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tkn0\Downloads\"/>
    </mc:Choice>
  </mc:AlternateContent>
  <xr:revisionPtr revIDLastSave="0" documentId="8_{69857713-3A43-492A-BDAC-4DF8EA415E56}" xr6:coauthVersionLast="47" xr6:coauthVersionMax="47" xr10:uidLastSave="{00000000-0000-0000-0000-000000000000}"/>
  <bookViews>
    <workbookView xWindow="-120" yWindow="-120" windowWidth="38640" windowHeight="21120" firstSheet="3" activeTab="4" xr2:uid="{AF7ED685-CFB5-4824-90E7-84428B9B03C3}"/>
  </bookViews>
  <sheets>
    <sheet name="MLA REPORT_Monthly View" sheetId="10" r:id="rId1"/>
    <sheet name="Pivot_StatusByModule" sheetId="6" r:id="rId2"/>
    <sheet name="PieCharts_Modules" sheetId="16" r:id="rId3"/>
    <sheet name="Pivot_StatusByBrand" sheetId="11" r:id="rId4"/>
    <sheet name="PieCharts_Brands" sheetId="17" r:id="rId5"/>
    <sheet name="MLA FEED" sheetId="8" r:id="rId6"/>
    <sheet name="MLA FEED 2" sheetId="14" r:id="rId7"/>
    <sheet name="MLA Data Dump" sheetId="3" r:id="rId8"/>
    <sheet name="Macro Sheet for Data Dump" sheetId="2" r:id="rId9"/>
    <sheet name="FIN CAL LOOKUP" sheetId="7" state="hidden" r:id="rId10"/>
  </sheets>
  <definedNames>
    <definedName name="_xlnm._FilterDatabase" localSheetId="7" hidden="1">'MLA Data Dump'!$A$1:$N$5542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1" l="1"/>
  <c r="C53" i="11"/>
  <c r="B53" i="11"/>
  <c r="D50" i="11"/>
  <c r="C50" i="11"/>
  <c r="B50" i="11"/>
  <c r="D47" i="11"/>
  <c r="C47" i="11"/>
  <c r="B47" i="11"/>
  <c r="D44" i="11"/>
  <c r="C44" i="11"/>
  <c r="B44" i="11"/>
  <c r="D41" i="11"/>
  <c r="C41" i="11"/>
  <c r="B41" i="11"/>
  <c r="D38" i="11"/>
  <c r="C38" i="11"/>
  <c r="B38" i="11"/>
  <c r="D35" i="11"/>
  <c r="C35" i="11"/>
  <c r="B35" i="11"/>
  <c r="D32" i="11"/>
  <c r="C32" i="11"/>
  <c r="B32" i="11"/>
  <c r="D29" i="11"/>
  <c r="C29" i="11"/>
  <c r="B29" i="11"/>
  <c r="D26" i="11"/>
  <c r="C26" i="11"/>
  <c r="B26" i="11"/>
  <c r="D23" i="11"/>
  <c r="C23" i="11"/>
  <c r="B23" i="11"/>
  <c r="D29" i="6"/>
  <c r="D56" i="6"/>
  <c r="B56" i="6"/>
  <c r="C56" i="6"/>
  <c r="D53" i="6"/>
  <c r="B53" i="6"/>
  <c r="C53" i="6"/>
  <c r="D50" i="6"/>
  <c r="B50" i="6"/>
  <c r="C50" i="6"/>
  <c r="D47" i="6"/>
  <c r="B47" i="6"/>
  <c r="C47" i="6"/>
  <c r="D44" i="6"/>
  <c r="B44" i="6"/>
  <c r="C44" i="6"/>
  <c r="D41" i="6"/>
  <c r="B41" i="6"/>
  <c r="C41" i="6"/>
  <c r="D38" i="6"/>
  <c r="B38" i="6"/>
  <c r="C38" i="6"/>
  <c r="D35" i="6"/>
  <c r="B35" i="6"/>
  <c r="C35" i="6"/>
  <c r="D32" i="6"/>
  <c r="B32" i="6"/>
  <c r="C32" i="6"/>
  <c r="B29" i="6"/>
  <c r="C29" i="6"/>
  <c r="D26" i="6"/>
  <c r="B26" i="6"/>
  <c r="C26" i="6"/>
  <c r="D23" i="6"/>
  <c r="B23" i="6"/>
  <c r="C23" i="6"/>
  <c r="Y5" i="10" l="1"/>
  <c r="X5" i="10"/>
  <c r="W5" i="10"/>
  <c r="V5" i="10"/>
  <c r="S5" i="10"/>
  <c r="R5" i="10"/>
  <c r="Q5" i="10"/>
  <c r="P5" i="10"/>
  <c r="M5" i="10"/>
  <c r="L5" i="10"/>
  <c r="K5" i="10"/>
  <c r="J5" i="10"/>
  <c r="M3" i="3"/>
  <c r="N3" i="3"/>
  <c r="M4" i="3"/>
  <c r="N4" i="3"/>
  <c r="M5" i="3"/>
  <c r="N5" i="3"/>
  <c r="M6" i="3"/>
  <c r="N6" i="3"/>
  <c r="M7" i="3"/>
  <c r="N7" i="3"/>
  <c r="M8" i="3"/>
  <c r="N8" i="3"/>
  <c r="M9" i="3"/>
  <c r="N9" i="3"/>
  <c r="M10" i="3"/>
  <c r="N10" i="3"/>
  <c r="M11" i="3"/>
  <c r="N11" i="3"/>
  <c r="M12" i="3"/>
  <c r="N12" i="3"/>
  <c r="M13" i="3"/>
  <c r="N13" i="3"/>
  <c r="M14" i="3"/>
  <c r="N14" i="3"/>
  <c r="M15" i="3"/>
  <c r="N15" i="3"/>
  <c r="M16" i="3"/>
  <c r="N16" i="3"/>
  <c r="M17" i="3"/>
  <c r="N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M44" i="3"/>
  <c r="N44" i="3"/>
  <c r="M45" i="3"/>
  <c r="N45" i="3"/>
  <c r="M46" i="3"/>
  <c r="N46" i="3"/>
  <c r="M47" i="3"/>
  <c r="N47" i="3"/>
  <c r="M48" i="3"/>
  <c r="N48" i="3"/>
  <c r="M49" i="3"/>
  <c r="N49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M63" i="3"/>
  <c r="N63" i="3"/>
  <c r="M64" i="3"/>
  <c r="N64" i="3"/>
  <c r="M65" i="3"/>
  <c r="N65" i="3"/>
  <c r="M66" i="3"/>
  <c r="N66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M97" i="3"/>
  <c r="N97" i="3"/>
  <c r="M98" i="3"/>
  <c r="N98" i="3"/>
  <c r="M99" i="3"/>
  <c r="N99" i="3"/>
  <c r="M100" i="3"/>
  <c r="N100" i="3"/>
  <c r="M101" i="3"/>
  <c r="N101" i="3"/>
  <c r="M102" i="3"/>
  <c r="N102" i="3"/>
  <c r="M103" i="3"/>
  <c r="N103" i="3"/>
  <c r="M104" i="3"/>
  <c r="N104" i="3"/>
  <c r="M105" i="3"/>
  <c r="N105" i="3"/>
  <c r="M106" i="3"/>
  <c r="N106" i="3"/>
  <c r="M107" i="3"/>
  <c r="N107" i="3"/>
  <c r="M108" i="3"/>
  <c r="N108" i="3"/>
  <c r="M109" i="3"/>
  <c r="N109" i="3"/>
  <c r="M110" i="3"/>
  <c r="N110" i="3"/>
  <c r="M111" i="3"/>
  <c r="N111" i="3"/>
  <c r="M112" i="3"/>
  <c r="N112" i="3"/>
  <c r="M113" i="3"/>
  <c r="N113" i="3"/>
  <c r="M114" i="3"/>
  <c r="N114" i="3"/>
  <c r="M115" i="3"/>
  <c r="N115" i="3"/>
  <c r="M116" i="3"/>
  <c r="N116" i="3"/>
  <c r="M117" i="3"/>
  <c r="N117" i="3"/>
  <c r="M118" i="3"/>
  <c r="N118" i="3"/>
  <c r="M119" i="3"/>
  <c r="N119" i="3"/>
  <c r="M120" i="3"/>
  <c r="N120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N199" i="3"/>
  <c r="M200" i="3"/>
  <c r="N200" i="3"/>
  <c r="M201" i="3"/>
  <c r="N201" i="3"/>
  <c r="M202" i="3"/>
  <c r="N202" i="3"/>
  <c r="M203" i="3"/>
  <c r="N203" i="3"/>
  <c r="M204" i="3"/>
  <c r="N204" i="3"/>
  <c r="M205" i="3"/>
  <c r="N205" i="3"/>
  <c r="M206" i="3"/>
  <c r="N206" i="3"/>
  <c r="M207" i="3"/>
  <c r="N207" i="3"/>
  <c r="M208" i="3"/>
  <c r="N208" i="3"/>
  <c r="M209" i="3"/>
  <c r="N209" i="3"/>
  <c r="M210" i="3"/>
  <c r="N210" i="3"/>
  <c r="M211" i="3"/>
  <c r="N211" i="3"/>
  <c r="M212" i="3"/>
  <c r="N212" i="3"/>
  <c r="M213" i="3"/>
  <c r="N213" i="3"/>
  <c r="M214" i="3"/>
  <c r="N214" i="3"/>
  <c r="M215" i="3"/>
  <c r="N215" i="3"/>
  <c r="M216" i="3"/>
  <c r="N216" i="3"/>
  <c r="M217" i="3"/>
  <c r="N217" i="3"/>
  <c r="M218" i="3"/>
  <c r="N218" i="3"/>
  <c r="M219" i="3"/>
  <c r="N219" i="3"/>
  <c r="M220" i="3"/>
  <c r="N220" i="3"/>
  <c r="M221" i="3"/>
  <c r="N221" i="3"/>
  <c r="M222" i="3"/>
  <c r="N222" i="3"/>
  <c r="M223" i="3"/>
  <c r="N223" i="3"/>
  <c r="M224" i="3"/>
  <c r="N224" i="3"/>
  <c r="M225" i="3"/>
  <c r="N225" i="3"/>
  <c r="M226" i="3"/>
  <c r="N226" i="3"/>
  <c r="M227" i="3"/>
  <c r="N227" i="3"/>
  <c r="M228" i="3"/>
  <c r="N228" i="3"/>
  <c r="M229" i="3"/>
  <c r="N229" i="3"/>
  <c r="M230" i="3"/>
  <c r="N230" i="3"/>
  <c r="M231" i="3"/>
  <c r="N231" i="3"/>
  <c r="M232" i="3"/>
  <c r="N232" i="3"/>
  <c r="M233" i="3"/>
  <c r="N233" i="3"/>
  <c r="M234" i="3"/>
  <c r="N234" i="3"/>
  <c r="M235" i="3"/>
  <c r="N235" i="3"/>
  <c r="M236" i="3"/>
  <c r="N236" i="3"/>
  <c r="M237" i="3"/>
  <c r="N237" i="3"/>
  <c r="M238" i="3"/>
  <c r="N238" i="3"/>
  <c r="M239" i="3"/>
  <c r="N239" i="3"/>
  <c r="M240" i="3"/>
  <c r="N240" i="3"/>
  <c r="M241" i="3"/>
  <c r="N241" i="3"/>
  <c r="M242" i="3"/>
  <c r="N242" i="3"/>
  <c r="M243" i="3"/>
  <c r="N243" i="3"/>
  <c r="M244" i="3"/>
  <c r="N244" i="3"/>
  <c r="M245" i="3"/>
  <c r="N245" i="3"/>
  <c r="M246" i="3"/>
  <c r="N246" i="3"/>
  <c r="M247" i="3"/>
  <c r="N247" i="3"/>
  <c r="M248" i="3"/>
  <c r="N248" i="3"/>
  <c r="M249" i="3"/>
  <c r="N249" i="3"/>
  <c r="M250" i="3"/>
  <c r="N250" i="3"/>
  <c r="M251" i="3"/>
  <c r="N251" i="3"/>
  <c r="M252" i="3"/>
  <c r="N252" i="3"/>
  <c r="M253" i="3"/>
  <c r="N253" i="3"/>
  <c r="M254" i="3"/>
  <c r="N254" i="3"/>
  <c r="M255" i="3"/>
  <c r="N255" i="3"/>
  <c r="M256" i="3"/>
  <c r="N256" i="3"/>
  <c r="M257" i="3"/>
  <c r="N257" i="3"/>
  <c r="M258" i="3"/>
  <c r="N258" i="3"/>
  <c r="M259" i="3"/>
  <c r="N259" i="3"/>
  <c r="M260" i="3"/>
  <c r="N260" i="3"/>
  <c r="M261" i="3"/>
  <c r="N261" i="3"/>
  <c r="M262" i="3"/>
  <c r="N262" i="3"/>
  <c r="M263" i="3"/>
  <c r="N263" i="3"/>
  <c r="M264" i="3"/>
  <c r="N264" i="3"/>
  <c r="M265" i="3"/>
  <c r="N265" i="3"/>
  <c r="M266" i="3"/>
  <c r="N266" i="3"/>
  <c r="M267" i="3"/>
  <c r="N267" i="3"/>
  <c r="M268" i="3"/>
  <c r="N268" i="3"/>
  <c r="M269" i="3"/>
  <c r="N269" i="3"/>
  <c r="M270" i="3"/>
  <c r="N270" i="3"/>
  <c r="M271" i="3"/>
  <c r="N271" i="3"/>
  <c r="M272" i="3"/>
  <c r="N272" i="3"/>
  <c r="M273" i="3"/>
  <c r="N273" i="3"/>
  <c r="M274" i="3"/>
  <c r="N274" i="3"/>
  <c r="M275" i="3"/>
  <c r="N275" i="3"/>
  <c r="M276" i="3"/>
  <c r="N276" i="3"/>
  <c r="M277" i="3"/>
  <c r="N277" i="3"/>
  <c r="M278" i="3"/>
  <c r="N278" i="3"/>
  <c r="M279" i="3"/>
  <c r="N279" i="3"/>
  <c r="M280" i="3"/>
  <c r="N280" i="3"/>
  <c r="M281" i="3"/>
  <c r="N281" i="3"/>
  <c r="M282" i="3"/>
  <c r="N282" i="3"/>
  <c r="M283" i="3"/>
  <c r="N283" i="3"/>
  <c r="M284" i="3"/>
  <c r="N284" i="3"/>
  <c r="M285" i="3"/>
  <c r="N285" i="3"/>
  <c r="M286" i="3"/>
  <c r="N286" i="3"/>
  <c r="M287" i="3"/>
  <c r="N287" i="3"/>
  <c r="M288" i="3"/>
  <c r="N288" i="3"/>
  <c r="M289" i="3"/>
  <c r="N289" i="3"/>
  <c r="M290" i="3"/>
  <c r="N290" i="3"/>
  <c r="M291" i="3"/>
  <c r="N291" i="3"/>
  <c r="M292" i="3"/>
  <c r="N292" i="3"/>
  <c r="M293" i="3"/>
  <c r="N293" i="3"/>
  <c r="M294" i="3"/>
  <c r="N294" i="3"/>
  <c r="M295" i="3"/>
  <c r="N295" i="3"/>
  <c r="M296" i="3"/>
  <c r="N296" i="3"/>
  <c r="M297" i="3"/>
  <c r="N297" i="3"/>
  <c r="M298" i="3"/>
  <c r="N298" i="3"/>
  <c r="M299" i="3"/>
  <c r="N299" i="3"/>
  <c r="M300" i="3"/>
  <c r="N300" i="3"/>
  <c r="M301" i="3"/>
  <c r="N301" i="3"/>
  <c r="M302" i="3"/>
  <c r="N302" i="3"/>
  <c r="M303" i="3"/>
  <c r="N303" i="3"/>
  <c r="M304" i="3"/>
  <c r="N304" i="3"/>
  <c r="M305" i="3"/>
  <c r="N305" i="3"/>
  <c r="M306" i="3"/>
  <c r="N306" i="3"/>
  <c r="M307" i="3"/>
  <c r="N307" i="3"/>
  <c r="M308" i="3"/>
  <c r="N308" i="3"/>
  <c r="M309" i="3"/>
  <c r="N309" i="3"/>
  <c r="M310" i="3"/>
  <c r="N310" i="3"/>
  <c r="M311" i="3"/>
  <c r="N311" i="3"/>
  <c r="M312" i="3"/>
  <c r="N312" i="3"/>
  <c r="M313" i="3"/>
  <c r="N313" i="3"/>
  <c r="M314" i="3"/>
  <c r="N314" i="3"/>
  <c r="M315" i="3"/>
  <c r="N315" i="3"/>
  <c r="M316" i="3"/>
  <c r="N316" i="3"/>
  <c r="M317" i="3"/>
  <c r="N317" i="3"/>
  <c r="M318" i="3"/>
  <c r="N318" i="3"/>
  <c r="M319" i="3"/>
  <c r="N319" i="3"/>
  <c r="M320" i="3"/>
  <c r="N320" i="3"/>
  <c r="M321" i="3"/>
  <c r="N321" i="3"/>
  <c r="M322" i="3"/>
  <c r="N322" i="3"/>
  <c r="M323" i="3"/>
  <c r="N323" i="3"/>
  <c r="M324" i="3"/>
  <c r="N324" i="3"/>
  <c r="M325" i="3"/>
  <c r="N325" i="3"/>
  <c r="M326" i="3"/>
  <c r="N326" i="3"/>
  <c r="M327" i="3"/>
  <c r="N327" i="3"/>
  <c r="M328" i="3"/>
  <c r="N328" i="3"/>
  <c r="M329" i="3"/>
  <c r="N329" i="3"/>
  <c r="M330" i="3"/>
  <c r="N330" i="3"/>
  <c r="M331" i="3"/>
  <c r="N331" i="3"/>
  <c r="M332" i="3"/>
  <c r="N332" i="3"/>
  <c r="M333" i="3"/>
  <c r="N333" i="3"/>
  <c r="M334" i="3"/>
  <c r="N334" i="3"/>
  <c r="M335" i="3"/>
  <c r="N335" i="3"/>
  <c r="M336" i="3"/>
  <c r="N336" i="3"/>
  <c r="M337" i="3"/>
  <c r="N337" i="3"/>
  <c r="M338" i="3"/>
  <c r="N338" i="3"/>
  <c r="M339" i="3"/>
  <c r="N339" i="3"/>
  <c r="M340" i="3"/>
  <c r="N340" i="3"/>
  <c r="M341" i="3"/>
  <c r="N341" i="3"/>
  <c r="M342" i="3"/>
  <c r="N342" i="3"/>
  <c r="M343" i="3"/>
  <c r="N343" i="3"/>
  <c r="M344" i="3"/>
  <c r="N344" i="3"/>
  <c r="M345" i="3"/>
  <c r="N345" i="3"/>
  <c r="M346" i="3"/>
  <c r="N346" i="3"/>
  <c r="M347" i="3"/>
  <c r="N347" i="3"/>
  <c r="M348" i="3"/>
  <c r="N348" i="3"/>
  <c r="M349" i="3"/>
  <c r="N349" i="3"/>
  <c r="M350" i="3"/>
  <c r="N350" i="3"/>
  <c r="M351" i="3"/>
  <c r="N351" i="3"/>
  <c r="M352" i="3"/>
  <c r="N352" i="3"/>
  <c r="M353" i="3"/>
  <c r="N353" i="3"/>
  <c r="M354" i="3"/>
  <c r="N354" i="3"/>
  <c r="M355" i="3"/>
  <c r="N355" i="3"/>
  <c r="M356" i="3"/>
  <c r="N356" i="3"/>
  <c r="M357" i="3"/>
  <c r="N357" i="3"/>
  <c r="M358" i="3"/>
  <c r="N358" i="3"/>
  <c r="M359" i="3"/>
  <c r="N359" i="3"/>
  <c r="M360" i="3"/>
  <c r="N360" i="3"/>
  <c r="M361" i="3"/>
  <c r="N361" i="3"/>
  <c r="M362" i="3"/>
  <c r="N362" i="3"/>
  <c r="M363" i="3"/>
  <c r="N363" i="3"/>
  <c r="M364" i="3"/>
  <c r="N364" i="3"/>
  <c r="M365" i="3"/>
  <c r="N365" i="3"/>
  <c r="M366" i="3"/>
  <c r="N366" i="3"/>
  <c r="M367" i="3"/>
  <c r="N367" i="3"/>
  <c r="M368" i="3"/>
  <c r="N368" i="3"/>
  <c r="M369" i="3"/>
  <c r="N369" i="3"/>
  <c r="M370" i="3"/>
  <c r="N370" i="3"/>
  <c r="M371" i="3"/>
  <c r="N371" i="3"/>
  <c r="M372" i="3"/>
  <c r="N372" i="3"/>
  <c r="M373" i="3"/>
  <c r="N373" i="3"/>
  <c r="M374" i="3"/>
  <c r="N374" i="3"/>
  <c r="M375" i="3"/>
  <c r="N375" i="3"/>
  <c r="M376" i="3"/>
  <c r="N376" i="3"/>
  <c r="M377" i="3"/>
  <c r="N377" i="3"/>
  <c r="M378" i="3"/>
  <c r="N378" i="3"/>
  <c r="M379" i="3"/>
  <c r="N379" i="3"/>
  <c r="M380" i="3"/>
  <c r="N380" i="3"/>
  <c r="M381" i="3"/>
  <c r="N381" i="3"/>
  <c r="M382" i="3"/>
  <c r="N382" i="3"/>
  <c r="M383" i="3"/>
  <c r="N383" i="3"/>
  <c r="M384" i="3"/>
  <c r="N384" i="3"/>
  <c r="M385" i="3"/>
  <c r="N385" i="3"/>
  <c r="M386" i="3"/>
  <c r="N386" i="3"/>
  <c r="M387" i="3"/>
  <c r="N387" i="3"/>
  <c r="M388" i="3"/>
  <c r="N388" i="3"/>
  <c r="M389" i="3"/>
  <c r="N389" i="3"/>
  <c r="M390" i="3"/>
  <c r="N390" i="3"/>
  <c r="M391" i="3"/>
  <c r="N391" i="3"/>
  <c r="M392" i="3"/>
  <c r="N392" i="3"/>
  <c r="M393" i="3"/>
  <c r="N393" i="3"/>
  <c r="M394" i="3"/>
  <c r="N394" i="3"/>
  <c r="M395" i="3"/>
  <c r="N395" i="3"/>
  <c r="M396" i="3"/>
  <c r="N396" i="3"/>
  <c r="M397" i="3"/>
  <c r="N397" i="3"/>
  <c r="M398" i="3"/>
  <c r="N398" i="3"/>
  <c r="M399" i="3"/>
  <c r="N399" i="3"/>
  <c r="M400" i="3"/>
  <c r="N400" i="3"/>
  <c r="M401" i="3"/>
  <c r="N401" i="3"/>
  <c r="M402" i="3"/>
  <c r="N402" i="3"/>
  <c r="M403" i="3"/>
  <c r="N403" i="3"/>
  <c r="M404" i="3"/>
  <c r="N404" i="3"/>
  <c r="M405" i="3"/>
  <c r="N405" i="3"/>
  <c r="M406" i="3"/>
  <c r="N406" i="3"/>
  <c r="M407" i="3"/>
  <c r="N407" i="3"/>
  <c r="M408" i="3"/>
  <c r="N408" i="3"/>
  <c r="M409" i="3"/>
  <c r="N409" i="3"/>
  <c r="M410" i="3"/>
  <c r="N410" i="3"/>
  <c r="M411" i="3"/>
  <c r="N411" i="3"/>
  <c r="M412" i="3"/>
  <c r="N412" i="3"/>
  <c r="M413" i="3"/>
  <c r="N413" i="3"/>
  <c r="M414" i="3"/>
  <c r="N414" i="3"/>
  <c r="M415" i="3"/>
  <c r="N415" i="3"/>
  <c r="M416" i="3"/>
  <c r="N416" i="3"/>
  <c r="M417" i="3"/>
  <c r="N417" i="3"/>
  <c r="M418" i="3"/>
  <c r="N418" i="3"/>
  <c r="M419" i="3"/>
  <c r="N419" i="3"/>
  <c r="M420" i="3"/>
  <c r="N420" i="3"/>
  <c r="M421" i="3"/>
  <c r="N421" i="3"/>
  <c r="M422" i="3"/>
  <c r="N422" i="3"/>
  <c r="M423" i="3"/>
  <c r="N423" i="3"/>
  <c r="M424" i="3"/>
  <c r="N424" i="3"/>
  <c r="M425" i="3"/>
  <c r="N425" i="3"/>
  <c r="M426" i="3"/>
  <c r="N426" i="3"/>
  <c r="M427" i="3"/>
  <c r="N427" i="3"/>
  <c r="M428" i="3"/>
  <c r="N428" i="3"/>
  <c r="M429" i="3"/>
  <c r="N429" i="3"/>
  <c r="M430" i="3"/>
  <c r="N430" i="3"/>
  <c r="M431" i="3"/>
  <c r="N431" i="3"/>
  <c r="M432" i="3"/>
  <c r="N432" i="3"/>
  <c r="M433" i="3"/>
  <c r="N433" i="3"/>
  <c r="M434" i="3"/>
  <c r="N434" i="3"/>
  <c r="M435" i="3"/>
  <c r="N435" i="3"/>
  <c r="M436" i="3"/>
  <c r="N436" i="3"/>
  <c r="M437" i="3"/>
  <c r="N437" i="3"/>
  <c r="M438" i="3"/>
  <c r="N438" i="3"/>
  <c r="M439" i="3"/>
  <c r="N439" i="3"/>
  <c r="M440" i="3"/>
  <c r="N440" i="3"/>
  <c r="M441" i="3"/>
  <c r="N441" i="3"/>
  <c r="M442" i="3"/>
  <c r="N442" i="3"/>
  <c r="M443" i="3"/>
  <c r="N443" i="3"/>
  <c r="M444" i="3"/>
  <c r="N444" i="3"/>
  <c r="M445" i="3"/>
  <c r="N445" i="3"/>
  <c r="M446" i="3"/>
  <c r="N446" i="3"/>
  <c r="M447" i="3"/>
  <c r="N447" i="3"/>
  <c r="M448" i="3"/>
  <c r="N448" i="3"/>
  <c r="M449" i="3"/>
  <c r="N449" i="3"/>
  <c r="M450" i="3"/>
  <c r="N450" i="3"/>
  <c r="M451" i="3"/>
  <c r="N451" i="3"/>
  <c r="M452" i="3"/>
  <c r="N452" i="3"/>
  <c r="M453" i="3"/>
  <c r="N453" i="3"/>
  <c r="M454" i="3"/>
  <c r="N454" i="3"/>
  <c r="M455" i="3"/>
  <c r="N455" i="3"/>
  <c r="M456" i="3"/>
  <c r="N456" i="3"/>
  <c r="M457" i="3"/>
  <c r="N457" i="3"/>
  <c r="M458" i="3"/>
  <c r="N458" i="3"/>
  <c r="M459" i="3"/>
  <c r="N459" i="3"/>
  <c r="M460" i="3"/>
  <c r="N460" i="3"/>
  <c r="M461" i="3"/>
  <c r="N461" i="3"/>
  <c r="M462" i="3"/>
  <c r="N462" i="3"/>
  <c r="M463" i="3"/>
  <c r="N463" i="3"/>
  <c r="M464" i="3"/>
  <c r="N464" i="3"/>
  <c r="M465" i="3"/>
  <c r="N465" i="3"/>
  <c r="M466" i="3"/>
  <c r="N466" i="3"/>
  <c r="M467" i="3"/>
  <c r="N467" i="3"/>
  <c r="M468" i="3"/>
  <c r="N468" i="3"/>
  <c r="M469" i="3"/>
  <c r="N469" i="3"/>
  <c r="M470" i="3"/>
  <c r="N470" i="3"/>
  <c r="M471" i="3"/>
  <c r="N471" i="3"/>
  <c r="M472" i="3"/>
  <c r="N472" i="3"/>
  <c r="M473" i="3"/>
  <c r="N473" i="3"/>
  <c r="M474" i="3"/>
  <c r="N474" i="3"/>
  <c r="M475" i="3"/>
  <c r="N475" i="3"/>
  <c r="M476" i="3"/>
  <c r="N476" i="3"/>
  <c r="M477" i="3"/>
  <c r="N477" i="3"/>
  <c r="M478" i="3"/>
  <c r="N478" i="3"/>
  <c r="M479" i="3"/>
  <c r="N479" i="3"/>
  <c r="M480" i="3"/>
  <c r="N480" i="3"/>
  <c r="M481" i="3"/>
  <c r="N481" i="3"/>
  <c r="M482" i="3"/>
  <c r="N482" i="3"/>
  <c r="M483" i="3"/>
  <c r="N483" i="3"/>
  <c r="M484" i="3"/>
  <c r="N484" i="3"/>
  <c r="M485" i="3"/>
  <c r="N485" i="3"/>
  <c r="M486" i="3"/>
  <c r="N486" i="3"/>
  <c r="M487" i="3"/>
  <c r="N487" i="3"/>
  <c r="M488" i="3"/>
  <c r="N488" i="3"/>
  <c r="M489" i="3"/>
  <c r="N489" i="3"/>
  <c r="M490" i="3"/>
  <c r="N490" i="3"/>
  <c r="M491" i="3"/>
  <c r="N491" i="3"/>
  <c r="M492" i="3"/>
  <c r="N492" i="3"/>
  <c r="M493" i="3"/>
  <c r="N493" i="3"/>
  <c r="M494" i="3"/>
  <c r="N494" i="3"/>
  <c r="M495" i="3"/>
  <c r="N495" i="3"/>
  <c r="M496" i="3"/>
  <c r="N496" i="3"/>
  <c r="M497" i="3"/>
  <c r="N497" i="3"/>
  <c r="M498" i="3"/>
  <c r="N498" i="3"/>
  <c r="M499" i="3"/>
  <c r="N499" i="3"/>
  <c r="M500" i="3"/>
  <c r="N500" i="3"/>
  <c r="M501" i="3"/>
  <c r="N501" i="3"/>
  <c r="M502" i="3"/>
  <c r="N502" i="3"/>
  <c r="M503" i="3"/>
  <c r="N503" i="3"/>
  <c r="M504" i="3"/>
  <c r="N504" i="3"/>
  <c r="M505" i="3"/>
  <c r="N505" i="3"/>
  <c r="M506" i="3"/>
  <c r="N506" i="3"/>
  <c r="M507" i="3"/>
  <c r="N507" i="3"/>
  <c r="M508" i="3"/>
  <c r="N508" i="3"/>
  <c r="M509" i="3"/>
  <c r="N509" i="3"/>
  <c r="M510" i="3"/>
  <c r="N510" i="3"/>
  <c r="M511" i="3"/>
  <c r="N511" i="3"/>
  <c r="M512" i="3"/>
  <c r="N512" i="3"/>
  <c r="M513" i="3"/>
  <c r="N513" i="3"/>
  <c r="M514" i="3"/>
  <c r="N514" i="3"/>
  <c r="M515" i="3"/>
  <c r="N515" i="3"/>
  <c r="M516" i="3"/>
  <c r="N516" i="3"/>
  <c r="M517" i="3"/>
  <c r="N517" i="3"/>
  <c r="M518" i="3"/>
  <c r="N518" i="3"/>
  <c r="M519" i="3"/>
  <c r="N519" i="3"/>
  <c r="M520" i="3"/>
  <c r="N520" i="3"/>
  <c r="M521" i="3"/>
  <c r="N521" i="3"/>
  <c r="M522" i="3"/>
  <c r="N522" i="3"/>
  <c r="M523" i="3"/>
  <c r="N523" i="3"/>
  <c r="M524" i="3"/>
  <c r="N524" i="3"/>
  <c r="M525" i="3"/>
  <c r="N525" i="3"/>
  <c r="M526" i="3"/>
  <c r="N526" i="3"/>
  <c r="M527" i="3"/>
  <c r="N527" i="3"/>
  <c r="M528" i="3"/>
  <c r="N528" i="3"/>
  <c r="M529" i="3"/>
  <c r="N529" i="3"/>
  <c r="M530" i="3"/>
  <c r="N530" i="3"/>
  <c r="M531" i="3"/>
  <c r="N531" i="3"/>
  <c r="M532" i="3"/>
  <c r="N532" i="3"/>
  <c r="M533" i="3"/>
  <c r="N533" i="3"/>
  <c r="M534" i="3"/>
  <c r="N534" i="3"/>
  <c r="M535" i="3"/>
  <c r="N535" i="3"/>
  <c r="M536" i="3"/>
  <c r="N536" i="3"/>
  <c r="M537" i="3"/>
  <c r="N537" i="3"/>
  <c r="M538" i="3"/>
  <c r="N538" i="3"/>
  <c r="M539" i="3"/>
  <c r="N539" i="3"/>
  <c r="M540" i="3"/>
  <c r="N540" i="3"/>
  <c r="M541" i="3"/>
  <c r="N541" i="3"/>
  <c r="M542" i="3"/>
  <c r="N542" i="3"/>
  <c r="M543" i="3"/>
  <c r="N543" i="3"/>
  <c r="M544" i="3"/>
  <c r="N544" i="3"/>
  <c r="M545" i="3"/>
  <c r="N545" i="3"/>
  <c r="M546" i="3"/>
  <c r="N546" i="3"/>
  <c r="M547" i="3"/>
  <c r="N547" i="3"/>
  <c r="M548" i="3"/>
  <c r="N548" i="3"/>
  <c r="M549" i="3"/>
  <c r="N549" i="3"/>
  <c r="M550" i="3"/>
  <c r="N550" i="3"/>
  <c r="M551" i="3"/>
  <c r="N551" i="3"/>
  <c r="M552" i="3"/>
  <c r="N552" i="3"/>
  <c r="M553" i="3"/>
  <c r="N553" i="3"/>
  <c r="M554" i="3"/>
  <c r="N554" i="3"/>
  <c r="M555" i="3"/>
  <c r="N555" i="3"/>
  <c r="M556" i="3"/>
  <c r="N556" i="3"/>
  <c r="M557" i="3"/>
  <c r="N557" i="3"/>
  <c r="M558" i="3"/>
  <c r="N558" i="3"/>
  <c r="M559" i="3"/>
  <c r="N559" i="3"/>
  <c r="M560" i="3"/>
  <c r="N560" i="3"/>
  <c r="M561" i="3"/>
  <c r="N561" i="3"/>
  <c r="M562" i="3"/>
  <c r="N562" i="3"/>
  <c r="M563" i="3"/>
  <c r="N563" i="3"/>
  <c r="M564" i="3"/>
  <c r="N564" i="3"/>
  <c r="M565" i="3"/>
  <c r="N565" i="3"/>
  <c r="M566" i="3"/>
  <c r="N566" i="3"/>
  <c r="M567" i="3"/>
  <c r="N567" i="3"/>
  <c r="M568" i="3"/>
  <c r="N568" i="3"/>
  <c r="M569" i="3"/>
  <c r="N569" i="3"/>
  <c r="M570" i="3"/>
  <c r="N570" i="3"/>
  <c r="M571" i="3"/>
  <c r="N571" i="3"/>
  <c r="M572" i="3"/>
  <c r="N572" i="3"/>
  <c r="M573" i="3"/>
  <c r="N573" i="3"/>
  <c r="M574" i="3"/>
  <c r="N574" i="3"/>
  <c r="M575" i="3"/>
  <c r="N575" i="3"/>
  <c r="M576" i="3"/>
  <c r="N576" i="3"/>
  <c r="M577" i="3"/>
  <c r="N577" i="3"/>
  <c r="M578" i="3"/>
  <c r="N578" i="3"/>
  <c r="M579" i="3"/>
  <c r="N579" i="3"/>
  <c r="M580" i="3"/>
  <c r="N580" i="3"/>
  <c r="M581" i="3"/>
  <c r="N581" i="3"/>
  <c r="M582" i="3"/>
  <c r="N582" i="3"/>
  <c r="M583" i="3"/>
  <c r="N583" i="3"/>
  <c r="M584" i="3"/>
  <c r="N584" i="3"/>
  <c r="M585" i="3"/>
  <c r="N585" i="3"/>
  <c r="M586" i="3"/>
  <c r="N586" i="3"/>
  <c r="M587" i="3"/>
  <c r="N587" i="3"/>
  <c r="M588" i="3"/>
  <c r="N588" i="3"/>
  <c r="M589" i="3"/>
  <c r="N589" i="3"/>
  <c r="M590" i="3"/>
  <c r="N590" i="3"/>
  <c r="M591" i="3"/>
  <c r="N591" i="3"/>
  <c r="M592" i="3"/>
  <c r="N592" i="3"/>
  <c r="M593" i="3"/>
  <c r="N593" i="3"/>
  <c r="M594" i="3"/>
  <c r="N594" i="3"/>
  <c r="M595" i="3"/>
  <c r="N595" i="3"/>
  <c r="M596" i="3"/>
  <c r="N596" i="3"/>
  <c r="M597" i="3"/>
  <c r="N597" i="3"/>
  <c r="M598" i="3"/>
  <c r="N598" i="3"/>
  <c r="M599" i="3"/>
  <c r="N599" i="3"/>
  <c r="M600" i="3"/>
  <c r="N600" i="3"/>
  <c r="M601" i="3"/>
  <c r="N601" i="3"/>
  <c r="M602" i="3"/>
  <c r="N602" i="3"/>
  <c r="M603" i="3"/>
  <c r="N603" i="3"/>
  <c r="M604" i="3"/>
  <c r="N604" i="3"/>
  <c r="M605" i="3"/>
  <c r="N605" i="3"/>
  <c r="M606" i="3"/>
  <c r="N606" i="3"/>
  <c r="M607" i="3"/>
  <c r="N607" i="3"/>
  <c r="M608" i="3"/>
  <c r="N608" i="3"/>
  <c r="M609" i="3"/>
  <c r="N609" i="3"/>
  <c r="M610" i="3"/>
  <c r="N610" i="3"/>
  <c r="M611" i="3"/>
  <c r="N611" i="3"/>
  <c r="M612" i="3"/>
  <c r="N612" i="3"/>
  <c r="M613" i="3"/>
  <c r="N613" i="3"/>
  <c r="M614" i="3"/>
  <c r="N614" i="3"/>
  <c r="M615" i="3"/>
  <c r="N615" i="3"/>
  <c r="M616" i="3"/>
  <c r="N616" i="3"/>
  <c r="M617" i="3"/>
  <c r="N617" i="3"/>
  <c r="M618" i="3"/>
  <c r="N618" i="3"/>
  <c r="M619" i="3"/>
  <c r="N619" i="3"/>
  <c r="M620" i="3"/>
  <c r="N620" i="3"/>
  <c r="M621" i="3"/>
  <c r="N621" i="3"/>
  <c r="M622" i="3"/>
  <c r="N622" i="3"/>
  <c r="M623" i="3"/>
  <c r="N623" i="3"/>
  <c r="M624" i="3"/>
  <c r="N624" i="3"/>
  <c r="M625" i="3"/>
  <c r="N625" i="3"/>
  <c r="M626" i="3"/>
  <c r="N626" i="3"/>
  <c r="M627" i="3"/>
  <c r="N627" i="3"/>
  <c r="M628" i="3"/>
  <c r="N628" i="3"/>
  <c r="M629" i="3"/>
  <c r="N629" i="3"/>
  <c r="M630" i="3"/>
  <c r="N630" i="3"/>
  <c r="M631" i="3"/>
  <c r="N631" i="3"/>
  <c r="M632" i="3"/>
  <c r="N632" i="3"/>
  <c r="M633" i="3"/>
  <c r="N633" i="3"/>
  <c r="M634" i="3"/>
  <c r="N634" i="3"/>
  <c r="M635" i="3"/>
  <c r="N635" i="3"/>
  <c r="M636" i="3"/>
  <c r="N636" i="3"/>
  <c r="M637" i="3"/>
  <c r="N637" i="3"/>
  <c r="M638" i="3"/>
  <c r="N638" i="3"/>
  <c r="M639" i="3"/>
  <c r="N639" i="3"/>
  <c r="M640" i="3"/>
  <c r="N640" i="3"/>
  <c r="M641" i="3"/>
  <c r="N641" i="3"/>
  <c r="M642" i="3"/>
  <c r="N642" i="3"/>
  <c r="M643" i="3"/>
  <c r="N643" i="3"/>
  <c r="M644" i="3"/>
  <c r="N644" i="3"/>
  <c r="M645" i="3"/>
  <c r="N645" i="3"/>
  <c r="M646" i="3"/>
  <c r="N646" i="3"/>
  <c r="M647" i="3"/>
  <c r="N647" i="3"/>
  <c r="M648" i="3"/>
  <c r="N648" i="3"/>
  <c r="M649" i="3"/>
  <c r="N649" i="3"/>
  <c r="M650" i="3"/>
  <c r="N650" i="3"/>
  <c r="M651" i="3"/>
  <c r="N651" i="3"/>
  <c r="M652" i="3"/>
  <c r="N652" i="3"/>
  <c r="M653" i="3"/>
  <c r="N653" i="3"/>
  <c r="M654" i="3"/>
  <c r="N654" i="3"/>
  <c r="M655" i="3"/>
  <c r="N655" i="3"/>
  <c r="M656" i="3"/>
  <c r="N656" i="3"/>
  <c r="M657" i="3"/>
  <c r="N657" i="3"/>
  <c r="M658" i="3"/>
  <c r="N658" i="3"/>
  <c r="M659" i="3"/>
  <c r="N659" i="3"/>
  <c r="M660" i="3"/>
  <c r="N660" i="3"/>
  <c r="M661" i="3"/>
  <c r="N661" i="3"/>
  <c r="M662" i="3"/>
  <c r="N662" i="3"/>
  <c r="M663" i="3"/>
  <c r="N663" i="3"/>
  <c r="M664" i="3"/>
  <c r="N664" i="3"/>
  <c r="M665" i="3"/>
  <c r="N665" i="3"/>
  <c r="M666" i="3"/>
  <c r="N666" i="3"/>
  <c r="M667" i="3"/>
  <c r="N667" i="3"/>
  <c r="M668" i="3"/>
  <c r="N668" i="3"/>
  <c r="M669" i="3"/>
  <c r="N669" i="3"/>
  <c r="M670" i="3"/>
  <c r="N670" i="3"/>
  <c r="M671" i="3"/>
  <c r="N671" i="3"/>
  <c r="M672" i="3"/>
  <c r="N672" i="3"/>
  <c r="M673" i="3"/>
  <c r="N673" i="3"/>
  <c r="M674" i="3"/>
  <c r="N674" i="3"/>
  <c r="M675" i="3"/>
  <c r="N675" i="3"/>
  <c r="M676" i="3"/>
  <c r="N676" i="3"/>
  <c r="M677" i="3"/>
  <c r="N677" i="3"/>
  <c r="M678" i="3"/>
  <c r="N678" i="3"/>
  <c r="M679" i="3"/>
  <c r="N679" i="3"/>
  <c r="M680" i="3"/>
  <c r="N680" i="3"/>
  <c r="M681" i="3"/>
  <c r="N681" i="3"/>
  <c r="M682" i="3"/>
  <c r="N682" i="3"/>
  <c r="M683" i="3"/>
  <c r="N683" i="3"/>
  <c r="M684" i="3"/>
  <c r="N684" i="3"/>
  <c r="M685" i="3"/>
  <c r="N685" i="3"/>
  <c r="M686" i="3"/>
  <c r="N686" i="3"/>
  <c r="M687" i="3"/>
  <c r="N687" i="3"/>
  <c r="M688" i="3"/>
  <c r="N688" i="3"/>
  <c r="M689" i="3"/>
  <c r="N689" i="3"/>
  <c r="M690" i="3"/>
  <c r="N690" i="3"/>
  <c r="M691" i="3"/>
  <c r="N691" i="3"/>
  <c r="M692" i="3"/>
  <c r="N692" i="3"/>
  <c r="M693" i="3"/>
  <c r="N693" i="3"/>
  <c r="M694" i="3"/>
  <c r="N694" i="3"/>
  <c r="M695" i="3"/>
  <c r="N695" i="3"/>
  <c r="M696" i="3"/>
  <c r="N696" i="3"/>
  <c r="M697" i="3"/>
  <c r="N697" i="3"/>
  <c r="M698" i="3"/>
  <c r="N698" i="3"/>
  <c r="M699" i="3"/>
  <c r="N699" i="3"/>
  <c r="M700" i="3"/>
  <c r="N700" i="3"/>
  <c r="M701" i="3"/>
  <c r="N701" i="3"/>
  <c r="M702" i="3"/>
  <c r="N702" i="3"/>
  <c r="M703" i="3"/>
  <c r="N703" i="3"/>
  <c r="M704" i="3"/>
  <c r="N704" i="3"/>
  <c r="M705" i="3"/>
  <c r="N705" i="3"/>
  <c r="M706" i="3"/>
  <c r="N706" i="3"/>
  <c r="M707" i="3"/>
  <c r="N707" i="3"/>
  <c r="M708" i="3"/>
  <c r="N708" i="3"/>
  <c r="M709" i="3"/>
  <c r="N709" i="3"/>
  <c r="M710" i="3"/>
  <c r="N710" i="3"/>
  <c r="M711" i="3"/>
  <c r="N711" i="3"/>
  <c r="M712" i="3"/>
  <c r="N712" i="3"/>
  <c r="M713" i="3"/>
  <c r="N713" i="3"/>
  <c r="M714" i="3"/>
  <c r="N714" i="3"/>
  <c r="M715" i="3"/>
  <c r="N715" i="3"/>
  <c r="M716" i="3"/>
  <c r="N716" i="3"/>
  <c r="M717" i="3"/>
  <c r="N717" i="3"/>
  <c r="M718" i="3"/>
  <c r="N718" i="3"/>
  <c r="M719" i="3"/>
  <c r="N719" i="3"/>
  <c r="M720" i="3"/>
  <c r="N720" i="3"/>
  <c r="M721" i="3"/>
  <c r="N721" i="3"/>
  <c r="M722" i="3"/>
  <c r="N722" i="3"/>
  <c r="M723" i="3"/>
  <c r="N723" i="3"/>
  <c r="M724" i="3"/>
  <c r="N724" i="3"/>
  <c r="M725" i="3"/>
  <c r="N725" i="3"/>
  <c r="M726" i="3"/>
  <c r="N726" i="3"/>
  <c r="M727" i="3"/>
  <c r="N727" i="3"/>
  <c r="M728" i="3"/>
  <c r="N728" i="3"/>
  <c r="M729" i="3"/>
  <c r="N729" i="3"/>
  <c r="M730" i="3"/>
  <c r="N730" i="3"/>
  <c r="M731" i="3"/>
  <c r="N731" i="3"/>
  <c r="M732" i="3"/>
  <c r="N732" i="3"/>
  <c r="M733" i="3"/>
  <c r="N733" i="3"/>
  <c r="M734" i="3"/>
  <c r="N734" i="3"/>
  <c r="M735" i="3"/>
  <c r="N735" i="3"/>
  <c r="M736" i="3"/>
  <c r="N736" i="3"/>
  <c r="M737" i="3"/>
  <c r="N737" i="3"/>
  <c r="M738" i="3"/>
  <c r="N738" i="3"/>
  <c r="M739" i="3"/>
  <c r="N739" i="3"/>
  <c r="M740" i="3"/>
  <c r="N740" i="3"/>
  <c r="M741" i="3"/>
  <c r="N741" i="3"/>
  <c r="M742" i="3"/>
  <c r="N742" i="3"/>
  <c r="M743" i="3"/>
  <c r="N743" i="3"/>
  <c r="M744" i="3"/>
  <c r="N744" i="3"/>
  <c r="M745" i="3"/>
  <c r="N745" i="3"/>
  <c r="M746" i="3"/>
  <c r="N746" i="3"/>
  <c r="M747" i="3"/>
  <c r="N747" i="3"/>
  <c r="M748" i="3"/>
  <c r="N748" i="3"/>
  <c r="M749" i="3"/>
  <c r="N749" i="3"/>
  <c r="M750" i="3"/>
  <c r="N750" i="3"/>
  <c r="M751" i="3"/>
  <c r="N751" i="3"/>
  <c r="M752" i="3"/>
  <c r="N752" i="3"/>
  <c r="M753" i="3"/>
  <c r="N753" i="3"/>
  <c r="M754" i="3"/>
  <c r="N754" i="3"/>
  <c r="M755" i="3"/>
  <c r="N755" i="3"/>
  <c r="M756" i="3"/>
  <c r="N756" i="3"/>
  <c r="M757" i="3"/>
  <c r="N757" i="3"/>
  <c r="M758" i="3"/>
  <c r="N758" i="3"/>
  <c r="M759" i="3"/>
  <c r="N759" i="3"/>
  <c r="M760" i="3"/>
  <c r="N760" i="3"/>
  <c r="M761" i="3"/>
  <c r="N761" i="3"/>
  <c r="M762" i="3"/>
  <c r="N762" i="3"/>
  <c r="M763" i="3"/>
  <c r="N763" i="3"/>
  <c r="M764" i="3"/>
  <c r="N764" i="3"/>
  <c r="M765" i="3"/>
  <c r="N765" i="3"/>
  <c r="M766" i="3"/>
  <c r="N766" i="3"/>
  <c r="M767" i="3"/>
  <c r="N767" i="3"/>
  <c r="M768" i="3"/>
  <c r="N768" i="3"/>
  <c r="M769" i="3"/>
  <c r="N769" i="3"/>
  <c r="M770" i="3"/>
  <c r="N770" i="3"/>
  <c r="M771" i="3"/>
  <c r="N771" i="3"/>
  <c r="M772" i="3"/>
  <c r="N772" i="3"/>
  <c r="M773" i="3"/>
  <c r="N773" i="3"/>
  <c r="M774" i="3"/>
  <c r="N774" i="3"/>
  <c r="M775" i="3"/>
  <c r="N775" i="3"/>
  <c r="M776" i="3"/>
  <c r="N776" i="3"/>
  <c r="M777" i="3"/>
  <c r="N777" i="3"/>
  <c r="M778" i="3"/>
  <c r="N778" i="3"/>
  <c r="M779" i="3"/>
  <c r="N779" i="3"/>
  <c r="M780" i="3"/>
  <c r="N780" i="3"/>
  <c r="M781" i="3"/>
  <c r="N781" i="3"/>
  <c r="M782" i="3"/>
  <c r="N782" i="3"/>
  <c r="M783" i="3"/>
  <c r="N783" i="3"/>
  <c r="M784" i="3"/>
  <c r="N784" i="3"/>
  <c r="M785" i="3"/>
  <c r="N785" i="3"/>
  <c r="M786" i="3"/>
  <c r="N786" i="3"/>
  <c r="M787" i="3"/>
  <c r="N787" i="3"/>
  <c r="M788" i="3"/>
  <c r="N788" i="3"/>
  <c r="M789" i="3"/>
  <c r="N789" i="3"/>
  <c r="M790" i="3"/>
  <c r="N790" i="3"/>
  <c r="M791" i="3"/>
  <c r="N791" i="3"/>
  <c r="M792" i="3"/>
  <c r="N792" i="3"/>
  <c r="M793" i="3"/>
  <c r="N793" i="3"/>
  <c r="M794" i="3"/>
  <c r="N794" i="3"/>
  <c r="M795" i="3"/>
  <c r="N795" i="3"/>
  <c r="M796" i="3"/>
  <c r="N796" i="3"/>
  <c r="M797" i="3"/>
  <c r="N797" i="3"/>
  <c r="M798" i="3"/>
  <c r="N798" i="3"/>
  <c r="M799" i="3"/>
  <c r="N799" i="3"/>
  <c r="M800" i="3"/>
  <c r="N800" i="3"/>
  <c r="M801" i="3"/>
  <c r="N801" i="3"/>
  <c r="M802" i="3"/>
  <c r="N802" i="3"/>
  <c r="M803" i="3"/>
  <c r="N803" i="3"/>
  <c r="M804" i="3"/>
  <c r="N804" i="3"/>
  <c r="M805" i="3"/>
  <c r="N805" i="3"/>
  <c r="M806" i="3"/>
  <c r="N806" i="3"/>
  <c r="M807" i="3"/>
  <c r="N807" i="3"/>
  <c r="M808" i="3"/>
  <c r="N808" i="3"/>
  <c r="M809" i="3"/>
  <c r="N809" i="3"/>
  <c r="M810" i="3"/>
  <c r="N810" i="3"/>
  <c r="M811" i="3"/>
  <c r="N811" i="3"/>
  <c r="M812" i="3"/>
  <c r="N812" i="3"/>
  <c r="M813" i="3"/>
  <c r="N813" i="3"/>
  <c r="M814" i="3"/>
  <c r="N814" i="3"/>
  <c r="M815" i="3"/>
  <c r="N815" i="3"/>
  <c r="M816" i="3"/>
  <c r="N816" i="3"/>
  <c r="M817" i="3"/>
  <c r="N817" i="3"/>
  <c r="M818" i="3"/>
  <c r="N818" i="3"/>
  <c r="M819" i="3"/>
  <c r="N819" i="3"/>
  <c r="M820" i="3"/>
  <c r="N820" i="3"/>
  <c r="M821" i="3"/>
  <c r="N821" i="3"/>
  <c r="M822" i="3"/>
  <c r="N822" i="3"/>
  <c r="M823" i="3"/>
  <c r="N823" i="3"/>
  <c r="M824" i="3"/>
  <c r="N824" i="3"/>
  <c r="M825" i="3"/>
  <c r="N825" i="3"/>
  <c r="M826" i="3"/>
  <c r="N826" i="3"/>
  <c r="M827" i="3"/>
  <c r="N827" i="3"/>
  <c r="M828" i="3"/>
  <c r="N828" i="3"/>
  <c r="M829" i="3"/>
  <c r="N829" i="3"/>
  <c r="M830" i="3"/>
  <c r="N830" i="3"/>
  <c r="M831" i="3"/>
  <c r="N831" i="3"/>
  <c r="M832" i="3"/>
  <c r="N832" i="3"/>
  <c r="M833" i="3"/>
  <c r="N833" i="3"/>
  <c r="M834" i="3"/>
  <c r="N834" i="3"/>
  <c r="M835" i="3"/>
  <c r="N835" i="3"/>
  <c r="M836" i="3"/>
  <c r="N836" i="3"/>
  <c r="M837" i="3"/>
  <c r="N837" i="3"/>
  <c r="M838" i="3"/>
  <c r="N838" i="3"/>
  <c r="M839" i="3"/>
  <c r="N839" i="3"/>
  <c r="M840" i="3"/>
  <c r="N840" i="3"/>
  <c r="M841" i="3"/>
  <c r="N841" i="3"/>
  <c r="M842" i="3"/>
  <c r="N842" i="3"/>
  <c r="M843" i="3"/>
  <c r="N843" i="3"/>
  <c r="M844" i="3"/>
  <c r="N844" i="3"/>
  <c r="M845" i="3"/>
  <c r="N845" i="3"/>
  <c r="M846" i="3"/>
  <c r="N846" i="3"/>
  <c r="M847" i="3"/>
  <c r="N847" i="3"/>
  <c r="M848" i="3"/>
  <c r="N848" i="3"/>
  <c r="M849" i="3"/>
  <c r="N849" i="3"/>
  <c r="M850" i="3"/>
  <c r="N850" i="3"/>
  <c r="M851" i="3"/>
  <c r="N851" i="3"/>
  <c r="M852" i="3"/>
  <c r="N852" i="3"/>
  <c r="M853" i="3"/>
  <c r="N853" i="3"/>
  <c r="M854" i="3"/>
  <c r="N854" i="3"/>
  <c r="M855" i="3"/>
  <c r="N855" i="3"/>
  <c r="M856" i="3"/>
  <c r="N856" i="3"/>
  <c r="M857" i="3"/>
  <c r="N857" i="3"/>
  <c r="M858" i="3"/>
  <c r="N858" i="3"/>
  <c r="M859" i="3"/>
  <c r="N859" i="3"/>
  <c r="M860" i="3"/>
  <c r="N860" i="3"/>
  <c r="M861" i="3"/>
  <c r="N861" i="3"/>
  <c r="M862" i="3"/>
  <c r="N862" i="3"/>
  <c r="M863" i="3"/>
  <c r="N863" i="3"/>
  <c r="M864" i="3"/>
  <c r="N864" i="3"/>
  <c r="M865" i="3"/>
  <c r="N865" i="3"/>
  <c r="M866" i="3"/>
  <c r="N866" i="3"/>
  <c r="M867" i="3"/>
  <c r="N867" i="3"/>
  <c r="M868" i="3"/>
  <c r="N868" i="3"/>
  <c r="M869" i="3"/>
  <c r="N869" i="3"/>
  <c r="M870" i="3"/>
  <c r="N870" i="3"/>
  <c r="M871" i="3"/>
  <c r="N871" i="3"/>
  <c r="M872" i="3"/>
  <c r="N872" i="3"/>
  <c r="M873" i="3"/>
  <c r="N873" i="3"/>
  <c r="M874" i="3"/>
  <c r="N874" i="3"/>
  <c r="M875" i="3"/>
  <c r="N875" i="3"/>
  <c r="M876" i="3"/>
  <c r="N876" i="3"/>
  <c r="M877" i="3"/>
  <c r="N877" i="3"/>
  <c r="M878" i="3"/>
  <c r="N878" i="3"/>
  <c r="M879" i="3"/>
  <c r="N879" i="3"/>
  <c r="M880" i="3"/>
  <c r="N880" i="3"/>
  <c r="M881" i="3"/>
  <c r="N881" i="3"/>
  <c r="M882" i="3"/>
  <c r="N882" i="3"/>
  <c r="M883" i="3"/>
  <c r="N883" i="3"/>
  <c r="M884" i="3"/>
  <c r="N884" i="3"/>
  <c r="M885" i="3"/>
  <c r="N885" i="3"/>
  <c r="M886" i="3"/>
  <c r="N886" i="3"/>
  <c r="M887" i="3"/>
  <c r="N887" i="3"/>
  <c r="M888" i="3"/>
  <c r="N888" i="3"/>
  <c r="M889" i="3"/>
  <c r="N889" i="3"/>
  <c r="M890" i="3"/>
  <c r="N890" i="3"/>
  <c r="M891" i="3"/>
  <c r="N891" i="3"/>
  <c r="M892" i="3"/>
  <c r="N892" i="3"/>
  <c r="M893" i="3"/>
  <c r="N893" i="3"/>
  <c r="M894" i="3"/>
  <c r="N894" i="3"/>
  <c r="M895" i="3"/>
  <c r="N895" i="3"/>
  <c r="M896" i="3"/>
  <c r="N896" i="3"/>
  <c r="M897" i="3"/>
  <c r="N897" i="3"/>
  <c r="M898" i="3"/>
  <c r="N898" i="3"/>
  <c r="M899" i="3"/>
  <c r="N899" i="3"/>
  <c r="M900" i="3"/>
  <c r="N900" i="3"/>
  <c r="M901" i="3"/>
  <c r="N901" i="3"/>
  <c r="M902" i="3"/>
  <c r="N902" i="3"/>
  <c r="M903" i="3"/>
  <c r="N903" i="3"/>
  <c r="M904" i="3"/>
  <c r="N904" i="3"/>
  <c r="M905" i="3"/>
  <c r="N905" i="3"/>
  <c r="M906" i="3"/>
  <c r="N906" i="3"/>
  <c r="M907" i="3"/>
  <c r="N907" i="3"/>
  <c r="M908" i="3"/>
  <c r="N908" i="3"/>
  <c r="M909" i="3"/>
  <c r="N909" i="3"/>
  <c r="M910" i="3"/>
  <c r="N910" i="3"/>
  <c r="M911" i="3"/>
  <c r="N911" i="3"/>
  <c r="M912" i="3"/>
  <c r="N912" i="3"/>
  <c r="M913" i="3"/>
  <c r="N913" i="3"/>
  <c r="M914" i="3"/>
  <c r="N914" i="3"/>
  <c r="M915" i="3"/>
  <c r="N915" i="3"/>
  <c r="M916" i="3"/>
  <c r="N916" i="3"/>
  <c r="M917" i="3"/>
  <c r="N917" i="3"/>
  <c r="M918" i="3"/>
  <c r="N918" i="3"/>
  <c r="M919" i="3"/>
  <c r="N919" i="3"/>
  <c r="M920" i="3"/>
  <c r="N920" i="3"/>
  <c r="M921" i="3"/>
  <c r="N921" i="3"/>
  <c r="M922" i="3"/>
  <c r="N922" i="3"/>
  <c r="M923" i="3"/>
  <c r="N923" i="3"/>
  <c r="M924" i="3"/>
  <c r="N924" i="3"/>
  <c r="M925" i="3"/>
  <c r="N925" i="3"/>
  <c r="M926" i="3"/>
  <c r="N926" i="3"/>
  <c r="M927" i="3"/>
  <c r="N927" i="3"/>
  <c r="M928" i="3"/>
  <c r="N928" i="3"/>
  <c r="M929" i="3"/>
  <c r="N929" i="3"/>
  <c r="M930" i="3"/>
  <c r="N930" i="3"/>
  <c r="M931" i="3"/>
  <c r="N931" i="3"/>
  <c r="M932" i="3"/>
  <c r="N932" i="3"/>
  <c r="M933" i="3"/>
  <c r="N933" i="3"/>
  <c r="M934" i="3"/>
  <c r="N934" i="3"/>
  <c r="M935" i="3"/>
  <c r="N935" i="3"/>
  <c r="M936" i="3"/>
  <c r="N936" i="3"/>
  <c r="M937" i="3"/>
  <c r="N937" i="3"/>
  <c r="M938" i="3"/>
  <c r="N938" i="3"/>
  <c r="M939" i="3"/>
  <c r="N939" i="3"/>
  <c r="M940" i="3"/>
  <c r="N940" i="3"/>
  <c r="M941" i="3"/>
  <c r="N941" i="3"/>
  <c r="M942" i="3"/>
  <c r="N942" i="3"/>
  <c r="M943" i="3"/>
  <c r="N943" i="3"/>
  <c r="M944" i="3"/>
  <c r="N944" i="3"/>
  <c r="M945" i="3"/>
  <c r="N945" i="3"/>
  <c r="M946" i="3"/>
  <c r="N946" i="3"/>
  <c r="M947" i="3"/>
  <c r="N947" i="3"/>
  <c r="M948" i="3"/>
  <c r="N948" i="3"/>
  <c r="M949" i="3"/>
  <c r="N949" i="3"/>
  <c r="M950" i="3"/>
  <c r="N950" i="3"/>
  <c r="M951" i="3"/>
  <c r="N951" i="3"/>
  <c r="M952" i="3"/>
  <c r="N952" i="3"/>
  <c r="M953" i="3"/>
  <c r="N953" i="3"/>
  <c r="M954" i="3"/>
  <c r="N954" i="3"/>
  <c r="M955" i="3"/>
  <c r="N955" i="3"/>
  <c r="M956" i="3"/>
  <c r="N956" i="3"/>
  <c r="M957" i="3"/>
  <c r="N957" i="3"/>
  <c r="M958" i="3"/>
  <c r="N958" i="3"/>
  <c r="M959" i="3"/>
  <c r="N959" i="3"/>
  <c r="M960" i="3"/>
  <c r="N960" i="3"/>
  <c r="M961" i="3"/>
  <c r="N961" i="3"/>
  <c r="M962" i="3"/>
  <c r="N962" i="3"/>
  <c r="M963" i="3"/>
  <c r="N963" i="3"/>
  <c r="M964" i="3"/>
  <c r="N964" i="3"/>
  <c r="M965" i="3"/>
  <c r="N965" i="3"/>
  <c r="M966" i="3"/>
  <c r="N966" i="3"/>
  <c r="M967" i="3"/>
  <c r="N967" i="3"/>
  <c r="M968" i="3"/>
  <c r="N968" i="3"/>
  <c r="M969" i="3"/>
  <c r="N969" i="3"/>
  <c r="M970" i="3"/>
  <c r="N970" i="3"/>
  <c r="M971" i="3"/>
  <c r="N971" i="3"/>
  <c r="M972" i="3"/>
  <c r="N972" i="3"/>
  <c r="M973" i="3"/>
  <c r="N973" i="3"/>
  <c r="M974" i="3"/>
  <c r="N974" i="3"/>
  <c r="M975" i="3"/>
  <c r="N975" i="3"/>
  <c r="M976" i="3"/>
  <c r="N976" i="3"/>
  <c r="M977" i="3"/>
  <c r="N977" i="3"/>
  <c r="M978" i="3"/>
  <c r="N978" i="3"/>
  <c r="M979" i="3"/>
  <c r="N979" i="3"/>
  <c r="M980" i="3"/>
  <c r="N980" i="3"/>
  <c r="M981" i="3"/>
  <c r="N981" i="3"/>
  <c r="M982" i="3"/>
  <c r="N982" i="3"/>
  <c r="M983" i="3"/>
  <c r="N983" i="3"/>
  <c r="M984" i="3"/>
  <c r="N984" i="3"/>
  <c r="M985" i="3"/>
  <c r="N985" i="3"/>
  <c r="M986" i="3"/>
  <c r="N986" i="3"/>
  <c r="M987" i="3"/>
  <c r="N987" i="3"/>
  <c r="M988" i="3"/>
  <c r="N988" i="3"/>
  <c r="M989" i="3"/>
  <c r="N989" i="3"/>
  <c r="M990" i="3"/>
  <c r="N990" i="3"/>
  <c r="M991" i="3"/>
  <c r="N991" i="3"/>
  <c r="M992" i="3"/>
  <c r="N992" i="3"/>
  <c r="M993" i="3"/>
  <c r="N993" i="3"/>
  <c r="M994" i="3"/>
  <c r="N994" i="3"/>
  <c r="M995" i="3"/>
  <c r="N995" i="3"/>
  <c r="M996" i="3"/>
  <c r="N996" i="3"/>
  <c r="M997" i="3"/>
  <c r="N997" i="3"/>
  <c r="M998" i="3"/>
  <c r="N998" i="3"/>
  <c r="M999" i="3"/>
  <c r="N999" i="3"/>
  <c r="M1000" i="3"/>
  <c r="N1000" i="3"/>
  <c r="M1001" i="3"/>
  <c r="N1001" i="3"/>
  <c r="M1002" i="3"/>
  <c r="N1002" i="3"/>
  <c r="M1003" i="3"/>
  <c r="N1003" i="3"/>
  <c r="M1004" i="3"/>
  <c r="N1004" i="3"/>
  <c r="M1005" i="3"/>
  <c r="N1005" i="3"/>
  <c r="M1006" i="3"/>
  <c r="N1006" i="3"/>
  <c r="M1007" i="3"/>
  <c r="N1007" i="3"/>
  <c r="M1008" i="3"/>
  <c r="N1008" i="3"/>
  <c r="M1009" i="3"/>
  <c r="N1009" i="3"/>
  <c r="M1010" i="3"/>
  <c r="N1010" i="3"/>
  <c r="M1011" i="3"/>
  <c r="N1011" i="3"/>
  <c r="M1012" i="3"/>
  <c r="N1012" i="3"/>
  <c r="M1013" i="3"/>
  <c r="N1013" i="3"/>
  <c r="M1014" i="3"/>
  <c r="N1014" i="3"/>
  <c r="M1015" i="3"/>
  <c r="N1015" i="3"/>
  <c r="M1016" i="3"/>
  <c r="N1016" i="3"/>
  <c r="M1017" i="3"/>
  <c r="N1017" i="3"/>
  <c r="M1018" i="3"/>
  <c r="N1018" i="3"/>
  <c r="M1019" i="3"/>
  <c r="N1019" i="3"/>
  <c r="M1020" i="3"/>
  <c r="N1020" i="3"/>
  <c r="M1021" i="3"/>
  <c r="N1021" i="3"/>
  <c r="M1022" i="3"/>
  <c r="N1022" i="3"/>
  <c r="M1023" i="3"/>
  <c r="N1023" i="3"/>
  <c r="M1024" i="3"/>
  <c r="N1024" i="3"/>
  <c r="M1025" i="3"/>
  <c r="N1025" i="3"/>
  <c r="M1026" i="3"/>
  <c r="N1026" i="3"/>
  <c r="M1027" i="3"/>
  <c r="N1027" i="3"/>
  <c r="M1028" i="3"/>
  <c r="N1028" i="3"/>
  <c r="M1029" i="3"/>
  <c r="N1029" i="3"/>
  <c r="M1030" i="3"/>
  <c r="N1030" i="3"/>
  <c r="M1031" i="3"/>
  <c r="N1031" i="3"/>
  <c r="M1032" i="3"/>
  <c r="N1032" i="3"/>
  <c r="M1033" i="3"/>
  <c r="N1033" i="3"/>
  <c r="M1034" i="3"/>
  <c r="N1034" i="3"/>
  <c r="M1035" i="3"/>
  <c r="N1035" i="3"/>
  <c r="M1036" i="3"/>
  <c r="N1036" i="3"/>
  <c r="M1037" i="3"/>
  <c r="N1037" i="3"/>
  <c r="M1038" i="3"/>
  <c r="N1038" i="3"/>
  <c r="M1039" i="3"/>
  <c r="N1039" i="3"/>
  <c r="M1040" i="3"/>
  <c r="N1040" i="3"/>
  <c r="M1041" i="3"/>
  <c r="N1041" i="3"/>
  <c r="M1042" i="3"/>
  <c r="N1042" i="3"/>
  <c r="M1043" i="3"/>
  <c r="N1043" i="3"/>
  <c r="M1044" i="3"/>
  <c r="N1044" i="3"/>
  <c r="M1045" i="3"/>
  <c r="N1045" i="3"/>
  <c r="M1046" i="3"/>
  <c r="N1046" i="3"/>
  <c r="M1047" i="3"/>
  <c r="N1047" i="3"/>
  <c r="M1048" i="3"/>
  <c r="N1048" i="3"/>
  <c r="M1049" i="3"/>
  <c r="N1049" i="3"/>
  <c r="M1050" i="3"/>
  <c r="N1050" i="3"/>
  <c r="M1051" i="3"/>
  <c r="N1051" i="3"/>
  <c r="M1052" i="3"/>
  <c r="N1052" i="3"/>
  <c r="M1053" i="3"/>
  <c r="N1053" i="3"/>
  <c r="M1054" i="3"/>
  <c r="N1054" i="3"/>
  <c r="M1055" i="3"/>
  <c r="N1055" i="3"/>
  <c r="M1056" i="3"/>
  <c r="N1056" i="3"/>
  <c r="M1057" i="3"/>
  <c r="N1057" i="3"/>
  <c r="M1058" i="3"/>
  <c r="N1058" i="3"/>
  <c r="M1059" i="3"/>
  <c r="N1059" i="3"/>
  <c r="M1060" i="3"/>
  <c r="N1060" i="3"/>
  <c r="M1061" i="3"/>
  <c r="N1061" i="3"/>
  <c r="M1062" i="3"/>
  <c r="N1062" i="3"/>
  <c r="M1063" i="3"/>
  <c r="N1063" i="3"/>
  <c r="M1064" i="3"/>
  <c r="N1064" i="3"/>
  <c r="M1065" i="3"/>
  <c r="N1065" i="3"/>
  <c r="M1066" i="3"/>
  <c r="N1066" i="3"/>
  <c r="M1067" i="3"/>
  <c r="N1067" i="3"/>
  <c r="M1068" i="3"/>
  <c r="N1068" i="3"/>
  <c r="M1069" i="3"/>
  <c r="N1069" i="3"/>
  <c r="M1070" i="3"/>
  <c r="N1070" i="3"/>
  <c r="M1071" i="3"/>
  <c r="N1071" i="3"/>
  <c r="M1072" i="3"/>
  <c r="N1072" i="3"/>
  <c r="M1073" i="3"/>
  <c r="N1073" i="3"/>
  <c r="M1074" i="3"/>
  <c r="N1074" i="3"/>
  <c r="M1075" i="3"/>
  <c r="N1075" i="3"/>
  <c r="M1076" i="3"/>
  <c r="N1076" i="3"/>
  <c r="M1077" i="3"/>
  <c r="N1077" i="3"/>
  <c r="M1078" i="3"/>
  <c r="N1078" i="3"/>
  <c r="M1079" i="3"/>
  <c r="N1079" i="3"/>
  <c r="M1080" i="3"/>
  <c r="N1080" i="3"/>
  <c r="M1081" i="3"/>
  <c r="N1081" i="3"/>
  <c r="M1082" i="3"/>
  <c r="N1082" i="3"/>
  <c r="M1083" i="3"/>
  <c r="N1083" i="3"/>
  <c r="M1084" i="3"/>
  <c r="N1084" i="3"/>
  <c r="M1085" i="3"/>
  <c r="N1085" i="3"/>
  <c r="M1086" i="3"/>
  <c r="N1086" i="3"/>
  <c r="M1087" i="3"/>
  <c r="N1087" i="3"/>
  <c r="M1088" i="3"/>
  <c r="N1088" i="3"/>
  <c r="M1089" i="3"/>
  <c r="N1089" i="3"/>
  <c r="M1090" i="3"/>
  <c r="N1090" i="3"/>
  <c r="M1091" i="3"/>
  <c r="N1091" i="3"/>
  <c r="M1092" i="3"/>
  <c r="N1092" i="3"/>
  <c r="M1093" i="3"/>
  <c r="N1093" i="3"/>
  <c r="M1094" i="3"/>
  <c r="N1094" i="3"/>
  <c r="M1095" i="3"/>
  <c r="N1095" i="3"/>
  <c r="M1096" i="3"/>
  <c r="N1096" i="3"/>
  <c r="M1097" i="3"/>
  <c r="N1097" i="3"/>
  <c r="M1098" i="3"/>
  <c r="N1098" i="3"/>
  <c r="M1099" i="3"/>
  <c r="N1099" i="3"/>
  <c r="M1100" i="3"/>
  <c r="N1100" i="3"/>
  <c r="M1101" i="3"/>
  <c r="N1101" i="3"/>
  <c r="M1102" i="3"/>
  <c r="N1102" i="3"/>
  <c r="M1103" i="3"/>
  <c r="N1103" i="3"/>
  <c r="M1104" i="3"/>
  <c r="N1104" i="3"/>
  <c r="M1105" i="3"/>
  <c r="N1105" i="3"/>
  <c r="M1106" i="3"/>
  <c r="N1106" i="3"/>
  <c r="M1107" i="3"/>
  <c r="N1107" i="3"/>
  <c r="M1108" i="3"/>
  <c r="N1108" i="3"/>
  <c r="M1109" i="3"/>
  <c r="N1109" i="3"/>
  <c r="M1110" i="3"/>
  <c r="N1110" i="3"/>
  <c r="M1111" i="3"/>
  <c r="N1111" i="3"/>
  <c r="M1112" i="3"/>
  <c r="N1112" i="3"/>
  <c r="M1113" i="3"/>
  <c r="N1113" i="3"/>
  <c r="M1114" i="3"/>
  <c r="N1114" i="3"/>
  <c r="M1115" i="3"/>
  <c r="N1115" i="3"/>
  <c r="M1116" i="3"/>
  <c r="N1116" i="3"/>
  <c r="M1117" i="3"/>
  <c r="N1117" i="3"/>
  <c r="M1118" i="3"/>
  <c r="N1118" i="3"/>
  <c r="M1119" i="3"/>
  <c r="N1119" i="3"/>
  <c r="M1120" i="3"/>
  <c r="N1120" i="3"/>
  <c r="M1121" i="3"/>
  <c r="N1121" i="3"/>
  <c r="M1122" i="3"/>
  <c r="N1122" i="3"/>
  <c r="M1123" i="3"/>
  <c r="N1123" i="3"/>
  <c r="M1124" i="3"/>
  <c r="N1124" i="3"/>
  <c r="M1125" i="3"/>
  <c r="N1125" i="3"/>
  <c r="M1126" i="3"/>
  <c r="N1126" i="3"/>
  <c r="M1127" i="3"/>
  <c r="N1127" i="3"/>
  <c r="M1128" i="3"/>
  <c r="N1128" i="3"/>
  <c r="M1129" i="3"/>
  <c r="N1129" i="3"/>
  <c r="M1130" i="3"/>
  <c r="N1130" i="3"/>
  <c r="M1131" i="3"/>
  <c r="N1131" i="3"/>
  <c r="M1132" i="3"/>
  <c r="N1132" i="3"/>
  <c r="M1133" i="3"/>
  <c r="N1133" i="3"/>
  <c r="M1134" i="3"/>
  <c r="N1134" i="3"/>
  <c r="M1135" i="3"/>
  <c r="N1135" i="3"/>
  <c r="M1136" i="3"/>
  <c r="N1136" i="3"/>
  <c r="M1137" i="3"/>
  <c r="N1137" i="3"/>
  <c r="M1138" i="3"/>
  <c r="N1138" i="3"/>
  <c r="M1139" i="3"/>
  <c r="N1139" i="3"/>
  <c r="M1140" i="3"/>
  <c r="N1140" i="3"/>
  <c r="M1141" i="3"/>
  <c r="N1141" i="3"/>
  <c r="M1142" i="3"/>
  <c r="N1142" i="3"/>
  <c r="M1143" i="3"/>
  <c r="N1143" i="3"/>
  <c r="M1144" i="3"/>
  <c r="N1144" i="3"/>
  <c r="M1145" i="3"/>
  <c r="N1145" i="3"/>
  <c r="M1146" i="3"/>
  <c r="N1146" i="3"/>
  <c r="M1147" i="3"/>
  <c r="N1147" i="3"/>
  <c r="M1148" i="3"/>
  <c r="N1148" i="3"/>
  <c r="M1149" i="3"/>
  <c r="N1149" i="3"/>
  <c r="M1150" i="3"/>
  <c r="N1150" i="3"/>
  <c r="M1151" i="3"/>
  <c r="N1151" i="3"/>
  <c r="M1152" i="3"/>
  <c r="N1152" i="3"/>
  <c r="M1153" i="3"/>
  <c r="N1153" i="3"/>
  <c r="M1154" i="3"/>
  <c r="N1154" i="3"/>
  <c r="M1155" i="3"/>
  <c r="N1155" i="3"/>
  <c r="M1156" i="3"/>
  <c r="N1156" i="3"/>
  <c r="M1157" i="3"/>
  <c r="N1157" i="3"/>
  <c r="M1158" i="3"/>
  <c r="N1158" i="3"/>
  <c r="M1159" i="3"/>
  <c r="N1159" i="3"/>
  <c r="M1160" i="3"/>
  <c r="N1160" i="3"/>
  <c r="M1161" i="3"/>
  <c r="N1161" i="3"/>
  <c r="M1162" i="3"/>
  <c r="N1162" i="3"/>
  <c r="M1163" i="3"/>
  <c r="N1163" i="3"/>
  <c r="M1164" i="3"/>
  <c r="N1164" i="3"/>
  <c r="M1165" i="3"/>
  <c r="N1165" i="3"/>
  <c r="M1166" i="3"/>
  <c r="N1166" i="3"/>
  <c r="M1167" i="3"/>
  <c r="N1167" i="3"/>
  <c r="M1168" i="3"/>
  <c r="N1168" i="3"/>
  <c r="M1169" i="3"/>
  <c r="N1169" i="3"/>
  <c r="M1170" i="3"/>
  <c r="N1170" i="3"/>
  <c r="M1171" i="3"/>
  <c r="N1171" i="3"/>
  <c r="M1172" i="3"/>
  <c r="N1172" i="3"/>
  <c r="M1173" i="3"/>
  <c r="N1173" i="3"/>
  <c r="M1174" i="3"/>
  <c r="N1174" i="3"/>
  <c r="M1175" i="3"/>
  <c r="N1175" i="3"/>
  <c r="M1176" i="3"/>
  <c r="N1176" i="3"/>
  <c r="M1177" i="3"/>
  <c r="N1177" i="3"/>
  <c r="M1178" i="3"/>
  <c r="N1178" i="3"/>
  <c r="M1179" i="3"/>
  <c r="N1179" i="3"/>
  <c r="M1180" i="3"/>
  <c r="N1180" i="3"/>
  <c r="M1181" i="3"/>
  <c r="N1181" i="3"/>
  <c r="M1182" i="3"/>
  <c r="N1182" i="3"/>
  <c r="M1183" i="3"/>
  <c r="N1183" i="3"/>
  <c r="M1184" i="3"/>
  <c r="N1184" i="3"/>
  <c r="M1185" i="3"/>
  <c r="N1185" i="3"/>
  <c r="M1186" i="3"/>
  <c r="N1186" i="3"/>
  <c r="M1187" i="3"/>
  <c r="N1187" i="3"/>
  <c r="M1188" i="3"/>
  <c r="N1188" i="3"/>
  <c r="M1189" i="3"/>
  <c r="N1189" i="3"/>
  <c r="M1190" i="3"/>
  <c r="N1190" i="3"/>
  <c r="M1191" i="3"/>
  <c r="N1191" i="3"/>
  <c r="M1192" i="3"/>
  <c r="N1192" i="3"/>
  <c r="M1193" i="3"/>
  <c r="N1193" i="3"/>
  <c r="M1194" i="3"/>
  <c r="N1194" i="3"/>
  <c r="M1195" i="3"/>
  <c r="N1195" i="3"/>
  <c r="M1196" i="3"/>
  <c r="N1196" i="3"/>
  <c r="M1197" i="3"/>
  <c r="N1197" i="3"/>
  <c r="M1198" i="3"/>
  <c r="N1198" i="3"/>
  <c r="M1199" i="3"/>
  <c r="N1199" i="3"/>
  <c r="M1200" i="3"/>
  <c r="N1200" i="3"/>
  <c r="M1201" i="3"/>
  <c r="N1201" i="3"/>
  <c r="M1202" i="3"/>
  <c r="N1202" i="3"/>
  <c r="M1203" i="3"/>
  <c r="N1203" i="3"/>
  <c r="M1204" i="3"/>
  <c r="N1204" i="3"/>
  <c r="M1205" i="3"/>
  <c r="N1205" i="3"/>
  <c r="M1206" i="3"/>
  <c r="N1206" i="3"/>
  <c r="M1207" i="3"/>
  <c r="N1207" i="3"/>
  <c r="M1208" i="3"/>
  <c r="N1208" i="3"/>
  <c r="M1209" i="3"/>
  <c r="N1209" i="3"/>
  <c r="M1210" i="3"/>
  <c r="N1210" i="3"/>
  <c r="M1211" i="3"/>
  <c r="N1211" i="3"/>
  <c r="M1212" i="3"/>
  <c r="N1212" i="3"/>
  <c r="M1213" i="3"/>
  <c r="N1213" i="3"/>
  <c r="M1214" i="3"/>
  <c r="N1214" i="3"/>
  <c r="M1215" i="3"/>
  <c r="N1215" i="3"/>
  <c r="M1216" i="3"/>
  <c r="N1216" i="3"/>
  <c r="M1217" i="3"/>
  <c r="N1217" i="3"/>
  <c r="M1218" i="3"/>
  <c r="N1218" i="3"/>
  <c r="M1219" i="3"/>
  <c r="N1219" i="3"/>
  <c r="M1220" i="3"/>
  <c r="N1220" i="3"/>
  <c r="M1221" i="3"/>
  <c r="N1221" i="3"/>
  <c r="M1222" i="3"/>
  <c r="N1222" i="3"/>
  <c r="M1223" i="3"/>
  <c r="N1223" i="3"/>
  <c r="M1224" i="3"/>
  <c r="N1224" i="3"/>
  <c r="M1225" i="3"/>
  <c r="N1225" i="3"/>
  <c r="M1226" i="3"/>
  <c r="N1226" i="3"/>
  <c r="M1227" i="3"/>
  <c r="N1227" i="3"/>
  <c r="M1228" i="3"/>
  <c r="N1228" i="3"/>
  <c r="M1229" i="3"/>
  <c r="N1229" i="3"/>
  <c r="M1230" i="3"/>
  <c r="N1230" i="3"/>
  <c r="M1231" i="3"/>
  <c r="N1231" i="3"/>
  <c r="M1232" i="3"/>
  <c r="N1232" i="3"/>
  <c r="M1233" i="3"/>
  <c r="N1233" i="3"/>
  <c r="M1234" i="3"/>
  <c r="N1234" i="3"/>
  <c r="M1235" i="3"/>
  <c r="N1235" i="3"/>
  <c r="M1236" i="3"/>
  <c r="N1236" i="3"/>
  <c r="M1237" i="3"/>
  <c r="N1237" i="3"/>
  <c r="M1238" i="3"/>
  <c r="N1238" i="3"/>
  <c r="M1239" i="3"/>
  <c r="N1239" i="3"/>
  <c r="M1240" i="3"/>
  <c r="N1240" i="3"/>
  <c r="M1241" i="3"/>
  <c r="N1241" i="3"/>
  <c r="M1242" i="3"/>
  <c r="N1242" i="3"/>
  <c r="M1243" i="3"/>
  <c r="N1243" i="3"/>
  <c r="M1244" i="3"/>
  <c r="N1244" i="3"/>
  <c r="M1245" i="3"/>
  <c r="N1245" i="3"/>
  <c r="M1246" i="3"/>
  <c r="N1246" i="3"/>
  <c r="M1247" i="3"/>
  <c r="N1247" i="3"/>
  <c r="M1248" i="3"/>
  <c r="N1248" i="3"/>
  <c r="M1249" i="3"/>
  <c r="N1249" i="3"/>
  <c r="M1250" i="3"/>
  <c r="N1250" i="3"/>
  <c r="M1251" i="3"/>
  <c r="N1251" i="3"/>
  <c r="M1252" i="3"/>
  <c r="N1252" i="3"/>
  <c r="M1253" i="3"/>
  <c r="N1253" i="3"/>
  <c r="M1254" i="3"/>
  <c r="N1254" i="3"/>
  <c r="M1255" i="3"/>
  <c r="N1255" i="3"/>
  <c r="M1256" i="3"/>
  <c r="N1256" i="3"/>
  <c r="M1257" i="3"/>
  <c r="N1257" i="3"/>
  <c r="M1258" i="3"/>
  <c r="N1258" i="3"/>
  <c r="M1259" i="3"/>
  <c r="N1259" i="3"/>
  <c r="M1260" i="3"/>
  <c r="N1260" i="3"/>
  <c r="M1261" i="3"/>
  <c r="N1261" i="3"/>
  <c r="M1262" i="3"/>
  <c r="N1262" i="3"/>
  <c r="M1263" i="3"/>
  <c r="N1263" i="3"/>
  <c r="M1264" i="3"/>
  <c r="N1264" i="3"/>
  <c r="M1265" i="3"/>
  <c r="N1265" i="3"/>
  <c r="M1266" i="3"/>
  <c r="N1266" i="3"/>
  <c r="M1267" i="3"/>
  <c r="N1267" i="3"/>
  <c r="M1268" i="3"/>
  <c r="N1268" i="3"/>
  <c r="M1269" i="3"/>
  <c r="N1269" i="3"/>
  <c r="M1270" i="3"/>
  <c r="N1270" i="3"/>
  <c r="M1271" i="3"/>
  <c r="N1271" i="3"/>
  <c r="M1272" i="3"/>
  <c r="N1272" i="3"/>
  <c r="M1273" i="3"/>
  <c r="N1273" i="3"/>
  <c r="M1274" i="3"/>
  <c r="N1274" i="3"/>
  <c r="M1275" i="3"/>
  <c r="N1275" i="3"/>
  <c r="M1276" i="3"/>
  <c r="N1276" i="3"/>
  <c r="M1277" i="3"/>
  <c r="N1277" i="3"/>
  <c r="M1278" i="3"/>
  <c r="N1278" i="3"/>
  <c r="M1279" i="3"/>
  <c r="N1279" i="3"/>
  <c r="M1280" i="3"/>
  <c r="N1280" i="3"/>
  <c r="M1281" i="3"/>
  <c r="N1281" i="3"/>
  <c r="M1282" i="3"/>
  <c r="N1282" i="3"/>
  <c r="M1283" i="3"/>
  <c r="N1283" i="3"/>
  <c r="M1284" i="3"/>
  <c r="N1284" i="3"/>
  <c r="M1285" i="3"/>
  <c r="N1285" i="3"/>
  <c r="M1286" i="3"/>
  <c r="N1286" i="3"/>
  <c r="M1287" i="3"/>
  <c r="N1287" i="3"/>
  <c r="M1288" i="3"/>
  <c r="N1288" i="3"/>
  <c r="M1289" i="3"/>
  <c r="N1289" i="3"/>
  <c r="M1290" i="3"/>
  <c r="N1290" i="3"/>
  <c r="M1291" i="3"/>
  <c r="N1291" i="3"/>
  <c r="M1292" i="3"/>
  <c r="N1292" i="3"/>
  <c r="M1293" i="3"/>
  <c r="N1293" i="3"/>
  <c r="M1294" i="3"/>
  <c r="N1294" i="3"/>
  <c r="M1295" i="3"/>
  <c r="N1295" i="3"/>
  <c r="M1296" i="3"/>
  <c r="N1296" i="3"/>
  <c r="M1297" i="3"/>
  <c r="N1297" i="3"/>
  <c r="M1298" i="3"/>
  <c r="N1298" i="3"/>
  <c r="M1299" i="3"/>
  <c r="N1299" i="3"/>
  <c r="M1300" i="3"/>
  <c r="N1300" i="3"/>
  <c r="M1301" i="3"/>
  <c r="N1301" i="3"/>
  <c r="M1302" i="3"/>
  <c r="N1302" i="3"/>
  <c r="M1303" i="3"/>
  <c r="N1303" i="3"/>
  <c r="M1304" i="3"/>
  <c r="N1304" i="3"/>
  <c r="M1305" i="3"/>
  <c r="N1305" i="3"/>
  <c r="M1306" i="3"/>
  <c r="N1306" i="3"/>
  <c r="M1307" i="3"/>
  <c r="N1307" i="3"/>
  <c r="M1308" i="3"/>
  <c r="N1308" i="3"/>
  <c r="M1309" i="3"/>
  <c r="N1309" i="3"/>
  <c r="M1310" i="3"/>
  <c r="N1310" i="3"/>
  <c r="M1311" i="3"/>
  <c r="N1311" i="3"/>
  <c r="M1312" i="3"/>
  <c r="N1312" i="3"/>
  <c r="M1313" i="3"/>
  <c r="N1313" i="3"/>
  <c r="M1314" i="3"/>
  <c r="N1314" i="3"/>
  <c r="M1315" i="3"/>
  <c r="N1315" i="3"/>
  <c r="M1316" i="3"/>
  <c r="N1316" i="3"/>
  <c r="M1317" i="3"/>
  <c r="N1317" i="3"/>
  <c r="M1318" i="3"/>
  <c r="N1318" i="3"/>
  <c r="M1319" i="3"/>
  <c r="N1319" i="3"/>
  <c r="M1320" i="3"/>
  <c r="N1320" i="3"/>
  <c r="M1321" i="3"/>
  <c r="N1321" i="3"/>
  <c r="M1322" i="3"/>
  <c r="N1322" i="3"/>
  <c r="M1323" i="3"/>
  <c r="N1323" i="3"/>
  <c r="M1324" i="3"/>
  <c r="N1324" i="3"/>
  <c r="M1325" i="3"/>
  <c r="N1325" i="3"/>
  <c r="M1326" i="3"/>
  <c r="N1326" i="3"/>
  <c r="M1327" i="3"/>
  <c r="N1327" i="3"/>
  <c r="M1328" i="3"/>
  <c r="N1328" i="3"/>
  <c r="M1329" i="3"/>
  <c r="N1329" i="3"/>
  <c r="M1330" i="3"/>
  <c r="N1330" i="3"/>
  <c r="M1331" i="3"/>
  <c r="N1331" i="3"/>
  <c r="M1332" i="3"/>
  <c r="N1332" i="3"/>
  <c r="M1333" i="3"/>
  <c r="N1333" i="3"/>
  <c r="M1334" i="3"/>
  <c r="N1334" i="3"/>
  <c r="M1335" i="3"/>
  <c r="N1335" i="3"/>
  <c r="M1336" i="3"/>
  <c r="N1336" i="3"/>
  <c r="M1337" i="3"/>
  <c r="N1337" i="3"/>
  <c r="M1338" i="3"/>
  <c r="N1338" i="3"/>
  <c r="M1339" i="3"/>
  <c r="N1339" i="3"/>
  <c r="M1340" i="3"/>
  <c r="N1340" i="3"/>
  <c r="M1341" i="3"/>
  <c r="N1341" i="3"/>
  <c r="M1342" i="3"/>
  <c r="N1342" i="3"/>
  <c r="M1343" i="3"/>
  <c r="N1343" i="3"/>
  <c r="M1344" i="3"/>
  <c r="N1344" i="3"/>
  <c r="M1345" i="3"/>
  <c r="N1345" i="3"/>
  <c r="M1346" i="3"/>
  <c r="N1346" i="3"/>
  <c r="M1347" i="3"/>
  <c r="N1347" i="3"/>
  <c r="M1348" i="3"/>
  <c r="N1348" i="3"/>
  <c r="M1349" i="3"/>
  <c r="N1349" i="3"/>
  <c r="M1350" i="3"/>
  <c r="N1350" i="3"/>
  <c r="M1351" i="3"/>
  <c r="N1351" i="3"/>
  <c r="M1352" i="3"/>
  <c r="N1352" i="3"/>
  <c r="M1353" i="3"/>
  <c r="N1353" i="3"/>
  <c r="M1354" i="3"/>
  <c r="N1354" i="3"/>
  <c r="M1355" i="3"/>
  <c r="N1355" i="3"/>
  <c r="M1356" i="3"/>
  <c r="N1356" i="3"/>
  <c r="M1357" i="3"/>
  <c r="N1357" i="3"/>
  <c r="M1358" i="3"/>
  <c r="N1358" i="3"/>
  <c r="M1359" i="3"/>
  <c r="N1359" i="3"/>
  <c r="M1360" i="3"/>
  <c r="N1360" i="3"/>
  <c r="M1361" i="3"/>
  <c r="N1361" i="3"/>
  <c r="M1362" i="3"/>
  <c r="N1362" i="3"/>
  <c r="M1363" i="3"/>
  <c r="N1363" i="3"/>
  <c r="M1364" i="3"/>
  <c r="N1364" i="3"/>
  <c r="M1365" i="3"/>
  <c r="N1365" i="3"/>
  <c r="M1366" i="3"/>
  <c r="N1366" i="3"/>
  <c r="M1367" i="3"/>
  <c r="N1367" i="3"/>
  <c r="M1368" i="3"/>
  <c r="N1368" i="3"/>
  <c r="M1369" i="3"/>
  <c r="N1369" i="3"/>
  <c r="M1370" i="3"/>
  <c r="N1370" i="3"/>
  <c r="M1371" i="3"/>
  <c r="N1371" i="3"/>
  <c r="M1372" i="3"/>
  <c r="N1372" i="3"/>
  <c r="M1373" i="3"/>
  <c r="N1373" i="3"/>
  <c r="M1374" i="3"/>
  <c r="N1374" i="3"/>
  <c r="M1375" i="3"/>
  <c r="N1375" i="3"/>
  <c r="M1376" i="3"/>
  <c r="N1376" i="3"/>
  <c r="M1377" i="3"/>
  <c r="N1377" i="3"/>
  <c r="M1378" i="3"/>
  <c r="N1378" i="3"/>
  <c r="M1379" i="3"/>
  <c r="N1379" i="3"/>
  <c r="M1380" i="3"/>
  <c r="N1380" i="3"/>
  <c r="M1381" i="3"/>
  <c r="N1381" i="3"/>
  <c r="M1382" i="3"/>
  <c r="N1382" i="3"/>
  <c r="M1383" i="3"/>
  <c r="N1383" i="3"/>
  <c r="M1384" i="3"/>
  <c r="N1384" i="3"/>
  <c r="M1385" i="3"/>
  <c r="N1385" i="3"/>
  <c r="M1386" i="3"/>
  <c r="N1386" i="3"/>
  <c r="M1387" i="3"/>
  <c r="N1387" i="3"/>
  <c r="M1388" i="3"/>
  <c r="N1388" i="3"/>
  <c r="M1389" i="3"/>
  <c r="N1389" i="3"/>
  <c r="M1390" i="3"/>
  <c r="N1390" i="3"/>
  <c r="M1391" i="3"/>
  <c r="N1391" i="3"/>
  <c r="M1392" i="3"/>
  <c r="N1392" i="3"/>
  <c r="M1393" i="3"/>
  <c r="N1393" i="3"/>
  <c r="M1394" i="3"/>
  <c r="N1394" i="3"/>
  <c r="M1395" i="3"/>
  <c r="N1395" i="3"/>
  <c r="M1396" i="3"/>
  <c r="N1396" i="3"/>
  <c r="M1397" i="3"/>
  <c r="N1397" i="3"/>
  <c r="M1398" i="3"/>
  <c r="N1398" i="3"/>
  <c r="M1399" i="3"/>
  <c r="N1399" i="3"/>
  <c r="M1400" i="3"/>
  <c r="N1400" i="3"/>
  <c r="M1401" i="3"/>
  <c r="N1401" i="3"/>
  <c r="M1402" i="3"/>
  <c r="N1402" i="3"/>
  <c r="M1403" i="3"/>
  <c r="N1403" i="3"/>
  <c r="M1404" i="3"/>
  <c r="N1404" i="3"/>
  <c r="M1405" i="3"/>
  <c r="N1405" i="3"/>
  <c r="M1406" i="3"/>
  <c r="N1406" i="3"/>
  <c r="M1407" i="3"/>
  <c r="N1407" i="3"/>
  <c r="M1408" i="3"/>
  <c r="N1408" i="3"/>
  <c r="M1409" i="3"/>
  <c r="N1409" i="3"/>
  <c r="M1410" i="3"/>
  <c r="N1410" i="3"/>
  <c r="M1411" i="3"/>
  <c r="N1411" i="3"/>
  <c r="M1412" i="3"/>
  <c r="N1412" i="3"/>
  <c r="M1413" i="3"/>
  <c r="N1413" i="3"/>
  <c r="M1414" i="3"/>
  <c r="N1414" i="3"/>
  <c r="M1415" i="3"/>
  <c r="N1415" i="3"/>
  <c r="M1416" i="3"/>
  <c r="N1416" i="3"/>
  <c r="M1417" i="3"/>
  <c r="N1417" i="3"/>
  <c r="M1418" i="3"/>
  <c r="N1418" i="3"/>
  <c r="M1419" i="3"/>
  <c r="N1419" i="3"/>
  <c r="M1420" i="3"/>
  <c r="N1420" i="3"/>
  <c r="M1421" i="3"/>
  <c r="N1421" i="3"/>
  <c r="M1422" i="3"/>
  <c r="N1422" i="3"/>
  <c r="M1423" i="3"/>
  <c r="N1423" i="3"/>
  <c r="M1424" i="3"/>
  <c r="N1424" i="3"/>
  <c r="M1425" i="3"/>
  <c r="N1425" i="3"/>
  <c r="M1426" i="3"/>
  <c r="N1426" i="3"/>
  <c r="M1427" i="3"/>
  <c r="N1427" i="3"/>
  <c r="M1428" i="3"/>
  <c r="N1428" i="3"/>
  <c r="M1429" i="3"/>
  <c r="N1429" i="3"/>
  <c r="M1430" i="3"/>
  <c r="N1430" i="3"/>
  <c r="M1431" i="3"/>
  <c r="N1431" i="3"/>
  <c r="M1432" i="3"/>
  <c r="N1432" i="3"/>
  <c r="M1433" i="3"/>
  <c r="N1433" i="3"/>
  <c r="M1434" i="3"/>
  <c r="N1434" i="3"/>
  <c r="M1435" i="3"/>
  <c r="N1435" i="3"/>
  <c r="M1436" i="3"/>
  <c r="N1436" i="3"/>
  <c r="M1437" i="3"/>
  <c r="N1437" i="3"/>
  <c r="M1438" i="3"/>
  <c r="N1438" i="3"/>
  <c r="M1439" i="3"/>
  <c r="N1439" i="3"/>
  <c r="M1440" i="3"/>
  <c r="N1440" i="3"/>
  <c r="M1441" i="3"/>
  <c r="N1441" i="3"/>
  <c r="M1442" i="3"/>
  <c r="N1442" i="3"/>
  <c r="M1443" i="3"/>
  <c r="N1443" i="3"/>
  <c r="M1444" i="3"/>
  <c r="N1444" i="3"/>
  <c r="M1445" i="3"/>
  <c r="N1445" i="3"/>
  <c r="M1446" i="3"/>
  <c r="N1446" i="3"/>
  <c r="M1447" i="3"/>
  <c r="N1447" i="3"/>
  <c r="M1448" i="3"/>
  <c r="N1448" i="3"/>
  <c r="M1449" i="3"/>
  <c r="N1449" i="3"/>
  <c r="M1450" i="3"/>
  <c r="N1450" i="3"/>
  <c r="M1451" i="3"/>
  <c r="N1451" i="3"/>
  <c r="M1452" i="3"/>
  <c r="N1452" i="3"/>
  <c r="M1453" i="3"/>
  <c r="N1453" i="3"/>
  <c r="M1454" i="3"/>
  <c r="N1454" i="3"/>
  <c r="M1455" i="3"/>
  <c r="N1455" i="3"/>
  <c r="M1456" i="3"/>
  <c r="N1456" i="3"/>
  <c r="M1457" i="3"/>
  <c r="N1457" i="3"/>
  <c r="M1458" i="3"/>
  <c r="N1458" i="3"/>
  <c r="M1459" i="3"/>
  <c r="N1459" i="3"/>
  <c r="M1460" i="3"/>
  <c r="N1460" i="3"/>
  <c r="M1461" i="3"/>
  <c r="N1461" i="3"/>
  <c r="M1462" i="3"/>
  <c r="N1462" i="3"/>
  <c r="M1463" i="3"/>
  <c r="N1463" i="3"/>
  <c r="M1464" i="3"/>
  <c r="N1464" i="3"/>
  <c r="M1465" i="3"/>
  <c r="N1465" i="3"/>
  <c r="M1466" i="3"/>
  <c r="N1466" i="3"/>
  <c r="M1467" i="3"/>
  <c r="N1467" i="3"/>
  <c r="M1468" i="3"/>
  <c r="N1468" i="3"/>
  <c r="M1469" i="3"/>
  <c r="N1469" i="3"/>
  <c r="M1470" i="3"/>
  <c r="N1470" i="3"/>
  <c r="M1471" i="3"/>
  <c r="N1471" i="3"/>
  <c r="M1472" i="3"/>
  <c r="N1472" i="3"/>
  <c r="M1473" i="3"/>
  <c r="N1473" i="3"/>
  <c r="M1474" i="3"/>
  <c r="N1474" i="3"/>
  <c r="M1475" i="3"/>
  <c r="N1475" i="3"/>
  <c r="M1476" i="3"/>
  <c r="N1476" i="3"/>
  <c r="M1477" i="3"/>
  <c r="N1477" i="3"/>
  <c r="M1478" i="3"/>
  <c r="N1478" i="3"/>
  <c r="M1479" i="3"/>
  <c r="N1479" i="3"/>
  <c r="M1480" i="3"/>
  <c r="N1480" i="3"/>
  <c r="M1481" i="3"/>
  <c r="N1481" i="3"/>
  <c r="M1482" i="3"/>
  <c r="N1482" i="3"/>
  <c r="M1483" i="3"/>
  <c r="N1483" i="3"/>
  <c r="M1484" i="3"/>
  <c r="N1484" i="3"/>
  <c r="M1485" i="3"/>
  <c r="N1485" i="3"/>
  <c r="M1486" i="3"/>
  <c r="N1486" i="3"/>
  <c r="M1487" i="3"/>
  <c r="N1487" i="3"/>
  <c r="M1488" i="3"/>
  <c r="N1488" i="3"/>
  <c r="M1489" i="3"/>
  <c r="N1489" i="3"/>
  <c r="M1490" i="3"/>
  <c r="N1490" i="3"/>
  <c r="M1491" i="3"/>
  <c r="N1491" i="3"/>
  <c r="M1492" i="3"/>
  <c r="N1492" i="3"/>
  <c r="M1493" i="3"/>
  <c r="N1493" i="3"/>
  <c r="M1494" i="3"/>
  <c r="N1494" i="3"/>
  <c r="M1495" i="3"/>
  <c r="N1495" i="3"/>
  <c r="M1496" i="3"/>
  <c r="N1496" i="3"/>
  <c r="M1497" i="3"/>
  <c r="N1497" i="3"/>
  <c r="M1498" i="3"/>
  <c r="N1498" i="3"/>
  <c r="M1499" i="3"/>
  <c r="N1499" i="3"/>
  <c r="M1500" i="3"/>
  <c r="N1500" i="3"/>
  <c r="M1501" i="3"/>
  <c r="N1501" i="3"/>
  <c r="M1502" i="3"/>
  <c r="N1502" i="3"/>
  <c r="M1503" i="3"/>
  <c r="N1503" i="3"/>
  <c r="M1504" i="3"/>
  <c r="N1504" i="3"/>
  <c r="M1505" i="3"/>
  <c r="N1505" i="3"/>
  <c r="M1506" i="3"/>
  <c r="N1506" i="3"/>
  <c r="M1507" i="3"/>
  <c r="N1507" i="3"/>
  <c r="M1508" i="3"/>
  <c r="N1508" i="3"/>
  <c r="M1509" i="3"/>
  <c r="N1509" i="3"/>
  <c r="M1510" i="3"/>
  <c r="N1510" i="3"/>
  <c r="M1511" i="3"/>
  <c r="N1511" i="3"/>
  <c r="M1512" i="3"/>
  <c r="N1512" i="3"/>
  <c r="M1513" i="3"/>
  <c r="N1513" i="3"/>
  <c r="M1514" i="3"/>
  <c r="N1514" i="3"/>
  <c r="M1515" i="3"/>
  <c r="N1515" i="3"/>
  <c r="M1516" i="3"/>
  <c r="N1516" i="3"/>
  <c r="M1517" i="3"/>
  <c r="N1517" i="3"/>
  <c r="M1518" i="3"/>
  <c r="N1518" i="3"/>
  <c r="M1519" i="3"/>
  <c r="N1519" i="3"/>
  <c r="M1520" i="3"/>
  <c r="N1520" i="3"/>
  <c r="M1521" i="3"/>
  <c r="N1521" i="3"/>
  <c r="M1522" i="3"/>
  <c r="N1522" i="3"/>
  <c r="M1523" i="3"/>
  <c r="N1523" i="3"/>
  <c r="M1524" i="3"/>
  <c r="N1524" i="3"/>
  <c r="M1525" i="3"/>
  <c r="N1525" i="3"/>
  <c r="M1526" i="3"/>
  <c r="N1526" i="3"/>
  <c r="M1527" i="3"/>
  <c r="N1527" i="3"/>
  <c r="M1528" i="3"/>
  <c r="N1528" i="3"/>
  <c r="M1529" i="3"/>
  <c r="N1529" i="3"/>
  <c r="M1530" i="3"/>
  <c r="N1530" i="3"/>
  <c r="M1531" i="3"/>
  <c r="N1531" i="3"/>
  <c r="M1532" i="3"/>
  <c r="N1532" i="3"/>
  <c r="M1533" i="3"/>
  <c r="N1533" i="3"/>
  <c r="M1534" i="3"/>
  <c r="N1534" i="3"/>
  <c r="M1535" i="3"/>
  <c r="N1535" i="3"/>
  <c r="M1536" i="3"/>
  <c r="N1536" i="3"/>
  <c r="M1537" i="3"/>
  <c r="N1537" i="3"/>
  <c r="M1538" i="3"/>
  <c r="N1538" i="3"/>
  <c r="M1539" i="3"/>
  <c r="N1539" i="3"/>
  <c r="M1540" i="3"/>
  <c r="N1540" i="3"/>
  <c r="M1541" i="3"/>
  <c r="N1541" i="3"/>
  <c r="M1542" i="3"/>
  <c r="N1542" i="3"/>
  <c r="M1543" i="3"/>
  <c r="N1543" i="3"/>
  <c r="M1544" i="3"/>
  <c r="N1544" i="3"/>
  <c r="M1545" i="3"/>
  <c r="N1545" i="3"/>
  <c r="M1546" i="3"/>
  <c r="N1546" i="3"/>
  <c r="M1547" i="3"/>
  <c r="N1547" i="3"/>
  <c r="M1548" i="3"/>
  <c r="N1548" i="3"/>
  <c r="M1549" i="3"/>
  <c r="N1549" i="3"/>
  <c r="M1550" i="3"/>
  <c r="N1550" i="3"/>
  <c r="M1551" i="3"/>
  <c r="N1551" i="3"/>
  <c r="M1552" i="3"/>
  <c r="N1552" i="3"/>
  <c r="M1553" i="3"/>
  <c r="N1553" i="3"/>
  <c r="M1554" i="3"/>
  <c r="N1554" i="3"/>
  <c r="M1555" i="3"/>
  <c r="N1555" i="3"/>
  <c r="M1556" i="3"/>
  <c r="N1556" i="3"/>
  <c r="M1557" i="3"/>
  <c r="N1557" i="3"/>
  <c r="M1558" i="3"/>
  <c r="N1558" i="3"/>
  <c r="M1559" i="3"/>
  <c r="N1559" i="3"/>
  <c r="M1560" i="3"/>
  <c r="N1560" i="3"/>
  <c r="M1561" i="3"/>
  <c r="N1561" i="3"/>
  <c r="M1562" i="3"/>
  <c r="N1562" i="3"/>
  <c r="M1563" i="3"/>
  <c r="N1563" i="3"/>
  <c r="M1564" i="3"/>
  <c r="N1564" i="3"/>
  <c r="M1565" i="3"/>
  <c r="N1565" i="3"/>
  <c r="M1566" i="3"/>
  <c r="N1566" i="3"/>
  <c r="M1567" i="3"/>
  <c r="N1567" i="3"/>
  <c r="M1568" i="3"/>
  <c r="N1568" i="3"/>
  <c r="M1569" i="3"/>
  <c r="N1569" i="3"/>
  <c r="M1570" i="3"/>
  <c r="N1570" i="3"/>
  <c r="M1571" i="3"/>
  <c r="N1571" i="3"/>
  <c r="M1572" i="3"/>
  <c r="N1572" i="3"/>
  <c r="M1573" i="3"/>
  <c r="N1573" i="3"/>
  <c r="M1574" i="3"/>
  <c r="N1574" i="3"/>
  <c r="M1575" i="3"/>
  <c r="N1575" i="3"/>
  <c r="M1576" i="3"/>
  <c r="N1576" i="3"/>
  <c r="M1577" i="3"/>
  <c r="N1577" i="3"/>
  <c r="M1578" i="3"/>
  <c r="N1578" i="3"/>
  <c r="M1579" i="3"/>
  <c r="N1579" i="3"/>
  <c r="M1580" i="3"/>
  <c r="N1580" i="3"/>
  <c r="M1581" i="3"/>
  <c r="N1581" i="3"/>
  <c r="M1582" i="3"/>
  <c r="N1582" i="3"/>
  <c r="M1583" i="3"/>
  <c r="N1583" i="3"/>
  <c r="M1584" i="3"/>
  <c r="N1584" i="3"/>
  <c r="M1585" i="3"/>
  <c r="N1585" i="3"/>
  <c r="M1586" i="3"/>
  <c r="N1586" i="3"/>
  <c r="M1587" i="3"/>
  <c r="N1587" i="3"/>
  <c r="M1588" i="3"/>
  <c r="N1588" i="3"/>
  <c r="M1589" i="3"/>
  <c r="N1589" i="3"/>
  <c r="M1590" i="3"/>
  <c r="N1590" i="3"/>
  <c r="M1591" i="3"/>
  <c r="N1591" i="3"/>
  <c r="M1592" i="3"/>
  <c r="N1592" i="3"/>
  <c r="M1593" i="3"/>
  <c r="N1593" i="3"/>
  <c r="M1594" i="3"/>
  <c r="N1594" i="3"/>
  <c r="M1595" i="3"/>
  <c r="N1595" i="3"/>
  <c r="M1596" i="3"/>
  <c r="N1596" i="3"/>
  <c r="M1597" i="3"/>
  <c r="N1597" i="3"/>
  <c r="M1598" i="3"/>
  <c r="N1598" i="3"/>
  <c r="M1599" i="3"/>
  <c r="N1599" i="3"/>
  <c r="M1600" i="3"/>
  <c r="N1600" i="3"/>
  <c r="M1601" i="3"/>
  <c r="N1601" i="3"/>
  <c r="M1602" i="3"/>
  <c r="N1602" i="3"/>
  <c r="M1603" i="3"/>
  <c r="N1603" i="3"/>
  <c r="M1604" i="3"/>
  <c r="N1604" i="3"/>
  <c r="M1605" i="3"/>
  <c r="N1605" i="3"/>
  <c r="M1606" i="3"/>
  <c r="N1606" i="3"/>
  <c r="M1607" i="3"/>
  <c r="N1607" i="3"/>
  <c r="M1608" i="3"/>
  <c r="N1608" i="3"/>
  <c r="M1609" i="3"/>
  <c r="N1609" i="3"/>
  <c r="M1610" i="3"/>
  <c r="N1610" i="3"/>
  <c r="M1611" i="3"/>
  <c r="N1611" i="3"/>
  <c r="M1612" i="3"/>
  <c r="N1612" i="3"/>
  <c r="M1613" i="3"/>
  <c r="N1613" i="3"/>
  <c r="M1614" i="3"/>
  <c r="N1614" i="3"/>
  <c r="M1615" i="3"/>
  <c r="N1615" i="3"/>
  <c r="M1616" i="3"/>
  <c r="N1616" i="3"/>
  <c r="M1617" i="3"/>
  <c r="N1617" i="3"/>
  <c r="M1618" i="3"/>
  <c r="N1618" i="3"/>
  <c r="M1619" i="3"/>
  <c r="N1619" i="3"/>
  <c r="M1620" i="3"/>
  <c r="N1620" i="3"/>
  <c r="M1621" i="3"/>
  <c r="N1621" i="3"/>
  <c r="M1622" i="3"/>
  <c r="N1622" i="3"/>
  <c r="M1623" i="3"/>
  <c r="N1623" i="3"/>
  <c r="M1624" i="3"/>
  <c r="N1624" i="3"/>
  <c r="M1625" i="3"/>
  <c r="N1625" i="3"/>
  <c r="M1626" i="3"/>
  <c r="N1626" i="3"/>
  <c r="M1627" i="3"/>
  <c r="N1627" i="3"/>
  <c r="M1628" i="3"/>
  <c r="N1628" i="3"/>
  <c r="M1629" i="3"/>
  <c r="N1629" i="3"/>
  <c r="M1630" i="3"/>
  <c r="N1630" i="3"/>
  <c r="M1631" i="3"/>
  <c r="N1631" i="3"/>
  <c r="M1632" i="3"/>
  <c r="N1632" i="3"/>
  <c r="M1633" i="3"/>
  <c r="N1633" i="3"/>
  <c r="M1634" i="3"/>
  <c r="N1634" i="3"/>
  <c r="M1635" i="3"/>
  <c r="N1635" i="3"/>
  <c r="M1636" i="3"/>
  <c r="N1636" i="3"/>
  <c r="M1637" i="3"/>
  <c r="N1637" i="3"/>
  <c r="M1638" i="3"/>
  <c r="N1638" i="3"/>
  <c r="M1639" i="3"/>
  <c r="N1639" i="3"/>
  <c r="M1640" i="3"/>
  <c r="N1640" i="3"/>
  <c r="M1641" i="3"/>
  <c r="N1641" i="3"/>
  <c r="M1642" i="3"/>
  <c r="N1642" i="3"/>
  <c r="M1643" i="3"/>
  <c r="N1643" i="3"/>
  <c r="M1644" i="3"/>
  <c r="N1644" i="3"/>
  <c r="M1645" i="3"/>
  <c r="N1645" i="3"/>
  <c r="M1646" i="3"/>
  <c r="N1646" i="3"/>
  <c r="M1647" i="3"/>
  <c r="N1647" i="3"/>
  <c r="M1648" i="3"/>
  <c r="N1648" i="3"/>
  <c r="M1649" i="3"/>
  <c r="N1649" i="3"/>
  <c r="M1650" i="3"/>
  <c r="N1650" i="3"/>
  <c r="M1651" i="3"/>
  <c r="N1651" i="3"/>
  <c r="M1652" i="3"/>
  <c r="N1652" i="3"/>
  <c r="M1653" i="3"/>
  <c r="N1653" i="3"/>
  <c r="M1654" i="3"/>
  <c r="N1654" i="3"/>
  <c r="M1655" i="3"/>
  <c r="N1655" i="3"/>
  <c r="M1656" i="3"/>
  <c r="N1656" i="3"/>
  <c r="M1657" i="3"/>
  <c r="N1657" i="3"/>
  <c r="M1658" i="3"/>
  <c r="N1658" i="3"/>
  <c r="M1659" i="3"/>
  <c r="N1659" i="3"/>
  <c r="M1660" i="3"/>
  <c r="N1660" i="3"/>
  <c r="M1661" i="3"/>
  <c r="N1661" i="3"/>
  <c r="M1662" i="3"/>
  <c r="N1662" i="3"/>
  <c r="M1663" i="3"/>
  <c r="N1663" i="3"/>
  <c r="M1664" i="3"/>
  <c r="N1664" i="3"/>
  <c r="M1665" i="3"/>
  <c r="N1665" i="3"/>
  <c r="M1666" i="3"/>
  <c r="N1666" i="3"/>
  <c r="M1667" i="3"/>
  <c r="N1667" i="3"/>
  <c r="M1668" i="3"/>
  <c r="N1668" i="3"/>
  <c r="M1669" i="3"/>
  <c r="N1669" i="3"/>
  <c r="M1670" i="3"/>
  <c r="N1670" i="3"/>
  <c r="M1671" i="3"/>
  <c r="N1671" i="3"/>
  <c r="M1672" i="3"/>
  <c r="N1672" i="3"/>
  <c r="M1673" i="3"/>
  <c r="N1673" i="3"/>
  <c r="M1674" i="3"/>
  <c r="N1674" i="3"/>
  <c r="M1675" i="3"/>
  <c r="N1675" i="3"/>
  <c r="M1676" i="3"/>
  <c r="N1676" i="3"/>
  <c r="M1677" i="3"/>
  <c r="N1677" i="3"/>
  <c r="M1678" i="3"/>
  <c r="N1678" i="3"/>
  <c r="M1679" i="3"/>
  <c r="N1679" i="3"/>
  <c r="M1680" i="3"/>
  <c r="N1680" i="3"/>
  <c r="M1681" i="3"/>
  <c r="N1681" i="3"/>
  <c r="M1682" i="3"/>
  <c r="N1682" i="3"/>
  <c r="M1683" i="3"/>
  <c r="N1683" i="3"/>
  <c r="M1684" i="3"/>
  <c r="N1684" i="3"/>
  <c r="M1685" i="3"/>
  <c r="N1685" i="3"/>
  <c r="M1686" i="3"/>
  <c r="N1686" i="3"/>
  <c r="M1687" i="3"/>
  <c r="N1687" i="3"/>
  <c r="M1688" i="3"/>
  <c r="N1688" i="3"/>
  <c r="M1689" i="3"/>
  <c r="N1689" i="3"/>
  <c r="M1690" i="3"/>
  <c r="N1690" i="3"/>
  <c r="M1691" i="3"/>
  <c r="N1691" i="3"/>
  <c r="M1692" i="3"/>
  <c r="N1692" i="3"/>
  <c r="M1693" i="3"/>
  <c r="N1693" i="3"/>
  <c r="M1694" i="3"/>
  <c r="N1694" i="3"/>
  <c r="M1695" i="3"/>
  <c r="N1695" i="3"/>
  <c r="M1696" i="3"/>
  <c r="N1696" i="3"/>
  <c r="M1697" i="3"/>
  <c r="N1697" i="3"/>
  <c r="M1698" i="3"/>
  <c r="N1698" i="3"/>
  <c r="M1699" i="3"/>
  <c r="N1699" i="3"/>
  <c r="M1700" i="3"/>
  <c r="N1700" i="3"/>
  <c r="M1701" i="3"/>
  <c r="N1701" i="3"/>
  <c r="M1702" i="3"/>
  <c r="N1702" i="3"/>
  <c r="M1703" i="3"/>
  <c r="N1703" i="3"/>
  <c r="M1704" i="3"/>
  <c r="N1704" i="3"/>
  <c r="M1705" i="3"/>
  <c r="N1705" i="3"/>
  <c r="M1706" i="3"/>
  <c r="N1706" i="3"/>
  <c r="M1707" i="3"/>
  <c r="N1707" i="3"/>
  <c r="M1708" i="3"/>
  <c r="N1708" i="3"/>
  <c r="M1709" i="3"/>
  <c r="N1709" i="3"/>
  <c r="M1710" i="3"/>
  <c r="N1710" i="3"/>
  <c r="M1711" i="3"/>
  <c r="N1711" i="3"/>
  <c r="M1712" i="3"/>
  <c r="N1712" i="3"/>
  <c r="M1713" i="3"/>
  <c r="N1713" i="3"/>
  <c r="M1714" i="3"/>
  <c r="N1714" i="3"/>
  <c r="M1715" i="3"/>
  <c r="N1715" i="3"/>
  <c r="M1716" i="3"/>
  <c r="N1716" i="3"/>
  <c r="M1717" i="3"/>
  <c r="N1717" i="3"/>
  <c r="M1718" i="3"/>
  <c r="N1718" i="3"/>
  <c r="M1719" i="3"/>
  <c r="N1719" i="3"/>
  <c r="M1720" i="3"/>
  <c r="N1720" i="3"/>
  <c r="M1721" i="3"/>
  <c r="N1721" i="3"/>
  <c r="M1722" i="3"/>
  <c r="N1722" i="3"/>
  <c r="M1723" i="3"/>
  <c r="N1723" i="3"/>
  <c r="M1724" i="3"/>
  <c r="N1724" i="3"/>
  <c r="M1725" i="3"/>
  <c r="N1725" i="3"/>
  <c r="M1726" i="3"/>
  <c r="N1726" i="3"/>
  <c r="M1727" i="3"/>
  <c r="N1727" i="3"/>
  <c r="M1728" i="3"/>
  <c r="N1728" i="3"/>
  <c r="M1729" i="3"/>
  <c r="N1729" i="3"/>
  <c r="M1730" i="3"/>
  <c r="N1730" i="3"/>
  <c r="M1731" i="3"/>
  <c r="N1731" i="3"/>
  <c r="M1732" i="3"/>
  <c r="N1732" i="3"/>
  <c r="M1733" i="3"/>
  <c r="N1733" i="3"/>
  <c r="M1734" i="3"/>
  <c r="N1734" i="3"/>
  <c r="M1735" i="3"/>
  <c r="N1735" i="3"/>
  <c r="M1736" i="3"/>
  <c r="N1736" i="3"/>
  <c r="M1737" i="3"/>
  <c r="N1737" i="3"/>
  <c r="M1738" i="3"/>
  <c r="N1738" i="3"/>
  <c r="M1739" i="3"/>
  <c r="N1739" i="3"/>
  <c r="M1740" i="3"/>
  <c r="N1740" i="3"/>
  <c r="M1741" i="3"/>
  <c r="N1741" i="3"/>
  <c r="M1742" i="3"/>
  <c r="N1742" i="3"/>
  <c r="M1743" i="3"/>
  <c r="N1743" i="3"/>
  <c r="M1744" i="3"/>
  <c r="N1744" i="3"/>
  <c r="M1745" i="3"/>
  <c r="N1745" i="3"/>
  <c r="M1746" i="3"/>
  <c r="N1746" i="3"/>
  <c r="M1747" i="3"/>
  <c r="N1747" i="3"/>
  <c r="M1748" i="3"/>
  <c r="N1748" i="3"/>
  <c r="M1749" i="3"/>
  <c r="N1749" i="3"/>
  <c r="M1750" i="3"/>
  <c r="N1750" i="3"/>
  <c r="M1751" i="3"/>
  <c r="N1751" i="3"/>
  <c r="M1752" i="3"/>
  <c r="N1752" i="3"/>
  <c r="M1753" i="3"/>
  <c r="N1753" i="3"/>
  <c r="M1754" i="3"/>
  <c r="N1754" i="3"/>
  <c r="M1755" i="3"/>
  <c r="N1755" i="3"/>
  <c r="M1756" i="3"/>
  <c r="N1756" i="3"/>
  <c r="M1757" i="3"/>
  <c r="N1757" i="3"/>
  <c r="M1758" i="3"/>
  <c r="N1758" i="3"/>
  <c r="M1759" i="3"/>
  <c r="N1759" i="3"/>
  <c r="M1760" i="3"/>
  <c r="N1760" i="3"/>
  <c r="M1761" i="3"/>
  <c r="N1761" i="3"/>
  <c r="M1762" i="3"/>
  <c r="N1762" i="3"/>
  <c r="M1763" i="3"/>
  <c r="N1763" i="3"/>
  <c r="M1764" i="3"/>
  <c r="N1764" i="3"/>
  <c r="M1765" i="3"/>
  <c r="N1765" i="3"/>
  <c r="M1766" i="3"/>
  <c r="N1766" i="3"/>
  <c r="M1767" i="3"/>
  <c r="N1767" i="3"/>
  <c r="M1768" i="3"/>
  <c r="N1768" i="3"/>
  <c r="M1769" i="3"/>
  <c r="N1769" i="3"/>
  <c r="M1770" i="3"/>
  <c r="N1770" i="3"/>
  <c r="M1771" i="3"/>
  <c r="N1771" i="3"/>
  <c r="M1772" i="3"/>
  <c r="N1772" i="3"/>
  <c r="M1773" i="3"/>
  <c r="N1773" i="3"/>
  <c r="M1774" i="3"/>
  <c r="N1774" i="3"/>
  <c r="M1775" i="3"/>
  <c r="N1775" i="3"/>
  <c r="M1776" i="3"/>
  <c r="N1776" i="3"/>
  <c r="M1777" i="3"/>
  <c r="N1777" i="3"/>
  <c r="M1778" i="3"/>
  <c r="N1778" i="3"/>
  <c r="M1779" i="3"/>
  <c r="N1779" i="3"/>
  <c r="M1780" i="3"/>
  <c r="N1780" i="3"/>
  <c r="M1781" i="3"/>
  <c r="N1781" i="3"/>
  <c r="M1782" i="3"/>
  <c r="N1782" i="3"/>
  <c r="M1783" i="3"/>
  <c r="N1783" i="3"/>
  <c r="M1784" i="3"/>
  <c r="N1784" i="3"/>
  <c r="M1785" i="3"/>
  <c r="N1785" i="3"/>
  <c r="M1786" i="3"/>
  <c r="N1786" i="3"/>
  <c r="M1787" i="3"/>
  <c r="N1787" i="3"/>
  <c r="M1788" i="3"/>
  <c r="N1788" i="3"/>
  <c r="M1789" i="3"/>
  <c r="N1789" i="3"/>
  <c r="M1790" i="3"/>
  <c r="N1790" i="3"/>
  <c r="M1791" i="3"/>
  <c r="N1791" i="3"/>
  <c r="M1792" i="3"/>
  <c r="N1792" i="3"/>
  <c r="M1793" i="3"/>
  <c r="N1793" i="3"/>
  <c r="M1794" i="3"/>
  <c r="N1794" i="3"/>
  <c r="M1795" i="3"/>
  <c r="N1795" i="3"/>
  <c r="M1796" i="3"/>
  <c r="N1796" i="3"/>
  <c r="M1797" i="3"/>
  <c r="N1797" i="3"/>
  <c r="M1798" i="3"/>
  <c r="N1798" i="3"/>
  <c r="M1799" i="3"/>
  <c r="N1799" i="3"/>
  <c r="M1800" i="3"/>
  <c r="N1800" i="3"/>
  <c r="M1801" i="3"/>
  <c r="N1801" i="3"/>
  <c r="M1802" i="3"/>
  <c r="N1802" i="3"/>
  <c r="M1803" i="3"/>
  <c r="N1803" i="3"/>
  <c r="M1804" i="3"/>
  <c r="N1804" i="3"/>
  <c r="M1805" i="3"/>
  <c r="N1805" i="3"/>
  <c r="M1806" i="3"/>
  <c r="N1806" i="3"/>
  <c r="M1807" i="3"/>
  <c r="N1807" i="3"/>
  <c r="M1808" i="3"/>
  <c r="N1808" i="3"/>
  <c r="M1809" i="3"/>
  <c r="N1809" i="3"/>
  <c r="M1810" i="3"/>
  <c r="N1810" i="3"/>
  <c r="M1811" i="3"/>
  <c r="N1811" i="3"/>
  <c r="M1812" i="3"/>
  <c r="N1812" i="3"/>
  <c r="M1813" i="3"/>
  <c r="N1813" i="3"/>
  <c r="M1814" i="3"/>
  <c r="N1814" i="3"/>
  <c r="M1815" i="3"/>
  <c r="N1815" i="3"/>
  <c r="M1816" i="3"/>
  <c r="N1816" i="3"/>
  <c r="M1817" i="3"/>
  <c r="N1817" i="3"/>
  <c r="M1818" i="3"/>
  <c r="N1818" i="3"/>
  <c r="M1819" i="3"/>
  <c r="N1819" i="3"/>
  <c r="M1820" i="3"/>
  <c r="N1820" i="3"/>
  <c r="M1821" i="3"/>
  <c r="N1821" i="3"/>
  <c r="M1822" i="3"/>
  <c r="N1822" i="3"/>
  <c r="M1823" i="3"/>
  <c r="N1823" i="3"/>
  <c r="M1824" i="3"/>
  <c r="N1824" i="3"/>
  <c r="M1825" i="3"/>
  <c r="N1825" i="3"/>
  <c r="M1826" i="3"/>
  <c r="N1826" i="3"/>
  <c r="M1827" i="3"/>
  <c r="N1827" i="3"/>
  <c r="M1828" i="3"/>
  <c r="N1828" i="3"/>
  <c r="M1829" i="3"/>
  <c r="N1829" i="3"/>
  <c r="M1830" i="3"/>
  <c r="N1830" i="3"/>
  <c r="M1831" i="3"/>
  <c r="N1831" i="3"/>
  <c r="M1832" i="3"/>
  <c r="N1832" i="3"/>
  <c r="M1833" i="3"/>
  <c r="N1833" i="3"/>
  <c r="M1834" i="3"/>
  <c r="N1834" i="3"/>
  <c r="M1835" i="3"/>
  <c r="N1835" i="3"/>
  <c r="M1836" i="3"/>
  <c r="N1836" i="3"/>
  <c r="M1837" i="3"/>
  <c r="N1837" i="3"/>
  <c r="M1838" i="3"/>
  <c r="N1838" i="3"/>
  <c r="M1839" i="3"/>
  <c r="N1839" i="3"/>
  <c r="M1840" i="3"/>
  <c r="N1840" i="3"/>
  <c r="M1841" i="3"/>
  <c r="N1841" i="3"/>
  <c r="M1842" i="3"/>
  <c r="N1842" i="3"/>
  <c r="M1843" i="3"/>
  <c r="N1843" i="3"/>
  <c r="M1844" i="3"/>
  <c r="N1844" i="3"/>
  <c r="M1845" i="3"/>
  <c r="N1845" i="3"/>
  <c r="M1846" i="3"/>
  <c r="N1846" i="3"/>
  <c r="M1847" i="3"/>
  <c r="N1847" i="3"/>
  <c r="M1848" i="3"/>
  <c r="N1848" i="3"/>
  <c r="M1849" i="3"/>
  <c r="N1849" i="3"/>
  <c r="M1850" i="3"/>
  <c r="N1850" i="3"/>
  <c r="M1851" i="3"/>
  <c r="N1851" i="3"/>
  <c r="M1852" i="3"/>
  <c r="N1852" i="3"/>
  <c r="M1853" i="3"/>
  <c r="N1853" i="3"/>
  <c r="M1854" i="3"/>
  <c r="N1854" i="3"/>
  <c r="M1855" i="3"/>
  <c r="N1855" i="3"/>
  <c r="M1856" i="3"/>
  <c r="N1856" i="3"/>
  <c r="M1857" i="3"/>
  <c r="N1857" i="3"/>
  <c r="M1858" i="3"/>
  <c r="N1858" i="3"/>
  <c r="M1859" i="3"/>
  <c r="N1859" i="3"/>
  <c r="M1860" i="3"/>
  <c r="N1860" i="3"/>
  <c r="M1861" i="3"/>
  <c r="N1861" i="3"/>
  <c r="M1862" i="3"/>
  <c r="N1862" i="3"/>
  <c r="M1863" i="3"/>
  <c r="N1863" i="3"/>
  <c r="M1864" i="3"/>
  <c r="N1864" i="3"/>
  <c r="M1865" i="3"/>
  <c r="N1865" i="3"/>
  <c r="M1866" i="3"/>
  <c r="N1866" i="3"/>
  <c r="M1867" i="3"/>
  <c r="N1867" i="3"/>
  <c r="M1868" i="3"/>
  <c r="N1868" i="3"/>
  <c r="M1869" i="3"/>
  <c r="N1869" i="3"/>
  <c r="M1870" i="3"/>
  <c r="N1870" i="3"/>
  <c r="M1871" i="3"/>
  <c r="N1871" i="3"/>
  <c r="M1872" i="3"/>
  <c r="N1872" i="3"/>
  <c r="M1873" i="3"/>
  <c r="N1873" i="3"/>
  <c r="M1874" i="3"/>
  <c r="N1874" i="3"/>
  <c r="M1875" i="3"/>
  <c r="N1875" i="3"/>
  <c r="M1876" i="3"/>
  <c r="N1876" i="3"/>
  <c r="M1877" i="3"/>
  <c r="N1877" i="3"/>
  <c r="M1878" i="3"/>
  <c r="N1878" i="3"/>
  <c r="M1879" i="3"/>
  <c r="N1879" i="3"/>
  <c r="M1880" i="3"/>
  <c r="N1880" i="3"/>
  <c r="M1881" i="3"/>
  <c r="N1881" i="3"/>
  <c r="M1882" i="3"/>
  <c r="N1882" i="3"/>
  <c r="M1883" i="3"/>
  <c r="N1883" i="3"/>
  <c r="M1884" i="3"/>
  <c r="N1884" i="3"/>
  <c r="M1885" i="3"/>
  <c r="N1885" i="3"/>
  <c r="M1886" i="3"/>
  <c r="N1886" i="3"/>
  <c r="M1887" i="3"/>
  <c r="N1887" i="3"/>
  <c r="M1888" i="3"/>
  <c r="N1888" i="3"/>
  <c r="M1889" i="3"/>
  <c r="N1889" i="3"/>
  <c r="M1890" i="3"/>
  <c r="N1890" i="3"/>
  <c r="M1891" i="3"/>
  <c r="N1891" i="3"/>
  <c r="M1892" i="3"/>
  <c r="N1892" i="3"/>
  <c r="M1893" i="3"/>
  <c r="N1893" i="3"/>
  <c r="M1894" i="3"/>
  <c r="N1894" i="3"/>
  <c r="M1895" i="3"/>
  <c r="N1895" i="3"/>
  <c r="M1896" i="3"/>
  <c r="N1896" i="3"/>
  <c r="M1897" i="3"/>
  <c r="N1897" i="3"/>
  <c r="M1898" i="3"/>
  <c r="N1898" i="3"/>
  <c r="M1899" i="3"/>
  <c r="N1899" i="3"/>
  <c r="M1900" i="3"/>
  <c r="N1900" i="3"/>
  <c r="M1901" i="3"/>
  <c r="N1901" i="3"/>
  <c r="M1902" i="3"/>
  <c r="N1902" i="3"/>
  <c r="M1903" i="3"/>
  <c r="N1903" i="3"/>
  <c r="M1904" i="3"/>
  <c r="N1904" i="3"/>
  <c r="M1905" i="3"/>
  <c r="N1905" i="3"/>
  <c r="M1906" i="3"/>
  <c r="N1906" i="3"/>
  <c r="M1907" i="3"/>
  <c r="N1907" i="3"/>
  <c r="M1908" i="3"/>
  <c r="N1908" i="3"/>
  <c r="M1909" i="3"/>
  <c r="N1909" i="3"/>
  <c r="M1910" i="3"/>
  <c r="N1910" i="3"/>
  <c r="M1911" i="3"/>
  <c r="N1911" i="3"/>
  <c r="M1912" i="3"/>
  <c r="N1912" i="3"/>
  <c r="M1913" i="3"/>
  <c r="N1913" i="3"/>
  <c r="M1914" i="3"/>
  <c r="N1914" i="3"/>
  <c r="M1915" i="3"/>
  <c r="N1915" i="3"/>
  <c r="M1916" i="3"/>
  <c r="N1916" i="3"/>
  <c r="M1917" i="3"/>
  <c r="N1917" i="3"/>
  <c r="M1918" i="3"/>
  <c r="N1918" i="3"/>
  <c r="M1919" i="3"/>
  <c r="N1919" i="3"/>
  <c r="M1920" i="3"/>
  <c r="N1920" i="3"/>
  <c r="M1921" i="3"/>
  <c r="N1921" i="3"/>
  <c r="M1922" i="3"/>
  <c r="N1922" i="3"/>
  <c r="M1923" i="3"/>
  <c r="N1923" i="3"/>
  <c r="M1924" i="3"/>
  <c r="N1924" i="3"/>
  <c r="M1925" i="3"/>
  <c r="N1925" i="3"/>
  <c r="M1926" i="3"/>
  <c r="N1926" i="3"/>
  <c r="M1927" i="3"/>
  <c r="N1927" i="3"/>
  <c r="M1928" i="3"/>
  <c r="N1928" i="3"/>
  <c r="M1929" i="3"/>
  <c r="N1929" i="3"/>
  <c r="M1930" i="3"/>
  <c r="N1930" i="3"/>
  <c r="M1931" i="3"/>
  <c r="N1931" i="3"/>
  <c r="M1932" i="3"/>
  <c r="N1932" i="3"/>
  <c r="M1933" i="3"/>
  <c r="N1933" i="3"/>
  <c r="M1934" i="3"/>
  <c r="N1934" i="3"/>
  <c r="M1935" i="3"/>
  <c r="N1935" i="3"/>
  <c r="M1936" i="3"/>
  <c r="N1936" i="3"/>
  <c r="M1937" i="3"/>
  <c r="N1937" i="3"/>
  <c r="M1938" i="3"/>
  <c r="N1938" i="3"/>
  <c r="M1939" i="3"/>
  <c r="N1939" i="3"/>
  <c r="M1940" i="3"/>
  <c r="N1940" i="3"/>
  <c r="M1941" i="3"/>
  <c r="N1941" i="3"/>
  <c r="M1942" i="3"/>
  <c r="N1942" i="3"/>
  <c r="M1943" i="3"/>
  <c r="N1943" i="3"/>
  <c r="M1944" i="3"/>
  <c r="N1944" i="3"/>
  <c r="M1945" i="3"/>
  <c r="N1945" i="3"/>
  <c r="M1946" i="3"/>
  <c r="N1946" i="3"/>
  <c r="M1947" i="3"/>
  <c r="N1947" i="3"/>
  <c r="M1948" i="3"/>
  <c r="N1948" i="3"/>
  <c r="M1949" i="3"/>
  <c r="N1949" i="3"/>
  <c r="M1950" i="3"/>
  <c r="N1950" i="3"/>
  <c r="M1951" i="3"/>
  <c r="N1951" i="3"/>
  <c r="M1952" i="3"/>
  <c r="N1952" i="3"/>
  <c r="M1953" i="3"/>
  <c r="N1953" i="3"/>
  <c r="M1954" i="3"/>
  <c r="N1954" i="3"/>
  <c r="M1955" i="3"/>
  <c r="N1955" i="3"/>
  <c r="M1956" i="3"/>
  <c r="N1956" i="3"/>
  <c r="M1957" i="3"/>
  <c r="N1957" i="3"/>
  <c r="M1958" i="3"/>
  <c r="N1958" i="3"/>
  <c r="M1959" i="3"/>
  <c r="N1959" i="3"/>
  <c r="M1960" i="3"/>
  <c r="N1960" i="3"/>
  <c r="M1961" i="3"/>
  <c r="N1961" i="3"/>
  <c r="M1962" i="3"/>
  <c r="N1962" i="3"/>
  <c r="M1963" i="3"/>
  <c r="N1963" i="3"/>
  <c r="M1964" i="3"/>
  <c r="N1964" i="3"/>
  <c r="M1965" i="3"/>
  <c r="N1965" i="3"/>
  <c r="M1966" i="3"/>
  <c r="N1966" i="3"/>
  <c r="M1967" i="3"/>
  <c r="N1967" i="3"/>
  <c r="M1968" i="3"/>
  <c r="N1968" i="3"/>
  <c r="M1969" i="3"/>
  <c r="N1969" i="3"/>
  <c r="M1970" i="3"/>
  <c r="N1970" i="3"/>
  <c r="M1971" i="3"/>
  <c r="N1971" i="3"/>
  <c r="M1972" i="3"/>
  <c r="N1972" i="3"/>
  <c r="M1973" i="3"/>
  <c r="N1973" i="3"/>
  <c r="M1974" i="3"/>
  <c r="N1974" i="3"/>
  <c r="M1975" i="3"/>
  <c r="N1975" i="3"/>
  <c r="M1976" i="3"/>
  <c r="N1976" i="3"/>
  <c r="M1977" i="3"/>
  <c r="N1977" i="3"/>
  <c r="M1978" i="3"/>
  <c r="N1978" i="3"/>
  <c r="M1979" i="3"/>
  <c r="N1979" i="3"/>
  <c r="M1980" i="3"/>
  <c r="N1980" i="3"/>
  <c r="M1981" i="3"/>
  <c r="N1981" i="3"/>
  <c r="M1982" i="3"/>
  <c r="N1982" i="3"/>
  <c r="M1983" i="3"/>
  <c r="N1983" i="3"/>
  <c r="M1984" i="3"/>
  <c r="N1984" i="3"/>
  <c r="M1985" i="3"/>
  <c r="N1985" i="3"/>
  <c r="M1986" i="3"/>
  <c r="N1986" i="3"/>
  <c r="M1987" i="3"/>
  <c r="N1987" i="3"/>
  <c r="M1988" i="3"/>
  <c r="N1988" i="3"/>
  <c r="M1989" i="3"/>
  <c r="N1989" i="3"/>
  <c r="M1990" i="3"/>
  <c r="N1990" i="3"/>
  <c r="M1991" i="3"/>
  <c r="N1991" i="3"/>
  <c r="M1992" i="3"/>
  <c r="N1992" i="3"/>
  <c r="M1993" i="3"/>
  <c r="N1993" i="3"/>
  <c r="M1994" i="3"/>
  <c r="N1994" i="3"/>
  <c r="M1995" i="3"/>
  <c r="N1995" i="3"/>
  <c r="M1996" i="3"/>
  <c r="N1996" i="3"/>
  <c r="M1997" i="3"/>
  <c r="N1997" i="3"/>
  <c r="M1998" i="3"/>
  <c r="N1998" i="3"/>
  <c r="M1999" i="3"/>
  <c r="N1999" i="3"/>
  <c r="M2000" i="3"/>
  <c r="N2000" i="3"/>
  <c r="M2001" i="3"/>
  <c r="N2001" i="3"/>
  <c r="M2002" i="3"/>
  <c r="N2002" i="3"/>
  <c r="M2003" i="3"/>
  <c r="N2003" i="3"/>
  <c r="M2004" i="3"/>
  <c r="N2004" i="3"/>
  <c r="M2005" i="3"/>
  <c r="N2005" i="3"/>
  <c r="M2006" i="3"/>
  <c r="N2006" i="3"/>
  <c r="M2007" i="3"/>
  <c r="N2007" i="3"/>
  <c r="M2008" i="3"/>
  <c r="N2008" i="3"/>
  <c r="M2009" i="3"/>
  <c r="N2009" i="3"/>
  <c r="M2010" i="3"/>
  <c r="N2010" i="3"/>
  <c r="M2011" i="3"/>
  <c r="N2011" i="3"/>
  <c r="M2012" i="3"/>
  <c r="N2012" i="3"/>
  <c r="M2013" i="3"/>
  <c r="N2013" i="3"/>
  <c r="M2014" i="3"/>
  <c r="N2014" i="3"/>
  <c r="M2015" i="3"/>
  <c r="N2015" i="3"/>
  <c r="M2016" i="3"/>
  <c r="N2016" i="3"/>
  <c r="M2017" i="3"/>
  <c r="N2017" i="3"/>
  <c r="M2018" i="3"/>
  <c r="N2018" i="3"/>
  <c r="M2019" i="3"/>
  <c r="N2019" i="3"/>
  <c r="M2020" i="3"/>
  <c r="N2020" i="3"/>
  <c r="M2021" i="3"/>
  <c r="N2021" i="3"/>
  <c r="M2022" i="3"/>
  <c r="N2022" i="3"/>
  <c r="M2023" i="3"/>
  <c r="N2023" i="3"/>
  <c r="M2024" i="3"/>
  <c r="N2024" i="3"/>
  <c r="M2025" i="3"/>
  <c r="N2025" i="3"/>
  <c r="M2026" i="3"/>
  <c r="N2026" i="3"/>
  <c r="M2027" i="3"/>
  <c r="N2027" i="3"/>
  <c r="M2028" i="3"/>
  <c r="N2028" i="3"/>
  <c r="M2029" i="3"/>
  <c r="N2029" i="3"/>
  <c r="M2030" i="3"/>
  <c r="N2030" i="3"/>
  <c r="M2031" i="3"/>
  <c r="N2031" i="3"/>
  <c r="M2032" i="3"/>
  <c r="N2032" i="3"/>
  <c r="M2033" i="3"/>
  <c r="N2033" i="3"/>
  <c r="M2034" i="3"/>
  <c r="N2034" i="3"/>
  <c r="M2035" i="3"/>
  <c r="N2035" i="3"/>
  <c r="M2036" i="3"/>
  <c r="N2036" i="3"/>
  <c r="M2037" i="3"/>
  <c r="N2037" i="3"/>
  <c r="M2038" i="3"/>
  <c r="N2038" i="3"/>
  <c r="M2039" i="3"/>
  <c r="N2039" i="3"/>
  <c r="M2040" i="3"/>
  <c r="N2040" i="3"/>
  <c r="M2041" i="3"/>
  <c r="N2041" i="3"/>
  <c r="M2042" i="3"/>
  <c r="N2042" i="3"/>
  <c r="M2043" i="3"/>
  <c r="N2043" i="3"/>
  <c r="M2044" i="3"/>
  <c r="N2044" i="3"/>
  <c r="M2045" i="3"/>
  <c r="N2045" i="3"/>
  <c r="M2046" i="3"/>
  <c r="N2046" i="3"/>
  <c r="M2047" i="3"/>
  <c r="N2047" i="3"/>
  <c r="M2048" i="3"/>
  <c r="N2048" i="3"/>
  <c r="M2049" i="3"/>
  <c r="N2049" i="3"/>
  <c r="M2050" i="3"/>
  <c r="N2050" i="3"/>
  <c r="M2051" i="3"/>
  <c r="N2051" i="3"/>
  <c r="M2052" i="3"/>
  <c r="N2052" i="3"/>
  <c r="M2053" i="3"/>
  <c r="N2053" i="3"/>
  <c r="M2054" i="3"/>
  <c r="N2054" i="3"/>
  <c r="M2055" i="3"/>
  <c r="N2055" i="3"/>
  <c r="M2056" i="3"/>
  <c r="N2056" i="3"/>
  <c r="M2057" i="3"/>
  <c r="N2057" i="3"/>
  <c r="M2058" i="3"/>
  <c r="N2058" i="3"/>
  <c r="M2059" i="3"/>
  <c r="N2059" i="3"/>
  <c r="M2060" i="3"/>
  <c r="N2060" i="3"/>
  <c r="M2061" i="3"/>
  <c r="N2061" i="3"/>
  <c r="M2062" i="3"/>
  <c r="N2062" i="3"/>
  <c r="M2063" i="3"/>
  <c r="N2063" i="3"/>
  <c r="M2064" i="3"/>
  <c r="N2064" i="3"/>
  <c r="M2065" i="3"/>
  <c r="N2065" i="3"/>
  <c r="M2066" i="3"/>
  <c r="N2066" i="3"/>
  <c r="M2067" i="3"/>
  <c r="N2067" i="3"/>
  <c r="M2068" i="3"/>
  <c r="N2068" i="3"/>
  <c r="M2069" i="3"/>
  <c r="N2069" i="3"/>
  <c r="M2070" i="3"/>
  <c r="N2070" i="3"/>
  <c r="M2071" i="3"/>
  <c r="N2071" i="3"/>
  <c r="M2072" i="3"/>
  <c r="N2072" i="3"/>
  <c r="M2073" i="3"/>
  <c r="N2073" i="3"/>
  <c r="M2074" i="3"/>
  <c r="N2074" i="3"/>
  <c r="M2075" i="3"/>
  <c r="N2075" i="3"/>
  <c r="M2076" i="3"/>
  <c r="N2076" i="3"/>
  <c r="M2077" i="3"/>
  <c r="N2077" i="3"/>
  <c r="M2078" i="3"/>
  <c r="N2078" i="3"/>
  <c r="M2079" i="3"/>
  <c r="N2079" i="3"/>
  <c r="M2080" i="3"/>
  <c r="N2080" i="3"/>
  <c r="M2081" i="3"/>
  <c r="N2081" i="3"/>
  <c r="M2082" i="3"/>
  <c r="N2082" i="3"/>
  <c r="M2083" i="3"/>
  <c r="N2083" i="3"/>
  <c r="M2084" i="3"/>
  <c r="N2084" i="3"/>
  <c r="M2085" i="3"/>
  <c r="N2085" i="3"/>
  <c r="M2086" i="3"/>
  <c r="N2086" i="3"/>
  <c r="M2087" i="3"/>
  <c r="N2087" i="3"/>
  <c r="M2088" i="3"/>
  <c r="N2088" i="3"/>
  <c r="M2089" i="3"/>
  <c r="N2089" i="3"/>
  <c r="M2090" i="3"/>
  <c r="N2090" i="3"/>
  <c r="M2091" i="3"/>
  <c r="N2091" i="3"/>
  <c r="M2092" i="3"/>
  <c r="N2092" i="3"/>
  <c r="M2093" i="3"/>
  <c r="N2093" i="3"/>
  <c r="M2094" i="3"/>
  <c r="N2094" i="3"/>
  <c r="M2095" i="3"/>
  <c r="N2095" i="3"/>
  <c r="M2096" i="3"/>
  <c r="N2096" i="3"/>
  <c r="M2097" i="3"/>
  <c r="N2097" i="3"/>
  <c r="M2098" i="3"/>
  <c r="N2098" i="3"/>
  <c r="M2099" i="3"/>
  <c r="N2099" i="3"/>
  <c r="M2100" i="3"/>
  <c r="N2100" i="3"/>
  <c r="M2101" i="3"/>
  <c r="N2101" i="3"/>
  <c r="M2102" i="3"/>
  <c r="N2102" i="3"/>
  <c r="M2103" i="3"/>
  <c r="N2103" i="3"/>
  <c r="M2104" i="3"/>
  <c r="N2104" i="3"/>
  <c r="M2105" i="3"/>
  <c r="N2105" i="3"/>
  <c r="M2106" i="3"/>
  <c r="N2106" i="3"/>
  <c r="M2107" i="3"/>
  <c r="N2107" i="3"/>
  <c r="M2108" i="3"/>
  <c r="N2108" i="3"/>
  <c r="M2109" i="3"/>
  <c r="N2109" i="3"/>
  <c r="M2110" i="3"/>
  <c r="N2110" i="3"/>
  <c r="M2111" i="3"/>
  <c r="N2111" i="3"/>
  <c r="M2112" i="3"/>
  <c r="N2112" i="3"/>
  <c r="M2113" i="3"/>
  <c r="N2113" i="3"/>
  <c r="M2114" i="3"/>
  <c r="N2114" i="3"/>
  <c r="M2115" i="3"/>
  <c r="N2115" i="3"/>
  <c r="M2116" i="3"/>
  <c r="N2116" i="3"/>
  <c r="M2117" i="3"/>
  <c r="N2117" i="3"/>
  <c r="M2118" i="3"/>
  <c r="N2118" i="3"/>
  <c r="M2119" i="3"/>
  <c r="N2119" i="3"/>
  <c r="M2120" i="3"/>
  <c r="N2120" i="3"/>
  <c r="M2121" i="3"/>
  <c r="N2121" i="3"/>
  <c r="M2122" i="3"/>
  <c r="N2122" i="3"/>
  <c r="M2123" i="3"/>
  <c r="N2123" i="3"/>
  <c r="M2124" i="3"/>
  <c r="N2124" i="3"/>
  <c r="M2125" i="3"/>
  <c r="N2125" i="3"/>
  <c r="M2126" i="3"/>
  <c r="N2126" i="3"/>
  <c r="M2127" i="3"/>
  <c r="N2127" i="3"/>
  <c r="M2128" i="3"/>
  <c r="N2128" i="3"/>
  <c r="M2129" i="3"/>
  <c r="N2129" i="3"/>
  <c r="M2130" i="3"/>
  <c r="N2130" i="3"/>
  <c r="M2131" i="3"/>
  <c r="N2131" i="3"/>
  <c r="M2132" i="3"/>
  <c r="N2132" i="3"/>
  <c r="M2133" i="3"/>
  <c r="N2133" i="3"/>
  <c r="M2134" i="3"/>
  <c r="N2134" i="3"/>
  <c r="M2135" i="3"/>
  <c r="N2135" i="3"/>
  <c r="M2136" i="3"/>
  <c r="N2136" i="3"/>
  <c r="M2137" i="3"/>
  <c r="N2137" i="3"/>
  <c r="M2138" i="3"/>
  <c r="N2138" i="3"/>
  <c r="M2139" i="3"/>
  <c r="N2139" i="3"/>
  <c r="M2140" i="3"/>
  <c r="N2140" i="3"/>
  <c r="M2141" i="3"/>
  <c r="N2141" i="3"/>
  <c r="M2142" i="3"/>
  <c r="N2142" i="3"/>
  <c r="M2143" i="3"/>
  <c r="N2143" i="3"/>
  <c r="M2144" i="3"/>
  <c r="N2144" i="3"/>
  <c r="M2145" i="3"/>
  <c r="N2145" i="3"/>
  <c r="M2146" i="3"/>
  <c r="N2146" i="3"/>
  <c r="M2147" i="3"/>
  <c r="N2147" i="3"/>
  <c r="M2148" i="3"/>
  <c r="N2148" i="3"/>
  <c r="M2149" i="3"/>
  <c r="N2149" i="3"/>
  <c r="M2150" i="3"/>
  <c r="N2150" i="3"/>
  <c r="M2151" i="3"/>
  <c r="N2151" i="3"/>
  <c r="M2152" i="3"/>
  <c r="N2152" i="3"/>
  <c r="M2153" i="3"/>
  <c r="N2153" i="3"/>
  <c r="M2154" i="3"/>
  <c r="N2154" i="3"/>
  <c r="M2155" i="3"/>
  <c r="N2155" i="3"/>
  <c r="M2156" i="3"/>
  <c r="N2156" i="3"/>
  <c r="M2157" i="3"/>
  <c r="N2157" i="3"/>
  <c r="M2158" i="3"/>
  <c r="N2158" i="3"/>
  <c r="M2159" i="3"/>
  <c r="N2159" i="3"/>
  <c r="M2160" i="3"/>
  <c r="N2160" i="3"/>
  <c r="M2161" i="3"/>
  <c r="N2161" i="3"/>
  <c r="M2162" i="3"/>
  <c r="N2162" i="3"/>
  <c r="M2163" i="3"/>
  <c r="N2163" i="3"/>
  <c r="M2164" i="3"/>
  <c r="N2164" i="3"/>
  <c r="M2165" i="3"/>
  <c r="N2165" i="3"/>
  <c r="M2166" i="3"/>
  <c r="N2166" i="3"/>
  <c r="M2167" i="3"/>
  <c r="N2167" i="3"/>
  <c r="M2168" i="3"/>
  <c r="N2168" i="3"/>
  <c r="M2169" i="3"/>
  <c r="N2169" i="3"/>
  <c r="M2170" i="3"/>
  <c r="N2170" i="3"/>
  <c r="M2171" i="3"/>
  <c r="N2171" i="3"/>
  <c r="M2172" i="3"/>
  <c r="N2172" i="3"/>
  <c r="M2173" i="3"/>
  <c r="N2173" i="3"/>
  <c r="M2174" i="3"/>
  <c r="N2174" i="3"/>
  <c r="M2175" i="3"/>
  <c r="N2175" i="3"/>
  <c r="M2176" i="3"/>
  <c r="N2176" i="3"/>
  <c r="M2177" i="3"/>
  <c r="N2177" i="3"/>
  <c r="M2178" i="3"/>
  <c r="N2178" i="3"/>
  <c r="M2179" i="3"/>
  <c r="N2179" i="3"/>
  <c r="M2180" i="3"/>
  <c r="N2180" i="3"/>
  <c r="M2181" i="3"/>
  <c r="N2181" i="3"/>
  <c r="M2182" i="3"/>
  <c r="N2182" i="3"/>
  <c r="M2183" i="3"/>
  <c r="N2183" i="3"/>
  <c r="M2184" i="3"/>
  <c r="N2184" i="3"/>
  <c r="M2185" i="3"/>
  <c r="N2185" i="3"/>
  <c r="M2186" i="3"/>
  <c r="N2186" i="3"/>
  <c r="M2187" i="3"/>
  <c r="N2187" i="3"/>
  <c r="M2188" i="3"/>
  <c r="N2188" i="3"/>
  <c r="M2189" i="3"/>
  <c r="N2189" i="3"/>
  <c r="M2190" i="3"/>
  <c r="N2190" i="3"/>
  <c r="M2191" i="3"/>
  <c r="N2191" i="3"/>
  <c r="M2192" i="3"/>
  <c r="N2192" i="3"/>
  <c r="M2193" i="3"/>
  <c r="N2193" i="3"/>
  <c r="M2194" i="3"/>
  <c r="N2194" i="3"/>
  <c r="M2195" i="3"/>
  <c r="N2195" i="3"/>
  <c r="M2196" i="3"/>
  <c r="N2196" i="3"/>
  <c r="M2197" i="3"/>
  <c r="N2197" i="3"/>
  <c r="M2198" i="3"/>
  <c r="N2198" i="3"/>
  <c r="M2199" i="3"/>
  <c r="N2199" i="3"/>
  <c r="M2200" i="3"/>
  <c r="N2200" i="3"/>
  <c r="M2201" i="3"/>
  <c r="N2201" i="3"/>
  <c r="M2202" i="3"/>
  <c r="N2202" i="3"/>
  <c r="M2203" i="3"/>
  <c r="N2203" i="3"/>
  <c r="M2204" i="3"/>
  <c r="N2204" i="3"/>
  <c r="M2205" i="3"/>
  <c r="N2205" i="3"/>
  <c r="M2206" i="3"/>
  <c r="N2206" i="3"/>
  <c r="M2207" i="3"/>
  <c r="N2207" i="3"/>
  <c r="M2208" i="3"/>
  <c r="N2208" i="3"/>
  <c r="M2209" i="3"/>
  <c r="N2209" i="3"/>
  <c r="M2210" i="3"/>
  <c r="N2210" i="3"/>
  <c r="M2211" i="3"/>
  <c r="N2211" i="3"/>
  <c r="M2212" i="3"/>
  <c r="N2212" i="3"/>
  <c r="M2213" i="3"/>
  <c r="N2213" i="3"/>
  <c r="M2214" i="3"/>
  <c r="N2214" i="3"/>
  <c r="M2215" i="3"/>
  <c r="N2215" i="3"/>
  <c r="M2216" i="3"/>
  <c r="N2216" i="3"/>
  <c r="M2217" i="3"/>
  <c r="N2217" i="3"/>
  <c r="M2218" i="3"/>
  <c r="N2218" i="3"/>
  <c r="M2219" i="3"/>
  <c r="N2219" i="3"/>
  <c r="M2220" i="3"/>
  <c r="N2220" i="3"/>
  <c r="M2221" i="3"/>
  <c r="N2221" i="3"/>
  <c r="M2222" i="3"/>
  <c r="N2222" i="3"/>
  <c r="M2223" i="3"/>
  <c r="N2223" i="3"/>
  <c r="M2224" i="3"/>
  <c r="N2224" i="3"/>
  <c r="M2225" i="3"/>
  <c r="N2225" i="3"/>
  <c r="M2226" i="3"/>
  <c r="N2226" i="3"/>
  <c r="M2227" i="3"/>
  <c r="N2227" i="3"/>
  <c r="M2228" i="3"/>
  <c r="N2228" i="3"/>
  <c r="M2229" i="3"/>
  <c r="N2229" i="3"/>
  <c r="M2230" i="3"/>
  <c r="N2230" i="3"/>
  <c r="M2231" i="3"/>
  <c r="N2231" i="3"/>
  <c r="M2232" i="3"/>
  <c r="N2232" i="3"/>
  <c r="M2233" i="3"/>
  <c r="N2233" i="3"/>
  <c r="M2234" i="3"/>
  <c r="N2234" i="3"/>
  <c r="M2235" i="3"/>
  <c r="N2235" i="3"/>
  <c r="M2236" i="3"/>
  <c r="N2236" i="3"/>
  <c r="M2237" i="3"/>
  <c r="N2237" i="3"/>
  <c r="M2238" i="3"/>
  <c r="N2238" i="3"/>
  <c r="M2239" i="3"/>
  <c r="N2239" i="3"/>
  <c r="M2240" i="3"/>
  <c r="N2240" i="3"/>
  <c r="M2241" i="3"/>
  <c r="N2241" i="3"/>
  <c r="M2242" i="3"/>
  <c r="N2242" i="3"/>
  <c r="M2243" i="3"/>
  <c r="N2243" i="3"/>
  <c r="M2244" i="3"/>
  <c r="N2244" i="3"/>
  <c r="M2245" i="3"/>
  <c r="N2245" i="3"/>
  <c r="M2246" i="3"/>
  <c r="N2246" i="3"/>
  <c r="M2247" i="3"/>
  <c r="N2247" i="3"/>
  <c r="M2248" i="3"/>
  <c r="N2248" i="3"/>
  <c r="M2249" i="3"/>
  <c r="N2249" i="3"/>
  <c r="M2250" i="3"/>
  <c r="N2250" i="3"/>
  <c r="M2251" i="3"/>
  <c r="N2251" i="3"/>
  <c r="M2252" i="3"/>
  <c r="N2252" i="3"/>
  <c r="M2253" i="3"/>
  <c r="N2253" i="3"/>
  <c r="M2254" i="3"/>
  <c r="N2254" i="3"/>
  <c r="M2255" i="3"/>
  <c r="N2255" i="3"/>
  <c r="M2256" i="3"/>
  <c r="N2256" i="3"/>
  <c r="M2257" i="3"/>
  <c r="N2257" i="3"/>
  <c r="M2258" i="3"/>
  <c r="N2258" i="3"/>
  <c r="M2259" i="3"/>
  <c r="N2259" i="3"/>
  <c r="M2260" i="3"/>
  <c r="N2260" i="3"/>
  <c r="M2261" i="3"/>
  <c r="N2261" i="3"/>
  <c r="M2262" i="3"/>
  <c r="N2262" i="3"/>
  <c r="M2263" i="3"/>
  <c r="N2263" i="3"/>
  <c r="M2264" i="3"/>
  <c r="N2264" i="3"/>
  <c r="M2265" i="3"/>
  <c r="N2265" i="3"/>
  <c r="M2266" i="3"/>
  <c r="N2266" i="3"/>
  <c r="M2267" i="3"/>
  <c r="N2267" i="3"/>
  <c r="M2268" i="3"/>
  <c r="N2268" i="3"/>
  <c r="M2269" i="3"/>
  <c r="N2269" i="3"/>
  <c r="M2270" i="3"/>
  <c r="N2270" i="3"/>
  <c r="M2271" i="3"/>
  <c r="N2271" i="3"/>
  <c r="M2272" i="3"/>
  <c r="N2272" i="3"/>
  <c r="M2273" i="3"/>
  <c r="N2273" i="3"/>
  <c r="M2274" i="3"/>
  <c r="N2274" i="3"/>
  <c r="M2275" i="3"/>
  <c r="N2275" i="3"/>
  <c r="M2276" i="3"/>
  <c r="N2276" i="3"/>
  <c r="M2277" i="3"/>
  <c r="N2277" i="3"/>
  <c r="M2278" i="3"/>
  <c r="N2278" i="3"/>
  <c r="M2279" i="3"/>
  <c r="N2279" i="3"/>
  <c r="M2280" i="3"/>
  <c r="N2280" i="3"/>
  <c r="M2281" i="3"/>
  <c r="N2281" i="3"/>
  <c r="M2282" i="3"/>
  <c r="N2282" i="3"/>
  <c r="M2283" i="3"/>
  <c r="N2283" i="3"/>
  <c r="M2284" i="3"/>
  <c r="N2284" i="3"/>
  <c r="M2285" i="3"/>
  <c r="N2285" i="3"/>
  <c r="M2286" i="3"/>
  <c r="N2286" i="3"/>
  <c r="M2287" i="3"/>
  <c r="N2287" i="3"/>
  <c r="M2288" i="3"/>
  <c r="N2288" i="3"/>
  <c r="M2289" i="3"/>
  <c r="N2289" i="3"/>
  <c r="M2290" i="3"/>
  <c r="N2290" i="3"/>
  <c r="M2291" i="3"/>
  <c r="N2291" i="3"/>
  <c r="M2292" i="3"/>
  <c r="N2292" i="3"/>
  <c r="M2293" i="3"/>
  <c r="N2293" i="3"/>
  <c r="M2294" i="3"/>
  <c r="N2294" i="3"/>
  <c r="M2295" i="3"/>
  <c r="N2295" i="3"/>
  <c r="M2296" i="3"/>
  <c r="N2296" i="3"/>
  <c r="M2297" i="3"/>
  <c r="N2297" i="3"/>
  <c r="M2298" i="3"/>
  <c r="N2298" i="3"/>
  <c r="M2299" i="3"/>
  <c r="N2299" i="3"/>
  <c r="M2300" i="3"/>
  <c r="N2300" i="3"/>
  <c r="M2301" i="3"/>
  <c r="N2301" i="3"/>
  <c r="M2302" i="3"/>
  <c r="N2302" i="3"/>
  <c r="M2303" i="3"/>
  <c r="N2303" i="3"/>
  <c r="M2304" i="3"/>
  <c r="N2304" i="3"/>
  <c r="M2305" i="3"/>
  <c r="N2305" i="3"/>
  <c r="M2306" i="3"/>
  <c r="N2306" i="3"/>
  <c r="M2307" i="3"/>
  <c r="N2307" i="3"/>
  <c r="M2308" i="3"/>
  <c r="N2308" i="3"/>
  <c r="M2309" i="3"/>
  <c r="N2309" i="3"/>
  <c r="M2310" i="3"/>
  <c r="N2310" i="3"/>
  <c r="M2311" i="3"/>
  <c r="N2311" i="3"/>
  <c r="M2312" i="3"/>
  <c r="N2312" i="3"/>
  <c r="M2313" i="3"/>
  <c r="N2313" i="3"/>
  <c r="M2314" i="3"/>
  <c r="N2314" i="3"/>
  <c r="M2315" i="3"/>
  <c r="N2315" i="3"/>
  <c r="M2316" i="3"/>
  <c r="N2316" i="3"/>
  <c r="M2317" i="3"/>
  <c r="N2317" i="3"/>
  <c r="M2318" i="3"/>
  <c r="N2318" i="3"/>
  <c r="M2319" i="3"/>
  <c r="N2319" i="3"/>
  <c r="M2320" i="3"/>
  <c r="N2320" i="3"/>
  <c r="M2321" i="3"/>
  <c r="N2321" i="3"/>
  <c r="M2322" i="3"/>
  <c r="N2322" i="3"/>
  <c r="M2323" i="3"/>
  <c r="N2323" i="3"/>
  <c r="M2324" i="3"/>
  <c r="N2324" i="3"/>
  <c r="M2325" i="3"/>
  <c r="N2325" i="3"/>
  <c r="M2326" i="3"/>
  <c r="N2326" i="3"/>
  <c r="M2327" i="3"/>
  <c r="N2327" i="3"/>
  <c r="M2328" i="3"/>
  <c r="N2328" i="3"/>
  <c r="M2329" i="3"/>
  <c r="N2329" i="3"/>
  <c r="M2330" i="3"/>
  <c r="N2330" i="3"/>
  <c r="M2331" i="3"/>
  <c r="N2331" i="3"/>
  <c r="M2332" i="3"/>
  <c r="N2332" i="3"/>
  <c r="M2333" i="3"/>
  <c r="N2333" i="3"/>
  <c r="M2334" i="3"/>
  <c r="N2334" i="3"/>
  <c r="M2335" i="3"/>
  <c r="N2335" i="3"/>
  <c r="M2336" i="3"/>
  <c r="N2336" i="3"/>
  <c r="M2337" i="3"/>
  <c r="N2337" i="3"/>
  <c r="M2338" i="3"/>
  <c r="N2338" i="3"/>
  <c r="M2339" i="3"/>
  <c r="N2339" i="3"/>
  <c r="M2340" i="3"/>
  <c r="N2340" i="3"/>
  <c r="M2341" i="3"/>
  <c r="N2341" i="3"/>
  <c r="M2342" i="3"/>
  <c r="N2342" i="3"/>
  <c r="M2343" i="3"/>
  <c r="N2343" i="3"/>
  <c r="M2344" i="3"/>
  <c r="N2344" i="3"/>
  <c r="M2345" i="3"/>
  <c r="N2345" i="3"/>
  <c r="M2346" i="3"/>
  <c r="N2346" i="3"/>
  <c r="M2347" i="3"/>
  <c r="N2347" i="3"/>
  <c r="M2348" i="3"/>
  <c r="N2348" i="3"/>
  <c r="M2349" i="3"/>
  <c r="N2349" i="3"/>
  <c r="M2350" i="3"/>
  <c r="N2350" i="3"/>
  <c r="M2351" i="3"/>
  <c r="N2351" i="3"/>
  <c r="M2352" i="3"/>
  <c r="N2352" i="3"/>
  <c r="M2353" i="3"/>
  <c r="N2353" i="3"/>
  <c r="M2354" i="3"/>
  <c r="N2354" i="3"/>
  <c r="M2355" i="3"/>
  <c r="N2355" i="3"/>
  <c r="M2356" i="3"/>
  <c r="N2356" i="3"/>
  <c r="M2357" i="3"/>
  <c r="N2357" i="3"/>
  <c r="M2358" i="3"/>
  <c r="N2358" i="3"/>
  <c r="M2359" i="3"/>
  <c r="N2359" i="3"/>
  <c r="M2360" i="3"/>
  <c r="N2360" i="3"/>
  <c r="M2361" i="3"/>
  <c r="N2361" i="3"/>
  <c r="M2362" i="3"/>
  <c r="N2362" i="3"/>
  <c r="M2363" i="3"/>
  <c r="N2363" i="3"/>
  <c r="M2364" i="3"/>
  <c r="N2364" i="3"/>
  <c r="M2365" i="3"/>
  <c r="N2365" i="3"/>
  <c r="M2366" i="3"/>
  <c r="N2366" i="3"/>
  <c r="M2367" i="3"/>
  <c r="N2367" i="3"/>
  <c r="M2368" i="3"/>
  <c r="N2368" i="3"/>
  <c r="M2369" i="3"/>
  <c r="N2369" i="3"/>
  <c r="M2370" i="3"/>
  <c r="N2370" i="3"/>
  <c r="M2371" i="3"/>
  <c r="N2371" i="3"/>
  <c r="M2372" i="3"/>
  <c r="N2372" i="3"/>
  <c r="M2373" i="3"/>
  <c r="N2373" i="3"/>
  <c r="M2374" i="3"/>
  <c r="N2374" i="3"/>
  <c r="M2375" i="3"/>
  <c r="N2375" i="3"/>
  <c r="M2376" i="3"/>
  <c r="N2376" i="3"/>
  <c r="M2377" i="3"/>
  <c r="N2377" i="3"/>
  <c r="M2378" i="3"/>
  <c r="N2378" i="3"/>
  <c r="M2379" i="3"/>
  <c r="N2379" i="3"/>
  <c r="M2380" i="3"/>
  <c r="N2380" i="3"/>
  <c r="M2381" i="3"/>
  <c r="N2381" i="3"/>
  <c r="M2382" i="3"/>
  <c r="N2382" i="3"/>
  <c r="M2383" i="3"/>
  <c r="N2383" i="3"/>
  <c r="M2384" i="3"/>
  <c r="N2384" i="3"/>
  <c r="M2385" i="3"/>
  <c r="N2385" i="3"/>
  <c r="M2386" i="3"/>
  <c r="N2386" i="3"/>
  <c r="M2387" i="3"/>
  <c r="N2387" i="3"/>
  <c r="M2388" i="3"/>
  <c r="N2388" i="3"/>
  <c r="M2389" i="3"/>
  <c r="N2389" i="3"/>
  <c r="M2390" i="3"/>
  <c r="N2390" i="3"/>
  <c r="M2391" i="3"/>
  <c r="N2391" i="3"/>
  <c r="M2392" i="3"/>
  <c r="N2392" i="3"/>
  <c r="M2393" i="3"/>
  <c r="N2393" i="3"/>
  <c r="M2394" i="3"/>
  <c r="N2394" i="3"/>
  <c r="M2395" i="3"/>
  <c r="N2395" i="3"/>
  <c r="M2396" i="3"/>
  <c r="N2396" i="3"/>
  <c r="M2397" i="3"/>
  <c r="N2397" i="3"/>
  <c r="M2398" i="3"/>
  <c r="N2398" i="3"/>
  <c r="M2399" i="3"/>
  <c r="N2399" i="3"/>
  <c r="M2400" i="3"/>
  <c r="N2400" i="3"/>
  <c r="M2401" i="3"/>
  <c r="N2401" i="3"/>
  <c r="M2402" i="3"/>
  <c r="N2402" i="3"/>
  <c r="M2403" i="3"/>
  <c r="N2403" i="3"/>
  <c r="M2404" i="3"/>
  <c r="N2404" i="3"/>
  <c r="M2405" i="3"/>
  <c r="N2405" i="3"/>
  <c r="M2406" i="3"/>
  <c r="N2406" i="3"/>
  <c r="M2407" i="3"/>
  <c r="N2407" i="3"/>
  <c r="M2408" i="3"/>
  <c r="N2408" i="3"/>
  <c r="M2409" i="3"/>
  <c r="N2409" i="3"/>
  <c r="M2410" i="3"/>
  <c r="N2410" i="3"/>
  <c r="M2411" i="3"/>
  <c r="N2411" i="3"/>
  <c r="M2412" i="3"/>
  <c r="N2412" i="3"/>
  <c r="M2413" i="3"/>
  <c r="N2413" i="3"/>
  <c r="M2414" i="3"/>
  <c r="N2414" i="3"/>
  <c r="M2415" i="3"/>
  <c r="N2415" i="3"/>
  <c r="M2416" i="3"/>
  <c r="N2416" i="3"/>
  <c r="M2417" i="3"/>
  <c r="N2417" i="3"/>
  <c r="M2418" i="3"/>
  <c r="N2418" i="3"/>
  <c r="M2419" i="3"/>
  <c r="N2419" i="3"/>
  <c r="M2420" i="3"/>
  <c r="N2420" i="3"/>
  <c r="M2421" i="3"/>
  <c r="N2421" i="3"/>
  <c r="M2422" i="3"/>
  <c r="N2422" i="3"/>
  <c r="M2423" i="3"/>
  <c r="N2423" i="3"/>
  <c r="M2424" i="3"/>
  <c r="N2424" i="3"/>
  <c r="M2425" i="3"/>
  <c r="N2425" i="3"/>
  <c r="M2426" i="3"/>
  <c r="N2426" i="3"/>
  <c r="M2427" i="3"/>
  <c r="N2427" i="3"/>
  <c r="M2428" i="3"/>
  <c r="N2428" i="3"/>
  <c r="M2429" i="3"/>
  <c r="N2429" i="3"/>
  <c r="M2430" i="3"/>
  <c r="N2430" i="3"/>
  <c r="M2431" i="3"/>
  <c r="N2431" i="3"/>
  <c r="M2432" i="3"/>
  <c r="N2432" i="3"/>
  <c r="M2433" i="3"/>
  <c r="N2433" i="3"/>
  <c r="M2434" i="3"/>
  <c r="N2434" i="3"/>
  <c r="M2435" i="3"/>
  <c r="N2435" i="3"/>
  <c r="M2436" i="3"/>
  <c r="N2436" i="3"/>
  <c r="M2437" i="3"/>
  <c r="N2437" i="3"/>
  <c r="M2438" i="3"/>
  <c r="N2438" i="3"/>
  <c r="M2439" i="3"/>
  <c r="N2439" i="3"/>
  <c r="M2440" i="3"/>
  <c r="N2440" i="3"/>
  <c r="M2441" i="3"/>
  <c r="N2441" i="3"/>
  <c r="M2442" i="3"/>
  <c r="N2442" i="3"/>
  <c r="M2443" i="3"/>
  <c r="N2443" i="3"/>
  <c r="M2444" i="3"/>
  <c r="N2444" i="3"/>
  <c r="M2445" i="3"/>
  <c r="N2445" i="3"/>
  <c r="M2446" i="3"/>
  <c r="N2446" i="3"/>
  <c r="M2447" i="3"/>
  <c r="N2447" i="3"/>
  <c r="M2448" i="3"/>
  <c r="N2448" i="3"/>
  <c r="M2449" i="3"/>
  <c r="N2449" i="3"/>
  <c r="M2450" i="3"/>
  <c r="N2450" i="3"/>
  <c r="M2451" i="3"/>
  <c r="N2451" i="3"/>
  <c r="M2452" i="3"/>
  <c r="N2452" i="3"/>
  <c r="M2453" i="3"/>
  <c r="N2453" i="3"/>
  <c r="M2454" i="3"/>
  <c r="N2454" i="3"/>
  <c r="M2455" i="3"/>
  <c r="N2455" i="3"/>
  <c r="M2456" i="3"/>
  <c r="N2456" i="3"/>
  <c r="M2457" i="3"/>
  <c r="N2457" i="3"/>
  <c r="M2458" i="3"/>
  <c r="N2458" i="3"/>
  <c r="M2459" i="3"/>
  <c r="N2459" i="3"/>
  <c r="M2460" i="3"/>
  <c r="N2460" i="3"/>
  <c r="M2461" i="3"/>
  <c r="N2461" i="3"/>
  <c r="M2462" i="3"/>
  <c r="N2462" i="3"/>
  <c r="M2463" i="3"/>
  <c r="N2463" i="3"/>
  <c r="M2464" i="3"/>
  <c r="N2464" i="3"/>
  <c r="M2465" i="3"/>
  <c r="N2465" i="3"/>
  <c r="M2466" i="3"/>
  <c r="N2466" i="3"/>
  <c r="M2467" i="3"/>
  <c r="N2467" i="3"/>
  <c r="M2468" i="3"/>
  <c r="N2468" i="3"/>
  <c r="M2469" i="3"/>
  <c r="N2469" i="3"/>
  <c r="M2470" i="3"/>
  <c r="N2470" i="3"/>
  <c r="M2471" i="3"/>
  <c r="N2471" i="3"/>
  <c r="M2472" i="3"/>
  <c r="N2472" i="3"/>
  <c r="M2473" i="3"/>
  <c r="N2473" i="3"/>
  <c r="M2474" i="3"/>
  <c r="N2474" i="3"/>
  <c r="M2475" i="3"/>
  <c r="N2475" i="3"/>
  <c r="M2476" i="3"/>
  <c r="N2476" i="3"/>
  <c r="M2477" i="3"/>
  <c r="N2477" i="3"/>
  <c r="M2478" i="3"/>
  <c r="N2478" i="3"/>
  <c r="M2479" i="3"/>
  <c r="N2479" i="3"/>
  <c r="M2480" i="3"/>
  <c r="N2480" i="3"/>
  <c r="M2481" i="3"/>
  <c r="N2481" i="3"/>
  <c r="M2482" i="3"/>
  <c r="N2482" i="3"/>
  <c r="M2483" i="3"/>
  <c r="N2483" i="3"/>
  <c r="M2484" i="3"/>
  <c r="N2484" i="3"/>
  <c r="M2485" i="3"/>
  <c r="N2485" i="3"/>
  <c r="M2486" i="3"/>
  <c r="N2486" i="3"/>
  <c r="M2487" i="3"/>
  <c r="N2487" i="3"/>
  <c r="M2488" i="3"/>
  <c r="N2488" i="3"/>
  <c r="M2489" i="3"/>
  <c r="N2489" i="3"/>
  <c r="M2490" i="3"/>
  <c r="N2490" i="3"/>
  <c r="M2491" i="3"/>
  <c r="N2491" i="3"/>
  <c r="M2492" i="3"/>
  <c r="N2492" i="3"/>
  <c r="M2493" i="3"/>
  <c r="N2493" i="3"/>
  <c r="M2494" i="3"/>
  <c r="N2494" i="3"/>
  <c r="M2495" i="3"/>
  <c r="N2495" i="3"/>
  <c r="M2496" i="3"/>
  <c r="N2496" i="3"/>
  <c r="M2497" i="3"/>
  <c r="N2497" i="3"/>
  <c r="M2498" i="3"/>
  <c r="N2498" i="3"/>
  <c r="M2499" i="3"/>
  <c r="N2499" i="3"/>
  <c r="M2500" i="3"/>
  <c r="N2500" i="3"/>
  <c r="M2501" i="3"/>
  <c r="N2501" i="3"/>
  <c r="M2502" i="3"/>
  <c r="N2502" i="3"/>
  <c r="M2503" i="3"/>
  <c r="N2503" i="3"/>
  <c r="M2504" i="3"/>
  <c r="N2504" i="3"/>
  <c r="M2505" i="3"/>
  <c r="N2505" i="3"/>
  <c r="M2506" i="3"/>
  <c r="N2506" i="3"/>
  <c r="M2507" i="3"/>
  <c r="N2507" i="3"/>
  <c r="M2508" i="3"/>
  <c r="N2508" i="3"/>
  <c r="M2509" i="3"/>
  <c r="N2509" i="3"/>
  <c r="M2510" i="3"/>
  <c r="N2510" i="3"/>
  <c r="M2511" i="3"/>
  <c r="N2511" i="3"/>
  <c r="M2512" i="3"/>
  <c r="N2512" i="3"/>
  <c r="M2513" i="3"/>
  <c r="N2513" i="3"/>
  <c r="M2514" i="3"/>
  <c r="N2514" i="3"/>
  <c r="M2515" i="3"/>
  <c r="N2515" i="3"/>
  <c r="M2516" i="3"/>
  <c r="N2516" i="3"/>
  <c r="M2517" i="3"/>
  <c r="N2517" i="3"/>
  <c r="M2518" i="3"/>
  <c r="N2518" i="3"/>
  <c r="M2519" i="3"/>
  <c r="N2519" i="3"/>
  <c r="M2520" i="3"/>
  <c r="N2520" i="3"/>
  <c r="M2521" i="3"/>
  <c r="N2521" i="3"/>
  <c r="M2522" i="3"/>
  <c r="N2522" i="3"/>
  <c r="M2523" i="3"/>
  <c r="N2523" i="3"/>
  <c r="M2524" i="3"/>
  <c r="N2524" i="3"/>
  <c r="M2525" i="3"/>
  <c r="N2525" i="3"/>
  <c r="M2526" i="3"/>
  <c r="N2526" i="3"/>
  <c r="M2527" i="3"/>
  <c r="N2527" i="3"/>
  <c r="M2528" i="3"/>
  <c r="N2528" i="3"/>
  <c r="M2529" i="3"/>
  <c r="N2529" i="3"/>
  <c r="M2530" i="3"/>
  <c r="N2530" i="3"/>
  <c r="M2531" i="3"/>
  <c r="N2531" i="3"/>
  <c r="M2532" i="3"/>
  <c r="N2532" i="3"/>
  <c r="M2533" i="3"/>
  <c r="N2533" i="3"/>
  <c r="M2534" i="3"/>
  <c r="N2534" i="3"/>
  <c r="M2535" i="3"/>
  <c r="N2535" i="3"/>
  <c r="M2536" i="3"/>
  <c r="N2536" i="3"/>
  <c r="M2537" i="3"/>
  <c r="N2537" i="3"/>
  <c r="M2538" i="3"/>
  <c r="N2538" i="3"/>
  <c r="M2539" i="3"/>
  <c r="N2539" i="3"/>
  <c r="M2540" i="3"/>
  <c r="N2540" i="3"/>
  <c r="M2541" i="3"/>
  <c r="N2541" i="3"/>
  <c r="M2542" i="3"/>
  <c r="N2542" i="3"/>
  <c r="M2543" i="3"/>
  <c r="N2543" i="3"/>
  <c r="M2544" i="3"/>
  <c r="N2544" i="3"/>
  <c r="M2545" i="3"/>
  <c r="N2545" i="3"/>
  <c r="M2546" i="3"/>
  <c r="N2546" i="3"/>
  <c r="M2547" i="3"/>
  <c r="N2547" i="3"/>
  <c r="M2548" i="3"/>
  <c r="N2548" i="3"/>
  <c r="M2549" i="3"/>
  <c r="N2549" i="3"/>
  <c r="M2550" i="3"/>
  <c r="N2550" i="3"/>
  <c r="M2551" i="3"/>
  <c r="N2551" i="3"/>
  <c r="M2552" i="3"/>
  <c r="N2552" i="3"/>
  <c r="M2553" i="3"/>
  <c r="N2553" i="3"/>
  <c r="M2554" i="3"/>
  <c r="N2554" i="3"/>
  <c r="M2555" i="3"/>
  <c r="N2555" i="3"/>
  <c r="M2556" i="3"/>
  <c r="N2556" i="3"/>
  <c r="M2557" i="3"/>
  <c r="N2557" i="3"/>
  <c r="M2558" i="3"/>
  <c r="N2558" i="3"/>
  <c r="M2559" i="3"/>
  <c r="N2559" i="3"/>
  <c r="M2560" i="3"/>
  <c r="N2560" i="3"/>
  <c r="M2561" i="3"/>
  <c r="N2561" i="3"/>
  <c r="M2562" i="3"/>
  <c r="N2562" i="3"/>
  <c r="M2563" i="3"/>
  <c r="N2563" i="3"/>
  <c r="M2564" i="3"/>
  <c r="N2564" i="3"/>
  <c r="M2565" i="3"/>
  <c r="N2565" i="3"/>
  <c r="M2566" i="3"/>
  <c r="N2566" i="3"/>
  <c r="M2567" i="3"/>
  <c r="N2567" i="3"/>
  <c r="M2568" i="3"/>
  <c r="N2568" i="3"/>
  <c r="M2569" i="3"/>
  <c r="N2569" i="3"/>
  <c r="M2570" i="3"/>
  <c r="N2570" i="3"/>
  <c r="M2571" i="3"/>
  <c r="N2571" i="3"/>
  <c r="M2572" i="3"/>
  <c r="N2572" i="3"/>
  <c r="M2573" i="3"/>
  <c r="N2573" i="3"/>
  <c r="M2574" i="3"/>
  <c r="N2574" i="3"/>
  <c r="M2575" i="3"/>
  <c r="N2575" i="3"/>
  <c r="M2576" i="3"/>
  <c r="N2576" i="3"/>
  <c r="M2577" i="3"/>
  <c r="N2577" i="3"/>
  <c r="M2578" i="3"/>
  <c r="N2578" i="3"/>
  <c r="M2579" i="3"/>
  <c r="N2579" i="3"/>
  <c r="M2580" i="3"/>
  <c r="N2580" i="3"/>
  <c r="M2581" i="3"/>
  <c r="N2581" i="3"/>
  <c r="M2582" i="3"/>
  <c r="N2582" i="3"/>
  <c r="M2583" i="3"/>
  <c r="N2583" i="3"/>
  <c r="M2584" i="3"/>
  <c r="N2584" i="3"/>
  <c r="M2585" i="3"/>
  <c r="N2585" i="3"/>
  <c r="M2586" i="3"/>
  <c r="N2586" i="3"/>
  <c r="M2587" i="3"/>
  <c r="N2587" i="3"/>
  <c r="M2588" i="3"/>
  <c r="N2588" i="3"/>
  <c r="M2589" i="3"/>
  <c r="N2589" i="3"/>
  <c r="M2590" i="3"/>
  <c r="N2590" i="3"/>
  <c r="M2591" i="3"/>
  <c r="N2591" i="3"/>
  <c r="M2592" i="3"/>
  <c r="N2592" i="3"/>
  <c r="M2593" i="3"/>
  <c r="N2593" i="3"/>
  <c r="M2594" i="3"/>
  <c r="N2594" i="3"/>
  <c r="M2595" i="3"/>
  <c r="N2595" i="3"/>
  <c r="M2596" i="3"/>
  <c r="N2596" i="3"/>
  <c r="M2597" i="3"/>
  <c r="N2597" i="3"/>
  <c r="M2598" i="3"/>
  <c r="N2598" i="3"/>
  <c r="M2599" i="3"/>
  <c r="N2599" i="3"/>
  <c r="M2600" i="3"/>
  <c r="N2600" i="3"/>
  <c r="M2601" i="3"/>
  <c r="N2601" i="3"/>
  <c r="M2602" i="3"/>
  <c r="N2602" i="3"/>
  <c r="M2603" i="3"/>
  <c r="N2603" i="3"/>
  <c r="M2604" i="3"/>
  <c r="N2604" i="3"/>
  <c r="M2605" i="3"/>
  <c r="N2605" i="3"/>
  <c r="M2606" i="3"/>
  <c r="N2606" i="3"/>
  <c r="M2607" i="3"/>
  <c r="N2607" i="3"/>
  <c r="M2608" i="3"/>
  <c r="N2608" i="3"/>
  <c r="M2609" i="3"/>
  <c r="N2609" i="3"/>
  <c r="M2610" i="3"/>
  <c r="N2610" i="3"/>
  <c r="M2611" i="3"/>
  <c r="N2611" i="3"/>
  <c r="M2612" i="3"/>
  <c r="N2612" i="3"/>
  <c r="M2613" i="3"/>
  <c r="N2613" i="3"/>
  <c r="M2614" i="3"/>
  <c r="N2614" i="3"/>
  <c r="M2615" i="3"/>
  <c r="N2615" i="3"/>
  <c r="M2616" i="3"/>
  <c r="N2616" i="3"/>
  <c r="M2617" i="3"/>
  <c r="N2617" i="3"/>
  <c r="M2618" i="3"/>
  <c r="N2618" i="3"/>
  <c r="M2619" i="3"/>
  <c r="N2619" i="3"/>
  <c r="M2620" i="3"/>
  <c r="N2620" i="3"/>
  <c r="M2621" i="3"/>
  <c r="N2621" i="3"/>
  <c r="M2622" i="3"/>
  <c r="N2622" i="3"/>
  <c r="M2623" i="3"/>
  <c r="N2623" i="3"/>
  <c r="M2624" i="3"/>
  <c r="N2624" i="3"/>
  <c r="M2625" i="3"/>
  <c r="N2625" i="3"/>
  <c r="M2626" i="3"/>
  <c r="N2626" i="3"/>
  <c r="M2627" i="3"/>
  <c r="N2627" i="3"/>
  <c r="M2628" i="3"/>
  <c r="N2628" i="3"/>
  <c r="M2629" i="3"/>
  <c r="N2629" i="3"/>
  <c r="M2630" i="3"/>
  <c r="N2630" i="3"/>
  <c r="M2631" i="3"/>
  <c r="N2631" i="3"/>
  <c r="M2632" i="3"/>
  <c r="N2632" i="3"/>
  <c r="M2633" i="3"/>
  <c r="N2633" i="3"/>
  <c r="M2634" i="3"/>
  <c r="N2634" i="3"/>
  <c r="M2635" i="3"/>
  <c r="N2635" i="3"/>
  <c r="M2636" i="3"/>
  <c r="N2636" i="3"/>
  <c r="M2637" i="3"/>
  <c r="N2637" i="3"/>
  <c r="M2638" i="3"/>
  <c r="N2638" i="3"/>
  <c r="M2639" i="3"/>
  <c r="N2639" i="3"/>
  <c r="M2640" i="3"/>
  <c r="N2640" i="3"/>
  <c r="M2641" i="3"/>
  <c r="N2641" i="3"/>
  <c r="M2642" i="3"/>
  <c r="N2642" i="3"/>
  <c r="M2643" i="3"/>
  <c r="N2643" i="3"/>
  <c r="M2644" i="3"/>
  <c r="N2644" i="3"/>
  <c r="M2645" i="3"/>
  <c r="N2645" i="3"/>
  <c r="M2646" i="3"/>
  <c r="N2646" i="3"/>
  <c r="M2647" i="3"/>
  <c r="N2647" i="3"/>
  <c r="M2648" i="3"/>
  <c r="N2648" i="3"/>
  <c r="M2649" i="3"/>
  <c r="N2649" i="3"/>
  <c r="M2650" i="3"/>
  <c r="N2650" i="3"/>
  <c r="M2651" i="3"/>
  <c r="N2651" i="3"/>
  <c r="M2652" i="3"/>
  <c r="N2652" i="3"/>
  <c r="M2653" i="3"/>
  <c r="N2653" i="3"/>
  <c r="M2654" i="3"/>
  <c r="N2654" i="3"/>
  <c r="M2655" i="3"/>
  <c r="N2655" i="3"/>
  <c r="M2656" i="3"/>
  <c r="N2656" i="3"/>
  <c r="M2657" i="3"/>
  <c r="N2657" i="3"/>
  <c r="M2658" i="3"/>
  <c r="N2658" i="3"/>
  <c r="M2659" i="3"/>
  <c r="N2659" i="3"/>
  <c r="M2660" i="3"/>
  <c r="N2660" i="3"/>
  <c r="M2661" i="3"/>
  <c r="N2661" i="3"/>
  <c r="M2662" i="3"/>
  <c r="N2662" i="3"/>
  <c r="M2663" i="3"/>
  <c r="N2663" i="3"/>
  <c r="M2664" i="3"/>
  <c r="N2664" i="3"/>
  <c r="M2665" i="3"/>
  <c r="N2665" i="3"/>
  <c r="M2666" i="3"/>
  <c r="N2666" i="3"/>
  <c r="M2667" i="3"/>
  <c r="N2667" i="3"/>
  <c r="M2668" i="3"/>
  <c r="N2668" i="3"/>
  <c r="M2669" i="3"/>
  <c r="N2669" i="3"/>
  <c r="M2670" i="3"/>
  <c r="N2670" i="3"/>
  <c r="M2671" i="3"/>
  <c r="N2671" i="3"/>
  <c r="M2672" i="3"/>
  <c r="N2672" i="3"/>
  <c r="M2673" i="3"/>
  <c r="N2673" i="3"/>
  <c r="M2674" i="3"/>
  <c r="N2674" i="3"/>
  <c r="M2675" i="3"/>
  <c r="N2675" i="3"/>
  <c r="M2676" i="3"/>
  <c r="N2676" i="3"/>
  <c r="M2677" i="3"/>
  <c r="N2677" i="3"/>
  <c r="M2678" i="3"/>
  <c r="N2678" i="3"/>
  <c r="M2679" i="3"/>
  <c r="N2679" i="3"/>
  <c r="M2680" i="3"/>
  <c r="N2680" i="3"/>
  <c r="M2681" i="3"/>
  <c r="N2681" i="3"/>
  <c r="M2682" i="3"/>
  <c r="N2682" i="3"/>
  <c r="M2683" i="3"/>
  <c r="N2683" i="3"/>
  <c r="M2684" i="3"/>
  <c r="N2684" i="3"/>
  <c r="M2685" i="3"/>
  <c r="N2685" i="3"/>
  <c r="M2686" i="3"/>
  <c r="N2686" i="3"/>
  <c r="M2687" i="3"/>
  <c r="N2687" i="3"/>
  <c r="M2688" i="3"/>
  <c r="N2688" i="3"/>
  <c r="M2689" i="3"/>
  <c r="N2689" i="3"/>
  <c r="M2690" i="3"/>
  <c r="N2690" i="3"/>
  <c r="M2691" i="3"/>
  <c r="N2691" i="3"/>
  <c r="M2692" i="3"/>
  <c r="N2692" i="3"/>
  <c r="M2693" i="3"/>
  <c r="N2693" i="3"/>
  <c r="M2694" i="3"/>
  <c r="N2694" i="3"/>
  <c r="M2695" i="3"/>
  <c r="N2695" i="3"/>
  <c r="M2696" i="3"/>
  <c r="N2696" i="3"/>
  <c r="M2697" i="3"/>
  <c r="N2697" i="3"/>
  <c r="M2698" i="3"/>
  <c r="N2698" i="3"/>
  <c r="M2699" i="3"/>
  <c r="N2699" i="3"/>
  <c r="M2700" i="3"/>
  <c r="N2700" i="3"/>
  <c r="M2701" i="3"/>
  <c r="N2701" i="3"/>
  <c r="M2702" i="3"/>
  <c r="N2702" i="3"/>
  <c r="M2703" i="3"/>
  <c r="N2703" i="3"/>
  <c r="M2704" i="3"/>
  <c r="N2704" i="3"/>
  <c r="M2705" i="3"/>
  <c r="N2705" i="3"/>
  <c r="M2706" i="3"/>
  <c r="N2706" i="3"/>
  <c r="M2707" i="3"/>
  <c r="N2707" i="3"/>
  <c r="M2708" i="3"/>
  <c r="N2708" i="3"/>
  <c r="M2709" i="3"/>
  <c r="N2709" i="3"/>
  <c r="M2710" i="3"/>
  <c r="N2710" i="3"/>
  <c r="M2711" i="3"/>
  <c r="N2711" i="3"/>
  <c r="M2712" i="3"/>
  <c r="N2712" i="3"/>
  <c r="M2713" i="3"/>
  <c r="N2713" i="3"/>
  <c r="M2714" i="3"/>
  <c r="N2714" i="3"/>
  <c r="M2715" i="3"/>
  <c r="N2715" i="3"/>
  <c r="M2716" i="3"/>
  <c r="N2716" i="3"/>
  <c r="M2717" i="3"/>
  <c r="N2717" i="3"/>
  <c r="M2718" i="3"/>
  <c r="N2718" i="3"/>
  <c r="M2719" i="3"/>
  <c r="N2719" i="3"/>
  <c r="M2720" i="3"/>
  <c r="N2720" i="3"/>
  <c r="M2721" i="3"/>
  <c r="N2721" i="3"/>
  <c r="M2722" i="3"/>
  <c r="N2722" i="3"/>
  <c r="M2723" i="3"/>
  <c r="N2723" i="3"/>
  <c r="M2724" i="3"/>
  <c r="N2724" i="3"/>
  <c r="M2725" i="3"/>
  <c r="N2725" i="3"/>
  <c r="M2726" i="3"/>
  <c r="N2726" i="3"/>
  <c r="M2727" i="3"/>
  <c r="N2727" i="3"/>
  <c r="M2728" i="3"/>
  <c r="N2728" i="3"/>
  <c r="M2729" i="3"/>
  <c r="N2729" i="3"/>
  <c r="M2730" i="3"/>
  <c r="N2730" i="3"/>
  <c r="M2731" i="3"/>
  <c r="N2731" i="3"/>
  <c r="M2732" i="3"/>
  <c r="N2732" i="3"/>
  <c r="M2733" i="3"/>
  <c r="N2733" i="3"/>
  <c r="M2734" i="3"/>
  <c r="N2734" i="3"/>
  <c r="M2735" i="3"/>
  <c r="N2735" i="3"/>
  <c r="M2736" i="3"/>
  <c r="N2736" i="3"/>
  <c r="M2737" i="3"/>
  <c r="N2737" i="3"/>
  <c r="M2738" i="3"/>
  <c r="N2738" i="3"/>
  <c r="M2739" i="3"/>
  <c r="N2739" i="3"/>
  <c r="M2740" i="3"/>
  <c r="N2740" i="3"/>
  <c r="M2741" i="3"/>
  <c r="N2741" i="3"/>
  <c r="M2742" i="3"/>
  <c r="N2742" i="3"/>
  <c r="M2743" i="3"/>
  <c r="N2743" i="3"/>
  <c r="M2744" i="3"/>
  <c r="N2744" i="3"/>
  <c r="M2745" i="3"/>
  <c r="N2745" i="3"/>
  <c r="M2746" i="3"/>
  <c r="N2746" i="3"/>
  <c r="M2747" i="3"/>
  <c r="N2747" i="3"/>
  <c r="M2748" i="3"/>
  <c r="N2748" i="3"/>
  <c r="M2749" i="3"/>
  <c r="N2749" i="3"/>
  <c r="M2750" i="3"/>
  <c r="N2750" i="3"/>
  <c r="M2751" i="3"/>
  <c r="N2751" i="3"/>
  <c r="M2752" i="3"/>
  <c r="N2752" i="3"/>
  <c r="M2753" i="3"/>
  <c r="N2753" i="3"/>
  <c r="M2754" i="3"/>
  <c r="N2754" i="3"/>
  <c r="M2755" i="3"/>
  <c r="N2755" i="3"/>
  <c r="M2756" i="3"/>
  <c r="N2756" i="3"/>
  <c r="M2757" i="3"/>
  <c r="N2757" i="3"/>
  <c r="M2758" i="3"/>
  <c r="N2758" i="3"/>
  <c r="M2759" i="3"/>
  <c r="N2759" i="3"/>
  <c r="M2760" i="3"/>
  <c r="N2760" i="3"/>
  <c r="M2761" i="3"/>
  <c r="N2761" i="3"/>
  <c r="M2762" i="3"/>
  <c r="N2762" i="3"/>
  <c r="M2763" i="3"/>
  <c r="N2763" i="3"/>
  <c r="M2764" i="3"/>
  <c r="N2764" i="3"/>
  <c r="M2765" i="3"/>
  <c r="N2765" i="3"/>
  <c r="M2766" i="3"/>
  <c r="N2766" i="3"/>
  <c r="M2767" i="3"/>
  <c r="N2767" i="3"/>
  <c r="M2768" i="3"/>
  <c r="N2768" i="3"/>
  <c r="M2769" i="3"/>
  <c r="N2769" i="3"/>
  <c r="M2770" i="3"/>
  <c r="N2770" i="3"/>
  <c r="M2771" i="3"/>
  <c r="N2771" i="3"/>
  <c r="M2772" i="3"/>
  <c r="N2772" i="3"/>
  <c r="M2773" i="3"/>
  <c r="N2773" i="3"/>
  <c r="M2774" i="3"/>
  <c r="N2774" i="3"/>
  <c r="M2775" i="3"/>
  <c r="N2775" i="3"/>
  <c r="M2776" i="3"/>
  <c r="N2776" i="3"/>
  <c r="M2777" i="3"/>
  <c r="N2777" i="3"/>
  <c r="M2778" i="3"/>
  <c r="N2778" i="3"/>
  <c r="M2779" i="3"/>
  <c r="N2779" i="3"/>
  <c r="M2780" i="3"/>
  <c r="N2780" i="3"/>
  <c r="M2781" i="3"/>
  <c r="N2781" i="3"/>
  <c r="M2782" i="3"/>
  <c r="N2782" i="3"/>
  <c r="M2783" i="3"/>
  <c r="N2783" i="3"/>
  <c r="M2784" i="3"/>
  <c r="N2784" i="3"/>
  <c r="M2785" i="3"/>
  <c r="N2785" i="3"/>
  <c r="M2786" i="3"/>
  <c r="N2786" i="3"/>
  <c r="M2787" i="3"/>
  <c r="N2787" i="3"/>
  <c r="M2788" i="3"/>
  <c r="N2788" i="3"/>
  <c r="M2789" i="3"/>
  <c r="N2789" i="3"/>
  <c r="M2790" i="3"/>
  <c r="N2790" i="3"/>
  <c r="M2791" i="3"/>
  <c r="N2791" i="3"/>
  <c r="M2792" i="3"/>
  <c r="N2792" i="3"/>
  <c r="M2793" i="3"/>
  <c r="N2793" i="3"/>
  <c r="M2794" i="3"/>
  <c r="N2794" i="3"/>
  <c r="M2795" i="3"/>
  <c r="N2795" i="3"/>
  <c r="M2796" i="3"/>
  <c r="N2796" i="3"/>
  <c r="M2797" i="3"/>
  <c r="N2797" i="3"/>
  <c r="M2798" i="3"/>
  <c r="N2798" i="3"/>
  <c r="M2799" i="3"/>
  <c r="N2799" i="3"/>
  <c r="M2800" i="3"/>
  <c r="N2800" i="3"/>
  <c r="M2801" i="3"/>
  <c r="N2801" i="3"/>
  <c r="M2802" i="3"/>
  <c r="N2802" i="3"/>
  <c r="M2803" i="3"/>
  <c r="N2803" i="3"/>
  <c r="M2804" i="3"/>
  <c r="N2804" i="3"/>
  <c r="M2805" i="3"/>
  <c r="N2805" i="3"/>
  <c r="M2806" i="3"/>
  <c r="N2806" i="3"/>
  <c r="M2807" i="3"/>
  <c r="N2807" i="3"/>
  <c r="M2808" i="3"/>
  <c r="N2808" i="3"/>
  <c r="M2809" i="3"/>
  <c r="N2809" i="3"/>
  <c r="M2810" i="3"/>
  <c r="N2810" i="3"/>
  <c r="M2811" i="3"/>
  <c r="N2811" i="3"/>
  <c r="M2812" i="3"/>
  <c r="N2812" i="3"/>
  <c r="M2813" i="3"/>
  <c r="N2813" i="3"/>
  <c r="M2814" i="3"/>
  <c r="N2814" i="3"/>
  <c r="M2815" i="3"/>
  <c r="N2815" i="3"/>
  <c r="M2816" i="3"/>
  <c r="N2816" i="3"/>
  <c r="M2817" i="3"/>
  <c r="N2817" i="3"/>
  <c r="M2818" i="3"/>
  <c r="N2818" i="3"/>
  <c r="M2819" i="3"/>
  <c r="N2819" i="3"/>
  <c r="M2820" i="3"/>
  <c r="N2820" i="3"/>
  <c r="M2821" i="3"/>
  <c r="N2821" i="3"/>
  <c r="M2822" i="3"/>
  <c r="N2822" i="3"/>
  <c r="M2823" i="3"/>
  <c r="N2823" i="3"/>
  <c r="M2824" i="3"/>
  <c r="N2824" i="3"/>
  <c r="M2825" i="3"/>
  <c r="N2825" i="3"/>
  <c r="M2826" i="3"/>
  <c r="N2826" i="3"/>
  <c r="M2827" i="3"/>
  <c r="N2827" i="3"/>
  <c r="M2828" i="3"/>
  <c r="N2828" i="3"/>
  <c r="M2829" i="3"/>
  <c r="N2829" i="3"/>
  <c r="M2830" i="3"/>
  <c r="N2830" i="3"/>
  <c r="M2831" i="3"/>
  <c r="N2831" i="3"/>
  <c r="M2832" i="3"/>
  <c r="N2832" i="3"/>
  <c r="M2833" i="3"/>
  <c r="N2833" i="3"/>
  <c r="M2834" i="3"/>
  <c r="N2834" i="3"/>
  <c r="M2835" i="3"/>
  <c r="N2835" i="3"/>
  <c r="M2836" i="3"/>
  <c r="N2836" i="3"/>
  <c r="M2837" i="3"/>
  <c r="N2837" i="3"/>
  <c r="M2838" i="3"/>
  <c r="N2838" i="3"/>
  <c r="M2839" i="3"/>
  <c r="N2839" i="3"/>
  <c r="M2840" i="3"/>
  <c r="N2840" i="3"/>
  <c r="M2841" i="3"/>
  <c r="N2841" i="3"/>
  <c r="M2842" i="3"/>
  <c r="N2842" i="3"/>
  <c r="M2843" i="3"/>
  <c r="N2843" i="3"/>
  <c r="M2844" i="3"/>
  <c r="N2844" i="3"/>
  <c r="M2845" i="3"/>
  <c r="N2845" i="3"/>
  <c r="M2846" i="3"/>
  <c r="N2846" i="3"/>
  <c r="M2847" i="3"/>
  <c r="N2847" i="3"/>
  <c r="M2848" i="3"/>
  <c r="N2848" i="3"/>
  <c r="M2849" i="3"/>
  <c r="N2849" i="3"/>
  <c r="M2850" i="3"/>
  <c r="N2850" i="3"/>
  <c r="M2851" i="3"/>
  <c r="N2851" i="3"/>
  <c r="M2852" i="3"/>
  <c r="N2852" i="3"/>
  <c r="M2853" i="3"/>
  <c r="N2853" i="3"/>
  <c r="M2854" i="3"/>
  <c r="N2854" i="3"/>
  <c r="M2855" i="3"/>
  <c r="N2855" i="3"/>
  <c r="M2856" i="3"/>
  <c r="N2856" i="3"/>
  <c r="M2857" i="3"/>
  <c r="N2857" i="3"/>
  <c r="M2858" i="3"/>
  <c r="N2858" i="3"/>
  <c r="M2859" i="3"/>
  <c r="N2859" i="3"/>
  <c r="M2860" i="3"/>
  <c r="N2860" i="3"/>
  <c r="M2861" i="3"/>
  <c r="N2861" i="3"/>
  <c r="M2862" i="3"/>
  <c r="N2862" i="3"/>
  <c r="M2863" i="3"/>
  <c r="N2863" i="3"/>
  <c r="M2864" i="3"/>
  <c r="N2864" i="3"/>
  <c r="M2865" i="3"/>
  <c r="N2865" i="3"/>
  <c r="M2866" i="3"/>
  <c r="N2866" i="3"/>
  <c r="M2867" i="3"/>
  <c r="N2867" i="3"/>
  <c r="M2868" i="3"/>
  <c r="N2868" i="3"/>
  <c r="M2869" i="3"/>
  <c r="N2869" i="3"/>
  <c r="M2870" i="3"/>
  <c r="N2870" i="3"/>
  <c r="M2871" i="3"/>
  <c r="N2871" i="3"/>
  <c r="M2872" i="3"/>
  <c r="N2872" i="3"/>
  <c r="M2873" i="3"/>
  <c r="N2873" i="3"/>
  <c r="M2874" i="3"/>
  <c r="N2874" i="3"/>
  <c r="M2875" i="3"/>
  <c r="N2875" i="3"/>
  <c r="M2876" i="3"/>
  <c r="N2876" i="3"/>
  <c r="M2877" i="3"/>
  <c r="N2877" i="3"/>
  <c r="M2878" i="3"/>
  <c r="N2878" i="3"/>
  <c r="M2879" i="3"/>
  <c r="N2879" i="3"/>
  <c r="M2880" i="3"/>
  <c r="N2880" i="3"/>
  <c r="M2881" i="3"/>
  <c r="N2881" i="3"/>
  <c r="M2882" i="3"/>
  <c r="N2882" i="3"/>
  <c r="M2883" i="3"/>
  <c r="N2883" i="3"/>
  <c r="M2884" i="3"/>
  <c r="N2884" i="3"/>
  <c r="M2885" i="3"/>
  <c r="N2885" i="3"/>
  <c r="M2886" i="3"/>
  <c r="N2886" i="3"/>
  <c r="M2887" i="3"/>
  <c r="N2887" i="3"/>
  <c r="M2888" i="3"/>
  <c r="N2888" i="3"/>
  <c r="M2889" i="3"/>
  <c r="N2889" i="3"/>
  <c r="M2890" i="3"/>
  <c r="N2890" i="3"/>
  <c r="M2891" i="3"/>
  <c r="N2891" i="3"/>
  <c r="M2892" i="3"/>
  <c r="N2892" i="3"/>
  <c r="M2893" i="3"/>
  <c r="N2893" i="3"/>
  <c r="M2894" i="3"/>
  <c r="N2894" i="3"/>
  <c r="M2895" i="3"/>
  <c r="N2895" i="3"/>
  <c r="M2896" i="3"/>
  <c r="N2896" i="3"/>
  <c r="M2897" i="3"/>
  <c r="N2897" i="3"/>
  <c r="M2898" i="3"/>
  <c r="N2898" i="3"/>
  <c r="M2899" i="3"/>
  <c r="N2899" i="3"/>
  <c r="M2900" i="3"/>
  <c r="N2900" i="3"/>
  <c r="M2901" i="3"/>
  <c r="N2901" i="3"/>
  <c r="M2902" i="3"/>
  <c r="N2902" i="3"/>
  <c r="M2903" i="3"/>
  <c r="N2903" i="3"/>
  <c r="M2904" i="3"/>
  <c r="N2904" i="3"/>
  <c r="M2905" i="3"/>
  <c r="N2905" i="3"/>
  <c r="M2906" i="3"/>
  <c r="N2906" i="3"/>
  <c r="M2907" i="3"/>
  <c r="N2907" i="3"/>
  <c r="M2908" i="3"/>
  <c r="N2908" i="3"/>
  <c r="M2909" i="3"/>
  <c r="N2909" i="3"/>
  <c r="M2910" i="3"/>
  <c r="N2910" i="3"/>
  <c r="M2911" i="3"/>
  <c r="N2911" i="3"/>
  <c r="M2912" i="3"/>
  <c r="N2912" i="3"/>
  <c r="M2913" i="3"/>
  <c r="N2913" i="3"/>
  <c r="M2914" i="3"/>
  <c r="N2914" i="3"/>
  <c r="M2915" i="3"/>
  <c r="N2915" i="3"/>
  <c r="M2916" i="3"/>
  <c r="N2916" i="3"/>
  <c r="M2917" i="3"/>
  <c r="N2917" i="3"/>
  <c r="M2918" i="3"/>
  <c r="N2918" i="3"/>
  <c r="M2919" i="3"/>
  <c r="N2919" i="3"/>
  <c r="M2920" i="3"/>
  <c r="N2920" i="3"/>
  <c r="M2921" i="3"/>
  <c r="N2921" i="3"/>
  <c r="M2922" i="3"/>
  <c r="N2922" i="3"/>
  <c r="M2923" i="3"/>
  <c r="N2923" i="3"/>
  <c r="M2924" i="3"/>
  <c r="N2924" i="3"/>
  <c r="M2925" i="3"/>
  <c r="N2925" i="3"/>
  <c r="M2926" i="3"/>
  <c r="N2926" i="3"/>
  <c r="M2927" i="3"/>
  <c r="N2927" i="3"/>
  <c r="M2928" i="3"/>
  <c r="N2928" i="3"/>
  <c r="M2929" i="3"/>
  <c r="N2929" i="3"/>
  <c r="M2930" i="3"/>
  <c r="N2930" i="3"/>
  <c r="M2931" i="3"/>
  <c r="N2931" i="3"/>
  <c r="M2932" i="3"/>
  <c r="N2932" i="3"/>
  <c r="M2933" i="3"/>
  <c r="N2933" i="3"/>
  <c r="M2934" i="3"/>
  <c r="N2934" i="3"/>
  <c r="M2935" i="3"/>
  <c r="N2935" i="3"/>
  <c r="M2936" i="3"/>
  <c r="N2936" i="3"/>
  <c r="M2937" i="3"/>
  <c r="N2937" i="3"/>
  <c r="M2938" i="3"/>
  <c r="N2938" i="3"/>
  <c r="M2939" i="3"/>
  <c r="N2939" i="3"/>
  <c r="M2940" i="3"/>
  <c r="N2940" i="3"/>
  <c r="M2941" i="3"/>
  <c r="N2941" i="3"/>
  <c r="M2942" i="3"/>
  <c r="N2942" i="3"/>
  <c r="M2943" i="3"/>
  <c r="N2943" i="3"/>
  <c r="M2944" i="3"/>
  <c r="N2944" i="3"/>
  <c r="M2945" i="3"/>
  <c r="N2945" i="3"/>
  <c r="M2946" i="3"/>
  <c r="N2946" i="3"/>
  <c r="M2947" i="3"/>
  <c r="N2947" i="3"/>
  <c r="M2948" i="3"/>
  <c r="N2948" i="3"/>
  <c r="M2949" i="3"/>
  <c r="N2949" i="3"/>
  <c r="M2950" i="3"/>
  <c r="N2950" i="3"/>
  <c r="M2951" i="3"/>
  <c r="N2951" i="3"/>
  <c r="M2952" i="3"/>
  <c r="N2952" i="3"/>
  <c r="M2953" i="3"/>
  <c r="N2953" i="3"/>
  <c r="M2954" i="3"/>
  <c r="N2954" i="3"/>
  <c r="M2955" i="3"/>
  <c r="N2955" i="3"/>
  <c r="M2956" i="3"/>
  <c r="N2956" i="3"/>
  <c r="M2957" i="3"/>
  <c r="N2957" i="3"/>
  <c r="M2958" i="3"/>
  <c r="N2958" i="3"/>
  <c r="M2959" i="3"/>
  <c r="N2959" i="3"/>
  <c r="M2960" i="3"/>
  <c r="N2960" i="3"/>
  <c r="M2961" i="3"/>
  <c r="N2961" i="3"/>
  <c r="M2962" i="3"/>
  <c r="N2962" i="3"/>
  <c r="M2963" i="3"/>
  <c r="N2963" i="3"/>
  <c r="M2964" i="3"/>
  <c r="N2964" i="3"/>
  <c r="M2965" i="3"/>
  <c r="N2965" i="3"/>
  <c r="M2966" i="3"/>
  <c r="N2966" i="3"/>
  <c r="M2967" i="3"/>
  <c r="N2967" i="3"/>
  <c r="M2968" i="3"/>
  <c r="N2968" i="3"/>
  <c r="M2969" i="3"/>
  <c r="N2969" i="3"/>
  <c r="M2970" i="3"/>
  <c r="N2970" i="3"/>
  <c r="M2971" i="3"/>
  <c r="N2971" i="3"/>
  <c r="M2972" i="3"/>
  <c r="N2972" i="3"/>
  <c r="M2973" i="3"/>
  <c r="N2973" i="3"/>
  <c r="M2974" i="3"/>
  <c r="N2974" i="3"/>
  <c r="M2975" i="3"/>
  <c r="N2975" i="3"/>
  <c r="M2976" i="3"/>
  <c r="N2976" i="3"/>
  <c r="M2977" i="3"/>
  <c r="N2977" i="3"/>
  <c r="M2978" i="3"/>
  <c r="N2978" i="3"/>
  <c r="M2979" i="3"/>
  <c r="N2979" i="3"/>
  <c r="M2980" i="3"/>
  <c r="N2980" i="3"/>
  <c r="M2981" i="3"/>
  <c r="N2981" i="3"/>
  <c r="M2982" i="3"/>
  <c r="N2982" i="3"/>
  <c r="M2983" i="3"/>
  <c r="N2983" i="3"/>
  <c r="M2984" i="3"/>
  <c r="N2984" i="3"/>
  <c r="M2985" i="3"/>
  <c r="N2985" i="3"/>
  <c r="M2986" i="3"/>
  <c r="N2986" i="3"/>
  <c r="M2987" i="3"/>
  <c r="N2987" i="3"/>
  <c r="M2988" i="3"/>
  <c r="N2988" i="3"/>
  <c r="M2989" i="3"/>
  <c r="N2989" i="3"/>
  <c r="M2990" i="3"/>
  <c r="N2990" i="3"/>
  <c r="M2991" i="3"/>
  <c r="N2991" i="3"/>
  <c r="M2992" i="3"/>
  <c r="N2992" i="3"/>
  <c r="M2993" i="3"/>
  <c r="N2993" i="3"/>
  <c r="M2994" i="3"/>
  <c r="N2994" i="3"/>
  <c r="M2995" i="3"/>
  <c r="N2995" i="3"/>
  <c r="M2996" i="3"/>
  <c r="N2996" i="3"/>
  <c r="M2997" i="3"/>
  <c r="N2997" i="3"/>
  <c r="M2998" i="3"/>
  <c r="N2998" i="3"/>
  <c r="M2999" i="3"/>
  <c r="N2999" i="3"/>
  <c r="M3000" i="3"/>
  <c r="N3000" i="3"/>
  <c r="M3001" i="3"/>
  <c r="N3001" i="3"/>
  <c r="M3002" i="3"/>
  <c r="N3002" i="3"/>
  <c r="M3003" i="3"/>
  <c r="N3003" i="3"/>
  <c r="M3004" i="3"/>
  <c r="N3004" i="3"/>
  <c r="M3005" i="3"/>
  <c r="N3005" i="3"/>
  <c r="M3006" i="3"/>
  <c r="N3006" i="3"/>
  <c r="M3007" i="3"/>
  <c r="N3007" i="3"/>
  <c r="M3008" i="3"/>
  <c r="N3008" i="3"/>
  <c r="M3009" i="3"/>
  <c r="N3009" i="3"/>
  <c r="M3010" i="3"/>
  <c r="N3010" i="3"/>
  <c r="M3011" i="3"/>
  <c r="N3011" i="3"/>
  <c r="M3012" i="3"/>
  <c r="N3012" i="3"/>
  <c r="M3013" i="3"/>
  <c r="N3013" i="3"/>
  <c r="M3014" i="3"/>
  <c r="N3014" i="3"/>
  <c r="M3015" i="3"/>
  <c r="N3015" i="3"/>
  <c r="M3016" i="3"/>
  <c r="N3016" i="3"/>
  <c r="M3017" i="3"/>
  <c r="N3017" i="3"/>
  <c r="M3018" i="3"/>
  <c r="N3018" i="3"/>
  <c r="M3019" i="3"/>
  <c r="N3019" i="3"/>
  <c r="M3020" i="3"/>
  <c r="N3020" i="3"/>
  <c r="M3021" i="3"/>
  <c r="N3021" i="3"/>
  <c r="M3022" i="3"/>
  <c r="N3022" i="3"/>
  <c r="M3023" i="3"/>
  <c r="N3023" i="3"/>
  <c r="M3024" i="3"/>
  <c r="N3024" i="3"/>
  <c r="M3025" i="3"/>
  <c r="N3025" i="3"/>
  <c r="M3026" i="3"/>
  <c r="N3026" i="3"/>
  <c r="M3027" i="3"/>
  <c r="N3027" i="3"/>
  <c r="M3028" i="3"/>
  <c r="N3028" i="3"/>
  <c r="M3029" i="3"/>
  <c r="N3029" i="3"/>
  <c r="M3030" i="3"/>
  <c r="N3030" i="3"/>
  <c r="M3031" i="3"/>
  <c r="N3031" i="3"/>
  <c r="M3032" i="3"/>
  <c r="N3032" i="3"/>
  <c r="M3033" i="3"/>
  <c r="N3033" i="3"/>
  <c r="M3034" i="3"/>
  <c r="N3034" i="3"/>
  <c r="M3035" i="3"/>
  <c r="N3035" i="3"/>
  <c r="M3036" i="3"/>
  <c r="N3036" i="3"/>
  <c r="M3037" i="3"/>
  <c r="N3037" i="3"/>
  <c r="M3038" i="3"/>
  <c r="N3038" i="3"/>
  <c r="M3039" i="3"/>
  <c r="N3039" i="3"/>
  <c r="M3040" i="3"/>
  <c r="N3040" i="3"/>
  <c r="M3041" i="3"/>
  <c r="N3041" i="3"/>
  <c r="M3042" i="3"/>
  <c r="N3042" i="3"/>
  <c r="M3043" i="3"/>
  <c r="N3043" i="3"/>
  <c r="M3044" i="3"/>
  <c r="N3044" i="3"/>
  <c r="M3045" i="3"/>
  <c r="N3045" i="3"/>
  <c r="M3046" i="3"/>
  <c r="N3046" i="3"/>
  <c r="M3047" i="3"/>
  <c r="N3047" i="3"/>
  <c r="M3048" i="3"/>
  <c r="N3048" i="3"/>
  <c r="M3049" i="3"/>
  <c r="N3049" i="3"/>
  <c r="M3050" i="3"/>
  <c r="N3050" i="3"/>
  <c r="M3051" i="3"/>
  <c r="N3051" i="3"/>
  <c r="M3052" i="3"/>
  <c r="N3052" i="3"/>
  <c r="M3053" i="3"/>
  <c r="N3053" i="3"/>
  <c r="M3054" i="3"/>
  <c r="N3054" i="3"/>
  <c r="M3055" i="3"/>
  <c r="N3055" i="3"/>
  <c r="M3056" i="3"/>
  <c r="N3056" i="3"/>
  <c r="M3057" i="3"/>
  <c r="N3057" i="3"/>
  <c r="M3058" i="3"/>
  <c r="N3058" i="3"/>
  <c r="M3059" i="3"/>
  <c r="N3059" i="3"/>
  <c r="M3060" i="3"/>
  <c r="N3060" i="3"/>
  <c r="M3061" i="3"/>
  <c r="N3061" i="3"/>
  <c r="M3062" i="3"/>
  <c r="N3062" i="3"/>
  <c r="M3063" i="3"/>
  <c r="N3063" i="3"/>
  <c r="M3064" i="3"/>
  <c r="N3064" i="3"/>
  <c r="M3065" i="3"/>
  <c r="N3065" i="3"/>
  <c r="M3066" i="3"/>
  <c r="N3066" i="3"/>
  <c r="M3067" i="3"/>
  <c r="N3067" i="3"/>
  <c r="M3068" i="3"/>
  <c r="N3068" i="3"/>
  <c r="M3069" i="3"/>
  <c r="N3069" i="3"/>
  <c r="M3070" i="3"/>
  <c r="N3070" i="3"/>
  <c r="M3071" i="3"/>
  <c r="N3071" i="3"/>
  <c r="M3072" i="3"/>
  <c r="N3072" i="3"/>
  <c r="M3073" i="3"/>
  <c r="N3073" i="3"/>
  <c r="M3074" i="3"/>
  <c r="N3074" i="3"/>
  <c r="M3075" i="3"/>
  <c r="N3075" i="3"/>
  <c r="M3076" i="3"/>
  <c r="N3076" i="3"/>
  <c r="M3077" i="3"/>
  <c r="N3077" i="3"/>
  <c r="M3078" i="3"/>
  <c r="N3078" i="3"/>
  <c r="M3079" i="3"/>
  <c r="N3079" i="3"/>
  <c r="M3080" i="3"/>
  <c r="N3080" i="3"/>
  <c r="M3081" i="3"/>
  <c r="N3081" i="3"/>
  <c r="M3082" i="3"/>
  <c r="N3082" i="3"/>
  <c r="M3083" i="3"/>
  <c r="N3083" i="3"/>
  <c r="M3084" i="3"/>
  <c r="N3084" i="3"/>
  <c r="M3085" i="3"/>
  <c r="N3085" i="3"/>
  <c r="M3086" i="3"/>
  <c r="N3086" i="3"/>
  <c r="M3087" i="3"/>
  <c r="N3087" i="3"/>
  <c r="M3088" i="3"/>
  <c r="N3088" i="3"/>
  <c r="M3089" i="3"/>
  <c r="N3089" i="3"/>
  <c r="M3090" i="3"/>
  <c r="N3090" i="3"/>
  <c r="M3091" i="3"/>
  <c r="N3091" i="3"/>
  <c r="M3092" i="3"/>
  <c r="N3092" i="3"/>
  <c r="M3093" i="3"/>
  <c r="N3093" i="3"/>
  <c r="M3094" i="3"/>
  <c r="N3094" i="3"/>
  <c r="M3095" i="3"/>
  <c r="N3095" i="3"/>
  <c r="M3096" i="3"/>
  <c r="N3096" i="3"/>
  <c r="M3097" i="3"/>
  <c r="N3097" i="3"/>
  <c r="M3098" i="3"/>
  <c r="N3098" i="3"/>
  <c r="M3099" i="3"/>
  <c r="N3099" i="3"/>
  <c r="M3100" i="3"/>
  <c r="N3100" i="3"/>
  <c r="M3101" i="3"/>
  <c r="N3101" i="3"/>
  <c r="M3102" i="3"/>
  <c r="N3102" i="3"/>
  <c r="M3103" i="3"/>
  <c r="N3103" i="3"/>
  <c r="M3104" i="3"/>
  <c r="N3104" i="3"/>
  <c r="M3105" i="3"/>
  <c r="N3105" i="3"/>
  <c r="M3106" i="3"/>
  <c r="N3106" i="3"/>
  <c r="M3107" i="3"/>
  <c r="N3107" i="3"/>
  <c r="M3108" i="3"/>
  <c r="N3108" i="3"/>
  <c r="M3109" i="3"/>
  <c r="N3109" i="3"/>
  <c r="M3110" i="3"/>
  <c r="N3110" i="3"/>
  <c r="M3111" i="3"/>
  <c r="N3111" i="3"/>
  <c r="M3112" i="3"/>
  <c r="N3112" i="3"/>
  <c r="M3113" i="3"/>
  <c r="N3113" i="3"/>
  <c r="M3114" i="3"/>
  <c r="N3114" i="3"/>
  <c r="M3115" i="3"/>
  <c r="N3115" i="3"/>
  <c r="M3116" i="3"/>
  <c r="N3116" i="3"/>
  <c r="M3117" i="3"/>
  <c r="N3117" i="3"/>
  <c r="M3118" i="3"/>
  <c r="N3118" i="3"/>
  <c r="M3119" i="3"/>
  <c r="N3119" i="3"/>
  <c r="M3120" i="3"/>
  <c r="N3120" i="3"/>
  <c r="M3121" i="3"/>
  <c r="N3121" i="3"/>
  <c r="M3122" i="3"/>
  <c r="N3122" i="3"/>
  <c r="M3123" i="3"/>
  <c r="N3123" i="3"/>
  <c r="M3124" i="3"/>
  <c r="N3124" i="3"/>
  <c r="M3125" i="3"/>
  <c r="N3125" i="3"/>
  <c r="M3126" i="3"/>
  <c r="N3126" i="3"/>
  <c r="M3127" i="3"/>
  <c r="N3127" i="3"/>
  <c r="M3128" i="3"/>
  <c r="N3128" i="3"/>
  <c r="M3129" i="3"/>
  <c r="N3129" i="3"/>
  <c r="M3130" i="3"/>
  <c r="N3130" i="3"/>
  <c r="M3131" i="3"/>
  <c r="N3131" i="3"/>
  <c r="M3132" i="3"/>
  <c r="N3132" i="3"/>
  <c r="M3133" i="3"/>
  <c r="N3133" i="3"/>
  <c r="M3134" i="3"/>
  <c r="N3134" i="3"/>
  <c r="M3135" i="3"/>
  <c r="N3135" i="3"/>
  <c r="M3136" i="3"/>
  <c r="N3136" i="3"/>
  <c r="M3137" i="3"/>
  <c r="N3137" i="3"/>
  <c r="M3138" i="3"/>
  <c r="N3138" i="3"/>
  <c r="M3139" i="3"/>
  <c r="N3139" i="3"/>
  <c r="M3140" i="3"/>
  <c r="N3140" i="3"/>
  <c r="M3141" i="3"/>
  <c r="N3141" i="3"/>
  <c r="M3142" i="3"/>
  <c r="N3142" i="3"/>
  <c r="M3143" i="3"/>
  <c r="N3143" i="3"/>
  <c r="M3144" i="3"/>
  <c r="N3144" i="3"/>
  <c r="M3145" i="3"/>
  <c r="N3145" i="3"/>
  <c r="M3146" i="3"/>
  <c r="N3146" i="3"/>
  <c r="M3147" i="3"/>
  <c r="N3147" i="3"/>
  <c r="M3148" i="3"/>
  <c r="N3148" i="3"/>
  <c r="M3149" i="3"/>
  <c r="N3149" i="3"/>
  <c r="M3150" i="3"/>
  <c r="N3150" i="3"/>
  <c r="M3151" i="3"/>
  <c r="N3151" i="3"/>
  <c r="M3152" i="3"/>
  <c r="N3152" i="3"/>
  <c r="M3153" i="3"/>
  <c r="N3153" i="3"/>
  <c r="M3154" i="3"/>
  <c r="N3154" i="3"/>
  <c r="M3155" i="3"/>
  <c r="N3155" i="3"/>
  <c r="M3156" i="3"/>
  <c r="N3156" i="3"/>
  <c r="M3157" i="3"/>
  <c r="N3157" i="3"/>
  <c r="M3158" i="3"/>
  <c r="N3158" i="3"/>
  <c r="M3159" i="3"/>
  <c r="N3159" i="3"/>
  <c r="M3160" i="3"/>
  <c r="N3160" i="3"/>
  <c r="M3161" i="3"/>
  <c r="N3161" i="3"/>
  <c r="M3162" i="3"/>
  <c r="N3162" i="3"/>
  <c r="M3163" i="3"/>
  <c r="N3163" i="3"/>
  <c r="M3164" i="3"/>
  <c r="N3164" i="3"/>
  <c r="M3165" i="3"/>
  <c r="N3165" i="3"/>
  <c r="M3166" i="3"/>
  <c r="N3166" i="3"/>
  <c r="M3167" i="3"/>
  <c r="N3167" i="3"/>
  <c r="M3168" i="3"/>
  <c r="N3168" i="3"/>
  <c r="M3169" i="3"/>
  <c r="N3169" i="3"/>
  <c r="M3170" i="3"/>
  <c r="N3170" i="3"/>
  <c r="M3171" i="3"/>
  <c r="N3171" i="3"/>
  <c r="M3172" i="3"/>
  <c r="N3172" i="3"/>
  <c r="M3173" i="3"/>
  <c r="N3173" i="3"/>
  <c r="M3174" i="3"/>
  <c r="N3174" i="3"/>
  <c r="M3175" i="3"/>
  <c r="N3175" i="3"/>
  <c r="M3176" i="3"/>
  <c r="N3176" i="3"/>
  <c r="M3177" i="3"/>
  <c r="N3177" i="3"/>
  <c r="M3178" i="3"/>
  <c r="N3178" i="3"/>
  <c r="M3179" i="3"/>
  <c r="N3179" i="3"/>
  <c r="M3180" i="3"/>
  <c r="N3180" i="3"/>
  <c r="M3181" i="3"/>
  <c r="N3181" i="3"/>
  <c r="M3182" i="3"/>
  <c r="N3182" i="3"/>
  <c r="M3183" i="3"/>
  <c r="N3183" i="3"/>
  <c r="M3184" i="3"/>
  <c r="N3184" i="3"/>
  <c r="M3185" i="3"/>
  <c r="N3185" i="3"/>
  <c r="M3186" i="3"/>
  <c r="N3186" i="3"/>
  <c r="M3187" i="3"/>
  <c r="N3187" i="3"/>
  <c r="M3188" i="3"/>
  <c r="N3188" i="3"/>
  <c r="M3189" i="3"/>
  <c r="N3189" i="3"/>
  <c r="M3190" i="3"/>
  <c r="N3190" i="3"/>
  <c r="M3191" i="3"/>
  <c r="N3191" i="3"/>
  <c r="M3192" i="3"/>
  <c r="N3192" i="3"/>
  <c r="M3193" i="3"/>
  <c r="N3193" i="3"/>
  <c r="M3194" i="3"/>
  <c r="N3194" i="3"/>
  <c r="M3195" i="3"/>
  <c r="N3195" i="3"/>
  <c r="M3196" i="3"/>
  <c r="N3196" i="3"/>
  <c r="M3197" i="3"/>
  <c r="N3197" i="3"/>
  <c r="M3198" i="3"/>
  <c r="N3198" i="3"/>
  <c r="M3199" i="3"/>
  <c r="N3199" i="3"/>
  <c r="M3200" i="3"/>
  <c r="N3200" i="3"/>
  <c r="M3201" i="3"/>
  <c r="N3201" i="3"/>
  <c r="M3202" i="3"/>
  <c r="N3202" i="3"/>
  <c r="M3203" i="3"/>
  <c r="N3203" i="3"/>
  <c r="M3204" i="3"/>
  <c r="N3204" i="3"/>
  <c r="M3205" i="3"/>
  <c r="N3205" i="3"/>
  <c r="M3206" i="3"/>
  <c r="N3206" i="3"/>
  <c r="M3207" i="3"/>
  <c r="N3207" i="3"/>
  <c r="M3208" i="3"/>
  <c r="N3208" i="3"/>
  <c r="M3209" i="3"/>
  <c r="N3209" i="3"/>
  <c r="M3210" i="3"/>
  <c r="N3210" i="3"/>
  <c r="M3211" i="3"/>
  <c r="N3211" i="3"/>
  <c r="M3212" i="3"/>
  <c r="N3212" i="3"/>
  <c r="M3213" i="3"/>
  <c r="N3213" i="3"/>
  <c r="M3214" i="3"/>
  <c r="N3214" i="3"/>
  <c r="M3215" i="3"/>
  <c r="N3215" i="3"/>
  <c r="M3216" i="3"/>
  <c r="N3216" i="3"/>
  <c r="M3217" i="3"/>
  <c r="N3217" i="3"/>
  <c r="M3218" i="3"/>
  <c r="N3218" i="3"/>
  <c r="M3219" i="3"/>
  <c r="N3219" i="3"/>
  <c r="M3220" i="3"/>
  <c r="N3220" i="3"/>
  <c r="M3221" i="3"/>
  <c r="N3221" i="3"/>
  <c r="M3222" i="3"/>
  <c r="N3222" i="3"/>
  <c r="M3223" i="3"/>
  <c r="N3223" i="3"/>
  <c r="M3224" i="3"/>
  <c r="N3224" i="3"/>
  <c r="M3225" i="3"/>
  <c r="N3225" i="3"/>
  <c r="M3226" i="3"/>
  <c r="N3226" i="3"/>
  <c r="M3227" i="3"/>
  <c r="N3227" i="3"/>
  <c r="M3228" i="3"/>
  <c r="N3228" i="3"/>
  <c r="M3229" i="3"/>
  <c r="N3229" i="3"/>
  <c r="M3230" i="3"/>
  <c r="N3230" i="3"/>
  <c r="M3231" i="3"/>
  <c r="N3231" i="3"/>
  <c r="M3232" i="3"/>
  <c r="N3232" i="3"/>
  <c r="M3233" i="3"/>
  <c r="N3233" i="3"/>
  <c r="M3234" i="3"/>
  <c r="N3234" i="3"/>
  <c r="M3235" i="3"/>
  <c r="N3235" i="3"/>
  <c r="M3236" i="3"/>
  <c r="N3236" i="3"/>
  <c r="M3237" i="3"/>
  <c r="N3237" i="3"/>
  <c r="M3238" i="3"/>
  <c r="N3238" i="3"/>
  <c r="M3239" i="3"/>
  <c r="N3239" i="3"/>
  <c r="M3240" i="3"/>
  <c r="N3240" i="3"/>
  <c r="M3241" i="3"/>
  <c r="N3241" i="3"/>
  <c r="M3242" i="3"/>
  <c r="N3242" i="3"/>
  <c r="M3243" i="3"/>
  <c r="N3243" i="3"/>
  <c r="M3244" i="3"/>
  <c r="N3244" i="3"/>
  <c r="M3245" i="3"/>
  <c r="N3245" i="3"/>
  <c r="M3246" i="3"/>
  <c r="N3246" i="3"/>
  <c r="M3247" i="3"/>
  <c r="N3247" i="3"/>
  <c r="M3248" i="3"/>
  <c r="N3248" i="3"/>
  <c r="M3249" i="3"/>
  <c r="N3249" i="3"/>
  <c r="M3250" i="3"/>
  <c r="N3250" i="3"/>
  <c r="M3251" i="3"/>
  <c r="N3251" i="3"/>
  <c r="M3252" i="3"/>
  <c r="N3252" i="3"/>
  <c r="M3253" i="3"/>
  <c r="N3253" i="3"/>
  <c r="M3254" i="3"/>
  <c r="N3254" i="3"/>
  <c r="M3255" i="3"/>
  <c r="N3255" i="3"/>
  <c r="M3256" i="3"/>
  <c r="N3256" i="3"/>
  <c r="M3257" i="3"/>
  <c r="N3257" i="3"/>
  <c r="M3258" i="3"/>
  <c r="N3258" i="3"/>
  <c r="M3259" i="3"/>
  <c r="N3259" i="3"/>
  <c r="M3260" i="3"/>
  <c r="N3260" i="3"/>
  <c r="M3261" i="3"/>
  <c r="N3261" i="3"/>
  <c r="M3262" i="3"/>
  <c r="N3262" i="3"/>
  <c r="M3263" i="3"/>
  <c r="N3263" i="3"/>
  <c r="M3264" i="3"/>
  <c r="N3264" i="3"/>
  <c r="M3265" i="3"/>
  <c r="N3265" i="3"/>
  <c r="M3266" i="3"/>
  <c r="N3266" i="3"/>
  <c r="M3267" i="3"/>
  <c r="N3267" i="3"/>
  <c r="M3268" i="3"/>
  <c r="N3268" i="3"/>
  <c r="M3269" i="3"/>
  <c r="N3269" i="3"/>
  <c r="M3270" i="3"/>
  <c r="N3270" i="3"/>
  <c r="M3271" i="3"/>
  <c r="N3271" i="3"/>
  <c r="M3272" i="3"/>
  <c r="N3272" i="3"/>
  <c r="M3273" i="3"/>
  <c r="N3273" i="3"/>
  <c r="M3274" i="3"/>
  <c r="N3274" i="3"/>
  <c r="M3275" i="3"/>
  <c r="N3275" i="3"/>
  <c r="M3276" i="3"/>
  <c r="N3276" i="3"/>
  <c r="M3277" i="3"/>
  <c r="N3277" i="3"/>
  <c r="M3278" i="3"/>
  <c r="N3278" i="3"/>
  <c r="M3279" i="3"/>
  <c r="N3279" i="3"/>
  <c r="M3280" i="3"/>
  <c r="N3280" i="3"/>
  <c r="M3281" i="3"/>
  <c r="N3281" i="3"/>
  <c r="M3282" i="3"/>
  <c r="N3282" i="3"/>
  <c r="M3283" i="3"/>
  <c r="N3283" i="3"/>
  <c r="M3284" i="3"/>
  <c r="N3284" i="3"/>
  <c r="M3285" i="3"/>
  <c r="N3285" i="3"/>
  <c r="M3286" i="3"/>
  <c r="N3286" i="3"/>
  <c r="M3287" i="3"/>
  <c r="N3287" i="3"/>
  <c r="M3288" i="3"/>
  <c r="N3288" i="3"/>
  <c r="M3289" i="3"/>
  <c r="N3289" i="3"/>
  <c r="M3290" i="3"/>
  <c r="N3290" i="3"/>
  <c r="M3291" i="3"/>
  <c r="N3291" i="3"/>
  <c r="M3292" i="3"/>
  <c r="N3292" i="3"/>
  <c r="M3293" i="3"/>
  <c r="N3293" i="3"/>
  <c r="M3294" i="3"/>
  <c r="N3294" i="3"/>
  <c r="M3295" i="3"/>
  <c r="N3295" i="3"/>
  <c r="M3296" i="3"/>
  <c r="N3296" i="3"/>
  <c r="M3297" i="3"/>
  <c r="N3297" i="3"/>
  <c r="M3298" i="3"/>
  <c r="N3298" i="3"/>
  <c r="M3299" i="3"/>
  <c r="N3299" i="3"/>
  <c r="M3300" i="3"/>
  <c r="N3300" i="3"/>
  <c r="M3301" i="3"/>
  <c r="N3301" i="3"/>
  <c r="M3302" i="3"/>
  <c r="N3302" i="3"/>
  <c r="M3303" i="3"/>
  <c r="N3303" i="3"/>
  <c r="M3304" i="3"/>
  <c r="N3304" i="3"/>
  <c r="M3305" i="3"/>
  <c r="N3305" i="3"/>
  <c r="M3306" i="3"/>
  <c r="N3306" i="3"/>
  <c r="M3307" i="3"/>
  <c r="N3307" i="3"/>
  <c r="M3308" i="3"/>
  <c r="N3308" i="3"/>
  <c r="M3309" i="3"/>
  <c r="N3309" i="3"/>
  <c r="M3310" i="3"/>
  <c r="N3310" i="3"/>
  <c r="M3311" i="3"/>
  <c r="N3311" i="3"/>
  <c r="M3312" i="3"/>
  <c r="N3312" i="3"/>
  <c r="M3313" i="3"/>
  <c r="N3313" i="3"/>
  <c r="M3314" i="3"/>
  <c r="N3314" i="3"/>
  <c r="M3315" i="3"/>
  <c r="N3315" i="3"/>
  <c r="M3316" i="3"/>
  <c r="N3316" i="3"/>
  <c r="M3317" i="3"/>
  <c r="N3317" i="3"/>
  <c r="M3318" i="3"/>
  <c r="N3318" i="3"/>
  <c r="M3319" i="3"/>
  <c r="N3319" i="3"/>
  <c r="M3320" i="3"/>
  <c r="N3320" i="3"/>
  <c r="M3321" i="3"/>
  <c r="N3321" i="3"/>
  <c r="M3322" i="3"/>
  <c r="N3322" i="3"/>
  <c r="M3323" i="3"/>
  <c r="N3323" i="3"/>
  <c r="M3324" i="3"/>
  <c r="N3324" i="3"/>
  <c r="M3325" i="3"/>
  <c r="N3325" i="3"/>
  <c r="M3326" i="3"/>
  <c r="N3326" i="3"/>
  <c r="M3327" i="3"/>
  <c r="N3327" i="3"/>
  <c r="M3328" i="3"/>
  <c r="N3328" i="3"/>
  <c r="M3329" i="3"/>
  <c r="N3329" i="3"/>
  <c r="M3330" i="3"/>
  <c r="N3330" i="3"/>
  <c r="M3331" i="3"/>
  <c r="N3331" i="3"/>
  <c r="M3332" i="3"/>
  <c r="N3332" i="3"/>
  <c r="M3333" i="3"/>
  <c r="N3333" i="3"/>
  <c r="M3334" i="3"/>
  <c r="N3334" i="3"/>
  <c r="M3335" i="3"/>
  <c r="N3335" i="3"/>
  <c r="M3336" i="3"/>
  <c r="N3336" i="3"/>
  <c r="M3337" i="3"/>
  <c r="N3337" i="3"/>
  <c r="M3338" i="3"/>
  <c r="N3338" i="3"/>
  <c r="M3339" i="3"/>
  <c r="N3339" i="3"/>
  <c r="M3340" i="3"/>
  <c r="N3340" i="3"/>
  <c r="M3341" i="3"/>
  <c r="N3341" i="3"/>
  <c r="M3342" i="3"/>
  <c r="N3342" i="3"/>
  <c r="M3343" i="3"/>
  <c r="N3343" i="3"/>
  <c r="M3344" i="3"/>
  <c r="N3344" i="3"/>
  <c r="M3345" i="3"/>
  <c r="N3345" i="3"/>
  <c r="M3346" i="3"/>
  <c r="N3346" i="3"/>
  <c r="M3347" i="3"/>
  <c r="N3347" i="3"/>
  <c r="M3348" i="3"/>
  <c r="N3348" i="3"/>
  <c r="M3349" i="3"/>
  <c r="N3349" i="3"/>
  <c r="M3350" i="3"/>
  <c r="N3350" i="3"/>
  <c r="M3351" i="3"/>
  <c r="N3351" i="3"/>
  <c r="M3352" i="3"/>
  <c r="N3352" i="3"/>
  <c r="M3353" i="3"/>
  <c r="N3353" i="3"/>
  <c r="M3354" i="3"/>
  <c r="N3354" i="3"/>
  <c r="M3355" i="3"/>
  <c r="N3355" i="3"/>
  <c r="M3356" i="3"/>
  <c r="N3356" i="3"/>
  <c r="M3357" i="3"/>
  <c r="N3357" i="3"/>
  <c r="M3358" i="3"/>
  <c r="N3358" i="3"/>
  <c r="M3359" i="3"/>
  <c r="N3359" i="3"/>
  <c r="M3360" i="3"/>
  <c r="N3360" i="3"/>
  <c r="M3361" i="3"/>
  <c r="N3361" i="3"/>
  <c r="M3362" i="3"/>
  <c r="N3362" i="3"/>
  <c r="M3363" i="3"/>
  <c r="N3363" i="3"/>
  <c r="M3364" i="3"/>
  <c r="N3364" i="3"/>
  <c r="M3365" i="3"/>
  <c r="N3365" i="3"/>
  <c r="M3366" i="3"/>
  <c r="N3366" i="3"/>
  <c r="M3367" i="3"/>
  <c r="N3367" i="3"/>
  <c r="M3368" i="3"/>
  <c r="N3368" i="3"/>
  <c r="M3369" i="3"/>
  <c r="N3369" i="3"/>
  <c r="M3370" i="3"/>
  <c r="N3370" i="3"/>
  <c r="M3371" i="3"/>
  <c r="N3371" i="3"/>
  <c r="M3372" i="3"/>
  <c r="N3372" i="3"/>
  <c r="M3373" i="3"/>
  <c r="N3373" i="3"/>
  <c r="M3374" i="3"/>
  <c r="N3374" i="3"/>
  <c r="M3375" i="3"/>
  <c r="N3375" i="3"/>
  <c r="M3376" i="3"/>
  <c r="N3376" i="3"/>
  <c r="M3377" i="3"/>
  <c r="N3377" i="3"/>
  <c r="M3378" i="3"/>
  <c r="N3378" i="3"/>
  <c r="M3379" i="3"/>
  <c r="N3379" i="3"/>
  <c r="M3380" i="3"/>
  <c r="N3380" i="3"/>
  <c r="M3381" i="3"/>
  <c r="N3381" i="3"/>
  <c r="M3382" i="3"/>
  <c r="N3382" i="3"/>
  <c r="M3383" i="3"/>
  <c r="N3383" i="3"/>
  <c r="M3384" i="3"/>
  <c r="N3384" i="3"/>
  <c r="M3385" i="3"/>
  <c r="N3385" i="3"/>
  <c r="M3386" i="3"/>
  <c r="N3386" i="3"/>
  <c r="M3387" i="3"/>
  <c r="N3387" i="3"/>
  <c r="M3388" i="3"/>
  <c r="N3388" i="3"/>
  <c r="M3389" i="3"/>
  <c r="N3389" i="3"/>
  <c r="M3390" i="3"/>
  <c r="N3390" i="3"/>
  <c r="M3391" i="3"/>
  <c r="N3391" i="3"/>
  <c r="M3392" i="3"/>
  <c r="N3392" i="3"/>
  <c r="M3393" i="3"/>
  <c r="N3393" i="3"/>
  <c r="M3394" i="3"/>
  <c r="N3394" i="3"/>
  <c r="M3395" i="3"/>
  <c r="N3395" i="3"/>
  <c r="M3396" i="3"/>
  <c r="N3396" i="3"/>
  <c r="M3397" i="3"/>
  <c r="N3397" i="3"/>
  <c r="M3398" i="3"/>
  <c r="N3398" i="3"/>
  <c r="M3399" i="3"/>
  <c r="N3399" i="3"/>
  <c r="M3400" i="3"/>
  <c r="N3400" i="3"/>
  <c r="M3401" i="3"/>
  <c r="N3401" i="3"/>
  <c r="M3402" i="3"/>
  <c r="N3402" i="3"/>
  <c r="M3403" i="3"/>
  <c r="N3403" i="3"/>
  <c r="M3404" i="3"/>
  <c r="N3404" i="3"/>
  <c r="M3405" i="3"/>
  <c r="N3405" i="3"/>
  <c r="M3406" i="3"/>
  <c r="N3406" i="3"/>
  <c r="M3407" i="3"/>
  <c r="N3407" i="3"/>
  <c r="M3408" i="3"/>
  <c r="N3408" i="3"/>
  <c r="M3409" i="3"/>
  <c r="N3409" i="3"/>
  <c r="M3410" i="3"/>
  <c r="N3410" i="3"/>
  <c r="M3411" i="3"/>
  <c r="N3411" i="3"/>
  <c r="M3412" i="3"/>
  <c r="N3412" i="3"/>
  <c r="M3413" i="3"/>
  <c r="N3413" i="3"/>
  <c r="M3414" i="3"/>
  <c r="N3414" i="3"/>
  <c r="M3415" i="3"/>
  <c r="N3415" i="3"/>
  <c r="M3416" i="3"/>
  <c r="N3416" i="3"/>
  <c r="M3417" i="3"/>
  <c r="N3417" i="3"/>
  <c r="M3418" i="3"/>
  <c r="N3418" i="3"/>
  <c r="M3419" i="3"/>
  <c r="N3419" i="3"/>
  <c r="M3420" i="3"/>
  <c r="N3420" i="3"/>
  <c r="M3421" i="3"/>
  <c r="N3421" i="3"/>
  <c r="M3422" i="3"/>
  <c r="N3422" i="3"/>
  <c r="M3423" i="3"/>
  <c r="N3423" i="3"/>
  <c r="M3424" i="3"/>
  <c r="N3424" i="3"/>
  <c r="M3425" i="3"/>
  <c r="N3425" i="3"/>
  <c r="M3426" i="3"/>
  <c r="N3426" i="3"/>
  <c r="M3427" i="3"/>
  <c r="N3427" i="3"/>
  <c r="M3428" i="3"/>
  <c r="N3428" i="3"/>
  <c r="M3429" i="3"/>
  <c r="N3429" i="3"/>
  <c r="M3430" i="3"/>
  <c r="N3430" i="3"/>
  <c r="M3431" i="3"/>
  <c r="N3431" i="3"/>
  <c r="M3432" i="3"/>
  <c r="N3432" i="3"/>
  <c r="M3433" i="3"/>
  <c r="N3433" i="3"/>
  <c r="M3434" i="3"/>
  <c r="N3434" i="3"/>
  <c r="M3435" i="3"/>
  <c r="N3435" i="3"/>
  <c r="M3436" i="3"/>
  <c r="N3436" i="3"/>
  <c r="M3437" i="3"/>
  <c r="N3437" i="3"/>
  <c r="M3438" i="3"/>
  <c r="N3438" i="3"/>
  <c r="M3439" i="3"/>
  <c r="N3439" i="3"/>
  <c r="M3440" i="3"/>
  <c r="N3440" i="3"/>
  <c r="M3441" i="3"/>
  <c r="N3441" i="3"/>
  <c r="M3442" i="3"/>
  <c r="N3442" i="3"/>
  <c r="M3443" i="3"/>
  <c r="N3443" i="3"/>
  <c r="M3444" i="3"/>
  <c r="N3444" i="3"/>
  <c r="M3445" i="3"/>
  <c r="N3445" i="3"/>
  <c r="M3446" i="3"/>
  <c r="N3446" i="3"/>
  <c r="M3447" i="3"/>
  <c r="N3447" i="3"/>
  <c r="M3448" i="3"/>
  <c r="N3448" i="3"/>
  <c r="M3449" i="3"/>
  <c r="N3449" i="3"/>
  <c r="M3450" i="3"/>
  <c r="N3450" i="3"/>
  <c r="M3451" i="3"/>
  <c r="N3451" i="3"/>
  <c r="M3452" i="3"/>
  <c r="N3452" i="3"/>
  <c r="M3453" i="3"/>
  <c r="N3453" i="3"/>
  <c r="M3454" i="3"/>
  <c r="N3454" i="3"/>
  <c r="M3455" i="3"/>
  <c r="N3455" i="3"/>
  <c r="M3456" i="3"/>
  <c r="N3456" i="3"/>
  <c r="M3457" i="3"/>
  <c r="N3457" i="3"/>
  <c r="M3458" i="3"/>
  <c r="N3458" i="3"/>
  <c r="M3459" i="3"/>
  <c r="N3459" i="3"/>
  <c r="M3460" i="3"/>
  <c r="N3460" i="3"/>
  <c r="M3461" i="3"/>
  <c r="N3461" i="3"/>
  <c r="M3462" i="3"/>
  <c r="N3462" i="3"/>
  <c r="M3463" i="3"/>
  <c r="N3463" i="3"/>
  <c r="M3464" i="3"/>
  <c r="N3464" i="3"/>
  <c r="M3465" i="3"/>
  <c r="N3465" i="3"/>
  <c r="M3466" i="3"/>
  <c r="N3466" i="3"/>
  <c r="M3467" i="3"/>
  <c r="N3467" i="3"/>
  <c r="M3468" i="3"/>
  <c r="N3468" i="3"/>
  <c r="M3469" i="3"/>
  <c r="N3469" i="3"/>
  <c r="M3470" i="3"/>
  <c r="N3470" i="3"/>
  <c r="M3471" i="3"/>
  <c r="N3471" i="3"/>
  <c r="M3472" i="3"/>
  <c r="N3472" i="3"/>
  <c r="M3473" i="3"/>
  <c r="N3473" i="3"/>
  <c r="M3474" i="3"/>
  <c r="N3474" i="3"/>
  <c r="M3475" i="3"/>
  <c r="N3475" i="3"/>
  <c r="M3476" i="3"/>
  <c r="N3476" i="3"/>
  <c r="M3477" i="3"/>
  <c r="N3477" i="3"/>
  <c r="M3478" i="3"/>
  <c r="N3478" i="3"/>
  <c r="M3479" i="3"/>
  <c r="N3479" i="3"/>
  <c r="M3480" i="3"/>
  <c r="N3480" i="3"/>
  <c r="M3481" i="3"/>
  <c r="N3481" i="3"/>
  <c r="M3482" i="3"/>
  <c r="N3482" i="3"/>
  <c r="M3483" i="3"/>
  <c r="N3483" i="3"/>
  <c r="M3484" i="3"/>
  <c r="N3484" i="3"/>
  <c r="M3485" i="3"/>
  <c r="N3485" i="3"/>
  <c r="M3486" i="3"/>
  <c r="N3486" i="3"/>
  <c r="M3487" i="3"/>
  <c r="N3487" i="3"/>
  <c r="M3488" i="3"/>
  <c r="N3488" i="3"/>
  <c r="M3489" i="3"/>
  <c r="N3489" i="3"/>
  <c r="M3490" i="3"/>
  <c r="N3490" i="3"/>
  <c r="M3491" i="3"/>
  <c r="N3491" i="3"/>
  <c r="M3492" i="3"/>
  <c r="N3492" i="3"/>
  <c r="M3493" i="3"/>
  <c r="N3493" i="3"/>
  <c r="M3494" i="3"/>
  <c r="N3494" i="3"/>
  <c r="M3495" i="3"/>
  <c r="N3495" i="3"/>
  <c r="M3496" i="3"/>
  <c r="N3496" i="3"/>
  <c r="M3497" i="3"/>
  <c r="N3497" i="3"/>
  <c r="M3498" i="3"/>
  <c r="N3498" i="3"/>
  <c r="M3499" i="3"/>
  <c r="N3499" i="3"/>
  <c r="M3500" i="3"/>
  <c r="N3500" i="3"/>
  <c r="M3501" i="3"/>
  <c r="N3501" i="3"/>
  <c r="M3502" i="3"/>
  <c r="N3502" i="3"/>
  <c r="M3503" i="3"/>
  <c r="N3503" i="3"/>
  <c r="M3504" i="3"/>
  <c r="N3504" i="3"/>
  <c r="M3505" i="3"/>
  <c r="N3505" i="3"/>
  <c r="M3506" i="3"/>
  <c r="N3506" i="3"/>
  <c r="M3507" i="3"/>
  <c r="N3507" i="3"/>
  <c r="M3508" i="3"/>
  <c r="N3508" i="3"/>
  <c r="M3509" i="3"/>
  <c r="N3509" i="3"/>
  <c r="M3510" i="3"/>
  <c r="N3510" i="3"/>
  <c r="M3511" i="3"/>
  <c r="N3511" i="3"/>
  <c r="M3512" i="3"/>
  <c r="N3512" i="3"/>
  <c r="M3513" i="3"/>
  <c r="N3513" i="3"/>
  <c r="M3514" i="3"/>
  <c r="N3514" i="3"/>
  <c r="M3515" i="3"/>
  <c r="N3515" i="3"/>
  <c r="M3516" i="3"/>
  <c r="N3516" i="3"/>
  <c r="M3517" i="3"/>
  <c r="N3517" i="3"/>
  <c r="M3518" i="3"/>
  <c r="N3518" i="3"/>
  <c r="M3519" i="3"/>
  <c r="N3519" i="3"/>
  <c r="M3520" i="3"/>
  <c r="N3520" i="3"/>
  <c r="M3521" i="3"/>
  <c r="N3521" i="3"/>
  <c r="M3522" i="3"/>
  <c r="N3522" i="3"/>
  <c r="M3523" i="3"/>
  <c r="N3523" i="3"/>
  <c r="M3524" i="3"/>
  <c r="N3524" i="3"/>
  <c r="M3525" i="3"/>
  <c r="N3525" i="3"/>
  <c r="M3526" i="3"/>
  <c r="N3526" i="3"/>
  <c r="M3527" i="3"/>
  <c r="N3527" i="3"/>
  <c r="M3528" i="3"/>
  <c r="N3528" i="3"/>
  <c r="M3529" i="3"/>
  <c r="N3529" i="3"/>
  <c r="M3530" i="3"/>
  <c r="N3530" i="3"/>
  <c r="M3531" i="3"/>
  <c r="N3531" i="3"/>
  <c r="M3532" i="3"/>
  <c r="N3532" i="3"/>
  <c r="M3533" i="3"/>
  <c r="N3533" i="3"/>
  <c r="M3534" i="3"/>
  <c r="N3534" i="3"/>
  <c r="M3535" i="3"/>
  <c r="N3535" i="3"/>
  <c r="M3536" i="3"/>
  <c r="N3536" i="3"/>
  <c r="M3537" i="3"/>
  <c r="N3537" i="3"/>
  <c r="M3538" i="3"/>
  <c r="N3538" i="3"/>
  <c r="M3539" i="3"/>
  <c r="N3539" i="3"/>
  <c r="M3540" i="3"/>
  <c r="N3540" i="3"/>
  <c r="M3541" i="3"/>
  <c r="N3541" i="3"/>
  <c r="M3542" i="3"/>
  <c r="N3542" i="3"/>
  <c r="M3543" i="3"/>
  <c r="N3543" i="3"/>
  <c r="M3544" i="3"/>
  <c r="N3544" i="3"/>
  <c r="M3545" i="3"/>
  <c r="N3545" i="3"/>
  <c r="M3546" i="3"/>
  <c r="N3546" i="3"/>
  <c r="M3547" i="3"/>
  <c r="N3547" i="3"/>
  <c r="M3548" i="3"/>
  <c r="N3548" i="3"/>
  <c r="M3549" i="3"/>
  <c r="N3549" i="3"/>
  <c r="M3550" i="3"/>
  <c r="N3550" i="3"/>
  <c r="M3551" i="3"/>
  <c r="N3551" i="3"/>
  <c r="M3552" i="3"/>
  <c r="N3552" i="3"/>
  <c r="M3553" i="3"/>
  <c r="N3553" i="3"/>
  <c r="M3554" i="3"/>
  <c r="N3554" i="3"/>
  <c r="M3555" i="3"/>
  <c r="N3555" i="3"/>
  <c r="M3556" i="3"/>
  <c r="N3556" i="3"/>
  <c r="M3557" i="3"/>
  <c r="N3557" i="3"/>
  <c r="M3558" i="3"/>
  <c r="N3558" i="3"/>
  <c r="M3559" i="3"/>
  <c r="N3559" i="3"/>
  <c r="M3560" i="3"/>
  <c r="N3560" i="3"/>
  <c r="M3561" i="3"/>
  <c r="N3561" i="3"/>
  <c r="M3562" i="3"/>
  <c r="N3562" i="3"/>
  <c r="M3563" i="3"/>
  <c r="N3563" i="3"/>
  <c r="M3564" i="3"/>
  <c r="N3564" i="3"/>
  <c r="M3565" i="3"/>
  <c r="N3565" i="3"/>
  <c r="M3566" i="3"/>
  <c r="N3566" i="3"/>
  <c r="M3567" i="3"/>
  <c r="N3567" i="3"/>
  <c r="M3568" i="3"/>
  <c r="N3568" i="3"/>
  <c r="M3569" i="3"/>
  <c r="N3569" i="3"/>
  <c r="M3570" i="3"/>
  <c r="N3570" i="3"/>
  <c r="M3571" i="3"/>
  <c r="N3571" i="3"/>
  <c r="M3572" i="3"/>
  <c r="N3572" i="3"/>
  <c r="M3573" i="3"/>
  <c r="N3573" i="3"/>
  <c r="M3574" i="3"/>
  <c r="N3574" i="3"/>
  <c r="M3575" i="3"/>
  <c r="N3575" i="3"/>
  <c r="M3576" i="3"/>
  <c r="N3576" i="3"/>
  <c r="M3577" i="3"/>
  <c r="N3577" i="3"/>
  <c r="M3578" i="3"/>
  <c r="N3578" i="3"/>
  <c r="M3579" i="3"/>
  <c r="N3579" i="3"/>
  <c r="M3580" i="3"/>
  <c r="N3580" i="3"/>
  <c r="M3581" i="3"/>
  <c r="N3581" i="3"/>
  <c r="M3582" i="3"/>
  <c r="N3582" i="3"/>
  <c r="M3583" i="3"/>
  <c r="N3583" i="3"/>
  <c r="M3584" i="3"/>
  <c r="N3584" i="3"/>
  <c r="M3585" i="3"/>
  <c r="N3585" i="3"/>
  <c r="M3586" i="3"/>
  <c r="N3586" i="3"/>
  <c r="M3587" i="3"/>
  <c r="N3587" i="3"/>
  <c r="M3588" i="3"/>
  <c r="N3588" i="3"/>
  <c r="M3589" i="3"/>
  <c r="N3589" i="3"/>
  <c r="M3590" i="3"/>
  <c r="N3590" i="3"/>
  <c r="M3591" i="3"/>
  <c r="N3591" i="3"/>
  <c r="M3592" i="3"/>
  <c r="N3592" i="3"/>
  <c r="M3593" i="3"/>
  <c r="N3593" i="3"/>
  <c r="M3594" i="3"/>
  <c r="N3594" i="3"/>
  <c r="M3595" i="3"/>
  <c r="N3595" i="3"/>
  <c r="M3596" i="3"/>
  <c r="N3596" i="3"/>
  <c r="M3597" i="3"/>
  <c r="N3597" i="3"/>
  <c r="M3598" i="3"/>
  <c r="N3598" i="3"/>
  <c r="M3599" i="3"/>
  <c r="N3599" i="3"/>
  <c r="M3600" i="3"/>
  <c r="N3600" i="3"/>
  <c r="M3601" i="3"/>
  <c r="N3601" i="3"/>
  <c r="M3602" i="3"/>
  <c r="N3602" i="3"/>
  <c r="M3603" i="3"/>
  <c r="N3603" i="3"/>
  <c r="M3604" i="3"/>
  <c r="N3604" i="3"/>
  <c r="M3605" i="3"/>
  <c r="N3605" i="3"/>
  <c r="M3606" i="3"/>
  <c r="N3606" i="3"/>
  <c r="M3607" i="3"/>
  <c r="N3607" i="3"/>
  <c r="M3608" i="3"/>
  <c r="N3608" i="3"/>
  <c r="M3609" i="3"/>
  <c r="N3609" i="3"/>
  <c r="M3610" i="3"/>
  <c r="N3610" i="3"/>
  <c r="M3611" i="3"/>
  <c r="N3611" i="3"/>
  <c r="M3612" i="3"/>
  <c r="N3612" i="3"/>
  <c r="M3613" i="3"/>
  <c r="N3613" i="3"/>
  <c r="M3614" i="3"/>
  <c r="N3614" i="3"/>
  <c r="M3615" i="3"/>
  <c r="N3615" i="3"/>
  <c r="M3616" i="3"/>
  <c r="N3616" i="3"/>
  <c r="M3617" i="3"/>
  <c r="N3617" i="3"/>
  <c r="M3618" i="3"/>
  <c r="N3618" i="3"/>
  <c r="M3619" i="3"/>
  <c r="N3619" i="3"/>
  <c r="M3620" i="3"/>
  <c r="N3620" i="3"/>
  <c r="M3621" i="3"/>
  <c r="N3621" i="3"/>
  <c r="M3622" i="3"/>
  <c r="N3622" i="3"/>
  <c r="M3623" i="3"/>
  <c r="N3623" i="3"/>
  <c r="M3624" i="3"/>
  <c r="N3624" i="3"/>
  <c r="M3625" i="3"/>
  <c r="N3625" i="3"/>
  <c r="M3626" i="3"/>
  <c r="N3626" i="3"/>
  <c r="M3627" i="3"/>
  <c r="N3627" i="3"/>
  <c r="M3628" i="3"/>
  <c r="N3628" i="3"/>
  <c r="M3629" i="3"/>
  <c r="N3629" i="3"/>
  <c r="M3630" i="3"/>
  <c r="N3630" i="3"/>
  <c r="M3631" i="3"/>
  <c r="N3631" i="3"/>
  <c r="M3632" i="3"/>
  <c r="N3632" i="3"/>
  <c r="M3633" i="3"/>
  <c r="N3633" i="3"/>
  <c r="M3634" i="3"/>
  <c r="N3634" i="3"/>
  <c r="M3635" i="3"/>
  <c r="N3635" i="3"/>
  <c r="M3636" i="3"/>
  <c r="N3636" i="3"/>
  <c r="M3637" i="3"/>
  <c r="N3637" i="3"/>
  <c r="M3638" i="3"/>
  <c r="N3638" i="3"/>
  <c r="M3639" i="3"/>
  <c r="N3639" i="3"/>
  <c r="M3640" i="3"/>
  <c r="N3640" i="3"/>
  <c r="M3641" i="3"/>
  <c r="N3641" i="3"/>
  <c r="M3642" i="3"/>
  <c r="N3642" i="3"/>
  <c r="M3643" i="3"/>
  <c r="N3643" i="3"/>
  <c r="M3644" i="3"/>
  <c r="N3644" i="3"/>
  <c r="M3645" i="3"/>
  <c r="N3645" i="3"/>
  <c r="M3646" i="3"/>
  <c r="N3646" i="3"/>
  <c r="M3647" i="3"/>
  <c r="N3647" i="3"/>
  <c r="M3648" i="3"/>
  <c r="N3648" i="3"/>
  <c r="M3649" i="3"/>
  <c r="N3649" i="3"/>
  <c r="M3650" i="3"/>
  <c r="N3650" i="3"/>
  <c r="M3651" i="3"/>
  <c r="N3651" i="3"/>
  <c r="M3652" i="3"/>
  <c r="N3652" i="3"/>
  <c r="M3653" i="3"/>
  <c r="N3653" i="3"/>
  <c r="M3654" i="3"/>
  <c r="N3654" i="3"/>
  <c r="M3655" i="3"/>
  <c r="N3655" i="3"/>
  <c r="M3656" i="3"/>
  <c r="N3656" i="3"/>
  <c r="M3657" i="3"/>
  <c r="N3657" i="3"/>
  <c r="M3658" i="3"/>
  <c r="N3658" i="3"/>
  <c r="M3659" i="3"/>
  <c r="N3659" i="3"/>
  <c r="M3660" i="3"/>
  <c r="N3660" i="3"/>
  <c r="M3661" i="3"/>
  <c r="N3661" i="3"/>
  <c r="M3662" i="3"/>
  <c r="N3662" i="3"/>
  <c r="M3663" i="3"/>
  <c r="N3663" i="3"/>
  <c r="M3664" i="3"/>
  <c r="N3664" i="3"/>
  <c r="M3665" i="3"/>
  <c r="N3665" i="3"/>
  <c r="M3666" i="3"/>
  <c r="N3666" i="3"/>
  <c r="M3667" i="3"/>
  <c r="N3667" i="3"/>
  <c r="M3668" i="3"/>
  <c r="N3668" i="3"/>
  <c r="M3669" i="3"/>
  <c r="N3669" i="3"/>
  <c r="M3670" i="3"/>
  <c r="N3670" i="3"/>
  <c r="M3671" i="3"/>
  <c r="N3671" i="3"/>
  <c r="M3672" i="3"/>
  <c r="N3672" i="3"/>
  <c r="M3673" i="3"/>
  <c r="N3673" i="3"/>
  <c r="M3674" i="3"/>
  <c r="N3674" i="3"/>
  <c r="M3675" i="3"/>
  <c r="N3675" i="3"/>
  <c r="M3676" i="3"/>
  <c r="N3676" i="3"/>
  <c r="M3677" i="3"/>
  <c r="N3677" i="3"/>
  <c r="M3678" i="3"/>
  <c r="N3678" i="3"/>
  <c r="M3679" i="3"/>
  <c r="N3679" i="3"/>
  <c r="M3680" i="3"/>
  <c r="N3680" i="3"/>
  <c r="M3681" i="3"/>
  <c r="N3681" i="3"/>
  <c r="M3682" i="3"/>
  <c r="N3682" i="3"/>
  <c r="M3683" i="3"/>
  <c r="N3683" i="3"/>
  <c r="M3684" i="3"/>
  <c r="N3684" i="3"/>
  <c r="M3685" i="3"/>
  <c r="N3685" i="3"/>
  <c r="M3686" i="3"/>
  <c r="N3686" i="3"/>
  <c r="M3687" i="3"/>
  <c r="N3687" i="3"/>
  <c r="M3688" i="3"/>
  <c r="N3688" i="3"/>
  <c r="M3689" i="3"/>
  <c r="N3689" i="3"/>
  <c r="M3690" i="3"/>
  <c r="N3690" i="3"/>
  <c r="M3691" i="3"/>
  <c r="N3691" i="3"/>
  <c r="M3692" i="3"/>
  <c r="N3692" i="3"/>
  <c r="M3693" i="3"/>
  <c r="N3693" i="3"/>
  <c r="M3694" i="3"/>
  <c r="N3694" i="3"/>
  <c r="M3695" i="3"/>
  <c r="N3695" i="3"/>
  <c r="M3696" i="3"/>
  <c r="N3696" i="3"/>
  <c r="M3697" i="3"/>
  <c r="N3697" i="3"/>
  <c r="M3698" i="3"/>
  <c r="N3698" i="3"/>
  <c r="M3699" i="3"/>
  <c r="N3699" i="3"/>
  <c r="M3700" i="3"/>
  <c r="N3700" i="3"/>
  <c r="M3701" i="3"/>
  <c r="N3701" i="3"/>
  <c r="M3702" i="3"/>
  <c r="N3702" i="3"/>
  <c r="M3703" i="3"/>
  <c r="N3703" i="3"/>
  <c r="M3704" i="3"/>
  <c r="N3704" i="3"/>
  <c r="M3705" i="3"/>
  <c r="N3705" i="3"/>
  <c r="M3706" i="3"/>
  <c r="N3706" i="3"/>
  <c r="M3707" i="3"/>
  <c r="N3707" i="3"/>
  <c r="M3708" i="3"/>
  <c r="N3708" i="3"/>
  <c r="M3709" i="3"/>
  <c r="N3709" i="3"/>
  <c r="M3710" i="3"/>
  <c r="N3710" i="3"/>
  <c r="M3711" i="3"/>
  <c r="N3711" i="3"/>
  <c r="M3712" i="3"/>
  <c r="N3712" i="3"/>
  <c r="M3713" i="3"/>
  <c r="N3713" i="3"/>
  <c r="M3714" i="3"/>
  <c r="N3714" i="3"/>
  <c r="M3715" i="3"/>
  <c r="N3715" i="3"/>
  <c r="M3716" i="3"/>
  <c r="N3716" i="3"/>
  <c r="M3717" i="3"/>
  <c r="N3717" i="3"/>
  <c r="M3718" i="3"/>
  <c r="N3718" i="3"/>
  <c r="M3719" i="3"/>
  <c r="N3719" i="3"/>
  <c r="M3720" i="3"/>
  <c r="N3720" i="3"/>
  <c r="M3721" i="3"/>
  <c r="N3721" i="3"/>
  <c r="M3722" i="3"/>
  <c r="N3722" i="3"/>
  <c r="M3723" i="3"/>
  <c r="N3723" i="3"/>
  <c r="M3724" i="3"/>
  <c r="N3724" i="3"/>
  <c r="M3725" i="3"/>
  <c r="N3725" i="3"/>
  <c r="M3726" i="3"/>
  <c r="N3726" i="3"/>
  <c r="M3727" i="3"/>
  <c r="N3727" i="3"/>
  <c r="M3728" i="3"/>
  <c r="N3728" i="3"/>
  <c r="M3729" i="3"/>
  <c r="N3729" i="3"/>
  <c r="M3730" i="3"/>
  <c r="N3730" i="3"/>
  <c r="M3731" i="3"/>
  <c r="N3731" i="3"/>
  <c r="M3732" i="3"/>
  <c r="N3732" i="3"/>
  <c r="M3733" i="3"/>
  <c r="N3733" i="3"/>
  <c r="M3734" i="3"/>
  <c r="N3734" i="3"/>
  <c r="M3735" i="3"/>
  <c r="N3735" i="3"/>
  <c r="M3736" i="3"/>
  <c r="N3736" i="3"/>
  <c r="M3737" i="3"/>
  <c r="N3737" i="3"/>
  <c r="M3738" i="3"/>
  <c r="N3738" i="3"/>
  <c r="M3739" i="3"/>
  <c r="N3739" i="3"/>
  <c r="M3740" i="3"/>
  <c r="N3740" i="3"/>
  <c r="M3741" i="3"/>
  <c r="N3741" i="3"/>
  <c r="M3742" i="3"/>
  <c r="N3742" i="3"/>
  <c r="M3743" i="3"/>
  <c r="N3743" i="3"/>
  <c r="M3744" i="3"/>
  <c r="N3744" i="3"/>
  <c r="M3745" i="3"/>
  <c r="N3745" i="3"/>
  <c r="M3746" i="3"/>
  <c r="N3746" i="3"/>
  <c r="M3747" i="3"/>
  <c r="N3747" i="3"/>
  <c r="M3748" i="3"/>
  <c r="N3748" i="3"/>
  <c r="M3749" i="3"/>
  <c r="N3749" i="3"/>
  <c r="M3750" i="3"/>
  <c r="N3750" i="3"/>
  <c r="M3751" i="3"/>
  <c r="N3751" i="3"/>
  <c r="M3752" i="3"/>
  <c r="N3752" i="3"/>
  <c r="M3753" i="3"/>
  <c r="N3753" i="3"/>
  <c r="M3754" i="3"/>
  <c r="N3754" i="3"/>
  <c r="M3755" i="3"/>
  <c r="N3755" i="3"/>
  <c r="M3756" i="3"/>
  <c r="N3756" i="3"/>
  <c r="M3757" i="3"/>
  <c r="N3757" i="3"/>
  <c r="M3758" i="3"/>
  <c r="N3758" i="3"/>
  <c r="M3759" i="3"/>
  <c r="N3759" i="3"/>
  <c r="M3760" i="3"/>
  <c r="N3760" i="3"/>
  <c r="M3761" i="3"/>
  <c r="N3761" i="3"/>
  <c r="M3762" i="3"/>
  <c r="N3762" i="3"/>
  <c r="M3763" i="3"/>
  <c r="N3763" i="3"/>
  <c r="M3764" i="3"/>
  <c r="N3764" i="3"/>
  <c r="M3765" i="3"/>
  <c r="N3765" i="3"/>
  <c r="M3766" i="3"/>
  <c r="N3766" i="3"/>
  <c r="M3767" i="3"/>
  <c r="N3767" i="3"/>
  <c r="M3768" i="3"/>
  <c r="N3768" i="3"/>
  <c r="M3769" i="3"/>
  <c r="N3769" i="3"/>
  <c r="M3770" i="3"/>
  <c r="N3770" i="3"/>
  <c r="M3771" i="3"/>
  <c r="N3771" i="3"/>
  <c r="M3772" i="3"/>
  <c r="N3772" i="3"/>
  <c r="M3773" i="3"/>
  <c r="N3773" i="3"/>
  <c r="M3774" i="3"/>
  <c r="N3774" i="3"/>
  <c r="M3775" i="3"/>
  <c r="N3775" i="3"/>
  <c r="M3776" i="3"/>
  <c r="N3776" i="3"/>
  <c r="M3777" i="3"/>
  <c r="N3777" i="3"/>
  <c r="M3778" i="3"/>
  <c r="N3778" i="3"/>
  <c r="M3779" i="3"/>
  <c r="N3779" i="3"/>
  <c r="M3780" i="3"/>
  <c r="N3780" i="3"/>
  <c r="M3781" i="3"/>
  <c r="N3781" i="3"/>
  <c r="M3782" i="3"/>
  <c r="N3782" i="3"/>
  <c r="M3783" i="3"/>
  <c r="N3783" i="3"/>
  <c r="M3784" i="3"/>
  <c r="N3784" i="3"/>
  <c r="M3785" i="3"/>
  <c r="N3785" i="3"/>
  <c r="M3786" i="3"/>
  <c r="N3786" i="3"/>
  <c r="M3787" i="3"/>
  <c r="N3787" i="3"/>
  <c r="M3788" i="3"/>
  <c r="N3788" i="3"/>
  <c r="M3789" i="3"/>
  <c r="N3789" i="3"/>
  <c r="M3790" i="3"/>
  <c r="N3790" i="3"/>
  <c r="M3791" i="3"/>
  <c r="N3791" i="3"/>
  <c r="M3792" i="3"/>
  <c r="N3792" i="3"/>
  <c r="M3793" i="3"/>
  <c r="N3793" i="3"/>
  <c r="M3794" i="3"/>
  <c r="N3794" i="3"/>
  <c r="M3795" i="3"/>
  <c r="N3795" i="3"/>
  <c r="M3796" i="3"/>
  <c r="N3796" i="3"/>
  <c r="M3797" i="3"/>
  <c r="N3797" i="3"/>
  <c r="M3798" i="3"/>
  <c r="N3798" i="3"/>
  <c r="M3799" i="3"/>
  <c r="N3799" i="3"/>
  <c r="M3800" i="3"/>
  <c r="N3800" i="3"/>
  <c r="M3801" i="3"/>
  <c r="N3801" i="3"/>
  <c r="M3802" i="3"/>
  <c r="N3802" i="3"/>
  <c r="M3803" i="3"/>
  <c r="N3803" i="3"/>
  <c r="M3804" i="3"/>
  <c r="N3804" i="3"/>
  <c r="M3805" i="3"/>
  <c r="N3805" i="3"/>
  <c r="M3806" i="3"/>
  <c r="N3806" i="3"/>
  <c r="M3807" i="3"/>
  <c r="N3807" i="3"/>
  <c r="M3808" i="3"/>
  <c r="N3808" i="3"/>
  <c r="M3809" i="3"/>
  <c r="N3809" i="3"/>
  <c r="M3810" i="3"/>
  <c r="N3810" i="3"/>
  <c r="M3811" i="3"/>
  <c r="N3811" i="3"/>
  <c r="M3812" i="3"/>
  <c r="N3812" i="3"/>
  <c r="M3813" i="3"/>
  <c r="N3813" i="3"/>
  <c r="M3814" i="3"/>
  <c r="N3814" i="3"/>
  <c r="M3815" i="3"/>
  <c r="N3815" i="3"/>
  <c r="M3816" i="3"/>
  <c r="N3816" i="3"/>
  <c r="M3817" i="3"/>
  <c r="N3817" i="3"/>
  <c r="M3818" i="3"/>
  <c r="N3818" i="3"/>
  <c r="M3819" i="3"/>
  <c r="N3819" i="3"/>
  <c r="M3820" i="3"/>
  <c r="N3820" i="3"/>
  <c r="M3821" i="3"/>
  <c r="N3821" i="3"/>
  <c r="M3822" i="3"/>
  <c r="N3822" i="3"/>
  <c r="M3823" i="3"/>
  <c r="N3823" i="3"/>
  <c r="M3824" i="3"/>
  <c r="N3824" i="3"/>
  <c r="M3825" i="3"/>
  <c r="N3825" i="3"/>
  <c r="M3826" i="3"/>
  <c r="N3826" i="3"/>
  <c r="M3827" i="3"/>
  <c r="N3827" i="3"/>
  <c r="M3828" i="3"/>
  <c r="N3828" i="3"/>
  <c r="M3829" i="3"/>
  <c r="N3829" i="3"/>
  <c r="M3830" i="3"/>
  <c r="N3830" i="3"/>
  <c r="M3831" i="3"/>
  <c r="N3831" i="3"/>
  <c r="M3832" i="3"/>
  <c r="N3832" i="3"/>
  <c r="M3833" i="3"/>
  <c r="N3833" i="3"/>
  <c r="M3834" i="3"/>
  <c r="N3834" i="3"/>
  <c r="M3835" i="3"/>
  <c r="N3835" i="3"/>
  <c r="M3836" i="3"/>
  <c r="N3836" i="3"/>
  <c r="M3837" i="3"/>
  <c r="N3837" i="3"/>
  <c r="M3838" i="3"/>
  <c r="N3838" i="3"/>
  <c r="M3839" i="3"/>
  <c r="N3839" i="3"/>
  <c r="M3840" i="3"/>
  <c r="N3840" i="3"/>
  <c r="M3841" i="3"/>
  <c r="N3841" i="3"/>
  <c r="M3842" i="3"/>
  <c r="N3842" i="3"/>
  <c r="M3843" i="3"/>
  <c r="N3843" i="3"/>
  <c r="M3844" i="3"/>
  <c r="N3844" i="3"/>
  <c r="M3845" i="3"/>
  <c r="N3845" i="3"/>
  <c r="M3846" i="3"/>
  <c r="N3846" i="3"/>
  <c r="M3847" i="3"/>
  <c r="N3847" i="3"/>
  <c r="M3848" i="3"/>
  <c r="N3848" i="3"/>
  <c r="M3849" i="3"/>
  <c r="N3849" i="3"/>
  <c r="M3850" i="3"/>
  <c r="N3850" i="3"/>
  <c r="M3851" i="3"/>
  <c r="N3851" i="3"/>
  <c r="M3852" i="3"/>
  <c r="N3852" i="3"/>
  <c r="M3853" i="3"/>
  <c r="N3853" i="3"/>
  <c r="M3854" i="3"/>
  <c r="N3854" i="3"/>
  <c r="M3855" i="3"/>
  <c r="N3855" i="3"/>
  <c r="M3856" i="3"/>
  <c r="N3856" i="3"/>
  <c r="M3857" i="3"/>
  <c r="N3857" i="3"/>
  <c r="M3858" i="3"/>
  <c r="N3858" i="3"/>
  <c r="M3859" i="3"/>
  <c r="N3859" i="3"/>
  <c r="M3860" i="3"/>
  <c r="N3860" i="3"/>
  <c r="M3861" i="3"/>
  <c r="N3861" i="3"/>
  <c r="M3862" i="3"/>
  <c r="N3862" i="3"/>
  <c r="M3863" i="3"/>
  <c r="N3863" i="3"/>
  <c r="M3864" i="3"/>
  <c r="N3864" i="3"/>
  <c r="M3865" i="3"/>
  <c r="N3865" i="3"/>
  <c r="M3866" i="3"/>
  <c r="N3866" i="3"/>
  <c r="M3867" i="3"/>
  <c r="N3867" i="3"/>
  <c r="M3868" i="3"/>
  <c r="N3868" i="3"/>
  <c r="M3869" i="3"/>
  <c r="N3869" i="3"/>
  <c r="M3870" i="3"/>
  <c r="N3870" i="3"/>
  <c r="M3871" i="3"/>
  <c r="N3871" i="3"/>
  <c r="M3872" i="3"/>
  <c r="N3872" i="3"/>
  <c r="M3873" i="3"/>
  <c r="N3873" i="3"/>
  <c r="M3874" i="3"/>
  <c r="N3874" i="3"/>
  <c r="M3875" i="3"/>
  <c r="N3875" i="3"/>
  <c r="M3876" i="3"/>
  <c r="N3876" i="3"/>
  <c r="M3877" i="3"/>
  <c r="N3877" i="3"/>
  <c r="M3878" i="3"/>
  <c r="N3878" i="3"/>
  <c r="M3879" i="3"/>
  <c r="N3879" i="3"/>
  <c r="M3880" i="3"/>
  <c r="N3880" i="3"/>
  <c r="M3881" i="3"/>
  <c r="N3881" i="3"/>
  <c r="M3882" i="3"/>
  <c r="N3882" i="3"/>
  <c r="M3883" i="3"/>
  <c r="N3883" i="3"/>
  <c r="M3884" i="3"/>
  <c r="N3884" i="3"/>
  <c r="M3885" i="3"/>
  <c r="N3885" i="3"/>
  <c r="M3886" i="3"/>
  <c r="N3886" i="3"/>
  <c r="M3887" i="3"/>
  <c r="N3887" i="3"/>
  <c r="M3888" i="3"/>
  <c r="N3888" i="3"/>
  <c r="M3889" i="3"/>
  <c r="N3889" i="3"/>
  <c r="M3890" i="3"/>
  <c r="N3890" i="3"/>
  <c r="M3891" i="3"/>
  <c r="N3891" i="3"/>
  <c r="M3892" i="3"/>
  <c r="N3892" i="3"/>
  <c r="M3893" i="3"/>
  <c r="N3893" i="3"/>
  <c r="M3894" i="3"/>
  <c r="N3894" i="3"/>
  <c r="M3895" i="3"/>
  <c r="N3895" i="3"/>
  <c r="M3896" i="3"/>
  <c r="N3896" i="3"/>
  <c r="M3897" i="3"/>
  <c r="N3897" i="3"/>
  <c r="M3898" i="3"/>
  <c r="N3898" i="3"/>
  <c r="M3899" i="3"/>
  <c r="N3899" i="3"/>
  <c r="M3900" i="3"/>
  <c r="N3900" i="3"/>
  <c r="M3901" i="3"/>
  <c r="N3901" i="3"/>
  <c r="M3902" i="3"/>
  <c r="N3902" i="3"/>
  <c r="M3903" i="3"/>
  <c r="N3903" i="3"/>
  <c r="M3904" i="3"/>
  <c r="N3904" i="3"/>
  <c r="M3905" i="3"/>
  <c r="N3905" i="3"/>
  <c r="M3906" i="3"/>
  <c r="N3906" i="3"/>
  <c r="M3907" i="3"/>
  <c r="N3907" i="3"/>
  <c r="M3908" i="3"/>
  <c r="N3908" i="3"/>
  <c r="M3909" i="3"/>
  <c r="N3909" i="3"/>
  <c r="M3910" i="3"/>
  <c r="N3910" i="3"/>
  <c r="M3911" i="3"/>
  <c r="N3911" i="3"/>
  <c r="M3912" i="3"/>
  <c r="N3912" i="3"/>
  <c r="M3913" i="3"/>
  <c r="N3913" i="3"/>
  <c r="M3914" i="3"/>
  <c r="N3914" i="3"/>
  <c r="M3915" i="3"/>
  <c r="N3915" i="3"/>
  <c r="M3916" i="3"/>
  <c r="N3916" i="3"/>
  <c r="M3917" i="3"/>
  <c r="N3917" i="3"/>
  <c r="M3918" i="3"/>
  <c r="N3918" i="3"/>
  <c r="M3919" i="3"/>
  <c r="N3919" i="3"/>
  <c r="M3920" i="3"/>
  <c r="N3920" i="3"/>
  <c r="M3921" i="3"/>
  <c r="N3921" i="3"/>
  <c r="M3922" i="3"/>
  <c r="N3922" i="3"/>
  <c r="M3923" i="3"/>
  <c r="N3923" i="3"/>
  <c r="M3924" i="3"/>
  <c r="N3924" i="3"/>
  <c r="M3925" i="3"/>
  <c r="N3925" i="3"/>
  <c r="M3926" i="3"/>
  <c r="N3926" i="3"/>
  <c r="M3927" i="3"/>
  <c r="N3927" i="3"/>
  <c r="M3928" i="3"/>
  <c r="N3928" i="3"/>
  <c r="M3929" i="3"/>
  <c r="N3929" i="3"/>
  <c r="M3930" i="3"/>
  <c r="N3930" i="3"/>
  <c r="M3931" i="3"/>
  <c r="N3931" i="3"/>
  <c r="M3932" i="3"/>
  <c r="N3932" i="3"/>
  <c r="M3933" i="3"/>
  <c r="N3933" i="3"/>
  <c r="M3934" i="3"/>
  <c r="N3934" i="3"/>
  <c r="M3935" i="3"/>
  <c r="N3935" i="3"/>
  <c r="M3936" i="3"/>
  <c r="N3936" i="3"/>
  <c r="M3937" i="3"/>
  <c r="N3937" i="3"/>
  <c r="M3938" i="3"/>
  <c r="N3938" i="3"/>
  <c r="M3939" i="3"/>
  <c r="N3939" i="3"/>
  <c r="M3940" i="3"/>
  <c r="N3940" i="3"/>
  <c r="M3941" i="3"/>
  <c r="N3941" i="3"/>
  <c r="M3942" i="3"/>
  <c r="N3942" i="3"/>
  <c r="M3943" i="3"/>
  <c r="N3943" i="3"/>
  <c r="M3944" i="3"/>
  <c r="N3944" i="3"/>
  <c r="M3945" i="3"/>
  <c r="N3945" i="3"/>
  <c r="M3946" i="3"/>
  <c r="N3946" i="3"/>
  <c r="M3947" i="3"/>
  <c r="N3947" i="3"/>
  <c r="M3948" i="3"/>
  <c r="N3948" i="3"/>
  <c r="M3949" i="3"/>
  <c r="N3949" i="3"/>
  <c r="M3950" i="3"/>
  <c r="N3950" i="3"/>
  <c r="M3951" i="3"/>
  <c r="N3951" i="3"/>
  <c r="M3952" i="3"/>
  <c r="N3952" i="3"/>
  <c r="M3953" i="3"/>
  <c r="N3953" i="3"/>
  <c r="M3954" i="3"/>
  <c r="N3954" i="3"/>
  <c r="M3955" i="3"/>
  <c r="N3955" i="3"/>
  <c r="M3956" i="3"/>
  <c r="N3956" i="3"/>
  <c r="M3957" i="3"/>
  <c r="N3957" i="3"/>
  <c r="M3958" i="3"/>
  <c r="N3958" i="3"/>
  <c r="M3959" i="3"/>
  <c r="N3959" i="3"/>
  <c r="M3960" i="3"/>
  <c r="N3960" i="3"/>
  <c r="M3961" i="3"/>
  <c r="N3961" i="3"/>
  <c r="M3962" i="3"/>
  <c r="N3962" i="3"/>
  <c r="M3963" i="3"/>
  <c r="N3963" i="3"/>
  <c r="M3964" i="3"/>
  <c r="N3964" i="3"/>
  <c r="M3965" i="3"/>
  <c r="N3965" i="3"/>
  <c r="M3966" i="3"/>
  <c r="N3966" i="3"/>
  <c r="M3967" i="3"/>
  <c r="N3967" i="3"/>
  <c r="M3968" i="3"/>
  <c r="N3968" i="3"/>
  <c r="M3969" i="3"/>
  <c r="N3969" i="3"/>
  <c r="M3970" i="3"/>
  <c r="N3970" i="3"/>
  <c r="M3971" i="3"/>
  <c r="N3971" i="3"/>
  <c r="M3972" i="3"/>
  <c r="N3972" i="3"/>
  <c r="M3973" i="3"/>
  <c r="N3973" i="3"/>
  <c r="M3974" i="3"/>
  <c r="N3974" i="3"/>
  <c r="M3975" i="3"/>
  <c r="N3975" i="3"/>
  <c r="M3976" i="3"/>
  <c r="N3976" i="3"/>
  <c r="M3977" i="3"/>
  <c r="N3977" i="3"/>
  <c r="M3978" i="3"/>
  <c r="N3978" i="3"/>
  <c r="M3979" i="3"/>
  <c r="N3979" i="3"/>
  <c r="M3980" i="3"/>
  <c r="N3980" i="3"/>
  <c r="M3981" i="3"/>
  <c r="N3981" i="3"/>
  <c r="M3982" i="3"/>
  <c r="N3982" i="3"/>
  <c r="M3983" i="3"/>
  <c r="N3983" i="3"/>
  <c r="M3984" i="3"/>
  <c r="N3984" i="3"/>
  <c r="M3985" i="3"/>
  <c r="N3985" i="3"/>
  <c r="M3986" i="3"/>
  <c r="N3986" i="3"/>
  <c r="M3987" i="3"/>
  <c r="N3987" i="3"/>
  <c r="M3988" i="3"/>
  <c r="N3988" i="3"/>
  <c r="M3989" i="3"/>
  <c r="N3989" i="3"/>
  <c r="M3990" i="3"/>
  <c r="N3990" i="3"/>
  <c r="M3991" i="3"/>
  <c r="N3991" i="3"/>
  <c r="M3992" i="3"/>
  <c r="N3992" i="3"/>
  <c r="M3993" i="3"/>
  <c r="N3993" i="3"/>
  <c r="M3994" i="3"/>
  <c r="N3994" i="3"/>
  <c r="M3995" i="3"/>
  <c r="N3995" i="3"/>
  <c r="M3996" i="3"/>
  <c r="N3996" i="3"/>
  <c r="M3997" i="3"/>
  <c r="N3997" i="3"/>
  <c r="M3998" i="3"/>
  <c r="N3998" i="3"/>
  <c r="M3999" i="3"/>
  <c r="N3999" i="3"/>
  <c r="M4000" i="3"/>
  <c r="N4000" i="3"/>
  <c r="M4001" i="3"/>
  <c r="N4001" i="3"/>
  <c r="M4002" i="3"/>
  <c r="N4002" i="3"/>
  <c r="M4003" i="3"/>
  <c r="N4003" i="3"/>
  <c r="M4004" i="3"/>
  <c r="N4004" i="3"/>
  <c r="M4005" i="3"/>
  <c r="N4005" i="3"/>
  <c r="M4006" i="3"/>
  <c r="N4006" i="3"/>
  <c r="M4007" i="3"/>
  <c r="N4007" i="3"/>
  <c r="M4008" i="3"/>
  <c r="N4008" i="3"/>
  <c r="M4009" i="3"/>
  <c r="N4009" i="3"/>
  <c r="M4010" i="3"/>
  <c r="N4010" i="3"/>
  <c r="M4011" i="3"/>
  <c r="N4011" i="3"/>
  <c r="M4012" i="3"/>
  <c r="N4012" i="3"/>
  <c r="M4013" i="3"/>
  <c r="N4013" i="3"/>
  <c r="M4014" i="3"/>
  <c r="N4014" i="3"/>
  <c r="M4015" i="3"/>
  <c r="N4015" i="3"/>
  <c r="M4016" i="3"/>
  <c r="N4016" i="3"/>
  <c r="M4017" i="3"/>
  <c r="N4017" i="3"/>
  <c r="M4018" i="3"/>
  <c r="N4018" i="3"/>
  <c r="M4019" i="3"/>
  <c r="N4019" i="3"/>
  <c r="M4020" i="3"/>
  <c r="N4020" i="3"/>
  <c r="M4021" i="3"/>
  <c r="N4021" i="3"/>
  <c r="M4022" i="3"/>
  <c r="N4022" i="3"/>
  <c r="M4023" i="3"/>
  <c r="N4023" i="3"/>
  <c r="M4024" i="3"/>
  <c r="N4024" i="3"/>
  <c r="M4025" i="3"/>
  <c r="N4025" i="3"/>
  <c r="M4026" i="3"/>
  <c r="N4026" i="3"/>
  <c r="M4027" i="3"/>
  <c r="N4027" i="3"/>
  <c r="M4028" i="3"/>
  <c r="N4028" i="3"/>
  <c r="M4029" i="3"/>
  <c r="N4029" i="3"/>
  <c r="M4030" i="3"/>
  <c r="N4030" i="3"/>
  <c r="M4031" i="3"/>
  <c r="N4031" i="3"/>
  <c r="M4032" i="3"/>
  <c r="N4032" i="3"/>
  <c r="M4033" i="3"/>
  <c r="N4033" i="3"/>
  <c r="M4034" i="3"/>
  <c r="N4034" i="3"/>
  <c r="M4035" i="3"/>
  <c r="N4035" i="3"/>
  <c r="M4036" i="3"/>
  <c r="N4036" i="3"/>
  <c r="M4037" i="3"/>
  <c r="N4037" i="3"/>
  <c r="M4038" i="3"/>
  <c r="N4038" i="3"/>
  <c r="M4039" i="3"/>
  <c r="N4039" i="3"/>
  <c r="M4040" i="3"/>
  <c r="N4040" i="3"/>
  <c r="M4041" i="3"/>
  <c r="N4041" i="3"/>
  <c r="M4042" i="3"/>
  <c r="N4042" i="3"/>
  <c r="M4043" i="3"/>
  <c r="N4043" i="3"/>
  <c r="M4044" i="3"/>
  <c r="N4044" i="3"/>
  <c r="M4045" i="3"/>
  <c r="N4045" i="3"/>
  <c r="M4046" i="3"/>
  <c r="N4046" i="3"/>
  <c r="M4047" i="3"/>
  <c r="N4047" i="3"/>
  <c r="M4048" i="3"/>
  <c r="N4048" i="3"/>
  <c r="M4049" i="3"/>
  <c r="N4049" i="3"/>
  <c r="M4050" i="3"/>
  <c r="N4050" i="3"/>
  <c r="M4051" i="3"/>
  <c r="N4051" i="3"/>
  <c r="M4052" i="3"/>
  <c r="N4052" i="3"/>
  <c r="M4053" i="3"/>
  <c r="N4053" i="3"/>
  <c r="M4054" i="3"/>
  <c r="N4054" i="3"/>
  <c r="M4055" i="3"/>
  <c r="N4055" i="3"/>
  <c r="M4056" i="3"/>
  <c r="N4056" i="3"/>
  <c r="M4057" i="3"/>
  <c r="N4057" i="3"/>
  <c r="M4058" i="3"/>
  <c r="N4058" i="3"/>
  <c r="M4059" i="3"/>
  <c r="N4059" i="3"/>
  <c r="M4060" i="3"/>
  <c r="N4060" i="3"/>
  <c r="M4061" i="3"/>
  <c r="N4061" i="3"/>
  <c r="M4062" i="3"/>
  <c r="N4062" i="3"/>
  <c r="M4063" i="3"/>
  <c r="N4063" i="3"/>
  <c r="M4064" i="3"/>
  <c r="N4064" i="3"/>
  <c r="M4065" i="3"/>
  <c r="N4065" i="3"/>
  <c r="M4066" i="3"/>
  <c r="N4066" i="3"/>
  <c r="M4067" i="3"/>
  <c r="N4067" i="3"/>
  <c r="M4068" i="3"/>
  <c r="N4068" i="3"/>
  <c r="M4069" i="3"/>
  <c r="N4069" i="3"/>
  <c r="M4070" i="3"/>
  <c r="N4070" i="3"/>
  <c r="M4071" i="3"/>
  <c r="N4071" i="3"/>
  <c r="M4072" i="3"/>
  <c r="N4072" i="3"/>
  <c r="M4073" i="3"/>
  <c r="N4073" i="3"/>
  <c r="M4074" i="3"/>
  <c r="N4074" i="3"/>
  <c r="M4075" i="3"/>
  <c r="N4075" i="3"/>
  <c r="M4076" i="3"/>
  <c r="N4076" i="3"/>
  <c r="M4077" i="3"/>
  <c r="N4077" i="3"/>
  <c r="M4078" i="3"/>
  <c r="N4078" i="3"/>
  <c r="M4079" i="3"/>
  <c r="N4079" i="3"/>
  <c r="M4080" i="3"/>
  <c r="N4080" i="3"/>
  <c r="M4081" i="3"/>
  <c r="N4081" i="3"/>
  <c r="M4082" i="3"/>
  <c r="N4082" i="3"/>
  <c r="M4083" i="3"/>
  <c r="N4083" i="3"/>
  <c r="M4084" i="3"/>
  <c r="N4084" i="3"/>
  <c r="M4085" i="3"/>
  <c r="N4085" i="3"/>
  <c r="M4086" i="3"/>
  <c r="N4086" i="3"/>
  <c r="M4087" i="3"/>
  <c r="N4087" i="3"/>
  <c r="M4088" i="3"/>
  <c r="N4088" i="3"/>
  <c r="M4089" i="3"/>
  <c r="N4089" i="3"/>
  <c r="M4090" i="3"/>
  <c r="N4090" i="3"/>
  <c r="M4091" i="3"/>
  <c r="N4091" i="3"/>
  <c r="M4092" i="3"/>
  <c r="N4092" i="3"/>
  <c r="M4093" i="3"/>
  <c r="N4093" i="3"/>
  <c r="M4094" i="3"/>
  <c r="N4094" i="3"/>
  <c r="M4095" i="3"/>
  <c r="N4095" i="3"/>
  <c r="M4096" i="3"/>
  <c r="N4096" i="3"/>
  <c r="M4097" i="3"/>
  <c r="N4097" i="3"/>
  <c r="M4098" i="3"/>
  <c r="N4098" i="3"/>
  <c r="M4099" i="3"/>
  <c r="N4099" i="3"/>
  <c r="M4100" i="3"/>
  <c r="N4100" i="3"/>
  <c r="M4101" i="3"/>
  <c r="N4101" i="3"/>
  <c r="M4102" i="3"/>
  <c r="N4102" i="3"/>
  <c r="M4103" i="3"/>
  <c r="N4103" i="3"/>
  <c r="M4104" i="3"/>
  <c r="N4104" i="3"/>
  <c r="M4105" i="3"/>
  <c r="N4105" i="3"/>
  <c r="M4106" i="3"/>
  <c r="N4106" i="3"/>
  <c r="M4107" i="3"/>
  <c r="N4107" i="3"/>
  <c r="M4108" i="3"/>
  <c r="N4108" i="3"/>
  <c r="M4109" i="3"/>
  <c r="N4109" i="3"/>
  <c r="M4110" i="3"/>
  <c r="N4110" i="3"/>
  <c r="M4111" i="3"/>
  <c r="N4111" i="3"/>
  <c r="M4112" i="3"/>
  <c r="N4112" i="3"/>
  <c r="M4113" i="3"/>
  <c r="N4113" i="3"/>
  <c r="M4114" i="3"/>
  <c r="N4114" i="3"/>
  <c r="M4115" i="3"/>
  <c r="N4115" i="3"/>
  <c r="M4116" i="3"/>
  <c r="N4116" i="3"/>
  <c r="M4117" i="3"/>
  <c r="N4117" i="3"/>
  <c r="M4118" i="3"/>
  <c r="N4118" i="3"/>
  <c r="M4119" i="3"/>
  <c r="N4119" i="3"/>
  <c r="M4120" i="3"/>
  <c r="N4120" i="3"/>
  <c r="M4121" i="3"/>
  <c r="N4121" i="3"/>
  <c r="M4122" i="3"/>
  <c r="N4122" i="3"/>
  <c r="M4123" i="3"/>
  <c r="N4123" i="3"/>
  <c r="M4124" i="3"/>
  <c r="N4124" i="3"/>
  <c r="M4125" i="3"/>
  <c r="N4125" i="3"/>
  <c r="M4126" i="3"/>
  <c r="N4126" i="3"/>
  <c r="M4127" i="3"/>
  <c r="N4127" i="3"/>
  <c r="M4128" i="3"/>
  <c r="N4128" i="3"/>
  <c r="M4129" i="3"/>
  <c r="N4129" i="3"/>
  <c r="M4130" i="3"/>
  <c r="N4130" i="3"/>
  <c r="M4131" i="3"/>
  <c r="N4131" i="3"/>
  <c r="M4132" i="3"/>
  <c r="N4132" i="3"/>
  <c r="M4133" i="3"/>
  <c r="N4133" i="3"/>
  <c r="M4134" i="3"/>
  <c r="N4134" i="3"/>
  <c r="M4135" i="3"/>
  <c r="N4135" i="3"/>
  <c r="M4136" i="3"/>
  <c r="N4136" i="3"/>
  <c r="M4137" i="3"/>
  <c r="N4137" i="3"/>
  <c r="M4138" i="3"/>
  <c r="N4138" i="3"/>
  <c r="M4139" i="3"/>
  <c r="N4139" i="3"/>
  <c r="M4140" i="3"/>
  <c r="N4140" i="3"/>
  <c r="M4141" i="3"/>
  <c r="N4141" i="3"/>
  <c r="M4142" i="3"/>
  <c r="N4142" i="3"/>
  <c r="M4143" i="3"/>
  <c r="N4143" i="3"/>
  <c r="M4144" i="3"/>
  <c r="N4144" i="3"/>
  <c r="M4145" i="3"/>
  <c r="N4145" i="3"/>
  <c r="M4146" i="3"/>
  <c r="N4146" i="3"/>
  <c r="M4147" i="3"/>
  <c r="N4147" i="3"/>
  <c r="M4148" i="3"/>
  <c r="N4148" i="3"/>
  <c r="M4149" i="3"/>
  <c r="N4149" i="3"/>
  <c r="M4150" i="3"/>
  <c r="N4150" i="3"/>
  <c r="M4151" i="3"/>
  <c r="N4151" i="3"/>
  <c r="M4152" i="3"/>
  <c r="N4152" i="3"/>
  <c r="M4153" i="3"/>
  <c r="N4153" i="3"/>
  <c r="M4154" i="3"/>
  <c r="N4154" i="3"/>
  <c r="M4155" i="3"/>
  <c r="N4155" i="3"/>
  <c r="M4156" i="3"/>
  <c r="N4156" i="3"/>
  <c r="M4157" i="3"/>
  <c r="N4157" i="3"/>
  <c r="M4158" i="3"/>
  <c r="N4158" i="3"/>
  <c r="M4159" i="3"/>
  <c r="N4159" i="3"/>
  <c r="M4160" i="3"/>
  <c r="N4160" i="3"/>
  <c r="M4161" i="3"/>
  <c r="N4161" i="3"/>
  <c r="M4162" i="3"/>
  <c r="N4162" i="3"/>
  <c r="M4163" i="3"/>
  <c r="N4163" i="3"/>
  <c r="M4164" i="3"/>
  <c r="N4164" i="3"/>
  <c r="M4165" i="3"/>
  <c r="N4165" i="3"/>
  <c r="M4166" i="3"/>
  <c r="N4166" i="3"/>
  <c r="M4167" i="3"/>
  <c r="N4167" i="3"/>
  <c r="M4168" i="3"/>
  <c r="N4168" i="3"/>
  <c r="M4169" i="3"/>
  <c r="N4169" i="3"/>
  <c r="M4170" i="3"/>
  <c r="N4170" i="3"/>
  <c r="M4171" i="3"/>
  <c r="N4171" i="3"/>
  <c r="M4172" i="3"/>
  <c r="N4172" i="3"/>
  <c r="M4173" i="3"/>
  <c r="N4173" i="3"/>
  <c r="M4174" i="3"/>
  <c r="N4174" i="3"/>
  <c r="M4175" i="3"/>
  <c r="N4175" i="3"/>
  <c r="M4176" i="3"/>
  <c r="N4176" i="3"/>
  <c r="M4177" i="3"/>
  <c r="N4177" i="3"/>
  <c r="M4178" i="3"/>
  <c r="N4178" i="3"/>
  <c r="M4179" i="3"/>
  <c r="N4179" i="3"/>
  <c r="M4180" i="3"/>
  <c r="N4180" i="3"/>
  <c r="M4181" i="3"/>
  <c r="N4181" i="3"/>
  <c r="M4182" i="3"/>
  <c r="N4182" i="3"/>
  <c r="M4183" i="3"/>
  <c r="N4183" i="3"/>
  <c r="M4184" i="3"/>
  <c r="N4184" i="3"/>
  <c r="M4185" i="3"/>
  <c r="N4185" i="3"/>
  <c r="M4186" i="3"/>
  <c r="N4186" i="3"/>
  <c r="M4187" i="3"/>
  <c r="N4187" i="3"/>
  <c r="M4188" i="3"/>
  <c r="N4188" i="3"/>
  <c r="M4189" i="3"/>
  <c r="N4189" i="3"/>
  <c r="M4190" i="3"/>
  <c r="N4190" i="3"/>
  <c r="M4191" i="3"/>
  <c r="N4191" i="3"/>
  <c r="M4192" i="3"/>
  <c r="N4192" i="3"/>
  <c r="M4193" i="3"/>
  <c r="N4193" i="3"/>
  <c r="M4194" i="3"/>
  <c r="N4194" i="3"/>
  <c r="M4195" i="3"/>
  <c r="N4195" i="3"/>
  <c r="M4196" i="3"/>
  <c r="N4196" i="3"/>
  <c r="M4197" i="3"/>
  <c r="N4197" i="3"/>
  <c r="M4198" i="3"/>
  <c r="N4198" i="3"/>
  <c r="M4199" i="3"/>
  <c r="N4199" i="3"/>
  <c r="M4200" i="3"/>
  <c r="N4200" i="3"/>
  <c r="M4201" i="3"/>
  <c r="N4201" i="3"/>
  <c r="M4202" i="3"/>
  <c r="N4202" i="3"/>
  <c r="M4203" i="3"/>
  <c r="N4203" i="3"/>
  <c r="M4204" i="3"/>
  <c r="N4204" i="3"/>
  <c r="M4205" i="3"/>
  <c r="N4205" i="3"/>
  <c r="M4206" i="3"/>
  <c r="N4206" i="3"/>
  <c r="M4207" i="3"/>
  <c r="N4207" i="3"/>
  <c r="M4208" i="3"/>
  <c r="N4208" i="3"/>
  <c r="M4209" i="3"/>
  <c r="N4209" i="3"/>
  <c r="M4210" i="3"/>
  <c r="N4210" i="3"/>
  <c r="M4211" i="3"/>
  <c r="N4211" i="3"/>
  <c r="M4212" i="3"/>
  <c r="N4212" i="3"/>
  <c r="M4213" i="3"/>
  <c r="N4213" i="3"/>
  <c r="M4214" i="3"/>
  <c r="N4214" i="3"/>
  <c r="M4215" i="3"/>
  <c r="N4215" i="3"/>
  <c r="M4216" i="3"/>
  <c r="N4216" i="3"/>
  <c r="M4217" i="3"/>
  <c r="N4217" i="3"/>
  <c r="M4218" i="3"/>
  <c r="N4218" i="3"/>
  <c r="M4219" i="3"/>
  <c r="N4219" i="3"/>
  <c r="M4220" i="3"/>
  <c r="N4220" i="3"/>
  <c r="M4221" i="3"/>
  <c r="N4221" i="3"/>
  <c r="M4222" i="3"/>
  <c r="N4222" i="3"/>
  <c r="M4223" i="3"/>
  <c r="N4223" i="3"/>
  <c r="M4224" i="3"/>
  <c r="N4224" i="3"/>
  <c r="M4225" i="3"/>
  <c r="N4225" i="3"/>
  <c r="M4226" i="3"/>
  <c r="N4226" i="3"/>
  <c r="M4227" i="3"/>
  <c r="N4227" i="3"/>
  <c r="M4228" i="3"/>
  <c r="N4228" i="3"/>
  <c r="M4229" i="3"/>
  <c r="N4229" i="3"/>
  <c r="M4230" i="3"/>
  <c r="N4230" i="3"/>
  <c r="M4231" i="3"/>
  <c r="N4231" i="3"/>
  <c r="M4232" i="3"/>
  <c r="N4232" i="3"/>
  <c r="M4233" i="3"/>
  <c r="N4233" i="3"/>
  <c r="M4234" i="3"/>
  <c r="N4234" i="3"/>
  <c r="M4235" i="3"/>
  <c r="N4235" i="3"/>
  <c r="M4236" i="3"/>
  <c r="N4236" i="3"/>
  <c r="M4237" i="3"/>
  <c r="N4237" i="3"/>
  <c r="M4238" i="3"/>
  <c r="N4238" i="3"/>
  <c r="M4239" i="3"/>
  <c r="N4239" i="3"/>
  <c r="M4240" i="3"/>
  <c r="N4240" i="3"/>
  <c r="M4241" i="3"/>
  <c r="N4241" i="3"/>
  <c r="M4242" i="3"/>
  <c r="N4242" i="3"/>
  <c r="M4243" i="3"/>
  <c r="N4243" i="3"/>
  <c r="M4244" i="3"/>
  <c r="N4244" i="3"/>
  <c r="M4245" i="3"/>
  <c r="N4245" i="3"/>
  <c r="M4246" i="3"/>
  <c r="N4246" i="3"/>
  <c r="M4247" i="3"/>
  <c r="N4247" i="3"/>
  <c r="M4248" i="3"/>
  <c r="N4248" i="3"/>
  <c r="M4249" i="3"/>
  <c r="N4249" i="3"/>
  <c r="M4250" i="3"/>
  <c r="N4250" i="3"/>
  <c r="M4251" i="3"/>
  <c r="N4251" i="3"/>
  <c r="M4252" i="3"/>
  <c r="N4252" i="3"/>
  <c r="M4253" i="3"/>
  <c r="N4253" i="3"/>
  <c r="M4254" i="3"/>
  <c r="N4254" i="3"/>
  <c r="M4255" i="3"/>
  <c r="N4255" i="3"/>
  <c r="M4256" i="3"/>
  <c r="N4256" i="3"/>
  <c r="M4257" i="3"/>
  <c r="N4257" i="3"/>
  <c r="M4258" i="3"/>
  <c r="N4258" i="3"/>
  <c r="M4259" i="3"/>
  <c r="N4259" i="3"/>
  <c r="M4260" i="3"/>
  <c r="N4260" i="3"/>
  <c r="M4261" i="3"/>
  <c r="N4261" i="3"/>
  <c r="M4262" i="3"/>
  <c r="N4262" i="3"/>
  <c r="M4263" i="3"/>
  <c r="N4263" i="3"/>
  <c r="M4264" i="3"/>
  <c r="N4264" i="3"/>
  <c r="M4265" i="3"/>
  <c r="N4265" i="3"/>
  <c r="M4266" i="3"/>
  <c r="N4266" i="3"/>
  <c r="M4267" i="3"/>
  <c r="N4267" i="3"/>
  <c r="M4268" i="3"/>
  <c r="N4268" i="3"/>
  <c r="M4269" i="3"/>
  <c r="N4269" i="3"/>
  <c r="M4270" i="3"/>
  <c r="N4270" i="3"/>
  <c r="M4271" i="3"/>
  <c r="N4271" i="3"/>
  <c r="M4272" i="3"/>
  <c r="N4272" i="3"/>
  <c r="M4273" i="3"/>
  <c r="N4273" i="3"/>
  <c r="M4274" i="3"/>
  <c r="N4274" i="3"/>
  <c r="M4275" i="3"/>
  <c r="N4275" i="3"/>
  <c r="M4276" i="3"/>
  <c r="N4276" i="3"/>
  <c r="M4277" i="3"/>
  <c r="N4277" i="3"/>
  <c r="M4278" i="3"/>
  <c r="N4278" i="3"/>
  <c r="M4279" i="3"/>
  <c r="N4279" i="3"/>
  <c r="M4280" i="3"/>
  <c r="N4280" i="3"/>
  <c r="M4281" i="3"/>
  <c r="N4281" i="3"/>
  <c r="M4282" i="3"/>
  <c r="N4282" i="3"/>
  <c r="M4283" i="3"/>
  <c r="N4283" i="3"/>
  <c r="M4284" i="3"/>
  <c r="N4284" i="3"/>
  <c r="M4285" i="3"/>
  <c r="N4285" i="3"/>
  <c r="M4286" i="3"/>
  <c r="N4286" i="3"/>
  <c r="M4287" i="3"/>
  <c r="N4287" i="3"/>
  <c r="M4288" i="3"/>
  <c r="N4288" i="3"/>
  <c r="M4289" i="3"/>
  <c r="N4289" i="3"/>
  <c r="M4290" i="3"/>
  <c r="N4290" i="3"/>
  <c r="M4291" i="3"/>
  <c r="N4291" i="3"/>
  <c r="M4292" i="3"/>
  <c r="N4292" i="3"/>
  <c r="M4293" i="3"/>
  <c r="N4293" i="3"/>
  <c r="M4294" i="3"/>
  <c r="N4294" i="3"/>
  <c r="M4295" i="3"/>
  <c r="N4295" i="3"/>
  <c r="M4296" i="3"/>
  <c r="N4296" i="3"/>
  <c r="M4297" i="3"/>
  <c r="N4297" i="3"/>
  <c r="M4298" i="3"/>
  <c r="N4298" i="3"/>
  <c r="M4299" i="3"/>
  <c r="N4299" i="3"/>
  <c r="M4300" i="3"/>
  <c r="N4300" i="3"/>
  <c r="M4301" i="3"/>
  <c r="N4301" i="3"/>
  <c r="M4302" i="3"/>
  <c r="N4302" i="3"/>
  <c r="M4303" i="3"/>
  <c r="N4303" i="3"/>
  <c r="M4304" i="3"/>
  <c r="N4304" i="3"/>
  <c r="M4305" i="3"/>
  <c r="N4305" i="3"/>
  <c r="M4306" i="3"/>
  <c r="N4306" i="3"/>
  <c r="M4307" i="3"/>
  <c r="N4307" i="3"/>
  <c r="M4308" i="3"/>
  <c r="N4308" i="3"/>
  <c r="M4309" i="3"/>
  <c r="N4309" i="3"/>
  <c r="M4310" i="3"/>
  <c r="N4310" i="3"/>
  <c r="M4311" i="3"/>
  <c r="N4311" i="3"/>
  <c r="M4312" i="3"/>
  <c r="N4312" i="3"/>
  <c r="M4313" i="3"/>
  <c r="N4313" i="3"/>
  <c r="M4314" i="3"/>
  <c r="N4314" i="3"/>
  <c r="M4315" i="3"/>
  <c r="N4315" i="3"/>
  <c r="M4316" i="3"/>
  <c r="N4316" i="3"/>
  <c r="M4317" i="3"/>
  <c r="N4317" i="3"/>
  <c r="M4318" i="3"/>
  <c r="N4318" i="3"/>
  <c r="M4319" i="3"/>
  <c r="N4319" i="3"/>
  <c r="M4320" i="3"/>
  <c r="N4320" i="3"/>
  <c r="M4321" i="3"/>
  <c r="N4321" i="3"/>
  <c r="M4322" i="3"/>
  <c r="N4322" i="3"/>
  <c r="M4323" i="3"/>
  <c r="N4323" i="3"/>
  <c r="M4324" i="3"/>
  <c r="N4324" i="3"/>
  <c r="M4325" i="3"/>
  <c r="N4325" i="3"/>
  <c r="M4326" i="3"/>
  <c r="N4326" i="3"/>
  <c r="M4327" i="3"/>
  <c r="N4327" i="3"/>
  <c r="M4328" i="3"/>
  <c r="N4328" i="3"/>
  <c r="M4329" i="3"/>
  <c r="N4329" i="3"/>
  <c r="M4330" i="3"/>
  <c r="N4330" i="3"/>
  <c r="M4331" i="3"/>
  <c r="N4331" i="3"/>
  <c r="M4332" i="3"/>
  <c r="N4332" i="3"/>
  <c r="M4333" i="3"/>
  <c r="N4333" i="3"/>
  <c r="M4334" i="3"/>
  <c r="N4334" i="3"/>
  <c r="M4335" i="3"/>
  <c r="N4335" i="3"/>
  <c r="M4336" i="3"/>
  <c r="N4336" i="3"/>
  <c r="M4337" i="3"/>
  <c r="N4337" i="3"/>
  <c r="M4338" i="3"/>
  <c r="N4338" i="3"/>
  <c r="M4339" i="3"/>
  <c r="N4339" i="3"/>
  <c r="M4340" i="3"/>
  <c r="N4340" i="3"/>
  <c r="M4341" i="3"/>
  <c r="N4341" i="3"/>
  <c r="M4342" i="3"/>
  <c r="N4342" i="3"/>
  <c r="M4343" i="3"/>
  <c r="N4343" i="3"/>
  <c r="M4344" i="3"/>
  <c r="N4344" i="3"/>
  <c r="M4345" i="3"/>
  <c r="N4345" i="3"/>
  <c r="M4346" i="3"/>
  <c r="N4346" i="3"/>
  <c r="M4347" i="3"/>
  <c r="N4347" i="3"/>
  <c r="M4348" i="3"/>
  <c r="N4348" i="3"/>
  <c r="M4349" i="3"/>
  <c r="N4349" i="3"/>
  <c r="M4350" i="3"/>
  <c r="N4350" i="3"/>
  <c r="M4351" i="3"/>
  <c r="N4351" i="3"/>
  <c r="M4352" i="3"/>
  <c r="N4352" i="3"/>
  <c r="M4353" i="3"/>
  <c r="N4353" i="3"/>
  <c r="M4354" i="3"/>
  <c r="N4354" i="3"/>
  <c r="M4355" i="3"/>
  <c r="N4355" i="3"/>
  <c r="M4356" i="3"/>
  <c r="N4356" i="3"/>
  <c r="M4357" i="3"/>
  <c r="N4357" i="3"/>
  <c r="M4358" i="3"/>
  <c r="N4358" i="3"/>
  <c r="M4359" i="3"/>
  <c r="N4359" i="3"/>
  <c r="M4360" i="3"/>
  <c r="N4360" i="3"/>
  <c r="M4361" i="3"/>
  <c r="N4361" i="3"/>
  <c r="M4362" i="3"/>
  <c r="N4362" i="3"/>
  <c r="M4363" i="3"/>
  <c r="N4363" i="3"/>
  <c r="M4364" i="3"/>
  <c r="N4364" i="3"/>
  <c r="M4365" i="3"/>
  <c r="N4365" i="3"/>
  <c r="M4366" i="3"/>
  <c r="N4366" i="3"/>
  <c r="M4367" i="3"/>
  <c r="N4367" i="3"/>
  <c r="M4368" i="3"/>
  <c r="N4368" i="3"/>
  <c r="M4369" i="3"/>
  <c r="N4369" i="3"/>
  <c r="M4370" i="3"/>
  <c r="N4370" i="3"/>
  <c r="M4371" i="3"/>
  <c r="N4371" i="3"/>
  <c r="M4372" i="3"/>
  <c r="N4372" i="3"/>
  <c r="M4373" i="3"/>
  <c r="N4373" i="3"/>
  <c r="M4374" i="3"/>
  <c r="N4374" i="3"/>
  <c r="M4375" i="3"/>
  <c r="N4375" i="3"/>
  <c r="M4376" i="3"/>
  <c r="N4376" i="3"/>
  <c r="M4377" i="3"/>
  <c r="N4377" i="3"/>
  <c r="M4378" i="3"/>
  <c r="N4378" i="3"/>
  <c r="M4379" i="3"/>
  <c r="N4379" i="3"/>
  <c r="M4380" i="3"/>
  <c r="N4380" i="3"/>
  <c r="M4381" i="3"/>
  <c r="N4381" i="3"/>
  <c r="M4382" i="3"/>
  <c r="N4382" i="3"/>
  <c r="M4383" i="3"/>
  <c r="N4383" i="3"/>
  <c r="M4384" i="3"/>
  <c r="N4384" i="3"/>
  <c r="M4385" i="3"/>
  <c r="N4385" i="3"/>
  <c r="M4386" i="3"/>
  <c r="N4386" i="3"/>
  <c r="M4387" i="3"/>
  <c r="N4387" i="3"/>
  <c r="M4388" i="3"/>
  <c r="N4388" i="3"/>
  <c r="M4389" i="3"/>
  <c r="N4389" i="3"/>
  <c r="M4390" i="3"/>
  <c r="N4390" i="3"/>
  <c r="M4391" i="3"/>
  <c r="N4391" i="3"/>
  <c r="M4392" i="3"/>
  <c r="N4392" i="3"/>
  <c r="M4393" i="3"/>
  <c r="N4393" i="3"/>
  <c r="M4394" i="3"/>
  <c r="N4394" i="3"/>
  <c r="M4395" i="3"/>
  <c r="N4395" i="3"/>
  <c r="M4396" i="3"/>
  <c r="N4396" i="3"/>
  <c r="M4397" i="3"/>
  <c r="N4397" i="3"/>
  <c r="M4398" i="3"/>
  <c r="N4398" i="3"/>
  <c r="M4399" i="3"/>
  <c r="N4399" i="3"/>
  <c r="M4400" i="3"/>
  <c r="N4400" i="3"/>
  <c r="M4401" i="3"/>
  <c r="N4401" i="3"/>
  <c r="M4402" i="3"/>
  <c r="N4402" i="3"/>
  <c r="M4403" i="3"/>
  <c r="N4403" i="3"/>
  <c r="M4404" i="3"/>
  <c r="N4404" i="3"/>
  <c r="M4405" i="3"/>
  <c r="N4405" i="3"/>
  <c r="M4406" i="3"/>
  <c r="N4406" i="3"/>
  <c r="M4407" i="3"/>
  <c r="N4407" i="3"/>
  <c r="M4408" i="3"/>
  <c r="N4408" i="3"/>
  <c r="M4409" i="3"/>
  <c r="N4409" i="3"/>
  <c r="M4410" i="3"/>
  <c r="N4410" i="3"/>
  <c r="M4411" i="3"/>
  <c r="N4411" i="3"/>
  <c r="M4412" i="3"/>
  <c r="N4412" i="3"/>
  <c r="M4413" i="3"/>
  <c r="N4413" i="3"/>
  <c r="M4414" i="3"/>
  <c r="N4414" i="3"/>
  <c r="M4415" i="3"/>
  <c r="N4415" i="3"/>
  <c r="M4416" i="3"/>
  <c r="N4416" i="3"/>
  <c r="M4417" i="3"/>
  <c r="N4417" i="3"/>
  <c r="M4418" i="3"/>
  <c r="N4418" i="3"/>
  <c r="M4419" i="3"/>
  <c r="N4419" i="3"/>
  <c r="M4420" i="3"/>
  <c r="N4420" i="3"/>
  <c r="M4421" i="3"/>
  <c r="N4421" i="3"/>
  <c r="M4422" i="3"/>
  <c r="N4422" i="3"/>
  <c r="M4423" i="3"/>
  <c r="N4423" i="3"/>
  <c r="M4424" i="3"/>
  <c r="N4424" i="3"/>
  <c r="M4425" i="3"/>
  <c r="N4425" i="3"/>
  <c r="M4426" i="3"/>
  <c r="N4426" i="3"/>
  <c r="M4427" i="3"/>
  <c r="N4427" i="3"/>
  <c r="M4428" i="3"/>
  <c r="N4428" i="3"/>
  <c r="M4429" i="3"/>
  <c r="N4429" i="3"/>
  <c r="M4430" i="3"/>
  <c r="N4430" i="3"/>
  <c r="M4431" i="3"/>
  <c r="N4431" i="3"/>
  <c r="M4432" i="3"/>
  <c r="N4432" i="3"/>
  <c r="M4433" i="3"/>
  <c r="N4433" i="3"/>
  <c r="M4434" i="3"/>
  <c r="N4434" i="3"/>
  <c r="M4435" i="3"/>
  <c r="N4435" i="3"/>
  <c r="M4436" i="3"/>
  <c r="N4436" i="3"/>
  <c r="M4437" i="3"/>
  <c r="N4437" i="3"/>
  <c r="M4438" i="3"/>
  <c r="N4438" i="3"/>
  <c r="M4439" i="3"/>
  <c r="N4439" i="3"/>
  <c r="M4440" i="3"/>
  <c r="N4440" i="3"/>
  <c r="M4441" i="3"/>
  <c r="N4441" i="3"/>
  <c r="M4442" i="3"/>
  <c r="N4442" i="3"/>
  <c r="M4443" i="3"/>
  <c r="N4443" i="3"/>
  <c r="M4444" i="3"/>
  <c r="N4444" i="3"/>
  <c r="M4445" i="3"/>
  <c r="N4445" i="3"/>
  <c r="M4446" i="3"/>
  <c r="N4446" i="3"/>
  <c r="M4447" i="3"/>
  <c r="N4447" i="3"/>
  <c r="M4448" i="3"/>
  <c r="N4448" i="3"/>
  <c r="M4449" i="3"/>
  <c r="N4449" i="3"/>
  <c r="M4450" i="3"/>
  <c r="N4450" i="3"/>
  <c r="M4451" i="3"/>
  <c r="N4451" i="3"/>
  <c r="M4452" i="3"/>
  <c r="N4452" i="3"/>
  <c r="M4453" i="3"/>
  <c r="N4453" i="3"/>
  <c r="M4454" i="3"/>
  <c r="N4454" i="3"/>
  <c r="M4455" i="3"/>
  <c r="N4455" i="3"/>
  <c r="M4456" i="3"/>
  <c r="N4456" i="3"/>
  <c r="M4457" i="3"/>
  <c r="N4457" i="3"/>
  <c r="M4458" i="3"/>
  <c r="N4458" i="3"/>
  <c r="M4459" i="3"/>
  <c r="N4459" i="3"/>
  <c r="M4460" i="3"/>
  <c r="N4460" i="3"/>
  <c r="M4461" i="3"/>
  <c r="N4461" i="3"/>
  <c r="M4462" i="3"/>
  <c r="N4462" i="3"/>
  <c r="M4463" i="3"/>
  <c r="N4463" i="3"/>
  <c r="M4464" i="3"/>
  <c r="N4464" i="3"/>
  <c r="M4465" i="3"/>
  <c r="N4465" i="3"/>
  <c r="M4466" i="3"/>
  <c r="N4466" i="3"/>
  <c r="M4467" i="3"/>
  <c r="N4467" i="3"/>
  <c r="M4468" i="3"/>
  <c r="N4468" i="3"/>
  <c r="M4469" i="3"/>
  <c r="N4469" i="3"/>
  <c r="M4470" i="3"/>
  <c r="N4470" i="3"/>
  <c r="M4471" i="3"/>
  <c r="N4471" i="3"/>
  <c r="M4472" i="3"/>
  <c r="N4472" i="3"/>
  <c r="M4473" i="3"/>
  <c r="N4473" i="3"/>
  <c r="M4474" i="3"/>
  <c r="N4474" i="3"/>
  <c r="M4475" i="3"/>
  <c r="N4475" i="3"/>
  <c r="M4476" i="3"/>
  <c r="N4476" i="3"/>
  <c r="M4477" i="3"/>
  <c r="N4477" i="3"/>
  <c r="M4478" i="3"/>
  <c r="N4478" i="3"/>
  <c r="M4479" i="3"/>
  <c r="N4479" i="3"/>
  <c r="M4480" i="3"/>
  <c r="N4480" i="3"/>
  <c r="M4481" i="3"/>
  <c r="N4481" i="3"/>
  <c r="M4482" i="3"/>
  <c r="N4482" i="3"/>
  <c r="M4483" i="3"/>
  <c r="N4483" i="3"/>
  <c r="M4484" i="3"/>
  <c r="N4484" i="3"/>
  <c r="M4485" i="3"/>
  <c r="N4485" i="3"/>
  <c r="M4486" i="3"/>
  <c r="N4486" i="3"/>
  <c r="M4487" i="3"/>
  <c r="N4487" i="3"/>
  <c r="M4488" i="3"/>
  <c r="N4488" i="3"/>
  <c r="M4489" i="3"/>
  <c r="N4489" i="3"/>
  <c r="M4490" i="3"/>
  <c r="N4490" i="3"/>
  <c r="M4491" i="3"/>
  <c r="N4491" i="3"/>
  <c r="M4492" i="3"/>
  <c r="N4492" i="3"/>
  <c r="M4493" i="3"/>
  <c r="N4493" i="3"/>
  <c r="M4494" i="3"/>
  <c r="N4494" i="3"/>
  <c r="M4495" i="3"/>
  <c r="N4495" i="3"/>
  <c r="M4496" i="3"/>
  <c r="N4496" i="3"/>
  <c r="M4497" i="3"/>
  <c r="N4497" i="3"/>
  <c r="M4498" i="3"/>
  <c r="N4498" i="3"/>
  <c r="M4499" i="3"/>
  <c r="N4499" i="3"/>
  <c r="M4500" i="3"/>
  <c r="N4500" i="3"/>
  <c r="M4501" i="3"/>
  <c r="N4501" i="3"/>
  <c r="M4502" i="3"/>
  <c r="N4502" i="3"/>
  <c r="M4503" i="3"/>
  <c r="N4503" i="3"/>
  <c r="M4504" i="3"/>
  <c r="N4504" i="3"/>
  <c r="M4505" i="3"/>
  <c r="N4505" i="3"/>
  <c r="M4506" i="3"/>
  <c r="N4506" i="3"/>
  <c r="M4507" i="3"/>
  <c r="N4507" i="3"/>
  <c r="M4508" i="3"/>
  <c r="N4508" i="3"/>
  <c r="M4509" i="3"/>
  <c r="N4509" i="3"/>
  <c r="M4510" i="3"/>
  <c r="N4510" i="3"/>
  <c r="M4511" i="3"/>
  <c r="N4511" i="3"/>
  <c r="M4512" i="3"/>
  <c r="N4512" i="3"/>
  <c r="M4513" i="3"/>
  <c r="N4513" i="3"/>
  <c r="M4514" i="3"/>
  <c r="N4514" i="3"/>
  <c r="M4515" i="3"/>
  <c r="N4515" i="3"/>
  <c r="M4516" i="3"/>
  <c r="N4516" i="3"/>
  <c r="M4517" i="3"/>
  <c r="N4517" i="3"/>
  <c r="M4518" i="3"/>
  <c r="N4518" i="3"/>
  <c r="M4519" i="3"/>
  <c r="N4519" i="3"/>
  <c r="M4520" i="3"/>
  <c r="N4520" i="3"/>
  <c r="M4521" i="3"/>
  <c r="N4521" i="3"/>
  <c r="M4522" i="3"/>
  <c r="N4522" i="3"/>
  <c r="M4523" i="3"/>
  <c r="N4523" i="3"/>
  <c r="M4524" i="3"/>
  <c r="N4524" i="3"/>
  <c r="M4525" i="3"/>
  <c r="N4525" i="3"/>
  <c r="M4526" i="3"/>
  <c r="N4526" i="3"/>
  <c r="M4527" i="3"/>
  <c r="N4527" i="3"/>
  <c r="M4528" i="3"/>
  <c r="N4528" i="3"/>
  <c r="M4529" i="3"/>
  <c r="N4529" i="3"/>
  <c r="M4530" i="3"/>
  <c r="N4530" i="3"/>
  <c r="M4531" i="3"/>
  <c r="N4531" i="3"/>
  <c r="M4532" i="3"/>
  <c r="N4532" i="3"/>
  <c r="M4533" i="3"/>
  <c r="N4533" i="3"/>
  <c r="M4534" i="3"/>
  <c r="N4534" i="3"/>
  <c r="M4535" i="3"/>
  <c r="N4535" i="3"/>
  <c r="M4536" i="3"/>
  <c r="N4536" i="3"/>
  <c r="M4537" i="3"/>
  <c r="N4537" i="3"/>
  <c r="M4538" i="3"/>
  <c r="N4538" i="3"/>
  <c r="M4539" i="3"/>
  <c r="N4539" i="3"/>
  <c r="M4540" i="3"/>
  <c r="N4540" i="3"/>
  <c r="M4541" i="3"/>
  <c r="N4541" i="3"/>
  <c r="M4542" i="3"/>
  <c r="N4542" i="3"/>
  <c r="M4543" i="3"/>
  <c r="N4543" i="3"/>
  <c r="M4544" i="3"/>
  <c r="N4544" i="3"/>
  <c r="M4545" i="3"/>
  <c r="N4545" i="3"/>
  <c r="M4546" i="3"/>
  <c r="N4546" i="3"/>
  <c r="M4547" i="3"/>
  <c r="N4547" i="3"/>
  <c r="M4548" i="3"/>
  <c r="N4548" i="3"/>
  <c r="M4549" i="3"/>
  <c r="N4549" i="3"/>
  <c r="M4550" i="3"/>
  <c r="N4550" i="3"/>
  <c r="M4551" i="3"/>
  <c r="N4551" i="3"/>
  <c r="M4552" i="3"/>
  <c r="N4552" i="3"/>
  <c r="M4553" i="3"/>
  <c r="N4553" i="3"/>
  <c r="M4554" i="3"/>
  <c r="N4554" i="3"/>
  <c r="M4555" i="3"/>
  <c r="N4555" i="3"/>
  <c r="M4556" i="3"/>
  <c r="N4556" i="3"/>
  <c r="M4557" i="3"/>
  <c r="N4557" i="3"/>
  <c r="M4558" i="3"/>
  <c r="N4558" i="3"/>
  <c r="M4559" i="3"/>
  <c r="N4559" i="3"/>
  <c r="M4560" i="3"/>
  <c r="N4560" i="3"/>
  <c r="M4561" i="3"/>
  <c r="N4561" i="3"/>
  <c r="M4562" i="3"/>
  <c r="N4562" i="3"/>
  <c r="M4563" i="3"/>
  <c r="N4563" i="3"/>
  <c r="M4564" i="3"/>
  <c r="N4564" i="3"/>
  <c r="M4565" i="3"/>
  <c r="N4565" i="3"/>
  <c r="M4566" i="3"/>
  <c r="N4566" i="3"/>
  <c r="M4567" i="3"/>
  <c r="N4567" i="3"/>
  <c r="M4568" i="3"/>
  <c r="N4568" i="3"/>
  <c r="M4569" i="3"/>
  <c r="N4569" i="3"/>
  <c r="M4570" i="3"/>
  <c r="N4570" i="3"/>
  <c r="M4571" i="3"/>
  <c r="N4571" i="3"/>
  <c r="M4572" i="3"/>
  <c r="N4572" i="3"/>
  <c r="M4573" i="3"/>
  <c r="N4573" i="3"/>
  <c r="M4574" i="3"/>
  <c r="N4574" i="3"/>
  <c r="M4575" i="3"/>
  <c r="N4575" i="3"/>
  <c r="M4576" i="3"/>
  <c r="N4576" i="3"/>
  <c r="M4577" i="3"/>
  <c r="N4577" i="3"/>
  <c r="M4578" i="3"/>
  <c r="N4578" i="3"/>
  <c r="M4579" i="3"/>
  <c r="N4579" i="3"/>
  <c r="M4580" i="3"/>
  <c r="N4580" i="3"/>
  <c r="M4581" i="3"/>
  <c r="N4581" i="3"/>
  <c r="M4582" i="3"/>
  <c r="N4582" i="3"/>
  <c r="M4583" i="3"/>
  <c r="N4583" i="3"/>
  <c r="M4584" i="3"/>
  <c r="N4584" i="3"/>
  <c r="M4585" i="3"/>
  <c r="N4585" i="3"/>
  <c r="M4586" i="3"/>
  <c r="N4586" i="3"/>
  <c r="M4587" i="3"/>
  <c r="N4587" i="3"/>
  <c r="M4588" i="3"/>
  <c r="N4588" i="3"/>
  <c r="M4589" i="3"/>
  <c r="N4589" i="3"/>
  <c r="M4590" i="3"/>
  <c r="N4590" i="3"/>
  <c r="M4591" i="3"/>
  <c r="N4591" i="3"/>
  <c r="M4592" i="3"/>
  <c r="N4592" i="3"/>
  <c r="M4593" i="3"/>
  <c r="N4593" i="3"/>
  <c r="M4594" i="3"/>
  <c r="N4594" i="3"/>
  <c r="M4595" i="3"/>
  <c r="N4595" i="3"/>
  <c r="M4596" i="3"/>
  <c r="N4596" i="3"/>
  <c r="M4597" i="3"/>
  <c r="N4597" i="3"/>
  <c r="M4598" i="3"/>
  <c r="N4598" i="3"/>
  <c r="M4599" i="3"/>
  <c r="N4599" i="3"/>
  <c r="M4600" i="3"/>
  <c r="N4600" i="3"/>
  <c r="M4601" i="3"/>
  <c r="N4601" i="3"/>
  <c r="M4602" i="3"/>
  <c r="N4602" i="3"/>
  <c r="M4603" i="3"/>
  <c r="N4603" i="3"/>
  <c r="M4604" i="3"/>
  <c r="N4604" i="3"/>
  <c r="M4605" i="3"/>
  <c r="N4605" i="3"/>
  <c r="M4606" i="3"/>
  <c r="N4606" i="3"/>
  <c r="M4607" i="3"/>
  <c r="N4607" i="3"/>
  <c r="M4608" i="3"/>
  <c r="N4608" i="3"/>
  <c r="M4609" i="3"/>
  <c r="N4609" i="3"/>
  <c r="M4610" i="3"/>
  <c r="N4610" i="3"/>
  <c r="M4611" i="3"/>
  <c r="N4611" i="3"/>
  <c r="M4612" i="3"/>
  <c r="N4612" i="3"/>
  <c r="M4613" i="3"/>
  <c r="N4613" i="3"/>
  <c r="M4614" i="3"/>
  <c r="N4614" i="3"/>
  <c r="M4615" i="3"/>
  <c r="N4615" i="3"/>
  <c r="M4616" i="3"/>
  <c r="N4616" i="3"/>
  <c r="M4617" i="3"/>
  <c r="N4617" i="3"/>
  <c r="M4618" i="3"/>
  <c r="N4618" i="3"/>
  <c r="M4619" i="3"/>
  <c r="N4619" i="3"/>
  <c r="M4620" i="3"/>
  <c r="N4620" i="3"/>
  <c r="M4621" i="3"/>
  <c r="N4621" i="3"/>
  <c r="M4622" i="3"/>
  <c r="N4622" i="3"/>
  <c r="M4623" i="3"/>
  <c r="N4623" i="3"/>
  <c r="M4624" i="3"/>
  <c r="N4624" i="3"/>
  <c r="M4625" i="3"/>
  <c r="N4625" i="3"/>
  <c r="M4626" i="3"/>
  <c r="N4626" i="3"/>
  <c r="M4627" i="3"/>
  <c r="N4627" i="3"/>
  <c r="M4628" i="3"/>
  <c r="N4628" i="3"/>
  <c r="M4629" i="3"/>
  <c r="N4629" i="3"/>
  <c r="M4630" i="3"/>
  <c r="N4630" i="3"/>
  <c r="M4631" i="3"/>
  <c r="N4631" i="3"/>
  <c r="M4632" i="3"/>
  <c r="N4632" i="3"/>
  <c r="M4633" i="3"/>
  <c r="N4633" i="3"/>
  <c r="M4634" i="3"/>
  <c r="N4634" i="3"/>
  <c r="M4635" i="3"/>
  <c r="N4635" i="3"/>
  <c r="M4636" i="3"/>
  <c r="N4636" i="3"/>
  <c r="M4637" i="3"/>
  <c r="N4637" i="3"/>
  <c r="M4638" i="3"/>
  <c r="N4638" i="3"/>
  <c r="M4639" i="3"/>
  <c r="N4639" i="3"/>
  <c r="M4640" i="3"/>
  <c r="N4640" i="3"/>
  <c r="M4641" i="3"/>
  <c r="N4641" i="3"/>
  <c r="M4642" i="3"/>
  <c r="N4642" i="3"/>
  <c r="M4643" i="3"/>
  <c r="N4643" i="3"/>
  <c r="M4644" i="3"/>
  <c r="N4644" i="3"/>
  <c r="M4645" i="3"/>
  <c r="N4645" i="3"/>
  <c r="M4646" i="3"/>
  <c r="N4646" i="3"/>
  <c r="M4647" i="3"/>
  <c r="N4647" i="3"/>
  <c r="M4648" i="3"/>
  <c r="N4648" i="3"/>
  <c r="M4649" i="3"/>
  <c r="N4649" i="3"/>
  <c r="M4650" i="3"/>
  <c r="N4650" i="3"/>
  <c r="M4651" i="3"/>
  <c r="N4651" i="3"/>
  <c r="M4652" i="3"/>
  <c r="N4652" i="3"/>
  <c r="M4653" i="3"/>
  <c r="N4653" i="3"/>
  <c r="M4654" i="3"/>
  <c r="N4654" i="3"/>
  <c r="M4655" i="3"/>
  <c r="N4655" i="3"/>
  <c r="M4656" i="3"/>
  <c r="N4656" i="3"/>
  <c r="M4657" i="3"/>
  <c r="N4657" i="3"/>
  <c r="M4658" i="3"/>
  <c r="N4658" i="3"/>
  <c r="M4659" i="3"/>
  <c r="N4659" i="3"/>
  <c r="M4660" i="3"/>
  <c r="N4660" i="3"/>
  <c r="M4661" i="3"/>
  <c r="N4661" i="3"/>
  <c r="M4662" i="3"/>
  <c r="N4662" i="3"/>
  <c r="M4663" i="3"/>
  <c r="N4663" i="3"/>
  <c r="M4664" i="3"/>
  <c r="N4664" i="3"/>
  <c r="M4665" i="3"/>
  <c r="N4665" i="3"/>
  <c r="M4666" i="3"/>
  <c r="N4666" i="3"/>
  <c r="M4667" i="3"/>
  <c r="N4667" i="3"/>
  <c r="M4668" i="3"/>
  <c r="N4668" i="3"/>
  <c r="M4669" i="3"/>
  <c r="N4669" i="3"/>
  <c r="M4670" i="3"/>
  <c r="N4670" i="3"/>
  <c r="M4671" i="3"/>
  <c r="N4671" i="3"/>
  <c r="M4672" i="3"/>
  <c r="N4672" i="3"/>
  <c r="M4673" i="3"/>
  <c r="N4673" i="3"/>
  <c r="M4674" i="3"/>
  <c r="N4674" i="3"/>
  <c r="M4675" i="3"/>
  <c r="N4675" i="3"/>
  <c r="M4676" i="3"/>
  <c r="N4676" i="3"/>
  <c r="M4677" i="3"/>
  <c r="N4677" i="3"/>
  <c r="M4678" i="3"/>
  <c r="N4678" i="3"/>
  <c r="M4679" i="3"/>
  <c r="N4679" i="3"/>
  <c r="M4680" i="3"/>
  <c r="N4680" i="3"/>
  <c r="M4681" i="3"/>
  <c r="N4681" i="3"/>
  <c r="M4682" i="3"/>
  <c r="N4682" i="3"/>
  <c r="M4683" i="3"/>
  <c r="N4683" i="3"/>
  <c r="M4684" i="3"/>
  <c r="N4684" i="3"/>
  <c r="M4685" i="3"/>
  <c r="N4685" i="3"/>
  <c r="M4686" i="3"/>
  <c r="N4686" i="3"/>
  <c r="M4687" i="3"/>
  <c r="N4687" i="3"/>
  <c r="M4688" i="3"/>
  <c r="N4688" i="3"/>
  <c r="M4689" i="3"/>
  <c r="N4689" i="3"/>
  <c r="M4690" i="3"/>
  <c r="N4690" i="3"/>
  <c r="M4691" i="3"/>
  <c r="N4691" i="3"/>
  <c r="M4692" i="3"/>
  <c r="N4692" i="3"/>
  <c r="M4693" i="3"/>
  <c r="N4693" i="3"/>
  <c r="M4694" i="3"/>
  <c r="N4694" i="3"/>
  <c r="M4695" i="3"/>
  <c r="N4695" i="3"/>
  <c r="M4696" i="3"/>
  <c r="N4696" i="3"/>
  <c r="M4697" i="3"/>
  <c r="N4697" i="3"/>
  <c r="M4698" i="3"/>
  <c r="N4698" i="3"/>
  <c r="M4699" i="3"/>
  <c r="N4699" i="3"/>
  <c r="M4700" i="3"/>
  <c r="N4700" i="3"/>
  <c r="M4701" i="3"/>
  <c r="N4701" i="3"/>
  <c r="M4702" i="3"/>
  <c r="N4702" i="3"/>
  <c r="M4703" i="3"/>
  <c r="N4703" i="3"/>
  <c r="M4704" i="3"/>
  <c r="N4704" i="3"/>
  <c r="M4705" i="3"/>
  <c r="N4705" i="3"/>
  <c r="M4706" i="3"/>
  <c r="N4706" i="3"/>
  <c r="M4707" i="3"/>
  <c r="N4707" i="3"/>
  <c r="M4708" i="3"/>
  <c r="N4708" i="3"/>
  <c r="M4709" i="3"/>
  <c r="N4709" i="3"/>
  <c r="M4710" i="3"/>
  <c r="N4710" i="3"/>
  <c r="M4711" i="3"/>
  <c r="N4711" i="3"/>
  <c r="M4712" i="3"/>
  <c r="N4712" i="3"/>
  <c r="M4713" i="3"/>
  <c r="N4713" i="3"/>
  <c r="M4714" i="3"/>
  <c r="N4714" i="3"/>
  <c r="M4715" i="3"/>
  <c r="N4715" i="3"/>
  <c r="M4716" i="3"/>
  <c r="N4716" i="3"/>
  <c r="M4717" i="3"/>
  <c r="N4717" i="3"/>
  <c r="M4718" i="3"/>
  <c r="N4718" i="3"/>
  <c r="M4719" i="3"/>
  <c r="N4719" i="3"/>
  <c r="M4720" i="3"/>
  <c r="N4720" i="3"/>
  <c r="M4721" i="3"/>
  <c r="N4721" i="3"/>
  <c r="M4722" i="3"/>
  <c r="N4722" i="3"/>
  <c r="M4723" i="3"/>
  <c r="N4723" i="3"/>
  <c r="M4724" i="3"/>
  <c r="N4724" i="3"/>
  <c r="M4725" i="3"/>
  <c r="N4725" i="3"/>
  <c r="M4726" i="3"/>
  <c r="N4726" i="3"/>
  <c r="M4727" i="3"/>
  <c r="N4727" i="3"/>
  <c r="M4728" i="3"/>
  <c r="N4728" i="3"/>
  <c r="M4729" i="3"/>
  <c r="N4729" i="3"/>
  <c r="M4730" i="3"/>
  <c r="N4730" i="3"/>
  <c r="M4731" i="3"/>
  <c r="N4731" i="3"/>
  <c r="M4732" i="3"/>
  <c r="N4732" i="3"/>
  <c r="M4733" i="3"/>
  <c r="N4733" i="3"/>
  <c r="M4734" i="3"/>
  <c r="N4734" i="3"/>
  <c r="M4735" i="3"/>
  <c r="N4735" i="3"/>
  <c r="M4736" i="3"/>
  <c r="N4736" i="3"/>
  <c r="M4737" i="3"/>
  <c r="N4737" i="3"/>
  <c r="M4738" i="3"/>
  <c r="N4738" i="3"/>
  <c r="M4739" i="3"/>
  <c r="N4739" i="3"/>
  <c r="M4740" i="3"/>
  <c r="N4740" i="3"/>
  <c r="M4741" i="3"/>
  <c r="N4741" i="3"/>
  <c r="M4742" i="3"/>
  <c r="N4742" i="3"/>
  <c r="M4743" i="3"/>
  <c r="N4743" i="3"/>
  <c r="M4744" i="3"/>
  <c r="N4744" i="3"/>
  <c r="M4745" i="3"/>
  <c r="N4745" i="3"/>
  <c r="M4746" i="3"/>
  <c r="N4746" i="3"/>
  <c r="M4747" i="3"/>
  <c r="N4747" i="3"/>
  <c r="M4748" i="3"/>
  <c r="N4748" i="3"/>
  <c r="M4749" i="3"/>
  <c r="N4749" i="3"/>
  <c r="M4750" i="3"/>
  <c r="N4750" i="3"/>
  <c r="M4751" i="3"/>
  <c r="N4751" i="3"/>
  <c r="M4752" i="3"/>
  <c r="N4752" i="3"/>
  <c r="M4753" i="3"/>
  <c r="N4753" i="3"/>
  <c r="M4754" i="3"/>
  <c r="N4754" i="3"/>
  <c r="M4755" i="3"/>
  <c r="N4755" i="3"/>
  <c r="M4756" i="3"/>
  <c r="N4756" i="3"/>
  <c r="M4757" i="3"/>
  <c r="N4757" i="3"/>
  <c r="M4758" i="3"/>
  <c r="N4758" i="3"/>
  <c r="M4759" i="3"/>
  <c r="N4759" i="3"/>
  <c r="M4760" i="3"/>
  <c r="N4760" i="3"/>
  <c r="M4761" i="3"/>
  <c r="N4761" i="3"/>
  <c r="M4762" i="3"/>
  <c r="N4762" i="3"/>
  <c r="M4763" i="3"/>
  <c r="N4763" i="3"/>
  <c r="M4764" i="3"/>
  <c r="N4764" i="3"/>
  <c r="M4765" i="3"/>
  <c r="N4765" i="3"/>
  <c r="M4766" i="3"/>
  <c r="N4766" i="3"/>
  <c r="M4767" i="3"/>
  <c r="N4767" i="3"/>
  <c r="M4768" i="3"/>
  <c r="N4768" i="3"/>
  <c r="M4769" i="3"/>
  <c r="N4769" i="3"/>
  <c r="M4770" i="3"/>
  <c r="N4770" i="3"/>
  <c r="M4771" i="3"/>
  <c r="N4771" i="3"/>
  <c r="M4772" i="3"/>
  <c r="N4772" i="3"/>
  <c r="M4773" i="3"/>
  <c r="N4773" i="3"/>
  <c r="M4774" i="3"/>
  <c r="N4774" i="3"/>
  <c r="M4775" i="3"/>
  <c r="N4775" i="3"/>
  <c r="M4776" i="3"/>
  <c r="N4776" i="3"/>
  <c r="M4777" i="3"/>
  <c r="N4777" i="3"/>
  <c r="M4778" i="3"/>
  <c r="N4778" i="3"/>
  <c r="M4779" i="3"/>
  <c r="N4779" i="3"/>
  <c r="M4780" i="3"/>
  <c r="N4780" i="3"/>
  <c r="M4781" i="3"/>
  <c r="N4781" i="3"/>
  <c r="M4782" i="3"/>
  <c r="N4782" i="3"/>
  <c r="M4783" i="3"/>
  <c r="N4783" i="3"/>
  <c r="M4784" i="3"/>
  <c r="N4784" i="3"/>
  <c r="M4785" i="3"/>
  <c r="N4785" i="3"/>
  <c r="M4786" i="3"/>
  <c r="N4786" i="3"/>
  <c r="M4787" i="3"/>
  <c r="N4787" i="3"/>
  <c r="M4788" i="3"/>
  <c r="N4788" i="3"/>
  <c r="M4789" i="3"/>
  <c r="N4789" i="3"/>
  <c r="M4790" i="3"/>
  <c r="N4790" i="3"/>
  <c r="M4791" i="3"/>
  <c r="N4791" i="3"/>
  <c r="M4792" i="3"/>
  <c r="N4792" i="3"/>
  <c r="M4793" i="3"/>
  <c r="N4793" i="3"/>
  <c r="M4794" i="3"/>
  <c r="N4794" i="3"/>
  <c r="M4795" i="3"/>
  <c r="N4795" i="3"/>
  <c r="M4796" i="3"/>
  <c r="N4796" i="3"/>
  <c r="M4797" i="3"/>
  <c r="N4797" i="3"/>
  <c r="M4798" i="3"/>
  <c r="N4798" i="3"/>
  <c r="M4799" i="3"/>
  <c r="N4799" i="3"/>
  <c r="M4800" i="3"/>
  <c r="N4800" i="3"/>
  <c r="M4801" i="3"/>
  <c r="N4801" i="3"/>
  <c r="M4802" i="3"/>
  <c r="N4802" i="3"/>
  <c r="M4803" i="3"/>
  <c r="N4803" i="3"/>
  <c r="M4804" i="3"/>
  <c r="N4804" i="3"/>
  <c r="M4805" i="3"/>
  <c r="N4805" i="3"/>
  <c r="M4806" i="3"/>
  <c r="N4806" i="3"/>
  <c r="M4807" i="3"/>
  <c r="N4807" i="3"/>
  <c r="M4808" i="3"/>
  <c r="N4808" i="3"/>
  <c r="M4809" i="3"/>
  <c r="N4809" i="3"/>
  <c r="M4810" i="3"/>
  <c r="N4810" i="3"/>
  <c r="M4811" i="3"/>
  <c r="N4811" i="3"/>
  <c r="M4812" i="3"/>
  <c r="N4812" i="3"/>
  <c r="M4813" i="3"/>
  <c r="N4813" i="3"/>
  <c r="M4814" i="3"/>
  <c r="N4814" i="3"/>
  <c r="M4815" i="3"/>
  <c r="N4815" i="3"/>
  <c r="M4816" i="3"/>
  <c r="N4816" i="3"/>
  <c r="M4817" i="3"/>
  <c r="N4817" i="3"/>
  <c r="M4818" i="3"/>
  <c r="N4818" i="3"/>
  <c r="M4819" i="3"/>
  <c r="N4819" i="3"/>
  <c r="M4820" i="3"/>
  <c r="N4820" i="3"/>
  <c r="M4821" i="3"/>
  <c r="N4821" i="3"/>
  <c r="M4822" i="3"/>
  <c r="N4822" i="3"/>
  <c r="M4823" i="3"/>
  <c r="N4823" i="3"/>
  <c r="M4824" i="3"/>
  <c r="N4824" i="3"/>
  <c r="M4825" i="3"/>
  <c r="N4825" i="3"/>
  <c r="M4826" i="3"/>
  <c r="N4826" i="3"/>
  <c r="M4827" i="3"/>
  <c r="N4827" i="3"/>
  <c r="M4828" i="3"/>
  <c r="N4828" i="3"/>
  <c r="M4829" i="3"/>
  <c r="N4829" i="3"/>
  <c r="M4830" i="3"/>
  <c r="N4830" i="3"/>
  <c r="M4831" i="3"/>
  <c r="N4831" i="3"/>
  <c r="M4832" i="3"/>
  <c r="N4832" i="3"/>
  <c r="M4833" i="3"/>
  <c r="N4833" i="3"/>
  <c r="M4834" i="3"/>
  <c r="N4834" i="3"/>
  <c r="M4835" i="3"/>
  <c r="N4835" i="3"/>
  <c r="M4836" i="3"/>
  <c r="N4836" i="3"/>
  <c r="M4837" i="3"/>
  <c r="N4837" i="3"/>
  <c r="M4838" i="3"/>
  <c r="N4838" i="3"/>
  <c r="M4839" i="3"/>
  <c r="N4839" i="3"/>
  <c r="M4840" i="3"/>
  <c r="N4840" i="3"/>
  <c r="M4841" i="3"/>
  <c r="N4841" i="3"/>
  <c r="M4842" i="3"/>
  <c r="N4842" i="3"/>
  <c r="M4843" i="3"/>
  <c r="N4843" i="3"/>
  <c r="M4844" i="3"/>
  <c r="N4844" i="3"/>
  <c r="M4845" i="3"/>
  <c r="N4845" i="3"/>
  <c r="M4846" i="3"/>
  <c r="N4846" i="3"/>
  <c r="M4847" i="3"/>
  <c r="N4847" i="3"/>
  <c r="M4848" i="3"/>
  <c r="N4848" i="3"/>
  <c r="M4849" i="3"/>
  <c r="N4849" i="3"/>
  <c r="M4850" i="3"/>
  <c r="N4850" i="3"/>
  <c r="M4851" i="3"/>
  <c r="N4851" i="3"/>
  <c r="M4852" i="3"/>
  <c r="N4852" i="3"/>
  <c r="M4853" i="3"/>
  <c r="N4853" i="3"/>
  <c r="M4854" i="3"/>
  <c r="N4854" i="3"/>
  <c r="M4855" i="3"/>
  <c r="N4855" i="3"/>
  <c r="M4856" i="3"/>
  <c r="N4856" i="3"/>
  <c r="M4857" i="3"/>
  <c r="N4857" i="3"/>
  <c r="M4858" i="3"/>
  <c r="N4858" i="3"/>
  <c r="M4859" i="3"/>
  <c r="N4859" i="3"/>
  <c r="M4860" i="3"/>
  <c r="N4860" i="3"/>
  <c r="M4861" i="3"/>
  <c r="N4861" i="3"/>
  <c r="M4862" i="3"/>
  <c r="N4862" i="3"/>
  <c r="M4863" i="3"/>
  <c r="N4863" i="3"/>
  <c r="M4864" i="3"/>
  <c r="N4864" i="3"/>
  <c r="M4865" i="3"/>
  <c r="N4865" i="3"/>
  <c r="M4866" i="3"/>
  <c r="N4866" i="3"/>
  <c r="M4867" i="3"/>
  <c r="N4867" i="3"/>
  <c r="M4868" i="3"/>
  <c r="N4868" i="3"/>
  <c r="M4869" i="3"/>
  <c r="N4869" i="3"/>
  <c r="M4870" i="3"/>
  <c r="N4870" i="3"/>
  <c r="M4871" i="3"/>
  <c r="N4871" i="3"/>
  <c r="M4872" i="3"/>
  <c r="N4872" i="3"/>
  <c r="M4873" i="3"/>
  <c r="N4873" i="3"/>
  <c r="M4874" i="3"/>
  <c r="N4874" i="3"/>
  <c r="M4875" i="3"/>
  <c r="N4875" i="3"/>
  <c r="M4876" i="3"/>
  <c r="N4876" i="3"/>
  <c r="M4877" i="3"/>
  <c r="N4877" i="3"/>
  <c r="M4878" i="3"/>
  <c r="N4878" i="3"/>
  <c r="M4879" i="3"/>
  <c r="N4879" i="3"/>
  <c r="M4880" i="3"/>
  <c r="N4880" i="3"/>
  <c r="M4881" i="3"/>
  <c r="N4881" i="3"/>
  <c r="M4882" i="3"/>
  <c r="N4882" i="3"/>
  <c r="M4883" i="3"/>
  <c r="N4883" i="3"/>
  <c r="M4884" i="3"/>
  <c r="N4884" i="3"/>
  <c r="M4885" i="3"/>
  <c r="N4885" i="3"/>
  <c r="M4886" i="3"/>
  <c r="N4886" i="3"/>
  <c r="M4887" i="3"/>
  <c r="N4887" i="3"/>
  <c r="M4888" i="3"/>
  <c r="N4888" i="3"/>
  <c r="M4889" i="3"/>
  <c r="N4889" i="3"/>
  <c r="M4890" i="3"/>
  <c r="N4890" i="3"/>
  <c r="M4891" i="3"/>
  <c r="N4891" i="3"/>
  <c r="M4892" i="3"/>
  <c r="N4892" i="3"/>
  <c r="M4893" i="3"/>
  <c r="N4893" i="3"/>
  <c r="M4894" i="3"/>
  <c r="N4894" i="3"/>
  <c r="M4895" i="3"/>
  <c r="N4895" i="3"/>
  <c r="M4896" i="3"/>
  <c r="N4896" i="3"/>
  <c r="M4897" i="3"/>
  <c r="N4897" i="3"/>
  <c r="M4898" i="3"/>
  <c r="N4898" i="3"/>
  <c r="M4899" i="3"/>
  <c r="N4899" i="3"/>
  <c r="M4900" i="3"/>
  <c r="N4900" i="3"/>
  <c r="M4901" i="3"/>
  <c r="N4901" i="3"/>
  <c r="M4902" i="3"/>
  <c r="N4902" i="3"/>
  <c r="M4903" i="3"/>
  <c r="N4903" i="3"/>
  <c r="M4904" i="3"/>
  <c r="N4904" i="3"/>
  <c r="M4905" i="3"/>
  <c r="N4905" i="3"/>
  <c r="M4906" i="3"/>
  <c r="N4906" i="3"/>
  <c r="M4907" i="3"/>
  <c r="N4907" i="3"/>
  <c r="M4908" i="3"/>
  <c r="N4908" i="3"/>
  <c r="M4909" i="3"/>
  <c r="N4909" i="3"/>
  <c r="M4910" i="3"/>
  <c r="N4910" i="3"/>
  <c r="M4911" i="3"/>
  <c r="N4911" i="3"/>
  <c r="M4912" i="3"/>
  <c r="N4912" i="3"/>
  <c r="M4913" i="3"/>
  <c r="N4913" i="3"/>
  <c r="M4914" i="3"/>
  <c r="N4914" i="3"/>
  <c r="M4915" i="3"/>
  <c r="N4915" i="3"/>
  <c r="M4916" i="3"/>
  <c r="N4916" i="3"/>
  <c r="M4917" i="3"/>
  <c r="N4917" i="3"/>
  <c r="M4918" i="3"/>
  <c r="N4918" i="3"/>
  <c r="M4919" i="3"/>
  <c r="N4919" i="3"/>
  <c r="M4920" i="3"/>
  <c r="N4920" i="3"/>
  <c r="M4921" i="3"/>
  <c r="N4921" i="3"/>
  <c r="M4922" i="3"/>
  <c r="N4922" i="3"/>
  <c r="M4923" i="3"/>
  <c r="N4923" i="3"/>
  <c r="M4924" i="3"/>
  <c r="N4924" i="3"/>
  <c r="M4925" i="3"/>
  <c r="N4925" i="3"/>
  <c r="M4926" i="3"/>
  <c r="N4926" i="3"/>
  <c r="M4927" i="3"/>
  <c r="N4927" i="3"/>
  <c r="M4928" i="3"/>
  <c r="N4928" i="3"/>
  <c r="M4929" i="3"/>
  <c r="N4929" i="3"/>
  <c r="M4930" i="3"/>
  <c r="N4930" i="3"/>
  <c r="M4931" i="3"/>
  <c r="N4931" i="3"/>
  <c r="M4932" i="3"/>
  <c r="N4932" i="3"/>
  <c r="M4933" i="3"/>
  <c r="N4933" i="3"/>
  <c r="M4934" i="3"/>
  <c r="N4934" i="3"/>
  <c r="M4935" i="3"/>
  <c r="N4935" i="3"/>
  <c r="M4936" i="3"/>
  <c r="N4936" i="3"/>
  <c r="M4937" i="3"/>
  <c r="N4937" i="3"/>
  <c r="M4938" i="3"/>
  <c r="N4938" i="3"/>
  <c r="M4939" i="3"/>
  <c r="N4939" i="3"/>
  <c r="M4940" i="3"/>
  <c r="N4940" i="3"/>
  <c r="M4941" i="3"/>
  <c r="N4941" i="3"/>
  <c r="M4942" i="3"/>
  <c r="N4942" i="3"/>
  <c r="M4943" i="3"/>
  <c r="N4943" i="3"/>
  <c r="M4944" i="3"/>
  <c r="N4944" i="3"/>
  <c r="M4945" i="3"/>
  <c r="N4945" i="3"/>
  <c r="M4946" i="3"/>
  <c r="N4946" i="3"/>
  <c r="M4947" i="3"/>
  <c r="N4947" i="3"/>
  <c r="M4948" i="3"/>
  <c r="N4948" i="3"/>
  <c r="M4949" i="3"/>
  <c r="N4949" i="3"/>
  <c r="M4950" i="3"/>
  <c r="N4950" i="3"/>
  <c r="M4951" i="3"/>
  <c r="N4951" i="3"/>
  <c r="M4952" i="3"/>
  <c r="N4952" i="3"/>
  <c r="M4953" i="3"/>
  <c r="N4953" i="3"/>
  <c r="M4954" i="3"/>
  <c r="N4954" i="3"/>
  <c r="M4955" i="3"/>
  <c r="N4955" i="3"/>
  <c r="M4956" i="3"/>
  <c r="N4956" i="3"/>
  <c r="M4957" i="3"/>
  <c r="N4957" i="3"/>
  <c r="M4958" i="3"/>
  <c r="N4958" i="3"/>
  <c r="M4959" i="3"/>
  <c r="N4959" i="3"/>
  <c r="M4960" i="3"/>
  <c r="N4960" i="3"/>
  <c r="M4961" i="3"/>
  <c r="N4961" i="3"/>
  <c r="M4962" i="3"/>
  <c r="N4962" i="3"/>
  <c r="M4963" i="3"/>
  <c r="N4963" i="3"/>
  <c r="M4964" i="3"/>
  <c r="N4964" i="3"/>
  <c r="M4965" i="3"/>
  <c r="N4965" i="3"/>
  <c r="M4966" i="3"/>
  <c r="N4966" i="3"/>
  <c r="M4967" i="3"/>
  <c r="N4967" i="3"/>
  <c r="M4968" i="3"/>
  <c r="N4968" i="3"/>
  <c r="M4969" i="3"/>
  <c r="N4969" i="3"/>
  <c r="M4970" i="3"/>
  <c r="N4970" i="3"/>
  <c r="M4971" i="3"/>
  <c r="N4971" i="3"/>
  <c r="M4972" i="3"/>
  <c r="N4972" i="3"/>
  <c r="M4973" i="3"/>
  <c r="N4973" i="3"/>
  <c r="M4974" i="3"/>
  <c r="N4974" i="3"/>
  <c r="M4975" i="3"/>
  <c r="N4975" i="3"/>
  <c r="M4976" i="3"/>
  <c r="N4976" i="3"/>
  <c r="M4977" i="3"/>
  <c r="N4977" i="3"/>
  <c r="M4978" i="3"/>
  <c r="N4978" i="3"/>
  <c r="M4979" i="3"/>
  <c r="N4979" i="3"/>
  <c r="M4980" i="3"/>
  <c r="N4980" i="3"/>
  <c r="M4981" i="3"/>
  <c r="N4981" i="3"/>
  <c r="M4982" i="3"/>
  <c r="N4982" i="3"/>
  <c r="M4983" i="3"/>
  <c r="N4983" i="3"/>
  <c r="M4984" i="3"/>
  <c r="N4984" i="3"/>
  <c r="M4985" i="3"/>
  <c r="N4985" i="3"/>
  <c r="M4986" i="3"/>
  <c r="N4986" i="3"/>
  <c r="M4987" i="3"/>
  <c r="N4987" i="3"/>
  <c r="M4988" i="3"/>
  <c r="N4988" i="3"/>
  <c r="M4989" i="3"/>
  <c r="N4989" i="3"/>
  <c r="M4990" i="3"/>
  <c r="N4990" i="3"/>
  <c r="M4991" i="3"/>
  <c r="N4991" i="3"/>
  <c r="M4992" i="3"/>
  <c r="N4992" i="3"/>
  <c r="M4993" i="3"/>
  <c r="N4993" i="3"/>
  <c r="M4994" i="3"/>
  <c r="N4994" i="3"/>
  <c r="M4995" i="3"/>
  <c r="N4995" i="3"/>
  <c r="M4996" i="3"/>
  <c r="N4996" i="3"/>
  <c r="M4997" i="3"/>
  <c r="N4997" i="3"/>
  <c r="M4998" i="3"/>
  <c r="N4998" i="3"/>
  <c r="M4999" i="3"/>
  <c r="N4999" i="3"/>
  <c r="M5000" i="3"/>
  <c r="N5000" i="3"/>
  <c r="M5001" i="3"/>
  <c r="N5001" i="3"/>
  <c r="M5002" i="3"/>
  <c r="N5002" i="3"/>
  <c r="M5003" i="3"/>
  <c r="N5003" i="3"/>
  <c r="M5004" i="3"/>
  <c r="N5004" i="3"/>
  <c r="M5005" i="3"/>
  <c r="N5005" i="3"/>
  <c r="M5006" i="3"/>
  <c r="N5006" i="3"/>
  <c r="M5007" i="3"/>
  <c r="N5007" i="3"/>
  <c r="M5008" i="3"/>
  <c r="N5008" i="3"/>
  <c r="M5009" i="3"/>
  <c r="N5009" i="3"/>
  <c r="M5010" i="3"/>
  <c r="N5010" i="3"/>
  <c r="M5011" i="3"/>
  <c r="N5011" i="3"/>
  <c r="M5012" i="3"/>
  <c r="N5012" i="3"/>
  <c r="M5013" i="3"/>
  <c r="N5013" i="3"/>
  <c r="M5014" i="3"/>
  <c r="N5014" i="3"/>
  <c r="M5015" i="3"/>
  <c r="N5015" i="3"/>
  <c r="M5016" i="3"/>
  <c r="N5016" i="3"/>
  <c r="M5017" i="3"/>
  <c r="N5017" i="3"/>
  <c r="M5018" i="3"/>
  <c r="N5018" i="3"/>
  <c r="M5019" i="3"/>
  <c r="N5019" i="3"/>
  <c r="M5020" i="3"/>
  <c r="N5020" i="3"/>
  <c r="M5021" i="3"/>
  <c r="N5021" i="3"/>
  <c r="M5022" i="3"/>
  <c r="N5022" i="3"/>
  <c r="M5023" i="3"/>
  <c r="N5023" i="3"/>
  <c r="M5024" i="3"/>
  <c r="N5024" i="3"/>
  <c r="M5025" i="3"/>
  <c r="N5025" i="3"/>
  <c r="M5026" i="3"/>
  <c r="N5026" i="3"/>
  <c r="M5027" i="3"/>
  <c r="N5027" i="3"/>
  <c r="M5028" i="3"/>
  <c r="N5028" i="3"/>
  <c r="M5029" i="3"/>
  <c r="N5029" i="3"/>
  <c r="M5030" i="3"/>
  <c r="N5030" i="3"/>
  <c r="M5031" i="3"/>
  <c r="N5031" i="3"/>
  <c r="M5032" i="3"/>
  <c r="N5032" i="3"/>
  <c r="M5033" i="3"/>
  <c r="N5033" i="3"/>
  <c r="M5034" i="3"/>
  <c r="N5034" i="3"/>
  <c r="M5035" i="3"/>
  <c r="N5035" i="3"/>
  <c r="M5036" i="3"/>
  <c r="N5036" i="3"/>
  <c r="M5037" i="3"/>
  <c r="N5037" i="3"/>
  <c r="M5038" i="3"/>
  <c r="N5038" i="3"/>
  <c r="M5039" i="3"/>
  <c r="N5039" i="3"/>
  <c r="M5040" i="3"/>
  <c r="N5040" i="3"/>
  <c r="M5041" i="3"/>
  <c r="N5041" i="3"/>
  <c r="M5042" i="3"/>
  <c r="N5042" i="3"/>
  <c r="M5043" i="3"/>
  <c r="N5043" i="3"/>
  <c r="M5044" i="3"/>
  <c r="N5044" i="3"/>
  <c r="M5045" i="3"/>
  <c r="N5045" i="3"/>
  <c r="M5046" i="3"/>
  <c r="N5046" i="3"/>
  <c r="M5047" i="3"/>
  <c r="N5047" i="3"/>
  <c r="M5048" i="3"/>
  <c r="N5048" i="3"/>
  <c r="M5049" i="3"/>
  <c r="N5049" i="3"/>
  <c r="M5050" i="3"/>
  <c r="N5050" i="3"/>
  <c r="M5051" i="3"/>
  <c r="N5051" i="3"/>
  <c r="M5052" i="3"/>
  <c r="N5052" i="3"/>
  <c r="M5053" i="3"/>
  <c r="N5053" i="3"/>
  <c r="M5054" i="3"/>
  <c r="N5054" i="3"/>
  <c r="M5055" i="3"/>
  <c r="N5055" i="3"/>
  <c r="M5056" i="3"/>
  <c r="N5056" i="3"/>
  <c r="M5057" i="3"/>
  <c r="N5057" i="3"/>
  <c r="M5058" i="3"/>
  <c r="N5058" i="3"/>
  <c r="M5059" i="3"/>
  <c r="N5059" i="3"/>
  <c r="M5060" i="3"/>
  <c r="N5060" i="3"/>
  <c r="M5061" i="3"/>
  <c r="N5061" i="3"/>
  <c r="M5062" i="3"/>
  <c r="N5062" i="3"/>
  <c r="M5063" i="3"/>
  <c r="N5063" i="3"/>
  <c r="M5064" i="3"/>
  <c r="N5064" i="3"/>
  <c r="M5065" i="3"/>
  <c r="N5065" i="3"/>
  <c r="M5066" i="3"/>
  <c r="N5066" i="3"/>
  <c r="M5067" i="3"/>
  <c r="N5067" i="3"/>
  <c r="M5068" i="3"/>
  <c r="N5068" i="3"/>
  <c r="M5069" i="3"/>
  <c r="N5069" i="3"/>
  <c r="M5070" i="3"/>
  <c r="N5070" i="3"/>
  <c r="M5071" i="3"/>
  <c r="N5071" i="3"/>
  <c r="M5072" i="3"/>
  <c r="N5072" i="3"/>
  <c r="M5073" i="3"/>
  <c r="N5073" i="3"/>
  <c r="M5074" i="3"/>
  <c r="N5074" i="3"/>
  <c r="M5075" i="3"/>
  <c r="N5075" i="3"/>
  <c r="M5076" i="3"/>
  <c r="N5076" i="3"/>
  <c r="M5077" i="3"/>
  <c r="N5077" i="3"/>
  <c r="M5078" i="3"/>
  <c r="N5078" i="3"/>
  <c r="M5079" i="3"/>
  <c r="N5079" i="3"/>
  <c r="M5080" i="3"/>
  <c r="N5080" i="3"/>
  <c r="M5081" i="3"/>
  <c r="N5081" i="3"/>
  <c r="M5082" i="3"/>
  <c r="N5082" i="3"/>
  <c r="M5083" i="3"/>
  <c r="N5083" i="3"/>
  <c r="M5084" i="3"/>
  <c r="N5084" i="3"/>
  <c r="M5085" i="3"/>
  <c r="N5085" i="3"/>
  <c r="M5086" i="3"/>
  <c r="N5086" i="3"/>
  <c r="M5087" i="3"/>
  <c r="N5087" i="3"/>
  <c r="M5088" i="3"/>
  <c r="N5088" i="3"/>
  <c r="M5089" i="3"/>
  <c r="N5089" i="3"/>
  <c r="M5090" i="3"/>
  <c r="N5090" i="3"/>
  <c r="M5091" i="3"/>
  <c r="N5091" i="3"/>
  <c r="M5092" i="3"/>
  <c r="N5092" i="3"/>
  <c r="M5093" i="3"/>
  <c r="N5093" i="3"/>
  <c r="M5094" i="3"/>
  <c r="N5094" i="3"/>
  <c r="M5095" i="3"/>
  <c r="N5095" i="3"/>
  <c r="M5096" i="3"/>
  <c r="N5096" i="3"/>
  <c r="M5097" i="3"/>
  <c r="N5097" i="3"/>
  <c r="M5098" i="3"/>
  <c r="N5098" i="3"/>
  <c r="M5099" i="3"/>
  <c r="N5099" i="3"/>
  <c r="M5100" i="3"/>
  <c r="N5100" i="3"/>
  <c r="M5101" i="3"/>
  <c r="N5101" i="3"/>
  <c r="M5102" i="3"/>
  <c r="N5102" i="3"/>
  <c r="M5103" i="3"/>
  <c r="N5103" i="3"/>
  <c r="M5104" i="3"/>
  <c r="N5104" i="3"/>
  <c r="M5105" i="3"/>
  <c r="N5105" i="3"/>
  <c r="M5106" i="3"/>
  <c r="N5106" i="3"/>
  <c r="M5107" i="3"/>
  <c r="N5107" i="3"/>
  <c r="M5108" i="3"/>
  <c r="N5108" i="3"/>
  <c r="M5109" i="3"/>
  <c r="N5109" i="3"/>
  <c r="M5110" i="3"/>
  <c r="N5110" i="3"/>
  <c r="M5111" i="3"/>
  <c r="N5111" i="3"/>
  <c r="M5112" i="3"/>
  <c r="N5112" i="3"/>
  <c r="M5113" i="3"/>
  <c r="N5113" i="3"/>
  <c r="M5114" i="3"/>
  <c r="N5114" i="3"/>
  <c r="M5115" i="3"/>
  <c r="N5115" i="3"/>
  <c r="M5116" i="3"/>
  <c r="N5116" i="3"/>
  <c r="M5117" i="3"/>
  <c r="N5117" i="3"/>
  <c r="M5118" i="3"/>
  <c r="N5118" i="3"/>
  <c r="M5119" i="3"/>
  <c r="N5119" i="3"/>
  <c r="M5120" i="3"/>
  <c r="N5120" i="3"/>
  <c r="M5121" i="3"/>
  <c r="N5121" i="3"/>
  <c r="M5122" i="3"/>
  <c r="N5122" i="3"/>
  <c r="M5123" i="3"/>
  <c r="N5123" i="3"/>
  <c r="M5124" i="3"/>
  <c r="N5124" i="3"/>
  <c r="M5125" i="3"/>
  <c r="N5125" i="3"/>
  <c r="M5126" i="3"/>
  <c r="N5126" i="3"/>
  <c r="M5127" i="3"/>
  <c r="N5127" i="3"/>
  <c r="M5128" i="3"/>
  <c r="N5128" i="3"/>
  <c r="M5129" i="3"/>
  <c r="N5129" i="3"/>
  <c r="M5130" i="3"/>
  <c r="N5130" i="3"/>
  <c r="M5131" i="3"/>
  <c r="N5131" i="3"/>
  <c r="M5132" i="3"/>
  <c r="N5132" i="3"/>
  <c r="M5133" i="3"/>
  <c r="N5133" i="3"/>
  <c r="M5134" i="3"/>
  <c r="N5134" i="3"/>
  <c r="M5135" i="3"/>
  <c r="N5135" i="3"/>
  <c r="M5136" i="3"/>
  <c r="N5136" i="3"/>
  <c r="M5137" i="3"/>
  <c r="N5137" i="3"/>
  <c r="M5138" i="3"/>
  <c r="N5138" i="3"/>
  <c r="M5139" i="3"/>
  <c r="N5139" i="3"/>
  <c r="M5140" i="3"/>
  <c r="N5140" i="3"/>
  <c r="M5141" i="3"/>
  <c r="N5141" i="3"/>
  <c r="M5142" i="3"/>
  <c r="N5142" i="3"/>
  <c r="M5143" i="3"/>
  <c r="N5143" i="3"/>
  <c r="M5144" i="3"/>
  <c r="N5144" i="3"/>
  <c r="M5145" i="3"/>
  <c r="N5145" i="3"/>
  <c r="M5146" i="3"/>
  <c r="N5146" i="3"/>
  <c r="M5147" i="3"/>
  <c r="N5147" i="3"/>
  <c r="M5148" i="3"/>
  <c r="N5148" i="3"/>
  <c r="M5149" i="3"/>
  <c r="N5149" i="3"/>
  <c r="M5150" i="3"/>
  <c r="N5150" i="3"/>
  <c r="M5151" i="3"/>
  <c r="N5151" i="3"/>
  <c r="M5152" i="3"/>
  <c r="N5152" i="3"/>
  <c r="M5153" i="3"/>
  <c r="N5153" i="3"/>
  <c r="M5154" i="3"/>
  <c r="N5154" i="3"/>
  <c r="M5155" i="3"/>
  <c r="N5155" i="3"/>
  <c r="M5156" i="3"/>
  <c r="N5156" i="3"/>
  <c r="M5157" i="3"/>
  <c r="N5157" i="3"/>
  <c r="M5158" i="3"/>
  <c r="N5158" i="3"/>
  <c r="M5159" i="3"/>
  <c r="N5159" i="3"/>
  <c r="M5160" i="3"/>
  <c r="N5160" i="3"/>
  <c r="M5161" i="3"/>
  <c r="N5161" i="3"/>
  <c r="M5162" i="3"/>
  <c r="N5162" i="3"/>
  <c r="M5163" i="3"/>
  <c r="N5163" i="3"/>
  <c r="M5164" i="3"/>
  <c r="N5164" i="3"/>
  <c r="M5165" i="3"/>
  <c r="N5165" i="3"/>
  <c r="M5166" i="3"/>
  <c r="N5166" i="3"/>
  <c r="M5167" i="3"/>
  <c r="N5167" i="3"/>
  <c r="M5168" i="3"/>
  <c r="N5168" i="3"/>
  <c r="M5169" i="3"/>
  <c r="N5169" i="3"/>
  <c r="M5170" i="3"/>
  <c r="N5170" i="3"/>
  <c r="M5171" i="3"/>
  <c r="N5171" i="3"/>
  <c r="M5172" i="3"/>
  <c r="N5172" i="3"/>
  <c r="M5173" i="3"/>
  <c r="N5173" i="3"/>
  <c r="M5174" i="3"/>
  <c r="N5174" i="3"/>
  <c r="M5175" i="3"/>
  <c r="N5175" i="3"/>
  <c r="M5176" i="3"/>
  <c r="N5176" i="3"/>
  <c r="M5177" i="3"/>
  <c r="N5177" i="3"/>
  <c r="M5178" i="3"/>
  <c r="N5178" i="3"/>
  <c r="M5179" i="3"/>
  <c r="N5179" i="3"/>
  <c r="M5180" i="3"/>
  <c r="N5180" i="3"/>
  <c r="M5181" i="3"/>
  <c r="N5181" i="3"/>
  <c r="M5182" i="3"/>
  <c r="N5182" i="3"/>
  <c r="M5183" i="3"/>
  <c r="N5183" i="3"/>
  <c r="M5184" i="3"/>
  <c r="N5184" i="3"/>
  <c r="M5185" i="3"/>
  <c r="N5185" i="3"/>
  <c r="M5186" i="3"/>
  <c r="N5186" i="3"/>
  <c r="M5187" i="3"/>
  <c r="N5187" i="3"/>
  <c r="M5188" i="3"/>
  <c r="N5188" i="3"/>
  <c r="M5189" i="3"/>
  <c r="N5189" i="3"/>
  <c r="M5190" i="3"/>
  <c r="N5190" i="3"/>
  <c r="M5191" i="3"/>
  <c r="N5191" i="3"/>
  <c r="M5192" i="3"/>
  <c r="N5192" i="3"/>
  <c r="M5193" i="3"/>
  <c r="N5193" i="3"/>
  <c r="M5194" i="3"/>
  <c r="N5194" i="3"/>
  <c r="M5195" i="3"/>
  <c r="N5195" i="3"/>
  <c r="M5196" i="3"/>
  <c r="N5196" i="3"/>
  <c r="M5197" i="3"/>
  <c r="N5197" i="3"/>
  <c r="M5198" i="3"/>
  <c r="N5198" i="3"/>
  <c r="M5199" i="3"/>
  <c r="N5199" i="3"/>
  <c r="M5200" i="3"/>
  <c r="N5200" i="3"/>
  <c r="M5201" i="3"/>
  <c r="N5201" i="3"/>
  <c r="M5202" i="3"/>
  <c r="N5202" i="3"/>
  <c r="M5203" i="3"/>
  <c r="N5203" i="3"/>
  <c r="M5204" i="3"/>
  <c r="N5204" i="3"/>
  <c r="M5205" i="3"/>
  <c r="N5205" i="3"/>
  <c r="M5206" i="3"/>
  <c r="N5206" i="3"/>
  <c r="M5207" i="3"/>
  <c r="N5207" i="3"/>
  <c r="M5208" i="3"/>
  <c r="N5208" i="3"/>
  <c r="M5209" i="3"/>
  <c r="N5209" i="3"/>
  <c r="M5210" i="3"/>
  <c r="N5210" i="3"/>
  <c r="M5211" i="3"/>
  <c r="N5211" i="3"/>
  <c r="M5212" i="3"/>
  <c r="N5212" i="3"/>
  <c r="M5213" i="3"/>
  <c r="N5213" i="3"/>
  <c r="M5214" i="3"/>
  <c r="N5214" i="3"/>
  <c r="M5215" i="3"/>
  <c r="N5215" i="3"/>
  <c r="M5216" i="3"/>
  <c r="N5216" i="3"/>
  <c r="M5217" i="3"/>
  <c r="N5217" i="3"/>
  <c r="M5218" i="3"/>
  <c r="N5218" i="3"/>
  <c r="M5219" i="3"/>
  <c r="N5219" i="3"/>
  <c r="M5220" i="3"/>
  <c r="N5220" i="3"/>
  <c r="M5221" i="3"/>
  <c r="N5221" i="3"/>
  <c r="M5222" i="3"/>
  <c r="N5222" i="3"/>
  <c r="M5223" i="3"/>
  <c r="N5223" i="3"/>
  <c r="M5224" i="3"/>
  <c r="N5224" i="3"/>
  <c r="M5225" i="3"/>
  <c r="N5225" i="3"/>
  <c r="M5226" i="3"/>
  <c r="N5226" i="3"/>
  <c r="M5227" i="3"/>
  <c r="N5227" i="3"/>
  <c r="M5228" i="3"/>
  <c r="N5228" i="3"/>
  <c r="M5229" i="3"/>
  <c r="N5229" i="3"/>
  <c r="M5230" i="3"/>
  <c r="N5230" i="3"/>
  <c r="M5231" i="3"/>
  <c r="N5231" i="3"/>
  <c r="M5232" i="3"/>
  <c r="N5232" i="3"/>
  <c r="M5233" i="3"/>
  <c r="N5233" i="3"/>
  <c r="M5234" i="3"/>
  <c r="N5234" i="3"/>
  <c r="M5235" i="3"/>
  <c r="N5235" i="3"/>
  <c r="M5236" i="3"/>
  <c r="N5236" i="3"/>
  <c r="M5237" i="3"/>
  <c r="N5237" i="3"/>
  <c r="M5238" i="3"/>
  <c r="N5238" i="3"/>
  <c r="M5239" i="3"/>
  <c r="N5239" i="3"/>
  <c r="M5240" i="3"/>
  <c r="N5240" i="3"/>
  <c r="M5241" i="3"/>
  <c r="N5241" i="3"/>
  <c r="M5242" i="3"/>
  <c r="N5242" i="3"/>
  <c r="M5243" i="3"/>
  <c r="N5243" i="3"/>
  <c r="M5244" i="3"/>
  <c r="N5244" i="3"/>
  <c r="M5245" i="3"/>
  <c r="N5245" i="3"/>
  <c r="M5246" i="3"/>
  <c r="N5246" i="3"/>
  <c r="M5247" i="3"/>
  <c r="N5247" i="3"/>
  <c r="M5248" i="3"/>
  <c r="N5248" i="3"/>
  <c r="M5249" i="3"/>
  <c r="N5249" i="3"/>
  <c r="M5250" i="3"/>
  <c r="N5250" i="3"/>
  <c r="M5251" i="3"/>
  <c r="N5251" i="3"/>
  <c r="M5252" i="3"/>
  <c r="N5252" i="3"/>
  <c r="M5253" i="3"/>
  <c r="N5253" i="3"/>
  <c r="M5254" i="3"/>
  <c r="N5254" i="3"/>
  <c r="M5255" i="3"/>
  <c r="N5255" i="3"/>
  <c r="M5256" i="3"/>
  <c r="N5256" i="3"/>
  <c r="M5257" i="3"/>
  <c r="N5257" i="3"/>
  <c r="M5258" i="3"/>
  <c r="N5258" i="3"/>
  <c r="M5259" i="3"/>
  <c r="N5259" i="3"/>
  <c r="M5260" i="3"/>
  <c r="N5260" i="3"/>
  <c r="M5261" i="3"/>
  <c r="N5261" i="3"/>
  <c r="M5262" i="3"/>
  <c r="N5262" i="3"/>
  <c r="M5263" i="3"/>
  <c r="N5263" i="3"/>
  <c r="M5264" i="3"/>
  <c r="N5264" i="3"/>
  <c r="M5265" i="3"/>
  <c r="N5265" i="3"/>
  <c r="M5266" i="3"/>
  <c r="N5266" i="3"/>
  <c r="M5267" i="3"/>
  <c r="N5267" i="3"/>
  <c r="M5268" i="3"/>
  <c r="N5268" i="3"/>
  <c r="M5269" i="3"/>
  <c r="N5269" i="3"/>
  <c r="M5270" i="3"/>
  <c r="N5270" i="3"/>
  <c r="M5271" i="3"/>
  <c r="N5271" i="3"/>
  <c r="M5272" i="3"/>
  <c r="N5272" i="3"/>
  <c r="M5273" i="3"/>
  <c r="N5273" i="3"/>
  <c r="M5274" i="3"/>
  <c r="N5274" i="3"/>
  <c r="M5275" i="3"/>
  <c r="N5275" i="3"/>
  <c r="M5276" i="3"/>
  <c r="N5276" i="3"/>
  <c r="M5277" i="3"/>
  <c r="N5277" i="3"/>
  <c r="M5278" i="3"/>
  <c r="N5278" i="3"/>
  <c r="M5279" i="3"/>
  <c r="N5279" i="3"/>
  <c r="M5280" i="3"/>
  <c r="N5280" i="3"/>
  <c r="M5281" i="3"/>
  <c r="N5281" i="3"/>
  <c r="M5282" i="3"/>
  <c r="N5282" i="3"/>
  <c r="M5283" i="3"/>
  <c r="N5283" i="3"/>
  <c r="M5284" i="3"/>
  <c r="N5284" i="3"/>
  <c r="M5285" i="3"/>
  <c r="N5285" i="3"/>
  <c r="M5286" i="3"/>
  <c r="N5286" i="3"/>
  <c r="M5287" i="3"/>
  <c r="N5287" i="3"/>
  <c r="M5288" i="3"/>
  <c r="N5288" i="3"/>
  <c r="M5289" i="3"/>
  <c r="N5289" i="3"/>
  <c r="M5290" i="3"/>
  <c r="N5290" i="3"/>
  <c r="M5291" i="3"/>
  <c r="N5291" i="3"/>
  <c r="M5292" i="3"/>
  <c r="N5292" i="3"/>
  <c r="M5293" i="3"/>
  <c r="N5293" i="3"/>
  <c r="M5294" i="3"/>
  <c r="N5294" i="3"/>
  <c r="M5295" i="3"/>
  <c r="N5295" i="3"/>
  <c r="M5296" i="3"/>
  <c r="N5296" i="3"/>
  <c r="M5297" i="3"/>
  <c r="N5297" i="3"/>
  <c r="M5298" i="3"/>
  <c r="N5298" i="3"/>
  <c r="M5299" i="3"/>
  <c r="N5299" i="3"/>
  <c r="M5300" i="3"/>
  <c r="N5300" i="3"/>
  <c r="M5301" i="3"/>
  <c r="N5301" i="3"/>
  <c r="M5302" i="3"/>
  <c r="N5302" i="3"/>
  <c r="M5303" i="3"/>
  <c r="N5303" i="3"/>
  <c r="M5304" i="3"/>
  <c r="N5304" i="3"/>
  <c r="M5305" i="3"/>
  <c r="N5305" i="3"/>
  <c r="M5306" i="3"/>
  <c r="N5306" i="3"/>
  <c r="M5307" i="3"/>
  <c r="N5307" i="3"/>
  <c r="M5308" i="3"/>
  <c r="N5308" i="3"/>
  <c r="M5309" i="3"/>
  <c r="N5309" i="3"/>
  <c r="M5310" i="3"/>
  <c r="N5310" i="3"/>
  <c r="M5311" i="3"/>
  <c r="N5311" i="3"/>
  <c r="M5312" i="3"/>
  <c r="N5312" i="3"/>
  <c r="M5313" i="3"/>
  <c r="N5313" i="3"/>
  <c r="M5314" i="3"/>
  <c r="N5314" i="3"/>
  <c r="M5315" i="3"/>
  <c r="N5315" i="3"/>
  <c r="M5316" i="3"/>
  <c r="N5316" i="3"/>
  <c r="M5317" i="3"/>
  <c r="N5317" i="3"/>
  <c r="M5318" i="3"/>
  <c r="N5318" i="3"/>
  <c r="M5319" i="3"/>
  <c r="N5319" i="3"/>
  <c r="M5320" i="3"/>
  <c r="N5320" i="3"/>
  <c r="M5321" i="3"/>
  <c r="N5321" i="3"/>
  <c r="M5322" i="3"/>
  <c r="N5322" i="3"/>
  <c r="M5323" i="3"/>
  <c r="N5323" i="3"/>
  <c r="M5324" i="3"/>
  <c r="N5324" i="3"/>
  <c r="M5325" i="3"/>
  <c r="N5325" i="3"/>
  <c r="M5326" i="3"/>
  <c r="N5326" i="3"/>
  <c r="M5327" i="3"/>
  <c r="N5327" i="3"/>
  <c r="M5328" i="3"/>
  <c r="N5328" i="3"/>
  <c r="M5329" i="3"/>
  <c r="N5329" i="3"/>
  <c r="M5330" i="3"/>
  <c r="N5330" i="3"/>
  <c r="M5331" i="3"/>
  <c r="N5331" i="3"/>
  <c r="M5332" i="3"/>
  <c r="N5332" i="3"/>
  <c r="M5333" i="3"/>
  <c r="N5333" i="3"/>
  <c r="M5334" i="3"/>
  <c r="N5334" i="3"/>
  <c r="M5335" i="3"/>
  <c r="N5335" i="3"/>
  <c r="M5336" i="3"/>
  <c r="N5336" i="3"/>
  <c r="M5337" i="3"/>
  <c r="N5337" i="3"/>
  <c r="M5338" i="3"/>
  <c r="N5338" i="3"/>
  <c r="M5339" i="3"/>
  <c r="N5339" i="3"/>
  <c r="M5340" i="3"/>
  <c r="N5340" i="3"/>
  <c r="M5341" i="3"/>
  <c r="N5341" i="3"/>
  <c r="M5342" i="3"/>
  <c r="N5342" i="3"/>
  <c r="M5343" i="3"/>
  <c r="N5343" i="3"/>
  <c r="M5344" i="3"/>
  <c r="N5344" i="3"/>
  <c r="M5345" i="3"/>
  <c r="N5345" i="3"/>
  <c r="M5346" i="3"/>
  <c r="N5346" i="3"/>
  <c r="M5347" i="3"/>
  <c r="N5347" i="3"/>
  <c r="M5348" i="3"/>
  <c r="N5348" i="3"/>
  <c r="M5349" i="3"/>
  <c r="N5349" i="3"/>
  <c r="M5350" i="3"/>
  <c r="N5350" i="3"/>
  <c r="M5351" i="3"/>
  <c r="N5351" i="3"/>
  <c r="M5352" i="3"/>
  <c r="N5352" i="3"/>
  <c r="M5353" i="3"/>
  <c r="N5353" i="3"/>
  <c r="M5354" i="3"/>
  <c r="N5354" i="3"/>
  <c r="M5355" i="3"/>
  <c r="N5355" i="3"/>
  <c r="M5356" i="3"/>
  <c r="N5356" i="3"/>
  <c r="M5357" i="3"/>
  <c r="N5357" i="3"/>
  <c r="M5358" i="3"/>
  <c r="N5358" i="3"/>
  <c r="M5359" i="3"/>
  <c r="N5359" i="3"/>
  <c r="M5360" i="3"/>
  <c r="N5360" i="3"/>
  <c r="M5361" i="3"/>
  <c r="N5361" i="3"/>
  <c r="M5362" i="3"/>
  <c r="N5362" i="3"/>
  <c r="M5363" i="3"/>
  <c r="N5363" i="3"/>
  <c r="M5364" i="3"/>
  <c r="N5364" i="3"/>
  <c r="M5365" i="3"/>
  <c r="N5365" i="3"/>
  <c r="M5366" i="3"/>
  <c r="N5366" i="3"/>
  <c r="M5367" i="3"/>
  <c r="N5367" i="3"/>
  <c r="M5368" i="3"/>
  <c r="N5368" i="3"/>
  <c r="M5369" i="3"/>
  <c r="N5369" i="3"/>
  <c r="M5370" i="3"/>
  <c r="N5370" i="3"/>
  <c r="M5371" i="3"/>
  <c r="N5371" i="3"/>
  <c r="M5372" i="3"/>
  <c r="N5372" i="3"/>
  <c r="M5373" i="3"/>
  <c r="N5373" i="3"/>
  <c r="M5374" i="3"/>
  <c r="N5374" i="3"/>
  <c r="M5375" i="3"/>
  <c r="N5375" i="3"/>
  <c r="M5376" i="3"/>
  <c r="N5376" i="3"/>
  <c r="M5377" i="3"/>
  <c r="N5377" i="3"/>
  <c r="M5378" i="3"/>
  <c r="N5378" i="3"/>
  <c r="M5379" i="3"/>
  <c r="N5379" i="3"/>
  <c r="M5380" i="3"/>
  <c r="N5380" i="3"/>
  <c r="M5381" i="3"/>
  <c r="N5381" i="3"/>
  <c r="M5382" i="3"/>
  <c r="N5382" i="3"/>
  <c r="M5383" i="3"/>
  <c r="N5383" i="3"/>
  <c r="M5384" i="3"/>
  <c r="N5384" i="3"/>
  <c r="M5385" i="3"/>
  <c r="N5385" i="3"/>
  <c r="M5386" i="3"/>
  <c r="N5386" i="3"/>
  <c r="M5387" i="3"/>
  <c r="N5387" i="3"/>
  <c r="M5388" i="3"/>
  <c r="N5388" i="3"/>
  <c r="M5389" i="3"/>
  <c r="N5389" i="3"/>
  <c r="M5390" i="3"/>
  <c r="N5390" i="3"/>
  <c r="M5391" i="3"/>
  <c r="N5391" i="3"/>
  <c r="M5392" i="3"/>
  <c r="N5392" i="3"/>
  <c r="M5393" i="3"/>
  <c r="N5393" i="3"/>
  <c r="M5394" i="3"/>
  <c r="N5394" i="3"/>
  <c r="M5395" i="3"/>
  <c r="N5395" i="3"/>
  <c r="M5396" i="3"/>
  <c r="N5396" i="3"/>
  <c r="M5397" i="3"/>
  <c r="N5397" i="3"/>
  <c r="M5398" i="3"/>
  <c r="N5398" i="3"/>
  <c r="M5399" i="3"/>
  <c r="N5399" i="3"/>
  <c r="M5400" i="3"/>
  <c r="N5400" i="3"/>
  <c r="M5401" i="3"/>
  <c r="N5401" i="3"/>
  <c r="M5402" i="3"/>
  <c r="N5402" i="3"/>
  <c r="M5403" i="3"/>
  <c r="N5403" i="3"/>
  <c r="M5404" i="3"/>
  <c r="N5404" i="3"/>
  <c r="M5405" i="3"/>
  <c r="N5405" i="3"/>
  <c r="M5406" i="3"/>
  <c r="N5406" i="3"/>
  <c r="M5407" i="3"/>
  <c r="N5407" i="3"/>
  <c r="M5408" i="3"/>
  <c r="N5408" i="3"/>
  <c r="M5409" i="3"/>
  <c r="N5409" i="3"/>
  <c r="M5410" i="3"/>
  <c r="N5410" i="3"/>
  <c r="M5411" i="3"/>
  <c r="N5411" i="3"/>
  <c r="M5412" i="3"/>
  <c r="N5412" i="3"/>
  <c r="M5413" i="3"/>
  <c r="N5413" i="3"/>
  <c r="M5414" i="3"/>
  <c r="N5414" i="3"/>
  <c r="M5415" i="3"/>
  <c r="N5415" i="3"/>
  <c r="M5416" i="3"/>
  <c r="N5416" i="3"/>
  <c r="M5417" i="3"/>
  <c r="N5417" i="3"/>
  <c r="M5418" i="3"/>
  <c r="N5418" i="3"/>
  <c r="M5419" i="3"/>
  <c r="N5419" i="3"/>
  <c r="M5420" i="3"/>
  <c r="N5420" i="3"/>
  <c r="M5421" i="3"/>
  <c r="N5421" i="3"/>
  <c r="M5422" i="3"/>
  <c r="N5422" i="3"/>
  <c r="M5423" i="3"/>
  <c r="N5423" i="3"/>
  <c r="M5424" i="3"/>
  <c r="N5424" i="3"/>
  <c r="M5425" i="3"/>
  <c r="N5425" i="3"/>
  <c r="M5426" i="3"/>
  <c r="N5426" i="3"/>
  <c r="M5427" i="3"/>
  <c r="N5427" i="3"/>
  <c r="M5428" i="3"/>
  <c r="N5428" i="3"/>
  <c r="M5429" i="3"/>
  <c r="N5429" i="3"/>
  <c r="M5430" i="3"/>
  <c r="N5430" i="3"/>
  <c r="M5431" i="3"/>
  <c r="N5431" i="3"/>
  <c r="M5432" i="3"/>
  <c r="N5432" i="3"/>
  <c r="M5433" i="3"/>
  <c r="N5433" i="3"/>
  <c r="M5434" i="3"/>
  <c r="N5434" i="3"/>
  <c r="M5435" i="3"/>
  <c r="N5435" i="3"/>
  <c r="M5436" i="3"/>
  <c r="N5436" i="3"/>
  <c r="M5437" i="3"/>
  <c r="N5437" i="3"/>
  <c r="M5438" i="3"/>
  <c r="N5438" i="3"/>
  <c r="M5439" i="3"/>
  <c r="N5439" i="3"/>
  <c r="M5440" i="3"/>
  <c r="N5440" i="3"/>
  <c r="M5441" i="3"/>
  <c r="N5441" i="3"/>
  <c r="M5442" i="3"/>
  <c r="N5442" i="3"/>
  <c r="M5443" i="3"/>
  <c r="N5443" i="3"/>
  <c r="M5444" i="3"/>
  <c r="N5444" i="3"/>
  <c r="M5445" i="3"/>
  <c r="N5445" i="3"/>
  <c r="M5446" i="3"/>
  <c r="N5446" i="3"/>
  <c r="M5447" i="3"/>
  <c r="N5447" i="3"/>
  <c r="M5448" i="3"/>
  <c r="N5448" i="3"/>
  <c r="M5449" i="3"/>
  <c r="N5449" i="3"/>
  <c r="M5450" i="3"/>
  <c r="N5450" i="3"/>
  <c r="M5451" i="3"/>
  <c r="N5451" i="3"/>
  <c r="M5452" i="3"/>
  <c r="N5452" i="3"/>
  <c r="M5453" i="3"/>
  <c r="N5453" i="3"/>
  <c r="M5454" i="3"/>
  <c r="N5454" i="3"/>
  <c r="M5455" i="3"/>
  <c r="N5455" i="3"/>
  <c r="M5456" i="3"/>
  <c r="N5456" i="3"/>
  <c r="M5457" i="3"/>
  <c r="N5457" i="3"/>
  <c r="M5458" i="3"/>
  <c r="N5458" i="3"/>
  <c r="M5459" i="3"/>
  <c r="N5459" i="3"/>
  <c r="M5460" i="3"/>
  <c r="N5460" i="3"/>
  <c r="M5461" i="3"/>
  <c r="N5461" i="3"/>
  <c r="M5462" i="3"/>
  <c r="N5462" i="3"/>
  <c r="M5463" i="3"/>
  <c r="N5463" i="3"/>
  <c r="M5464" i="3"/>
  <c r="N5464" i="3"/>
  <c r="M5465" i="3"/>
  <c r="N5465" i="3"/>
  <c r="M5466" i="3"/>
  <c r="N5466" i="3"/>
  <c r="M5467" i="3"/>
  <c r="N5467" i="3"/>
  <c r="M5468" i="3"/>
  <c r="N5468" i="3"/>
  <c r="M5469" i="3"/>
  <c r="N5469" i="3"/>
  <c r="M5470" i="3"/>
  <c r="N5470" i="3"/>
  <c r="M5471" i="3"/>
  <c r="N5471" i="3"/>
  <c r="M5472" i="3"/>
  <c r="N5472" i="3"/>
  <c r="M5473" i="3"/>
  <c r="N5473" i="3"/>
  <c r="M5474" i="3"/>
  <c r="N5474" i="3"/>
  <c r="M5475" i="3"/>
  <c r="N5475" i="3"/>
  <c r="M5476" i="3"/>
  <c r="N5476" i="3"/>
  <c r="M5477" i="3"/>
  <c r="N5477" i="3"/>
  <c r="M5478" i="3"/>
  <c r="N5478" i="3"/>
  <c r="M5479" i="3"/>
  <c r="N5479" i="3"/>
  <c r="M5480" i="3"/>
  <c r="N5480" i="3"/>
  <c r="M5481" i="3"/>
  <c r="N5481" i="3"/>
  <c r="M5482" i="3"/>
  <c r="N5482" i="3"/>
  <c r="M5483" i="3"/>
  <c r="N5483" i="3"/>
  <c r="M5484" i="3"/>
  <c r="N5484" i="3"/>
  <c r="M5485" i="3"/>
  <c r="N5485" i="3"/>
  <c r="M5486" i="3"/>
  <c r="N5486" i="3"/>
  <c r="M5487" i="3"/>
  <c r="N5487" i="3"/>
  <c r="M5488" i="3"/>
  <c r="N5488" i="3"/>
  <c r="M5489" i="3"/>
  <c r="N5489" i="3"/>
  <c r="M5490" i="3"/>
  <c r="N5490" i="3"/>
  <c r="M5491" i="3"/>
  <c r="N5491" i="3"/>
  <c r="M5492" i="3"/>
  <c r="N5492" i="3"/>
  <c r="M5493" i="3"/>
  <c r="N5493" i="3"/>
  <c r="M5494" i="3"/>
  <c r="N5494" i="3"/>
  <c r="M5495" i="3"/>
  <c r="N5495" i="3"/>
  <c r="M5496" i="3"/>
  <c r="N5496" i="3"/>
  <c r="M5497" i="3"/>
  <c r="N5497" i="3"/>
  <c r="M5498" i="3"/>
  <c r="N5498" i="3"/>
  <c r="M5499" i="3"/>
  <c r="N5499" i="3"/>
  <c r="M5500" i="3"/>
  <c r="N5500" i="3"/>
  <c r="M5501" i="3"/>
  <c r="N5501" i="3"/>
  <c r="M5502" i="3"/>
  <c r="N5502" i="3"/>
  <c r="M5503" i="3"/>
  <c r="N5503" i="3"/>
  <c r="M5504" i="3"/>
  <c r="N5504" i="3"/>
  <c r="M5505" i="3"/>
  <c r="N5505" i="3"/>
  <c r="M5506" i="3"/>
  <c r="N5506" i="3"/>
  <c r="M5507" i="3"/>
  <c r="N5507" i="3"/>
  <c r="M5508" i="3"/>
  <c r="N5508" i="3"/>
  <c r="M5509" i="3"/>
  <c r="N5509" i="3"/>
  <c r="M5510" i="3"/>
  <c r="N5510" i="3"/>
  <c r="M5511" i="3"/>
  <c r="N5511" i="3"/>
  <c r="M5512" i="3"/>
  <c r="N5512" i="3"/>
  <c r="M5513" i="3"/>
  <c r="N5513" i="3"/>
  <c r="M5514" i="3"/>
  <c r="N5514" i="3"/>
  <c r="M5515" i="3"/>
  <c r="N5515" i="3"/>
  <c r="M5516" i="3"/>
  <c r="N5516" i="3"/>
  <c r="M5517" i="3"/>
  <c r="N5517" i="3"/>
  <c r="M5518" i="3"/>
  <c r="N5518" i="3"/>
  <c r="M5519" i="3"/>
  <c r="N5519" i="3"/>
  <c r="M5520" i="3"/>
  <c r="N5520" i="3"/>
  <c r="M5521" i="3"/>
  <c r="N5521" i="3"/>
  <c r="M5522" i="3"/>
  <c r="N5522" i="3"/>
  <c r="M5523" i="3"/>
  <c r="N5523" i="3"/>
  <c r="M5524" i="3"/>
  <c r="N5524" i="3"/>
  <c r="M5525" i="3"/>
  <c r="N5525" i="3"/>
  <c r="M5526" i="3"/>
  <c r="N5526" i="3"/>
  <c r="M5527" i="3"/>
  <c r="N5527" i="3"/>
  <c r="M5528" i="3"/>
  <c r="N5528" i="3"/>
  <c r="M5529" i="3"/>
  <c r="N5529" i="3"/>
  <c r="M5530" i="3"/>
  <c r="N5530" i="3"/>
  <c r="M5531" i="3"/>
  <c r="N5531" i="3"/>
  <c r="M5532" i="3"/>
  <c r="N5532" i="3"/>
  <c r="M5533" i="3"/>
  <c r="N5533" i="3"/>
  <c r="M5534" i="3"/>
  <c r="N5534" i="3"/>
  <c r="M5535" i="3"/>
  <c r="N5535" i="3"/>
  <c r="M5536" i="3"/>
  <c r="N5536" i="3"/>
  <c r="M5537" i="3"/>
  <c r="N5537" i="3"/>
  <c r="M5538" i="3"/>
  <c r="N5538" i="3"/>
  <c r="M5539" i="3"/>
  <c r="N5539" i="3"/>
  <c r="M5540" i="3"/>
  <c r="N5540" i="3"/>
  <c r="M5541" i="3"/>
  <c r="N5541" i="3"/>
  <c r="M5542" i="3"/>
  <c r="N5542" i="3"/>
  <c r="N2" i="3"/>
  <c r="M2" i="3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AC13" i="8" l="1"/>
  <c r="U13" i="8"/>
  <c r="L13" i="8"/>
  <c r="D13" i="8"/>
  <c r="AB13" i="8"/>
  <c r="T13" i="8"/>
  <c r="T26" i="8" s="1"/>
  <c r="K13" i="8"/>
  <c r="C13" i="8"/>
  <c r="Z13" i="8"/>
  <c r="Q13" i="8"/>
  <c r="I13" i="8"/>
  <c r="X13" i="8"/>
  <c r="AH13" i="8"/>
  <c r="AG13" i="8"/>
  <c r="Y13" i="8"/>
  <c r="P13" i="8"/>
  <c r="H13" i="8"/>
  <c r="AF13" i="8"/>
  <c r="G13" i="8"/>
  <c r="AD13" i="8"/>
  <c r="V13" i="8"/>
  <c r="M13" i="8"/>
  <c r="E13" i="8"/>
  <c r="O13" i="8"/>
  <c r="R13" i="8" s="1"/>
  <c r="AG9" i="8"/>
  <c r="Y9" i="8"/>
  <c r="P9" i="8"/>
  <c r="H9" i="8"/>
  <c r="AF9" i="8"/>
  <c r="X9" i="8"/>
  <c r="O9" i="8"/>
  <c r="G9" i="8"/>
  <c r="E9" i="8"/>
  <c r="AB9" i="8"/>
  <c r="AD9" i="8"/>
  <c r="V9" i="8"/>
  <c r="M9" i="8"/>
  <c r="C9" i="8"/>
  <c r="AC9" i="8"/>
  <c r="U9" i="8"/>
  <c r="L9" i="8"/>
  <c r="D9" i="8"/>
  <c r="K9" i="8"/>
  <c r="AH9" i="8"/>
  <c r="Z9" i="8"/>
  <c r="Q9" i="8"/>
  <c r="I9" i="8"/>
  <c r="T9" i="8"/>
  <c r="AF4" i="8"/>
  <c r="X4" i="8"/>
  <c r="O4" i="8"/>
  <c r="G4" i="8"/>
  <c r="L4" i="8"/>
  <c r="D4" i="8"/>
  <c r="I4" i="8"/>
  <c r="Q4" i="8"/>
  <c r="AD4" i="8"/>
  <c r="V4" i="8"/>
  <c r="M4" i="8"/>
  <c r="E4" i="8"/>
  <c r="AC4" i="8"/>
  <c r="U4" i="8"/>
  <c r="Z4" i="8"/>
  <c r="AB4" i="8"/>
  <c r="T4" i="8"/>
  <c r="K4" i="8"/>
  <c r="C4" i="8"/>
  <c r="AH4" i="8"/>
  <c r="AG4" i="8"/>
  <c r="Y4" i="8"/>
  <c r="P4" i="8"/>
  <c r="H4" i="8"/>
  <c r="AD3" i="8"/>
  <c r="D3" i="8"/>
  <c r="AH3" i="8"/>
  <c r="Z3" i="8"/>
  <c r="Q3" i="8"/>
  <c r="I3" i="8"/>
  <c r="V3" i="8"/>
  <c r="E3" i="8"/>
  <c r="U3" i="8"/>
  <c r="L3" i="8"/>
  <c r="AG3" i="8"/>
  <c r="Y3" i="8"/>
  <c r="P3" i="8"/>
  <c r="H3" i="8"/>
  <c r="AF3" i="8"/>
  <c r="X3" i="8"/>
  <c r="O3" i="8"/>
  <c r="M3" i="8"/>
  <c r="AC3" i="8"/>
  <c r="AB3" i="8"/>
  <c r="T3" i="8"/>
  <c r="K3" i="8"/>
  <c r="C3" i="8"/>
  <c r="G3" i="8"/>
  <c r="AC5" i="8"/>
  <c r="U5" i="8"/>
  <c r="L5" i="8"/>
  <c r="D5" i="8"/>
  <c r="X5" i="8"/>
  <c r="G5" i="8"/>
  <c r="AB5" i="8"/>
  <c r="T5" i="8"/>
  <c r="K5" i="8"/>
  <c r="C5" i="8"/>
  <c r="Q5" i="8"/>
  <c r="Z5" i="8"/>
  <c r="I5" i="8"/>
  <c r="AH5" i="8"/>
  <c r="AG5" i="8"/>
  <c r="Y5" i="8"/>
  <c r="P5" i="8"/>
  <c r="H5" i="8"/>
  <c r="AF5" i="8"/>
  <c r="AD5" i="8"/>
  <c r="V5" i="8"/>
  <c r="M5" i="8"/>
  <c r="E5" i="8"/>
  <c r="O5" i="8"/>
  <c r="AF12" i="8"/>
  <c r="X12" i="8"/>
  <c r="O12" i="8"/>
  <c r="G12" i="8"/>
  <c r="D12" i="8"/>
  <c r="AD12" i="8"/>
  <c r="V12" i="8"/>
  <c r="M12" i="8"/>
  <c r="E12" i="8"/>
  <c r="AC12" i="8"/>
  <c r="U12" i="8"/>
  <c r="L12" i="8"/>
  <c r="AB12" i="8"/>
  <c r="T12" i="8"/>
  <c r="K12" i="8"/>
  <c r="C12" i="8"/>
  <c r="F12" i="8" s="1"/>
  <c r="Z12" i="8"/>
  <c r="Q12" i="8"/>
  <c r="AH12" i="8"/>
  <c r="AG12" i="8"/>
  <c r="Y12" i="8"/>
  <c r="P12" i="8"/>
  <c r="H12" i="8"/>
  <c r="I12" i="8"/>
  <c r="AB8" i="8"/>
  <c r="T8" i="8"/>
  <c r="K8" i="8"/>
  <c r="C8" i="8"/>
  <c r="V8" i="8"/>
  <c r="H8" i="8"/>
  <c r="AH8" i="8"/>
  <c r="Z8" i="8"/>
  <c r="Q8" i="8"/>
  <c r="I8" i="8"/>
  <c r="Y8" i="8"/>
  <c r="P8" i="8"/>
  <c r="E8" i="8"/>
  <c r="AG8" i="8"/>
  <c r="AF8" i="8"/>
  <c r="X8" i="8"/>
  <c r="O8" i="8"/>
  <c r="G8" i="8"/>
  <c r="M8" i="8"/>
  <c r="AC8" i="8"/>
  <c r="U8" i="8"/>
  <c r="L8" i="8"/>
  <c r="D8" i="8"/>
  <c r="AD8" i="8"/>
  <c r="G11" i="8"/>
  <c r="AD11" i="8"/>
  <c r="AH11" i="8"/>
  <c r="Z11" i="8"/>
  <c r="Q11" i="8"/>
  <c r="I11" i="8"/>
  <c r="V11" i="8"/>
  <c r="E11" i="8"/>
  <c r="AG11" i="8"/>
  <c r="Y11" i="8"/>
  <c r="P11" i="8"/>
  <c r="H11" i="8"/>
  <c r="X11" i="8"/>
  <c r="O11" i="8"/>
  <c r="M11" i="8"/>
  <c r="L11" i="8"/>
  <c r="AF11" i="8"/>
  <c r="AC11" i="8"/>
  <c r="AB11" i="8"/>
  <c r="T11" i="8"/>
  <c r="K11" i="8"/>
  <c r="C11" i="8"/>
  <c r="U11" i="8"/>
  <c r="D11" i="8"/>
  <c r="P7" i="8"/>
  <c r="AD7" i="8"/>
  <c r="V7" i="8"/>
  <c r="M7" i="8"/>
  <c r="E7" i="8"/>
  <c r="AH7" i="8"/>
  <c r="Y7" i="8"/>
  <c r="AC7" i="8"/>
  <c r="U7" i="8"/>
  <c r="L7" i="8"/>
  <c r="D7" i="8"/>
  <c r="AB7" i="8"/>
  <c r="T7" i="8"/>
  <c r="K7" i="8"/>
  <c r="I7" i="8"/>
  <c r="Q7" i="8"/>
  <c r="H7" i="8"/>
  <c r="AG7" i="8"/>
  <c r="AF7" i="8"/>
  <c r="X7" i="8"/>
  <c r="O7" i="8"/>
  <c r="G7" i="8"/>
  <c r="C7" i="8"/>
  <c r="Z7" i="8"/>
  <c r="AH14" i="8"/>
  <c r="Z14" i="8"/>
  <c r="Q14" i="8"/>
  <c r="I14" i="8"/>
  <c r="AG14" i="8"/>
  <c r="Y14" i="8"/>
  <c r="P14" i="8"/>
  <c r="R14" i="8" s="1"/>
  <c r="H14" i="8"/>
  <c r="L14" i="8"/>
  <c r="C14" i="8"/>
  <c r="AF14" i="8"/>
  <c r="X14" i="8"/>
  <c r="O14" i="8"/>
  <c r="G14" i="8"/>
  <c r="U14" i="8"/>
  <c r="AB14" i="8"/>
  <c r="AD14" i="8"/>
  <c r="V14" i="8"/>
  <c r="M14" i="8"/>
  <c r="E14" i="8"/>
  <c r="D14" i="8"/>
  <c r="T14" i="8"/>
  <c r="AC14" i="8"/>
  <c r="K14" i="8"/>
  <c r="AD10" i="8"/>
  <c r="V10" i="8"/>
  <c r="M10" i="8"/>
  <c r="E10" i="8"/>
  <c r="AC10" i="8"/>
  <c r="U10" i="8"/>
  <c r="L10" i="8"/>
  <c r="D10" i="8"/>
  <c r="Y10" i="8"/>
  <c r="H10" i="8"/>
  <c r="AB10" i="8"/>
  <c r="T10" i="8"/>
  <c r="K10" i="8"/>
  <c r="C10" i="8"/>
  <c r="P10" i="8"/>
  <c r="G10" i="8"/>
  <c r="AH10" i="8"/>
  <c r="Z10" i="8"/>
  <c r="Q10" i="8"/>
  <c r="I10" i="8"/>
  <c r="AG10" i="8"/>
  <c r="AF10" i="8"/>
  <c r="X10" i="8"/>
  <c r="O10" i="8"/>
  <c r="AH6" i="8"/>
  <c r="Z6" i="8"/>
  <c r="Q6" i="8"/>
  <c r="I6" i="8"/>
  <c r="K6" i="8"/>
  <c r="AG6" i="8"/>
  <c r="Y6" i="8"/>
  <c r="P6" i="8"/>
  <c r="H6" i="8"/>
  <c r="L6" i="8"/>
  <c r="AB6" i="8"/>
  <c r="AF6" i="8"/>
  <c r="X6" i="8"/>
  <c r="O6" i="8"/>
  <c r="G6" i="8"/>
  <c r="U6" i="8"/>
  <c r="T6" i="8"/>
  <c r="AD6" i="8"/>
  <c r="V6" i="8"/>
  <c r="M6" i="8"/>
  <c r="E6" i="8"/>
  <c r="D6" i="8"/>
  <c r="C6" i="8"/>
  <c r="AC6" i="8"/>
  <c r="Q34" i="14"/>
  <c r="W13" i="8"/>
  <c r="J13" i="8"/>
  <c r="AG71" i="14"/>
  <c r="AG70" i="14"/>
  <c r="K72" i="14"/>
  <c r="K71" i="14"/>
  <c r="V71" i="14"/>
  <c r="K70" i="14"/>
  <c r="AF72" i="14"/>
  <c r="AD69" i="14"/>
  <c r="L72" i="14"/>
  <c r="AC71" i="14"/>
  <c r="AC70" i="14"/>
  <c r="AF71" i="14"/>
  <c r="V72" i="14"/>
  <c r="X72" i="14"/>
  <c r="AF70" i="14"/>
  <c r="V70" i="14"/>
  <c r="AG72" i="14"/>
  <c r="AH72" i="14"/>
  <c r="L70" i="14"/>
  <c r="N70" i="14" s="1"/>
  <c r="X70" i="14"/>
  <c r="X71" i="14"/>
  <c r="O63" i="14"/>
  <c r="C70" i="14"/>
  <c r="M70" i="14"/>
  <c r="Y70" i="14"/>
  <c r="C71" i="14"/>
  <c r="M71" i="14"/>
  <c r="Y71" i="14"/>
  <c r="C72" i="14"/>
  <c r="M72" i="14"/>
  <c r="Y72" i="14"/>
  <c r="P63" i="14"/>
  <c r="D70" i="14"/>
  <c r="O70" i="14"/>
  <c r="Z70" i="14"/>
  <c r="D71" i="14"/>
  <c r="O71" i="14"/>
  <c r="Z71" i="14"/>
  <c r="D72" i="14"/>
  <c r="O72" i="14"/>
  <c r="Z72" i="14"/>
  <c r="AH70" i="14"/>
  <c r="AI70" i="14" s="1"/>
  <c r="L71" i="14"/>
  <c r="AH71" i="14"/>
  <c r="H69" i="14"/>
  <c r="X69" i="14"/>
  <c r="I69" i="14"/>
  <c r="Y69" i="14"/>
  <c r="AG63" i="14"/>
  <c r="E70" i="14"/>
  <c r="P70" i="14"/>
  <c r="AB70" i="14"/>
  <c r="E71" i="14"/>
  <c r="P71" i="14"/>
  <c r="AB71" i="14"/>
  <c r="E72" i="14"/>
  <c r="P72" i="14"/>
  <c r="AB72" i="14"/>
  <c r="Z69" i="14"/>
  <c r="G70" i="14"/>
  <c r="Q70" i="14"/>
  <c r="G71" i="14"/>
  <c r="Q71" i="14"/>
  <c r="G72" i="14"/>
  <c r="Q72" i="14"/>
  <c r="AC72" i="14"/>
  <c r="C69" i="14"/>
  <c r="C83" i="14" s="1"/>
  <c r="H70" i="14"/>
  <c r="T70" i="14"/>
  <c r="AD70" i="14"/>
  <c r="H71" i="14"/>
  <c r="T71" i="14"/>
  <c r="AD71" i="14"/>
  <c r="H72" i="14"/>
  <c r="T72" i="14"/>
  <c r="AD72" i="14"/>
  <c r="T69" i="14"/>
  <c r="I70" i="14"/>
  <c r="U70" i="14"/>
  <c r="I71" i="14"/>
  <c r="U71" i="14"/>
  <c r="I72" i="14"/>
  <c r="U72" i="14"/>
  <c r="W72" i="14" s="1"/>
  <c r="T41" i="14"/>
  <c r="AH5" i="14"/>
  <c r="D5" i="14"/>
  <c r="T42" i="14"/>
  <c r="Y42" i="14"/>
  <c r="AC41" i="14"/>
  <c r="AH43" i="14"/>
  <c r="AB41" i="14"/>
  <c r="M42" i="14"/>
  <c r="Z41" i="14"/>
  <c r="O42" i="14"/>
  <c r="E32" i="14"/>
  <c r="Y41" i="14"/>
  <c r="AH42" i="14"/>
  <c r="Z42" i="14"/>
  <c r="E41" i="14"/>
  <c r="C43" i="14"/>
  <c r="AH41" i="14"/>
  <c r="H41" i="14"/>
  <c r="AD41" i="14"/>
  <c r="D43" i="14"/>
  <c r="I41" i="14"/>
  <c r="C42" i="14"/>
  <c r="M43" i="14"/>
  <c r="AB42" i="14"/>
  <c r="AG41" i="14"/>
  <c r="O41" i="14"/>
  <c r="D42" i="14"/>
  <c r="O43" i="14"/>
  <c r="Q41" i="14"/>
  <c r="Y43" i="14"/>
  <c r="Z43" i="14"/>
  <c r="G41" i="14"/>
  <c r="P41" i="14"/>
  <c r="E42" i="14"/>
  <c r="P42" i="14"/>
  <c r="E43" i="14"/>
  <c r="P43" i="14"/>
  <c r="AB43" i="14"/>
  <c r="G42" i="14"/>
  <c r="Q42" i="14"/>
  <c r="AC42" i="14"/>
  <c r="G43" i="14"/>
  <c r="Q43" i="14"/>
  <c r="AC43" i="14"/>
  <c r="H42" i="14"/>
  <c r="AD42" i="14"/>
  <c r="H43" i="14"/>
  <c r="T43" i="14"/>
  <c r="AD43" i="14"/>
  <c r="K40" i="14"/>
  <c r="V40" i="14"/>
  <c r="K41" i="14"/>
  <c r="U41" i="14"/>
  <c r="AF41" i="14"/>
  <c r="I42" i="14"/>
  <c r="U42" i="14"/>
  <c r="AF42" i="14"/>
  <c r="I43" i="14"/>
  <c r="U43" i="14"/>
  <c r="AF43" i="14"/>
  <c r="C41" i="14"/>
  <c r="L41" i="14"/>
  <c r="V41" i="14"/>
  <c r="K42" i="14"/>
  <c r="V42" i="14"/>
  <c r="AG42" i="14"/>
  <c r="K43" i="14"/>
  <c r="V43" i="14"/>
  <c r="AG43" i="14"/>
  <c r="D41" i="14"/>
  <c r="M41" i="14"/>
  <c r="X41" i="14"/>
  <c r="L42" i="14"/>
  <c r="X42" i="14"/>
  <c r="L43" i="14"/>
  <c r="X43" i="14"/>
  <c r="D12" i="14"/>
  <c r="AH14" i="14"/>
  <c r="M11" i="14"/>
  <c r="U32" i="14"/>
  <c r="AH13" i="14"/>
  <c r="G11" i="14"/>
  <c r="AF10" i="14"/>
  <c r="AB14" i="14"/>
  <c r="Y13" i="14"/>
  <c r="Y12" i="14"/>
  <c r="O12" i="14"/>
  <c r="Z12" i="14"/>
  <c r="D13" i="14"/>
  <c r="O13" i="14"/>
  <c r="Z13" i="14"/>
  <c r="C14" i="14"/>
  <c r="M14" i="14"/>
  <c r="Y14" i="14"/>
  <c r="E12" i="14"/>
  <c r="P12" i="14"/>
  <c r="AB12" i="14"/>
  <c r="E13" i="14"/>
  <c r="P13" i="14"/>
  <c r="AB13" i="14"/>
  <c r="D14" i="14"/>
  <c r="O14" i="14"/>
  <c r="Z14" i="14"/>
  <c r="H12" i="14"/>
  <c r="T12" i="14"/>
  <c r="AD12" i="14"/>
  <c r="H13" i="14"/>
  <c r="T13" i="14"/>
  <c r="AD13" i="14"/>
  <c r="G14" i="14"/>
  <c r="Q14" i="14"/>
  <c r="AC14" i="14"/>
  <c r="G12" i="14"/>
  <c r="Q12" i="14"/>
  <c r="AC12" i="14"/>
  <c r="G13" i="14"/>
  <c r="Q13" i="14"/>
  <c r="AC13" i="14"/>
  <c r="E14" i="14"/>
  <c r="P14" i="14"/>
  <c r="L11" i="14"/>
  <c r="AB10" i="14"/>
  <c r="I12" i="14"/>
  <c r="U12" i="14"/>
  <c r="AF12" i="14"/>
  <c r="I13" i="14"/>
  <c r="U13" i="14"/>
  <c r="AF13" i="14"/>
  <c r="H14" i="14"/>
  <c r="T14" i="14"/>
  <c r="AD14" i="14"/>
  <c r="K12" i="14"/>
  <c r="V12" i="14"/>
  <c r="AG13" i="14"/>
  <c r="I14" i="14"/>
  <c r="U14" i="14"/>
  <c r="AF14" i="14"/>
  <c r="AC10" i="14"/>
  <c r="AG12" i="14"/>
  <c r="K13" i="14"/>
  <c r="V13" i="14"/>
  <c r="L12" i="14"/>
  <c r="X12" i="14"/>
  <c r="AH12" i="14"/>
  <c r="L13" i="14"/>
  <c r="X13" i="14"/>
  <c r="K14" i="14"/>
  <c r="V14" i="14"/>
  <c r="AG14" i="14"/>
  <c r="C12" i="14"/>
  <c r="M12" i="14"/>
  <c r="C13" i="14"/>
  <c r="M13" i="14"/>
  <c r="L14" i="14"/>
  <c r="X14" i="14"/>
  <c r="O5" i="14"/>
  <c r="AD10" i="14"/>
  <c r="AB34" i="14"/>
  <c r="H38" i="14"/>
  <c r="D69" i="14"/>
  <c r="K34" i="14"/>
  <c r="K63" i="14"/>
  <c r="L40" i="14"/>
  <c r="Q63" i="14"/>
  <c r="Q11" i="14"/>
  <c r="O38" i="14"/>
  <c r="AB63" i="14"/>
  <c r="X11" i="14"/>
  <c r="T34" i="14"/>
  <c r="AH63" i="14"/>
  <c r="Y32" i="14"/>
  <c r="AG10" i="14"/>
  <c r="C34" i="14"/>
  <c r="C48" i="14" s="1"/>
  <c r="AH34" i="14"/>
  <c r="H11" i="14"/>
  <c r="P5" i="14"/>
  <c r="T5" i="14"/>
  <c r="V11" i="14"/>
  <c r="Y11" i="14"/>
  <c r="AB11" i="14"/>
  <c r="AH10" i="14"/>
  <c r="D34" i="14"/>
  <c r="G32" i="14"/>
  <c r="I38" i="14"/>
  <c r="L34" i="14"/>
  <c r="M40" i="14"/>
  <c r="P38" i="14"/>
  <c r="U34" i="14"/>
  <c r="X34" i="14"/>
  <c r="AC34" i="14"/>
  <c r="AF40" i="14"/>
  <c r="E69" i="14"/>
  <c r="L63" i="14"/>
  <c r="O69" i="14"/>
  <c r="V69" i="14"/>
  <c r="AC63" i="14"/>
  <c r="AF69" i="14"/>
  <c r="C11" i="14"/>
  <c r="I11" i="14"/>
  <c r="U11" i="14"/>
  <c r="Q5" i="14"/>
  <c r="U5" i="14"/>
  <c r="X5" i="14"/>
  <c r="Z11" i="14"/>
  <c r="AC11" i="14"/>
  <c r="AF11" i="14"/>
  <c r="E34" i="14"/>
  <c r="H32" i="14"/>
  <c r="G40" i="14"/>
  <c r="M34" i="14"/>
  <c r="O32" i="14"/>
  <c r="Q38" i="14"/>
  <c r="V34" i="14"/>
  <c r="Y34" i="14"/>
  <c r="AD34" i="14"/>
  <c r="AG40" i="14"/>
  <c r="G63" i="14"/>
  <c r="M63" i="14"/>
  <c r="P69" i="14"/>
  <c r="X63" i="14"/>
  <c r="AD63" i="14"/>
  <c r="AG69" i="14"/>
  <c r="D11" i="14"/>
  <c r="K5" i="14"/>
  <c r="E40" i="14"/>
  <c r="O10" i="14"/>
  <c r="V5" i="14"/>
  <c r="Y5" i="14"/>
  <c r="AB5" i="14"/>
  <c r="AD11" i="14"/>
  <c r="AG11" i="14"/>
  <c r="C38" i="14"/>
  <c r="C52" i="14" s="1"/>
  <c r="I32" i="14"/>
  <c r="H40" i="14"/>
  <c r="K38" i="14"/>
  <c r="P32" i="14"/>
  <c r="O40" i="14"/>
  <c r="T38" i="14"/>
  <c r="Z34" i="14"/>
  <c r="AB40" i="14"/>
  <c r="AH40" i="14"/>
  <c r="H63" i="14"/>
  <c r="K69" i="14"/>
  <c r="Q69" i="14"/>
  <c r="Y63" i="14"/>
  <c r="AB69" i="14"/>
  <c r="AH69" i="14"/>
  <c r="M3" i="14"/>
  <c r="E11" i="14"/>
  <c r="L5" i="14"/>
  <c r="P10" i="14"/>
  <c r="T10" i="14"/>
  <c r="Z5" i="14"/>
  <c r="AC5" i="14"/>
  <c r="AF5" i="14"/>
  <c r="AH11" i="14"/>
  <c r="D38" i="14"/>
  <c r="G34" i="14"/>
  <c r="I40" i="14"/>
  <c r="L38" i="14"/>
  <c r="Q32" i="14"/>
  <c r="P40" i="14"/>
  <c r="V38" i="14"/>
  <c r="X38" i="14"/>
  <c r="AC40" i="14"/>
  <c r="C63" i="14"/>
  <c r="C77" i="14" s="1"/>
  <c r="I63" i="14"/>
  <c r="L69" i="14"/>
  <c r="T63" i="14"/>
  <c r="T77" i="14" s="1"/>
  <c r="Z63" i="14"/>
  <c r="AC69" i="14"/>
  <c r="G5" i="14"/>
  <c r="M5" i="14"/>
  <c r="E5" i="14"/>
  <c r="Q10" i="14"/>
  <c r="U10" i="14"/>
  <c r="X10" i="14"/>
  <c r="AD5" i="14"/>
  <c r="AG5" i="14"/>
  <c r="C32" i="14"/>
  <c r="C46" i="14" s="1"/>
  <c r="E38" i="14"/>
  <c r="H34" i="14"/>
  <c r="K32" i="14"/>
  <c r="M38" i="14"/>
  <c r="O34" i="14"/>
  <c r="Q40" i="14"/>
  <c r="T40" i="14"/>
  <c r="X40" i="14"/>
  <c r="AD40" i="14"/>
  <c r="D63" i="14"/>
  <c r="G69" i="14"/>
  <c r="J69" i="14" s="1"/>
  <c r="M69" i="14"/>
  <c r="U63" i="14"/>
  <c r="H5" i="14"/>
  <c r="K11" i="14"/>
  <c r="O11" i="14"/>
  <c r="V10" i="14"/>
  <c r="Y10" i="14"/>
  <c r="D32" i="14"/>
  <c r="C40" i="14"/>
  <c r="C54" i="14" s="1"/>
  <c r="I34" i="14"/>
  <c r="L32" i="14"/>
  <c r="K39" i="14"/>
  <c r="P34" i="14"/>
  <c r="T32" i="14"/>
  <c r="U40" i="14"/>
  <c r="Y40" i="14"/>
  <c r="AF34" i="14"/>
  <c r="E63" i="14"/>
  <c r="V63" i="14"/>
  <c r="AF63" i="14"/>
  <c r="C5" i="14"/>
  <c r="I5" i="14"/>
  <c r="U69" i="14"/>
  <c r="P11" i="14"/>
  <c r="T11" i="14"/>
  <c r="Z10" i="14"/>
  <c r="D40" i="14"/>
  <c r="G38" i="14"/>
  <c r="M32" i="14"/>
  <c r="Z40" i="14"/>
  <c r="AG34" i="14"/>
  <c r="D39" i="14"/>
  <c r="M6" i="14"/>
  <c r="L4" i="14"/>
  <c r="M9" i="14"/>
  <c r="G3" i="14"/>
  <c r="H10" i="14"/>
  <c r="M4" i="14"/>
  <c r="I7" i="14"/>
  <c r="C4" i="14"/>
  <c r="I10" i="14"/>
  <c r="K7" i="14"/>
  <c r="D8" i="14"/>
  <c r="K10" i="14"/>
  <c r="D6" i="14"/>
  <c r="E6" i="14"/>
  <c r="C6" i="14"/>
  <c r="E8" i="14"/>
  <c r="H3" i="14"/>
  <c r="K4" i="14"/>
  <c r="L9" i="14"/>
  <c r="C9" i="14"/>
  <c r="G8" i="14"/>
  <c r="C3" i="14"/>
  <c r="D9" i="14"/>
  <c r="H8" i="14"/>
  <c r="D4" i="14"/>
  <c r="C7" i="14"/>
  <c r="E9" i="14"/>
  <c r="G6" i="14"/>
  <c r="I8" i="14"/>
  <c r="M7" i="14"/>
  <c r="L10" i="14"/>
  <c r="L7" i="14"/>
  <c r="E4" i="14"/>
  <c r="D7" i="14"/>
  <c r="C10" i="14"/>
  <c r="I3" i="14"/>
  <c r="H6" i="14"/>
  <c r="G9" i="14"/>
  <c r="K8" i="14"/>
  <c r="M10" i="14"/>
  <c r="E7" i="14"/>
  <c r="D10" i="14"/>
  <c r="G4" i="14"/>
  <c r="I6" i="14"/>
  <c r="H9" i="14"/>
  <c r="K3" i="14"/>
  <c r="L8" i="14"/>
  <c r="C8" i="14"/>
  <c r="E10" i="14"/>
  <c r="H4" i="14"/>
  <c r="G7" i="14"/>
  <c r="I9" i="14"/>
  <c r="L3" i="14"/>
  <c r="K6" i="14"/>
  <c r="M8" i="14"/>
  <c r="I4" i="14"/>
  <c r="H7" i="14"/>
  <c r="G10" i="14"/>
  <c r="L6" i="14"/>
  <c r="K9" i="14"/>
  <c r="T83" i="14"/>
  <c r="G39" i="14"/>
  <c r="C39" i="14"/>
  <c r="C36" i="14"/>
  <c r="C50" i="14" s="1"/>
  <c r="V36" i="14"/>
  <c r="E39" i="14"/>
  <c r="D36" i="14"/>
  <c r="E36" i="14"/>
  <c r="G36" i="14"/>
  <c r="L36" i="14"/>
  <c r="O36" i="14"/>
  <c r="L39" i="14"/>
  <c r="H36" i="14"/>
  <c r="M36" i="14"/>
  <c r="P36" i="14"/>
  <c r="U39" i="14"/>
  <c r="X36" i="14"/>
  <c r="I39" i="14"/>
  <c r="Q36" i="14"/>
  <c r="P39" i="14"/>
  <c r="U36" i="14"/>
  <c r="Z38" i="14"/>
  <c r="H39" i="14"/>
  <c r="T39" i="14"/>
  <c r="I36" i="14"/>
  <c r="K36" i="14"/>
  <c r="M39" i="14"/>
  <c r="AC32" i="14"/>
  <c r="AB38" i="14"/>
  <c r="Y38" i="14"/>
  <c r="L15" i="10" a="1"/>
  <c r="J11" i="10" a="1"/>
  <c r="V9" i="10" a="1"/>
  <c r="X14" i="10" a="1"/>
  <c r="R15" i="10" a="1"/>
  <c r="V13" i="10" a="1"/>
  <c r="V11" i="10" a="1"/>
  <c r="L16" i="10" a="1"/>
  <c r="X17" i="10" a="1"/>
  <c r="X10" i="10" a="1"/>
  <c r="V14" i="10" a="1"/>
  <c r="X18" i="10" a="1"/>
  <c r="P9" i="10" a="1"/>
  <c r="V17" i="10" a="1"/>
  <c r="X7" i="10" a="1"/>
  <c r="V8" i="10" a="1"/>
  <c r="J18" i="10" a="1"/>
  <c r="J14" i="10" a="1"/>
  <c r="L18" i="10" a="1"/>
  <c r="X11" i="10" a="1"/>
  <c r="J7" i="10" a="1"/>
  <c r="X12" i="10" a="1"/>
  <c r="P16" i="10" a="1"/>
  <c r="X15" i="10" a="1"/>
  <c r="J9" i="10" a="1"/>
  <c r="L9" i="10" a="1"/>
  <c r="X16" i="10" a="1"/>
  <c r="X8" i="10" a="1"/>
  <c r="P18" i="10" a="1"/>
  <c r="V18" i="10" a="1"/>
  <c r="R16" i="10" a="1"/>
  <c r="R17" i="10" a="1"/>
  <c r="J17" i="10" a="1"/>
  <c r="J13" i="10" a="1"/>
  <c r="R18" i="10" a="1"/>
  <c r="V10" i="10" a="1"/>
  <c r="V15" i="10" a="1"/>
  <c r="J16" i="10" a="1"/>
  <c r="P15" i="10" a="1"/>
  <c r="J15" i="10" a="1"/>
  <c r="V7" i="10" a="1"/>
  <c r="L17" i="10" a="1"/>
  <c r="X13" i="10" a="1"/>
  <c r="V12" i="10" a="1"/>
  <c r="P17" i="10" a="1"/>
  <c r="V16" i="10" a="1"/>
  <c r="R9" i="10" a="1"/>
  <c r="X9" i="10" a="1"/>
  <c r="R70" i="14" l="1"/>
  <c r="N12" i="8"/>
  <c r="J14" i="8"/>
  <c r="AA13" i="8"/>
  <c r="N14" i="8"/>
  <c r="N13" i="8"/>
  <c r="J15" i="10"/>
  <c r="J9" i="10"/>
  <c r="L15" i="10"/>
  <c r="V10" i="10"/>
  <c r="V17" i="10"/>
  <c r="R15" i="10"/>
  <c r="R16" i="10"/>
  <c r="P16" i="10"/>
  <c r="V14" i="10"/>
  <c r="V18" i="10"/>
  <c r="X9" i="10"/>
  <c r="V8" i="10"/>
  <c r="X18" i="10"/>
  <c r="V7" i="10"/>
  <c r="X8" i="10"/>
  <c r="L18" i="10"/>
  <c r="J18" i="10"/>
  <c r="P18" i="10"/>
  <c r="R9" i="10"/>
  <c r="R18" i="10"/>
  <c r="R17" i="10"/>
  <c r="X14" i="10"/>
  <c r="J7" i="10"/>
  <c r="P9" i="10"/>
  <c r="V12" i="10"/>
  <c r="X16" i="10"/>
  <c r="V16" i="10"/>
  <c r="J13" i="10"/>
  <c r="J17" i="10"/>
  <c r="V15" i="10"/>
  <c r="X7" i="10"/>
  <c r="V13" i="10"/>
  <c r="X10" i="10"/>
  <c r="X12" i="10"/>
  <c r="P15" i="10"/>
  <c r="L9" i="10"/>
  <c r="L17" i="10"/>
  <c r="P17" i="10"/>
  <c r="X11" i="10"/>
  <c r="J11" i="10"/>
  <c r="X17" i="10"/>
  <c r="J14" i="10"/>
  <c r="J16" i="10"/>
  <c r="L16" i="10"/>
  <c r="V11" i="10"/>
  <c r="X15" i="10"/>
  <c r="V9" i="10"/>
  <c r="X13" i="10"/>
  <c r="AI71" i="14"/>
  <c r="V27" i="8"/>
  <c r="AE14" i="8"/>
  <c r="T18" i="8"/>
  <c r="V18" i="8"/>
  <c r="U18" i="8"/>
  <c r="V22" i="8"/>
  <c r="U22" i="8"/>
  <c r="T22" i="8"/>
  <c r="F13" i="8"/>
  <c r="S13" i="8" s="1"/>
  <c r="W12" i="8"/>
  <c r="X25" i="8" s="1"/>
  <c r="V25" i="8"/>
  <c r="U25" i="8"/>
  <c r="T25" i="8"/>
  <c r="N71" i="14"/>
  <c r="V26" i="8"/>
  <c r="V20" i="8"/>
  <c r="U20" i="8"/>
  <c r="T20" i="8"/>
  <c r="V16" i="8"/>
  <c r="U16" i="8"/>
  <c r="T16" i="8"/>
  <c r="AE13" i="8"/>
  <c r="AF26" i="8" s="1"/>
  <c r="AE71" i="14"/>
  <c r="AG85" i="14" s="1"/>
  <c r="U27" i="8"/>
  <c r="W71" i="14"/>
  <c r="J72" i="14"/>
  <c r="F72" i="14"/>
  <c r="AC26" i="8"/>
  <c r="U23" i="8"/>
  <c r="T23" i="8"/>
  <c r="V23" i="8"/>
  <c r="AA14" i="8"/>
  <c r="V24" i="8"/>
  <c r="U24" i="8"/>
  <c r="T24" i="8"/>
  <c r="AI12" i="8"/>
  <c r="J12" i="8"/>
  <c r="S12" i="8" s="1"/>
  <c r="U26" i="8"/>
  <c r="Y25" i="8"/>
  <c r="AI14" i="8"/>
  <c r="R12" i="8"/>
  <c r="J70" i="14"/>
  <c r="R71" i="14"/>
  <c r="N72" i="14"/>
  <c r="T27" i="8"/>
  <c r="W14" i="8"/>
  <c r="AJ14" i="8" s="1"/>
  <c r="AJ27" i="8" s="1"/>
  <c r="AF25" i="8"/>
  <c r="F14" i="8"/>
  <c r="S14" i="8" s="1"/>
  <c r="V21" i="8"/>
  <c r="U21" i="8"/>
  <c r="T21" i="8"/>
  <c r="AE12" i="8"/>
  <c r="AA12" i="8"/>
  <c r="AI13" i="8"/>
  <c r="AI26" i="8" s="1"/>
  <c r="V19" i="8"/>
  <c r="U19" i="8"/>
  <c r="T19" i="8"/>
  <c r="V17" i="8"/>
  <c r="U17" i="8"/>
  <c r="T17" i="8"/>
  <c r="AD26" i="8"/>
  <c r="X26" i="8"/>
  <c r="AB26" i="8"/>
  <c r="AA26" i="8"/>
  <c r="Y26" i="8"/>
  <c r="W26" i="8"/>
  <c r="AH26" i="8"/>
  <c r="AA27" i="8"/>
  <c r="Z26" i="8"/>
  <c r="J71" i="14"/>
  <c r="AA69" i="14"/>
  <c r="AA71" i="14"/>
  <c r="AB85" i="14" s="1"/>
  <c r="F71" i="14"/>
  <c r="K85" i="14" s="1"/>
  <c r="AE70" i="14"/>
  <c r="R63" i="14"/>
  <c r="AI72" i="14"/>
  <c r="AA72" i="14"/>
  <c r="AC86" i="14" s="1"/>
  <c r="W70" i="14"/>
  <c r="Y84" i="14" s="1"/>
  <c r="V84" i="14"/>
  <c r="U84" i="14"/>
  <c r="T84" i="14"/>
  <c r="D86" i="14"/>
  <c r="E86" i="14"/>
  <c r="C86" i="14"/>
  <c r="I86" i="14"/>
  <c r="AA70" i="14"/>
  <c r="T86" i="14"/>
  <c r="Z86" i="14"/>
  <c r="Y86" i="14"/>
  <c r="U86" i="14"/>
  <c r="X86" i="14"/>
  <c r="W86" i="14"/>
  <c r="AD86" i="14"/>
  <c r="V86" i="14"/>
  <c r="AE72" i="14"/>
  <c r="E85" i="14"/>
  <c r="D85" i="14"/>
  <c r="C85" i="14"/>
  <c r="R72" i="14"/>
  <c r="V85" i="14"/>
  <c r="U85" i="14"/>
  <c r="T85" i="14"/>
  <c r="Z85" i="14"/>
  <c r="Y85" i="14"/>
  <c r="W85" i="14"/>
  <c r="X85" i="14"/>
  <c r="F70" i="14"/>
  <c r="S70" i="14" s="1"/>
  <c r="E84" i="14"/>
  <c r="D84" i="14"/>
  <c r="C84" i="14"/>
  <c r="R84" i="14"/>
  <c r="U53" i="14"/>
  <c r="T53" i="14"/>
  <c r="V54" i="14"/>
  <c r="U54" i="14"/>
  <c r="T54" i="14"/>
  <c r="T52" i="14"/>
  <c r="E56" i="14"/>
  <c r="D56" i="14"/>
  <c r="C56" i="14"/>
  <c r="E55" i="14"/>
  <c r="C55" i="14"/>
  <c r="D55" i="14"/>
  <c r="U56" i="14"/>
  <c r="T56" i="14"/>
  <c r="V56" i="14"/>
  <c r="U46" i="14"/>
  <c r="T46" i="14"/>
  <c r="U48" i="14"/>
  <c r="T48" i="14"/>
  <c r="V48" i="14"/>
  <c r="T57" i="14"/>
  <c r="V57" i="14"/>
  <c r="U57" i="14"/>
  <c r="E57" i="14"/>
  <c r="D57" i="14"/>
  <c r="C57" i="14"/>
  <c r="V55" i="14"/>
  <c r="U55" i="14"/>
  <c r="T55" i="14"/>
  <c r="AA41" i="14"/>
  <c r="AA42" i="14"/>
  <c r="AI41" i="14"/>
  <c r="D19" i="14"/>
  <c r="J41" i="14"/>
  <c r="AE41" i="14"/>
  <c r="F43" i="14"/>
  <c r="F42" i="14"/>
  <c r="F56" i="14" s="1"/>
  <c r="N42" i="14"/>
  <c r="W42" i="14"/>
  <c r="AA43" i="14"/>
  <c r="N43" i="14"/>
  <c r="R41" i="14"/>
  <c r="J42" i="14"/>
  <c r="W43" i="14"/>
  <c r="AE42" i="14"/>
  <c r="R42" i="14"/>
  <c r="F41" i="14"/>
  <c r="G55" i="14" s="1"/>
  <c r="AE43" i="14"/>
  <c r="AI42" i="14"/>
  <c r="W41" i="14"/>
  <c r="Y55" i="14" s="1"/>
  <c r="AI43" i="14"/>
  <c r="N41" i="14"/>
  <c r="R43" i="14"/>
  <c r="J43" i="14"/>
  <c r="N63" i="14"/>
  <c r="N11" i="14"/>
  <c r="V25" i="14"/>
  <c r="U25" i="14"/>
  <c r="T25" i="14"/>
  <c r="W10" i="14"/>
  <c r="V24" i="14"/>
  <c r="U24" i="14"/>
  <c r="T24" i="14"/>
  <c r="AE11" i="14"/>
  <c r="U27" i="14"/>
  <c r="T27" i="14"/>
  <c r="V27" i="14"/>
  <c r="E28" i="14"/>
  <c r="D28" i="14"/>
  <c r="C28" i="14"/>
  <c r="AA5" i="14"/>
  <c r="AI10" i="14"/>
  <c r="T28" i="14"/>
  <c r="V28" i="14"/>
  <c r="U28" i="14"/>
  <c r="U19" i="14"/>
  <c r="T19" i="14"/>
  <c r="V19" i="14"/>
  <c r="V26" i="14"/>
  <c r="U26" i="14"/>
  <c r="T26" i="14"/>
  <c r="E27" i="14"/>
  <c r="D27" i="14"/>
  <c r="C27" i="14"/>
  <c r="AA12" i="14"/>
  <c r="E26" i="14"/>
  <c r="D26" i="14"/>
  <c r="C26" i="14"/>
  <c r="N40" i="14"/>
  <c r="AE10" i="14"/>
  <c r="W34" i="14"/>
  <c r="J12" i="14"/>
  <c r="N34" i="14"/>
  <c r="R69" i="14"/>
  <c r="F38" i="14"/>
  <c r="F52" i="14" s="1"/>
  <c r="F34" i="14"/>
  <c r="F48" i="14" s="1"/>
  <c r="F13" i="14"/>
  <c r="F27" i="14" s="1"/>
  <c r="AE40" i="14"/>
  <c r="AI14" i="14"/>
  <c r="R13" i="14"/>
  <c r="R34" i="14"/>
  <c r="E83" i="14"/>
  <c r="AI63" i="14"/>
  <c r="AE63" i="14"/>
  <c r="F63" i="14"/>
  <c r="F77" i="14" s="1"/>
  <c r="E54" i="14"/>
  <c r="V77" i="14"/>
  <c r="AA63" i="14"/>
  <c r="W14" i="14"/>
  <c r="N12" i="14"/>
  <c r="J13" i="14"/>
  <c r="AE13" i="14"/>
  <c r="D77" i="14"/>
  <c r="U77" i="14"/>
  <c r="W13" i="14"/>
  <c r="X27" i="14" s="1"/>
  <c r="W12" i="14"/>
  <c r="X26" i="14" s="1"/>
  <c r="AI12" i="14"/>
  <c r="F14" i="14"/>
  <c r="F28" i="14" s="1"/>
  <c r="AI40" i="14"/>
  <c r="AI69" i="14"/>
  <c r="AA34" i="14"/>
  <c r="E48" i="14"/>
  <c r="AE34" i="14"/>
  <c r="J32" i="14"/>
  <c r="D52" i="14"/>
  <c r="J38" i="14"/>
  <c r="E52" i="14"/>
  <c r="F69" i="14"/>
  <c r="F83" i="14" s="1"/>
  <c r="J10" i="14"/>
  <c r="C19" i="14"/>
  <c r="AA40" i="14"/>
  <c r="E46" i="14"/>
  <c r="N69" i="14"/>
  <c r="N38" i="14"/>
  <c r="R32" i="14"/>
  <c r="AE14" i="14"/>
  <c r="D83" i="14"/>
  <c r="J14" i="14"/>
  <c r="AA14" i="14"/>
  <c r="N13" i="14"/>
  <c r="D48" i="14"/>
  <c r="AA13" i="14"/>
  <c r="N32" i="14"/>
  <c r="R38" i="14"/>
  <c r="N14" i="14"/>
  <c r="J11" i="14"/>
  <c r="W40" i="14"/>
  <c r="AB54" i="14" s="1"/>
  <c r="AE12" i="14"/>
  <c r="AE69" i="14"/>
  <c r="AI13" i="14"/>
  <c r="R14" i="14"/>
  <c r="R12" i="14"/>
  <c r="AI5" i="14"/>
  <c r="N5" i="14"/>
  <c r="W11" i="14"/>
  <c r="R5" i="14"/>
  <c r="F12" i="14"/>
  <c r="H26" i="14" s="1"/>
  <c r="R11" i="14"/>
  <c r="AA11" i="14"/>
  <c r="F32" i="14"/>
  <c r="G46" i="14" s="1"/>
  <c r="W63" i="14"/>
  <c r="Z77" i="14" s="1"/>
  <c r="AI34" i="14"/>
  <c r="V83" i="14"/>
  <c r="AA10" i="14"/>
  <c r="J34" i="14"/>
  <c r="J63" i="14"/>
  <c r="J40" i="14"/>
  <c r="R10" i="14"/>
  <c r="W5" i="14"/>
  <c r="W19" i="14" s="1"/>
  <c r="D46" i="14"/>
  <c r="F40" i="14"/>
  <c r="H54" i="14" s="1"/>
  <c r="J5" i="14"/>
  <c r="D53" i="14"/>
  <c r="E77" i="14"/>
  <c r="W69" i="14"/>
  <c r="X83" i="14" s="1"/>
  <c r="U83" i="14"/>
  <c r="R40" i="14"/>
  <c r="AE5" i="14"/>
  <c r="AI11" i="14"/>
  <c r="D54" i="14"/>
  <c r="F36" i="14"/>
  <c r="H50" i="14" s="1"/>
  <c r="N10" i="14"/>
  <c r="E53" i="14"/>
  <c r="C53" i="14"/>
  <c r="W77" i="14"/>
  <c r="D50" i="14"/>
  <c r="E50" i="14"/>
  <c r="J36" i="14"/>
  <c r="F39" i="14"/>
  <c r="G53" i="14" s="1"/>
  <c r="AA38" i="14"/>
  <c r="N36" i="14"/>
  <c r="J39" i="14"/>
  <c r="R36" i="14"/>
  <c r="N39" i="14"/>
  <c r="E19" i="14"/>
  <c r="F5" i="14"/>
  <c r="C25" i="14"/>
  <c r="F11" i="14"/>
  <c r="E25" i="14"/>
  <c r="D25" i="14"/>
  <c r="S17" i="10" a="1"/>
  <c r="AF27" i="8" l="1"/>
  <c r="AA25" i="8"/>
  <c r="M84" i="14"/>
  <c r="AD25" i="8"/>
  <c r="N84" i="14"/>
  <c r="AE26" i="8"/>
  <c r="L86" i="14"/>
  <c r="AG26" i="8"/>
  <c r="I85" i="14"/>
  <c r="S17" i="10"/>
  <c r="G85" i="14"/>
  <c r="N86" i="14"/>
  <c r="J86" i="14"/>
  <c r="Y27" i="8"/>
  <c r="Z27" i="8"/>
  <c r="AC25" i="8"/>
  <c r="Q86" i="14"/>
  <c r="AJ71" i="14"/>
  <c r="AJ85" i="14" s="1"/>
  <c r="AH85" i="14"/>
  <c r="AD85" i="14"/>
  <c r="J85" i="14"/>
  <c r="M85" i="14"/>
  <c r="G86" i="14"/>
  <c r="AJ13" i="8"/>
  <c r="AJ26" i="8" s="1"/>
  <c r="AB25" i="8"/>
  <c r="AJ12" i="8"/>
  <c r="AJ25" i="8" s="1"/>
  <c r="AI25" i="8"/>
  <c r="L85" i="14"/>
  <c r="AB27" i="8"/>
  <c r="AG27" i="8"/>
  <c r="AA85" i="14"/>
  <c r="S71" i="14"/>
  <c r="S85" i="14" s="1"/>
  <c r="R85" i="14"/>
  <c r="F85" i="14"/>
  <c r="O86" i="14"/>
  <c r="K86" i="14"/>
  <c r="AI27" i="8"/>
  <c r="W27" i="8"/>
  <c r="AF85" i="14"/>
  <c r="AI85" i="14"/>
  <c r="R86" i="14"/>
  <c r="O85" i="14"/>
  <c r="N85" i="14"/>
  <c r="M86" i="14"/>
  <c r="AC27" i="8"/>
  <c r="Z25" i="8"/>
  <c r="AG25" i="8"/>
  <c r="H85" i="14"/>
  <c r="H86" i="14"/>
  <c r="W25" i="8"/>
  <c r="AH25" i="8"/>
  <c r="AE27" i="8"/>
  <c r="AC85" i="14"/>
  <c r="Q85" i="14"/>
  <c r="F86" i="14"/>
  <c r="AH27" i="8"/>
  <c r="AE85" i="14"/>
  <c r="P85" i="14"/>
  <c r="AB86" i="14"/>
  <c r="P86" i="14"/>
  <c r="AD27" i="8"/>
  <c r="X27" i="8"/>
  <c r="AE25" i="8"/>
  <c r="AJ72" i="14"/>
  <c r="AJ86" i="14" s="1"/>
  <c r="AA86" i="14"/>
  <c r="S72" i="14"/>
  <c r="S86" i="14" s="1"/>
  <c r="AB56" i="14"/>
  <c r="W84" i="14"/>
  <c r="AF86" i="14"/>
  <c r="AI86" i="14"/>
  <c r="X84" i="14"/>
  <c r="AG86" i="14"/>
  <c r="AA84" i="14"/>
  <c r="Z84" i="14"/>
  <c r="AH86" i="14"/>
  <c r="AE86" i="14"/>
  <c r="AJ70" i="14"/>
  <c r="AJ84" i="14" s="1"/>
  <c r="Z54" i="14"/>
  <c r="Q84" i="14"/>
  <c r="F84" i="14"/>
  <c r="AB84" i="14"/>
  <c r="AE84" i="14"/>
  <c r="AG84" i="14"/>
  <c r="K84" i="14"/>
  <c r="G84" i="14"/>
  <c r="S84" i="14"/>
  <c r="O84" i="14"/>
  <c r="AC84" i="14"/>
  <c r="AF84" i="14"/>
  <c r="I84" i="14"/>
  <c r="AH84" i="14"/>
  <c r="L84" i="14"/>
  <c r="H84" i="14"/>
  <c r="AD84" i="14"/>
  <c r="Y56" i="14"/>
  <c r="J84" i="14"/>
  <c r="P84" i="14"/>
  <c r="AI84" i="14"/>
  <c r="AG48" i="14"/>
  <c r="O55" i="14"/>
  <c r="I55" i="14"/>
  <c r="AE54" i="14"/>
  <c r="L55" i="14"/>
  <c r="AB48" i="14"/>
  <c r="Z56" i="14"/>
  <c r="H55" i="14"/>
  <c r="Y54" i="14"/>
  <c r="AD55" i="14"/>
  <c r="X48" i="14"/>
  <c r="AC48" i="14"/>
  <c r="AE48" i="14"/>
  <c r="AC56" i="14"/>
  <c r="AC54" i="14"/>
  <c r="Y48" i="14"/>
  <c r="AI56" i="14"/>
  <c r="W55" i="14"/>
  <c r="Z48" i="14"/>
  <c r="P57" i="14"/>
  <c r="AA55" i="14"/>
  <c r="AA48" i="14"/>
  <c r="W56" i="14"/>
  <c r="X54" i="14"/>
  <c r="AG55" i="14"/>
  <c r="J57" i="14"/>
  <c r="AC57" i="14"/>
  <c r="K55" i="14"/>
  <c r="N56" i="14"/>
  <c r="AB55" i="14"/>
  <c r="L57" i="14"/>
  <c r="AG57" i="14"/>
  <c r="X55" i="14"/>
  <c r="R57" i="14"/>
  <c r="AE57" i="14"/>
  <c r="Z57" i="14"/>
  <c r="AD48" i="14"/>
  <c r="AH48" i="14"/>
  <c r="AG56" i="14"/>
  <c r="P55" i="14"/>
  <c r="J56" i="14"/>
  <c r="G56" i="14"/>
  <c r="AH54" i="14"/>
  <c r="I57" i="14"/>
  <c r="AH57" i="14"/>
  <c r="R56" i="14"/>
  <c r="O56" i="14"/>
  <c r="Z55" i="14"/>
  <c r="AC55" i="14"/>
  <c r="Q57" i="14"/>
  <c r="F57" i="14"/>
  <c r="AD57" i="14"/>
  <c r="AA57" i="14"/>
  <c r="AF48" i="14"/>
  <c r="AI48" i="14"/>
  <c r="AD56" i="14"/>
  <c r="AH56" i="14"/>
  <c r="J55" i="14"/>
  <c r="M55" i="14"/>
  <c r="Q55" i="14"/>
  <c r="H56" i="14"/>
  <c r="AG54" i="14"/>
  <c r="AF55" i="14"/>
  <c r="M57" i="14"/>
  <c r="AH55" i="14"/>
  <c r="N57" i="14"/>
  <c r="X57" i="14"/>
  <c r="AI57" i="14"/>
  <c r="W48" i="14"/>
  <c r="X56" i="14"/>
  <c r="AA56" i="14"/>
  <c r="R55" i="14"/>
  <c r="F55" i="14"/>
  <c r="I56" i="14"/>
  <c r="L56" i="14"/>
  <c r="P56" i="14"/>
  <c r="AA54" i="14"/>
  <c r="AD54" i="14"/>
  <c r="K57" i="14"/>
  <c r="G57" i="14"/>
  <c r="AF57" i="14"/>
  <c r="AF56" i="14"/>
  <c r="N55" i="14"/>
  <c r="Q56" i="14"/>
  <c r="AI54" i="14"/>
  <c r="W54" i="14"/>
  <c r="AI55" i="14"/>
  <c r="O57" i="14"/>
  <c r="AB57" i="14"/>
  <c r="M56" i="14"/>
  <c r="AE55" i="14"/>
  <c r="H57" i="14"/>
  <c r="W57" i="14"/>
  <c r="Y57" i="14"/>
  <c r="AE56" i="14"/>
  <c r="K56" i="14"/>
  <c r="AF54" i="14"/>
  <c r="I52" i="14"/>
  <c r="AJ41" i="14"/>
  <c r="AJ55" i="14" s="1"/>
  <c r="H48" i="14"/>
  <c r="S41" i="14"/>
  <c r="S55" i="14" s="1"/>
  <c r="L52" i="14"/>
  <c r="Y83" i="14"/>
  <c r="H52" i="14"/>
  <c r="S42" i="14"/>
  <c r="S56" i="14" s="1"/>
  <c r="AJ42" i="14"/>
  <c r="AJ56" i="14" s="1"/>
  <c r="M27" i="14"/>
  <c r="H77" i="14"/>
  <c r="K77" i="14"/>
  <c r="G77" i="14"/>
  <c r="AJ69" i="14"/>
  <c r="AJ83" i="14" s="1"/>
  <c r="S43" i="14"/>
  <c r="S57" i="14" s="1"/>
  <c r="G48" i="14"/>
  <c r="Y77" i="14"/>
  <c r="AJ43" i="14"/>
  <c r="AJ57" i="14" s="1"/>
  <c r="AC28" i="14"/>
  <c r="H46" i="14"/>
  <c r="AG24" i="14"/>
  <c r="P26" i="14"/>
  <c r="AA19" i="14"/>
  <c r="O52" i="14"/>
  <c r="AE25" i="14"/>
  <c r="N28" i="14"/>
  <c r="R77" i="14"/>
  <c r="AG28" i="14"/>
  <c r="F46" i="14"/>
  <c r="AH24" i="14"/>
  <c r="I48" i="14"/>
  <c r="J46" i="14"/>
  <c r="AH19" i="14"/>
  <c r="AF27" i="14"/>
  <c r="AC24" i="14"/>
  <c r="AF25" i="14"/>
  <c r="N27" i="14"/>
  <c r="AB27" i="14"/>
  <c r="G52" i="14"/>
  <c r="AB83" i="14"/>
  <c r="L26" i="14"/>
  <c r="AF26" i="14"/>
  <c r="AB25" i="14"/>
  <c r="I46" i="14"/>
  <c r="I83" i="14"/>
  <c r="Q48" i="14"/>
  <c r="AB26" i="14"/>
  <c r="I26" i="14"/>
  <c r="K27" i="14"/>
  <c r="G27" i="14"/>
  <c r="Y26" i="14"/>
  <c r="AE19" i="14"/>
  <c r="AI19" i="14"/>
  <c r="Z28" i="14"/>
  <c r="K28" i="14"/>
  <c r="G28" i="14"/>
  <c r="Y27" i="14"/>
  <c r="AA24" i="14"/>
  <c r="AD24" i="14"/>
  <c r="Y25" i="14"/>
  <c r="J26" i="14"/>
  <c r="M26" i="14"/>
  <c r="Q26" i="14"/>
  <c r="O27" i="14"/>
  <c r="AG26" i="14"/>
  <c r="X19" i="14"/>
  <c r="AD28" i="14"/>
  <c r="AH28" i="14"/>
  <c r="H28" i="14"/>
  <c r="O28" i="14"/>
  <c r="AG27" i="14"/>
  <c r="AI24" i="14"/>
  <c r="W24" i="14"/>
  <c r="AG25" i="14"/>
  <c r="R26" i="14"/>
  <c r="F26" i="14"/>
  <c r="H27" i="14"/>
  <c r="Z26" i="14"/>
  <c r="AC26" i="14"/>
  <c r="AF19" i="14"/>
  <c r="AB19" i="14"/>
  <c r="W28" i="14"/>
  <c r="AA28" i="14"/>
  <c r="P28" i="14"/>
  <c r="Z27" i="14"/>
  <c r="AC27" i="14"/>
  <c r="AE24" i="14"/>
  <c r="Z25" i="14"/>
  <c r="AC25" i="14"/>
  <c r="Q52" i="14"/>
  <c r="N26" i="14"/>
  <c r="I27" i="14"/>
  <c r="L27" i="14"/>
  <c r="P27" i="14"/>
  <c r="AH26" i="14"/>
  <c r="Y19" i="14"/>
  <c r="AE28" i="14"/>
  <c r="AI28" i="14"/>
  <c r="I28" i="14"/>
  <c r="L28" i="14"/>
  <c r="AD27" i="14"/>
  <c r="AH27" i="14"/>
  <c r="AB24" i="14"/>
  <c r="X24" i="14"/>
  <c r="AH25" i="14"/>
  <c r="K26" i="14"/>
  <c r="G26" i="14"/>
  <c r="Q27" i="14"/>
  <c r="W26" i="14"/>
  <c r="AA26" i="14"/>
  <c r="AD26" i="14"/>
  <c r="AG19" i="14"/>
  <c r="X28" i="14"/>
  <c r="Q28" i="14"/>
  <c r="W27" i="14"/>
  <c r="AA27" i="14"/>
  <c r="Y24" i="14"/>
  <c r="AF24" i="14"/>
  <c r="AA25" i="14"/>
  <c r="AD25" i="14"/>
  <c r="O26" i="14"/>
  <c r="J27" i="14"/>
  <c r="AE26" i="14"/>
  <c r="AI26" i="14"/>
  <c r="Z19" i="14"/>
  <c r="AC19" i="14"/>
  <c r="AF28" i="14"/>
  <c r="AB28" i="14"/>
  <c r="J28" i="14"/>
  <c r="M28" i="14"/>
  <c r="AE27" i="14"/>
  <c r="AI27" i="14"/>
  <c r="AI25" i="14"/>
  <c r="W25" i="14"/>
  <c r="R27" i="14"/>
  <c r="AD19" i="14"/>
  <c r="Y28" i="14"/>
  <c r="R28" i="14"/>
  <c r="Z24" i="14"/>
  <c r="X25" i="14"/>
  <c r="S63" i="14"/>
  <c r="S77" i="14" s="1"/>
  <c r="P52" i="14"/>
  <c r="X77" i="14"/>
  <c r="AF83" i="14"/>
  <c r="L77" i="14"/>
  <c r="R52" i="14"/>
  <c r="M77" i="14"/>
  <c r="J52" i="14"/>
  <c r="AJ12" i="14"/>
  <c r="AJ26" i="14" s="1"/>
  <c r="S13" i="14"/>
  <c r="S27" i="14" s="1"/>
  <c r="K46" i="14"/>
  <c r="AA77" i="14"/>
  <c r="I77" i="14"/>
  <c r="AJ40" i="14"/>
  <c r="AJ54" i="14" s="1"/>
  <c r="AJ14" i="14"/>
  <c r="AJ28" i="14" s="1"/>
  <c r="AJ34" i="14"/>
  <c r="AJ48" i="14" s="1"/>
  <c r="Q25" i="14"/>
  <c r="AB77" i="14"/>
  <c r="AH77" i="14"/>
  <c r="I54" i="14"/>
  <c r="AD77" i="14"/>
  <c r="AD83" i="14"/>
  <c r="AE77" i="14"/>
  <c r="F54" i="14"/>
  <c r="Z83" i="14"/>
  <c r="M54" i="14"/>
  <c r="AI77" i="14"/>
  <c r="W83" i="14"/>
  <c r="P46" i="14"/>
  <c r="M46" i="14"/>
  <c r="G54" i="14"/>
  <c r="AC77" i="14"/>
  <c r="N52" i="14"/>
  <c r="AJ63" i="14"/>
  <c r="AJ77" i="14" s="1"/>
  <c r="AC83" i="14"/>
  <c r="AF77" i="14"/>
  <c r="P83" i="14"/>
  <c r="G83" i="14"/>
  <c r="AJ13" i="14"/>
  <c r="AJ27" i="14" s="1"/>
  <c r="S38" i="14"/>
  <c r="L46" i="14"/>
  <c r="K52" i="14"/>
  <c r="J77" i="14"/>
  <c r="S69" i="14"/>
  <c r="S83" i="14" s="1"/>
  <c r="N77" i="14"/>
  <c r="S12" i="14"/>
  <c r="S26" i="14" s="1"/>
  <c r="L83" i="14"/>
  <c r="O83" i="14"/>
  <c r="H83" i="14"/>
  <c r="M52" i="14"/>
  <c r="R83" i="14"/>
  <c r="Q83" i="14"/>
  <c r="K83" i="14"/>
  <c r="J83" i="14"/>
  <c r="N83" i="14"/>
  <c r="F50" i="14"/>
  <c r="O77" i="14"/>
  <c r="P77" i="14"/>
  <c r="Q77" i="14"/>
  <c r="M83" i="14"/>
  <c r="S14" i="14"/>
  <c r="S28" i="14" s="1"/>
  <c r="Q46" i="14"/>
  <c r="N46" i="14"/>
  <c r="S32" i="14"/>
  <c r="S46" i="14" s="1"/>
  <c r="AI83" i="14"/>
  <c r="R46" i="14"/>
  <c r="AE83" i="14"/>
  <c r="R54" i="14"/>
  <c r="J19" i="14"/>
  <c r="O46" i="14"/>
  <c r="O48" i="14"/>
  <c r="AG77" i="14"/>
  <c r="S40" i="14"/>
  <c r="R50" i="14"/>
  <c r="M48" i="14"/>
  <c r="R48" i="14"/>
  <c r="J48" i="14"/>
  <c r="P48" i="14"/>
  <c r="S34" i="14"/>
  <c r="L48" i="14"/>
  <c r="K48" i="14"/>
  <c r="N48" i="14"/>
  <c r="K54" i="14"/>
  <c r="J54" i="14"/>
  <c r="O54" i="14"/>
  <c r="Q54" i="14"/>
  <c r="N54" i="14"/>
  <c r="P54" i="14"/>
  <c r="L54" i="14"/>
  <c r="G50" i="14"/>
  <c r="J50" i="14"/>
  <c r="I50" i="14"/>
  <c r="AG83" i="14"/>
  <c r="AA83" i="14"/>
  <c r="AH83" i="14"/>
  <c r="O50" i="14"/>
  <c r="S36" i="14"/>
  <c r="S50" i="14" s="1"/>
  <c r="I53" i="14"/>
  <c r="N53" i="14"/>
  <c r="P50" i="14"/>
  <c r="Q50" i="14"/>
  <c r="F53" i="14"/>
  <c r="H53" i="14"/>
  <c r="N50" i="14"/>
  <c r="K50" i="14"/>
  <c r="M50" i="14"/>
  <c r="L50" i="14"/>
  <c r="M53" i="14"/>
  <c r="L53" i="14"/>
  <c r="J53" i="14"/>
  <c r="K53" i="14"/>
  <c r="R25" i="14"/>
  <c r="I19" i="14"/>
  <c r="L25" i="14"/>
  <c r="N25" i="14"/>
  <c r="J25" i="14"/>
  <c r="G19" i="14"/>
  <c r="L19" i="14"/>
  <c r="F19" i="14"/>
  <c r="G25" i="14"/>
  <c r="H19" i="14"/>
  <c r="S11" i="14"/>
  <c r="H25" i="14"/>
  <c r="I25" i="14"/>
  <c r="AJ5" i="14"/>
  <c r="AJ19" i="14" s="1"/>
  <c r="M25" i="14"/>
  <c r="P25" i="14"/>
  <c r="O19" i="14"/>
  <c r="M19" i="14"/>
  <c r="K25" i="14"/>
  <c r="R19" i="14"/>
  <c r="Q19" i="14"/>
  <c r="F25" i="14"/>
  <c r="O25" i="14"/>
  <c r="K19" i="14"/>
  <c r="AJ11" i="14"/>
  <c r="AJ25" i="14" s="1"/>
  <c r="P19" i="14"/>
  <c r="N19" i="14"/>
  <c r="S5" i="14"/>
  <c r="E5" i="10"/>
  <c r="G5" i="10"/>
  <c r="F5" i="10"/>
  <c r="D5" i="10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Y18" i="10" a="1"/>
  <c r="K11" i="10" a="1"/>
  <c r="D16" i="10" a="1"/>
  <c r="M9" i="10" a="1"/>
  <c r="E18" i="10" a="1"/>
  <c r="K18" i="10" a="1"/>
  <c r="K13" i="10" a="1"/>
  <c r="G9" i="10" a="1"/>
  <c r="D14" i="10" a="1"/>
  <c r="K16" i="10" a="1"/>
  <c r="G17" i="10" a="1"/>
  <c r="F18" i="10" a="1"/>
  <c r="K15" i="10" a="1"/>
  <c r="S9" i="10" a="1"/>
  <c r="Y16" i="10" a="1"/>
  <c r="D15" i="10" a="1"/>
  <c r="G16" i="10" a="1"/>
  <c r="M18" i="10" a="1"/>
  <c r="Q15" i="10" a="1"/>
  <c r="F9" i="10" a="1"/>
  <c r="E17" i="10" a="1"/>
  <c r="D18" i="10" a="1"/>
  <c r="F14" i="10" a="1"/>
  <c r="S15" i="10" a="1"/>
  <c r="G18" i="10" a="1"/>
  <c r="S16" i="10" a="1"/>
  <c r="K17" i="10" a="1"/>
  <c r="F16" i="10" a="1"/>
  <c r="Q17" i="10" a="1"/>
  <c r="Q9" i="10" a="1"/>
  <c r="G15" i="10" a="1"/>
  <c r="S18" i="10" a="1"/>
  <c r="K7" i="10" a="1"/>
  <c r="E9" i="10" a="1"/>
  <c r="M17" i="10" a="1"/>
  <c r="M15" i="10" a="1"/>
  <c r="M16" i="10" a="1"/>
  <c r="F15" i="10" a="1"/>
  <c r="D9" i="10" a="1"/>
  <c r="Q18" i="10" a="1"/>
  <c r="G14" i="10" a="1"/>
  <c r="Y17" i="10" a="1"/>
  <c r="Q16" i="10" a="1"/>
  <c r="D17" i="10" a="1"/>
  <c r="E15" i="10" a="1"/>
  <c r="E16" i="10" a="1"/>
  <c r="K9" i="10" a="1"/>
  <c r="F17" i="10" a="1"/>
  <c r="Y17" i="10" l="1"/>
  <c r="K17" i="10"/>
  <c r="K18" i="10"/>
  <c r="K9" i="10"/>
  <c r="Y16" i="10"/>
  <c r="S15" i="10"/>
  <c r="Q15" i="10"/>
  <c r="K7" i="10"/>
  <c r="Y18" i="10"/>
  <c r="M16" i="10"/>
  <c r="M9" i="10"/>
  <c r="S16" i="10"/>
  <c r="S9" i="10"/>
  <c r="K16" i="10"/>
  <c r="M18" i="10"/>
  <c r="Q18" i="10"/>
  <c r="Q9" i="10"/>
  <c r="K13" i="10"/>
  <c r="M17" i="10"/>
  <c r="Q16" i="10"/>
  <c r="K15" i="10"/>
  <c r="K11" i="10"/>
  <c r="M15" i="10"/>
  <c r="S18" i="10"/>
  <c r="Q17" i="10"/>
  <c r="T17" i="10" s="1"/>
  <c r="G18" i="10"/>
  <c r="G14" i="10"/>
  <c r="G17" i="10"/>
  <c r="G9" i="10"/>
  <c r="G16" i="10"/>
  <c r="G15" i="10"/>
  <c r="F18" i="10"/>
  <c r="F14" i="10"/>
  <c r="F17" i="10"/>
  <c r="F9" i="10"/>
  <c r="F16" i="10"/>
  <c r="F15" i="10"/>
  <c r="D18" i="10"/>
  <c r="D14" i="10"/>
  <c r="D17" i="10"/>
  <c r="D9" i="10"/>
  <c r="D16" i="10"/>
  <c r="D15" i="10"/>
  <c r="E18" i="10"/>
  <c r="E17" i="10"/>
  <c r="E9" i="10"/>
  <c r="E16" i="10"/>
  <c r="E15" i="10"/>
  <c r="S52" i="14"/>
  <c r="S54" i="14"/>
  <c r="S48" i="14"/>
  <c r="S25" i="14"/>
  <c r="S19" i="14"/>
  <c r="J419" i="7"/>
  <c r="I419" i="7"/>
  <c r="H419" i="7"/>
  <c r="G419" i="7"/>
  <c r="J418" i="7"/>
  <c r="I418" i="7"/>
  <c r="H418" i="7"/>
  <c r="G418" i="7"/>
  <c r="J417" i="7"/>
  <c r="I417" i="7"/>
  <c r="H417" i="7"/>
  <c r="G417" i="7"/>
  <c r="J416" i="7"/>
  <c r="I416" i="7"/>
  <c r="H416" i="7"/>
  <c r="G416" i="7"/>
  <c r="J415" i="7"/>
  <c r="I415" i="7"/>
  <c r="H415" i="7"/>
  <c r="G415" i="7"/>
  <c r="J414" i="7"/>
  <c r="I414" i="7"/>
  <c r="H414" i="7"/>
  <c r="G414" i="7"/>
  <c r="J413" i="7"/>
  <c r="I413" i="7"/>
  <c r="H413" i="7"/>
  <c r="G413" i="7"/>
  <c r="J412" i="7"/>
  <c r="I412" i="7"/>
  <c r="H412" i="7"/>
  <c r="G412" i="7"/>
  <c r="J411" i="7"/>
  <c r="I411" i="7"/>
  <c r="H411" i="7"/>
  <c r="G411" i="7"/>
  <c r="J410" i="7"/>
  <c r="I410" i="7"/>
  <c r="H410" i="7"/>
  <c r="G410" i="7"/>
  <c r="J409" i="7"/>
  <c r="I409" i="7"/>
  <c r="H409" i="7"/>
  <c r="G409" i="7"/>
  <c r="J408" i="7"/>
  <c r="I408" i="7"/>
  <c r="H408" i="7"/>
  <c r="G408" i="7"/>
  <c r="J407" i="7"/>
  <c r="I407" i="7"/>
  <c r="H407" i="7"/>
  <c r="G407" i="7"/>
  <c r="J406" i="7"/>
  <c r="I406" i="7"/>
  <c r="H406" i="7"/>
  <c r="G406" i="7"/>
  <c r="J405" i="7"/>
  <c r="I405" i="7"/>
  <c r="H405" i="7"/>
  <c r="G405" i="7"/>
  <c r="J404" i="7"/>
  <c r="I404" i="7"/>
  <c r="H404" i="7"/>
  <c r="G404" i="7"/>
  <c r="J403" i="7"/>
  <c r="I403" i="7"/>
  <c r="H403" i="7"/>
  <c r="G403" i="7"/>
  <c r="J402" i="7"/>
  <c r="I402" i="7"/>
  <c r="H402" i="7"/>
  <c r="G402" i="7"/>
  <c r="J401" i="7"/>
  <c r="I401" i="7"/>
  <c r="H401" i="7"/>
  <c r="G401" i="7"/>
  <c r="J400" i="7"/>
  <c r="I400" i="7"/>
  <c r="H400" i="7"/>
  <c r="G400" i="7"/>
  <c r="J399" i="7"/>
  <c r="I399" i="7"/>
  <c r="H399" i="7"/>
  <c r="G399" i="7"/>
  <c r="J398" i="7"/>
  <c r="I398" i="7"/>
  <c r="H398" i="7"/>
  <c r="G398" i="7"/>
  <c r="J397" i="7"/>
  <c r="I397" i="7"/>
  <c r="H397" i="7"/>
  <c r="G397" i="7"/>
  <c r="J396" i="7"/>
  <c r="I396" i="7"/>
  <c r="H396" i="7"/>
  <c r="G396" i="7"/>
  <c r="J395" i="7"/>
  <c r="I395" i="7"/>
  <c r="H395" i="7"/>
  <c r="G395" i="7"/>
  <c r="J394" i="7"/>
  <c r="I394" i="7"/>
  <c r="H394" i="7"/>
  <c r="G394" i="7"/>
  <c r="J393" i="7"/>
  <c r="I393" i="7"/>
  <c r="H393" i="7"/>
  <c r="G393" i="7"/>
  <c r="J392" i="7"/>
  <c r="I392" i="7"/>
  <c r="H392" i="7"/>
  <c r="G392" i="7"/>
  <c r="J391" i="7"/>
  <c r="I391" i="7"/>
  <c r="H391" i="7"/>
  <c r="G391" i="7"/>
  <c r="J390" i="7"/>
  <c r="I390" i="7"/>
  <c r="H390" i="7"/>
  <c r="G390" i="7"/>
  <c r="J389" i="7"/>
  <c r="I389" i="7"/>
  <c r="H389" i="7"/>
  <c r="G389" i="7"/>
  <c r="J388" i="7"/>
  <c r="I388" i="7"/>
  <c r="H388" i="7"/>
  <c r="G388" i="7"/>
  <c r="J387" i="7"/>
  <c r="I387" i="7"/>
  <c r="H387" i="7"/>
  <c r="G387" i="7"/>
  <c r="J386" i="7"/>
  <c r="I386" i="7"/>
  <c r="H386" i="7"/>
  <c r="G386" i="7"/>
  <c r="J385" i="7"/>
  <c r="I385" i="7"/>
  <c r="H385" i="7"/>
  <c r="G385" i="7"/>
  <c r="J384" i="7"/>
  <c r="I384" i="7"/>
  <c r="H384" i="7"/>
  <c r="G384" i="7"/>
  <c r="J383" i="7"/>
  <c r="I383" i="7"/>
  <c r="H383" i="7"/>
  <c r="G383" i="7"/>
  <c r="J382" i="7"/>
  <c r="I382" i="7"/>
  <c r="H382" i="7"/>
  <c r="G382" i="7"/>
  <c r="J381" i="7"/>
  <c r="I381" i="7"/>
  <c r="H381" i="7"/>
  <c r="G381" i="7"/>
  <c r="J380" i="7"/>
  <c r="I380" i="7"/>
  <c r="H380" i="7"/>
  <c r="G380" i="7"/>
  <c r="J379" i="7"/>
  <c r="I379" i="7"/>
  <c r="H379" i="7"/>
  <c r="G379" i="7"/>
  <c r="J378" i="7"/>
  <c r="I378" i="7"/>
  <c r="H378" i="7"/>
  <c r="G378" i="7"/>
  <c r="J377" i="7"/>
  <c r="I377" i="7"/>
  <c r="H377" i="7"/>
  <c r="G377" i="7"/>
  <c r="J376" i="7"/>
  <c r="I376" i="7"/>
  <c r="H376" i="7"/>
  <c r="G376" i="7"/>
  <c r="J375" i="7"/>
  <c r="I375" i="7"/>
  <c r="H375" i="7"/>
  <c r="G375" i="7"/>
  <c r="J374" i="7"/>
  <c r="I374" i="7"/>
  <c r="H374" i="7"/>
  <c r="G374" i="7"/>
  <c r="J373" i="7"/>
  <c r="I373" i="7"/>
  <c r="H373" i="7"/>
  <c r="G373" i="7"/>
  <c r="J372" i="7"/>
  <c r="I372" i="7"/>
  <c r="H372" i="7"/>
  <c r="G372" i="7"/>
  <c r="J371" i="7"/>
  <c r="I371" i="7"/>
  <c r="H371" i="7"/>
  <c r="G371" i="7"/>
  <c r="J370" i="7"/>
  <c r="I370" i="7"/>
  <c r="H370" i="7"/>
  <c r="G370" i="7"/>
  <c r="J369" i="7"/>
  <c r="I369" i="7"/>
  <c r="H369" i="7"/>
  <c r="G369" i="7"/>
  <c r="J368" i="7"/>
  <c r="I368" i="7"/>
  <c r="H368" i="7"/>
  <c r="G368" i="7"/>
  <c r="J367" i="7"/>
  <c r="I367" i="7"/>
  <c r="H367" i="7"/>
  <c r="G367" i="7"/>
  <c r="J366" i="7"/>
  <c r="I366" i="7"/>
  <c r="H366" i="7"/>
  <c r="G366" i="7"/>
  <c r="J365" i="7"/>
  <c r="I365" i="7"/>
  <c r="H365" i="7"/>
  <c r="G365" i="7"/>
  <c r="J364" i="7"/>
  <c r="I364" i="7"/>
  <c r="H364" i="7"/>
  <c r="G364" i="7"/>
  <c r="J363" i="7"/>
  <c r="I363" i="7"/>
  <c r="H363" i="7"/>
  <c r="G363" i="7"/>
  <c r="J362" i="7"/>
  <c r="I362" i="7"/>
  <c r="H362" i="7"/>
  <c r="G362" i="7"/>
  <c r="J361" i="7"/>
  <c r="I361" i="7"/>
  <c r="H361" i="7"/>
  <c r="G361" i="7"/>
  <c r="J360" i="7"/>
  <c r="I360" i="7"/>
  <c r="H360" i="7"/>
  <c r="G360" i="7"/>
  <c r="J359" i="7"/>
  <c r="I359" i="7"/>
  <c r="H359" i="7"/>
  <c r="G359" i="7"/>
  <c r="J358" i="7"/>
  <c r="I358" i="7"/>
  <c r="H358" i="7"/>
  <c r="G358" i="7"/>
  <c r="J357" i="7"/>
  <c r="I357" i="7"/>
  <c r="H357" i="7"/>
  <c r="G357" i="7"/>
  <c r="J356" i="7"/>
  <c r="I356" i="7"/>
  <c r="H356" i="7"/>
  <c r="G356" i="7"/>
  <c r="J355" i="7"/>
  <c r="I355" i="7"/>
  <c r="H355" i="7"/>
  <c r="G355" i="7"/>
  <c r="J354" i="7"/>
  <c r="I354" i="7"/>
  <c r="H354" i="7"/>
  <c r="G354" i="7"/>
  <c r="J353" i="7"/>
  <c r="I353" i="7"/>
  <c r="H353" i="7"/>
  <c r="G353" i="7"/>
  <c r="J352" i="7"/>
  <c r="I352" i="7"/>
  <c r="H352" i="7"/>
  <c r="G352" i="7"/>
  <c r="J351" i="7"/>
  <c r="I351" i="7"/>
  <c r="H351" i="7"/>
  <c r="G351" i="7"/>
  <c r="J350" i="7"/>
  <c r="I350" i="7"/>
  <c r="H350" i="7"/>
  <c r="G350" i="7"/>
  <c r="J349" i="7"/>
  <c r="I349" i="7"/>
  <c r="H349" i="7"/>
  <c r="G349" i="7"/>
  <c r="J348" i="7"/>
  <c r="I348" i="7"/>
  <c r="H348" i="7"/>
  <c r="G348" i="7"/>
  <c r="J347" i="7"/>
  <c r="I347" i="7"/>
  <c r="H347" i="7"/>
  <c r="G347" i="7"/>
  <c r="J346" i="7"/>
  <c r="I346" i="7"/>
  <c r="H346" i="7"/>
  <c r="G346" i="7"/>
  <c r="J345" i="7"/>
  <c r="I345" i="7"/>
  <c r="H345" i="7"/>
  <c r="G345" i="7"/>
  <c r="J344" i="7"/>
  <c r="I344" i="7"/>
  <c r="H344" i="7"/>
  <c r="G344" i="7"/>
  <c r="J343" i="7"/>
  <c r="I343" i="7"/>
  <c r="H343" i="7"/>
  <c r="G343" i="7"/>
  <c r="J342" i="7"/>
  <c r="I342" i="7"/>
  <c r="H342" i="7"/>
  <c r="G342" i="7"/>
  <c r="J341" i="7"/>
  <c r="I341" i="7"/>
  <c r="H341" i="7"/>
  <c r="G341" i="7"/>
  <c r="J340" i="7"/>
  <c r="I340" i="7"/>
  <c r="H340" i="7"/>
  <c r="G340" i="7"/>
  <c r="J339" i="7"/>
  <c r="I339" i="7"/>
  <c r="H339" i="7"/>
  <c r="G339" i="7"/>
  <c r="J338" i="7"/>
  <c r="I338" i="7"/>
  <c r="H338" i="7"/>
  <c r="G338" i="7"/>
  <c r="J337" i="7"/>
  <c r="I337" i="7"/>
  <c r="H337" i="7"/>
  <c r="G337" i="7"/>
  <c r="J336" i="7"/>
  <c r="I336" i="7"/>
  <c r="H336" i="7"/>
  <c r="G336" i="7"/>
  <c r="J335" i="7"/>
  <c r="I335" i="7"/>
  <c r="H335" i="7"/>
  <c r="G335" i="7"/>
  <c r="J334" i="7"/>
  <c r="I334" i="7"/>
  <c r="H334" i="7"/>
  <c r="G334" i="7"/>
  <c r="J333" i="7"/>
  <c r="I333" i="7"/>
  <c r="H333" i="7"/>
  <c r="G333" i="7"/>
  <c r="J332" i="7"/>
  <c r="I332" i="7"/>
  <c r="H332" i="7"/>
  <c r="G332" i="7"/>
  <c r="J331" i="7"/>
  <c r="I331" i="7"/>
  <c r="H331" i="7"/>
  <c r="G331" i="7"/>
  <c r="J330" i="7"/>
  <c r="I330" i="7"/>
  <c r="H330" i="7"/>
  <c r="G330" i="7"/>
  <c r="J329" i="7"/>
  <c r="I329" i="7"/>
  <c r="H329" i="7"/>
  <c r="G329" i="7"/>
  <c r="J328" i="7"/>
  <c r="I328" i="7"/>
  <c r="H328" i="7"/>
  <c r="G328" i="7"/>
  <c r="J327" i="7"/>
  <c r="I327" i="7"/>
  <c r="H327" i="7"/>
  <c r="G327" i="7"/>
  <c r="J326" i="7"/>
  <c r="I326" i="7"/>
  <c r="H326" i="7"/>
  <c r="G326" i="7"/>
  <c r="J325" i="7"/>
  <c r="I325" i="7"/>
  <c r="H325" i="7"/>
  <c r="G325" i="7"/>
  <c r="J324" i="7"/>
  <c r="I324" i="7"/>
  <c r="H324" i="7"/>
  <c r="G324" i="7"/>
  <c r="J323" i="7"/>
  <c r="I323" i="7"/>
  <c r="H323" i="7"/>
  <c r="G323" i="7"/>
  <c r="J322" i="7"/>
  <c r="I322" i="7"/>
  <c r="H322" i="7"/>
  <c r="G322" i="7"/>
  <c r="J321" i="7"/>
  <c r="I321" i="7"/>
  <c r="H321" i="7"/>
  <c r="G321" i="7"/>
  <c r="J320" i="7"/>
  <c r="I320" i="7"/>
  <c r="H320" i="7"/>
  <c r="G320" i="7"/>
  <c r="J319" i="7"/>
  <c r="I319" i="7"/>
  <c r="H319" i="7"/>
  <c r="G319" i="7"/>
  <c r="J318" i="7"/>
  <c r="I318" i="7"/>
  <c r="H318" i="7"/>
  <c r="G318" i="7"/>
  <c r="J317" i="7"/>
  <c r="I317" i="7"/>
  <c r="H317" i="7"/>
  <c r="G317" i="7"/>
  <c r="J316" i="7"/>
  <c r="I316" i="7"/>
  <c r="H316" i="7"/>
  <c r="G316" i="7"/>
  <c r="J315" i="7"/>
  <c r="I315" i="7"/>
  <c r="H315" i="7"/>
  <c r="G315" i="7"/>
  <c r="I314" i="7"/>
  <c r="H314" i="7"/>
  <c r="G314" i="7"/>
  <c r="I313" i="7"/>
  <c r="H313" i="7"/>
  <c r="G313" i="7"/>
  <c r="I312" i="7"/>
  <c r="H312" i="7"/>
  <c r="G312" i="7"/>
  <c r="I311" i="7"/>
  <c r="H311" i="7"/>
  <c r="G311" i="7"/>
  <c r="I310" i="7"/>
  <c r="H310" i="7"/>
  <c r="G310" i="7"/>
  <c r="I309" i="7"/>
  <c r="H309" i="7"/>
  <c r="G309" i="7"/>
  <c r="I308" i="7"/>
  <c r="H308" i="7"/>
  <c r="G308" i="7"/>
  <c r="I307" i="7"/>
  <c r="H307" i="7"/>
  <c r="G307" i="7"/>
  <c r="I306" i="7"/>
  <c r="H306" i="7"/>
  <c r="G306" i="7"/>
  <c r="I305" i="7"/>
  <c r="H305" i="7"/>
  <c r="G305" i="7"/>
  <c r="I304" i="7"/>
  <c r="H304" i="7"/>
  <c r="G304" i="7"/>
  <c r="I303" i="7"/>
  <c r="H303" i="7"/>
  <c r="G303" i="7"/>
  <c r="I302" i="7"/>
  <c r="H302" i="7"/>
  <c r="G302" i="7"/>
  <c r="I301" i="7"/>
  <c r="H301" i="7"/>
  <c r="G301" i="7"/>
  <c r="I300" i="7"/>
  <c r="H300" i="7"/>
  <c r="G300" i="7"/>
  <c r="I299" i="7"/>
  <c r="H299" i="7"/>
  <c r="G299" i="7"/>
  <c r="I298" i="7"/>
  <c r="H298" i="7"/>
  <c r="G298" i="7"/>
  <c r="I297" i="7"/>
  <c r="H297" i="7"/>
  <c r="G297" i="7"/>
  <c r="I296" i="7"/>
  <c r="H296" i="7"/>
  <c r="G296" i="7"/>
  <c r="E296" i="7"/>
  <c r="I295" i="7"/>
  <c r="H295" i="7"/>
  <c r="G295" i="7"/>
  <c r="I294" i="7"/>
  <c r="H294" i="7"/>
  <c r="G294" i="7"/>
  <c r="I293" i="7"/>
  <c r="H293" i="7"/>
  <c r="G293" i="7"/>
  <c r="I292" i="7"/>
  <c r="H292" i="7"/>
  <c r="G292" i="7"/>
  <c r="I291" i="7"/>
  <c r="H291" i="7"/>
  <c r="G291" i="7"/>
  <c r="I290" i="7"/>
  <c r="H290" i="7"/>
  <c r="G290" i="7"/>
  <c r="I289" i="7"/>
  <c r="H289" i="7"/>
  <c r="G289" i="7"/>
  <c r="I288" i="7"/>
  <c r="H288" i="7"/>
  <c r="G288" i="7"/>
  <c r="E288" i="7"/>
  <c r="J288" i="7" s="1"/>
  <c r="I287" i="7"/>
  <c r="H287" i="7"/>
  <c r="G287" i="7"/>
  <c r="E287" i="7"/>
  <c r="E300" i="7" s="1"/>
  <c r="E313" i="7" s="1"/>
  <c r="J313" i="7" s="1"/>
  <c r="I286" i="7"/>
  <c r="H286" i="7"/>
  <c r="G286" i="7"/>
  <c r="E286" i="7"/>
  <c r="I285" i="7"/>
  <c r="H285" i="7"/>
  <c r="G285" i="7"/>
  <c r="E285" i="7"/>
  <c r="E298" i="7" s="1"/>
  <c r="E311" i="7" s="1"/>
  <c r="J311" i="7" s="1"/>
  <c r="I284" i="7"/>
  <c r="H284" i="7"/>
  <c r="G284" i="7"/>
  <c r="E284" i="7"/>
  <c r="J284" i="7" s="1"/>
  <c r="I283" i="7"/>
  <c r="H283" i="7"/>
  <c r="G283" i="7"/>
  <c r="E283" i="7"/>
  <c r="J283" i="7" s="1"/>
  <c r="J282" i="7"/>
  <c r="I282" i="7"/>
  <c r="H282" i="7"/>
  <c r="G282" i="7"/>
  <c r="E282" i="7"/>
  <c r="E295" i="7" s="1"/>
  <c r="J281" i="7"/>
  <c r="I281" i="7"/>
  <c r="H281" i="7"/>
  <c r="G281" i="7"/>
  <c r="E281" i="7"/>
  <c r="E294" i="7" s="1"/>
  <c r="I280" i="7"/>
  <c r="H280" i="7"/>
  <c r="G280" i="7"/>
  <c r="E280" i="7"/>
  <c r="J280" i="7" s="1"/>
  <c r="J279" i="7"/>
  <c r="I279" i="7"/>
  <c r="H279" i="7"/>
  <c r="G279" i="7"/>
  <c r="E279" i="7"/>
  <c r="E292" i="7" s="1"/>
  <c r="E305" i="7" s="1"/>
  <c r="J305" i="7" s="1"/>
  <c r="I278" i="7"/>
  <c r="H278" i="7"/>
  <c r="G278" i="7"/>
  <c r="E278" i="7"/>
  <c r="J278" i="7" s="1"/>
  <c r="I277" i="7"/>
  <c r="H277" i="7"/>
  <c r="G277" i="7"/>
  <c r="E277" i="7"/>
  <c r="E290" i="7" s="1"/>
  <c r="E303" i="7" s="1"/>
  <c r="J303" i="7" s="1"/>
  <c r="I276" i="7"/>
  <c r="H276" i="7"/>
  <c r="G276" i="7"/>
  <c r="E276" i="7"/>
  <c r="E289" i="7" s="1"/>
  <c r="J289" i="7" s="1"/>
  <c r="J275" i="7"/>
  <c r="I275" i="7"/>
  <c r="H275" i="7"/>
  <c r="G275" i="7"/>
  <c r="J274" i="7"/>
  <c r="I274" i="7"/>
  <c r="H274" i="7"/>
  <c r="G274" i="7"/>
  <c r="J273" i="7"/>
  <c r="I273" i="7"/>
  <c r="H273" i="7"/>
  <c r="G273" i="7"/>
  <c r="J272" i="7"/>
  <c r="I272" i="7"/>
  <c r="H272" i="7"/>
  <c r="G272" i="7"/>
  <c r="J271" i="7"/>
  <c r="I271" i="7"/>
  <c r="H271" i="7"/>
  <c r="G271" i="7"/>
  <c r="J270" i="7"/>
  <c r="I270" i="7"/>
  <c r="H270" i="7"/>
  <c r="G270" i="7"/>
  <c r="J269" i="7"/>
  <c r="I269" i="7"/>
  <c r="H269" i="7"/>
  <c r="G269" i="7"/>
  <c r="J268" i="7"/>
  <c r="I268" i="7"/>
  <c r="H268" i="7"/>
  <c r="G268" i="7"/>
  <c r="J267" i="7"/>
  <c r="I267" i="7"/>
  <c r="H267" i="7"/>
  <c r="G267" i="7"/>
  <c r="J266" i="7"/>
  <c r="I266" i="7"/>
  <c r="H266" i="7"/>
  <c r="G266" i="7"/>
  <c r="J265" i="7"/>
  <c r="I265" i="7"/>
  <c r="H265" i="7"/>
  <c r="G265" i="7"/>
  <c r="J264" i="7"/>
  <c r="I264" i="7"/>
  <c r="H264" i="7"/>
  <c r="G264" i="7"/>
  <c r="J263" i="7"/>
  <c r="I263" i="7"/>
  <c r="H263" i="7"/>
  <c r="G263" i="7"/>
  <c r="I262" i="7"/>
  <c r="H262" i="7"/>
  <c r="G262" i="7"/>
  <c r="I261" i="7"/>
  <c r="H261" i="7"/>
  <c r="G261" i="7"/>
  <c r="I260" i="7"/>
  <c r="H260" i="7"/>
  <c r="G260" i="7"/>
  <c r="I259" i="7"/>
  <c r="H259" i="7"/>
  <c r="G259" i="7"/>
  <c r="I258" i="7"/>
  <c r="H258" i="7"/>
  <c r="G258" i="7"/>
  <c r="I257" i="7"/>
  <c r="H257" i="7"/>
  <c r="G257" i="7"/>
  <c r="I256" i="7"/>
  <c r="H256" i="7"/>
  <c r="G256" i="7"/>
  <c r="I255" i="7"/>
  <c r="H255" i="7"/>
  <c r="G255" i="7"/>
  <c r="I254" i="7"/>
  <c r="H254" i="7"/>
  <c r="G254" i="7"/>
  <c r="I253" i="7"/>
  <c r="H253" i="7"/>
  <c r="G253" i="7"/>
  <c r="I252" i="7"/>
  <c r="H252" i="7"/>
  <c r="G252" i="7"/>
  <c r="I251" i="7"/>
  <c r="H251" i="7"/>
  <c r="G251" i="7"/>
  <c r="I250" i="7"/>
  <c r="H250" i="7"/>
  <c r="G250" i="7"/>
  <c r="I249" i="7"/>
  <c r="H249" i="7"/>
  <c r="G249" i="7"/>
  <c r="I248" i="7"/>
  <c r="H248" i="7"/>
  <c r="G248" i="7"/>
  <c r="I247" i="7"/>
  <c r="H247" i="7"/>
  <c r="G247" i="7"/>
  <c r="I246" i="7"/>
  <c r="H246" i="7"/>
  <c r="G246" i="7"/>
  <c r="I245" i="7"/>
  <c r="H245" i="7"/>
  <c r="G245" i="7"/>
  <c r="I244" i="7"/>
  <c r="H244" i="7"/>
  <c r="G244" i="7"/>
  <c r="I243" i="7"/>
  <c r="H243" i="7"/>
  <c r="G243" i="7"/>
  <c r="I242" i="7"/>
  <c r="H242" i="7"/>
  <c r="G242" i="7"/>
  <c r="I241" i="7"/>
  <c r="H241" i="7"/>
  <c r="G241" i="7"/>
  <c r="I240" i="7"/>
  <c r="H240" i="7"/>
  <c r="G240" i="7"/>
  <c r="I239" i="7"/>
  <c r="H239" i="7"/>
  <c r="G239" i="7"/>
  <c r="I238" i="7"/>
  <c r="H238" i="7"/>
  <c r="G238" i="7"/>
  <c r="I237" i="7"/>
  <c r="H237" i="7"/>
  <c r="G237" i="7"/>
  <c r="I236" i="7"/>
  <c r="H236" i="7"/>
  <c r="G236" i="7"/>
  <c r="E236" i="7"/>
  <c r="E249" i="7" s="1"/>
  <c r="E262" i="7" s="1"/>
  <c r="J262" i="7" s="1"/>
  <c r="I235" i="7"/>
  <c r="H235" i="7"/>
  <c r="G235" i="7"/>
  <c r="E235" i="7"/>
  <c r="J235" i="7" s="1"/>
  <c r="J234" i="7"/>
  <c r="I234" i="7"/>
  <c r="H234" i="7"/>
  <c r="G234" i="7"/>
  <c r="E234" i="7"/>
  <c r="E247" i="7" s="1"/>
  <c r="E260" i="7" s="1"/>
  <c r="J260" i="7" s="1"/>
  <c r="I233" i="7"/>
  <c r="H233" i="7"/>
  <c r="G233" i="7"/>
  <c r="E233" i="7"/>
  <c r="J233" i="7" s="1"/>
  <c r="I232" i="7"/>
  <c r="H232" i="7"/>
  <c r="G232" i="7"/>
  <c r="E232" i="7"/>
  <c r="J232" i="7" s="1"/>
  <c r="J231" i="7"/>
  <c r="I231" i="7"/>
  <c r="H231" i="7"/>
  <c r="G231" i="7"/>
  <c r="E231" i="7"/>
  <c r="E244" i="7" s="1"/>
  <c r="E257" i="7" s="1"/>
  <c r="J257" i="7" s="1"/>
  <c r="J230" i="7"/>
  <c r="I230" i="7"/>
  <c r="H230" i="7"/>
  <c r="G230" i="7"/>
  <c r="E230" i="7"/>
  <c r="E243" i="7" s="1"/>
  <c r="I229" i="7"/>
  <c r="H229" i="7"/>
  <c r="G229" i="7"/>
  <c r="E229" i="7"/>
  <c r="J229" i="7" s="1"/>
  <c r="I228" i="7"/>
  <c r="H228" i="7"/>
  <c r="G228" i="7"/>
  <c r="E228" i="7"/>
  <c r="E241" i="7" s="1"/>
  <c r="J241" i="7" s="1"/>
  <c r="I227" i="7"/>
  <c r="H227" i="7"/>
  <c r="G227" i="7"/>
  <c r="E227" i="7"/>
  <c r="J227" i="7" s="1"/>
  <c r="I226" i="7"/>
  <c r="H226" i="7"/>
  <c r="G226" i="7"/>
  <c r="E226" i="7"/>
  <c r="I225" i="7"/>
  <c r="H225" i="7"/>
  <c r="G225" i="7"/>
  <c r="E225" i="7"/>
  <c r="J225" i="7" s="1"/>
  <c r="I224" i="7"/>
  <c r="H224" i="7"/>
  <c r="G224" i="7"/>
  <c r="E224" i="7"/>
  <c r="J224" i="7" s="1"/>
  <c r="J223" i="7"/>
  <c r="I223" i="7"/>
  <c r="H223" i="7"/>
  <c r="G223" i="7"/>
  <c r="J222" i="7"/>
  <c r="I222" i="7"/>
  <c r="H222" i="7"/>
  <c r="G222" i="7"/>
  <c r="J221" i="7"/>
  <c r="I221" i="7"/>
  <c r="H221" i="7"/>
  <c r="G221" i="7"/>
  <c r="J220" i="7"/>
  <c r="I220" i="7"/>
  <c r="H220" i="7"/>
  <c r="G220" i="7"/>
  <c r="J219" i="7"/>
  <c r="I219" i="7"/>
  <c r="H219" i="7"/>
  <c r="G219" i="7"/>
  <c r="J218" i="7"/>
  <c r="I218" i="7"/>
  <c r="H218" i="7"/>
  <c r="G218" i="7"/>
  <c r="J217" i="7"/>
  <c r="I217" i="7"/>
  <c r="H217" i="7"/>
  <c r="G217" i="7"/>
  <c r="J216" i="7"/>
  <c r="I216" i="7"/>
  <c r="H216" i="7"/>
  <c r="G216" i="7"/>
  <c r="J215" i="7"/>
  <c r="I215" i="7"/>
  <c r="H215" i="7"/>
  <c r="G215" i="7"/>
  <c r="J214" i="7"/>
  <c r="I214" i="7"/>
  <c r="H214" i="7"/>
  <c r="G214" i="7"/>
  <c r="J213" i="7"/>
  <c r="I213" i="7"/>
  <c r="H213" i="7"/>
  <c r="G213" i="7"/>
  <c r="J212" i="7"/>
  <c r="I212" i="7"/>
  <c r="H212" i="7"/>
  <c r="G212" i="7"/>
  <c r="J211" i="7"/>
  <c r="I211" i="7"/>
  <c r="H211" i="7"/>
  <c r="G211" i="7"/>
  <c r="I210" i="7"/>
  <c r="H210" i="7"/>
  <c r="G210" i="7"/>
  <c r="I209" i="7"/>
  <c r="H209" i="7"/>
  <c r="G209" i="7"/>
  <c r="I208" i="7"/>
  <c r="H208" i="7"/>
  <c r="G208" i="7"/>
  <c r="I207" i="7"/>
  <c r="H207" i="7"/>
  <c r="G207" i="7"/>
  <c r="I206" i="7"/>
  <c r="H206" i="7"/>
  <c r="G206" i="7"/>
  <c r="I205" i="7"/>
  <c r="H205" i="7"/>
  <c r="G205" i="7"/>
  <c r="I204" i="7"/>
  <c r="H204" i="7"/>
  <c r="G204" i="7"/>
  <c r="I203" i="7"/>
  <c r="H203" i="7"/>
  <c r="G203" i="7"/>
  <c r="I202" i="7"/>
  <c r="H202" i="7"/>
  <c r="G202" i="7"/>
  <c r="I201" i="7"/>
  <c r="H201" i="7"/>
  <c r="G201" i="7"/>
  <c r="I200" i="7"/>
  <c r="H200" i="7"/>
  <c r="G200" i="7"/>
  <c r="I199" i="7"/>
  <c r="H199" i="7"/>
  <c r="G199" i="7"/>
  <c r="I198" i="7"/>
  <c r="H198" i="7"/>
  <c r="G198" i="7"/>
  <c r="I197" i="7"/>
  <c r="H197" i="7"/>
  <c r="G197" i="7"/>
  <c r="I196" i="7"/>
  <c r="H196" i="7"/>
  <c r="G196" i="7"/>
  <c r="I195" i="7"/>
  <c r="H195" i="7"/>
  <c r="G195" i="7"/>
  <c r="I194" i="7"/>
  <c r="H194" i="7"/>
  <c r="G194" i="7"/>
  <c r="I193" i="7"/>
  <c r="H193" i="7"/>
  <c r="G193" i="7"/>
  <c r="I192" i="7"/>
  <c r="H192" i="7"/>
  <c r="G192" i="7"/>
  <c r="I191" i="7"/>
  <c r="H191" i="7"/>
  <c r="G191" i="7"/>
  <c r="I190" i="7"/>
  <c r="H190" i="7"/>
  <c r="G190" i="7"/>
  <c r="I189" i="7"/>
  <c r="H189" i="7"/>
  <c r="G189" i="7"/>
  <c r="I188" i="7"/>
  <c r="H188" i="7"/>
  <c r="G188" i="7"/>
  <c r="I187" i="7"/>
  <c r="H187" i="7"/>
  <c r="G187" i="7"/>
  <c r="I186" i="7"/>
  <c r="H186" i="7"/>
  <c r="G186" i="7"/>
  <c r="I185" i="7"/>
  <c r="H185" i="7"/>
  <c r="G185" i="7"/>
  <c r="I184" i="7"/>
  <c r="H184" i="7"/>
  <c r="G184" i="7"/>
  <c r="E184" i="7"/>
  <c r="J184" i="7" s="1"/>
  <c r="I183" i="7"/>
  <c r="H183" i="7"/>
  <c r="G183" i="7"/>
  <c r="E183" i="7"/>
  <c r="E196" i="7" s="1"/>
  <c r="E209" i="7" s="1"/>
  <c r="J209" i="7" s="1"/>
  <c r="J182" i="7"/>
  <c r="I182" i="7"/>
  <c r="H182" i="7"/>
  <c r="G182" i="7"/>
  <c r="E182" i="7"/>
  <c r="E195" i="7" s="1"/>
  <c r="J195" i="7" s="1"/>
  <c r="I181" i="7"/>
  <c r="H181" i="7"/>
  <c r="G181" i="7"/>
  <c r="E181" i="7"/>
  <c r="J181" i="7" s="1"/>
  <c r="I180" i="7"/>
  <c r="H180" i="7"/>
  <c r="G180" i="7"/>
  <c r="E180" i="7"/>
  <c r="E193" i="7" s="1"/>
  <c r="E206" i="7" s="1"/>
  <c r="J206" i="7" s="1"/>
  <c r="I179" i="7"/>
  <c r="H179" i="7"/>
  <c r="G179" i="7"/>
  <c r="E179" i="7"/>
  <c r="J179" i="7" s="1"/>
  <c r="I178" i="7"/>
  <c r="H178" i="7"/>
  <c r="G178" i="7"/>
  <c r="E178" i="7"/>
  <c r="J178" i="7" s="1"/>
  <c r="I177" i="7"/>
  <c r="H177" i="7"/>
  <c r="G177" i="7"/>
  <c r="E177" i="7"/>
  <c r="E190" i="7" s="1"/>
  <c r="E203" i="7" s="1"/>
  <c r="J203" i="7" s="1"/>
  <c r="I176" i="7"/>
  <c r="H176" i="7"/>
  <c r="G176" i="7"/>
  <c r="E176" i="7"/>
  <c r="E189" i="7" s="1"/>
  <c r="I175" i="7"/>
  <c r="H175" i="7"/>
  <c r="G175" i="7"/>
  <c r="E175" i="7"/>
  <c r="E188" i="7" s="1"/>
  <c r="E201" i="7" s="1"/>
  <c r="J201" i="7" s="1"/>
  <c r="I174" i="7"/>
  <c r="H174" i="7"/>
  <c r="G174" i="7"/>
  <c r="E174" i="7"/>
  <c r="E187" i="7" s="1"/>
  <c r="I173" i="7"/>
  <c r="H173" i="7"/>
  <c r="G173" i="7"/>
  <c r="E173" i="7"/>
  <c r="E186" i="7" s="1"/>
  <c r="I172" i="7"/>
  <c r="H172" i="7"/>
  <c r="G172" i="7"/>
  <c r="E172" i="7"/>
  <c r="E185" i="7" s="1"/>
  <c r="E198" i="7" s="1"/>
  <c r="J198" i="7" s="1"/>
  <c r="J171" i="7"/>
  <c r="I171" i="7"/>
  <c r="H171" i="7"/>
  <c r="G171" i="7"/>
  <c r="J170" i="7"/>
  <c r="I170" i="7"/>
  <c r="H170" i="7"/>
  <c r="G170" i="7"/>
  <c r="J169" i="7"/>
  <c r="I169" i="7"/>
  <c r="H169" i="7"/>
  <c r="G169" i="7"/>
  <c r="J168" i="7"/>
  <c r="I168" i="7"/>
  <c r="H168" i="7"/>
  <c r="G168" i="7"/>
  <c r="J167" i="7"/>
  <c r="I167" i="7"/>
  <c r="H167" i="7"/>
  <c r="G167" i="7"/>
  <c r="J166" i="7"/>
  <c r="I166" i="7"/>
  <c r="H166" i="7"/>
  <c r="G166" i="7"/>
  <c r="J165" i="7"/>
  <c r="I165" i="7"/>
  <c r="H165" i="7"/>
  <c r="G165" i="7"/>
  <c r="J164" i="7"/>
  <c r="I164" i="7"/>
  <c r="H164" i="7"/>
  <c r="G164" i="7"/>
  <c r="J163" i="7"/>
  <c r="I163" i="7"/>
  <c r="H163" i="7"/>
  <c r="G163" i="7"/>
  <c r="J162" i="7"/>
  <c r="I162" i="7"/>
  <c r="H162" i="7"/>
  <c r="G162" i="7"/>
  <c r="J161" i="7"/>
  <c r="I161" i="7"/>
  <c r="H161" i="7"/>
  <c r="G161" i="7"/>
  <c r="J160" i="7"/>
  <c r="I160" i="7"/>
  <c r="H160" i="7"/>
  <c r="G160" i="7"/>
  <c r="A160" i="7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J159" i="7"/>
  <c r="I159" i="7"/>
  <c r="H159" i="7"/>
  <c r="G159" i="7"/>
  <c r="B159" i="7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J158" i="7"/>
  <c r="I158" i="7"/>
  <c r="H158" i="7"/>
  <c r="G158" i="7"/>
  <c r="I157" i="7"/>
  <c r="H157" i="7"/>
  <c r="G157" i="7"/>
  <c r="I156" i="7"/>
  <c r="H156" i="7"/>
  <c r="G156" i="7"/>
  <c r="I155" i="7"/>
  <c r="H155" i="7"/>
  <c r="G155" i="7"/>
  <c r="I154" i="7"/>
  <c r="H154" i="7"/>
  <c r="G154" i="7"/>
  <c r="I153" i="7"/>
  <c r="H153" i="7"/>
  <c r="G153" i="7"/>
  <c r="I152" i="7"/>
  <c r="H152" i="7"/>
  <c r="G152" i="7"/>
  <c r="I151" i="7"/>
  <c r="H151" i="7"/>
  <c r="G151" i="7"/>
  <c r="I150" i="7"/>
  <c r="H150" i="7"/>
  <c r="G150" i="7"/>
  <c r="I149" i="7"/>
  <c r="H149" i="7"/>
  <c r="G149" i="7"/>
  <c r="I148" i="7"/>
  <c r="H148" i="7"/>
  <c r="G148" i="7"/>
  <c r="I147" i="7"/>
  <c r="H147" i="7"/>
  <c r="G147" i="7"/>
  <c r="I146" i="7"/>
  <c r="H146" i="7"/>
  <c r="G146" i="7"/>
  <c r="I145" i="7"/>
  <c r="H145" i="7"/>
  <c r="G145" i="7"/>
  <c r="I144" i="7"/>
  <c r="H144" i="7"/>
  <c r="G144" i="7"/>
  <c r="I143" i="7"/>
  <c r="H143" i="7"/>
  <c r="G143" i="7"/>
  <c r="I142" i="7"/>
  <c r="H142" i="7"/>
  <c r="G142" i="7"/>
  <c r="I141" i="7"/>
  <c r="H141" i="7"/>
  <c r="G141" i="7"/>
  <c r="I140" i="7"/>
  <c r="H140" i="7"/>
  <c r="G140" i="7"/>
  <c r="I139" i="7"/>
  <c r="H139" i="7"/>
  <c r="G139" i="7"/>
  <c r="I138" i="7"/>
  <c r="H138" i="7"/>
  <c r="G138" i="7"/>
  <c r="I137" i="7"/>
  <c r="H137" i="7"/>
  <c r="G137" i="7"/>
  <c r="I136" i="7"/>
  <c r="H136" i="7"/>
  <c r="G136" i="7"/>
  <c r="I135" i="7"/>
  <c r="H135" i="7"/>
  <c r="G135" i="7"/>
  <c r="I134" i="7"/>
  <c r="H134" i="7"/>
  <c r="G134" i="7"/>
  <c r="I133" i="7"/>
  <c r="H133" i="7"/>
  <c r="G133" i="7"/>
  <c r="I132" i="7"/>
  <c r="H132" i="7"/>
  <c r="G132" i="7"/>
  <c r="E132" i="7"/>
  <c r="I131" i="7"/>
  <c r="H131" i="7"/>
  <c r="G131" i="7"/>
  <c r="E131" i="7"/>
  <c r="J131" i="7" s="1"/>
  <c r="J130" i="7"/>
  <c r="I130" i="7"/>
  <c r="H130" i="7"/>
  <c r="G130" i="7"/>
  <c r="E130" i="7"/>
  <c r="E143" i="7" s="1"/>
  <c r="I129" i="7"/>
  <c r="H129" i="7"/>
  <c r="G129" i="7"/>
  <c r="E129" i="7"/>
  <c r="J129" i="7" s="1"/>
  <c r="J128" i="7"/>
  <c r="I128" i="7"/>
  <c r="H128" i="7"/>
  <c r="G128" i="7"/>
  <c r="E128" i="7"/>
  <c r="E141" i="7" s="1"/>
  <c r="J127" i="7"/>
  <c r="I127" i="7"/>
  <c r="H127" i="7"/>
  <c r="G127" i="7"/>
  <c r="E127" i="7"/>
  <c r="E140" i="7" s="1"/>
  <c r="I126" i="7"/>
  <c r="H126" i="7"/>
  <c r="G126" i="7"/>
  <c r="E126" i="7"/>
  <c r="J126" i="7" s="1"/>
  <c r="I125" i="7"/>
  <c r="H125" i="7"/>
  <c r="G125" i="7"/>
  <c r="E125" i="7"/>
  <c r="J125" i="7" s="1"/>
  <c r="I124" i="7"/>
  <c r="H124" i="7"/>
  <c r="G124" i="7"/>
  <c r="E124" i="7"/>
  <c r="I123" i="7"/>
  <c r="H123" i="7"/>
  <c r="G123" i="7"/>
  <c r="E123" i="7"/>
  <c r="J122" i="7"/>
  <c r="I122" i="7"/>
  <c r="H122" i="7"/>
  <c r="G122" i="7"/>
  <c r="E122" i="7"/>
  <c r="E135" i="7" s="1"/>
  <c r="I121" i="7"/>
  <c r="H121" i="7"/>
  <c r="G121" i="7"/>
  <c r="E121" i="7"/>
  <c r="J121" i="7" s="1"/>
  <c r="I120" i="7"/>
  <c r="H120" i="7"/>
  <c r="G120" i="7"/>
  <c r="E120" i="7"/>
  <c r="E133" i="7" s="1"/>
  <c r="J119" i="7"/>
  <c r="I119" i="7"/>
  <c r="H119" i="7"/>
  <c r="G119" i="7"/>
  <c r="J118" i="7"/>
  <c r="I118" i="7"/>
  <c r="H118" i="7"/>
  <c r="G118" i="7"/>
  <c r="J117" i="7"/>
  <c r="I117" i="7"/>
  <c r="H117" i="7"/>
  <c r="G117" i="7"/>
  <c r="J116" i="7"/>
  <c r="I116" i="7"/>
  <c r="H116" i="7"/>
  <c r="G116" i="7"/>
  <c r="J115" i="7"/>
  <c r="I115" i="7"/>
  <c r="H115" i="7"/>
  <c r="G115" i="7"/>
  <c r="J114" i="7"/>
  <c r="I114" i="7"/>
  <c r="H114" i="7"/>
  <c r="G114" i="7"/>
  <c r="J113" i="7"/>
  <c r="I113" i="7"/>
  <c r="H113" i="7"/>
  <c r="G113" i="7"/>
  <c r="J112" i="7"/>
  <c r="I112" i="7"/>
  <c r="H112" i="7"/>
  <c r="G112" i="7"/>
  <c r="J111" i="7"/>
  <c r="I111" i="7"/>
  <c r="H111" i="7"/>
  <c r="G111" i="7"/>
  <c r="J110" i="7"/>
  <c r="I110" i="7"/>
  <c r="H110" i="7"/>
  <c r="G110" i="7"/>
  <c r="J109" i="7"/>
  <c r="I109" i="7"/>
  <c r="H109" i="7"/>
  <c r="G109" i="7"/>
  <c r="J108" i="7"/>
  <c r="I108" i="7"/>
  <c r="H108" i="7"/>
  <c r="G108" i="7"/>
  <c r="J107" i="7"/>
  <c r="I107" i="7"/>
  <c r="H107" i="7"/>
  <c r="G107" i="7"/>
  <c r="J106" i="7"/>
  <c r="I106" i="7"/>
  <c r="H106" i="7"/>
  <c r="G106" i="7"/>
  <c r="I105" i="7"/>
  <c r="H105" i="7"/>
  <c r="G105" i="7"/>
  <c r="I104" i="7"/>
  <c r="H104" i="7"/>
  <c r="G104" i="7"/>
  <c r="I103" i="7"/>
  <c r="H103" i="7"/>
  <c r="G103" i="7"/>
  <c r="I102" i="7"/>
  <c r="H102" i="7"/>
  <c r="G102" i="7"/>
  <c r="I101" i="7"/>
  <c r="H101" i="7"/>
  <c r="G101" i="7"/>
  <c r="I100" i="7"/>
  <c r="H100" i="7"/>
  <c r="G100" i="7"/>
  <c r="I99" i="7"/>
  <c r="H99" i="7"/>
  <c r="G99" i="7"/>
  <c r="I98" i="7"/>
  <c r="H98" i="7"/>
  <c r="G98" i="7"/>
  <c r="I97" i="7"/>
  <c r="H97" i="7"/>
  <c r="G97" i="7"/>
  <c r="I96" i="7"/>
  <c r="H96" i="7"/>
  <c r="G96" i="7"/>
  <c r="I95" i="7"/>
  <c r="H95" i="7"/>
  <c r="G95" i="7"/>
  <c r="I94" i="7"/>
  <c r="H94" i="7"/>
  <c r="G94" i="7"/>
  <c r="J93" i="7"/>
  <c r="I93" i="7"/>
  <c r="H93" i="7"/>
  <c r="G93" i="7"/>
  <c r="I92" i="7"/>
  <c r="H92" i="7"/>
  <c r="G92" i="7"/>
  <c r="I91" i="7"/>
  <c r="H91" i="7"/>
  <c r="G91" i="7"/>
  <c r="I90" i="7"/>
  <c r="H90" i="7"/>
  <c r="G90" i="7"/>
  <c r="I89" i="7"/>
  <c r="H89" i="7"/>
  <c r="G89" i="7"/>
  <c r="I88" i="7"/>
  <c r="H88" i="7"/>
  <c r="G88" i="7"/>
  <c r="I87" i="7"/>
  <c r="H87" i="7"/>
  <c r="G87" i="7"/>
  <c r="I86" i="7"/>
  <c r="H86" i="7"/>
  <c r="G86" i="7"/>
  <c r="I85" i="7"/>
  <c r="H85" i="7"/>
  <c r="G85" i="7"/>
  <c r="I84" i="7"/>
  <c r="H84" i="7"/>
  <c r="G84" i="7"/>
  <c r="I83" i="7"/>
  <c r="H83" i="7"/>
  <c r="G83" i="7"/>
  <c r="I82" i="7"/>
  <c r="H82" i="7"/>
  <c r="G82" i="7"/>
  <c r="I81" i="7"/>
  <c r="H81" i="7"/>
  <c r="G81" i="7"/>
  <c r="J80" i="7"/>
  <c r="I80" i="7"/>
  <c r="H80" i="7"/>
  <c r="G80" i="7"/>
  <c r="I79" i="7"/>
  <c r="H79" i="7"/>
  <c r="G79" i="7"/>
  <c r="E79" i="7"/>
  <c r="E92" i="7" s="1"/>
  <c r="J92" i="7" s="1"/>
  <c r="I78" i="7"/>
  <c r="H78" i="7"/>
  <c r="G78" i="7"/>
  <c r="E78" i="7"/>
  <c r="J78" i="7" s="1"/>
  <c r="I77" i="7"/>
  <c r="H77" i="7"/>
  <c r="G77" i="7"/>
  <c r="E77" i="7"/>
  <c r="J77" i="7" s="1"/>
  <c r="I76" i="7"/>
  <c r="H76" i="7"/>
  <c r="G76" i="7"/>
  <c r="E76" i="7"/>
  <c r="I75" i="7"/>
  <c r="H75" i="7"/>
  <c r="G75" i="7"/>
  <c r="E75" i="7"/>
  <c r="E88" i="7" s="1"/>
  <c r="J88" i="7" s="1"/>
  <c r="I74" i="7"/>
  <c r="H74" i="7"/>
  <c r="G74" i="7"/>
  <c r="E74" i="7"/>
  <c r="E87" i="7" s="1"/>
  <c r="E100" i="7" s="1"/>
  <c r="J100" i="7" s="1"/>
  <c r="I73" i="7"/>
  <c r="H73" i="7"/>
  <c r="G73" i="7"/>
  <c r="E73" i="7"/>
  <c r="J73" i="7" s="1"/>
  <c r="J72" i="7"/>
  <c r="I72" i="7"/>
  <c r="H72" i="7"/>
  <c r="G72" i="7"/>
  <c r="E72" i="7"/>
  <c r="E85" i="7" s="1"/>
  <c r="J85" i="7" s="1"/>
  <c r="I71" i="7"/>
  <c r="H71" i="7"/>
  <c r="G71" i="7"/>
  <c r="E71" i="7"/>
  <c r="E84" i="7" s="1"/>
  <c r="J84" i="7" s="1"/>
  <c r="I70" i="7"/>
  <c r="H70" i="7"/>
  <c r="G70" i="7"/>
  <c r="E70" i="7"/>
  <c r="J70" i="7" s="1"/>
  <c r="I69" i="7"/>
  <c r="H69" i="7"/>
  <c r="G69" i="7"/>
  <c r="E69" i="7"/>
  <c r="J69" i="7" s="1"/>
  <c r="I68" i="7"/>
  <c r="H68" i="7"/>
  <c r="G68" i="7"/>
  <c r="E68" i="7"/>
  <c r="J67" i="7"/>
  <c r="I67" i="7"/>
  <c r="H67" i="7"/>
  <c r="G67" i="7"/>
  <c r="J66" i="7"/>
  <c r="I66" i="7"/>
  <c r="H66" i="7"/>
  <c r="G66" i="7"/>
  <c r="J65" i="7"/>
  <c r="I65" i="7"/>
  <c r="H65" i="7"/>
  <c r="G65" i="7"/>
  <c r="J64" i="7"/>
  <c r="I64" i="7"/>
  <c r="H64" i="7"/>
  <c r="G64" i="7"/>
  <c r="J63" i="7"/>
  <c r="I63" i="7"/>
  <c r="H63" i="7"/>
  <c r="G63" i="7"/>
  <c r="J62" i="7"/>
  <c r="I62" i="7"/>
  <c r="H62" i="7"/>
  <c r="G62" i="7"/>
  <c r="J61" i="7"/>
  <c r="I61" i="7"/>
  <c r="H61" i="7"/>
  <c r="G61" i="7"/>
  <c r="J60" i="7"/>
  <c r="I60" i="7"/>
  <c r="H60" i="7"/>
  <c r="G60" i="7"/>
  <c r="J59" i="7"/>
  <c r="I59" i="7"/>
  <c r="H59" i="7"/>
  <c r="G59" i="7"/>
  <c r="J58" i="7"/>
  <c r="I58" i="7"/>
  <c r="H58" i="7"/>
  <c r="G58" i="7"/>
  <c r="J57" i="7"/>
  <c r="I57" i="7"/>
  <c r="H57" i="7"/>
  <c r="G57" i="7"/>
  <c r="J56" i="7"/>
  <c r="I56" i="7"/>
  <c r="H56" i="7"/>
  <c r="G56" i="7"/>
  <c r="J55" i="7"/>
  <c r="I55" i="7"/>
  <c r="H55" i="7"/>
  <c r="G55" i="7"/>
  <c r="J54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E27" i="7"/>
  <c r="J27" i="7" s="1"/>
  <c r="I26" i="7"/>
  <c r="H26" i="7"/>
  <c r="G26" i="7"/>
  <c r="E26" i="7"/>
  <c r="J26" i="7" s="1"/>
  <c r="I25" i="7"/>
  <c r="H25" i="7"/>
  <c r="G25" i="7"/>
  <c r="E25" i="7"/>
  <c r="J25" i="7" s="1"/>
  <c r="J24" i="7"/>
  <c r="I24" i="7"/>
  <c r="H24" i="7"/>
  <c r="G24" i="7"/>
  <c r="E24" i="7"/>
  <c r="E37" i="7" s="1"/>
  <c r="J23" i="7"/>
  <c r="I23" i="7"/>
  <c r="H23" i="7"/>
  <c r="G23" i="7"/>
  <c r="E23" i="7"/>
  <c r="E36" i="7" s="1"/>
  <c r="J22" i="7"/>
  <c r="I22" i="7"/>
  <c r="H22" i="7"/>
  <c r="G22" i="7"/>
  <c r="E22" i="7"/>
  <c r="E35" i="7" s="1"/>
  <c r="I21" i="7"/>
  <c r="H21" i="7"/>
  <c r="G21" i="7"/>
  <c r="E21" i="7"/>
  <c r="E34" i="7" s="1"/>
  <c r="J34" i="7" s="1"/>
  <c r="I20" i="7"/>
  <c r="H20" i="7"/>
  <c r="G20" i="7"/>
  <c r="E20" i="7"/>
  <c r="J20" i="7" s="1"/>
  <c r="I19" i="7"/>
  <c r="H19" i="7"/>
  <c r="G19" i="7"/>
  <c r="E19" i="7"/>
  <c r="J19" i="7" s="1"/>
  <c r="I18" i="7"/>
  <c r="H18" i="7"/>
  <c r="G18" i="7"/>
  <c r="E18" i="7"/>
  <c r="J18" i="7" s="1"/>
  <c r="I17" i="7"/>
  <c r="H17" i="7"/>
  <c r="G17" i="7"/>
  <c r="E17" i="7"/>
  <c r="J17" i="7" s="1"/>
  <c r="I16" i="7"/>
  <c r="H16" i="7"/>
  <c r="G16" i="7"/>
  <c r="E16" i="7"/>
  <c r="E29" i="7" s="1"/>
  <c r="I15" i="7"/>
  <c r="H15" i="7"/>
  <c r="G15" i="7"/>
  <c r="E15" i="7"/>
  <c r="E28" i="7" s="1"/>
  <c r="J14" i="7"/>
  <c r="I14" i="7"/>
  <c r="H14" i="7"/>
  <c r="G14" i="7"/>
  <c r="J13" i="7"/>
  <c r="I13" i="7"/>
  <c r="H13" i="7"/>
  <c r="G13" i="7"/>
  <c r="J12" i="7"/>
  <c r="I12" i="7"/>
  <c r="H12" i="7"/>
  <c r="G12" i="7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J5" i="7"/>
  <c r="I5" i="7"/>
  <c r="H5" i="7"/>
  <c r="G5" i="7"/>
  <c r="J4" i="7"/>
  <c r="I4" i="7"/>
  <c r="H4" i="7"/>
  <c r="G4" i="7"/>
  <c r="J3" i="7"/>
  <c r="I3" i="7"/>
  <c r="H3" i="7"/>
  <c r="G3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J2" i="7"/>
  <c r="I2" i="7"/>
  <c r="H2" i="7"/>
  <c r="G2" i="7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N15" i="10" l="1"/>
  <c r="N16" i="10"/>
  <c r="T18" i="10"/>
  <c r="N9" i="10"/>
  <c r="N18" i="10"/>
  <c r="T15" i="10"/>
  <c r="T9" i="10"/>
  <c r="T16" i="10"/>
  <c r="N17" i="10"/>
  <c r="H18" i="10"/>
  <c r="H16" i="10"/>
  <c r="H17" i="10"/>
  <c r="J28" i="7"/>
  <c r="E41" i="7"/>
  <c r="J41" i="7" s="1"/>
  <c r="J135" i="7"/>
  <c r="E148" i="7"/>
  <c r="J148" i="7" s="1"/>
  <c r="J36" i="7"/>
  <c r="E49" i="7"/>
  <c r="J49" i="7" s="1"/>
  <c r="J143" i="7"/>
  <c r="E156" i="7"/>
  <c r="J156" i="7" s="1"/>
  <c r="A257" i="7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Z39" i="14"/>
  <c r="Z32" i="14"/>
  <c r="E200" i="7"/>
  <c r="J200" i="7" s="1"/>
  <c r="J187" i="7"/>
  <c r="J120" i="7"/>
  <c r="J177" i="7"/>
  <c r="J228" i="7"/>
  <c r="J287" i="7"/>
  <c r="J300" i="7"/>
  <c r="E86" i="7"/>
  <c r="E99" i="7" s="1"/>
  <c r="J99" i="7" s="1"/>
  <c r="E139" i="7"/>
  <c r="J139" i="7" s="1"/>
  <c r="J196" i="7"/>
  <c r="E240" i="7"/>
  <c r="J240" i="7" s="1"/>
  <c r="E245" i="7"/>
  <c r="J245" i="7" s="1"/>
  <c r="E254" i="7"/>
  <c r="J254" i="7" s="1"/>
  <c r="E297" i="7"/>
  <c r="J298" i="7"/>
  <c r="J15" i="7"/>
  <c r="J21" i="7"/>
  <c r="J174" i="7"/>
  <c r="E238" i="7"/>
  <c r="J238" i="7" s="1"/>
  <c r="J277" i="7"/>
  <c r="J292" i="7"/>
  <c r="J75" i="7"/>
  <c r="E82" i="7"/>
  <c r="E95" i="7" s="1"/>
  <c r="J95" i="7" s="1"/>
  <c r="E91" i="7"/>
  <c r="E101" i="7"/>
  <c r="J101" i="7" s="1"/>
  <c r="J190" i="7"/>
  <c r="J249" i="7"/>
  <c r="J16" i="7"/>
  <c r="J173" i="7"/>
  <c r="J180" i="7"/>
  <c r="J236" i="7"/>
  <c r="E246" i="7"/>
  <c r="J276" i="7"/>
  <c r="E33" i="7"/>
  <c r="J33" i="7" s="1"/>
  <c r="E90" i="7"/>
  <c r="J193" i="7"/>
  <c r="E237" i="7"/>
  <c r="E83" i="7"/>
  <c r="J175" i="7"/>
  <c r="E192" i="7"/>
  <c r="J285" i="7"/>
  <c r="E42" i="7"/>
  <c r="J42" i="7" s="1"/>
  <c r="J29" i="7"/>
  <c r="J35" i="7"/>
  <c r="E48" i="7"/>
  <c r="J48" i="7" s="1"/>
  <c r="J37" i="7"/>
  <c r="E50" i="7"/>
  <c r="J50" i="7" s="1"/>
  <c r="J124" i="7"/>
  <c r="E137" i="7"/>
  <c r="J296" i="7"/>
  <c r="E309" i="7"/>
  <c r="J309" i="7" s="1"/>
  <c r="E32" i="7"/>
  <c r="E40" i="7"/>
  <c r="J76" i="7"/>
  <c r="E89" i="7"/>
  <c r="J141" i="7"/>
  <c r="E154" i="7"/>
  <c r="J154" i="7" s="1"/>
  <c r="J189" i="7"/>
  <c r="E202" i="7"/>
  <c r="J202" i="7" s="1"/>
  <c r="J286" i="7"/>
  <c r="E299" i="7"/>
  <c r="E31" i="7"/>
  <c r="E39" i="7"/>
  <c r="E47" i="7"/>
  <c r="J47" i="7" s="1"/>
  <c r="J71" i="7"/>
  <c r="J82" i="7"/>
  <c r="E97" i="7"/>
  <c r="J97" i="7" s="1"/>
  <c r="J133" i="7"/>
  <c r="E146" i="7"/>
  <c r="J146" i="7" s="1"/>
  <c r="J186" i="7"/>
  <c r="E199" i="7"/>
  <c r="J199" i="7" s="1"/>
  <c r="E30" i="7"/>
  <c r="E38" i="7"/>
  <c r="E46" i="7"/>
  <c r="J46" i="7" s="1"/>
  <c r="J86" i="7"/>
  <c r="J192" i="7"/>
  <c r="E205" i="7"/>
  <c r="J205" i="7" s="1"/>
  <c r="E208" i="7"/>
  <c r="J208" i="7" s="1"/>
  <c r="J79" i="7"/>
  <c r="J83" i="7"/>
  <c r="E96" i="7"/>
  <c r="J96" i="7" s="1"/>
  <c r="J123" i="7"/>
  <c r="E136" i="7"/>
  <c r="E239" i="7"/>
  <c r="J226" i="7"/>
  <c r="J68" i="7"/>
  <c r="E81" i="7"/>
  <c r="E105" i="7"/>
  <c r="J105" i="7" s="1"/>
  <c r="J140" i="7"/>
  <c r="E153" i="7"/>
  <c r="J153" i="7" s="1"/>
  <c r="J243" i="7"/>
  <c r="E256" i="7"/>
  <c r="J256" i="7" s="1"/>
  <c r="E308" i="7"/>
  <c r="J308" i="7" s="1"/>
  <c r="J295" i="7"/>
  <c r="J87" i="7"/>
  <c r="J91" i="7"/>
  <c r="E104" i="7"/>
  <c r="J104" i="7" s="1"/>
  <c r="E98" i="7"/>
  <c r="J98" i="7" s="1"/>
  <c r="J132" i="7"/>
  <c r="E145" i="7"/>
  <c r="J145" i="7" s="1"/>
  <c r="J74" i="7"/>
  <c r="E134" i="7"/>
  <c r="E142" i="7"/>
  <c r="J176" i="7"/>
  <c r="E293" i="7"/>
  <c r="E302" i="7"/>
  <c r="J302" i="7" s="1"/>
  <c r="E253" i="7"/>
  <c r="J253" i="7" s="1"/>
  <c r="E138" i="7"/>
  <c r="J183" i="7"/>
  <c r="E191" i="7"/>
  <c r="J290" i="7"/>
  <c r="E301" i="7"/>
  <c r="E194" i="7"/>
  <c r="E197" i="7"/>
  <c r="J244" i="7"/>
  <c r="J247" i="7"/>
  <c r="E144" i="7"/>
  <c r="E242" i="7"/>
  <c r="E258" i="7"/>
  <c r="J258" i="7" s="1"/>
  <c r="E291" i="7"/>
  <c r="J172" i="7"/>
  <c r="J185" i="7"/>
  <c r="J188" i="7"/>
  <c r="E248" i="7"/>
  <c r="J294" i="7"/>
  <c r="E307" i="7"/>
  <c r="J307" i="7" s="1"/>
  <c r="AF36" i="14" l="1"/>
  <c r="AD36" i="14"/>
  <c r="AC36" i="14"/>
  <c r="AG38" i="14"/>
  <c r="AH32" i="14"/>
  <c r="AB32" i="14"/>
  <c r="AB39" i="14"/>
  <c r="Q39" i="14"/>
  <c r="AG36" i="14"/>
  <c r="Y36" i="14"/>
  <c r="AH39" i="14"/>
  <c r="AG39" i="14"/>
  <c r="X32" i="14"/>
  <c r="AA32" i="14" s="1"/>
  <c r="V32" i="14"/>
  <c r="AG32" i="14"/>
  <c r="AF32" i="14"/>
  <c r="AD32" i="14"/>
  <c r="AF39" i="14"/>
  <c r="AD39" i="14"/>
  <c r="O39" i="14"/>
  <c r="AC39" i="14"/>
  <c r="Y39" i="14"/>
  <c r="X39" i="14"/>
  <c r="V39" i="14"/>
  <c r="AB36" i="14"/>
  <c r="Z36" i="14"/>
  <c r="AA36" i="14" s="1"/>
  <c r="AH36" i="14"/>
  <c r="T36" i="14"/>
  <c r="U38" i="14"/>
  <c r="AH38" i="14"/>
  <c r="AF38" i="14"/>
  <c r="AD38" i="14"/>
  <c r="AC38" i="14"/>
  <c r="AC35" i="14"/>
  <c r="Q35" i="14"/>
  <c r="Z35" i="14"/>
  <c r="O35" i="14"/>
  <c r="D35" i="14"/>
  <c r="Y35" i="14"/>
  <c r="M35" i="14"/>
  <c r="C35" i="14"/>
  <c r="AH35" i="14"/>
  <c r="X35" i="14"/>
  <c r="L35" i="14"/>
  <c r="AG35" i="14"/>
  <c r="V35" i="14"/>
  <c r="K35" i="14"/>
  <c r="AF35" i="14"/>
  <c r="U35" i="14"/>
  <c r="I35" i="14"/>
  <c r="H35" i="14"/>
  <c r="AD35" i="14"/>
  <c r="G35" i="14"/>
  <c r="AB35" i="14"/>
  <c r="T35" i="14"/>
  <c r="E35" i="14"/>
  <c r="P35" i="14"/>
  <c r="AH65" i="14"/>
  <c r="X65" i="14"/>
  <c r="L65" i="14"/>
  <c r="C65" i="14"/>
  <c r="AG65" i="14"/>
  <c r="V65" i="14"/>
  <c r="I65" i="14"/>
  <c r="H65" i="14"/>
  <c r="G65" i="14"/>
  <c r="P65" i="14"/>
  <c r="E65" i="14"/>
  <c r="M65" i="14"/>
  <c r="K65" i="14"/>
  <c r="D65" i="14"/>
  <c r="Y65" i="14"/>
  <c r="AH67" i="14"/>
  <c r="X67" i="14"/>
  <c r="L67" i="14"/>
  <c r="Y9" i="14"/>
  <c r="AG67" i="14"/>
  <c r="V67" i="14"/>
  <c r="K67" i="14"/>
  <c r="AH9" i="14"/>
  <c r="X9" i="14"/>
  <c r="AF67" i="14"/>
  <c r="U67" i="14"/>
  <c r="AG9" i="14"/>
  <c r="V9" i="14"/>
  <c r="AD67" i="14"/>
  <c r="T67" i="14"/>
  <c r="AF9" i="14"/>
  <c r="U9" i="14"/>
  <c r="AC67" i="14"/>
  <c r="Q67" i="14"/>
  <c r="AD9" i="14"/>
  <c r="O9" i="14"/>
  <c r="AC9" i="14"/>
  <c r="AB9" i="14"/>
  <c r="T9" i="14"/>
  <c r="Z9" i="14"/>
  <c r="Q9" i="14"/>
  <c r="P9" i="14"/>
  <c r="AC61" i="14"/>
  <c r="Q61" i="14"/>
  <c r="G61" i="14"/>
  <c r="AB61" i="14"/>
  <c r="E61" i="14"/>
  <c r="D61" i="14"/>
  <c r="L61" i="14"/>
  <c r="C61" i="14"/>
  <c r="V61" i="14"/>
  <c r="K61" i="14"/>
  <c r="I61" i="14"/>
  <c r="AD61" i="14"/>
  <c r="T61" i="14"/>
  <c r="H61" i="14"/>
  <c r="P61" i="14"/>
  <c r="Y64" i="14"/>
  <c r="M64" i="14"/>
  <c r="Z6" i="14"/>
  <c r="AH64" i="14"/>
  <c r="X64" i="14"/>
  <c r="L64" i="14"/>
  <c r="Y6" i="14"/>
  <c r="AG64" i="14"/>
  <c r="V64" i="14"/>
  <c r="AH6" i="14"/>
  <c r="X6" i="14"/>
  <c r="AF64" i="14"/>
  <c r="U64" i="14"/>
  <c r="AG6" i="14"/>
  <c r="V6" i="14"/>
  <c r="AD64" i="14"/>
  <c r="T64" i="14"/>
  <c r="AF6" i="14"/>
  <c r="U6" i="14"/>
  <c r="T6" i="14"/>
  <c r="P6" i="14"/>
  <c r="O6" i="14"/>
  <c r="AD6" i="14"/>
  <c r="Q6" i="14"/>
  <c r="AC6" i="14"/>
  <c r="AB6" i="14"/>
  <c r="AF37" i="14"/>
  <c r="U37" i="14"/>
  <c r="AC37" i="14"/>
  <c r="Q37" i="14"/>
  <c r="G37" i="14"/>
  <c r="AB37" i="14"/>
  <c r="P37" i="14"/>
  <c r="E37" i="14"/>
  <c r="Z37" i="14"/>
  <c r="O37" i="14"/>
  <c r="D37" i="14"/>
  <c r="Y37" i="14"/>
  <c r="M37" i="14"/>
  <c r="C37" i="14"/>
  <c r="AH37" i="14"/>
  <c r="X37" i="14"/>
  <c r="L37" i="14"/>
  <c r="T37" i="14"/>
  <c r="K37" i="14"/>
  <c r="AD37" i="14"/>
  <c r="V37" i="14"/>
  <c r="AG37" i="14"/>
  <c r="I37" i="14"/>
  <c r="H37" i="14"/>
  <c r="Z61" i="14"/>
  <c r="O61" i="14"/>
  <c r="AB3" i="14"/>
  <c r="Y61" i="14"/>
  <c r="M61" i="14"/>
  <c r="Z3" i="14"/>
  <c r="O3" i="14"/>
  <c r="AH61" i="14"/>
  <c r="X61" i="14"/>
  <c r="Y3" i="14"/>
  <c r="AG61" i="14"/>
  <c r="AH3" i="14"/>
  <c r="X3" i="14"/>
  <c r="AF61" i="14"/>
  <c r="U61" i="14"/>
  <c r="AG3" i="14"/>
  <c r="Q3" i="14"/>
  <c r="P3" i="14"/>
  <c r="AF3" i="14"/>
  <c r="E3" i="14"/>
  <c r="AD3" i="14"/>
  <c r="D3" i="14"/>
  <c r="AC3" i="14"/>
  <c r="V3" i="14"/>
  <c r="U3" i="14"/>
  <c r="T3" i="14"/>
  <c r="AB64" i="14"/>
  <c r="P64" i="14"/>
  <c r="Z64" i="14"/>
  <c r="D64" i="14"/>
  <c r="C64" i="14"/>
  <c r="K64" i="14"/>
  <c r="I64" i="14"/>
  <c r="H64" i="14"/>
  <c r="Q64" i="14"/>
  <c r="O64" i="14"/>
  <c r="AC64" i="14"/>
  <c r="E64" i="14"/>
  <c r="G64" i="14"/>
  <c r="AG68" i="14"/>
  <c r="V68" i="14"/>
  <c r="K68" i="14"/>
  <c r="AF68" i="14"/>
  <c r="U68" i="14"/>
  <c r="AD68" i="14"/>
  <c r="T68" i="14"/>
  <c r="H68" i="14"/>
  <c r="AC68" i="14"/>
  <c r="Q68" i="14"/>
  <c r="G68" i="14"/>
  <c r="AB68" i="14"/>
  <c r="P68" i="14"/>
  <c r="Z68" i="14"/>
  <c r="O68" i="14"/>
  <c r="E68" i="14"/>
  <c r="Y68" i="14"/>
  <c r="M68" i="14"/>
  <c r="D68" i="14"/>
  <c r="L68" i="14"/>
  <c r="C68" i="14"/>
  <c r="AH68" i="14"/>
  <c r="I68" i="14"/>
  <c r="X68" i="14"/>
  <c r="AF65" i="14"/>
  <c r="U65" i="14"/>
  <c r="AG7" i="14"/>
  <c r="AD65" i="14"/>
  <c r="T65" i="14"/>
  <c r="AF7" i="14"/>
  <c r="U7" i="14"/>
  <c r="AC65" i="14"/>
  <c r="Q65" i="14"/>
  <c r="AD7" i="14"/>
  <c r="T7" i="14"/>
  <c r="AB65" i="14"/>
  <c r="AC7" i="14"/>
  <c r="Q7" i="14"/>
  <c r="Z65" i="14"/>
  <c r="O65" i="14"/>
  <c r="AB7" i="14"/>
  <c r="V7" i="14"/>
  <c r="P7" i="14"/>
  <c r="Y7" i="14"/>
  <c r="X7" i="14"/>
  <c r="O7" i="14"/>
  <c r="AH7" i="14"/>
  <c r="Z7" i="14"/>
  <c r="AD66" i="14"/>
  <c r="T66" i="14"/>
  <c r="H66" i="14"/>
  <c r="AC66" i="14"/>
  <c r="Q66" i="14"/>
  <c r="E66" i="14"/>
  <c r="M66" i="14"/>
  <c r="D66" i="14"/>
  <c r="L66" i="14"/>
  <c r="C66" i="14"/>
  <c r="AF66" i="14"/>
  <c r="I66" i="14"/>
  <c r="U66" i="14"/>
  <c r="G66" i="14"/>
  <c r="Y62" i="14"/>
  <c r="M62" i="14"/>
  <c r="D62" i="14"/>
  <c r="AH62" i="14"/>
  <c r="X62" i="14"/>
  <c r="I62" i="14"/>
  <c r="H62" i="14"/>
  <c r="Q62" i="14"/>
  <c r="G62" i="14"/>
  <c r="E62" i="14"/>
  <c r="Z62" i="14"/>
  <c r="C62" i="14"/>
  <c r="L62" i="14"/>
  <c r="O62" i="14"/>
  <c r="Z67" i="14"/>
  <c r="O67" i="14"/>
  <c r="E67" i="14"/>
  <c r="Y67" i="14"/>
  <c r="C67" i="14"/>
  <c r="I67" i="14"/>
  <c r="H67" i="14"/>
  <c r="G67" i="14"/>
  <c r="M67" i="14"/>
  <c r="D67" i="14"/>
  <c r="AB67" i="14"/>
  <c r="P67" i="14"/>
  <c r="Z33" i="14"/>
  <c r="O33" i="14"/>
  <c r="AH33" i="14"/>
  <c r="X33" i="14"/>
  <c r="L33" i="14"/>
  <c r="AG33" i="14"/>
  <c r="V33" i="14"/>
  <c r="K33" i="14"/>
  <c r="AF33" i="14"/>
  <c r="U33" i="14"/>
  <c r="I33" i="14"/>
  <c r="AD33" i="14"/>
  <c r="T33" i="14"/>
  <c r="H33" i="14"/>
  <c r="AC33" i="14"/>
  <c r="Q33" i="14"/>
  <c r="G33" i="14"/>
  <c r="E33" i="14"/>
  <c r="Y33" i="14"/>
  <c r="D33" i="14"/>
  <c r="P33" i="14"/>
  <c r="C33" i="14"/>
  <c r="M33" i="14"/>
  <c r="AB33" i="14"/>
  <c r="AG62" i="14"/>
  <c r="V62" i="14"/>
  <c r="K62" i="14"/>
  <c r="AH4" i="14"/>
  <c r="X4" i="14"/>
  <c r="AF62" i="14"/>
  <c r="U62" i="14"/>
  <c r="AG4" i="14"/>
  <c r="V4" i="14"/>
  <c r="AD62" i="14"/>
  <c r="T62" i="14"/>
  <c r="AF4" i="14"/>
  <c r="U4" i="14"/>
  <c r="AC62" i="14"/>
  <c r="AD4" i="14"/>
  <c r="T4" i="14"/>
  <c r="AB62" i="14"/>
  <c r="P62" i="14"/>
  <c r="AC4" i="14"/>
  <c r="AB4" i="14"/>
  <c r="Z4" i="14"/>
  <c r="Q4" i="14"/>
  <c r="Y4" i="14"/>
  <c r="P4" i="14"/>
  <c r="O4" i="14"/>
  <c r="AB66" i="14"/>
  <c r="P66" i="14"/>
  <c r="AC8" i="14"/>
  <c r="Z66" i="14"/>
  <c r="O66" i="14"/>
  <c r="AB8" i="14"/>
  <c r="P8" i="14"/>
  <c r="Y66" i="14"/>
  <c r="Z8" i="14"/>
  <c r="AH66" i="14"/>
  <c r="X66" i="14"/>
  <c r="Y8" i="14"/>
  <c r="AG66" i="14"/>
  <c r="V66" i="14"/>
  <c r="K66" i="14"/>
  <c r="AH8" i="14"/>
  <c r="X8" i="14"/>
  <c r="Q8" i="14"/>
  <c r="O8" i="14"/>
  <c r="T8" i="14"/>
  <c r="AD8" i="14"/>
  <c r="V8" i="14"/>
  <c r="AF8" i="14"/>
  <c r="AG8" i="14"/>
  <c r="U8" i="14"/>
  <c r="E251" i="7"/>
  <c r="J251" i="7" s="1"/>
  <c r="E259" i="7"/>
  <c r="J259" i="7" s="1"/>
  <c r="J246" i="7"/>
  <c r="E152" i="7"/>
  <c r="J152" i="7" s="1"/>
  <c r="J237" i="7"/>
  <c r="E250" i="7"/>
  <c r="J250" i="7" s="1"/>
  <c r="E103" i="7"/>
  <c r="J103" i="7" s="1"/>
  <c r="J90" i="7"/>
  <c r="E310" i="7"/>
  <c r="J310" i="7" s="1"/>
  <c r="J297" i="7"/>
  <c r="J137" i="7"/>
  <c r="E150" i="7"/>
  <c r="J150" i="7" s="1"/>
  <c r="E255" i="7"/>
  <c r="J255" i="7" s="1"/>
  <c r="J242" i="7"/>
  <c r="E43" i="7"/>
  <c r="J43" i="7" s="1"/>
  <c r="J30" i="7"/>
  <c r="E204" i="7"/>
  <c r="J204" i="7" s="1"/>
  <c r="J191" i="7"/>
  <c r="J142" i="7"/>
  <c r="E155" i="7"/>
  <c r="J155" i="7" s="1"/>
  <c r="E94" i="7"/>
  <c r="J94" i="7" s="1"/>
  <c r="J81" i="7"/>
  <c r="J39" i="7"/>
  <c r="E52" i="7"/>
  <c r="J52" i="7" s="1"/>
  <c r="E102" i="7"/>
  <c r="J102" i="7" s="1"/>
  <c r="J89" i="7"/>
  <c r="J248" i="7"/>
  <c r="E261" i="7"/>
  <c r="J261" i="7" s="1"/>
  <c r="E157" i="7"/>
  <c r="J157" i="7" s="1"/>
  <c r="J144" i="7"/>
  <c r="J134" i="7"/>
  <c r="E147" i="7"/>
  <c r="J147" i="7" s="1"/>
  <c r="J31" i="7"/>
  <c r="E44" i="7"/>
  <c r="J44" i="7" s="1"/>
  <c r="E151" i="7"/>
  <c r="J151" i="7" s="1"/>
  <c r="J138" i="7"/>
  <c r="J299" i="7"/>
  <c r="E312" i="7"/>
  <c r="J312" i="7" s="1"/>
  <c r="J40" i="7"/>
  <c r="E53" i="7"/>
  <c r="J53" i="7" s="1"/>
  <c r="E51" i="7"/>
  <c r="J51" i="7" s="1"/>
  <c r="J38" i="7"/>
  <c r="E252" i="7"/>
  <c r="J252" i="7" s="1"/>
  <c r="J239" i="7"/>
  <c r="J32" i="7"/>
  <c r="E45" i="7"/>
  <c r="J45" i="7" s="1"/>
  <c r="J301" i="7"/>
  <c r="E314" i="7"/>
  <c r="J314" i="7" s="1"/>
  <c r="J197" i="7"/>
  <c r="E210" i="7"/>
  <c r="J210" i="7" s="1"/>
  <c r="E149" i="7"/>
  <c r="J149" i="7" s="1"/>
  <c r="J136" i="7"/>
  <c r="J291" i="7"/>
  <c r="E304" i="7"/>
  <c r="J304" i="7" s="1"/>
  <c r="J194" i="7"/>
  <c r="E207" i="7"/>
  <c r="J207" i="7" s="1"/>
  <c r="E306" i="7"/>
  <c r="J306" i="7" s="1"/>
  <c r="J293" i="7"/>
  <c r="P7" i="10" a="1"/>
  <c r="R11" i="10" a="1"/>
  <c r="P12" i="10" a="1"/>
  <c r="L13" i="10" a="1"/>
  <c r="P10" i="10" a="1"/>
  <c r="L7" i="10" a="1"/>
  <c r="F8" i="10" a="1"/>
  <c r="L10" i="10" a="1"/>
  <c r="D12" i="10" a="1"/>
  <c r="P8" i="10" a="1"/>
  <c r="R12" i="10" a="1"/>
  <c r="F13" i="10" a="1"/>
  <c r="J10" i="10" a="1"/>
  <c r="R13" i="10" a="1"/>
  <c r="R7" i="10" a="1"/>
  <c r="P14" i="10" a="1"/>
  <c r="R10" i="10" a="1"/>
  <c r="D10" i="10" a="1"/>
  <c r="D7" i="10" a="1"/>
  <c r="L8" i="10" a="1"/>
  <c r="J12" i="10" a="1"/>
  <c r="F11" i="10" a="1"/>
  <c r="F12" i="10" a="1"/>
  <c r="L14" i="10" a="1"/>
  <c r="D13" i="10" a="1"/>
  <c r="D8" i="10" a="1"/>
  <c r="F7" i="10" a="1"/>
  <c r="R14" i="10" a="1"/>
  <c r="F10" i="10" a="1"/>
  <c r="R8" i="10" a="1"/>
  <c r="D11" i="10" a="1"/>
  <c r="J8" i="10" a="1"/>
  <c r="L11" i="10" a="1"/>
  <c r="L12" i="10" a="1"/>
  <c r="P13" i="10" a="1"/>
  <c r="P11" i="10" a="1"/>
  <c r="P14" i="10" l="1"/>
  <c r="R7" i="10"/>
  <c r="D10" i="10"/>
  <c r="L7" i="10"/>
  <c r="D11" i="10"/>
  <c r="F11" i="10"/>
  <c r="D7" i="10"/>
  <c r="R11" i="10"/>
  <c r="J8" i="10"/>
  <c r="P10" i="10"/>
  <c r="R13" i="10"/>
  <c r="L10" i="10"/>
  <c r="R8" i="10"/>
  <c r="R14" i="10"/>
  <c r="F7" i="10"/>
  <c r="F13" i="10"/>
  <c r="L14" i="10"/>
  <c r="L13" i="10"/>
  <c r="P12" i="10"/>
  <c r="P8" i="10"/>
  <c r="F12" i="10"/>
  <c r="D12" i="10"/>
  <c r="D8" i="10"/>
  <c r="F8" i="10"/>
  <c r="P13" i="10"/>
  <c r="J12" i="10"/>
  <c r="D13" i="10"/>
  <c r="P11" i="10"/>
  <c r="F10" i="10"/>
  <c r="L12" i="10"/>
  <c r="R10" i="10"/>
  <c r="P7" i="10"/>
  <c r="R12" i="10"/>
  <c r="L8" i="10"/>
  <c r="J10" i="10"/>
  <c r="L11" i="10"/>
  <c r="D27" i="8"/>
  <c r="C27" i="8"/>
  <c r="E27" i="8"/>
  <c r="O26" i="8"/>
  <c r="G26" i="8"/>
  <c r="E26" i="8"/>
  <c r="D26" i="8"/>
  <c r="C26" i="8"/>
  <c r="I26" i="8"/>
  <c r="H26" i="8"/>
  <c r="Q25" i="8"/>
  <c r="E25" i="8"/>
  <c r="D25" i="8"/>
  <c r="C25" i="8"/>
  <c r="V47" i="14"/>
  <c r="U47" i="14"/>
  <c r="T47" i="14"/>
  <c r="V53" i="14"/>
  <c r="T49" i="14"/>
  <c r="V49" i="14"/>
  <c r="U49" i="14"/>
  <c r="V51" i="14"/>
  <c r="T51" i="14"/>
  <c r="U51" i="14"/>
  <c r="V46" i="14"/>
  <c r="V52" i="14"/>
  <c r="U52" i="14"/>
  <c r="U50" i="14"/>
  <c r="V50" i="14"/>
  <c r="T50" i="14"/>
  <c r="V21" i="14"/>
  <c r="U21" i="14"/>
  <c r="T21" i="14"/>
  <c r="V17" i="14"/>
  <c r="U17" i="14"/>
  <c r="T17" i="14"/>
  <c r="T20" i="14"/>
  <c r="V20" i="14"/>
  <c r="U20" i="14"/>
  <c r="V23" i="14"/>
  <c r="U23" i="14"/>
  <c r="T23" i="14"/>
  <c r="V22" i="14"/>
  <c r="U22" i="14"/>
  <c r="T22" i="14"/>
  <c r="V18" i="14"/>
  <c r="U18" i="14"/>
  <c r="T18" i="14"/>
  <c r="V81" i="14"/>
  <c r="U81" i="14"/>
  <c r="T81" i="14"/>
  <c r="U76" i="14"/>
  <c r="T76" i="14"/>
  <c r="V76" i="14"/>
  <c r="V80" i="14"/>
  <c r="U80" i="14"/>
  <c r="T80" i="14"/>
  <c r="T75" i="14"/>
  <c r="V75" i="14"/>
  <c r="U75" i="14"/>
  <c r="V78" i="14"/>
  <c r="U78" i="14"/>
  <c r="T78" i="14"/>
  <c r="V79" i="14"/>
  <c r="U79" i="14"/>
  <c r="T79" i="14"/>
  <c r="U82" i="14"/>
  <c r="T82" i="14"/>
  <c r="V82" i="14"/>
  <c r="AE36" i="14"/>
  <c r="N62" i="14"/>
  <c r="AI64" i="14"/>
  <c r="AE32" i="14"/>
  <c r="AI36" i="14"/>
  <c r="AI67" i="14"/>
  <c r="AI39" i="14"/>
  <c r="N64" i="14"/>
  <c r="AE9" i="14"/>
  <c r="AE66" i="14"/>
  <c r="J65" i="14"/>
  <c r="AI4" i="14"/>
  <c r="R64" i="14"/>
  <c r="J3" i="14"/>
  <c r="N4" i="14"/>
  <c r="R33" i="14"/>
  <c r="R7" i="14"/>
  <c r="W7" i="14"/>
  <c r="N68" i="14"/>
  <c r="AA61" i="14"/>
  <c r="N67" i="14"/>
  <c r="AI38" i="14"/>
  <c r="AA39" i="14"/>
  <c r="AE4" i="14"/>
  <c r="AE67" i="14"/>
  <c r="N7" i="14"/>
  <c r="R65" i="14"/>
  <c r="W36" i="14"/>
  <c r="R39" i="14"/>
  <c r="R53" i="14" s="1"/>
  <c r="P53" i="14"/>
  <c r="O53" i="14"/>
  <c r="Q53" i="14"/>
  <c r="AA4" i="14"/>
  <c r="J6" i="14"/>
  <c r="AA8" i="14"/>
  <c r="AA33" i="14"/>
  <c r="AE3" i="14"/>
  <c r="AE38" i="14"/>
  <c r="W39" i="14"/>
  <c r="Y53" i="14" s="1"/>
  <c r="AI32" i="14"/>
  <c r="AA7" i="8"/>
  <c r="W8" i="14"/>
  <c r="X22" i="14" s="1"/>
  <c r="J68" i="14"/>
  <c r="AI37" i="14"/>
  <c r="N35" i="14"/>
  <c r="N66" i="14"/>
  <c r="N8" i="14"/>
  <c r="J33" i="14"/>
  <c r="AI33" i="14"/>
  <c r="W3" i="14"/>
  <c r="R6" i="14"/>
  <c r="N61" i="14"/>
  <c r="N65" i="14"/>
  <c r="W32" i="14"/>
  <c r="AA46" i="14" s="1"/>
  <c r="W38" i="14"/>
  <c r="AD52" i="14" s="1"/>
  <c r="AE39" i="14"/>
  <c r="W66" i="14"/>
  <c r="J8" i="14"/>
  <c r="J67" i="14"/>
  <c r="R62" i="14"/>
  <c r="W65" i="14"/>
  <c r="W79" i="14" s="1"/>
  <c r="E82" i="14"/>
  <c r="D82" i="14"/>
  <c r="F68" i="14"/>
  <c r="C82" i="14"/>
  <c r="N37" i="14"/>
  <c r="W61" i="14"/>
  <c r="AA9" i="14"/>
  <c r="C49" i="14"/>
  <c r="E49" i="14"/>
  <c r="D49" i="14"/>
  <c r="F35" i="14"/>
  <c r="H49" i="14" s="1"/>
  <c r="F62" i="14"/>
  <c r="H76" i="14" s="1"/>
  <c r="E76" i="14"/>
  <c r="D76" i="14"/>
  <c r="C76" i="14"/>
  <c r="W62" i="14"/>
  <c r="W76" i="14" s="1"/>
  <c r="AA62" i="14"/>
  <c r="AI66" i="14"/>
  <c r="AE65" i="14"/>
  <c r="AE68" i="14"/>
  <c r="AI68" i="14"/>
  <c r="AE64" i="14"/>
  <c r="N3" i="14"/>
  <c r="R61" i="14"/>
  <c r="W37" i="14"/>
  <c r="R37" i="14"/>
  <c r="W6" i="14"/>
  <c r="Z20" i="14" s="1"/>
  <c r="AA64" i="14"/>
  <c r="AE61" i="14"/>
  <c r="AI9" i="14"/>
  <c r="AI35" i="14"/>
  <c r="AA8" i="8"/>
  <c r="N6" i="14"/>
  <c r="J61" i="14"/>
  <c r="W35" i="14"/>
  <c r="X49" i="14" s="1"/>
  <c r="AI8" i="14"/>
  <c r="AE62" i="14"/>
  <c r="E81" i="14"/>
  <c r="F67" i="14"/>
  <c r="D81" i="14"/>
  <c r="C81" i="14"/>
  <c r="J7" i="14"/>
  <c r="AA37" i="14"/>
  <c r="AA6" i="14"/>
  <c r="N9" i="14"/>
  <c r="AE35" i="14"/>
  <c r="R8" i="14"/>
  <c r="AE8" i="14"/>
  <c r="R4" i="14"/>
  <c r="W4" i="14"/>
  <c r="AE33" i="14"/>
  <c r="N33" i="14"/>
  <c r="AA7" i="14"/>
  <c r="AE7" i="14"/>
  <c r="AI65" i="14"/>
  <c r="R3" i="14"/>
  <c r="AE6" i="14"/>
  <c r="AI6" i="14"/>
  <c r="W9" i="14"/>
  <c r="W23" i="14" s="1"/>
  <c r="R9" i="14"/>
  <c r="D79" i="14"/>
  <c r="C79" i="14"/>
  <c r="F65" i="14"/>
  <c r="E79" i="14"/>
  <c r="J35" i="14"/>
  <c r="R35" i="14"/>
  <c r="F66" i="14"/>
  <c r="E80" i="14"/>
  <c r="D80" i="14"/>
  <c r="C80" i="14"/>
  <c r="W67" i="14"/>
  <c r="R66" i="14"/>
  <c r="J4" i="14"/>
  <c r="J62" i="14"/>
  <c r="AA68" i="14"/>
  <c r="J64" i="14"/>
  <c r="E78" i="14"/>
  <c r="D78" i="14"/>
  <c r="C78" i="14"/>
  <c r="F64" i="14"/>
  <c r="AI3" i="14"/>
  <c r="AI61" i="14"/>
  <c r="D51" i="14"/>
  <c r="C51" i="14"/>
  <c r="F37" i="14"/>
  <c r="G51" i="14" s="1"/>
  <c r="E51" i="14"/>
  <c r="AE37" i="14"/>
  <c r="W64" i="14"/>
  <c r="D75" i="14"/>
  <c r="C75" i="14"/>
  <c r="E75" i="14"/>
  <c r="F61" i="14"/>
  <c r="AI62" i="14"/>
  <c r="C47" i="14"/>
  <c r="F33" i="14"/>
  <c r="I47" i="14" s="1"/>
  <c r="E47" i="14"/>
  <c r="D47" i="14"/>
  <c r="R67" i="14"/>
  <c r="J66" i="14"/>
  <c r="R68" i="14"/>
  <c r="W68" i="14"/>
  <c r="AA3" i="14"/>
  <c r="J37" i="14"/>
  <c r="AA65" i="14"/>
  <c r="AA35" i="14"/>
  <c r="AA66" i="14"/>
  <c r="W33" i="14"/>
  <c r="Z47" i="14" s="1"/>
  <c r="AI7" i="14"/>
  <c r="J9" i="14"/>
  <c r="AA67" i="14"/>
  <c r="AI6" i="8"/>
  <c r="AI5" i="8"/>
  <c r="D18" i="14"/>
  <c r="F4" i="14"/>
  <c r="H18" i="14" s="1"/>
  <c r="E18" i="14"/>
  <c r="C18" i="14"/>
  <c r="AA10" i="8"/>
  <c r="N11" i="8"/>
  <c r="C22" i="14"/>
  <c r="F8" i="14"/>
  <c r="D22" i="14"/>
  <c r="E22" i="14"/>
  <c r="C23" i="14"/>
  <c r="F9" i="14"/>
  <c r="E23" i="14"/>
  <c r="D23" i="14"/>
  <c r="F7" i="14"/>
  <c r="F21" i="14" s="1"/>
  <c r="D21" i="14"/>
  <c r="C21" i="14"/>
  <c r="E21" i="14"/>
  <c r="C17" i="14"/>
  <c r="F3" i="14"/>
  <c r="E17" i="14"/>
  <c r="D17" i="14"/>
  <c r="C24" i="14"/>
  <c r="D24" i="14"/>
  <c r="E24" i="14"/>
  <c r="F10" i="14"/>
  <c r="G24" i="14" s="1"/>
  <c r="D20" i="14"/>
  <c r="C20" i="14"/>
  <c r="F6" i="14"/>
  <c r="I20" i="14" s="1"/>
  <c r="E20" i="14"/>
  <c r="AI7" i="8"/>
  <c r="AA9" i="8"/>
  <c r="AE11" i="8"/>
  <c r="J7" i="8"/>
  <c r="N7" i="8"/>
  <c r="R8" i="8"/>
  <c r="N5" i="8"/>
  <c r="AI4" i="8"/>
  <c r="W8" i="8"/>
  <c r="AA5" i="8"/>
  <c r="W6" i="8"/>
  <c r="AE9" i="8"/>
  <c r="W4" i="8"/>
  <c r="AI10" i="8"/>
  <c r="AI11" i="8"/>
  <c r="N8" i="8"/>
  <c r="N9" i="8"/>
  <c r="AE10" i="8"/>
  <c r="R9" i="8"/>
  <c r="R10" i="8"/>
  <c r="W7" i="8"/>
  <c r="AE8" i="8"/>
  <c r="J8" i="8"/>
  <c r="AE5" i="8"/>
  <c r="D18" i="8"/>
  <c r="C18" i="8"/>
  <c r="E18" i="8"/>
  <c r="N3" i="8"/>
  <c r="N6" i="8"/>
  <c r="E22" i="8"/>
  <c r="D22" i="8"/>
  <c r="C22" i="8"/>
  <c r="F9" i="8"/>
  <c r="H22" i="8" s="1"/>
  <c r="E21" i="8"/>
  <c r="D21" i="8"/>
  <c r="C21" i="8"/>
  <c r="F8" i="8"/>
  <c r="F21" i="8" s="1"/>
  <c r="W11" i="8"/>
  <c r="J11" i="8"/>
  <c r="J4" i="8"/>
  <c r="AE6" i="8"/>
  <c r="R6" i="8"/>
  <c r="C23" i="8"/>
  <c r="E23" i="8"/>
  <c r="D23" i="8"/>
  <c r="F10" i="8"/>
  <c r="J10" i="8"/>
  <c r="E24" i="8"/>
  <c r="C24" i="8"/>
  <c r="D24" i="8"/>
  <c r="F11" i="8"/>
  <c r="F24" i="8" s="1"/>
  <c r="E20" i="8"/>
  <c r="C20" i="8"/>
  <c r="D20" i="8"/>
  <c r="F7" i="8"/>
  <c r="F20" i="8" s="1"/>
  <c r="N4" i="8"/>
  <c r="AE3" i="8"/>
  <c r="R11" i="8"/>
  <c r="AA11" i="8"/>
  <c r="W5" i="8"/>
  <c r="D16" i="8"/>
  <c r="C16" i="8"/>
  <c r="F3" i="8"/>
  <c r="F16" i="8" s="1"/>
  <c r="E16" i="8"/>
  <c r="J3" i="8"/>
  <c r="AI3" i="8"/>
  <c r="J6" i="8"/>
  <c r="R5" i="8"/>
  <c r="J9" i="8"/>
  <c r="W9" i="8"/>
  <c r="AI9" i="8"/>
  <c r="N10" i="8"/>
  <c r="AE7" i="8"/>
  <c r="F5" i="8"/>
  <c r="I18" i="8" s="1"/>
  <c r="AE4" i="8"/>
  <c r="AA4" i="8"/>
  <c r="C19" i="8"/>
  <c r="E19" i="8"/>
  <c r="D19" i="8"/>
  <c r="F6" i="8"/>
  <c r="H19" i="8" s="1"/>
  <c r="AA6" i="8"/>
  <c r="W10" i="8"/>
  <c r="R7" i="8"/>
  <c r="AI8" i="8"/>
  <c r="J5" i="8"/>
  <c r="R4" i="8"/>
  <c r="E17" i="8"/>
  <c r="D17" i="8"/>
  <c r="C17" i="8"/>
  <c r="F4" i="8"/>
  <c r="G17" i="8" s="1"/>
  <c r="AA3" i="8"/>
  <c r="W3" i="8"/>
  <c r="R3" i="8"/>
  <c r="K14" i="10" a="1"/>
  <c r="K14" i="10" l="1"/>
  <c r="AD16" i="8"/>
  <c r="W16" i="8"/>
  <c r="AC16" i="8"/>
  <c r="AB16" i="8"/>
  <c r="AI16" i="8"/>
  <c r="AA16" i="8"/>
  <c r="AH16" i="8"/>
  <c r="Z16" i="8"/>
  <c r="AG16" i="8"/>
  <c r="Y16" i="8"/>
  <c r="AE16" i="8"/>
  <c r="AF16" i="8"/>
  <c r="X16" i="8"/>
  <c r="AD24" i="8"/>
  <c r="AC24" i="8"/>
  <c r="AE24" i="8"/>
  <c r="AB24" i="8"/>
  <c r="AI24" i="8"/>
  <c r="AA24" i="8"/>
  <c r="AH24" i="8"/>
  <c r="Z24" i="8"/>
  <c r="AG24" i="8"/>
  <c r="Y24" i="8"/>
  <c r="W24" i="8"/>
  <c r="AF24" i="8"/>
  <c r="X24" i="8"/>
  <c r="AC17" i="8"/>
  <c r="AB17" i="8"/>
  <c r="AI17" i="8"/>
  <c r="AA17" i="8"/>
  <c r="AH17" i="8"/>
  <c r="Z17" i="8"/>
  <c r="AG17" i="8"/>
  <c r="Y17" i="8"/>
  <c r="AD17" i="8"/>
  <c r="AF17" i="8"/>
  <c r="X17" i="8"/>
  <c r="AE17" i="8"/>
  <c r="W17" i="8"/>
  <c r="AH20" i="8"/>
  <c r="Z20" i="8"/>
  <c r="AI20" i="8"/>
  <c r="AG20" i="8"/>
  <c r="Y20" i="8"/>
  <c r="AF20" i="8"/>
  <c r="X20" i="8"/>
  <c r="AE20" i="8"/>
  <c r="W20" i="8"/>
  <c r="AD20" i="8"/>
  <c r="AA20" i="8"/>
  <c r="AC20" i="8"/>
  <c r="AB20" i="8"/>
  <c r="AB18" i="8"/>
  <c r="AC18" i="8"/>
  <c r="AI18" i="8"/>
  <c r="AA18" i="8"/>
  <c r="AH18" i="8"/>
  <c r="Z18" i="8"/>
  <c r="AG18" i="8"/>
  <c r="Y18" i="8"/>
  <c r="AF18" i="8"/>
  <c r="X18" i="8"/>
  <c r="AE18" i="8"/>
  <c r="W18" i="8"/>
  <c r="AD18" i="8"/>
  <c r="AF22" i="8"/>
  <c r="X22" i="8"/>
  <c r="AE22" i="8"/>
  <c r="W22" i="8"/>
  <c r="AD22" i="8"/>
  <c r="AC22" i="8"/>
  <c r="AB22" i="8"/>
  <c r="Y22" i="8"/>
  <c r="AI22" i="8"/>
  <c r="AA22" i="8"/>
  <c r="AG22" i="8"/>
  <c r="AH22" i="8"/>
  <c r="Z22" i="8"/>
  <c r="AI19" i="8"/>
  <c r="AA19" i="8"/>
  <c r="AH19" i="8"/>
  <c r="Z19" i="8"/>
  <c r="AB19" i="8"/>
  <c r="AG19" i="8"/>
  <c r="Y19" i="8"/>
  <c r="AF19" i="8"/>
  <c r="X19" i="8"/>
  <c r="AE19" i="8"/>
  <c r="W19" i="8"/>
  <c r="AD19" i="8"/>
  <c r="AC19" i="8"/>
  <c r="AE23" i="8"/>
  <c r="W23" i="8"/>
  <c r="AD23" i="8"/>
  <c r="AF23" i="8"/>
  <c r="X23" i="8"/>
  <c r="AC23" i="8"/>
  <c r="AB23" i="8"/>
  <c r="AI23" i="8"/>
  <c r="AA23" i="8"/>
  <c r="AH23" i="8"/>
  <c r="Z23" i="8"/>
  <c r="AG23" i="8"/>
  <c r="Y23" i="8"/>
  <c r="AG21" i="8"/>
  <c r="Y21" i="8"/>
  <c r="AF21" i="8"/>
  <c r="X21" i="8"/>
  <c r="Z21" i="8"/>
  <c r="AE21" i="8"/>
  <c r="W21" i="8"/>
  <c r="AD21" i="8"/>
  <c r="AC21" i="8"/>
  <c r="AB21" i="8"/>
  <c r="AH21" i="8"/>
  <c r="AI21" i="8"/>
  <c r="AA21" i="8"/>
  <c r="G25" i="8"/>
  <c r="J25" i="8"/>
  <c r="R25" i="8"/>
  <c r="L25" i="8"/>
  <c r="S25" i="8"/>
  <c r="H25" i="8"/>
  <c r="P25" i="8"/>
  <c r="P26" i="8"/>
  <c r="F26" i="8"/>
  <c r="F25" i="8"/>
  <c r="J26" i="8"/>
  <c r="I25" i="8"/>
  <c r="K25" i="8"/>
  <c r="N25" i="8"/>
  <c r="R26" i="8"/>
  <c r="S26" i="8"/>
  <c r="F27" i="8"/>
  <c r="L26" i="8"/>
  <c r="N27" i="8"/>
  <c r="H27" i="8"/>
  <c r="J27" i="8"/>
  <c r="R27" i="8"/>
  <c r="N26" i="8"/>
  <c r="L27" i="8"/>
  <c r="Q26" i="8"/>
  <c r="K26" i="8"/>
  <c r="P27" i="8"/>
  <c r="G27" i="8"/>
  <c r="I27" i="8"/>
  <c r="M25" i="8"/>
  <c r="O25" i="8"/>
  <c r="M26" i="8"/>
  <c r="M27" i="8"/>
  <c r="O27" i="8"/>
  <c r="Q27" i="8"/>
  <c r="K27" i="8"/>
  <c r="AH53" i="14"/>
  <c r="Z46" i="14"/>
  <c r="W46" i="14"/>
  <c r="AD46" i="14"/>
  <c r="AH52" i="14"/>
  <c r="AD51" i="14"/>
  <c r="AB52" i="14"/>
  <c r="AA51" i="14"/>
  <c r="AD53" i="14"/>
  <c r="AH51" i="14"/>
  <c r="AH47" i="14"/>
  <c r="AH50" i="14"/>
  <c r="AE46" i="14"/>
  <c r="AF53" i="14"/>
  <c r="W50" i="14"/>
  <c r="X50" i="14"/>
  <c r="AF47" i="14"/>
  <c r="AI51" i="14"/>
  <c r="AF49" i="14"/>
  <c r="AI46" i="14"/>
  <c r="AB50" i="14"/>
  <c r="AI52" i="14"/>
  <c r="AH46" i="14"/>
  <c r="AG50" i="14"/>
  <c r="AF52" i="14"/>
  <c r="Y46" i="14"/>
  <c r="AB49" i="14"/>
  <c r="AG51" i="14"/>
  <c r="AD50" i="14"/>
  <c r="AG46" i="14"/>
  <c r="W51" i="14"/>
  <c r="AC47" i="14"/>
  <c r="AA50" i="14"/>
  <c r="Z51" i="14"/>
  <c r="Z53" i="14"/>
  <c r="AE50" i="14"/>
  <c r="AD47" i="14"/>
  <c r="AF50" i="14"/>
  <c r="W52" i="14"/>
  <c r="Y52" i="14"/>
  <c r="AE51" i="14"/>
  <c r="AC49" i="14"/>
  <c r="AG49" i="14"/>
  <c r="AG53" i="14"/>
  <c r="W53" i="14"/>
  <c r="AE47" i="14"/>
  <c r="AI47" i="14"/>
  <c r="Y50" i="14"/>
  <c r="Z52" i="14"/>
  <c r="X46" i="14"/>
  <c r="AC46" i="14"/>
  <c r="AC51" i="14"/>
  <c r="X51" i="14"/>
  <c r="W49" i="14"/>
  <c r="Z49" i="14"/>
  <c r="AA53" i="14"/>
  <c r="AE53" i="14"/>
  <c r="Y47" i="14"/>
  <c r="W47" i="14"/>
  <c r="AC52" i="14"/>
  <c r="AF51" i="14"/>
  <c r="Z50" i="14"/>
  <c r="AA52" i="14"/>
  <c r="AG52" i="14"/>
  <c r="AF46" i="14"/>
  <c r="AB51" i="14"/>
  <c r="Y51" i="14"/>
  <c r="AA49" i="14"/>
  <c r="AI53" i="14"/>
  <c r="X53" i="14"/>
  <c r="X47" i="14"/>
  <c r="AI50" i="14"/>
  <c r="Y49" i="14"/>
  <c r="AA47" i="14"/>
  <c r="AE52" i="14"/>
  <c r="AE49" i="14"/>
  <c r="AH49" i="14"/>
  <c r="AC53" i="14"/>
  <c r="AB53" i="14"/>
  <c r="AG47" i="14"/>
  <c r="AB47" i="14"/>
  <c r="AC50" i="14"/>
  <c r="X52" i="14"/>
  <c r="AB46" i="14"/>
  <c r="AD49" i="14"/>
  <c r="AI49" i="14"/>
  <c r="AI18" i="14"/>
  <c r="AE18" i="14"/>
  <c r="AF22" i="14"/>
  <c r="AB17" i="14"/>
  <c r="AI21" i="14"/>
  <c r="AG18" i="14"/>
  <c r="Z18" i="14"/>
  <c r="AC18" i="14"/>
  <c r="Y22" i="14"/>
  <c r="AE23" i="14"/>
  <c r="AD20" i="14"/>
  <c r="AH20" i="14"/>
  <c r="Y17" i="14"/>
  <c r="X21" i="14"/>
  <c r="AH18" i="14"/>
  <c r="AC22" i="14"/>
  <c r="AG22" i="14"/>
  <c r="AB23" i="14"/>
  <c r="X23" i="14"/>
  <c r="W20" i="14"/>
  <c r="AA20" i="14"/>
  <c r="AG17" i="14"/>
  <c r="AF21" i="14"/>
  <c r="AB21" i="14"/>
  <c r="AE79" i="14"/>
  <c r="W18" i="14"/>
  <c r="AA18" i="14"/>
  <c r="AD18" i="14"/>
  <c r="Z22" i="14"/>
  <c r="AF23" i="14"/>
  <c r="AE20" i="14"/>
  <c r="AI20" i="14"/>
  <c r="Z17" i="14"/>
  <c r="AC17" i="14"/>
  <c r="Y21" i="14"/>
  <c r="AA22" i="14"/>
  <c r="AD22" i="14"/>
  <c r="AH22" i="14"/>
  <c r="Y23" i="14"/>
  <c r="X20" i="14"/>
  <c r="AH17" i="14"/>
  <c r="AC21" i="14"/>
  <c r="AG21" i="14"/>
  <c r="X18" i="14"/>
  <c r="W22" i="14"/>
  <c r="Z23" i="14"/>
  <c r="AC23" i="14"/>
  <c r="AG23" i="14"/>
  <c r="AF20" i="14"/>
  <c r="AB20" i="14"/>
  <c r="AA17" i="14"/>
  <c r="AD17" i="14"/>
  <c r="Z21" i="14"/>
  <c r="AI22" i="14"/>
  <c r="AF18" i="14"/>
  <c r="AB18" i="14"/>
  <c r="AE22" i="14"/>
  <c r="AH23" i="14"/>
  <c r="Y20" i="14"/>
  <c r="AI17" i="14"/>
  <c r="W17" i="14"/>
  <c r="AD21" i="14"/>
  <c r="AH21" i="14"/>
  <c r="Y18" i="14"/>
  <c r="AB22" i="14"/>
  <c r="AA23" i="14"/>
  <c r="AD23" i="14"/>
  <c r="AC20" i="14"/>
  <c r="AG20" i="14"/>
  <c r="X17" i="14"/>
  <c r="AE17" i="14"/>
  <c r="W21" i="14"/>
  <c r="AA21" i="14"/>
  <c r="AI23" i="14"/>
  <c r="AF17" i="14"/>
  <c r="AE21" i="14"/>
  <c r="AE78" i="14"/>
  <c r="AH75" i="14"/>
  <c r="AD81" i="14"/>
  <c r="AF79" i="14"/>
  <c r="AG76" i="14"/>
  <c r="AF82" i="14"/>
  <c r="AH80" i="14"/>
  <c r="X81" i="14"/>
  <c r="Y79" i="14"/>
  <c r="AB81" i="14"/>
  <c r="Y78" i="14"/>
  <c r="AH79" i="14"/>
  <c r="Y75" i="14"/>
  <c r="AF80" i="14"/>
  <c r="AH82" i="14"/>
  <c r="AC78" i="14"/>
  <c r="X78" i="14"/>
  <c r="X75" i="14"/>
  <c r="AA75" i="14"/>
  <c r="AA80" i="14"/>
  <c r="AC80" i="14"/>
  <c r="AB76" i="14"/>
  <c r="Y81" i="14"/>
  <c r="AI81" i="14"/>
  <c r="X82" i="14"/>
  <c r="AC82" i="14"/>
  <c r="AG79" i="14"/>
  <c r="X79" i="14"/>
  <c r="AH78" i="14"/>
  <c r="AF78" i="14"/>
  <c r="AF75" i="14"/>
  <c r="AI75" i="14"/>
  <c r="AI80" i="14"/>
  <c r="AG80" i="14"/>
  <c r="AC76" i="14"/>
  <c r="Y76" i="14"/>
  <c r="AG81" i="14"/>
  <c r="AD82" i="14"/>
  <c r="AA82" i="14"/>
  <c r="Z79" i="14"/>
  <c r="AD78" i="14"/>
  <c r="AG78" i="14"/>
  <c r="AG75" i="14"/>
  <c r="AB75" i="14"/>
  <c r="AD80" i="14"/>
  <c r="AE76" i="14"/>
  <c r="Z76" i="14"/>
  <c r="AF81" i="14"/>
  <c r="AE82" i="14"/>
  <c r="Y82" i="14"/>
  <c r="AI82" i="14"/>
  <c r="AA79" i="14"/>
  <c r="AC79" i="14"/>
  <c r="AB78" i="14"/>
  <c r="Z78" i="14"/>
  <c r="AC75" i="14"/>
  <c r="AB80" i="14"/>
  <c r="W80" i="14"/>
  <c r="AH76" i="14"/>
  <c r="Z81" i="14"/>
  <c r="AG82" i="14"/>
  <c r="AI79" i="14"/>
  <c r="AA78" i="14"/>
  <c r="W75" i="14"/>
  <c r="X80" i="14"/>
  <c r="AE80" i="14"/>
  <c r="X76" i="14"/>
  <c r="AA76" i="14"/>
  <c r="AH81" i="14"/>
  <c r="AC81" i="14"/>
  <c r="W82" i="14"/>
  <c r="AB82" i="14"/>
  <c r="AD79" i="14"/>
  <c r="AI78" i="14"/>
  <c r="W78" i="14"/>
  <c r="AE75" i="14"/>
  <c r="Z75" i="14"/>
  <c r="Z80" i="14"/>
  <c r="Y80" i="14"/>
  <c r="AF76" i="14"/>
  <c r="AI76" i="14"/>
  <c r="W81" i="14"/>
  <c r="Z82" i="14"/>
  <c r="AB79" i="14"/>
  <c r="AD75" i="14"/>
  <c r="AD76" i="14"/>
  <c r="AE81" i="14"/>
  <c r="AA81" i="14"/>
  <c r="L80" i="14"/>
  <c r="M17" i="14"/>
  <c r="N49" i="14"/>
  <c r="AJ38" i="14"/>
  <c r="AJ52" i="14" s="1"/>
  <c r="AJ68" i="14"/>
  <c r="AJ82" i="14" s="1"/>
  <c r="AJ33" i="14"/>
  <c r="AJ47" i="14" s="1"/>
  <c r="N82" i="14"/>
  <c r="N76" i="14"/>
  <c r="K79" i="14"/>
  <c r="AJ61" i="14"/>
  <c r="AJ75" i="14" s="1"/>
  <c r="S65" i="14"/>
  <c r="S79" i="14" s="1"/>
  <c r="AJ37" i="14"/>
  <c r="AJ51" i="14" s="1"/>
  <c r="Q79" i="14"/>
  <c r="P81" i="14"/>
  <c r="H51" i="14"/>
  <c r="R80" i="14"/>
  <c r="AJ65" i="14"/>
  <c r="AJ79" i="14" s="1"/>
  <c r="AJ39" i="14"/>
  <c r="AJ53" i="14" s="1"/>
  <c r="K47" i="14"/>
  <c r="F51" i="14"/>
  <c r="H81" i="14"/>
  <c r="AJ32" i="14"/>
  <c r="AJ46" i="14" s="1"/>
  <c r="S39" i="14"/>
  <c r="AJ62" i="14"/>
  <c r="AJ76" i="14" s="1"/>
  <c r="H47" i="14"/>
  <c r="I51" i="14"/>
  <c r="F47" i="14"/>
  <c r="M51" i="14"/>
  <c r="R51" i="14"/>
  <c r="J78" i="14"/>
  <c r="Q51" i="14"/>
  <c r="L51" i="14"/>
  <c r="J81" i="14"/>
  <c r="G47" i="14"/>
  <c r="M49" i="14"/>
  <c r="AJ64" i="14"/>
  <c r="AJ78" i="14" s="1"/>
  <c r="K51" i="14"/>
  <c r="I81" i="14"/>
  <c r="J47" i="14"/>
  <c r="Q49" i="14"/>
  <c r="K82" i="14"/>
  <c r="P47" i="14"/>
  <c r="O51" i="14"/>
  <c r="P51" i="14"/>
  <c r="R81" i="14"/>
  <c r="H82" i="14"/>
  <c r="N80" i="14"/>
  <c r="S67" i="14"/>
  <c r="M81" i="14"/>
  <c r="AJ35" i="14"/>
  <c r="AJ49" i="14" s="1"/>
  <c r="AJ6" i="14"/>
  <c r="AJ20" i="14" s="1"/>
  <c r="P82" i="14"/>
  <c r="L82" i="14"/>
  <c r="AJ66" i="14"/>
  <c r="AJ80" i="14" s="1"/>
  <c r="AJ36" i="14"/>
  <c r="AJ50" i="14" s="1"/>
  <c r="K49" i="14"/>
  <c r="L47" i="14"/>
  <c r="N51" i="14"/>
  <c r="H78" i="14"/>
  <c r="P80" i="14"/>
  <c r="F81" i="14"/>
  <c r="I82" i="14"/>
  <c r="O79" i="14"/>
  <c r="O47" i="14"/>
  <c r="K81" i="14"/>
  <c r="G81" i="14"/>
  <c r="Q76" i="14"/>
  <c r="S68" i="14"/>
  <c r="M82" i="14"/>
  <c r="R82" i="14"/>
  <c r="O81" i="14"/>
  <c r="J82" i="14"/>
  <c r="F82" i="14"/>
  <c r="Q47" i="14"/>
  <c r="N75" i="14"/>
  <c r="P75" i="14"/>
  <c r="J75" i="14"/>
  <c r="G78" i="14"/>
  <c r="F80" i="14"/>
  <c r="H80" i="14"/>
  <c r="J80" i="14"/>
  <c r="M79" i="14"/>
  <c r="G79" i="14"/>
  <c r="I79" i="14"/>
  <c r="I49" i="14"/>
  <c r="G82" i="14"/>
  <c r="S33" i="14"/>
  <c r="R75" i="14"/>
  <c r="M78" i="14"/>
  <c r="L76" i="14"/>
  <c r="F76" i="14"/>
  <c r="S62" i="14"/>
  <c r="N47" i="14"/>
  <c r="G75" i="14"/>
  <c r="S61" i="14"/>
  <c r="P78" i="14"/>
  <c r="R78" i="14"/>
  <c r="K80" i="14"/>
  <c r="F79" i="14"/>
  <c r="P76" i="14"/>
  <c r="J76" i="14"/>
  <c r="P49" i="14"/>
  <c r="R49" i="14"/>
  <c r="R47" i="14"/>
  <c r="M75" i="14"/>
  <c r="O75" i="14"/>
  <c r="I75" i="14"/>
  <c r="S37" i="14"/>
  <c r="L78" i="14"/>
  <c r="S64" i="14"/>
  <c r="S78" i="14" s="1"/>
  <c r="M80" i="14"/>
  <c r="G80" i="14"/>
  <c r="I80" i="14"/>
  <c r="N79" i="14"/>
  <c r="H79" i="14"/>
  <c r="J79" i="14"/>
  <c r="L81" i="14"/>
  <c r="R76" i="14"/>
  <c r="O49" i="14"/>
  <c r="F49" i="14"/>
  <c r="N23" i="8"/>
  <c r="Q75" i="14"/>
  <c r="K75" i="14"/>
  <c r="F78" i="14"/>
  <c r="S66" i="14"/>
  <c r="O80" i="14"/>
  <c r="Q80" i="14"/>
  <c r="P79" i="14"/>
  <c r="R79" i="14"/>
  <c r="G76" i="14"/>
  <c r="S35" i="14"/>
  <c r="L49" i="14"/>
  <c r="L75" i="14"/>
  <c r="P22" i="14"/>
  <c r="M47" i="14"/>
  <c r="J51" i="14"/>
  <c r="I78" i="14"/>
  <c r="N78" i="14"/>
  <c r="AJ67" i="14"/>
  <c r="AJ81" i="14" s="1"/>
  <c r="L79" i="14"/>
  <c r="Q81" i="14"/>
  <c r="N81" i="14"/>
  <c r="M76" i="14"/>
  <c r="O76" i="14"/>
  <c r="I76" i="14"/>
  <c r="G49" i="14"/>
  <c r="J49" i="14"/>
  <c r="O82" i="14"/>
  <c r="Q82" i="14"/>
  <c r="F75" i="14"/>
  <c r="H75" i="14"/>
  <c r="O78" i="14"/>
  <c r="Q78" i="14"/>
  <c r="K78" i="14"/>
  <c r="K76" i="14"/>
  <c r="Q20" i="14"/>
  <c r="H24" i="14"/>
  <c r="M24" i="14"/>
  <c r="O23" i="14"/>
  <c r="G18" i="14"/>
  <c r="M23" i="14"/>
  <c r="F22" i="14"/>
  <c r="I18" i="14"/>
  <c r="F18" i="14"/>
  <c r="AJ10" i="8"/>
  <c r="AJ23" i="8" s="1"/>
  <c r="O24" i="14"/>
  <c r="R24" i="14"/>
  <c r="N23" i="14"/>
  <c r="J20" i="8"/>
  <c r="L20" i="14"/>
  <c r="S6" i="14"/>
  <c r="AJ7" i="14"/>
  <c r="AJ21" i="14" s="1"/>
  <c r="G22" i="14"/>
  <c r="J21" i="14"/>
  <c r="N22" i="14"/>
  <c r="N24" i="14"/>
  <c r="P21" i="14"/>
  <c r="AJ8" i="14"/>
  <c r="AJ22" i="14" s="1"/>
  <c r="I23" i="8"/>
  <c r="R20" i="14"/>
  <c r="L24" i="14"/>
  <c r="Q17" i="14"/>
  <c r="S3" i="14"/>
  <c r="R21" i="14"/>
  <c r="L21" i="14"/>
  <c r="L22" i="14"/>
  <c r="S4" i="14"/>
  <c r="G17" i="14"/>
  <c r="AJ10" i="14"/>
  <c r="AJ24" i="14" s="1"/>
  <c r="G21" i="14"/>
  <c r="Q21" i="14"/>
  <c r="L23" i="14"/>
  <c r="M22" i="14"/>
  <c r="J22" i="14"/>
  <c r="AJ3" i="14"/>
  <c r="AJ17" i="14" s="1"/>
  <c r="K17" i="14"/>
  <c r="O17" i="14"/>
  <c r="M20" i="8"/>
  <c r="L21" i="8"/>
  <c r="H17" i="14"/>
  <c r="I17" i="14"/>
  <c r="S7" i="14"/>
  <c r="S21" i="14" s="1"/>
  <c r="K21" i="14"/>
  <c r="Q22" i="14"/>
  <c r="S10" i="8"/>
  <c r="AJ3" i="8"/>
  <c r="AJ16" i="8" s="1"/>
  <c r="AJ8" i="8"/>
  <c r="AJ21" i="8" s="1"/>
  <c r="P17" i="14"/>
  <c r="F17" i="14"/>
  <c r="O21" i="14"/>
  <c r="H21" i="14"/>
  <c r="I22" i="14"/>
  <c r="O22" i="14"/>
  <c r="AJ4" i="14"/>
  <c r="AJ18" i="14" s="1"/>
  <c r="L17" i="8"/>
  <c r="N17" i="14"/>
  <c r="N21" i="14"/>
  <c r="I21" i="14"/>
  <c r="S9" i="14"/>
  <c r="K22" i="14"/>
  <c r="AJ9" i="14"/>
  <c r="AJ23" i="14" s="1"/>
  <c r="P16" i="8"/>
  <c r="O20" i="14"/>
  <c r="R23" i="14"/>
  <c r="S8" i="14"/>
  <c r="P18" i="14"/>
  <c r="J18" i="14"/>
  <c r="AJ7" i="8"/>
  <c r="AJ20" i="8" s="1"/>
  <c r="O17" i="8"/>
  <c r="F20" i="14"/>
  <c r="S10" i="14"/>
  <c r="I24" i="14"/>
  <c r="R17" i="14"/>
  <c r="H23" i="14"/>
  <c r="K23" i="14"/>
  <c r="Q18" i="14"/>
  <c r="K16" i="8"/>
  <c r="K20" i="14"/>
  <c r="N20" i="14"/>
  <c r="L17" i="14"/>
  <c r="I23" i="14"/>
  <c r="P23" i="14"/>
  <c r="R18" i="14"/>
  <c r="AJ9" i="8"/>
  <c r="AJ22" i="8" s="1"/>
  <c r="J16" i="8"/>
  <c r="L16" i="8"/>
  <c r="P20" i="14"/>
  <c r="M20" i="14"/>
  <c r="O16" i="8"/>
  <c r="F22" i="8"/>
  <c r="J20" i="14"/>
  <c r="H20" i="14"/>
  <c r="K24" i="14"/>
  <c r="J23" i="14"/>
  <c r="Q23" i="14"/>
  <c r="R22" i="14"/>
  <c r="K18" i="14"/>
  <c r="M18" i="14"/>
  <c r="N18" i="14"/>
  <c r="M16" i="8"/>
  <c r="J21" i="8"/>
  <c r="G20" i="14"/>
  <c r="F24" i="14"/>
  <c r="J24" i="14"/>
  <c r="P24" i="14"/>
  <c r="Q24" i="14"/>
  <c r="J17" i="14"/>
  <c r="M21" i="14"/>
  <c r="F23" i="14"/>
  <c r="G23" i="14"/>
  <c r="H22" i="14"/>
  <c r="O18" i="14"/>
  <c r="L18" i="14"/>
  <c r="J19" i="8"/>
  <c r="G20" i="8"/>
  <c r="I17" i="8"/>
  <c r="L19" i="8"/>
  <c r="G16" i="8"/>
  <c r="K20" i="8"/>
  <c r="O20" i="8"/>
  <c r="Q17" i="8"/>
  <c r="H20" i="8"/>
  <c r="K23" i="8"/>
  <c r="Q21" i="8"/>
  <c r="H21" i="8"/>
  <c r="F19" i="8"/>
  <c r="L20" i="8"/>
  <c r="I20" i="8"/>
  <c r="K17" i="8"/>
  <c r="N19" i="8"/>
  <c r="N16" i="8"/>
  <c r="Q20" i="8"/>
  <c r="G23" i="8"/>
  <c r="AJ11" i="8"/>
  <c r="AJ24" i="8" s="1"/>
  <c r="R21" i="8"/>
  <c r="R22" i="8"/>
  <c r="Q16" i="8"/>
  <c r="AJ6" i="8"/>
  <c r="AJ19" i="8" s="1"/>
  <c r="O18" i="8"/>
  <c r="L22" i="8"/>
  <c r="P22" i="8"/>
  <c r="P19" i="8"/>
  <c r="R19" i="8"/>
  <c r="R16" i="8"/>
  <c r="I16" i="8"/>
  <c r="O24" i="8"/>
  <c r="Q24" i="8"/>
  <c r="Q23" i="8"/>
  <c r="N21" i="8"/>
  <c r="P21" i="8"/>
  <c r="F18" i="8"/>
  <c r="H18" i="8"/>
  <c r="AJ4" i="8"/>
  <c r="AJ17" i="8" s="1"/>
  <c r="S9" i="8"/>
  <c r="M23" i="8"/>
  <c r="I22" i="8"/>
  <c r="K22" i="8"/>
  <c r="N18" i="8"/>
  <c r="P18" i="8"/>
  <c r="J18" i="8"/>
  <c r="M18" i="8"/>
  <c r="I24" i="8"/>
  <c r="M17" i="8"/>
  <c r="F17" i="8"/>
  <c r="S4" i="8"/>
  <c r="M24" i="8"/>
  <c r="O23" i="8"/>
  <c r="K21" i="8"/>
  <c r="Q22" i="8"/>
  <c r="G22" i="8"/>
  <c r="S6" i="8"/>
  <c r="R18" i="8"/>
  <c r="L18" i="8"/>
  <c r="S5" i="8"/>
  <c r="K18" i="8"/>
  <c r="S3" i="8"/>
  <c r="S16" i="8" s="1"/>
  <c r="K24" i="8"/>
  <c r="N22" i="8"/>
  <c r="H17" i="8"/>
  <c r="J17" i="8"/>
  <c r="N17" i="8"/>
  <c r="P17" i="8"/>
  <c r="R17" i="8"/>
  <c r="M19" i="8"/>
  <c r="G19" i="8"/>
  <c r="I19" i="8"/>
  <c r="K19" i="8"/>
  <c r="H16" i="8"/>
  <c r="S7" i="8"/>
  <c r="N20" i="8"/>
  <c r="P20" i="8"/>
  <c r="R20" i="8"/>
  <c r="H24" i="8"/>
  <c r="J24" i="8"/>
  <c r="H23" i="8"/>
  <c r="J23" i="8"/>
  <c r="S11" i="8"/>
  <c r="G21" i="8"/>
  <c r="I21" i="8"/>
  <c r="M22" i="8"/>
  <c r="O22" i="8"/>
  <c r="J22" i="8"/>
  <c r="N24" i="8"/>
  <c r="Q18" i="8"/>
  <c r="G24" i="8"/>
  <c r="O19" i="8"/>
  <c r="Q19" i="8"/>
  <c r="AJ5" i="8"/>
  <c r="AJ18" i="8" s="1"/>
  <c r="P24" i="8"/>
  <c r="R24" i="8"/>
  <c r="L24" i="8"/>
  <c r="P23" i="8"/>
  <c r="R23" i="8"/>
  <c r="L23" i="8"/>
  <c r="F23" i="8"/>
  <c r="S8" i="8"/>
  <c r="M21" i="8"/>
  <c r="O21" i="8"/>
  <c r="G18" i="8"/>
  <c r="G7" i="10" a="1"/>
  <c r="K8" i="10" a="1"/>
  <c r="Q11" i="10" a="1"/>
  <c r="E7" i="10" a="1"/>
  <c r="S8" i="10" a="1"/>
  <c r="Q10" i="10" a="1"/>
  <c r="W18" i="10" a="1"/>
  <c r="M12" i="10" a="1"/>
  <c r="W10" i="10" a="1"/>
  <c r="M13" i="10" a="1"/>
  <c r="S7" i="10" a="1"/>
  <c r="Q13" i="10" a="1"/>
  <c r="W9" i="10" a="1"/>
  <c r="E8" i="10" a="1"/>
  <c r="M10" i="10" a="1"/>
  <c r="W15" i="10" a="1"/>
  <c r="Y13" i="10" a="1"/>
  <c r="G10" i="10" a="1"/>
  <c r="W12" i="10" a="1"/>
  <c r="W14" i="10" a="1"/>
  <c r="M8" i="10" a="1"/>
  <c r="S13" i="10" a="1"/>
  <c r="Q14" i="10" a="1"/>
  <c r="Y14" i="10" a="1"/>
  <c r="E11" i="10" a="1"/>
  <c r="Y15" i="10" a="1"/>
  <c r="E12" i="10" a="1"/>
  <c r="W13" i="10" a="1"/>
  <c r="Q8" i="10" a="1"/>
  <c r="E10" i="10" a="1"/>
  <c r="Q7" i="10" a="1"/>
  <c r="Y8" i="10" a="1"/>
  <c r="K12" i="10" a="1"/>
  <c r="Y7" i="10" a="1"/>
  <c r="M11" i="10" a="1"/>
  <c r="W8" i="10" a="1"/>
  <c r="W17" i="10" a="1"/>
  <c r="G12" i="10" a="1"/>
  <c r="Y12" i="10" a="1"/>
  <c r="S14" i="10" a="1"/>
  <c r="Y10" i="10" a="1"/>
  <c r="M14" i="10" a="1"/>
  <c r="S12" i="10" a="1"/>
  <c r="K10" i="10" a="1"/>
  <c r="Q12" i="10" a="1"/>
  <c r="W11" i="10" a="1"/>
  <c r="W7" i="10" a="1"/>
  <c r="Y11" i="10" a="1"/>
  <c r="S11" i="10" a="1"/>
  <c r="M7" i="10" a="1"/>
  <c r="G11" i="10" a="1"/>
  <c r="E14" i="10" a="1"/>
  <c r="E13" i="10" a="1"/>
  <c r="W16" i="10" a="1"/>
  <c r="S10" i="10" a="1"/>
  <c r="G13" i="10" a="1"/>
  <c r="G8" i="10" a="1"/>
  <c r="Y9" i="10" a="1"/>
  <c r="Q7" i="10" l="1"/>
  <c r="S7" i="10"/>
  <c r="S11" i="10"/>
  <c r="Q8" i="10"/>
  <c r="E13" i="10"/>
  <c r="E8" i="10"/>
  <c r="K8" i="10"/>
  <c r="S10" i="10"/>
  <c r="S12" i="10"/>
  <c r="G7" i="10"/>
  <c r="G8" i="10"/>
  <c r="M14" i="10"/>
  <c r="N14" i="10" s="1"/>
  <c r="M12" i="10"/>
  <c r="K12" i="10"/>
  <c r="G13" i="10"/>
  <c r="M7" i="10"/>
  <c r="N7" i="10" s="1"/>
  <c r="E14" i="10"/>
  <c r="E11" i="10"/>
  <c r="G10" i="10"/>
  <c r="M10" i="10"/>
  <c r="Q12" i="10"/>
  <c r="E7" i="10"/>
  <c r="Q11" i="10"/>
  <c r="Q10" i="10"/>
  <c r="E10" i="10"/>
  <c r="G11" i="10"/>
  <c r="Q14" i="10"/>
  <c r="E12" i="10"/>
  <c r="K10" i="10"/>
  <c r="Q13" i="10"/>
  <c r="M8" i="10"/>
  <c r="N8" i="10" s="1"/>
  <c r="M13" i="10"/>
  <c r="N13" i="10" s="1"/>
  <c r="M11" i="10"/>
  <c r="N11" i="10" s="1"/>
  <c r="S14" i="10"/>
  <c r="S13" i="10"/>
  <c r="S8" i="10"/>
  <c r="T8" i="10" s="1"/>
  <c r="G12" i="10"/>
  <c r="Y12" i="10"/>
  <c r="Y9" i="10"/>
  <c r="Y15" i="10"/>
  <c r="Y14" i="10"/>
  <c r="Y11" i="10"/>
  <c r="Y8" i="10"/>
  <c r="Y10" i="10"/>
  <c r="Y13" i="10"/>
  <c r="Y7" i="10"/>
  <c r="W15" i="10"/>
  <c r="W11" i="10"/>
  <c r="W9" i="10"/>
  <c r="W8" i="10"/>
  <c r="W12" i="10"/>
  <c r="W10" i="10"/>
  <c r="W13" i="10"/>
  <c r="W14" i="10"/>
  <c r="W7" i="10"/>
  <c r="W17" i="10"/>
  <c r="Z17" i="10" s="1"/>
  <c r="W16" i="10"/>
  <c r="Z16" i="10" s="1"/>
  <c r="W18" i="10"/>
  <c r="Z18" i="10" s="1"/>
  <c r="S27" i="8"/>
  <c r="S47" i="14"/>
  <c r="S76" i="14"/>
  <c r="S82" i="14"/>
  <c r="S53" i="14"/>
  <c r="S81" i="14"/>
  <c r="S51" i="14"/>
  <c r="S75" i="14"/>
  <c r="S49" i="14"/>
  <c r="S80" i="14"/>
  <c r="S20" i="14"/>
  <c r="S18" i="14"/>
  <c r="S23" i="14"/>
  <c r="S17" i="14"/>
  <c r="S23" i="8"/>
  <c r="S22" i="14"/>
  <c r="S24" i="14"/>
  <c r="S19" i="8"/>
  <c r="S20" i="8"/>
  <c r="S22" i="8"/>
  <c r="S17" i="8"/>
  <c r="S18" i="8"/>
  <c r="S21" i="8"/>
  <c r="S24" i="8"/>
  <c r="T11" i="10" l="1"/>
  <c r="N12" i="10"/>
  <c r="T13" i="10"/>
  <c r="T12" i="10"/>
  <c r="T10" i="10"/>
  <c r="N10" i="10"/>
  <c r="T14" i="10"/>
  <c r="T7" i="10"/>
  <c r="Z14" i="10"/>
  <c r="Z10" i="10"/>
  <c r="Z13" i="10"/>
  <c r="Z11" i="10"/>
  <c r="Z7" i="10"/>
  <c r="Z15" i="10"/>
  <c r="Z12" i="10"/>
  <c r="Z8" i="10"/>
  <c r="Z9" i="10"/>
  <c r="H14" i="10"/>
  <c r="H9" i="10"/>
  <c r="H11" i="10"/>
  <c r="H13" i="10"/>
  <c r="H8" i="10"/>
  <c r="H12" i="10"/>
  <c r="H7" i="10"/>
  <c r="H10" i="10"/>
  <c r="H1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<sst xmlns="http://schemas.openxmlformats.org/spreadsheetml/2006/main" count="87849" uniqueCount="1663">
  <si>
    <t>Employee Email</t>
  </si>
  <si>
    <t>SS Finance</t>
  </si>
  <si>
    <t>FFM Finance SM1</t>
  </si>
  <si>
    <t>SPG TEAM</t>
  </si>
  <si>
    <t>Bullying, Harassment and Discrimination - Module 1</t>
  </si>
  <si>
    <t>Booked</t>
  </si>
  <si>
    <t>Michele.DePasquale@spotlightproperty.com.au</t>
  </si>
  <si>
    <t>Bullying, Harassment and Discrimination - Module 2</t>
  </si>
  <si>
    <t>Flexible Working Guidelines</t>
  </si>
  <si>
    <t>Getting to know SGH</t>
  </si>
  <si>
    <t>Health and Safety Begins with You</t>
  </si>
  <si>
    <t>Technology Usage -  PCI Compliance</t>
  </si>
  <si>
    <t>Marketing</t>
  </si>
  <si>
    <t>ECOMM DIGITAL</t>
  </si>
  <si>
    <t>SHARED SERVICES</t>
  </si>
  <si>
    <t>steph.taupin@srg.com.au</t>
  </si>
  <si>
    <t>SHARED SERVICES E-COM</t>
  </si>
  <si>
    <t>Complete</t>
  </si>
  <si>
    <t>In progress</t>
  </si>
  <si>
    <t>SS Finance SM2</t>
  </si>
  <si>
    <t>Hayley</t>
  </si>
  <si>
    <t>stuart.agnew@srg.com.au</t>
  </si>
  <si>
    <t>SS ECOMM SM1</t>
  </si>
  <si>
    <t>Rebecca.Luong@srg.com.au</t>
  </si>
  <si>
    <t>eCommerce Management</t>
  </si>
  <si>
    <t>Sam</t>
  </si>
  <si>
    <t>gill.couper@srg.com.au</t>
  </si>
  <si>
    <t>Dee</t>
  </si>
  <si>
    <t>Iddamalgoda</t>
  </si>
  <si>
    <t>Bryan.Richardson@srg.com.au</t>
  </si>
  <si>
    <t>IT</t>
  </si>
  <si>
    <t>IT RISK &amp; SECURITY</t>
  </si>
  <si>
    <t>SHARED SERVICES IT</t>
  </si>
  <si>
    <t>Chris</t>
  </si>
  <si>
    <t>Baird</t>
  </si>
  <si>
    <t>adrian.ward-smith@srg.com.au</t>
  </si>
  <si>
    <t>Nooshin</t>
  </si>
  <si>
    <t>Dadkhahtehrani</t>
  </si>
  <si>
    <t>Katie.VanLeeuwen@srg.com.au</t>
  </si>
  <si>
    <t>Chloe</t>
  </si>
  <si>
    <t>Delaney</t>
  </si>
  <si>
    <t>Supply Chain</t>
  </si>
  <si>
    <t>Supply Chain DCManagement</t>
  </si>
  <si>
    <t>Manish</t>
  </si>
  <si>
    <t>steve.harrison@srg.com.au</t>
  </si>
  <si>
    <t>FFM SUPPORT</t>
  </si>
  <si>
    <t>HR MANAGEMENT</t>
  </si>
  <si>
    <t>SHARED SERVICES HR</t>
  </si>
  <si>
    <t>Soraya</t>
  </si>
  <si>
    <t>Franklin</t>
  </si>
  <si>
    <t>soraya.franklin@srg.com.au</t>
  </si>
  <si>
    <t>Head of Marketing Ops</t>
  </si>
  <si>
    <t>SHARED SERVICES MARKETING</t>
  </si>
  <si>
    <t>Ben</t>
  </si>
  <si>
    <t>Williams</t>
  </si>
  <si>
    <t>ben.williams@srg.com.au</t>
  </si>
  <si>
    <t>lynne.barron@srg.com.au</t>
  </si>
  <si>
    <t>Jeremy</t>
  </si>
  <si>
    <t>Shane</t>
  </si>
  <si>
    <t>jeremy.shane@srg.com.au</t>
  </si>
  <si>
    <t>Property</t>
  </si>
  <si>
    <t>Facilities Management</t>
  </si>
  <si>
    <t>Lisa Giang</t>
  </si>
  <si>
    <t>Giang</t>
  </si>
  <si>
    <t>lisa.giang@srg.com.au</t>
  </si>
  <si>
    <t>andrew.ireson@srg.com.au</t>
  </si>
  <si>
    <t>Zara</t>
  </si>
  <si>
    <t>Wong</t>
  </si>
  <si>
    <t>zara.wong@spotlightproperty.com.au</t>
  </si>
  <si>
    <t>MIKAELA.WILKIE@SPOTLIGHTPROPERTY.COM.AU</t>
  </si>
  <si>
    <t>Chantelle</t>
  </si>
  <si>
    <t>Platt</t>
  </si>
  <si>
    <t>chantelle.platt@srg.com.au</t>
  </si>
  <si>
    <t>Simone</t>
  </si>
  <si>
    <t>Jennifer.Jordan@srg.com.au</t>
  </si>
  <si>
    <t>Kevin</t>
  </si>
  <si>
    <t>Xiao</t>
  </si>
  <si>
    <t>kevin.xiao@spotlightgroup.com</t>
  </si>
  <si>
    <t>Ahmed.Gulamali@spotlightgroup.com</t>
  </si>
  <si>
    <t>SS Finance SM3</t>
  </si>
  <si>
    <t>Nick</t>
  </si>
  <si>
    <t>Smith</t>
  </si>
  <si>
    <t>nick.smith@srg.com.au</t>
  </si>
  <si>
    <t>jodi.ross@spotlightgroup.com</t>
  </si>
  <si>
    <t>Sreekanth</t>
  </si>
  <si>
    <t>Sarikonda</t>
  </si>
  <si>
    <t>Sreekanth.Sarikonda@srg.com.au</t>
  </si>
  <si>
    <t>Sue.Kropik@srg.com.au</t>
  </si>
  <si>
    <t>Jeff</t>
  </si>
  <si>
    <t>Collings</t>
  </si>
  <si>
    <t>jeff.collings@spotlight.com.au</t>
  </si>
  <si>
    <t>Maya</t>
  </si>
  <si>
    <t>Williams Augustincic</t>
  </si>
  <si>
    <t>maya.williams@srg.com.au</t>
  </si>
  <si>
    <t>Francis.Bourke@srg.com.au</t>
  </si>
  <si>
    <t>SS Finance SM1</t>
  </si>
  <si>
    <t>Gemma</t>
  </si>
  <si>
    <t>Drakopoulos</t>
  </si>
  <si>
    <t>gemma.drakopoulos@spotlight.com.au</t>
  </si>
  <si>
    <t>damian.kavanagh@srg.com.au</t>
  </si>
  <si>
    <t>Angela</t>
  </si>
  <si>
    <t>Georgieska</t>
  </si>
  <si>
    <t>angela.georgieska@srg.com.au</t>
  </si>
  <si>
    <t>Ethan</t>
  </si>
  <si>
    <t>Perry</t>
  </si>
  <si>
    <t>Ethan.Perry@srg.com.au</t>
  </si>
  <si>
    <t>IT BUSINESS INTELLIGENCE</t>
  </si>
  <si>
    <t>Mani</t>
  </si>
  <si>
    <t>Aridass</t>
  </si>
  <si>
    <t>manikandan.aridass@srg.com.au</t>
  </si>
  <si>
    <t>prabhu.baburajendran@srg.com.au</t>
  </si>
  <si>
    <t>Sam.samreth@srg.com.au</t>
  </si>
  <si>
    <t>Hisham</t>
  </si>
  <si>
    <t>Hassan</t>
  </si>
  <si>
    <t>HISHAM.HASSAN@SRG.COM.AU</t>
  </si>
  <si>
    <t>Stu</t>
  </si>
  <si>
    <t>Agnew</t>
  </si>
  <si>
    <t>Samreth</t>
  </si>
  <si>
    <t>Clare.Taylor@srg.com.au</t>
  </si>
  <si>
    <t>SC PROCESS &amp;TRANS TL</t>
  </si>
  <si>
    <t>Joseph</t>
  </si>
  <si>
    <t>Jeffery</t>
  </si>
  <si>
    <t>joseph.jeffery@srg.com.au</t>
  </si>
  <si>
    <t>michelle.bowden@srg.com.au</t>
  </si>
  <si>
    <t>DC</t>
  </si>
  <si>
    <t>Solinuu</t>
  </si>
  <si>
    <t>Tionisio-Suafoa</t>
  </si>
  <si>
    <t>INNI-NUU22@HOTMAIL.COM</t>
  </si>
  <si>
    <t>antonio.coelho@srg.com.au</t>
  </si>
  <si>
    <t>John</t>
  </si>
  <si>
    <t>Mitchell</t>
  </si>
  <si>
    <t>JACK481400@GMAIL.COM</t>
  </si>
  <si>
    <t>SS Finance SM4</t>
  </si>
  <si>
    <t>Leigh</t>
  </si>
  <si>
    <t>Boyle</t>
  </si>
  <si>
    <t>Leigh.Boyle@srg.com.au</t>
  </si>
  <si>
    <t>Tim</t>
  </si>
  <si>
    <t>Yong</t>
  </si>
  <si>
    <t>Tim.Yong@srg.com.au</t>
  </si>
  <si>
    <t>nestor.valverde@srg.com.au</t>
  </si>
  <si>
    <t>Skip</t>
  </si>
  <si>
    <t>Foster</t>
  </si>
  <si>
    <t>skip.foster@srg.com.au</t>
  </si>
  <si>
    <t>Nikkie.Nardo@srg.com.au</t>
  </si>
  <si>
    <t>Somya</t>
  </si>
  <si>
    <t>Sharma</t>
  </si>
  <si>
    <t>somya.sharma@srg.com.au</t>
  </si>
  <si>
    <t>Raghu</t>
  </si>
  <si>
    <t>Chekuri</t>
  </si>
  <si>
    <t>Raghavendra.Chekuri@srg.com.au</t>
  </si>
  <si>
    <t>CUSTOMER CARE/CM MGR</t>
  </si>
  <si>
    <t>SHARED SERV CUSTOMER CARE</t>
  </si>
  <si>
    <t>Josie</t>
  </si>
  <si>
    <t>Summers</t>
  </si>
  <si>
    <t>Josephine.Summers@srg.com.au</t>
  </si>
  <si>
    <t>Tori.Burrows@srg.com.au</t>
  </si>
  <si>
    <t>IT SALES &amp; OPS</t>
  </si>
  <si>
    <t>Rio</t>
  </si>
  <si>
    <t>Xu</t>
  </si>
  <si>
    <t>rio.xu@srg.com.au</t>
  </si>
  <si>
    <t>andrea.day@srg.com.au</t>
  </si>
  <si>
    <t>Michele</t>
  </si>
  <si>
    <t>De Pasquale</t>
  </si>
  <si>
    <t>Mark</t>
  </si>
  <si>
    <t>SG AVIATION TM</t>
  </si>
  <si>
    <t>SGH SUPPORT</t>
  </si>
  <si>
    <t>Jonathon</t>
  </si>
  <si>
    <t>Moloney</t>
  </si>
  <si>
    <t>jonathon.moloney@sgaviationaustralia.com</t>
  </si>
  <si>
    <t>Daniel</t>
  </si>
  <si>
    <t>Magcalas</t>
  </si>
  <si>
    <t>DANIELMAGCALAS29@GMAIL.COM</t>
  </si>
  <si>
    <t>Ik</t>
  </si>
  <si>
    <t>Yang</t>
  </si>
  <si>
    <t>JASON7880@HOTMAIL.COM</t>
  </si>
  <si>
    <t>Nacho</t>
  </si>
  <si>
    <t>Diaz Delestal</t>
  </si>
  <si>
    <t>ignacio.delestal@srg.com.au</t>
  </si>
  <si>
    <t>Jarrod.Calamante@srg.com.au</t>
  </si>
  <si>
    <t>Pamela</t>
  </si>
  <si>
    <t>Maccotta</t>
  </si>
  <si>
    <t>pamela.maccotta@spotlightproperty.com.au</t>
  </si>
  <si>
    <t>Jannine</t>
  </si>
  <si>
    <t>Pattison</t>
  </si>
  <si>
    <t>Jannine.Pattison@srg.com.au</t>
  </si>
  <si>
    <t>melissa.adeson@srg.com.au</t>
  </si>
  <si>
    <t>Matea</t>
  </si>
  <si>
    <t>Giannakopoulos</t>
  </si>
  <si>
    <t>Martin</t>
  </si>
  <si>
    <t>IT ENTERPRISE INFORMATION</t>
  </si>
  <si>
    <t>Greg</t>
  </si>
  <si>
    <t>Branford</t>
  </si>
  <si>
    <t>Bullying, Harassment and Discrimination for Team Leaders/Line Managers</t>
  </si>
  <si>
    <t>Chris.Galea@srg.com.au</t>
  </si>
  <si>
    <t>Kosha</t>
  </si>
  <si>
    <t>Desai</t>
  </si>
  <si>
    <t>kosha.desai@srg.com.au</t>
  </si>
  <si>
    <t>Kristian</t>
  </si>
  <si>
    <t>Thomas</t>
  </si>
  <si>
    <t>kristian.thomas@srg.com.au</t>
  </si>
  <si>
    <t>Ensure I am following best practices and legal requirements.</t>
  </si>
  <si>
    <t>Ensure that I am complying with flexible working guidelines.</t>
  </si>
  <si>
    <t>Obtain a greater understanding of the organisation to inform decisions in my role.</t>
  </si>
  <si>
    <t>Ensure a safe working environment.</t>
  </si>
  <si>
    <t>Comply with technology usage policies and integrate into my daily practices immediately.</t>
  </si>
  <si>
    <t>Finance</t>
  </si>
  <si>
    <t>Jodi</t>
  </si>
  <si>
    <t>Ross</t>
  </si>
  <si>
    <t>Dominique</t>
  </si>
  <si>
    <t>Diacono</t>
  </si>
  <si>
    <t>DOMINIQUE.DIACONO@SRG.COM.AU</t>
  </si>
  <si>
    <t>Kate</t>
  </si>
  <si>
    <t>Mcdonald</t>
  </si>
  <si>
    <t>Kate.Mcdonald@srg.com.au</t>
  </si>
  <si>
    <t>Aytek</t>
  </si>
  <si>
    <t>Eravsar</t>
  </si>
  <si>
    <t>Aytek.Eravsar@srg.com.au</t>
  </si>
  <si>
    <t>ayman.elmoustafa@srg.com.au</t>
  </si>
  <si>
    <t>-</t>
  </si>
  <si>
    <t>ANALYTICS &amp; INSIGHTS</t>
  </si>
  <si>
    <t>Preet</t>
  </si>
  <si>
    <t>Kaur</t>
  </si>
  <si>
    <t>AARON.SARSON@SRG.COM.AU</t>
  </si>
  <si>
    <t>SC LOGISTICS PLAN INV</t>
  </si>
  <si>
    <t>Dhinesh</t>
  </si>
  <si>
    <t>Sabhapathi</t>
  </si>
  <si>
    <t>Adam.Luu@srg.com.au</t>
  </si>
  <si>
    <t>Prabhu</t>
  </si>
  <si>
    <t>Babu Rajendran</t>
  </si>
  <si>
    <t>Dalya</t>
  </si>
  <si>
    <t>Ramzi</t>
  </si>
  <si>
    <t>Subrat</t>
  </si>
  <si>
    <t>Rana</t>
  </si>
  <si>
    <t>Wendy</t>
  </si>
  <si>
    <t>Klooster</t>
  </si>
  <si>
    <t>wendy.klooster@spotlightgroup.com</t>
  </si>
  <si>
    <t>I have been working on a sub-contract basis since July 2022 under a flexible working arrangement, working 2 days in the office on a Monday and Tuesday and 2 days from home on a Thursday and Friday.  This arrangement has continued since commencing as an employee with Spotlight.</t>
  </si>
  <si>
    <t>Gerard</t>
  </si>
  <si>
    <t>Wilkie</t>
  </si>
  <si>
    <t>gerard.wilkie@srg.com.au</t>
  </si>
  <si>
    <t>Jackson</t>
  </si>
  <si>
    <t>Von Menge</t>
  </si>
  <si>
    <t>Lakshmi</t>
  </si>
  <si>
    <t>Nagendran</t>
  </si>
  <si>
    <t>Tatiana</t>
  </si>
  <si>
    <t>Ko</t>
  </si>
  <si>
    <t>Tatiana.Ko@srg.com.au</t>
  </si>
  <si>
    <t>Complete induction course to become familiar with SGH.</t>
  </si>
  <si>
    <t>Afnan</t>
  </si>
  <si>
    <t>Idrees</t>
  </si>
  <si>
    <t>Afnan.Idrees@srg.com.au</t>
  </si>
  <si>
    <t>Marie</t>
  </si>
  <si>
    <t>Napoli</t>
  </si>
  <si>
    <t>marie.napoli@srg.com.au</t>
  </si>
  <si>
    <t>Anna</t>
  </si>
  <si>
    <t>Quin</t>
  </si>
  <si>
    <t>anna.quin@srg.com.au</t>
  </si>
  <si>
    <t>Adam</t>
  </si>
  <si>
    <t>Symmons</t>
  </si>
  <si>
    <t>Rob.Ryan@srg.com.au</t>
  </si>
  <si>
    <t>IT DIGITAL</t>
  </si>
  <si>
    <t>Anirudh Singh</t>
  </si>
  <si>
    <t>Singh</t>
  </si>
  <si>
    <t>anirudh.singh@srg.com.au</t>
  </si>
  <si>
    <t>Learn and applying the things</t>
  </si>
  <si>
    <t>jose.rivera@srg.com.au</t>
  </si>
  <si>
    <t>Learn and implement the things on the job</t>
  </si>
  <si>
    <t>Learn what we do as a team and helping each other.</t>
  </si>
  <si>
    <t>Complete the training and learn what is workplace Safety. As its everyone's responsibility.</t>
  </si>
  <si>
    <t>Take the notes and learn from the training and implement the things on the job</t>
  </si>
  <si>
    <t>Francis</t>
  </si>
  <si>
    <t>Bourke</t>
  </si>
  <si>
    <t>nadia.duffy@srg.com.au</t>
  </si>
  <si>
    <t>To learn more about health and Safety in the work place</t>
  </si>
  <si>
    <t>Property Management</t>
  </si>
  <si>
    <t>Linda</t>
  </si>
  <si>
    <t>Abela</t>
  </si>
  <si>
    <t>linda.abela@srg.com.au</t>
  </si>
  <si>
    <t>jason.wregg@srg.com.au</t>
  </si>
  <si>
    <t>Ankit</t>
  </si>
  <si>
    <t>Bansal</t>
  </si>
  <si>
    <t>ankit.bansal@srg.com.au</t>
  </si>
  <si>
    <t>Andrew.Arvanitakis@srg.com.au</t>
  </si>
  <si>
    <t>Adhere to the guidelines mentioned</t>
  </si>
  <si>
    <t>Sheldon</t>
  </si>
  <si>
    <t>Phulpagar</t>
  </si>
  <si>
    <t>sheldon.phulpagar@srg.com.au</t>
  </si>
  <si>
    <t>Maleka</t>
  </si>
  <si>
    <t>Henderson</t>
  </si>
  <si>
    <t>maleka.henderson@srg.com.au</t>
  </si>
  <si>
    <t>Carol</t>
  </si>
  <si>
    <t>Donald</t>
  </si>
  <si>
    <t>carol.donald@srg.com.au</t>
  </si>
  <si>
    <t>Mohit</t>
  </si>
  <si>
    <t>mohit.sharma@srg.com.au</t>
  </si>
  <si>
    <t>Satish</t>
  </si>
  <si>
    <t>Muthuarumugam</t>
  </si>
  <si>
    <t>Satish.Muthuarumugam@srg.com.au</t>
  </si>
  <si>
    <t>Fiorenza</t>
  </si>
  <si>
    <t>adam.fiorenza@sgaviationaustralia.com</t>
  </si>
  <si>
    <t>Sima</t>
  </si>
  <si>
    <t>Karki</t>
  </si>
  <si>
    <t>sima.karki@srg.com.au</t>
  </si>
  <si>
    <t>Bakaitis</t>
  </si>
  <si>
    <t>mark.bakaitis@srg.com.au</t>
  </si>
  <si>
    <t>Learn</t>
  </si>
  <si>
    <t>christopher.bond@srg.com.au</t>
  </si>
  <si>
    <t>Learn about Flexible Working Guidelines</t>
  </si>
  <si>
    <t>Learn about SGH</t>
  </si>
  <si>
    <t>Learn more about healthy behaviours in the workplace.</t>
  </si>
  <si>
    <t>Learn about Technology Usage</t>
  </si>
  <si>
    <t>David.Puli@srg.com.au</t>
  </si>
  <si>
    <t>Lucy</t>
  </si>
  <si>
    <t>Lu</t>
  </si>
  <si>
    <t>LUCY.LU@SRG.COM.AU</t>
  </si>
  <si>
    <t>Sue</t>
  </si>
  <si>
    <t>Kropik</t>
  </si>
  <si>
    <t>Lin.Hunt@spotlight.com.au</t>
  </si>
  <si>
    <t>Tiffany</t>
  </si>
  <si>
    <t>Kwee</t>
  </si>
  <si>
    <t>Tiffany.Kwee@srg.com.au</t>
  </si>
  <si>
    <t>Jarrod</t>
  </si>
  <si>
    <t>Calamante</t>
  </si>
  <si>
    <t>Andrea</t>
  </si>
  <si>
    <t>Nicou</t>
  </si>
  <si>
    <t>Andrea.Nicou@srg.com.au</t>
  </si>
  <si>
    <t>Declan</t>
  </si>
  <si>
    <t>Welsh</t>
  </si>
  <si>
    <t>declan.welsh@srg.com.au</t>
  </si>
  <si>
    <t>SPG DEV</t>
  </si>
  <si>
    <t>SPG DEV MGT</t>
  </si>
  <si>
    <t>Tenille</t>
  </si>
  <si>
    <t>O'Shannassy</t>
  </si>
  <si>
    <t>tenille.oshannassy@spotlightgroup.com</t>
  </si>
  <si>
    <t>Priya</t>
  </si>
  <si>
    <t>Parthasarathy</t>
  </si>
  <si>
    <t>Priyanka.Parthasarathy@srg.com.au</t>
  </si>
  <si>
    <t>Prachi</t>
  </si>
  <si>
    <t>Patel</t>
  </si>
  <si>
    <t>IT INFRASTRUCTURE</t>
  </si>
  <si>
    <t>Nelson Shen</t>
  </si>
  <si>
    <t>Shen</t>
  </si>
  <si>
    <t>nelson.shen@srg.com.au</t>
  </si>
  <si>
    <t>Joseph.Zooeff@srg.com.au</t>
  </si>
  <si>
    <t>1. attend the training 1/3/2023
2. finish the training 1/3/2023
ETA 40 min, 9:50 - 10:30am</t>
  </si>
  <si>
    <t>Yuan</t>
  </si>
  <si>
    <t>Jiang</t>
  </si>
  <si>
    <t>Yuan.Jiang@srg.com.au</t>
  </si>
  <si>
    <t>get clear understanding about  the difference between Bullying, Harassment and Discrimination.</t>
  </si>
  <si>
    <t>responsibilities as a Team Member</t>
  </si>
  <si>
    <t>understand the options available for Flexible Work Arrangements</t>
  </si>
  <si>
    <t>Health and Safety</t>
  </si>
  <si>
    <t>Pieter</t>
  </si>
  <si>
    <t>Van Der Berg</t>
  </si>
  <si>
    <t>Pieter.VanDerBerg@srg.com.au</t>
  </si>
  <si>
    <t>Neeraj</t>
  </si>
  <si>
    <t>Pragyaan Mishra</t>
  </si>
  <si>
    <t>Mishra</t>
  </si>
  <si>
    <t>PRAGYAAN.MISHRA@SRG.COM.AU</t>
  </si>
  <si>
    <t>Bryan</t>
  </si>
  <si>
    <t>Richardson</t>
  </si>
  <si>
    <t>matt.demarco@srg.com.au</t>
  </si>
  <si>
    <t>Hollie</t>
  </si>
  <si>
    <t>Walgers</t>
  </si>
  <si>
    <t>Hollie.Walgers@srg.com.au</t>
  </si>
  <si>
    <t>Kelley</t>
  </si>
  <si>
    <t>Brydon</t>
  </si>
  <si>
    <t>kelley.brydon@srg.com.au</t>
  </si>
  <si>
    <t>Sal</t>
  </si>
  <si>
    <t>Vitiello</t>
  </si>
  <si>
    <t>salvatore.vitiello@srg.com.au</t>
  </si>
  <si>
    <t>How to work safely in a store</t>
  </si>
  <si>
    <t>Ami</t>
  </si>
  <si>
    <t>Gill</t>
  </si>
  <si>
    <t>Fotios</t>
  </si>
  <si>
    <t>Viskas</t>
  </si>
  <si>
    <t>Fotios.viskas@srg.com.au</t>
  </si>
  <si>
    <t>Rachael</t>
  </si>
  <si>
    <t>Mendez</t>
  </si>
  <si>
    <t>Rachael.Mendez@srg.com.au</t>
  </si>
  <si>
    <t>Johnson</t>
  </si>
  <si>
    <t>Tran</t>
  </si>
  <si>
    <t>Johnson.Tran@srg.com.au</t>
  </si>
  <si>
    <t>Gabbie</t>
  </si>
  <si>
    <t>Ciavarella</t>
  </si>
  <si>
    <t>Gabbie.Ciavarella@srg.com.au</t>
  </si>
  <si>
    <t>Work instore to understand front line challenges and find new solutions</t>
  </si>
  <si>
    <t>Vanessa</t>
  </si>
  <si>
    <t>Peluso</t>
  </si>
  <si>
    <t>Vanessa.Peluso@srg.com.au</t>
  </si>
  <si>
    <t>Maxwell</t>
  </si>
  <si>
    <t>Hayley.Maxwell@srg.com.au</t>
  </si>
  <si>
    <t>Lynette.Jenkins@srg.com.au</t>
  </si>
  <si>
    <t>Shan</t>
  </si>
  <si>
    <t>Lattin</t>
  </si>
  <si>
    <t>Shannen.Lattin@srg.com.au</t>
  </si>
  <si>
    <t>Ash</t>
  </si>
  <si>
    <t>Bhandari</t>
  </si>
  <si>
    <t>Aashish.Bhandari@srg.com.au</t>
  </si>
  <si>
    <t>Goel</t>
  </si>
  <si>
    <t>Sam.Goel@spotlight.com.au</t>
  </si>
  <si>
    <t>Richard</t>
  </si>
  <si>
    <t>Jones</t>
  </si>
  <si>
    <t>richard.jones@srg.com.au</t>
  </si>
  <si>
    <t>Karen</t>
  </si>
  <si>
    <t>Naveen</t>
  </si>
  <si>
    <t>Prakash</t>
  </si>
  <si>
    <t>naveen.prakash@srg.com.au</t>
  </si>
  <si>
    <t>Ani</t>
  </si>
  <si>
    <t>Matta</t>
  </si>
  <si>
    <t>ANISATHVIK77@GMAIL.COM</t>
  </si>
  <si>
    <t>Bienvenue</t>
  </si>
  <si>
    <t>Muzaliwa</t>
  </si>
  <si>
    <t>BIENVENUEMUZALIWA34@GMAIL.COM</t>
  </si>
  <si>
    <t>Robert</t>
  </si>
  <si>
    <t>Stojanovic</t>
  </si>
  <si>
    <t>ROBSTOJ11@GMAIL.COM</t>
  </si>
  <si>
    <t>Sandra</t>
  </si>
  <si>
    <t>Coelho</t>
  </si>
  <si>
    <t>XANACCC@MSN.COM</t>
  </si>
  <si>
    <t>Michelle</t>
  </si>
  <si>
    <t>Drew</t>
  </si>
  <si>
    <t>Wells</t>
  </si>
  <si>
    <t>Drew.Wells@srg.com.au</t>
  </si>
  <si>
    <t>B</t>
  </si>
  <si>
    <t>Dessmann</t>
  </si>
  <si>
    <t>BIANCA.DESSMANN@SRG.COM.AU</t>
  </si>
  <si>
    <t>Tarryn</t>
  </si>
  <si>
    <t>Eddy</t>
  </si>
  <si>
    <t>TARRYN.EDDY@SRG.COM.AU</t>
  </si>
  <si>
    <t>Ailen</t>
  </si>
  <si>
    <t>Collado</t>
  </si>
  <si>
    <t>Ailen.Collado@srg.com.au</t>
  </si>
  <si>
    <t>Mikaela</t>
  </si>
  <si>
    <t>Thida</t>
  </si>
  <si>
    <t>Zaw</t>
  </si>
  <si>
    <t>Thida.Zaw@srg.com.au</t>
  </si>
  <si>
    <t>Jaspreet Kaur</t>
  </si>
  <si>
    <t>Satwan Singh</t>
  </si>
  <si>
    <t>Jaspreet.Kaur@srg.com.au</t>
  </si>
  <si>
    <t>Sindhu</t>
  </si>
  <si>
    <t>Sayana</t>
  </si>
  <si>
    <t>sindhu.sayana@srg.com.au</t>
  </si>
  <si>
    <t>Michael</t>
  </si>
  <si>
    <t>Susanty</t>
  </si>
  <si>
    <t>Irawan</t>
  </si>
  <si>
    <t>Susanty.Irawan@srg.com.au</t>
  </si>
  <si>
    <t>anita.ali@srg.com.au</t>
  </si>
  <si>
    <t>Penny</t>
  </si>
  <si>
    <t>Ayman Elmoustafa</t>
  </si>
  <si>
    <t>El Moustafa</t>
  </si>
  <si>
    <t>Celeste</t>
  </si>
  <si>
    <t>Agum</t>
  </si>
  <si>
    <t>Guem</t>
  </si>
  <si>
    <t>AGUMGUEM@GMAIL.COM</t>
  </si>
  <si>
    <t>Amit</t>
  </si>
  <si>
    <t>Guleria</t>
  </si>
  <si>
    <t>GULERIAAMIT93@GMAIL.COM</t>
  </si>
  <si>
    <t>Charles Bak Chol Wol</t>
  </si>
  <si>
    <t>Wol</t>
  </si>
  <si>
    <t>CHARLESWOL65@GMAIL.COM</t>
  </si>
  <si>
    <t>Chattha</t>
  </si>
  <si>
    <t>ZAINCHATTHA1214@GMAIL.COM</t>
  </si>
  <si>
    <t>Keith</t>
  </si>
  <si>
    <t>KEITHVYKING@HOTMAIL.COM</t>
  </si>
  <si>
    <t>Kuol</t>
  </si>
  <si>
    <t>Mun</t>
  </si>
  <si>
    <t>MUNJOH77@GMAIL.COM</t>
  </si>
  <si>
    <t>Mohammed</t>
  </si>
  <si>
    <t>ETMOHAM@YAHOO.COM</t>
  </si>
  <si>
    <t>Revuri Yashwanth Reddy</t>
  </si>
  <si>
    <t>Revuri</t>
  </si>
  <si>
    <t>Tartiso</t>
  </si>
  <si>
    <t>Dhal</t>
  </si>
  <si>
    <t>TARTISODHAL@GMAIL.COM</t>
  </si>
  <si>
    <t>DC LEADING HANDS</t>
  </si>
  <si>
    <t>Rahul</t>
  </si>
  <si>
    <t>Amgoth</t>
  </si>
  <si>
    <t>Rahulnaik.Amgoth@srg.com.au</t>
  </si>
  <si>
    <t>Aleecia</t>
  </si>
  <si>
    <t>Rae</t>
  </si>
  <si>
    <t>aleecia.rae@srg.com.au</t>
  </si>
  <si>
    <t>christina.koutsaplis@srg.com.au</t>
  </si>
  <si>
    <t>Gaffney</t>
  </si>
  <si>
    <t>jeremy.gaffney@srg.com.au</t>
  </si>
  <si>
    <t>SC DCManagement ANA</t>
  </si>
  <si>
    <t>Tom</t>
  </si>
  <si>
    <t>tom.williams@srg.com.au</t>
  </si>
  <si>
    <t>Damian</t>
  </si>
  <si>
    <t>Kavanagh</t>
  </si>
  <si>
    <t>Victor</t>
  </si>
  <si>
    <t>Zeng</t>
  </si>
  <si>
    <t>Victor.Zeng@srg.com.au</t>
  </si>
  <si>
    <t>jane.dong@srg.com.au</t>
  </si>
  <si>
    <t>Hunt</t>
  </si>
  <si>
    <t>Erin</t>
  </si>
  <si>
    <t>Sidwell</t>
  </si>
  <si>
    <t>Erin.Sidwell@srg.com.au</t>
  </si>
  <si>
    <t>Procurement- Property</t>
  </si>
  <si>
    <t>Nez</t>
  </si>
  <si>
    <t>Toprak</t>
  </si>
  <si>
    <t>Janet.Townsend@srg.com.au</t>
  </si>
  <si>
    <t>Isla</t>
  </si>
  <si>
    <t>Belcher</t>
  </si>
  <si>
    <t>ISLA.BELCHER@SRG.COM.AU</t>
  </si>
  <si>
    <t>HR LEARN DEVELOP</t>
  </si>
  <si>
    <t>Tina</t>
  </si>
  <si>
    <t>De Luca</t>
  </si>
  <si>
    <t>valentina.deluca@srg.com.au</t>
  </si>
  <si>
    <t>Charman</t>
  </si>
  <si>
    <t>Tim.Charman@srg.com.au</t>
  </si>
  <si>
    <t>Sowjanya</t>
  </si>
  <si>
    <t>Nagireddy</t>
  </si>
  <si>
    <t>SOWJI.REDDY1701@GMAIL.COM</t>
  </si>
  <si>
    <t>Julie</t>
  </si>
  <si>
    <t>Huang</t>
  </si>
  <si>
    <t>Julie.Huang@srg.com.au</t>
  </si>
  <si>
    <t>Nathan</t>
  </si>
  <si>
    <t>Cook</t>
  </si>
  <si>
    <t>nathan.cook@srg.com.au</t>
  </si>
  <si>
    <t>complete</t>
  </si>
  <si>
    <t>complete training</t>
  </si>
  <si>
    <t>Tara</t>
  </si>
  <si>
    <t>Saltzman</t>
  </si>
  <si>
    <t>tara.saltzman@srg.com.au</t>
  </si>
  <si>
    <t>Joseph Hew</t>
  </si>
  <si>
    <t>Hew</t>
  </si>
  <si>
    <t>joseph.hew@srg.com.au</t>
  </si>
  <si>
    <t>Harsimar</t>
  </si>
  <si>
    <t>harsimar.kaur@srg.com.au</t>
  </si>
  <si>
    <t>Jennelle</t>
  </si>
  <si>
    <t>Devereux</t>
  </si>
  <si>
    <t>jennelle.devereux@srg.com.au</t>
  </si>
  <si>
    <t>Christopher</t>
  </si>
  <si>
    <t>Bond</t>
  </si>
  <si>
    <t>Jason.Wolff@SRG.com.au</t>
  </si>
  <si>
    <t>Justin</t>
  </si>
  <si>
    <t>Scollo</t>
  </si>
  <si>
    <t>Brozinski</t>
  </si>
  <si>
    <t>gavin.hannaford@srg.com.au</t>
  </si>
  <si>
    <t>Vineth</t>
  </si>
  <si>
    <t>Wetthasinghe</t>
  </si>
  <si>
    <t>Ma</t>
  </si>
  <si>
    <t>Gaurav</t>
  </si>
  <si>
    <t>Bhat</t>
  </si>
  <si>
    <t>Gabbi</t>
  </si>
  <si>
    <t>Fetalvero</t>
  </si>
  <si>
    <t>gabrielle.fetalvero@srg.com.au</t>
  </si>
  <si>
    <t>Christian</t>
  </si>
  <si>
    <t>Ferrero</t>
  </si>
  <si>
    <t>Ahmed</t>
  </si>
  <si>
    <t>Saif</t>
  </si>
  <si>
    <t>Kallayi Valappil Ibrahim</t>
  </si>
  <si>
    <t>Saif.Ibrahim@srg.com.au</t>
  </si>
  <si>
    <t>Ninda</t>
  </si>
  <si>
    <t>Trianty</t>
  </si>
  <si>
    <t>NINDA0807@YAHOO.COM</t>
  </si>
  <si>
    <t>Steve</t>
  </si>
  <si>
    <t>Harrison</t>
  </si>
  <si>
    <t>Limit the days i work from home, only work from home when absolutely essential</t>
  </si>
  <si>
    <t>Aaron</t>
  </si>
  <si>
    <t>Sarson</t>
  </si>
  <si>
    <t>Piyush</t>
  </si>
  <si>
    <t>Budhraja</t>
  </si>
  <si>
    <t>BUDHRAJAPIYUSH07@GMAIL.COM</t>
  </si>
  <si>
    <t>IT ERP APPLICATIONS</t>
  </si>
  <si>
    <t>Nikita</t>
  </si>
  <si>
    <t>Shah</t>
  </si>
  <si>
    <t>NIKITA.SHAH@SRG.COM.AU</t>
  </si>
  <si>
    <t>Gert-Jan.Klaver@srg.com.au</t>
  </si>
  <si>
    <t>Jyoti</t>
  </si>
  <si>
    <t>BANGAJYOTI92@GMAIL.COM</t>
  </si>
  <si>
    <t>Lina</t>
  </si>
  <si>
    <t>Carrillo</t>
  </si>
  <si>
    <t>Lina.Carrillo@srg.com.au</t>
  </si>
  <si>
    <t>I will learn about the difference between Bullying, Harassment and Discrimination</t>
  </si>
  <si>
    <t>Aaron.Muscara@srg.com.au</t>
  </si>
  <si>
    <t>I want to learn about what your responsibilities as a Team Member when dealing with Bullying, Harassment and Discrimination</t>
  </si>
  <si>
    <t>Charmaine</t>
  </si>
  <si>
    <t>Chin</t>
  </si>
  <si>
    <t>charmaine.chin@srg.com.au</t>
  </si>
  <si>
    <t>Vinchi</t>
  </si>
  <si>
    <t>Chan</t>
  </si>
  <si>
    <t>vinchi.chan@srg.com.au</t>
  </si>
  <si>
    <t>Bec</t>
  </si>
  <si>
    <t>Luong</t>
  </si>
  <si>
    <t>Understand safety procedures
Actively implement safety every day</t>
  </si>
  <si>
    <t>Gonzalez</t>
  </si>
  <si>
    <t>josie.gonzalez@srg.com.au</t>
  </si>
  <si>
    <t>Harveen</t>
  </si>
  <si>
    <t>Puri</t>
  </si>
  <si>
    <t>Harveen.Singh@srg.com.au</t>
  </si>
  <si>
    <t>Understand what bullying &amp; harassment looks like in my workplace &amp; help anyone when i come across it.</t>
  </si>
  <si>
    <t>Be aware of my own actions, words &amp; biases. Make conscious effort to be a better teammate.</t>
  </si>
  <si>
    <t>Use the learned steps, by keeping safe &amp; helping my colleagues with safe steps too</t>
  </si>
  <si>
    <t>Andre</t>
  </si>
  <si>
    <t>Wilbraham</t>
  </si>
  <si>
    <t>andre.wilbraham@srg.com.au</t>
  </si>
  <si>
    <t>Vicki</t>
  </si>
  <si>
    <t>Liassos</t>
  </si>
  <si>
    <t>Vicki.liassos@srg.com.au</t>
  </si>
  <si>
    <t>May</t>
  </si>
  <si>
    <t>Lam</t>
  </si>
  <si>
    <t>may.zu.lam@srg.com.au</t>
  </si>
  <si>
    <t>Sudheer</t>
  </si>
  <si>
    <t>Chillimuntha</t>
  </si>
  <si>
    <t>Sudheer.Chillimuntha@srg.com.au</t>
  </si>
  <si>
    <t>Anna.Kofteros@srg.com.au</t>
  </si>
  <si>
    <t>Glare</t>
  </si>
  <si>
    <t>GLARE415@GMAIL.COM</t>
  </si>
  <si>
    <t>Peter</t>
  </si>
  <si>
    <t>Uri</t>
  </si>
  <si>
    <t>PETER.URI91@GMAIL.COM</t>
  </si>
  <si>
    <t>Emie</t>
  </si>
  <si>
    <t>Reyes</t>
  </si>
  <si>
    <t>EMIE.REYES@LIVE.COM</t>
  </si>
  <si>
    <t>Frank</t>
  </si>
  <si>
    <t>Chang</t>
  </si>
  <si>
    <t>FRANKCHANG3037@HOTMAIL.COM</t>
  </si>
  <si>
    <t>None</t>
  </si>
  <si>
    <t>Kassaye</t>
  </si>
  <si>
    <t>BEGASHAW44@GMAIL.COM</t>
  </si>
  <si>
    <t>Sione</t>
  </si>
  <si>
    <t>Falesiva</t>
  </si>
  <si>
    <t>TUPUKAUVALUFALESIVA@GMAIL.COM</t>
  </si>
  <si>
    <t>Trokon  Diggs</t>
  </si>
  <si>
    <t>Diggs</t>
  </si>
  <si>
    <t>TROK.D85@HOTMAIL.COM</t>
  </si>
  <si>
    <t>Vilas</t>
  </si>
  <si>
    <t>Aleti</t>
  </si>
  <si>
    <t>VILASREDDY5636@GMAIL.COM</t>
  </si>
  <si>
    <t>Ajay</t>
  </si>
  <si>
    <t>ajaypal.singh@srg.com.au</t>
  </si>
  <si>
    <t>Shayina</t>
  </si>
  <si>
    <t>Elisa</t>
  </si>
  <si>
    <t>Malfitana</t>
  </si>
  <si>
    <t>Elisa.Malfitana@srg.com.au</t>
  </si>
  <si>
    <t>Gagan</t>
  </si>
  <si>
    <t>GAGAN_ROBBY@YAHOO.COM</t>
  </si>
  <si>
    <t>Naresh</t>
  </si>
  <si>
    <t>Ayyamgari</t>
  </si>
  <si>
    <t>A.NARESH5@GMAIL.COM</t>
  </si>
  <si>
    <t>Andrew</t>
  </si>
  <si>
    <t>Ireson</t>
  </si>
  <si>
    <t>janeece.race@srg.com.au</t>
  </si>
  <si>
    <t>Abdul Rahman</t>
  </si>
  <si>
    <t>MARAHMANOFFICEMAIL@GMAIL.COM</t>
  </si>
  <si>
    <t>Abdul Raoof</t>
  </si>
  <si>
    <t>MOHAMMEDABDULRAOOFSAM@GMAIL.COM</t>
  </si>
  <si>
    <t>Alan</t>
  </si>
  <si>
    <t>Catacutan</t>
  </si>
  <si>
    <t>ALAN_CATACUTAN@YAHOO.COM.AU</t>
  </si>
  <si>
    <t>Amandeep</t>
  </si>
  <si>
    <t>AMANDEEP.KAUR5589@GMAIL.COM</t>
  </si>
  <si>
    <t>Beth</t>
  </si>
  <si>
    <t>Poppleton</t>
  </si>
  <si>
    <t>beth.pop75@gmail.com</t>
  </si>
  <si>
    <t>Daljit Kaur</t>
  </si>
  <si>
    <t>Danish</t>
  </si>
  <si>
    <t>MOHDD95@YAHOO.COM</t>
  </si>
  <si>
    <t>Denyon</t>
  </si>
  <si>
    <t>Makaea</t>
  </si>
  <si>
    <t>DENYON-_-MAKAEA@OUTLOOK.COM</t>
  </si>
  <si>
    <t>Du</t>
  </si>
  <si>
    <t>Nguyen</t>
  </si>
  <si>
    <t>DU_NGUYEN@HOTMAIL.COM</t>
  </si>
  <si>
    <t>Fathima</t>
  </si>
  <si>
    <t>Wazeer</t>
  </si>
  <si>
    <t>RALEENAWAZEER@HOTMAIL.COM</t>
  </si>
  <si>
    <t>Karl</t>
  </si>
  <si>
    <t>San Jose</t>
  </si>
  <si>
    <t>Marjoel</t>
  </si>
  <si>
    <t>Morales</t>
  </si>
  <si>
    <t>MARJOELMORALES@YAHOO.COM</t>
  </si>
  <si>
    <t>Milos</t>
  </si>
  <si>
    <t>Kalember</t>
  </si>
  <si>
    <t>MKALEMBER@YAHOO.COM</t>
  </si>
  <si>
    <t>Minh</t>
  </si>
  <si>
    <t>MLUONG1972@GMAIL.COM</t>
  </si>
  <si>
    <t>Moditha</t>
  </si>
  <si>
    <t>Peduru Arachchige</t>
  </si>
  <si>
    <t>RANAHANSA.SN@GMAIL.COM</t>
  </si>
  <si>
    <t>Navneet</t>
  </si>
  <si>
    <t>Sonal</t>
  </si>
  <si>
    <t>Parekh</t>
  </si>
  <si>
    <t>SONAL2281@GMAIL.COM</t>
  </si>
  <si>
    <t>Jenkins</t>
  </si>
  <si>
    <t>TIMOTHYJENKINS561@OUTLOOK.COM</t>
  </si>
  <si>
    <t>Van</t>
  </si>
  <si>
    <t>VANDNGUYEN59@GMAIL.COM</t>
  </si>
  <si>
    <t>Callia</t>
  </si>
  <si>
    <t>Emory</t>
  </si>
  <si>
    <t>callia.emory@srg.com.au</t>
  </si>
  <si>
    <t>Nestor</t>
  </si>
  <si>
    <t>Valverde Castro</t>
  </si>
  <si>
    <t>Uisa</t>
  </si>
  <si>
    <t>Marie.Uisa@srg.com.au</t>
  </si>
  <si>
    <t>Luu</t>
  </si>
  <si>
    <t>Nicole Royal</t>
  </si>
  <si>
    <t>Hart</t>
  </si>
  <si>
    <t>nicole.royal@srg.com.au</t>
  </si>
  <si>
    <t>Fuad</t>
  </si>
  <si>
    <t>Abdi</t>
  </si>
  <si>
    <t>Fuad.Abdi@srg.com.au</t>
  </si>
  <si>
    <t>Steph</t>
  </si>
  <si>
    <t>Taupin</t>
  </si>
  <si>
    <t>Katie</t>
  </si>
  <si>
    <t>Van Leeuwen</t>
  </si>
  <si>
    <t>Abdul</t>
  </si>
  <si>
    <t>Ali</t>
  </si>
  <si>
    <t>Filipos</t>
  </si>
  <si>
    <t>Tecle</t>
  </si>
  <si>
    <t>natural.2man@gmail.com</t>
  </si>
  <si>
    <t>Garu</t>
  </si>
  <si>
    <t>Bekuretsion</t>
  </si>
  <si>
    <t>MANTUY2006@YAHOO.COM</t>
  </si>
  <si>
    <t>Joe</t>
  </si>
  <si>
    <t>Bush</t>
  </si>
  <si>
    <t>JOVARN_BUSH@HOTMAIL.COM</t>
  </si>
  <si>
    <t>Mohamed Ali</t>
  </si>
  <si>
    <t>MAHEALI96@GMAIL.COM</t>
  </si>
  <si>
    <t>Ngata</t>
  </si>
  <si>
    <t>WHIU.BUSH@GMAIL.COM</t>
  </si>
  <si>
    <t>Kahsay</t>
  </si>
  <si>
    <t>Ramir</t>
  </si>
  <si>
    <t>Lobo</t>
  </si>
  <si>
    <t>RAMIR.LOBO@GMAIL.COM</t>
  </si>
  <si>
    <t>Thom</t>
  </si>
  <si>
    <t>Sem</t>
  </si>
  <si>
    <t>THOM.88@LIVE.COM</t>
  </si>
  <si>
    <t>Tushar</t>
  </si>
  <si>
    <t>Tal</t>
  </si>
  <si>
    <t>Sidhu</t>
  </si>
  <si>
    <t>TALWINDERSIDHU172@HOTMAIL.COM</t>
  </si>
  <si>
    <t>Fabio</t>
  </si>
  <si>
    <t>Matt</t>
  </si>
  <si>
    <t>Demarco</t>
  </si>
  <si>
    <t>Dean</t>
  </si>
  <si>
    <t>Gerst</t>
  </si>
  <si>
    <t>Dean.Gerst@srg.com.au</t>
  </si>
  <si>
    <t>to learn about the flexible working guidelines</t>
  </si>
  <si>
    <t>To learn about health and safety so I can help create a safe work environment for me and my teammates.</t>
  </si>
  <si>
    <t>To learn how to correctly use technology at Spotlight</t>
  </si>
  <si>
    <t>Nadav</t>
  </si>
  <si>
    <t>Greenberger</t>
  </si>
  <si>
    <t>nadav.greenberger@srg.com.au</t>
  </si>
  <si>
    <t>Gessica</t>
  </si>
  <si>
    <t>Vittone Taylor</t>
  </si>
  <si>
    <t>Gessica.Taylor@srg.com.au</t>
  </si>
  <si>
    <t>Niki</t>
  </si>
  <si>
    <t>Campbell</t>
  </si>
  <si>
    <t>niki.campbell@srg.com.au</t>
  </si>
  <si>
    <t>Sarah</t>
  </si>
  <si>
    <t>Michail</t>
  </si>
  <si>
    <t>Sarah.Michail@srg.com.au</t>
  </si>
  <si>
    <t>Manadheera</t>
  </si>
  <si>
    <t>Peter.Manadheera@srg.com.au</t>
  </si>
  <si>
    <t>Luke</t>
  </si>
  <si>
    <t>Carbone</t>
  </si>
  <si>
    <t>luke.carbone@srg.com.au</t>
  </si>
  <si>
    <t>Dave</t>
  </si>
  <si>
    <t>Bassett</t>
  </si>
  <si>
    <t>David.Bassett@srg.com.au</t>
  </si>
  <si>
    <t>Steers</t>
  </si>
  <si>
    <t>Ashley.Steers@srg.com.au</t>
  </si>
  <si>
    <t>Read and understand the documentation related to safe and healthy work practise at SRG.</t>
  </si>
  <si>
    <t>Complete the reading for the PCI Compliance module.
Follow the guidelines learned from the training and adhere to the company policy</t>
  </si>
  <si>
    <t>Geoff</t>
  </si>
  <si>
    <t>Manolitsa</t>
  </si>
  <si>
    <t>Lynne Barron</t>
  </si>
  <si>
    <t>Barron</t>
  </si>
  <si>
    <t>Michel</t>
  </si>
  <si>
    <t>Gloutnay</t>
  </si>
  <si>
    <t>MICHEL.GLOUTNAY@SRG.COM.AU</t>
  </si>
  <si>
    <t>I will read through the module</t>
  </si>
  <si>
    <t>I will go through the whole module</t>
  </si>
  <si>
    <t>will do the assigned task</t>
  </si>
  <si>
    <t>learn safe work practises</t>
  </si>
  <si>
    <t>I will go through the training document</t>
  </si>
  <si>
    <t>Ibrahim</t>
  </si>
  <si>
    <t>Polutak</t>
  </si>
  <si>
    <t>Ibrahim.Polutak@srg.com.au</t>
  </si>
  <si>
    <t>Nadia</t>
  </si>
  <si>
    <t>Duffy</t>
  </si>
  <si>
    <t>Kristy</t>
  </si>
  <si>
    <t>Rosengren-Loughry</t>
  </si>
  <si>
    <t>kristy.rosengren@srg.com.au</t>
  </si>
  <si>
    <t>Akansha</t>
  </si>
  <si>
    <t>Tewari</t>
  </si>
  <si>
    <t>akansha.tewari@srg.com.au</t>
  </si>
  <si>
    <t>vanessa.mccandlish@srg.com.au</t>
  </si>
  <si>
    <t>Fi</t>
  </si>
  <si>
    <t>Cassidy</t>
  </si>
  <si>
    <t>Benjamin</t>
  </si>
  <si>
    <t>Hayes</t>
  </si>
  <si>
    <t>Benjamin.Hayes@srg.com.au</t>
  </si>
  <si>
    <t>Matthew</t>
  </si>
  <si>
    <t>matthew.boyle@srg.com.au</t>
  </si>
  <si>
    <t>Gabrielle</t>
  </si>
  <si>
    <t>Gabrielle.Xu@srg.com.au</t>
  </si>
  <si>
    <t>Muzir</t>
  </si>
  <si>
    <t>Jodi.Muzir@srg.com.au</t>
  </si>
  <si>
    <t>xx</t>
  </si>
  <si>
    <t>Howard</t>
  </si>
  <si>
    <t>chris.howard@srg.com.au</t>
  </si>
  <si>
    <t>Alex</t>
  </si>
  <si>
    <t>James</t>
  </si>
  <si>
    <t>Alexander.James@srg.com.au</t>
  </si>
  <si>
    <t>listen, learn, think</t>
  </si>
  <si>
    <t>Shona</t>
  </si>
  <si>
    <t>Buttrey</t>
  </si>
  <si>
    <t>Shona.Buttrey@srg.com.au</t>
  </si>
  <si>
    <t>Melissa</t>
  </si>
  <si>
    <t>Adeson</t>
  </si>
  <si>
    <t>Iacobaccio</t>
  </si>
  <si>
    <t>adam.iacobaccio@srg.com.au</t>
  </si>
  <si>
    <t>Sebastian</t>
  </si>
  <si>
    <t>Licciardi</t>
  </si>
  <si>
    <t>Sebastian.Licciardi@srg.com.au</t>
  </si>
  <si>
    <t>Renee</t>
  </si>
  <si>
    <t>Freeland</t>
  </si>
  <si>
    <t>Renee.Freeland@srg.com.au</t>
  </si>
  <si>
    <t>Sumitha</t>
  </si>
  <si>
    <t>Johnsilas</t>
  </si>
  <si>
    <t>Sumitha.Johnsilas@srg.com.au</t>
  </si>
  <si>
    <t>Sai Kavya</t>
  </si>
  <si>
    <t>Koppolu</t>
  </si>
  <si>
    <t>Sai.Kavya.Koppolu@srg.com.au</t>
  </si>
  <si>
    <t>Sunshine</t>
  </si>
  <si>
    <t>Steward</t>
  </si>
  <si>
    <t>Shine.Steward@srg.com.au</t>
  </si>
  <si>
    <t>Arlyn</t>
  </si>
  <si>
    <t>Abaldonado</t>
  </si>
  <si>
    <t>Arlyn.Abaldonado@srg.com.au</t>
  </si>
  <si>
    <t>Bowden</t>
  </si>
  <si>
    <t>Kunal</t>
  </si>
  <si>
    <t>Mazumdar</t>
  </si>
  <si>
    <t>kunal.maz@srg.com.au</t>
  </si>
  <si>
    <t>Ensure I have a safe and healthy environment around me and around others at work or while working from home</t>
  </si>
  <si>
    <t>Kathryn</t>
  </si>
  <si>
    <t>Buchanan</t>
  </si>
  <si>
    <t>kathryn.buchanan@anaconda.com.au</t>
  </si>
  <si>
    <t>Continue to learn and grow within the Payroll and Operations team</t>
  </si>
  <si>
    <t>Gulamali</t>
  </si>
  <si>
    <t>Shaistha</t>
  </si>
  <si>
    <t>Begum</t>
  </si>
  <si>
    <t>Shaistha.Begum@srg.com.au</t>
  </si>
  <si>
    <t>Tony</t>
  </si>
  <si>
    <t>Stanghi</t>
  </si>
  <si>
    <t>Tony.Stanghi@srg.com.au</t>
  </si>
  <si>
    <t>Hazlett</t>
  </si>
  <si>
    <t>chris.hazlett@srg.com.au</t>
  </si>
  <si>
    <t>Fountain</t>
  </si>
  <si>
    <t>Andrew.Fountain@srg.com.au</t>
  </si>
  <si>
    <t>Bullying, Harassment and Discrimination</t>
  </si>
  <si>
    <t>Learn about Bullying, Harrassment and Discrimination</t>
  </si>
  <si>
    <t>Understand Flexible Working Guidelines</t>
  </si>
  <si>
    <t>Learn about SRG</t>
  </si>
  <si>
    <t>Understand PCI compliance with regard to my Job description</t>
  </si>
  <si>
    <t>Cherie</t>
  </si>
  <si>
    <t>Salomon</t>
  </si>
  <si>
    <t>cherie.salomon@srg.com.au</t>
  </si>
  <si>
    <t>Luka</t>
  </si>
  <si>
    <t>Licandro</t>
  </si>
  <si>
    <t>luka.licandro@srg.com.au</t>
  </si>
  <si>
    <t>Gain insights on how SRG Shared Services team supports and can work to assist our stores.</t>
  </si>
  <si>
    <t>Jade</t>
  </si>
  <si>
    <t>Tan</t>
  </si>
  <si>
    <t>Jade.Tan@srg.com.au</t>
  </si>
  <si>
    <t>Girardi</t>
  </si>
  <si>
    <t>Michael.Girardi@srg.com.au</t>
  </si>
  <si>
    <t>Haroula</t>
  </si>
  <si>
    <t>haroula.giannakopoulos@sghlegal.com.au</t>
  </si>
  <si>
    <t>Palmer</t>
  </si>
  <si>
    <t>Ben.Palmer@srg.com.au</t>
  </si>
  <si>
    <t>Bhatia</t>
  </si>
  <si>
    <t>Sonal.Bhatia@srg.com.au</t>
  </si>
  <si>
    <t>Sowmya</t>
  </si>
  <si>
    <t>Shankaranarayana</t>
  </si>
  <si>
    <t>sowmya.shankaranarayana@srg.com.au</t>
  </si>
  <si>
    <t>Adam Roberts</t>
  </si>
  <si>
    <t>Roberts</t>
  </si>
  <si>
    <t>adam.roberts@srg.com.au</t>
  </si>
  <si>
    <t>Sneha</t>
  </si>
  <si>
    <t>Bhegade</t>
  </si>
  <si>
    <t>Sneha.Bhegade@srg.com.au</t>
  </si>
  <si>
    <t>Trina</t>
  </si>
  <si>
    <t>Littlepage</t>
  </si>
  <si>
    <t>Trina.Littlepage@srg.com.au</t>
  </si>
  <si>
    <t>work in stores for each brand to experience what challenges the stores face and customer expectations
HS store planned for the 8th of September</t>
  </si>
  <si>
    <t>Harish</t>
  </si>
  <si>
    <t>Menon</t>
  </si>
  <si>
    <t>harish.menon@srg.com.au</t>
  </si>
  <si>
    <t>Jason</t>
  </si>
  <si>
    <t>Wolff</t>
  </si>
  <si>
    <t>Leah</t>
  </si>
  <si>
    <t>Edwards</t>
  </si>
  <si>
    <t>Bradlee</t>
  </si>
  <si>
    <t>Feilo-Hasini</t>
  </si>
  <si>
    <t>Bradley.Hasini@srg.com.au</t>
  </si>
  <si>
    <t>Domenico</t>
  </si>
  <si>
    <t>Martello</t>
  </si>
  <si>
    <t>Domenico.Martello@srg.com.au</t>
  </si>
  <si>
    <t>Earl</t>
  </si>
  <si>
    <t>David</t>
  </si>
  <si>
    <t>Earl.David@srg.com.au</t>
  </si>
  <si>
    <t>Bobby</t>
  </si>
  <si>
    <t>Sajja</t>
  </si>
  <si>
    <t>bobby.sajja@srg.com.au</t>
  </si>
  <si>
    <t>Ak</t>
  </si>
  <si>
    <t>Giir</t>
  </si>
  <si>
    <t>Alvin</t>
  </si>
  <si>
    <t>Chand</t>
  </si>
  <si>
    <t>REACH_ENLIGHTENMENT@HOTMAIL.COM</t>
  </si>
  <si>
    <t>Jay</t>
  </si>
  <si>
    <t>JAYNIL.PATEL@SRG.COM.AU</t>
  </si>
  <si>
    <t>Chaudhari</t>
  </si>
  <si>
    <t>BOY200529@REDIFFMAIL.COM</t>
  </si>
  <si>
    <t>Huynh</t>
  </si>
  <si>
    <t>NATHANHUYNH0075@YAHOO.COM</t>
  </si>
  <si>
    <t>Philip</t>
  </si>
  <si>
    <t>Dibbs</t>
  </si>
  <si>
    <t>PHILIPDIBBS@GMAIL.COM</t>
  </si>
  <si>
    <t>Rajesh</t>
  </si>
  <si>
    <t>Garikapati</t>
  </si>
  <si>
    <t>Timi</t>
  </si>
  <si>
    <t>Huta</t>
  </si>
  <si>
    <t>AHUHUTA@YAHOO.COM.AU</t>
  </si>
  <si>
    <t>Vaughan</t>
  </si>
  <si>
    <t>Lister</t>
  </si>
  <si>
    <t>VAUGHAN.LISTER@SRG.COM.AU</t>
  </si>
  <si>
    <t>Balaji</t>
  </si>
  <si>
    <t>Kathirvelu</t>
  </si>
  <si>
    <t>Veerappa.Kathirvelu@srg.com.au</t>
  </si>
  <si>
    <t>Evans</t>
  </si>
  <si>
    <t>Dzadey</t>
  </si>
  <si>
    <t>Suri</t>
  </si>
  <si>
    <t>Nyalakanti</t>
  </si>
  <si>
    <t>Suri.Nyalakanti@srg.com.au</t>
  </si>
  <si>
    <t>Rebecca</t>
  </si>
  <si>
    <t>Lees</t>
  </si>
  <si>
    <t>Jacqueline</t>
  </si>
  <si>
    <t>Doria</t>
  </si>
  <si>
    <t>jacqueline.doria@srg.com.au</t>
  </si>
  <si>
    <t>Abdullah</t>
  </si>
  <si>
    <t>Aimaq</t>
  </si>
  <si>
    <t>ABDULLAH.AIMAQ221@HOTMAIL.COM</t>
  </si>
  <si>
    <t>Su</t>
  </si>
  <si>
    <t>Xie</t>
  </si>
  <si>
    <t>su.ying.xie@srg.com.au</t>
  </si>
  <si>
    <t>Corrie</t>
  </si>
  <si>
    <t>Arvanitakis</t>
  </si>
  <si>
    <t>To confirm my understanding of the flexible work policy and ensure that my direct reports adhere to the policy</t>
  </si>
  <si>
    <t>Couper</t>
  </si>
  <si>
    <t>re visit stores</t>
  </si>
  <si>
    <t>Reece</t>
  </si>
  <si>
    <t>Shaw</t>
  </si>
  <si>
    <t>Reece.Shaw@srg.com.au</t>
  </si>
  <si>
    <t>Juanita</t>
  </si>
  <si>
    <t>Aguero</t>
  </si>
  <si>
    <t>juanita.aguero@spotlight.com.au</t>
  </si>
  <si>
    <t>Jack</t>
  </si>
  <si>
    <t>Hughes</t>
  </si>
  <si>
    <t>Stephen.Hughes@srg.com.au</t>
  </si>
  <si>
    <t>Justn</t>
  </si>
  <si>
    <t>Doney</t>
  </si>
  <si>
    <t>Justin.Doney@sgaviationaustralia.com</t>
  </si>
  <si>
    <t>Jose</t>
  </si>
  <si>
    <t>Rivera Cordoba</t>
  </si>
  <si>
    <t>Christina</t>
  </si>
  <si>
    <t>Koutsaplis</t>
  </si>
  <si>
    <t>Tyler</t>
  </si>
  <si>
    <t>Britton</t>
  </si>
  <si>
    <t>Tyler.Britton@srg.com.au</t>
  </si>
  <si>
    <t>Edgar</t>
  </si>
  <si>
    <t>Morris</t>
  </si>
  <si>
    <t>Karl.Morris@srg.com.au</t>
  </si>
  <si>
    <t>To have a better understanding of bullying, harassment and discrimination and to be well equipped with identifying and dealing with bullying, harassment and discrimination.</t>
  </si>
  <si>
    <t>Complete learning modules</t>
  </si>
  <si>
    <t>Daryl</t>
  </si>
  <si>
    <t>Megna</t>
  </si>
  <si>
    <t>insurance@spotlightgroup.com</t>
  </si>
  <si>
    <t>This training was originally completed in SLICK/Campfire and completion has been recorded in TMS</t>
  </si>
  <si>
    <t>Shakira</t>
  </si>
  <si>
    <t>Solis</t>
  </si>
  <si>
    <t>shakira.solis@srg.com.au</t>
  </si>
  <si>
    <t>Robinson</t>
  </si>
  <si>
    <t>Maritsa</t>
  </si>
  <si>
    <t>Georgiou</t>
  </si>
  <si>
    <t>maritsa.georgiou@srg.com.au</t>
  </si>
  <si>
    <t>Lee</t>
  </si>
  <si>
    <t>Claire</t>
  </si>
  <si>
    <t>Harrington</t>
  </si>
  <si>
    <t>Claire.Harrington@srg.com.au</t>
  </si>
  <si>
    <t>Ensure that safety is key front of mind at all times when I go about my job in the workplace</t>
  </si>
  <si>
    <t>Samuels</t>
  </si>
  <si>
    <t>Thomas.Samuels@srg.com.au</t>
  </si>
  <si>
    <t>Wayne</t>
  </si>
  <si>
    <t>Micallef</t>
  </si>
  <si>
    <t>Wayne.Micallef@srg.com.au</t>
  </si>
  <si>
    <t>To ensure that with every store visit that a safety walkthrough is conducted, and complete a 30 minute Risk Compliance Check</t>
  </si>
  <si>
    <t>Tori</t>
  </si>
  <si>
    <t>Burrows</t>
  </si>
  <si>
    <t>Haneen</t>
  </si>
  <si>
    <t>Al Khamas</t>
  </si>
  <si>
    <t>Haneen.Khamas@srg.com.au</t>
  </si>
  <si>
    <t>Ryan</t>
  </si>
  <si>
    <t>Jane</t>
  </si>
  <si>
    <t>Dong</t>
  </si>
  <si>
    <t>Learn the  difference between Bullying, Harassment and Discrimination</t>
  </si>
  <si>
    <t>our responsibilities as a Team Member and if you are the victim or have witnessed Bullying, Harassment and Discrimination</t>
  </si>
  <si>
    <t>learn SGH</t>
  </si>
  <si>
    <t>Jordan</t>
  </si>
  <si>
    <t>Glass</t>
  </si>
  <si>
    <t>Jordan.Glass@srg.com.au</t>
  </si>
  <si>
    <t>gfgsdgf</t>
  </si>
  <si>
    <t>Jen</t>
  </si>
  <si>
    <t>Escarlett</t>
  </si>
  <si>
    <t>Patriarca</t>
  </si>
  <si>
    <t>Escarlett.Patriarca@srg.com.au</t>
  </si>
  <si>
    <t>Rann</t>
  </si>
  <si>
    <t>Jonathon.Rann@SRG.COM.AU</t>
  </si>
  <si>
    <t>Ansley</t>
  </si>
  <si>
    <t>Ansley.Lam@srg.com.au</t>
  </si>
  <si>
    <t>Mccandlish</t>
  </si>
  <si>
    <t>Wi</t>
  </si>
  <si>
    <t>Tanto</t>
  </si>
  <si>
    <t>Wi.Tanto@srg.com.au</t>
  </si>
  <si>
    <t>Adrian</t>
  </si>
  <si>
    <t>Santos</t>
  </si>
  <si>
    <t>Adrian.Santos@srg.com.au</t>
  </si>
  <si>
    <t>Donna</t>
  </si>
  <si>
    <t>Harry</t>
  </si>
  <si>
    <t>Ashton</t>
  </si>
  <si>
    <t>Muscara</t>
  </si>
  <si>
    <t>Hannah</t>
  </si>
  <si>
    <t>Damen</t>
  </si>
  <si>
    <t>Gert-Jan</t>
  </si>
  <si>
    <t>Klaver</t>
  </si>
  <si>
    <t>Nikkie</t>
  </si>
  <si>
    <t>Nardo</t>
  </si>
  <si>
    <t>refresh</t>
  </si>
  <si>
    <t>To refresh on laws</t>
  </si>
  <si>
    <t>learning</t>
  </si>
  <si>
    <t>revisit</t>
  </si>
  <si>
    <t>Brian</t>
  </si>
  <si>
    <t>Lai</t>
  </si>
  <si>
    <t>Karen.Lai@srg.com.au</t>
  </si>
  <si>
    <t>West</t>
  </si>
  <si>
    <t>Penny.West@srg.com.au</t>
  </si>
  <si>
    <t>Zooeff</t>
  </si>
  <si>
    <t>Puli</t>
  </si>
  <si>
    <t>Hirapara</t>
  </si>
  <si>
    <t>Ajay.Hirapara@srg.com.au</t>
  </si>
  <si>
    <t>Burgess</t>
  </si>
  <si>
    <t>Celeste.Burgess@spotlight.com.au</t>
  </si>
  <si>
    <t>Robin</t>
  </si>
  <si>
    <t>PENNY.ROBIN@SRG.COM.AU</t>
  </si>
  <si>
    <t>Demme</t>
  </si>
  <si>
    <t>kate.demme@spotlight.com.au</t>
  </si>
  <si>
    <t>Take notes</t>
  </si>
  <si>
    <t>Bernie</t>
  </si>
  <si>
    <t>Neilsen</t>
  </si>
  <si>
    <t>Bernie.Neilsen@srg.com.au</t>
  </si>
  <si>
    <t>Furey</t>
  </si>
  <si>
    <t>Mark.Furey@srg.com.au</t>
  </si>
  <si>
    <t>Increase my knowledge</t>
  </si>
  <si>
    <t>Understand</t>
  </si>
  <si>
    <t>I will get to know SGH</t>
  </si>
  <si>
    <t>Lynette</t>
  </si>
  <si>
    <t>Berlin</t>
  </si>
  <si>
    <t>chris.berlin@srg.com.au</t>
  </si>
  <si>
    <t>Burcu</t>
  </si>
  <si>
    <t>Uygun</t>
  </si>
  <si>
    <t>burcu.uygun@srg.com.au</t>
  </si>
  <si>
    <t>Mclelland</t>
  </si>
  <si>
    <t>Nathan.McLelland@srg.com.au</t>
  </si>
  <si>
    <t>Marius</t>
  </si>
  <si>
    <t>Muller</t>
  </si>
  <si>
    <t>Marius.Muller@srg.com.au</t>
  </si>
  <si>
    <t>This training was originally completed in Campfire and completion has been recoded in TMS</t>
  </si>
  <si>
    <t>Kidd</t>
  </si>
  <si>
    <t>Rebecca.Kidd@spotlight.com.au</t>
  </si>
  <si>
    <t>Read and understand all notes and question any information that does not make sense or understand to learn more about the tool. The date I have choose below I believe is the go live date</t>
  </si>
  <si>
    <t>Annie</t>
  </si>
  <si>
    <t>Chung</t>
  </si>
  <si>
    <t>annie.chung@srg.com.au</t>
  </si>
  <si>
    <t>kevin.huynh@srg.com.au</t>
  </si>
  <si>
    <t>Janet</t>
  </si>
  <si>
    <t>Townsend</t>
  </si>
  <si>
    <t>Allison</t>
  </si>
  <si>
    <t>Bell</t>
  </si>
  <si>
    <t>allison.bell@srg.com.au</t>
  </si>
  <si>
    <t>Jesvinder</t>
  </si>
  <si>
    <t>Chaal</t>
  </si>
  <si>
    <t>jesvinder.chaal@srg.com.au</t>
  </si>
  <si>
    <t>Belinda</t>
  </si>
  <si>
    <t>Dalupang</t>
  </si>
  <si>
    <t>Frank.Dalupang@srg.com.au</t>
  </si>
  <si>
    <t>Vijay</t>
  </si>
  <si>
    <t>Shanbhag</t>
  </si>
  <si>
    <t>vijay.shanbhag@srg.com.au</t>
  </si>
  <si>
    <t>No Comments</t>
  </si>
  <si>
    <t>Andy</t>
  </si>
  <si>
    <t>Brvenik</t>
  </si>
  <si>
    <t>Andrea.Brvenik@srg.com.au</t>
  </si>
  <si>
    <t>Anh</t>
  </si>
  <si>
    <t>Truong</t>
  </si>
  <si>
    <t>Anh.Truong@srg.com.au</t>
  </si>
  <si>
    <t>Manel</t>
  </si>
  <si>
    <t>manel.david@spotlight.com.au</t>
  </si>
  <si>
    <t>Dal Pozzo</t>
  </si>
  <si>
    <t>Chuin</t>
  </si>
  <si>
    <t>chuin.lee@srg.com.au</t>
  </si>
  <si>
    <t>apply learning to coaching others in the organisation</t>
  </si>
  <si>
    <t>Mcabee</t>
  </si>
  <si>
    <t>Simone.McAbee@spotlight.com.au</t>
  </si>
  <si>
    <t>Be careful lifting any boxes too heavy or don't make them too heavy full stop.</t>
  </si>
  <si>
    <t>Amanda</t>
  </si>
  <si>
    <t>Rees</t>
  </si>
  <si>
    <t>Amanda.Rees@srg.com.au</t>
  </si>
  <si>
    <t>To complete mandatory course</t>
  </si>
  <si>
    <t>Jill</t>
  </si>
  <si>
    <t>Jardine</t>
  </si>
  <si>
    <t>jill.jardine@srg.com.au</t>
  </si>
  <si>
    <t>Denny</t>
  </si>
  <si>
    <t>Veteha</t>
  </si>
  <si>
    <t>denny.veteha68@gmail.com</t>
  </si>
  <si>
    <t>Take my time to understand all information given</t>
  </si>
  <si>
    <t>Surrao</t>
  </si>
  <si>
    <t>keith.surrao@gmail.com</t>
  </si>
  <si>
    <t>Tri</t>
  </si>
  <si>
    <t>Van Nguyen</t>
  </si>
  <si>
    <t>nguyenvantri1978@outlook.com</t>
  </si>
  <si>
    <t>Uma</t>
  </si>
  <si>
    <t>Nima</t>
  </si>
  <si>
    <t>Tang</t>
  </si>
  <si>
    <t>coco-mt@hotmail.com</t>
  </si>
  <si>
    <t>Elise</t>
  </si>
  <si>
    <t>Forsyth-Harrison</t>
  </si>
  <si>
    <t>I will learn about how to identify the differences and if someone is  identified as a workplace bully</t>
  </si>
  <si>
    <t>Learn about what my responsibilities are are a team member</t>
  </si>
  <si>
    <t>To ensure that I understand the flexible working arrangements agreement</t>
  </si>
  <si>
    <t>I will read and make notes on SGH and ensure that I apply these learnt principles to my everyday work principles</t>
  </si>
  <si>
    <t>Ensure that my workspace and the area around me is clutter free and safe. Draws are closed, heavy items not up high, anything dangerous locked in a draw.</t>
  </si>
  <si>
    <t>Pradip</t>
  </si>
  <si>
    <t>Marek</t>
  </si>
  <si>
    <t>Brown</t>
  </si>
  <si>
    <t>carol.brown@spotlight.com.au</t>
  </si>
  <si>
    <t>Galea</t>
  </si>
  <si>
    <t>Gibbs</t>
  </si>
  <si>
    <t>Jack.Gibbs@srg.com.au</t>
  </si>
  <si>
    <t>Clare</t>
  </si>
  <si>
    <t>Taylor</t>
  </si>
  <si>
    <t>Fernandez</t>
  </si>
  <si>
    <t>marie.fernandez@srg.com.au</t>
  </si>
  <si>
    <t>Shelva</t>
  </si>
  <si>
    <t>Nirmalann</t>
  </si>
  <si>
    <t>Hadgie</t>
  </si>
  <si>
    <t>hadgie.tina@harrisscarfe.com.au</t>
  </si>
  <si>
    <t>Refresh knowledge and information on Bullying, Harassment and Discrimination</t>
  </si>
  <si>
    <t>Ward-Smith</t>
  </si>
  <si>
    <t>Blight</t>
  </si>
  <si>
    <t>janet.blight@spotlightproperty.com.au</t>
  </si>
  <si>
    <t>learn</t>
  </si>
  <si>
    <t>Shane.Edwards@srg.com.au</t>
  </si>
  <si>
    <t>Anthony</t>
  </si>
  <si>
    <t>Geary</t>
  </si>
  <si>
    <t>Anthony.Geary@srg.com.au</t>
  </si>
  <si>
    <t>Romell</t>
  </si>
  <si>
    <t>Catuaan</t>
  </si>
  <si>
    <t>Anita</t>
  </si>
  <si>
    <t>Mucic</t>
  </si>
  <si>
    <t>anita.mucic@srg.com.au</t>
  </si>
  <si>
    <t>Day</t>
  </si>
  <si>
    <t>Ensure a safe working environment</t>
  </si>
  <si>
    <t>Dimitri</t>
  </si>
  <si>
    <t>Sioutkos</t>
  </si>
  <si>
    <t>Dimitri.Sioutkos@srg.com.au</t>
  </si>
  <si>
    <t>Brea</t>
  </si>
  <si>
    <t>Rollinson</t>
  </si>
  <si>
    <t>Jamed</t>
  </si>
  <si>
    <t>Ballesteros</t>
  </si>
  <si>
    <t>jamed_89@yahoo.com.au</t>
  </si>
  <si>
    <t>Mondoni</t>
  </si>
  <si>
    <t>mondoni.chung@srg.com.au</t>
  </si>
  <si>
    <t>Antonio</t>
  </si>
  <si>
    <t>Lai Patricio Coelho</t>
  </si>
  <si>
    <t>Sally</t>
  </si>
  <si>
    <t>Tavernier</t>
  </si>
  <si>
    <t>sally.tavernier@srg.com.au</t>
  </si>
  <si>
    <t>Helen</t>
  </si>
  <si>
    <t>Athanasakopoulos</t>
  </si>
  <si>
    <t>Boyd</t>
  </si>
  <si>
    <t>Mark.Boyd@harrisscarfe.com.au</t>
  </si>
  <si>
    <t>michelle.slovik@harrisscarfe.com.au</t>
  </si>
  <si>
    <t>Ivan</t>
  </si>
  <si>
    <t>Kacunic</t>
  </si>
  <si>
    <t>payroll@spotlight.com.au</t>
  </si>
  <si>
    <t>Brett</t>
  </si>
  <si>
    <t>Wallace</t>
  </si>
  <si>
    <t>brett.wallace@srg.com.au</t>
  </si>
  <si>
    <t>Mclauchlan</t>
  </si>
  <si>
    <t>richard.mclauchlan@srg.com.au</t>
  </si>
  <si>
    <t>Enza</t>
  </si>
  <si>
    <t>Enza.Galea@srg.com.au</t>
  </si>
  <si>
    <t>Joanne</t>
  </si>
  <si>
    <t>Fatai</t>
  </si>
  <si>
    <t>Joanne.Fatai@srg.com.au</t>
  </si>
  <si>
    <t>Catherine</t>
  </si>
  <si>
    <t>Louey</t>
  </si>
  <si>
    <t>catherine.louey@srg.com.au</t>
  </si>
  <si>
    <t>Ganda</t>
  </si>
  <si>
    <t>Sandjaja</t>
  </si>
  <si>
    <t>ganda.sandjaja@srg.com.au</t>
  </si>
  <si>
    <t>Wregg</t>
  </si>
  <si>
    <t>Raymond</t>
  </si>
  <si>
    <t>Vella</t>
  </si>
  <si>
    <t>rayevella13@gmail.com</t>
  </si>
  <si>
    <t>Slovik</t>
  </si>
  <si>
    <t>Castello</t>
  </si>
  <si>
    <t>jfkcasfam@gmail.com</t>
  </si>
  <si>
    <t>michael.tan@harrisscarfe.com.au</t>
  </si>
  <si>
    <t>Darel</t>
  </si>
  <si>
    <t>Ong</t>
  </si>
  <si>
    <t>Tom.McLelland@spotlight.com.au</t>
  </si>
  <si>
    <t>Amphlett</t>
  </si>
  <si>
    <t>rossamphlett@ymail.com</t>
  </si>
  <si>
    <t>Lyons</t>
  </si>
  <si>
    <t>peter.lyons@srg.com.au</t>
  </si>
  <si>
    <t>Puopolo</t>
  </si>
  <si>
    <t>angela.puopolo@srg.com.au</t>
  </si>
  <si>
    <t>Parker</t>
  </si>
  <si>
    <t>julieparker@optusnet.com.au</t>
  </si>
  <si>
    <t>Luba</t>
  </si>
  <si>
    <t>Mitreska</t>
  </si>
  <si>
    <t>Luba.Mitreska@harrisscarfe.com.au</t>
  </si>
  <si>
    <t>Vittoria</t>
  </si>
  <si>
    <t>Bendinelli</t>
  </si>
  <si>
    <t>Vittoria.Bendinelli@srg.com.au</t>
  </si>
  <si>
    <t>Nancy</t>
  </si>
  <si>
    <t>Goegan</t>
  </si>
  <si>
    <t>Gavin</t>
  </si>
  <si>
    <t>Hannaford</t>
  </si>
  <si>
    <t>Anastasia</t>
  </si>
  <si>
    <t>Kofteros</t>
  </si>
  <si>
    <t>Paul</t>
  </si>
  <si>
    <t>Barnard</t>
  </si>
  <si>
    <t>paul.barnard@srg.com.au</t>
  </si>
  <si>
    <t>Janeece</t>
  </si>
  <si>
    <t>Race</t>
  </si>
  <si>
    <t>Elio</t>
  </si>
  <si>
    <t>Melino</t>
  </si>
  <si>
    <t>eliomelino@live.com</t>
  </si>
  <si>
    <t>Brand/Function</t>
  </si>
  <si>
    <t>Department</t>
  </si>
  <si>
    <t>Role</t>
  </si>
  <si>
    <t>Start Date</t>
  </si>
  <si>
    <t>First name</t>
  </si>
  <si>
    <t>Last name</t>
  </si>
  <si>
    <t>Learning Activity Title</t>
  </si>
  <si>
    <t>Activity status</t>
  </si>
  <si>
    <t>Actually Completed Date</t>
  </si>
  <si>
    <t>Date Booked</t>
  </si>
  <si>
    <t>Planned action steps</t>
  </si>
  <si>
    <t>Cyber Security Awareness</t>
  </si>
  <si>
    <t>Jonathan</t>
  </si>
  <si>
    <t>Row Labels</t>
  </si>
  <si>
    <t>Grand Total</t>
  </si>
  <si>
    <t>Column Labels</t>
  </si>
  <si>
    <t>Count of Learning Activity Title</t>
  </si>
  <si>
    <t>Start</t>
  </si>
  <si>
    <t>End</t>
  </si>
  <si>
    <t>Week</t>
  </si>
  <si>
    <t>Month</t>
  </si>
  <si>
    <t>QTR</t>
  </si>
  <si>
    <t>FY</t>
  </si>
  <si>
    <t>Month Year Comb</t>
  </si>
  <si>
    <t>Week Month Year Comb</t>
  </si>
  <si>
    <t>Month Year Comb2</t>
  </si>
  <si>
    <t>Qtr Year Comb22</t>
  </si>
  <si>
    <t>Week 1</t>
  </si>
  <si>
    <t>JUL</t>
  </si>
  <si>
    <t>FY19</t>
  </si>
  <si>
    <t>Week 2</t>
  </si>
  <si>
    <t>Week 3</t>
  </si>
  <si>
    <t>Week 4</t>
  </si>
  <si>
    <t>Week 5</t>
  </si>
  <si>
    <t>AUG</t>
  </si>
  <si>
    <t>Week 6</t>
  </si>
  <si>
    <t>Week 7</t>
  </si>
  <si>
    <t>Week 8</t>
  </si>
  <si>
    <t>Week 9</t>
  </si>
  <si>
    <t>Week 10</t>
  </si>
  <si>
    <t>SEP</t>
  </si>
  <si>
    <t>Week 11</t>
  </si>
  <si>
    <t>Week 12</t>
  </si>
  <si>
    <t>Week 13</t>
  </si>
  <si>
    <t>Week 14</t>
  </si>
  <si>
    <t>OCT</t>
  </si>
  <si>
    <t>Week 15</t>
  </si>
  <si>
    <t>Week 16</t>
  </si>
  <si>
    <t>Week 17</t>
  </si>
  <si>
    <t>Week 18</t>
  </si>
  <si>
    <t>NOV</t>
  </si>
  <si>
    <t>Week 19</t>
  </si>
  <si>
    <t>Week 20</t>
  </si>
  <si>
    <t>Week 21</t>
  </si>
  <si>
    <t>Week 22</t>
  </si>
  <si>
    <t>Week 23</t>
  </si>
  <si>
    <t>DEC</t>
  </si>
  <si>
    <t>Week 24</t>
  </si>
  <si>
    <t>Week 25</t>
  </si>
  <si>
    <t>Week 26</t>
  </si>
  <si>
    <t>Week 27</t>
  </si>
  <si>
    <t>JAN</t>
  </si>
  <si>
    <t>Week 28</t>
  </si>
  <si>
    <t>Week 29</t>
  </si>
  <si>
    <t>Week 30</t>
  </si>
  <si>
    <t>Week 31</t>
  </si>
  <si>
    <t>FEB</t>
  </si>
  <si>
    <t>Week 32</t>
  </si>
  <si>
    <t>Week 33</t>
  </si>
  <si>
    <t>Week 34</t>
  </si>
  <si>
    <t>Week 35</t>
  </si>
  <si>
    <t>Week 36</t>
  </si>
  <si>
    <t>MAR</t>
  </si>
  <si>
    <t>Week 37</t>
  </si>
  <si>
    <t>Week 38</t>
  </si>
  <si>
    <t>Week 39</t>
  </si>
  <si>
    <t>Week 40</t>
  </si>
  <si>
    <t>APR</t>
  </si>
  <si>
    <t>Week 41</t>
  </si>
  <si>
    <t>Week 42</t>
  </si>
  <si>
    <t>Week 43</t>
  </si>
  <si>
    <t>Week 44</t>
  </si>
  <si>
    <t>MAY</t>
  </si>
  <si>
    <t>Week 45</t>
  </si>
  <si>
    <t>Week 46</t>
  </si>
  <si>
    <t>Week 47</t>
  </si>
  <si>
    <t>Week 48</t>
  </si>
  <si>
    <t>Week 49</t>
  </si>
  <si>
    <t>JUN</t>
  </si>
  <si>
    <t>Week 50</t>
  </si>
  <si>
    <t>Week 51</t>
  </si>
  <si>
    <t>Week 52</t>
  </si>
  <si>
    <t>Week 53</t>
  </si>
  <si>
    <t>FY20</t>
  </si>
  <si>
    <t>FY21</t>
  </si>
  <si>
    <t>FY22</t>
  </si>
  <si>
    <t>FY23</t>
  </si>
  <si>
    <t>FY24</t>
  </si>
  <si>
    <t>FY25</t>
  </si>
  <si>
    <t>FY26</t>
  </si>
  <si>
    <t>Fiscal Month</t>
  </si>
  <si>
    <t>Fiscal Quarter</t>
  </si>
  <si>
    <t>Mandatory Learning Activity</t>
  </si>
  <si>
    <t>Shared Services, FFM, SPG</t>
  </si>
  <si>
    <t>YTD</t>
  </si>
  <si>
    <t>VAR</t>
  </si>
  <si>
    <t>YTD - Mandatory Learning Activity</t>
  </si>
  <si>
    <t>MLA FEED</t>
  </si>
  <si>
    <t>Mandatory Learning Activities - Month</t>
  </si>
  <si>
    <t>SS ECOMM SM3</t>
  </si>
  <si>
    <t>Komal</t>
  </si>
  <si>
    <t>KOMALPREETKAUR0529@GMAIL.COM</t>
  </si>
  <si>
    <t>Cyber Security Awareness - Business Email Compromise Scams</t>
  </si>
  <si>
    <t>Cyber Security Awareness - Introduction</t>
  </si>
  <si>
    <t>Cyber Security Awareness - Malicious Links</t>
  </si>
  <si>
    <t>Cyber Security Awareness - Surfing the Web</t>
  </si>
  <si>
    <t>Cyber Security Toolkit</t>
  </si>
  <si>
    <t>Ken</t>
  </si>
  <si>
    <t>Feng</t>
  </si>
  <si>
    <t>XINYU.FUNG@GMAIL.COM</t>
  </si>
  <si>
    <t>Burgis</t>
  </si>
  <si>
    <t>SAM.BURGIS@SRG.COM.AU</t>
  </si>
  <si>
    <t>Arthur (Or Artie)</t>
  </si>
  <si>
    <t>Kilias</t>
  </si>
  <si>
    <t>arthur.kilias@srg.com.au</t>
  </si>
  <si>
    <t>Rasika</t>
  </si>
  <si>
    <t>Pimplodkar</t>
  </si>
  <si>
    <t>rasika.pimplodkar@srg.com.au</t>
  </si>
  <si>
    <t>Greg.Branford@srg.com.au</t>
  </si>
  <si>
    <t>Josh</t>
  </si>
  <si>
    <t>Hodes</t>
  </si>
  <si>
    <t>Josh.Hodes@spotlightgroup.com</t>
  </si>
  <si>
    <t>Jack.Ronaldson@spotlightgroup.com</t>
  </si>
  <si>
    <t>Praseeth</t>
  </si>
  <si>
    <t>Surendran</t>
  </si>
  <si>
    <t>praseeth.surendran@srg.com.au</t>
  </si>
  <si>
    <t>Maria</t>
  </si>
  <si>
    <t>Tenace</t>
  </si>
  <si>
    <t>Maria.Tenace@srg.com.au</t>
  </si>
  <si>
    <t>belinda.martin@srg.com.au</t>
  </si>
  <si>
    <t>Cigana</t>
  </si>
  <si>
    <t>fabio.cigana@srg.com.au</t>
  </si>
  <si>
    <t>Phil</t>
  </si>
  <si>
    <t>Curtis</t>
  </si>
  <si>
    <t>Phil.Curtis@srg.com.au</t>
  </si>
  <si>
    <t>Lea</t>
  </si>
  <si>
    <t>leanne.lea@srg.com.au</t>
  </si>
  <si>
    <t>Pooja</t>
  </si>
  <si>
    <t>Satyanarayan</t>
  </si>
  <si>
    <t>pooja.satyanarayan@srg.com.au</t>
  </si>
  <si>
    <t>fiona.cassidy@srg.com.au</t>
  </si>
  <si>
    <t>Cindy</t>
  </si>
  <si>
    <t>CINDY.RICHARDSON@SRG.COM.AU</t>
  </si>
  <si>
    <t>Kurt</t>
  </si>
  <si>
    <t>Mason</t>
  </si>
  <si>
    <t>kurt.mason@srg.com.au</t>
  </si>
  <si>
    <t>Brendan</t>
  </si>
  <si>
    <t>Matheson</t>
  </si>
  <si>
    <t>brendan.matheson@srg.com.au</t>
  </si>
  <si>
    <t>Srivi</t>
  </si>
  <si>
    <t>Gurunathan</t>
  </si>
  <si>
    <t>Srivi.Gurunathan@srg.com.au</t>
  </si>
  <si>
    <t>julie.ma@srg.com.au</t>
  </si>
  <si>
    <t>Rich</t>
  </si>
  <si>
    <t>Grealish</t>
  </si>
  <si>
    <t>Rich.Grealish@srg.com.au</t>
  </si>
  <si>
    <t>Heathcote</t>
  </si>
  <si>
    <t>HANNAH.HEATHCOTE@SRG.COM.AU</t>
  </si>
  <si>
    <t>SS ECOMM SM4</t>
  </si>
  <si>
    <t>Rushi</t>
  </si>
  <si>
    <t>Pathak</t>
  </si>
  <si>
    <t>Rushi.Pathak@srg.com.au</t>
  </si>
  <si>
    <t>understanding health and safety</t>
  </si>
  <si>
    <t>Bicknell</t>
  </si>
  <si>
    <t>martin.bicknell@srg.com.au</t>
  </si>
  <si>
    <t>Jonathan.Tan@srg.com.au</t>
  </si>
  <si>
    <t>learn difference between bullying, harassment, discrimination</t>
  </si>
  <si>
    <t>learn about responsibilities on bullying, harassment, discrimination</t>
  </si>
  <si>
    <t>To identify, differentiate, report BEC scams</t>
  </si>
  <si>
    <t>raise awareness on avoiding online threats</t>
  </si>
  <si>
    <t>Understand, protect against malicious links</t>
  </si>
  <si>
    <t>Learn about safe web surfing</t>
  </si>
  <si>
    <t>understand Flexible work arrangement options</t>
  </si>
  <si>
    <t>Overview of the business</t>
  </si>
  <si>
    <t>Support and encourage healthy behaviours in the workplace</t>
  </si>
  <si>
    <t>Understand how technology is used in SRG</t>
  </si>
  <si>
    <t>GERARD.CORRIE@SRG.COM.AU</t>
  </si>
  <si>
    <t>Avi.Gilboa@spotlightgroup.com</t>
  </si>
  <si>
    <t>Cam</t>
  </si>
  <si>
    <t>Flynn</t>
  </si>
  <si>
    <t>cam.flynn@srg.com.au</t>
  </si>
  <si>
    <t>Sunny</t>
  </si>
  <si>
    <t>Liu</t>
  </si>
  <si>
    <t>Sunny.Liu@srg.com.au</t>
  </si>
  <si>
    <t>adam.bowden@srg.com.au</t>
  </si>
  <si>
    <t>Carson</t>
  </si>
  <si>
    <t>Adam.Carson@srg.com.au</t>
  </si>
  <si>
    <t>Nian</t>
  </si>
  <si>
    <t>Alex.Nian@spotlightproperty.com.au</t>
  </si>
  <si>
    <t>Lakshmi.Nagendran@spotlightproperty.com.au</t>
  </si>
  <si>
    <t>Jayta</t>
  </si>
  <si>
    <t>Kelzare</t>
  </si>
  <si>
    <t>jayta.kelzare@srg.com.au</t>
  </si>
  <si>
    <t>Kiranpreet Kaur</t>
  </si>
  <si>
    <t>BATTHKIRAN662@GMAIL.COM</t>
  </si>
  <si>
    <t>Abicair</t>
  </si>
  <si>
    <t>Leah.Abicair@srg.com.au</t>
  </si>
  <si>
    <t>Chaitra</t>
  </si>
  <si>
    <t>Chandra Mouli</t>
  </si>
  <si>
    <t>chaitra.mouli@srg.com.au</t>
  </si>
  <si>
    <t>Shikha</t>
  </si>
  <si>
    <t>shikha.sharma@srg.com.au</t>
  </si>
  <si>
    <t>Reddy</t>
  </si>
  <si>
    <t>Boggula</t>
  </si>
  <si>
    <t>dinesh.reddy@spotlight.com.au</t>
  </si>
  <si>
    <t>Luan</t>
  </si>
  <si>
    <t>Luan.Nguyen@srg.com.au</t>
  </si>
  <si>
    <t>Nicole Guo</t>
  </si>
  <si>
    <t>Guo</t>
  </si>
  <si>
    <t>nicole.guo@srg.com.au</t>
  </si>
  <si>
    <t>Bianca</t>
  </si>
  <si>
    <t>bianca.williams@srg.com.au</t>
  </si>
  <si>
    <t>Yulia</t>
  </si>
  <si>
    <t>Bolton</t>
  </si>
  <si>
    <t>YULIA.BOLTON@SRG.COM.AU</t>
  </si>
  <si>
    <t>Mike</t>
  </si>
  <si>
    <t>Laar</t>
  </si>
  <si>
    <t>mike.laar@srg.com.au</t>
  </si>
  <si>
    <t>Fiona Thornton</t>
  </si>
  <si>
    <t>Thornton</t>
  </si>
  <si>
    <t>fiona.thornton@srg.com.au</t>
  </si>
  <si>
    <t>tharika.goonetilleke@srg.com.au</t>
  </si>
  <si>
    <t>Viki</t>
  </si>
  <si>
    <t>Dinef</t>
  </si>
  <si>
    <t>Viki.Dinef@srg.com.au</t>
  </si>
  <si>
    <t>Vincenzo</t>
  </si>
  <si>
    <t>Paoletta</t>
  </si>
  <si>
    <t>vincenzo.paoletta@srg.com.au</t>
  </si>
  <si>
    <t>Tharika</t>
  </si>
  <si>
    <t>Wijesinghe Seneviratne G</t>
  </si>
  <si>
    <t>Jono</t>
  </si>
  <si>
    <t>Wright</t>
  </si>
  <si>
    <t>jonathan.wright@srg.com.au</t>
  </si>
  <si>
    <t>Learn about and implement best practices for safe technology use.</t>
  </si>
  <si>
    <t>Chatterjee</t>
  </si>
  <si>
    <t>Sam.Chatterjee@srg.com.au</t>
  </si>
  <si>
    <t>Dee.Iddamal@srg.com.au</t>
  </si>
  <si>
    <t>Aman</t>
  </si>
  <si>
    <t>Vasan</t>
  </si>
  <si>
    <t>aman.vasan@srg.com.au</t>
  </si>
  <si>
    <t>Chris.Baird@srg.com.au</t>
  </si>
  <si>
    <t>Nooshin.Dadkhah@srg.com.au</t>
  </si>
  <si>
    <t>Chloe.Delaney@spotlightproperty.com.au</t>
  </si>
  <si>
    <t>Katapally</t>
  </si>
  <si>
    <t>manish.katapally@spotlight.com.au</t>
  </si>
  <si>
    <t>Yossi Bart</t>
  </si>
  <si>
    <t>Bart</t>
  </si>
  <si>
    <t>Yossi.Bart@spotlightgroup.com</t>
  </si>
  <si>
    <t>Seletto</t>
  </si>
  <si>
    <t>Nick.Seletto@spotlightgroup.com</t>
  </si>
  <si>
    <t>Understand the Flexible working guidelines by the end of the training</t>
  </si>
  <si>
    <t>SS ECOMM SM2</t>
  </si>
  <si>
    <t>Leah.Edwards@spotlightgroup.com</t>
  </si>
  <si>
    <t>brian.cunneen@sgaviationaustralia.com</t>
  </si>
  <si>
    <t>reception@srg.com.au</t>
  </si>
  <si>
    <t>I'd like to review and access the security resources.</t>
  </si>
  <si>
    <t>Dhinesh.Sabhapathi@srg.com.au</t>
  </si>
  <si>
    <t>Dalya.Ramzi@srg.com.au</t>
  </si>
  <si>
    <t>Subrat.Rana@srg.com.au</t>
  </si>
  <si>
    <t>To ensure fellow workers and colleagues are not affected by any of the actions in this course</t>
  </si>
  <si>
    <t>To add to my knowledge across all areas of SPL</t>
  </si>
  <si>
    <t>Course completed to ensure of my awareness, which includes promoting activities or policies that encourage and support healthy behaviours in the workplace.</t>
  </si>
  <si>
    <t>Follow all guidelines required</t>
  </si>
  <si>
    <t>Jackson.VonMenge@srg.com.au</t>
  </si>
  <si>
    <t>adam.symmons@srg.com.au</t>
  </si>
  <si>
    <t>to learn about the difference between Bullying, Harassment and Discrimination.</t>
  </si>
  <si>
    <t>to learn about what your responsibilities as a Team Member</t>
  </si>
  <si>
    <t>identifying BEC scams</t>
  </si>
  <si>
    <t>to raise awareness about how to avoid online threats</t>
  </si>
  <si>
    <t>why links can be dangerous</t>
  </si>
  <si>
    <t>safe web surfing</t>
  </si>
  <si>
    <t>the Cyber Security Toolkit</t>
  </si>
  <si>
    <t>Flexible Work Arrangements</t>
  </si>
  <si>
    <t>to understand how technology should be used in a secure manner</t>
  </si>
  <si>
    <t>Prachi.Patel@srg.com.au</t>
  </si>
  <si>
    <t>neeraj.neeraj@spotlight.com.au</t>
  </si>
  <si>
    <t>Amandeep.Gill@srg.com.au</t>
  </si>
  <si>
    <t>Tansy Hawksby</t>
  </si>
  <si>
    <t>Hawksby</t>
  </si>
  <si>
    <t>Tansy.Hawksby@spotlightgroup.com</t>
  </si>
  <si>
    <t>dimitra.soulemezis@spotlightgroup.com</t>
  </si>
  <si>
    <t>Mike.Johnson@srg.com.au</t>
  </si>
  <si>
    <t>FFM LEGAL</t>
  </si>
  <si>
    <t>Chalke</t>
  </si>
  <si>
    <t>PENNY.CHALKE@SGHLEGAL.COM.AU</t>
  </si>
  <si>
    <t>leigh.gratzer@sghlegal.com.au</t>
  </si>
  <si>
    <t>Morrison</t>
  </si>
  <si>
    <t>Celeste.Morrison@spotlightfoundation.org.au</t>
  </si>
  <si>
    <t>Rose.Thomas@spotlightfoundation.org.au</t>
  </si>
  <si>
    <t>Yash.Revuri@srg.com.au</t>
  </si>
  <si>
    <t>Angelina</t>
  </si>
  <si>
    <t>angelina.hunt@sgaviationaustralia.com</t>
  </si>
  <si>
    <t>Neslihan.Toprak@srg.com.au</t>
  </si>
  <si>
    <t>justin.scollo@srg.com.au</t>
  </si>
  <si>
    <t>adam.brozinski@srg.com.au</t>
  </si>
  <si>
    <t>Vineth.Wetthasinghe@srg.com.au</t>
  </si>
  <si>
    <t>Gaurav.Bhat@srg.com.au</t>
  </si>
  <si>
    <t>christian.ferrero@srg.com.au</t>
  </si>
  <si>
    <t>learn safety procedures for working instore</t>
  </si>
  <si>
    <t>Shayina.Sharma@spotlight.com.au</t>
  </si>
  <si>
    <t>Gurpreet.Kaur@srg.com.au</t>
  </si>
  <si>
    <t>Daljit.Kaur@srg.com.au</t>
  </si>
  <si>
    <t>Karl.SanJose@srg.com.au</t>
  </si>
  <si>
    <t>Navneet.Kaur@srg.com.au</t>
  </si>
  <si>
    <t>marudc113131@gmail.com</t>
  </si>
  <si>
    <t>Tushar.Patel@srg.com.au</t>
  </si>
  <si>
    <t>Abdul.Ali@spotlight.com.au</t>
  </si>
  <si>
    <t>Dimitra</t>
  </si>
  <si>
    <t>Soulemezis</t>
  </si>
  <si>
    <t>To be familiar with safety whilst working in store</t>
  </si>
  <si>
    <t>Increase Cyber security awareness</t>
  </si>
  <si>
    <t>Increased cyber security awareness</t>
  </si>
  <si>
    <t>To increase awareness on Cyber security</t>
  </si>
  <si>
    <t>To increase Cyber Security awareness</t>
  </si>
  <si>
    <t>Increased Cyber Security Awareness</t>
  </si>
  <si>
    <t>geoffrey.manolitsa@sghlegal.com.au</t>
  </si>
  <si>
    <t>Rose</t>
  </si>
  <si>
    <t>Learn about Cyber Security Awareness</t>
  </si>
  <si>
    <t>Learn about Malicious Links</t>
  </si>
  <si>
    <t>Learn how to Surfing the Web</t>
  </si>
  <si>
    <t>Yon</t>
  </si>
  <si>
    <t>Rubinstein</t>
  </si>
  <si>
    <t>yon.rubinstein@spotlightgroup.com</t>
  </si>
  <si>
    <t>Benjamin.Clark@spotlightgroup.com</t>
  </si>
  <si>
    <t>Clark</t>
  </si>
  <si>
    <t>evans.dzadey@srg.com.au</t>
  </si>
  <si>
    <t>Akech.Giir@spotlight.com.au</t>
  </si>
  <si>
    <t>Rajesh.Garikapati@srg.com.au</t>
  </si>
  <si>
    <t>Rebecca.Lees@sghlegal.com.au</t>
  </si>
  <si>
    <t>Ronaldson</t>
  </si>
  <si>
    <t>Edgar.Allan-San-Jose@srg.com.au</t>
  </si>
  <si>
    <t>Learning modules</t>
  </si>
  <si>
    <t>Margie</t>
  </si>
  <si>
    <t>Margie.Robinson@srg.com.au</t>
  </si>
  <si>
    <t>Karen.Lee@spotlightgroup.com</t>
  </si>
  <si>
    <t>zc</t>
  </si>
  <si>
    <t>sgfdsgs</t>
  </si>
  <si>
    <t>Jess</t>
  </si>
  <si>
    <t>Ransley</t>
  </si>
  <si>
    <t>Jessica.Ransley@sghlegal.com.au</t>
  </si>
  <si>
    <t>Linton</t>
  </si>
  <si>
    <t>donna.linton@sgaviationaustralia.com</t>
  </si>
  <si>
    <t>harry.ashton@srg.com.au</t>
  </si>
  <si>
    <t>FFM DIRECTOR</t>
  </si>
  <si>
    <t>Avi</t>
  </si>
  <si>
    <t>Gilboa</t>
  </si>
  <si>
    <t>Hannah.Damen@spotlightproperty.com.au</t>
  </si>
  <si>
    <t>ensure protocol is met</t>
  </si>
  <si>
    <t>Cunneen</t>
  </si>
  <si>
    <t>Finish the course</t>
  </si>
  <si>
    <t xml:space="preserve">Will not click on any unsecured links, sites, emails, ect as per lessons viewed. </t>
  </si>
  <si>
    <t>support ecommerce</t>
  </si>
  <si>
    <t>Gratzer</t>
  </si>
  <si>
    <t>effie.bonaccurso@spotlightgroup.com</t>
  </si>
  <si>
    <t>I will ensure I check all emails are legitimate before engaging and to report an email as phishing attempt to our IT admin.</t>
  </si>
  <si>
    <t>steve.dalpozzo@srg.com.au</t>
  </si>
  <si>
    <t>Uma.Nima@srg.com.au</t>
  </si>
  <si>
    <t>elise.forsyth@srg.com.au</t>
  </si>
  <si>
    <t>pradip.marek@srg.com.au</t>
  </si>
  <si>
    <t>I will make space on my calendar to be able to look at the module</t>
  </si>
  <si>
    <t>shelva.nirmalann@srg.com.au</t>
  </si>
  <si>
    <t>Donâ€™t go out unnecessary. wear mask all the time if more than one person around me.</t>
  </si>
  <si>
    <t>SS ECOMM SM6</t>
  </si>
  <si>
    <t>Undertake training/refresher activities.</t>
  </si>
  <si>
    <t>romell.catuaan@srg.com.au</t>
  </si>
  <si>
    <t>Brea.Rollinson@srg.com.au</t>
  </si>
  <si>
    <t>helen.athanasakopoulos@srg.com.au</t>
  </si>
  <si>
    <t>darel.ong@srg.com.au</t>
  </si>
  <si>
    <t>Download, read and save in My D</t>
  </si>
  <si>
    <t>F&amp;F Curriculum</t>
  </si>
  <si>
    <t>Zac</t>
  </si>
  <si>
    <t>Fried</t>
  </si>
  <si>
    <t>zac@spotlightgroup.com</t>
  </si>
  <si>
    <t>Effie</t>
  </si>
  <si>
    <t>Bonaccurso</t>
  </si>
  <si>
    <t>To be aware of risks of threats</t>
  </si>
  <si>
    <t>nancy.goegan@spotlight.com.au</t>
  </si>
  <si>
    <t>Booked - YTD</t>
  </si>
  <si>
    <t>In Progress</t>
  </si>
  <si>
    <t>In Progress - YTD</t>
  </si>
  <si>
    <t>Complete - YTD</t>
  </si>
  <si>
    <t>YTD Technology Usage -  PCI Compliance</t>
  </si>
  <si>
    <t>YTD Health and Safety Begins with You</t>
  </si>
  <si>
    <t>YTD Bullying, Harassment and Discrimination - Module 1</t>
  </si>
  <si>
    <t>YTD Getting to know SGH</t>
  </si>
  <si>
    <t>YTD Flexible Working Guidelines</t>
  </si>
  <si>
    <t>YTD Bullying, Harassment and Discrimination - Module 2</t>
  </si>
  <si>
    <t>YTD Bullying, Harassment and Discrimination for Team Leaders/Line Managers</t>
  </si>
  <si>
    <t>YTD Cyber Security Awareness - Business Email Compromise Scams</t>
  </si>
  <si>
    <t>YTD Cyber Security Awareness - Introduction</t>
  </si>
  <si>
    <t>YTD Cyber Security Awareness - Malicious Links</t>
  </si>
  <si>
    <t>YTD Cyber Security Awareness - Surfing the Web</t>
  </si>
  <si>
    <t>YTD Cyber Security Toolkit</t>
  </si>
  <si>
    <t>(Multiple Items)</t>
  </si>
  <si>
    <t>MLA FEED 2</t>
  </si>
  <si>
    <t>Mandatory Learning Activities - Booked</t>
  </si>
  <si>
    <t>Mandatory Learning Activities - In Progress</t>
  </si>
  <si>
    <t>Mandatory Learning Activities - Complete</t>
  </si>
  <si>
    <r>
      <rPr>
        <b/>
        <sz val="10"/>
        <color rgb="FFFF0000"/>
        <rFont val="Aptos Narrow"/>
        <family val="2"/>
        <scheme val="minor"/>
      </rPr>
      <t>*</t>
    </r>
    <r>
      <rPr>
        <b/>
        <sz val="10"/>
        <color theme="1"/>
        <rFont val="Aptos Narrow"/>
        <family val="2"/>
        <scheme val="minor"/>
      </rPr>
      <t>Var denotes the Variance in YTD Columns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</si>
</sst>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right"/>
    </xf>
    <xf numFmtId="0" fontId="0" fillId="33" borderId="0" xfId="0" applyFill="1"/>
    <xf numFmtId="0" fontId="16" fillId="33" borderId="0" xfId="0" applyFont="1" applyFill="1"/>
    <xf numFmtId="0" fontId="18" fillId="36" borderId="10" xfId="0" applyFont="1" applyFill="1" applyBorder="1" applyAlignment="1">
      <alignment horizontal="center" vertical="center" wrapText="1"/>
    </xf>
    <xf numFmtId="0" fontId="16" fillId="34" borderId="17" xfId="0" applyFont="1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18" fillId="36" borderId="17" xfId="0" applyFont="1" applyFill="1" applyBorder="1" applyAlignment="1">
      <alignment horizontal="center" vertical="center" wrapText="1"/>
    </xf>
    <xf numFmtId="0" fontId="16" fillId="38" borderId="23" xfId="0" applyFont="1" applyFill="1" applyBorder="1"/>
    <xf numFmtId="0" fontId="0" fillId="43" borderId="0" xfId="0" applyFill="1"/>
    <xf numFmtId="0" fontId="0" fillId="43" borderId="24" xfId="0" applyFill="1" applyBorder="1"/>
    <xf numFmtId="0" fontId="0" fillId="43" borderId="25" xfId="0" applyFill="1" applyBorder="1"/>
    <xf numFmtId="0" fontId="0" fillId="43" borderId="26" xfId="0" applyFill="1" applyBorder="1"/>
    <xf numFmtId="0" fontId="0" fillId="43" borderId="27" xfId="0" applyFill="1" applyBorder="1"/>
    <xf numFmtId="0" fontId="0" fillId="43" borderId="28" xfId="0" applyFill="1" applyBorder="1"/>
    <xf numFmtId="0" fontId="0" fillId="43" borderId="14" xfId="0" applyFill="1" applyBorder="1"/>
    <xf numFmtId="0" fontId="0" fillId="43" borderId="15" xfId="0" applyFill="1" applyBorder="1"/>
    <xf numFmtId="0" fontId="0" fillId="43" borderId="29" xfId="0" applyFill="1" applyBorder="1"/>
    <xf numFmtId="0" fontId="16" fillId="34" borderId="10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6" fillId="39" borderId="10" xfId="0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 vertical="center"/>
    </xf>
    <xf numFmtId="0" fontId="16" fillId="41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 vertical="center"/>
    </xf>
    <xf numFmtId="0" fontId="16" fillId="42" borderId="10" xfId="0" applyFont="1" applyFill="1" applyBorder="1" applyAlignment="1">
      <alignment horizontal="center"/>
    </xf>
    <xf numFmtId="0" fontId="16" fillId="42" borderId="10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6" fillId="0" borderId="0" xfId="0" applyFont="1" applyAlignment="1">
      <alignment horizontal="left"/>
    </xf>
    <xf numFmtId="0" fontId="19" fillId="43" borderId="0" xfId="0" applyFont="1" applyFill="1"/>
    <xf numFmtId="0" fontId="18" fillId="43" borderId="15" xfId="0" applyFont="1" applyFill="1" applyBorder="1"/>
    <xf numFmtId="0" fontId="16" fillId="39" borderId="10" xfId="0" applyFont="1" applyFill="1" applyBorder="1" applyAlignment="1">
      <alignment horizontal="center"/>
    </xf>
    <xf numFmtId="0" fontId="16" fillId="42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7" borderId="16" xfId="0" applyFont="1" applyFill="1" applyBorder="1" applyAlignment="1">
      <alignment horizontal="center" vertical="center" textRotation="90"/>
    </xf>
    <xf numFmtId="0" fontId="16" fillId="37" borderId="16" xfId="0" applyFont="1" applyFill="1" applyBorder="1" applyAlignment="1">
      <alignment horizontal="center" vertical="center" textRotation="90" wrapText="1"/>
    </xf>
    <xf numFmtId="0" fontId="16" fillId="37" borderId="18" xfId="0" applyFont="1" applyFill="1" applyBorder="1" applyAlignment="1">
      <alignment horizontal="center" vertical="center" textRotation="90" wrapText="1"/>
    </xf>
    <xf numFmtId="0" fontId="16" fillId="37" borderId="0" xfId="0" applyFont="1" applyFill="1" applyAlignment="1">
      <alignment horizontal="center" vertical="center" textRotation="90" wrapText="1"/>
    </xf>
    <xf numFmtId="0" fontId="16" fillId="37" borderId="22" xfId="0" applyFont="1" applyFill="1" applyBorder="1" applyAlignment="1">
      <alignment horizontal="center" vertical="center" textRotation="90" wrapText="1"/>
    </xf>
    <xf numFmtId="0" fontId="16" fillId="37" borderId="19" xfId="0" applyFont="1" applyFill="1" applyBorder="1" applyAlignment="1">
      <alignment horizontal="center" vertical="center" textRotation="90"/>
    </xf>
    <xf numFmtId="0" fontId="16" fillId="37" borderId="20" xfId="0" applyFont="1" applyFill="1" applyBorder="1" applyAlignment="1">
      <alignment horizontal="center" vertical="center" textRotation="90"/>
    </xf>
    <xf numFmtId="0" fontId="16" fillId="37" borderId="21" xfId="0" applyFont="1" applyFill="1" applyBorder="1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d/mm/yyyy"/>
    </dxf>
    <dxf>
      <numFmt numFmtId="164" formatCode="d/mm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F5597"/>
      <color rgb="FFFFC000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Pivot_StatusByModule!$A$23</c:f>
              <c:strCache>
                <c:ptCount val="1"/>
                <c:pt idx="0">
                  <c:v>Bullying, Harassment and Discrimination - Module 1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Pivot_StatusByModule!$B$22:$D$22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Pivot_StatusByModule!$B$23:$D$23</c:f>
              <c:numCache>
                <c:formatCode>General</c:formatCode>
                <c:ptCount val="3"/>
                <c:pt idx="0">
                  <c:v>92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Pivot_StatusByModule!$A$26</c:f>
              <c:strCache>
                <c:ptCount val="1"/>
                <c:pt idx="0">
                  <c:v>Bullying, Harassment and Discrimination - Module 2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Pivot_StatusByModule!$B$25:$D$25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Pivot_StatusByModule!$B$26:$D$26</c:f>
              <c:numCache>
                <c:formatCode>General</c:formatCode>
                <c:ptCount val="3"/>
                <c:pt idx="0">
                  <c:v>91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Pivot_StatusByModule!$A$29</c:f>
              <c:strCache>
                <c:ptCount val="1"/>
                <c:pt idx="0">
                  <c:v>Bullying, Harassment and Discrimination for Team Leaders/Line Managers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Pivot_StatusByModule!$B$28:$D$28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Pivot_StatusByModule!$B$29:$D$29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Pivot_StatusByModule!$A$32</c:f>
              <c:strCache>
                <c:ptCount val="1"/>
                <c:pt idx="0">
                  <c:v>Flexible Working Guidelines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Pivot_StatusByModule!$B$31:$D$31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Pivot_StatusByModule!$B$32:$D$32</c:f>
              <c:numCache>
                <c:formatCode>General</c:formatCode>
                <c:ptCount val="3"/>
                <c:pt idx="0">
                  <c:v>83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853255587949464"/>
          <c:y val="1.4159278880190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Pivot_StatusByModule!$A$35</c:f>
              <c:strCache>
                <c:ptCount val="1"/>
                <c:pt idx="0">
                  <c:v>Getting to know SGH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Pivot_StatusByModule!$B$34:$D$34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Pivot_StatusByModule!$B$35:$D$35</c:f>
              <c:numCache>
                <c:formatCode>General</c:formatCode>
                <c:ptCount val="3"/>
                <c:pt idx="0">
                  <c:v>99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853255587949464"/>
          <c:y val="1.4159278880190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Pivot_StatusByModule!$A$38</c:f>
              <c:strCache>
                <c:ptCount val="1"/>
                <c:pt idx="0">
                  <c:v>Health and Safety Begins with You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Pivot_StatusByModule!$B$37:$D$37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Pivot_StatusByModule!$B$38:$D$38</c:f>
              <c:numCache>
                <c:formatCode>General</c:formatCode>
                <c:ptCount val="3"/>
                <c:pt idx="0">
                  <c:v>101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Pivot_StatusByModule!$A$41</c:f>
              <c:strCache>
                <c:ptCount val="1"/>
                <c:pt idx="0">
                  <c:v>Technology Usage -  PCI Compliance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Pivot_StatusByModule!$B$40:$D$40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Pivot_StatusByModule!$B$41:$D$41</c:f>
              <c:numCache>
                <c:formatCode>General</c:formatCode>
                <c:ptCount val="3"/>
                <c:pt idx="0">
                  <c:v>88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Pivot_StatusByModule!$A$44</c:f>
              <c:strCache>
                <c:ptCount val="1"/>
                <c:pt idx="0">
                  <c:v>Cyber Security Awareness - Business Email Compromise Scams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Pivot_StatusByModule!$B$43:$D$43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Pivot_StatusByModule!$B$44:$D$44</c:f>
              <c:numCache>
                <c:formatCode>General</c:formatCode>
                <c:ptCount val="3"/>
                <c:pt idx="0">
                  <c:v>188</c:v>
                </c:pt>
                <c:pt idx="1">
                  <c:v>61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Pivot_StatusByModule!$A$47</c:f>
              <c:strCache>
                <c:ptCount val="1"/>
                <c:pt idx="0">
                  <c:v>Cyber Security Awareness - Introduction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Pivot_StatusByModule!$B$46:$D$46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Pivot_StatusByModule!$B$47:$D$47</c:f>
              <c:numCache>
                <c:formatCode>General</c:formatCode>
                <c:ptCount val="3"/>
                <c:pt idx="0">
                  <c:v>196</c:v>
                </c:pt>
                <c:pt idx="1">
                  <c:v>57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Pivot_StatusByModule!$A$50</c:f>
              <c:strCache>
                <c:ptCount val="1"/>
                <c:pt idx="0">
                  <c:v>Cyber Security Awareness - Malicious Links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Pivot_StatusByModule!$B$49:$D$49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Pivot_StatusByModule!$B$50:$D$50</c:f>
              <c:numCache>
                <c:formatCode>General</c:formatCode>
                <c:ptCount val="3"/>
                <c:pt idx="0">
                  <c:v>187</c:v>
                </c:pt>
                <c:pt idx="1">
                  <c:v>60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853255587949464"/>
          <c:y val="1.4159278880190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Pivot_StatusByModule!$A$53</c:f>
              <c:strCache>
                <c:ptCount val="1"/>
                <c:pt idx="0">
                  <c:v>Cyber Security Awareness - Surfing the Web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Pivot_StatusByModule!$B$52:$D$52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Pivot_StatusByModule!$B$53:$D$53</c:f>
              <c:numCache>
                <c:formatCode>General</c:formatCode>
                <c:ptCount val="3"/>
                <c:pt idx="0">
                  <c:v>180</c:v>
                </c:pt>
                <c:pt idx="1">
                  <c:v>62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853255587949464"/>
          <c:y val="1.4159278880190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Pivot_StatusByModule!$A$56</c:f>
              <c:strCache>
                <c:ptCount val="1"/>
                <c:pt idx="0">
                  <c:v>Cyber Security Toolkit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85-4C5C-B440-D28AF97CCD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85-4C5C-B440-D28AF97CCD1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85-4C5C-B440-D28AF97CCD19}"/>
              </c:ext>
            </c:extLst>
          </c:dPt>
          <c:dLbls>
            <c:dLbl>
              <c:idx val="0"/>
              <c:layout>
                <c:manualLayout>
                  <c:x val="0.1477162293488824"/>
                  <c:y val="-2.83185577603811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5-4C5C-B440-D28AF97CCD19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85-4C5C-B440-D28AF97CCD19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5-4C5C-B440-D28AF97CC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Pivot_StatusByModule!$B$55:$D$55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Pivot_StatusByModule!$B$56:$D$56</c:f>
              <c:numCache>
                <c:formatCode>General</c:formatCode>
                <c:ptCount val="3"/>
                <c:pt idx="0">
                  <c:v>194</c:v>
                </c:pt>
                <c:pt idx="1">
                  <c:v>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C5C-B440-D28AF97C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Pivot_StatusByBrand!$A$23</c:f>
              <c:strCache>
                <c:ptCount val="1"/>
                <c:pt idx="0">
                  <c:v>ANALYTICS &amp; INSIGHTS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2.7293733039116464E-2"/>
                  <c:y val="1.44619755105707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4.2759961127308066E-2"/>
                  <c:y val="-3.324019889473812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Pivot_StatusByBrand!$B$22:$D$22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Pivot_StatusByBrand!$B$23:$D$23</c:f>
              <c:numCache>
                <c:formatCode>General</c:formatCode>
                <c:ptCount val="3"/>
                <c:pt idx="0">
                  <c:v>16</c:v>
                </c:pt>
                <c:pt idx="1">
                  <c:v>22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Pivot_StatusByBrand!$A$26</c:f>
              <c:strCache>
                <c:ptCount val="1"/>
                <c:pt idx="0">
                  <c:v>eCommerce Management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4.0805974108217936E-2"/>
                  <c:y val="1.44619755105707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0.10705523520681708"/>
                  <c:y val="-2.33968930650712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Pivot_StatusByBrand!$B$25:$D$25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Pivot_StatusByBrand!$B$26:$D$26</c:f>
              <c:numCache>
                <c:formatCode>General</c:formatCode>
                <c:ptCount val="3"/>
                <c:pt idx="0">
                  <c:v>165</c:v>
                </c:pt>
                <c:pt idx="1">
                  <c:v>34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Pivot_StatusByBrand!$A$29</c:f>
              <c:strCache>
                <c:ptCount val="1"/>
                <c:pt idx="0">
                  <c:v>Finance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0.15743440233236153"/>
                  <c:y val="-3.49955928010135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8.3576287657920384E-2"/>
                  <c:y val="-4.71975962673023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Pivot_StatusByBrand!$B$28:$D$28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Pivot_StatusByBrand!$B$29:$D$29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Pivot_StatusByBrand!$A$32</c:f>
              <c:strCache>
                <c:ptCount val="1"/>
                <c:pt idx="0">
                  <c:v>HR MANAGEMENT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7.1914480077745382E-2"/>
                  <c:y val="-2.5488768660417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Pivot_StatusByBrand!$B$31:$D$31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Pivot_StatusByBrand!$B$32:$D$32</c:f>
              <c:numCache>
                <c:formatCode>General</c:formatCode>
                <c:ptCount val="3"/>
                <c:pt idx="0">
                  <c:v>160</c:v>
                </c:pt>
                <c:pt idx="1">
                  <c:v>38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Pivot_StatusByBrand!$A$35</c:f>
              <c:strCache>
                <c:ptCount val="1"/>
                <c:pt idx="0">
                  <c:v>IT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7.1914480077745382E-2"/>
                  <c:y val="-2.5488768660417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Pivot_StatusByBrand!$B$34:$D$34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Pivot_StatusByBrand!$B$35:$D$35</c:f>
              <c:numCache>
                <c:formatCode>General</c:formatCode>
                <c:ptCount val="3"/>
                <c:pt idx="0">
                  <c:v>272</c:v>
                </c:pt>
                <c:pt idx="1">
                  <c:v>115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Pivot_StatusByBrand!$A$38</c:f>
              <c:strCache>
                <c:ptCount val="1"/>
                <c:pt idx="0">
                  <c:v>Marketing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7.1914480077745382E-2"/>
                  <c:y val="-2.5488768660417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Pivot_StatusByBrand!$B$37:$D$37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Pivot_StatusByBrand!$B$38:$D$38</c:f>
              <c:numCache>
                <c:formatCode>General</c:formatCode>
                <c:ptCount val="3"/>
                <c:pt idx="0">
                  <c:v>298</c:v>
                </c:pt>
                <c:pt idx="1">
                  <c:v>48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Pivot_StatusByBrand!$A$41</c:f>
              <c:strCache>
                <c:ptCount val="1"/>
                <c:pt idx="0">
                  <c:v>Property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5.4421768707482991E-2"/>
                  <c:y val="-2.5488768660417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Pivot_StatusByBrand!$B$40:$D$40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Pivot_StatusByBrand!$B$41:$D$41</c:f>
              <c:numCache>
                <c:formatCode>General</c:formatCode>
                <c:ptCount val="3"/>
                <c:pt idx="0">
                  <c:v>133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Pivot_StatusByBrand!$A$44</c:f>
              <c:strCache>
                <c:ptCount val="1"/>
                <c:pt idx="0">
                  <c:v>SG AVIATION TM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0.16589296572532533"/>
                  <c:y val="-3.974900487131165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7.6029741150391392E-2"/>
                  <c:y val="-9.473138543247650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Pivot_StatusByBrand!$B$43:$D$43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Pivot_StatusByBrand!$B$44:$D$44</c:f>
              <c:numCache>
                <c:formatCode>General</c:formatCode>
                <c:ptCount val="3"/>
                <c:pt idx="0">
                  <c:v>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Pivot_StatusByBrand!$A$47</c:f>
              <c:strCache>
                <c:ptCount val="1"/>
                <c:pt idx="0">
                  <c:v>SPG DEV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0.18736416745560763"/>
                  <c:y val="-5.4009241082206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8.9714980642082498E-2"/>
                  <c:y val="-1.897996268384384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Pivot_StatusByBrand!$B$46:$D$46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Pivot_StatusByBrand!$B$47:$D$47</c:f>
              <c:numCache>
                <c:formatCode>General</c:formatCode>
                <c:ptCount val="3"/>
                <c:pt idx="0">
                  <c:v>22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Pivot_StatusByBrand!$A$50</c:f>
              <c:strCache>
                <c:ptCount val="1"/>
                <c:pt idx="0">
                  <c:v>SS Finance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4.8590864917395601E-2"/>
                  <c:y val="-2.07353565901194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Pivot_StatusByBrand!$B$49:$D$49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Pivot_StatusByBrand!$B$50:$D$50</c:f>
              <c:numCache>
                <c:formatCode>General</c:formatCode>
                <c:ptCount val="3"/>
                <c:pt idx="0">
                  <c:v>215</c:v>
                </c:pt>
                <c:pt idx="1">
                  <c:v>39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Pivot_StatusByBrand!$A$53</c:f>
              <c:strCache>
                <c:ptCount val="1"/>
                <c:pt idx="0">
                  <c:v>Supply Chain</c:v>
                </c:pt>
              </c:strCache>
            </c:strRef>
          </c:tx>
          <c:dPt>
            <c:idx val="0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E0-466E-9033-CD086ED0AC9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E0-466E-9033-CD086ED0AC9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E0-466E-9033-CD086ED0AC9C}"/>
              </c:ext>
            </c:extLst>
          </c:dPt>
          <c:dLbls>
            <c:dLbl>
              <c:idx val="0"/>
              <c:layout>
                <c:manualLayout>
                  <c:x val="7.1914480077745382E-2"/>
                  <c:y val="-2.5488768660417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E0-466E-9033-CD086ED0AC9C}"/>
                </c:ext>
              </c:extLst>
            </c:dLbl>
            <c:dLbl>
              <c:idx val="1"/>
              <c:layout>
                <c:manualLayout>
                  <c:x val="-3.69290573372206E-2"/>
                  <c:y val="-9.47313854324762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E0-466E-9033-CD086ED0AC9C}"/>
                </c:ext>
              </c:extLst>
            </c:dLbl>
            <c:dLbl>
              <c:idx val="2"/>
              <c:layout>
                <c:manualLayout>
                  <c:x val="7.7745383867832779E-2"/>
                  <c:y val="-5.1917355894032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E0-466E-9033-CD086ED0A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Pivot_StatusByBrand!$B$52:$D$52</c:f>
              <c:strCache>
                <c:ptCount val="3"/>
                <c:pt idx="0">
                  <c:v>Complete</c:v>
                </c:pt>
                <c:pt idx="1">
                  <c:v>Booked</c:v>
                </c:pt>
                <c:pt idx="2">
                  <c:v>In progress</c:v>
                </c:pt>
              </c:strCache>
            </c:strRef>
          </c:cat>
          <c:val>
            <c:numRef>
              <c:f>Pivot_StatusByBrand!$B$53:$D$53</c:f>
              <c:numCache>
                <c:formatCode>General</c:formatCode>
                <c:ptCount val="3"/>
                <c:pt idx="0">
                  <c:v>109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0-466E-9033-CD086ED0A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52385</xdr:rowOff>
    </xdr:from>
    <xdr:to>
      <xdr:col>10</xdr:col>
      <xdr:colOff>485775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0770F-A834-F0A7-3B69-C322E1607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16</xdr:row>
      <xdr:rowOff>138110</xdr:rowOff>
    </xdr:from>
    <xdr:to>
      <xdr:col>10</xdr:col>
      <xdr:colOff>476250</xdr:colOff>
      <xdr:row>30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E17B9D-AC04-650E-C011-945BC2BFC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31</xdr:row>
      <xdr:rowOff>14285</xdr:rowOff>
    </xdr:from>
    <xdr:to>
      <xdr:col>10</xdr:col>
      <xdr:colOff>476250</xdr:colOff>
      <xdr:row>45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2CE6A-611C-7B1F-05B7-DCA2F6222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45</xdr:row>
      <xdr:rowOff>90485</xdr:rowOff>
    </xdr:from>
    <xdr:to>
      <xdr:col>10</xdr:col>
      <xdr:colOff>476250</xdr:colOff>
      <xdr:row>59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162B77-725B-9D71-3785-C86C82D6D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59</xdr:row>
      <xdr:rowOff>176210</xdr:rowOff>
    </xdr:from>
    <xdr:to>
      <xdr:col>10</xdr:col>
      <xdr:colOff>485775</xdr:colOff>
      <xdr:row>73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DDC727-8CE6-C2BC-07C2-E9F1BF6E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74</xdr:row>
      <xdr:rowOff>100010</xdr:rowOff>
    </xdr:from>
    <xdr:to>
      <xdr:col>10</xdr:col>
      <xdr:colOff>476250</xdr:colOff>
      <xdr:row>88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4BE1F4-7A10-29C6-5E62-7BE899925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552450</xdr:colOff>
      <xdr:row>2</xdr:row>
      <xdr:rowOff>52385</xdr:rowOff>
    </xdr:from>
    <xdr:to>
      <xdr:col>21</xdr:col>
      <xdr:colOff>381000</xdr:colOff>
      <xdr:row>16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7C5658-7A40-BEF6-0D3D-FDC85E4D1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542925</xdr:colOff>
      <xdr:row>16</xdr:row>
      <xdr:rowOff>138110</xdr:rowOff>
    </xdr:from>
    <xdr:to>
      <xdr:col>21</xdr:col>
      <xdr:colOff>371475</xdr:colOff>
      <xdr:row>30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FCD927-FDE6-08B0-49EA-D60AA0575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552450</xdr:colOff>
      <xdr:row>31</xdr:row>
      <xdr:rowOff>23810</xdr:rowOff>
    </xdr:from>
    <xdr:to>
      <xdr:col>21</xdr:col>
      <xdr:colOff>381000</xdr:colOff>
      <xdr:row>45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2A88D0-6ED9-46B2-79CF-70726C496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552450</xdr:colOff>
      <xdr:row>45</xdr:row>
      <xdr:rowOff>100010</xdr:rowOff>
    </xdr:from>
    <xdr:to>
      <xdr:col>21</xdr:col>
      <xdr:colOff>381000</xdr:colOff>
      <xdr:row>59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A47CB6-1CFB-3D6A-8CC1-DA642C155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561975</xdr:colOff>
      <xdr:row>59</xdr:row>
      <xdr:rowOff>176210</xdr:rowOff>
    </xdr:from>
    <xdr:to>
      <xdr:col>21</xdr:col>
      <xdr:colOff>390525</xdr:colOff>
      <xdr:row>73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36AEE7-1CFC-4FEA-2915-DC9E7959A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571500</xdr:colOff>
      <xdr:row>74</xdr:row>
      <xdr:rowOff>109535</xdr:rowOff>
    </xdr:from>
    <xdr:to>
      <xdr:col>21</xdr:col>
      <xdr:colOff>400050</xdr:colOff>
      <xdr:row>88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A9F39A-F2C6-15B6-7BD0-189C2833C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6</xdr:col>
      <xdr:colOff>600075</xdr:colOff>
      <xdr:row>0</xdr:row>
      <xdr:rowOff>0</xdr:rowOff>
    </xdr:from>
    <xdr:ext cx="4761637" cy="405432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E0E3ED7-B4DE-4B70-B05B-42B54BCF083F}"/>
            </a:ext>
          </a:extLst>
        </xdr:cNvPr>
        <xdr:cNvSpPr/>
      </xdr:nvSpPr>
      <xdr:spPr>
        <a:xfrm>
          <a:off x="4257675" y="0"/>
          <a:ext cx="4761637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12700">
                <a:solidFill>
                  <a:schemeClr val="accent5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FY25 STATUS PIE CHARTS BY MODULES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152400</xdr:rowOff>
    </xdr:from>
    <xdr:to>
      <xdr:col>10</xdr:col>
      <xdr:colOff>504825</xdr:colOff>
      <xdr:row>15</xdr:row>
      <xdr:rowOff>157165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9812E-8793-401C-B9AC-09C3AE652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16</xdr:row>
      <xdr:rowOff>38100</xdr:rowOff>
    </xdr:from>
    <xdr:to>
      <xdr:col>10</xdr:col>
      <xdr:colOff>504825</xdr:colOff>
      <xdr:row>30</xdr:row>
      <xdr:rowOff>42865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8177E-F761-2B40-FA64-5105E27DD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30</xdr:row>
      <xdr:rowOff>114300</xdr:rowOff>
    </xdr:from>
    <xdr:to>
      <xdr:col>10</xdr:col>
      <xdr:colOff>504825</xdr:colOff>
      <xdr:row>44</xdr:row>
      <xdr:rowOff>119065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9E38F7-F837-8199-D506-E7031570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44</xdr:row>
      <xdr:rowOff>180975</xdr:rowOff>
    </xdr:from>
    <xdr:to>
      <xdr:col>10</xdr:col>
      <xdr:colOff>495300</xdr:colOff>
      <xdr:row>58</xdr:row>
      <xdr:rowOff>185740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5B975C-4073-AC0B-0656-C0A5997EB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59</xdr:row>
      <xdr:rowOff>85725</xdr:rowOff>
    </xdr:from>
    <xdr:to>
      <xdr:col>10</xdr:col>
      <xdr:colOff>495300</xdr:colOff>
      <xdr:row>73</xdr:row>
      <xdr:rowOff>90490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6D62DF-7573-85A7-A54F-C40806F09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73</xdr:row>
      <xdr:rowOff>152400</xdr:rowOff>
    </xdr:from>
    <xdr:to>
      <xdr:col>10</xdr:col>
      <xdr:colOff>495300</xdr:colOff>
      <xdr:row>87</xdr:row>
      <xdr:rowOff>157165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5B41C7-BD96-577F-8DCA-3E4DF4733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590550</xdr:colOff>
      <xdr:row>1</xdr:row>
      <xdr:rowOff>152400</xdr:rowOff>
    </xdr:from>
    <xdr:to>
      <xdr:col>21</xdr:col>
      <xdr:colOff>419100</xdr:colOff>
      <xdr:row>15</xdr:row>
      <xdr:rowOff>157165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BB7FC8-8F79-D573-C16A-4EC75C577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600075</xdr:colOff>
      <xdr:row>16</xdr:row>
      <xdr:rowOff>38100</xdr:rowOff>
    </xdr:from>
    <xdr:to>
      <xdr:col>21</xdr:col>
      <xdr:colOff>428625</xdr:colOff>
      <xdr:row>30</xdr:row>
      <xdr:rowOff>42865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DD1AEB-F9C2-4636-C78F-2F6825C6E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590550</xdr:colOff>
      <xdr:row>30</xdr:row>
      <xdr:rowOff>123825</xdr:rowOff>
    </xdr:from>
    <xdr:to>
      <xdr:col>21</xdr:col>
      <xdr:colOff>419100</xdr:colOff>
      <xdr:row>44</xdr:row>
      <xdr:rowOff>128590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28F00D-7B13-6D93-C548-A00F62764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590550</xdr:colOff>
      <xdr:row>44</xdr:row>
      <xdr:rowOff>180975</xdr:rowOff>
    </xdr:from>
    <xdr:to>
      <xdr:col>21</xdr:col>
      <xdr:colOff>419100</xdr:colOff>
      <xdr:row>58</xdr:row>
      <xdr:rowOff>185740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2060B6-0C83-ACC0-732B-2848417DD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600075</xdr:colOff>
      <xdr:row>59</xdr:row>
      <xdr:rowOff>95250</xdr:rowOff>
    </xdr:from>
    <xdr:to>
      <xdr:col>21</xdr:col>
      <xdr:colOff>428625</xdr:colOff>
      <xdr:row>73</xdr:row>
      <xdr:rowOff>100015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1B2293-9B57-4E15-F254-253DB856A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7</xdr:col>
      <xdr:colOff>296138</xdr:colOff>
      <xdr:row>0</xdr:row>
      <xdr:rowOff>0</xdr:rowOff>
    </xdr:from>
    <xdr:ext cx="4761637" cy="40543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1ED774D-0592-F57B-C0C5-27DC0EF7F749}"/>
            </a:ext>
          </a:extLst>
        </xdr:cNvPr>
        <xdr:cNvSpPr/>
      </xdr:nvSpPr>
      <xdr:spPr>
        <a:xfrm>
          <a:off x="4563338" y="0"/>
          <a:ext cx="4761637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12700">
                <a:solidFill>
                  <a:schemeClr val="accent5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FY25 STATUS PIE CHARTS BY BRANDS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Nguyen" refreshedDate="45810.444156365738" createdVersion="8" refreshedVersion="8" minRefreshableVersion="3" recordCount="5542" xr:uid="{6A0D85FE-0575-4AE4-9F93-DFC13262EB0F}">
  <cacheSource type="worksheet">
    <worksheetSource ref="A1:N1048576" sheet="MLA Data Dump"/>
  </cacheSource>
  <cacheFields count="14">
    <cacheField name="Brand/Function" numFmtId="0">
      <sharedItems containsBlank="1" count="13">
        <s v="eCommerce Management"/>
        <s v="ANALYTICS &amp; INSIGHTS"/>
        <s v="IT"/>
        <s v="Property"/>
        <s v="Marketing"/>
        <m/>
        <s v="SS Finance"/>
        <s v="HR MANAGEMENT"/>
        <s v="Supply Chain"/>
        <s v="SG AVIATION TM"/>
        <s v="Finance"/>
        <s v="SPG DEV"/>
        <s v="SPL OPS Management" u="1"/>
      </sharedItems>
    </cacheField>
    <cacheField name="Department" numFmtId="0">
      <sharedItems containsBlank="1"/>
    </cacheField>
    <cacheField name="Role" numFmtId="0">
      <sharedItems containsBlank="1"/>
    </cacheField>
    <cacheField name="Start Date" numFmtId="0">
      <sharedItems containsNonDate="0" containsDate="1" containsString="0" containsBlank="1" minDate="1987-08-31T00:00:00" maxDate="2025-06-11T00:00:00"/>
    </cacheField>
    <cacheField name="First name" numFmtId="0">
      <sharedItems containsBlank="1"/>
    </cacheField>
    <cacheField name="Last name" numFmtId="0">
      <sharedItems containsBlank="1"/>
    </cacheField>
    <cacheField name="Employee Email" numFmtId="0">
      <sharedItems containsBlank="1"/>
    </cacheField>
    <cacheField name="Learning Activity Title" numFmtId="0">
      <sharedItems containsBlank="1" count="15">
        <s v="Bullying, Harassment and Discrimination - Module 1"/>
        <s v="Bullying, Harassment and Discrimination - Module 2"/>
        <s v="Cyber Security Awareness - Business Email Compromise Scams"/>
        <s v="Cyber Security Awareness - Introduction"/>
        <s v="Cyber Security Awareness - Malicious Links"/>
        <s v="Cyber Security Awareness - Surfing the Web"/>
        <s v="Cyber Security Toolkit"/>
        <s v="Flexible Working Guidelines"/>
        <s v="Getting to know SGH"/>
        <s v="Health and Safety Begins with You"/>
        <s v="Technology Usage -  PCI Compliance"/>
        <s v="Bullying, Harassment and Discrimination for Team Leaders/Line Managers"/>
        <m/>
        <s v="Modern Slavery 2024" u="1"/>
        <s v="Cyber Security Awareness" u="1"/>
      </sharedItems>
    </cacheField>
    <cacheField name="Activity status" numFmtId="0">
      <sharedItems containsBlank="1" count="4">
        <s v="Booked"/>
        <s v="Complete"/>
        <s v="In progress"/>
        <m/>
      </sharedItems>
    </cacheField>
    <cacheField name="Actually Completed Date" numFmtId="0">
      <sharedItems containsNonDate="0" containsDate="1" containsString="0" containsBlank="1" minDate="2016-12-16T00:00:00" maxDate="2025-06-01T00:00:00"/>
    </cacheField>
    <cacheField name="Date Booked" numFmtId="0">
      <sharedItems containsNonDate="0" containsDate="1" containsString="0" containsBlank="1" minDate="2018-07-10T00:00:00" maxDate="2025-06-02T00:00:00"/>
    </cacheField>
    <cacheField name="Planned action steps" numFmtId="0">
      <sharedItems containsBlank="1" containsMixedTypes="1" containsNumber="1" containsInteger="1" minValue="5" maxValue="5456" longText="1"/>
    </cacheField>
    <cacheField name="Fiscal Month" numFmtId="0">
      <sharedItems containsBlank="1" count="74">
        <s v="MAY, FY25"/>
        <s v="APR, FY25"/>
        <s v="MAR, FY25"/>
        <s v="OCT, FY23"/>
        <s v="MAR, FY24"/>
        <s v="APR, FY24"/>
        <s v="MAR, FY22"/>
        <s v="JUL, FY24"/>
        <s v="FEB, FY25"/>
        <s v="JAN, FY23"/>
        <s v="AUG, FY23"/>
        <s v="JAN, FY22"/>
        <s v="JAN, FY25"/>
        <s v="NOV, FY25"/>
        <s v="DEC, FY25"/>
        <s v="OCT, FY25"/>
        <s v="SEP, FY25"/>
        <s v="AUG, FY25"/>
        <s v="SEP, FY22"/>
        <s v="FEB, FY21"/>
        <s v="JUL, FY25"/>
        <s v="JUN, FY24"/>
        <s v="MAY, FY24"/>
        <s v="FEB, FY24"/>
        <s v="JAN, FY24"/>
        <s v="DEC, FY24"/>
        <s v="NOV, FY23"/>
        <s v="APR, FY22"/>
        <s v="NOV, FY24"/>
        <s v="OCT, FY24"/>
        <s v="SEP, FY23"/>
        <s v="JUL, FY23"/>
        <s v="SEP, FY24"/>
        <s v="DEC, FY22"/>
        <s v="AUG, FY24"/>
        <s v="JUN, FY23"/>
        <s v="MAY, FY23"/>
        <s v="APR, FY23"/>
        <s v="MAR, FY23"/>
        <s v="FEB, FY23"/>
        <s v="DEC, FY23"/>
        <s v="JUN, FY22"/>
        <s v="MAY, FY22"/>
        <s v="FEB, FY22"/>
        <s v="NOV, FY22"/>
        <s v="OCT, FY22"/>
        <s v="AUG, FY22"/>
        <s v="NOV, FY21"/>
        <s v="JUL, FY22"/>
        <s v="MAY, FY21"/>
        <s v="Not Applicable"/>
        <s v="MAR, FY21"/>
        <s v="DEC, FY21"/>
        <s v="JAN, FY21"/>
        <s v="JUN, FY20"/>
        <s v="MAR, FY20"/>
        <s v="DEC, FY20"/>
        <s v="JAN, FY20"/>
        <s v="SEP, FY21"/>
        <s v="JUN, FY19"/>
        <s v="NOV, FY19"/>
        <s v="JUN, FY21"/>
        <s v="FEB, FY20"/>
        <s v="JUL, FY20"/>
        <s v="AUG, FY20"/>
        <s v="APR, FY21"/>
        <s v="MAR, FY19"/>
        <s v="APR, FY19"/>
        <s v="NOV, FY20"/>
        <s v="SEP, FY19"/>
        <s v="JUL, FY21"/>
        <s v="OCT, FY20"/>
        <m/>
        <s v="OCT, FY21" u="1"/>
      </sharedItems>
    </cacheField>
    <cacheField name="Fiscal Quar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2">
  <r>
    <x v="0"/>
    <s v="SS ECOMM SM3"/>
    <s v="SHARED SERVICES E-COM"/>
    <d v="2025-06-10T00:00:00"/>
    <s v="Komal"/>
    <s v="Kaur"/>
    <s v="KOMALPREETKAUR0529@GMAIL.COM"/>
    <x v="0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1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2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3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4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5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6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7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8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9"/>
    <x v="0"/>
    <m/>
    <d v="2025-05-13T00:00:00"/>
    <m/>
    <x v="0"/>
    <s v="Q4, FY25"/>
  </r>
  <r>
    <x v="0"/>
    <s v="SS ECOMM SM3"/>
    <s v="SHARED SERVICES E-COM"/>
    <d v="2025-06-10T00:00:00"/>
    <s v="Komal"/>
    <s v="Kaur"/>
    <s v="KOMALPREETKAUR0529@GMAIL.COM"/>
    <x v="10"/>
    <x v="0"/>
    <m/>
    <d v="2025-05-13T00:00:00"/>
    <m/>
    <x v="0"/>
    <s v="Q4, FY25"/>
  </r>
  <r>
    <x v="1"/>
    <m/>
    <s v="SHARED SERVICES"/>
    <d v="2025-06-02T00:00:00"/>
    <s v="Ken"/>
    <s v="Feng"/>
    <s v="XINYU.FUNG@GMAIL.COM"/>
    <x v="0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1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2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3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4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5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6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7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8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9"/>
    <x v="0"/>
    <m/>
    <d v="2025-04-12T00:00:00"/>
    <m/>
    <x v="1"/>
    <s v="Q4, FY25"/>
  </r>
  <r>
    <x v="1"/>
    <m/>
    <s v="SHARED SERVICES"/>
    <d v="2025-06-02T00:00:00"/>
    <s v="Ken"/>
    <s v="Feng"/>
    <s v="XINYU.FUNG@GMAIL.COM"/>
    <x v="10"/>
    <x v="0"/>
    <m/>
    <d v="2025-04-12T00:00:00"/>
    <m/>
    <x v="1"/>
    <s v="Q4, FY25"/>
  </r>
  <r>
    <x v="2"/>
    <s v="IT ENTERPRISE INFORMATION"/>
    <s v="SHARED SERVICES"/>
    <d v="2025-06-02T00:00:00"/>
    <s v="Sam"/>
    <s v="Burgis"/>
    <s v="SAM.BURGIS@SRG.COM.AU"/>
    <x v="0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1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2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3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4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5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6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7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8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9"/>
    <x v="0"/>
    <m/>
    <d v="2025-04-24T00:00:00"/>
    <m/>
    <x v="1"/>
    <s v="Q4, FY25"/>
  </r>
  <r>
    <x v="2"/>
    <s v="IT ENTERPRISE INFORMATION"/>
    <s v="SHARED SERVICES"/>
    <d v="2025-06-02T00:00:00"/>
    <s v="Sam"/>
    <s v="Burgis"/>
    <s v="SAM.BURGIS@SRG.COM.AU"/>
    <x v="10"/>
    <x v="0"/>
    <m/>
    <d v="2025-04-24T00:00:00"/>
    <m/>
    <x v="1"/>
    <s v="Q4, FY25"/>
  </r>
  <r>
    <x v="3"/>
    <s v="Property Management"/>
    <s v="SHARED SERVICES"/>
    <d v="2025-05-26T00:00:00"/>
    <s v="Arthur (Or Artie)"/>
    <s v="Kilias"/>
    <s v="arthur.kilias@srg.com.au"/>
    <x v="0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1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2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3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4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5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6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7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8"/>
    <x v="1"/>
    <d v="2025-05-28T00:00:00"/>
    <d v="2025-05-17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9"/>
    <x v="1"/>
    <d v="2025-05-29T00:00:00"/>
    <d v="2025-05-29T00:00:00"/>
    <m/>
    <x v="0"/>
    <s v="Q4, FY25"/>
  </r>
  <r>
    <x v="3"/>
    <s v="Property Management"/>
    <s v="SHARED SERVICES"/>
    <d v="2025-05-26T00:00:00"/>
    <s v="Arthur (Or Artie)"/>
    <s v="Kilias"/>
    <s v="arthur.kilias@srg.com.au"/>
    <x v="10"/>
    <x v="1"/>
    <d v="2025-05-28T00:00:00"/>
    <d v="2025-05-17T00:00:00"/>
    <m/>
    <x v="0"/>
    <s v="Q4, FY25"/>
  </r>
  <r>
    <x v="4"/>
    <s v="ECOMM DIGITAL"/>
    <s v="SHARED SERVICES E-COM"/>
    <d v="2025-05-12T00:00:00"/>
    <s v="Rasika"/>
    <s v="Pimplodkar"/>
    <s v="rasika.pimplodkar@srg.com.au"/>
    <x v="0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1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2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3"/>
    <x v="1"/>
    <d v="2025-05-15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4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5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6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7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8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9"/>
    <x v="1"/>
    <d v="2025-05-14T00:00:00"/>
    <d v="2025-05-02T00:00:00"/>
    <m/>
    <x v="0"/>
    <s v="Q4, FY25"/>
  </r>
  <r>
    <x v="4"/>
    <s v="ECOMM DIGITAL"/>
    <s v="SHARED SERVICES E-COM"/>
    <d v="2025-05-12T00:00:00"/>
    <s v="Rasika"/>
    <s v="Pimplodkar"/>
    <s v="rasika.pimplodkar@srg.com.au"/>
    <x v="10"/>
    <x v="1"/>
    <d v="2025-05-13T00:00:00"/>
    <d v="2025-05-02T00:00:00"/>
    <m/>
    <x v="0"/>
    <s v="Q4, FY25"/>
  </r>
  <r>
    <x v="5"/>
    <m/>
    <s v="FFM SUPPORT"/>
    <d v="2025-05-12T00:00:00"/>
    <s v="Josh"/>
    <s v="Hodes"/>
    <s v="Josh.Hodes@spotlightgroup.com"/>
    <x v="0"/>
    <x v="1"/>
    <d v="2025-05-14T00:00:00"/>
    <d v="2025-03-27T00:00:00"/>
    <m/>
    <x v="0"/>
    <s v="Q4, FY25"/>
  </r>
  <r>
    <x v="5"/>
    <m/>
    <s v="FFM SUPPORT"/>
    <d v="2025-05-12T00:00:00"/>
    <s v="Josh"/>
    <s v="Hodes"/>
    <s v="Josh.Hodes@spotlightgroup.com"/>
    <x v="1"/>
    <x v="1"/>
    <d v="2025-05-14T00:00:00"/>
    <d v="2025-03-27T00:00:00"/>
    <m/>
    <x v="0"/>
    <s v="Q4, FY25"/>
  </r>
  <r>
    <x v="5"/>
    <m/>
    <s v="FFM SUPPORT"/>
    <d v="2025-05-12T00:00:00"/>
    <s v="Josh"/>
    <s v="Hodes"/>
    <s v="Josh.Hodes@spotlightgroup.com"/>
    <x v="2"/>
    <x v="1"/>
    <d v="2025-05-23T00:00:00"/>
    <d v="2025-03-27T00:00:00"/>
    <m/>
    <x v="0"/>
    <s v="Q4, FY25"/>
  </r>
  <r>
    <x v="5"/>
    <m/>
    <s v="FFM SUPPORT"/>
    <d v="2025-05-12T00:00:00"/>
    <s v="Josh"/>
    <s v="Hodes"/>
    <s v="Josh.Hodes@spotlightgroup.com"/>
    <x v="3"/>
    <x v="1"/>
    <d v="2025-05-15T00:00:00"/>
    <d v="2025-03-27T00:00:00"/>
    <m/>
    <x v="0"/>
    <s v="Q4, FY25"/>
  </r>
  <r>
    <x v="5"/>
    <m/>
    <s v="FFM SUPPORT"/>
    <d v="2025-05-12T00:00:00"/>
    <s v="Josh"/>
    <s v="Hodes"/>
    <s v="Josh.Hodes@spotlightgroup.com"/>
    <x v="4"/>
    <x v="1"/>
    <d v="2025-05-23T00:00:00"/>
    <d v="2025-03-27T00:00:00"/>
    <m/>
    <x v="0"/>
    <s v="Q4, FY25"/>
  </r>
  <r>
    <x v="5"/>
    <m/>
    <s v="FFM SUPPORT"/>
    <d v="2025-05-12T00:00:00"/>
    <s v="Josh"/>
    <s v="Hodes"/>
    <s v="Josh.Hodes@spotlightgroup.com"/>
    <x v="5"/>
    <x v="1"/>
    <d v="2025-05-23T00:00:00"/>
    <d v="2025-03-27T00:00:00"/>
    <m/>
    <x v="0"/>
    <s v="Q4, FY25"/>
  </r>
  <r>
    <x v="5"/>
    <m/>
    <s v="FFM SUPPORT"/>
    <d v="2025-05-12T00:00:00"/>
    <s v="Josh"/>
    <s v="Hodes"/>
    <s v="Josh.Hodes@spotlightgroup.com"/>
    <x v="6"/>
    <x v="1"/>
    <d v="2025-05-23T00:00:00"/>
    <d v="2025-03-27T00:00:00"/>
    <m/>
    <x v="0"/>
    <s v="Q4, FY25"/>
  </r>
  <r>
    <x v="5"/>
    <m/>
    <s v="FFM SUPPORT"/>
    <d v="2025-05-12T00:00:00"/>
    <s v="Josh"/>
    <s v="Hodes"/>
    <s v="Josh.Hodes@spotlightgroup.com"/>
    <x v="7"/>
    <x v="1"/>
    <d v="2025-05-14T00:00:00"/>
    <d v="2025-03-27T00:00:00"/>
    <m/>
    <x v="0"/>
    <s v="Q4, FY25"/>
  </r>
  <r>
    <x v="5"/>
    <m/>
    <s v="FFM SUPPORT"/>
    <d v="2025-05-12T00:00:00"/>
    <s v="Josh"/>
    <s v="Hodes"/>
    <s v="Josh.Hodes@spotlightgroup.com"/>
    <x v="8"/>
    <x v="1"/>
    <d v="2025-05-14T00:00:00"/>
    <d v="2025-03-27T00:00:00"/>
    <m/>
    <x v="0"/>
    <s v="Q4, FY25"/>
  </r>
  <r>
    <x v="5"/>
    <m/>
    <s v="FFM SUPPORT"/>
    <d v="2025-05-12T00:00:00"/>
    <s v="Josh"/>
    <s v="Hodes"/>
    <s v="Josh.Hodes@spotlightgroup.com"/>
    <x v="9"/>
    <x v="1"/>
    <d v="2025-05-13T00:00:00"/>
    <d v="2025-03-27T00:00:00"/>
    <m/>
    <x v="0"/>
    <s v="Q4, FY25"/>
  </r>
  <r>
    <x v="5"/>
    <m/>
    <s v="FFM SUPPORT"/>
    <d v="2025-05-12T00:00:00"/>
    <s v="Josh"/>
    <s v="Hodes"/>
    <s v="Josh.Hodes@spotlightgroup.com"/>
    <x v="10"/>
    <x v="1"/>
    <d v="2025-05-15T00:00:00"/>
    <d v="2025-03-27T00:00:00"/>
    <m/>
    <x v="0"/>
    <s v="Q4, FY25"/>
  </r>
  <r>
    <x v="2"/>
    <s v="IT DIGITAL"/>
    <s v="SHARED SERVICES IT"/>
    <d v="2025-05-05T00:00:00"/>
    <s v="Praseeth"/>
    <s v="Surendran"/>
    <s v="praseeth.surendran@srg.com.au"/>
    <x v="0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1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2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3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4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5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6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7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8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9"/>
    <x v="0"/>
    <m/>
    <d v="2025-03-25T00:00:00"/>
    <m/>
    <x v="2"/>
    <s v="Q3, FY25"/>
  </r>
  <r>
    <x v="2"/>
    <s v="IT DIGITAL"/>
    <s v="SHARED SERVICES IT"/>
    <d v="2025-05-05T00:00:00"/>
    <s v="Praseeth"/>
    <s v="Surendran"/>
    <s v="praseeth.surendran@srg.com.au"/>
    <x v="10"/>
    <x v="0"/>
    <m/>
    <d v="2025-03-25T00:00:00"/>
    <m/>
    <x v="2"/>
    <s v="Q3, FY25"/>
  </r>
  <r>
    <x v="6"/>
    <s v="SS Finance SM1"/>
    <s v="SHARED SERVICES"/>
    <d v="2025-05-05T00:00:00"/>
    <s v="Maria"/>
    <s v="Tenace"/>
    <s v="Maria.Tenace@srg.com.au"/>
    <x v="0"/>
    <x v="1"/>
    <d v="2025-05-07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1"/>
    <x v="1"/>
    <d v="2025-05-07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2"/>
    <x v="1"/>
    <d v="2025-05-08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3"/>
    <x v="1"/>
    <d v="2025-05-07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4"/>
    <x v="1"/>
    <d v="2025-05-06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5"/>
    <x v="1"/>
    <d v="2025-05-07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6"/>
    <x v="1"/>
    <d v="2025-05-08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7"/>
    <x v="1"/>
    <d v="2025-05-06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8"/>
    <x v="1"/>
    <d v="2025-05-07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9"/>
    <x v="1"/>
    <d v="2025-05-06T00:00:00"/>
    <d v="2025-04-15T00:00:00"/>
    <m/>
    <x v="0"/>
    <s v="Q4, FY25"/>
  </r>
  <r>
    <x v="6"/>
    <s v="SS Finance SM1"/>
    <s v="SHARED SERVICES"/>
    <d v="2025-05-05T00:00:00"/>
    <s v="Maria"/>
    <s v="Tenace"/>
    <s v="Maria.Tenace@srg.com.au"/>
    <x v="10"/>
    <x v="1"/>
    <d v="2025-05-06T00:00:00"/>
    <d v="2025-04-15T00:00:00"/>
    <m/>
    <x v="0"/>
    <s v="Q4, FY25"/>
  </r>
  <r>
    <x v="3"/>
    <s v="Facilities Management"/>
    <s v="SHARED SERVICES"/>
    <d v="2025-04-28T00:00:00"/>
    <s v="Belinda"/>
    <s v="Martin"/>
    <s v="belinda.martin@srg.com.au"/>
    <x v="0"/>
    <x v="1"/>
    <d v="2025-04-29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1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2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3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4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5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6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7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8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9"/>
    <x v="1"/>
    <d v="2025-04-30T00:00:00"/>
    <d v="2025-04-16T00:00:00"/>
    <m/>
    <x v="0"/>
    <s v="Q4, FY25"/>
  </r>
  <r>
    <x v="3"/>
    <s v="Facilities Management"/>
    <s v="SHARED SERVICES"/>
    <d v="2025-04-28T00:00:00"/>
    <s v="Belinda"/>
    <s v="Martin"/>
    <s v="belinda.martin@srg.com.au"/>
    <x v="10"/>
    <x v="1"/>
    <d v="2025-04-30T00:00:00"/>
    <d v="2025-04-16T00:00:00"/>
    <m/>
    <x v="0"/>
    <s v="Q4, FY25"/>
  </r>
  <r>
    <x v="3"/>
    <s v="Facilities Management"/>
    <s v="SHARED SERVICES"/>
    <d v="2025-04-28T00:00:00"/>
    <s v="Fabio"/>
    <s v="Cigana"/>
    <s v="fabio.cigana@srg.com.au"/>
    <x v="0"/>
    <x v="1"/>
    <d v="2025-04-29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1"/>
    <x v="1"/>
    <d v="2025-04-29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2"/>
    <x v="1"/>
    <d v="2025-04-30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3"/>
    <x v="1"/>
    <d v="2025-04-29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4"/>
    <x v="1"/>
    <d v="2025-04-29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5"/>
    <x v="1"/>
    <d v="2025-04-30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6"/>
    <x v="1"/>
    <d v="2025-04-30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7"/>
    <x v="1"/>
    <d v="2025-04-30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8"/>
    <x v="1"/>
    <d v="2025-04-29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9"/>
    <x v="1"/>
    <d v="2025-04-30T00:00:00"/>
    <d v="2025-04-05T00:00:00"/>
    <m/>
    <x v="0"/>
    <s v="Q4, FY25"/>
  </r>
  <r>
    <x v="3"/>
    <s v="Facilities Management"/>
    <s v="SHARED SERVICES"/>
    <d v="2025-04-28T00:00:00"/>
    <s v="Fabio"/>
    <s v="Cigana"/>
    <s v="fabio.cigana@srg.com.au"/>
    <x v="9"/>
    <x v="2"/>
    <m/>
    <d v="2025-05-07T00:00:00"/>
    <m/>
    <x v="0"/>
    <s v="Q4, FY25"/>
  </r>
  <r>
    <x v="3"/>
    <s v="Facilities Management"/>
    <s v="SHARED SERVICES"/>
    <d v="2025-04-28T00:00:00"/>
    <s v="Fabio"/>
    <s v="Cigana"/>
    <s v="fabio.cigana@srg.com.au"/>
    <x v="10"/>
    <x v="1"/>
    <d v="2025-04-30T00:00:00"/>
    <d v="2025-04-05T00:00:00"/>
    <m/>
    <x v="0"/>
    <s v="Q4, FY25"/>
  </r>
  <r>
    <x v="3"/>
    <s v="Facilities Management"/>
    <s v="SHARED SERVICES"/>
    <d v="2025-04-28T00:00:00"/>
    <s v="Phil"/>
    <s v="Curtis"/>
    <s v="Phil.Curtis@srg.com.au"/>
    <x v="0"/>
    <x v="1"/>
    <d v="2025-04-29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1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2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3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4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5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6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7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8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9"/>
    <x v="1"/>
    <d v="2025-05-05T00:00:00"/>
    <d v="2025-04-03T00:00:00"/>
    <m/>
    <x v="0"/>
    <s v="Q4, FY25"/>
  </r>
  <r>
    <x v="3"/>
    <s v="Facilities Management"/>
    <s v="SHARED SERVICES"/>
    <d v="2025-04-28T00:00:00"/>
    <s v="Phil"/>
    <s v="Curtis"/>
    <s v="Phil.Curtis@srg.com.au"/>
    <x v="10"/>
    <x v="1"/>
    <d v="2025-04-30T00:00:00"/>
    <d v="2025-04-03T00:00:00"/>
    <m/>
    <x v="0"/>
    <s v="Q4, FY25"/>
  </r>
  <r>
    <x v="3"/>
    <s v="Procurement- Property"/>
    <s v="SHARED SERVICES"/>
    <d v="2025-04-28T00:00:00"/>
    <s v="Lee"/>
    <s v="Lea"/>
    <s v="leanne.lea@srg.com.au"/>
    <x v="0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1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2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3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4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5"/>
    <x v="1"/>
    <d v="2025-05-05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6"/>
    <x v="1"/>
    <d v="2025-05-05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7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8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9"/>
    <x v="1"/>
    <d v="2025-05-02T00:00:00"/>
    <d v="2025-03-26T00:00:00"/>
    <m/>
    <x v="0"/>
    <s v="Q4, FY25"/>
  </r>
  <r>
    <x v="3"/>
    <s v="Procurement- Property"/>
    <s v="SHARED SERVICES"/>
    <d v="2025-04-28T00:00:00"/>
    <s v="Lee"/>
    <s v="Lea"/>
    <s v="leanne.lea@srg.com.au"/>
    <x v="10"/>
    <x v="1"/>
    <d v="2025-04-30T00:00:00"/>
    <d v="2025-03-26T00:00:00"/>
    <m/>
    <x v="0"/>
    <s v="Q4, FY25"/>
  </r>
  <r>
    <x v="7"/>
    <m/>
    <s v="SHARED SERVICES HR"/>
    <d v="2025-04-22T00:00:00"/>
    <s v="Pooja"/>
    <s v="Satyanarayan"/>
    <s v="pooja.satyanarayan@srg.com.au"/>
    <x v="0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1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2"/>
    <x v="2"/>
    <m/>
    <d v="2025-03-25T00:00:00"/>
    <m/>
    <x v="1"/>
    <s v="Q4, FY25"/>
  </r>
  <r>
    <x v="7"/>
    <m/>
    <s v="SHARED SERVICES HR"/>
    <d v="2025-04-22T00:00:00"/>
    <s v="Pooja"/>
    <s v="Satyanarayan"/>
    <s v="pooja.satyanarayan@srg.com.au"/>
    <x v="3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4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5"/>
    <x v="2"/>
    <m/>
    <d v="2025-03-25T00:00:00"/>
    <m/>
    <x v="1"/>
    <s v="Q4, FY25"/>
  </r>
  <r>
    <x v="7"/>
    <m/>
    <s v="SHARED SERVICES HR"/>
    <d v="2025-04-22T00:00:00"/>
    <s v="Pooja"/>
    <s v="Satyanarayan"/>
    <s v="pooja.satyanarayan@srg.com.au"/>
    <x v="6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7"/>
    <x v="2"/>
    <m/>
    <d v="2025-03-25T00:00:00"/>
    <m/>
    <x v="1"/>
    <s v="Q4, FY25"/>
  </r>
  <r>
    <x v="7"/>
    <m/>
    <s v="SHARED SERVICES HR"/>
    <d v="2025-04-22T00:00:00"/>
    <s v="Pooja"/>
    <s v="Satyanarayan"/>
    <s v="pooja.satyanarayan@srg.com.au"/>
    <x v="8"/>
    <x v="1"/>
    <d v="2025-04-28T00:00:00"/>
    <d v="2025-03-25T00:00:00"/>
    <m/>
    <x v="0"/>
    <s v="Q4, FY25"/>
  </r>
  <r>
    <x v="7"/>
    <m/>
    <s v="SHARED SERVICES HR"/>
    <d v="2025-04-22T00:00:00"/>
    <s v="Pooja"/>
    <s v="Satyanarayan"/>
    <s v="pooja.satyanarayan@srg.com.au"/>
    <x v="9"/>
    <x v="1"/>
    <d v="2025-04-24T00:00:00"/>
    <d v="2025-03-25T00:00:00"/>
    <m/>
    <x v="1"/>
    <s v="Q4, FY25"/>
  </r>
  <r>
    <x v="7"/>
    <m/>
    <s v="SHARED SERVICES HR"/>
    <d v="2025-04-22T00:00:00"/>
    <s v="Pooja"/>
    <s v="Satyanarayan"/>
    <s v="pooja.satyanarayan@srg.com.au"/>
    <x v="10"/>
    <x v="1"/>
    <d v="2025-04-24T00:00:00"/>
    <d v="2025-03-25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0"/>
    <x v="1"/>
    <d v="2025-04-13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1"/>
    <x v="1"/>
    <d v="2025-04-20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2"/>
    <x v="2"/>
    <m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3"/>
    <x v="1"/>
    <d v="2025-04-20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4"/>
    <x v="2"/>
    <m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5"/>
    <x v="1"/>
    <d v="2025-04-20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6"/>
    <x v="1"/>
    <d v="2025-04-21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7"/>
    <x v="1"/>
    <d v="2025-04-20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8"/>
    <x v="1"/>
    <d v="2025-04-21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9"/>
    <x v="1"/>
    <d v="2025-04-20T00:00:00"/>
    <d v="2025-04-03T00:00:00"/>
    <m/>
    <x v="1"/>
    <s v="Q4, FY25"/>
  </r>
  <r>
    <x v="4"/>
    <s v="Head of Marketing Ops"/>
    <s v="SHARED SERVICES MARKETING"/>
    <d v="2025-04-07T00:00:00"/>
    <s v="Cindy"/>
    <s v="Richardson"/>
    <s v="CINDY.RICHARDSON@SRG.COM.AU"/>
    <x v="10"/>
    <x v="1"/>
    <d v="2025-04-20T00:00:00"/>
    <d v="2025-04-03T00:00:00"/>
    <m/>
    <x v="1"/>
    <s v="Q4, FY25"/>
  </r>
  <r>
    <x v="7"/>
    <m/>
    <s v="SHARED SERVICES HR"/>
    <d v="2025-03-24T00:00:00"/>
    <s v="Kurt"/>
    <s v="Mason"/>
    <s v="kurt.mason@srg.com.au"/>
    <x v="0"/>
    <x v="1"/>
    <d v="2025-04-23T00:00:00"/>
    <d v="2025-02-20T00:00:00"/>
    <m/>
    <x v="1"/>
    <s v="Q4, FY25"/>
  </r>
  <r>
    <x v="7"/>
    <m/>
    <s v="SHARED SERVICES HR"/>
    <d v="2025-03-24T00:00:00"/>
    <s v="Kurt"/>
    <s v="Mason"/>
    <s v="kurt.mason@srg.com.au"/>
    <x v="1"/>
    <x v="1"/>
    <d v="2025-04-23T00:00:00"/>
    <d v="2025-02-20T00:00:00"/>
    <m/>
    <x v="1"/>
    <s v="Q4, FY25"/>
  </r>
  <r>
    <x v="7"/>
    <m/>
    <s v="SHARED SERVICES HR"/>
    <d v="2025-03-24T00:00:00"/>
    <s v="Kurt"/>
    <s v="Mason"/>
    <s v="kurt.mason@srg.com.au"/>
    <x v="2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3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4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5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6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7"/>
    <x v="1"/>
    <d v="2025-04-23T00:00:00"/>
    <d v="2025-02-20T00:00:00"/>
    <m/>
    <x v="1"/>
    <s v="Q4, FY25"/>
  </r>
  <r>
    <x v="7"/>
    <m/>
    <s v="SHARED SERVICES HR"/>
    <d v="2025-03-24T00:00:00"/>
    <s v="Kurt"/>
    <s v="Mason"/>
    <s v="kurt.mason@srg.com.au"/>
    <x v="8"/>
    <x v="1"/>
    <d v="2025-03-26T00:00:00"/>
    <d v="2025-02-20T00:00:00"/>
    <m/>
    <x v="2"/>
    <s v="Q3, FY25"/>
  </r>
  <r>
    <x v="7"/>
    <m/>
    <s v="SHARED SERVICES HR"/>
    <d v="2025-03-24T00:00:00"/>
    <s v="Kurt"/>
    <s v="Mason"/>
    <s v="kurt.mason@srg.com.au"/>
    <x v="9"/>
    <x v="2"/>
    <m/>
    <d v="2025-02-20T00:00:00"/>
    <m/>
    <x v="2"/>
    <s v="Q3, FY25"/>
  </r>
  <r>
    <x v="7"/>
    <m/>
    <s v="SHARED SERVICES HR"/>
    <d v="2025-03-24T00:00:00"/>
    <s v="Kurt"/>
    <s v="Mason"/>
    <s v="kurt.mason@srg.com.au"/>
    <x v="10"/>
    <x v="1"/>
    <d v="2025-03-26T00:00:00"/>
    <d v="2025-02-20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0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1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2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2"/>
    <x v="1"/>
    <d v="2025-04-01T00:00:00"/>
    <d v="2025-04-01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3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3"/>
    <x v="1"/>
    <d v="2025-04-01T00:00:00"/>
    <d v="2025-04-01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4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4"/>
    <x v="1"/>
    <d v="2025-04-01T00:00:00"/>
    <d v="2025-04-01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5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5"/>
    <x v="1"/>
    <d v="2025-04-01T00:00:00"/>
    <d v="2025-04-01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6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6"/>
    <x v="1"/>
    <d v="2025-04-01T00:00:00"/>
    <d v="2025-04-01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7"/>
    <x v="1"/>
    <d v="2025-03-25T00:00:00"/>
    <d v="2025-01-16T00:00:00"/>
    <m/>
    <x v="2"/>
    <s v="Q3, FY25"/>
  </r>
  <r>
    <x v="2"/>
    <s v="IT ENTERPRISE INFORMATION"/>
    <s v="SHARED SERVICES IT"/>
    <d v="2025-03-24T00:00:00"/>
    <s v="Brendan"/>
    <s v="Matheson"/>
    <s v="brendan.matheson@srg.com.au"/>
    <x v="8"/>
    <x v="1"/>
    <d v="2025-03-31T00:00:00"/>
    <d v="2025-01-16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9"/>
    <x v="1"/>
    <d v="2025-03-31T00:00:00"/>
    <d v="2025-01-16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9"/>
    <x v="1"/>
    <d v="2025-04-09T00:00:00"/>
    <d v="2025-04-09T00:00:00"/>
    <m/>
    <x v="1"/>
    <s v="Q4, FY25"/>
  </r>
  <r>
    <x v="2"/>
    <s v="IT ENTERPRISE INFORMATION"/>
    <s v="SHARED SERVICES IT"/>
    <d v="2025-03-24T00:00:00"/>
    <s v="Brendan"/>
    <s v="Matheson"/>
    <s v="brendan.matheson@srg.com.au"/>
    <x v="10"/>
    <x v="1"/>
    <d v="2025-03-25T00:00:00"/>
    <d v="2025-01-16T00:00:00"/>
    <m/>
    <x v="2"/>
    <s v="Q3, FY25"/>
  </r>
  <r>
    <x v="4"/>
    <s v="ECOMM DIGITAL"/>
    <s v="SHARED SERVICES E-COM"/>
    <d v="2025-03-19T00:00:00"/>
    <s v="Srivi"/>
    <s v="Gurunathan"/>
    <s v="Srivi.Gurunathan@srg.com.au"/>
    <x v="0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1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2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3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4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5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6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7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8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9"/>
    <x v="1"/>
    <d v="2025-03-25T00:00:00"/>
    <d v="2025-02-20T00:00:00"/>
    <m/>
    <x v="2"/>
    <s v="Q3, FY25"/>
  </r>
  <r>
    <x v="4"/>
    <s v="ECOMM DIGITAL"/>
    <s v="SHARED SERVICES E-COM"/>
    <d v="2025-03-19T00:00:00"/>
    <s v="Srivi"/>
    <s v="Gurunathan"/>
    <s v="Srivi.Gurunathan@srg.com.au"/>
    <x v="10"/>
    <x v="1"/>
    <d v="2025-03-25T00:00:00"/>
    <d v="2025-02-20T00:00:00"/>
    <m/>
    <x v="2"/>
    <s v="Q3, FY25"/>
  </r>
  <r>
    <x v="7"/>
    <m/>
    <s v="SHARED SERVICES HR"/>
    <d v="2025-03-17T00:00:00"/>
    <s v="Julie"/>
    <s v="Ma"/>
    <s v="julie.ma@srg.com.au"/>
    <x v="0"/>
    <x v="1"/>
    <d v="2025-03-21T00:00:00"/>
    <d v="2025-02-14T00:00:00"/>
    <m/>
    <x v="2"/>
    <s v="Q3, FY25"/>
  </r>
  <r>
    <x v="7"/>
    <m/>
    <s v="SHARED SERVICES HR"/>
    <d v="2025-03-17T00:00:00"/>
    <s v="Julie"/>
    <s v="Ma"/>
    <s v="julie.ma@srg.com.au"/>
    <x v="1"/>
    <x v="1"/>
    <d v="2025-03-21T00:00:00"/>
    <d v="2025-02-14T00:00:00"/>
    <m/>
    <x v="2"/>
    <s v="Q3, FY25"/>
  </r>
  <r>
    <x v="7"/>
    <m/>
    <s v="SHARED SERVICES HR"/>
    <d v="2025-03-17T00:00:00"/>
    <s v="Julie"/>
    <s v="Ma"/>
    <s v="julie.ma@srg.com.au"/>
    <x v="2"/>
    <x v="1"/>
    <d v="2025-03-25T00:00:00"/>
    <d v="2025-02-14T00:00:00"/>
    <m/>
    <x v="2"/>
    <s v="Q3, FY25"/>
  </r>
  <r>
    <x v="7"/>
    <m/>
    <s v="SHARED SERVICES HR"/>
    <d v="2025-03-17T00:00:00"/>
    <s v="Julie"/>
    <s v="Ma"/>
    <s v="julie.ma@srg.com.au"/>
    <x v="3"/>
    <x v="1"/>
    <d v="2025-03-25T00:00:00"/>
    <d v="2025-02-14T00:00:00"/>
    <m/>
    <x v="2"/>
    <s v="Q3, FY25"/>
  </r>
  <r>
    <x v="7"/>
    <m/>
    <s v="SHARED SERVICES HR"/>
    <d v="2025-03-17T00:00:00"/>
    <s v="Julie"/>
    <s v="Ma"/>
    <s v="julie.ma@srg.com.au"/>
    <x v="4"/>
    <x v="1"/>
    <d v="2025-03-25T00:00:00"/>
    <d v="2025-02-14T00:00:00"/>
    <m/>
    <x v="2"/>
    <s v="Q3, FY25"/>
  </r>
  <r>
    <x v="7"/>
    <m/>
    <s v="SHARED SERVICES HR"/>
    <d v="2025-03-17T00:00:00"/>
    <s v="Julie"/>
    <s v="Ma"/>
    <s v="julie.ma@srg.com.au"/>
    <x v="5"/>
    <x v="1"/>
    <d v="2025-03-25T00:00:00"/>
    <d v="2025-02-14T00:00:00"/>
    <m/>
    <x v="2"/>
    <s v="Q3, FY25"/>
  </r>
  <r>
    <x v="7"/>
    <m/>
    <s v="SHARED SERVICES HR"/>
    <d v="2025-03-17T00:00:00"/>
    <s v="Julie"/>
    <s v="Ma"/>
    <s v="julie.ma@srg.com.au"/>
    <x v="6"/>
    <x v="1"/>
    <d v="2025-03-25T00:00:00"/>
    <d v="2025-02-14T00:00:00"/>
    <m/>
    <x v="2"/>
    <s v="Q3, FY25"/>
  </r>
  <r>
    <x v="7"/>
    <m/>
    <s v="SHARED SERVICES HR"/>
    <d v="2025-03-17T00:00:00"/>
    <s v="Julie"/>
    <s v="Ma"/>
    <s v="julie.ma@srg.com.au"/>
    <x v="7"/>
    <x v="1"/>
    <d v="2025-03-20T00:00:00"/>
    <d v="2025-02-14T00:00:00"/>
    <m/>
    <x v="2"/>
    <s v="Q3, FY25"/>
  </r>
  <r>
    <x v="7"/>
    <m/>
    <s v="SHARED SERVICES HR"/>
    <d v="2025-03-17T00:00:00"/>
    <s v="Julie"/>
    <s v="Ma"/>
    <s v="julie.ma@srg.com.au"/>
    <x v="8"/>
    <x v="1"/>
    <d v="2025-03-20T00:00:00"/>
    <d v="2025-02-14T00:00:00"/>
    <m/>
    <x v="2"/>
    <s v="Q3, FY25"/>
  </r>
  <r>
    <x v="7"/>
    <m/>
    <s v="SHARED SERVICES HR"/>
    <d v="2025-03-17T00:00:00"/>
    <s v="Julie"/>
    <s v="Ma"/>
    <s v="julie.ma@srg.com.au"/>
    <x v="9"/>
    <x v="1"/>
    <d v="2025-03-19T00:00:00"/>
    <d v="2025-02-14T00:00:00"/>
    <m/>
    <x v="2"/>
    <s v="Q3, FY25"/>
  </r>
  <r>
    <x v="7"/>
    <m/>
    <s v="SHARED SERVICES HR"/>
    <d v="2025-03-17T00:00:00"/>
    <s v="Julie"/>
    <s v="Ma"/>
    <s v="julie.ma@srg.com.au"/>
    <x v="10"/>
    <x v="1"/>
    <d v="2025-03-19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0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1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2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3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4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5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6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7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8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9"/>
    <x v="1"/>
    <d v="2025-03-20T00:00:00"/>
    <d v="2025-02-14T00:00:00"/>
    <m/>
    <x v="2"/>
    <s v="Q3, FY25"/>
  </r>
  <r>
    <x v="4"/>
    <s v="Head of Marketing Ops"/>
    <s v="SHARED SERVICES MARKETING"/>
    <d v="2025-03-17T00:00:00"/>
    <s v="Rich"/>
    <s v="Grealish"/>
    <s v="Rich.Grealish@srg.com.au"/>
    <x v="10"/>
    <x v="1"/>
    <d v="2025-03-20T00:00:00"/>
    <d v="2025-02-14T00:00:00"/>
    <m/>
    <x v="2"/>
    <s v="Q3, FY25"/>
  </r>
  <r>
    <x v="4"/>
    <s v="SS ECOMM SM1"/>
    <s v="SHARED SERVICES E-COM"/>
    <d v="2025-03-17T00:00:00"/>
    <s v="Hannah"/>
    <s v="Heathcote"/>
    <s v="HANNAH.HEATHCOTE@SRG.COM.AU"/>
    <x v="0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1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2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3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4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5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6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7"/>
    <x v="1"/>
    <d v="2025-03-19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8"/>
    <x v="1"/>
    <d v="2025-03-18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9"/>
    <x v="1"/>
    <d v="2025-03-19T00:00:00"/>
    <d v="2025-02-20T00:00:00"/>
    <m/>
    <x v="2"/>
    <s v="Q3, FY25"/>
  </r>
  <r>
    <x v="4"/>
    <s v="SS ECOMM SM1"/>
    <s v="SHARED SERVICES E-COM"/>
    <d v="2025-03-17T00:00:00"/>
    <s v="Hannah"/>
    <s v="Heathcote"/>
    <s v="HANNAH.HEATHCOTE@SRG.COM.AU"/>
    <x v="9"/>
    <x v="1"/>
    <d v="2025-05-29T00:00:00"/>
    <d v="2025-05-29T00:00:00"/>
    <m/>
    <x v="0"/>
    <s v="Q4, FY25"/>
  </r>
  <r>
    <x v="4"/>
    <s v="SS ECOMM SM1"/>
    <s v="SHARED SERVICES E-COM"/>
    <d v="2025-03-17T00:00:00"/>
    <s v="Hannah"/>
    <s v="Heathcote"/>
    <s v="HANNAH.HEATHCOTE@SRG.COM.AU"/>
    <x v="10"/>
    <x v="1"/>
    <d v="2025-03-18T00:00:00"/>
    <d v="2025-02-20T00:00:00"/>
    <m/>
    <x v="2"/>
    <s v="Q3, FY25"/>
  </r>
  <r>
    <x v="0"/>
    <s v="SS ECOMM SM4"/>
    <s v="SHARED SERVICES E-COM"/>
    <d v="2025-03-11T00:00:00"/>
    <s v="Rushi"/>
    <s v="Pathak"/>
    <s v="Rushi.Pathak@srg.com.au"/>
    <x v="0"/>
    <x v="1"/>
    <d v="2025-03-26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1"/>
    <x v="1"/>
    <d v="2025-03-13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2"/>
    <x v="1"/>
    <d v="2025-03-24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2"/>
    <x v="1"/>
    <d v="2025-03-26T00:00:00"/>
    <d v="2025-03-26T00:00:00"/>
    <m/>
    <x v="2"/>
    <s v="Q3, FY25"/>
  </r>
  <r>
    <x v="0"/>
    <s v="SS ECOMM SM4"/>
    <s v="SHARED SERVICES E-COM"/>
    <d v="2025-03-11T00:00:00"/>
    <s v="Rushi"/>
    <s v="Pathak"/>
    <s v="Rushi.Pathak@srg.com.au"/>
    <x v="3"/>
    <x v="1"/>
    <d v="2025-03-24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4"/>
    <x v="1"/>
    <d v="2025-03-24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5"/>
    <x v="1"/>
    <d v="2025-03-24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5"/>
    <x v="1"/>
    <d v="2025-03-26T00:00:00"/>
    <d v="2025-03-26T00:00:00"/>
    <m/>
    <x v="2"/>
    <s v="Q3, FY25"/>
  </r>
  <r>
    <x v="0"/>
    <s v="SS ECOMM SM4"/>
    <s v="SHARED SERVICES E-COM"/>
    <d v="2025-03-11T00:00:00"/>
    <s v="Rushi"/>
    <s v="Pathak"/>
    <s v="Rushi.Pathak@srg.com.au"/>
    <x v="6"/>
    <x v="1"/>
    <d v="2025-03-24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6"/>
    <x v="1"/>
    <d v="2025-03-26T00:00:00"/>
    <d v="2025-03-26T00:00:00"/>
    <m/>
    <x v="2"/>
    <s v="Q3, FY25"/>
  </r>
  <r>
    <x v="0"/>
    <s v="SS ECOMM SM4"/>
    <s v="SHARED SERVICES E-COM"/>
    <d v="2025-03-11T00:00:00"/>
    <s v="Rushi"/>
    <s v="Pathak"/>
    <s v="Rushi.Pathak@srg.com.au"/>
    <x v="7"/>
    <x v="1"/>
    <d v="2025-03-26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8"/>
    <x v="1"/>
    <d v="2025-03-13T00:00:00"/>
    <d v="2025-02-22T00:00:00"/>
    <m/>
    <x v="2"/>
    <s v="Q3, FY25"/>
  </r>
  <r>
    <x v="0"/>
    <s v="SS ECOMM SM4"/>
    <s v="SHARED SERVICES E-COM"/>
    <d v="2025-03-11T00:00:00"/>
    <s v="Rushi"/>
    <s v="Pathak"/>
    <s v="Rushi.Pathak@srg.com.au"/>
    <x v="9"/>
    <x v="1"/>
    <d v="2025-03-12T00:00:00"/>
    <d v="2025-02-22T00:00:00"/>
    <s v="understanding health and safety"/>
    <x v="2"/>
    <s v="Q3, FY25"/>
  </r>
  <r>
    <x v="0"/>
    <s v="SS ECOMM SM4"/>
    <s v="SHARED SERVICES E-COM"/>
    <d v="2025-03-11T00:00:00"/>
    <s v="Rushi"/>
    <s v="Pathak"/>
    <s v="Rushi.Pathak@srg.com.au"/>
    <x v="10"/>
    <x v="1"/>
    <d v="2025-03-26T00:00:00"/>
    <d v="2025-02-22T00:00:00"/>
    <m/>
    <x v="2"/>
    <s v="Q3, FY25"/>
  </r>
  <r>
    <x v="7"/>
    <m/>
    <s v="SHARED SERVICES HR"/>
    <d v="2025-03-11T00:00:00"/>
    <s v="Martin"/>
    <s v="Bicknell"/>
    <s v="martin.bicknell@srg.com.au"/>
    <x v="0"/>
    <x v="1"/>
    <d v="2025-03-12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1"/>
    <x v="1"/>
    <d v="2025-03-12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2"/>
    <x v="1"/>
    <d v="2025-03-13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3"/>
    <x v="1"/>
    <d v="2025-03-13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4"/>
    <x v="1"/>
    <d v="2025-03-13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5"/>
    <x v="1"/>
    <d v="2025-03-13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6"/>
    <x v="1"/>
    <d v="2025-03-13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7"/>
    <x v="1"/>
    <d v="2025-03-11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8"/>
    <x v="1"/>
    <d v="2025-03-12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9"/>
    <x v="1"/>
    <d v="2025-03-12T00:00:00"/>
    <d v="2025-02-06T00:00:00"/>
    <m/>
    <x v="2"/>
    <s v="Q3, FY25"/>
  </r>
  <r>
    <x v="7"/>
    <m/>
    <s v="SHARED SERVICES HR"/>
    <d v="2025-03-11T00:00:00"/>
    <s v="Martin"/>
    <s v="Bicknell"/>
    <s v="martin.bicknell@srg.com.au"/>
    <x v="10"/>
    <x v="1"/>
    <d v="2025-03-12T00:00:00"/>
    <d v="2025-02-06T00:00:00"/>
    <m/>
    <x v="2"/>
    <s v="Q3, FY25"/>
  </r>
  <r>
    <x v="6"/>
    <s v="SS Finance SM2"/>
    <s v="SHARED SERVICES"/>
    <d v="2025-03-03T00:00:00"/>
    <s v="Jonathan"/>
    <s v="Tan"/>
    <s v="Jonathan.Tan@srg.com.au"/>
    <x v="0"/>
    <x v="1"/>
    <d v="2025-03-11T00:00:00"/>
    <d v="2025-02-24T00:00:00"/>
    <s v="learn difference between bullying, harassment, discrimination"/>
    <x v="2"/>
    <s v="Q3, FY25"/>
  </r>
  <r>
    <x v="6"/>
    <s v="SS Finance SM2"/>
    <s v="SHARED SERVICES"/>
    <d v="2025-03-03T00:00:00"/>
    <s v="Jonathan"/>
    <s v="Tan"/>
    <s v="Jonathan.Tan@srg.com.au"/>
    <x v="1"/>
    <x v="1"/>
    <d v="2025-03-11T00:00:00"/>
    <d v="2025-02-24T00:00:00"/>
    <s v="learn about responsibilities on bullying, harassment, discrimination"/>
    <x v="2"/>
    <s v="Q3, FY25"/>
  </r>
  <r>
    <x v="6"/>
    <s v="SS Finance SM2"/>
    <s v="SHARED SERVICES"/>
    <d v="2025-03-03T00:00:00"/>
    <s v="Jonathan"/>
    <s v="Tan"/>
    <s v="Jonathan.Tan@srg.com.au"/>
    <x v="2"/>
    <x v="1"/>
    <d v="2025-03-14T00:00:00"/>
    <d v="2025-02-24T00:00:00"/>
    <s v="To identify, differentiate, report BEC scams"/>
    <x v="2"/>
    <s v="Q3, FY25"/>
  </r>
  <r>
    <x v="6"/>
    <s v="SS Finance SM2"/>
    <s v="SHARED SERVICES"/>
    <d v="2025-03-03T00:00:00"/>
    <s v="Jonathan"/>
    <s v="Tan"/>
    <s v="Jonathan.Tan@srg.com.au"/>
    <x v="3"/>
    <x v="1"/>
    <d v="2025-03-13T00:00:00"/>
    <d v="2025-02-24T00:00:00"/>
    <s v="raise awareness on avoiding online threats"/>
    <x v="2"/>
    <s v="Q3, FY25"/>
  </r>
  <r>
    <x v="6"/>
    <s v="SS Finance SM2"/>
    <s v="SHARED SERVICES"/>
    <d v="2025-03-03T00:00:00"/>
    <s v="Jonathan"/>
    <s v="Tan"/>
    <s v="Jonathan.Tan@srg.com.au"/>
    <x v="4"/>
    <x v="1"/>
    <d v="2025-03-14T00:00:00"/>
    <d v="2025-02-24T00:00:00"/>
    <s v="Understand, protect against malicious links"/>
    <x v="2"/>
    <s v="Q3, FY25"/>
  </r>
  <r>
    <x v="6"/>
    <s v="SS Finance SM2"/>
    <s v="SHARED SERVICES"/>
    <d v="2025-03-03T00:00:00"/>
    <s v="Jonathan"/>
    <s v="Tan"/>
    <s v="Jonathan.Tan@srg.com.au"/>
    <x v="5"/>
    <x v="1"/>
    <d v="2025-03-14T00:00:00"/>
    <d v="2025-02-24T00:00:00"/>
    <s v="Learn about safe web surfing"/>
    <x v="2"/>
    <s v="Q3, FY25"/>
  </r>
  <r>
    <x v="6"/>
    <s v="SS Finance SM2"/>
    <s v="SHARED SERVICES"/>
    <d v="2025-03-03T00:00:00"/>
    <s v="Jonathan"/>
    <s v="Tan"/>
    <s v="Jonathan.Tan@srg.com.au"/>
    <x v="6"/>
    <x v="1"/>
    <d v="2025-03-14T00:00:00"/>
    <d v="2025-02-24T00:00:00"/>
    <m/>
    <x v="2"/>
    <s v="Q3, FY25"/>
  </r>
  <r>
    <x v="6"/>
    <s v="SS Finance SM2"/>
    <s v="SHARED SERVICES"/>
    <d v="2025-03-03T00:00:00"/>
    <s v="Jonathan"/>
    <s v="Tan"/>
    <s v="Jonathan.Tan@srg.com.au"/>
    <x v="7"/>
    <x v="1"/>
    <d v="2025-03-07T00:00:00"/>
    <d v="2025-02-24T00:00:00"/>
    <s v="understand Flexible work arrangement options"/>
    <x v="2"/>
    <s v="Q3, FY25"/>
  </r>
  <r>
    <x v="6"/>
    <s v="SS Finance SM2"/>
    <s v="SHARED SERVICES"/>
    <d v="2025-03-03T00:00:00"/>
    <s v="Jonathan"/>
    <s v="Tan"/>
    <s v="Jonathan.Tan@srg.com.au"/>
    <x v="8"/>
    <x v="1"/>
    <d v="2025-03-07T00:00:00"/>
    <d v="2025-02-24T00:00:00"/>
    <s v="Overview of the business"/>
    <x v="2"/>
    <s v="Q3, FY25"/>
  </r>
  <r>
    <x v="6"/>
    <s v="SS Finance SM2"/>
    <s v="SHARED SERVICES"/>
    <d v="2025-03-03T00:00:00"/>
    <s v="Jonathan"/>
    <s v="Tan"/>
    <s v="Jonathan.Tan@srg.com.au"/>
    <x v="9"/>
    <x v="1"/>
    <d v="2025-03-07T00:00:00"/>
    <d v="2025-02-24T00:00:00"/>
    <s v="Support and encourage healthy behaviours in the workplace"/>
    <x v="2"/>
    <s v="Q3, FY25"/>
  </r>
  <r>
    <x v="6"/>
    <s v="SS Finance SM2"/>
    <s v="SHARED SERVICES"/>
    <d v="2025-03-03T00:00:00"/>
    <s v="Jonathan"/>
    <s v="Tan"/>
    <s v="Jonathan.Tan@srg.com.au"/>
    <x v="10"/>
    <x v="1"/>
    <d v="2025-03-07T00:00:00"/>
    <d v="2025-02-24T00:00:00"/>
    <s v="Understand how technology is used in SRG"/>
    <x v="2"/>
    <s v="Q3, FY25"/>
  </r>
  <r>
    <x v="8"/>
    <m/>
    <s v="SHARED SERVICES"/>
    <d v="2025-03-03T00:00:00"/>
    <s v="Gerard"/>
    <s v="Corrie"/>
    <s v="GERARD.CORRIE@SRG.COM.AU"/>
    <x v="11"/>
    <x v="1"/>
    <d v="2022-10-04T00:00:00"/>
    <d v="2022-10-03T00:00:00"/>
    <m/>
    <x v="3"/>
    <s v="Q2, FY23"/>
  </r>
  <r>
    <x v="8"/>
    <m/>
    <s v="SHARED SERVICES"/>
    <d v="2025-03-03T00:00:00"/>
    <s v="Gerard"/>
    <s v="Corrie"/>
    <s v="GERARD.CORRIE@SRG.COM.AU"/>
    <x v="0"/>
    <x v="1"/>
    <d v="2022-10-04T00:00:00"/>
    <d v="2022-09-20T00:00:00"/>
    <m/>
    <x v="3"/>
    <s v="Q2, FY23"/>
  </r>
  <r>
    <x v="8"/>
    <m/>
    <s v="SHARED SERVICES"/>
    <d v="2025-03-03T00:00:00"/>
    <s v="Gerard"/>
    <s v="Corrie"/>
    <s v="GERARD.CORRIE@SRG.COM.AU"/>
    <x v="1"/>
    <x v="1"/>
    <d v="2022-10-04T00:00:00"/>
    <d v="2022-09-20T00:00:00"/>
    <m/>
    <x v="3"/>
    <s v="Q2, FY23"/>
  </r>
  <r>
    <x v="8"/>
    <m/>
    <s v="SHARED SERVICES"/>
    <d v="2025-03-03T00:00:00"/>
    <s v="Gerard"/>
    <s v="Corrie"/>
    <s v="GERARD.CORRIE@SRG.COM.AU"/>
    <x v="2"/>
    <x v="0"/>
    <m/>
    <d v="2024-02-29T00:00:00"/>
    <m/>
    <x v="4"/>
    <s v="Q3, FY24"/>
  </r>
  <r>
    <x v="8"/>
    <m/>
    <s v="SHARED SERVICES"/>
    <d v="2025-03-03T00:00:00"/>
    <s v="Gerard"/>
    <s v="Corrie"/>
    <s v="GERARD.CORRIE@SRG.COM.AU"/>
    <x v="3"/>
    <x v="1"/>
    <d v="2024-04-12T00:00:00"/>
    <d v="2024-02-29T00:00:00"/>
    <m/>
    <x v="5"/>
    <s v="Q4, FY24"/>
  </r>
  <r>
    <x v="8"/>
    <m/>
    <s v="SHARED SERVICES"/>
    <d v="2025-03-03T00:00:00"/>
    <s v="Gerard"/>
    <s v="Corrie"/>
    <s v="GERARD.CORRIE@SRG.COM.AU"/>
    <x v="4"/>
    <x v="0"/>
    <m/>
    <d v="2024-02-29T00:00:00"/>
    <m/>
    <x v="4"/>
    <s v="Q3, FY24"/>
  </r>
  <r>
    <x v="8"/>
    <m/>
    <s v="SHARED SERVICES"/>
    <d v="2025-03-03T00:00:00"/>
    <s v="Gerard"/>
    <s v="Corrie"/>
    <s v="GERARD.CORRIE@SRG.COM.AU"/>
    <x v="5"/>
    <x v="0"/>
    <m/>
    <d v="2024-02-29T00:00:00"/>
    <m/>
    <x v="4"/>
    <s v="Q3, FY24"/>
  </r>
  <r>
    <x v="8"/>
    <m/>
    <s v="SHARED SERVICES"/>
    <d v="2025-03-03T00:00:00"/>
    <s v="Gerard"/>
    <s v="Corrie"/>
    <s v="GERARD.CORRIE@SRG.COM.AU"/>
    <x v="6"/>
    <x v="0"/>
    <m/>
    <d v="2024-02-29T00:00:00"/>
    <m/>
    <x v="4"/>
    <s v="Q3, FY24"/>
  </r>
  <r>
    <x v="8"/>
    <m/>
    <s v="SHARED SERVICES"/>
    <d v="2025-03-03T00:00:00"/>
    <s v="Gerard"/>
    <s v="Corrie"/>
    <s v="GERARD.CORRIE@SRG.COM.AU"/>
    <x v="7"/>
    <x v="1"/>
    <d v="2022-03-22T00:00:00"/>
    <d v="2022-03-15T00:00:00"/>
    <m/>
    <x v="6"/>
    <s v="Q3, FY22"/>
  </r>
  <r>
    <x v="8"/>
    <m/>
    <s v="SHARED SERVICES"/>
    <d v="2025-03-03T00:00:00"/>
    <s v="Gerard"/>
    <s v="Corrie"/>
    <s v="GERARD.CORRIE@SRG.COM.AU"/>
    <x v="8"/>
    <x v="1"/>
    <d v="2022-10-04T00:00:00"/>
    <d v="2022-06-23T00:00:00"/>
    <m/>
    <x v="3"/>
    <s v="Q2, FY23"/>
  </r>
  <r>
    <x v="8"/>
    <m/>
    <s v="SHARED SERVICES"/>
    <d v="2025-03-03T00:00:00"/>
    <s v="Gerard"/>
    <s v="Corrie"/>
    <s v="GERARD.CORRIE@SRG.COM.AU"/>
    <x v="8"/>
    <x v="1"/>
    <d v="2023-07-05T00:00:00"/>
    <d v="2022-10-14T00:00:00"/>
    <m/>
    <x v="7"/>
    <s v="Q1, FY24"/>
  </r>
  <r>
    <x v="8"/>
    <m/>
    <s v="SHARED SERVICES"/>
    <d v="2025-03-03T00:00:00"/>
    <s v="Gerard"/>
    <s v="Corrie"/>
    <s v="GERARD.CORRIE@SRG.COM.AU"/>
    <x v="9"/>
    <x v="1"/>
    <d v="2022-03-22T00:00:00"/>
    <d v="2021-12-30T00:00:00"/>
    <m/>
    <x v="6"/>
    <s v="Q3, FY22"/>
  </r>
  <r>
    <x v="8"/>
    <m/>
    <s v="SHARED SERVICES"/>
    <d v="2025-03-03T00:00:00"/>
    <s v="Gerard"/>
    <s v="Corrie"/>
    <s v="GERARD.CORRIE@SRG.COM.AU"/>
    <x v="10"/>
    <x v="1"/>
    <d v="2022-03-22T00:00:00"/>
    <d v="2021-12-30T00:00:00"/>
    <m/>
    <x v="6"/>
    <s v="Q3, FY22"/>
  </r>
  <r>
    <x v="4"/>
    <s v="Head of Marketing Ops"/>
    <s v="SHARED SERVICES MARKETING"/>
    <d v="2025-02-26T00:00:00"/>
    <s v="Cam"/>
    <s v="Flynn"/>
    <s v="cam.flynn@srg.com.au"/>
    <x v="0"/>
    <x v="1"/>
    <d v="2025-02-27T00:00:00"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1"/>
    <x v="1"/>
    <d v="2025-02-27T00:00:00"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2"/>
    <x v="2"/>
    <m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3"/>
    <x v="1"/>
    <d v="2025-03-12T00:00:00"/>
    <d v="2025-02-20T00:00:00"/>
    <m/>
    <x v="2"/>
    <s v="Q3, FY25"/>
  </r>
  <r>
    <x v="4"/>
    <s v="Head of Marketing Ops"/>
    <s v="SHARED SERVICES MARKETING"/>
    <d v="2025-02-26T00:00:00"/>
    <s v="Cam"/>
    <s v="Flynn"/>
    <s v="cam.flynn@srg.com.au"/>
    <x v="4"/>
    <x v="2"/>
    <m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5"/>
    <x v="0"/>
    <m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6"/>
    <x v="0"/>
    <m/>
    <d v="2025-02-20T00:00:00"/>
    <m/>
    <x v="8"/>
    <s v="Q3, FY25"/>
  </r>
  <r>
    <x v="4"/>
    <s v="Head of Marketing Ops"/>
    <s v="SHARED SERVICES MARKETING"/>
    <d v="2025-02-26T00:00:00"/>
    <s v="Cam"/>
    <s v="Flynn"/>
    <s v="cam.flynn@srg.com.au"/>
    <x v="7"/>
    <x v="1"/>
    <d v="2025-03-04T00:00:00"/>
    <d v="2025-02-20T00:00:00"/>
    <m/>
    <x v="2"/>
    <s v="Q3, FY25"/>
  </r>
  <r>
    <x v="4"/>
    <s v="Head of Marketing Ops"/>
    <s v="SHARED SERVICES MARKETING"/>
    <d v="2025-02-26T00:00:00"/>
    <s v="Cam"/>
    <s v="Flynn"/>
    <s v="cam.flynn@srg.com.au"/>
    <x v="8"/>
    <x v="1"/>
    <d v="2025-03-04T00:00:00"/>
    <d v="2025-02-20T00:00:00"/>
    <m/>
    <x v="2"/>
    <s v="Q3, FY25"/>
  </r>
  <r>
    <x v="4"/>
    <s v="Head of Marketing Ops"/>
    <s v="SHARED SERVICES MARKETING"/>
    <d v="2025-02-26T00:00:00"/>
    <s v="Cam"/>
    <s v="Flynn"/>
    <s v="cam.flynn@srg.com.au"/>
    <x v="8"/>
    <x v="1"/>
    <d v="2025-05-06T00:00:00"/>
    <d v="2025-05-06T00:00:00"/>
    <m/>
    <x v="0"/>
    <s v="Q4, FY25"/>
  </r>
  <r>
    <x v="4"/>
    <s v="Head of Marketing Ops"/>
    <s v="SHARED SERVICES MARKETING"/>
    <d v="2025-02-26T00:00:00"/>
    <s v="Cam"/>
    <s v="Flynn"/>
    <s v="cam.flynn@srg.com.au"/>
    <x v="9"/>
    <x v="1"/>
    <d v="2025-05-07T00:00:00"/>
    <d v="2025-02-20T00:00:00"/>
    <m/>
    <x v="0"/>
    <s v="Q4, FY25"/>
  </r>
  <r>
    <x v="4"/>
    <s v="Head of Marketing Ops"/>
    <s v="SHARED SERVICES MARKETING"/>
    <d v="2025-02-26T00:00:00"/>
    <s v="Cam"/>
    <s v="Flynn"/>
    <s v="cam.flynn@srg.com.au"/>
    <x v="10"/>
    <x v="1"/>
    <d v="2025-02-27T00:00:00"/>
    <d v="2025-02-20T00:00:00"/>
    <m/>
    <x v="8"/>
    <s v="Q3, FY25"/>
  </r>
  <r>
    <x v="6"/>
    <s v="SS Finance SM1"/>
    <s v="SHARED SERVICES"/>
    <d v="2025-02-24T00:00:00"/>
    <s v="Sunny"/>
    <s v="Liu"/>
    <s v="Sunny.Liu@srg.com.au"/>
    <x v="0"/>
    <x v="1"/>
    <d v="2025-03-17T00:00:00"/>
    <d v="2025-02-21T00:00:00"/>
    <m/>
    <x v="2"/>
    <s v="Q3, FY25"/>
  </r>
  <r>
    <x v="6"/>
    <s v="SS Finance SM1"/>
    <s v="SHARED SERVICES"/>
    <d v="2025-02-24T00:00:00"/>
    <s v="Sunny"/>
    <s v="Liu"/>
    <s v="Sunny.Liu@srg.com.au"/>
    <x v="1"/>
    <x v="1"/>
    <d v="2025-03-17T00:00:00"/>
    <d v="2025-02-21T00:00:00"/>
    <m/>
    <x v="2"/>
    <s v="Q3, FY25"/>
  </r>
  <r>
    <x v="6"/>
    <s v="SS Finance SM1"/>
    <s v="SHARED SERVICES"/>
    <d v="2025-02-24T00:00:00"/>
    <s v="Sunny"/>
    <s v="Liu"/>
    <s v="Sunny.Liu@srg.com.au"/>
    <x v="2"/>
    <x v="0"/>
    <m/>
    <d v="2025-02-21T00:00:00"/>
    <m/>
    <x v="8"/>
    <s v="Q3, FY25"/>
  </r>
  <r>
    <x v="6"/>
    <s v="SS Finance SM1"/>
    <s v="SHARED SERVICES"/>
    <d v="2025-02-24T00:00:00"/>
    <s v="Sunny"/>
    <s v="Liu"/>
    <s v="Sunny.Liu@srg.com.au"/>
    <x v="3"/>
    <x v="0"/>
    <m/>
    <d v="2025-02-21T00:00:00"/>
    <m/>
    <x v="8"/>
    <s v="Q3, FY25"/>
  </r>
  <r>
    <x v="6"/>
    <s v="SS Finance SM1"/>
    <s v="SHARED SERVICES"/>
    <d v="2025-02-24T00:00:00"/>
    <s v="Sunny"/>
    <s v="Liu"/>
    <s v="Sunny.Liu@srg.com.au"/>
    <x v="4"/>
    <x v="0"/>
    <m/>
    <d v="2025-02-21T00:00:00"/>
    <m/>
    <x v="8"/>
    <s v="Q3, FY25"/>
  </r>
  <r>
    <x v="6"/>
    <s v="SS Finance SM1"/>
    <s v="SHARED SERVICES"/>
    <d v="2025-02-24T00:00:00"/>
    <s v="Sunny"/>
    <s v="Liu"/>
    <s v="Sunny.Liu@srg.com.au"/>
    <x v="5"/>
    <x v="0"/>
    <m/>
    <d v="2025-02-21T00:00:00"/>
    <m/>
    <x v="8"/>
    <s v="Q3, FY25"/>
  </r>
  <r>
    <x v="6"/>
    <s v="SS Finance SM1"/>
    <s v="SHARED SERVICES"/>
    <d v="2025-02-24T00:00:00"/>
    <s v="Sunny"/>
    <s v="Liu"/>
    <s v="Sunny.Liu@srg.com.au"/>
    <x v="6"/>
    <x v="0"/>
    <m/>
    <d v="2025-02-21T00:00:00"/>
    <m/>
    <x v="8"/>
    <s v="Q3, FY25"/>
  </r>
  <r>
    <x v="6"/>
    <s v="SS Finance SM1"/>
    <s v="SHARED SERVICES"/>
    <d v="2025-02-24T00:00:00"/>
    <s v="Sunny"/>
    <s v="Liu"/>
    <s v="Sunny.Liu@srg.com.au"/>
    <x v="7"/>
    <x v="1"/>
    <d v="2025-03-13T00:00:00"/>
    <d v="2025-02-21T00:00:00"/>
    <m/>
    <x v="2"/>
    <s v="Q3, FY25"/>
  </r>
  <r>
    <x v="6"/>
    <s v="SS Finance SM1"/>
    <s v="SHARED SERVICES"/>
    <d v="2025-02-24T00:00:00"/>
    <s v="Sunny"/>
    <s v="Liu"/>
    <s v="Sunny.Liu@srg.com.au"/>
    <x v="8"/>
    <x v="1"/>
    <d v="2025-03-13T00:00:00"/>
    <d v="2025-02-21T00:00:00"/>
    <m/>
    <x v="2"/>
    <s v="Q3, FY25"/>
  </r>
  <r>
    <x v="6"/>
    <s v="SS Finance SM1"/>
    <s v="SHARED SERVICES"/>
    <d v="2025-02-24T00:00:00"/>
    <s v="Sunny"/>
    <s v="Liu"/>
    <s v="Sunny.Liu@srg.com.au"/>
    <x v="9"/>
    <x v="1"/>
    <d v="2025-03-17T00:00:00"/>
    <d v="2025-02-21T00:00:00"/>
    <m/>
    <x v="2"/>
    <s v="Q3, FY25"/>
  </r>
  <r>
    <x v="6"/>
    <s v="SS Finance SM1"/>
    <s v="SHARED SERVICES"/>
    <d v="2025-02-24T00:00:00"/>
    <s v="Sunny"/>
    <s v="Liu"/>
    <s v="Sunny.Liu@srg.com.au"/>
    <x v="10"/>
    <x v="1"/>
    <d v="2025-03-17T00:00:00"/>
    <d v="2025-02-21T00:00:00"/>
    <m/>
    <x v="2"/>
    <s v="Q3, FY25"/>
  </r>
  <r>
    <x v="1"/>
    <m/>
    <s v="SHARED SERVICES"/>
    <d v="2025-02-17T00:00:00"/>
    <s v="Adam"/>
    <s v="Carson"/>
    <s v="Adam.Carson@srg.com.au"/>
    <x v="0"/>
    <x v="1"/>
    <d v="2025-02-19T00:00:00"/>
    <d v="2025-02-07T00:00:00"/>
    <m/>
    <x v="8"/>
    <s v="Q3, FY25"/>
  </r>
  <r>
    <x v="1"/>
    <m/>
    <s v="SHARED SERVICES"/>
    <d v="2025-02-17T00:00:00"/>
    <s v="Adam"/>
    <s v="Carson"/>
    <s v="Adam.Carson@srg.com.au"/>
    <x v="1"/>
    <x v="1"/>
    <d v="2025-02-19T00:00:00"/>
    <d v="2025-02-07T00:00:00"/>
    <m/>
    <x v="8"/>
    <s v="Q3, FY25"/>
  </r>
  <r>
    <x v="1"/>
    <m/>
    <s v="SHARED SERVICES"/>
    <d v="2025-02-17T00:00:00"/>
    <s v="Adam"/>
    <s v="Carson"/>
    <s v="Adam.Carson@srg.com.au"/>
    <x v="2"/>
    <x v="1"/>
    <d v="2025-02-20T00:00:00"/>
    <d v="2025-02-07T00:00:00"/>
    <m/>
    <x v="8"/>
    <s v="Q3, FY25"/>
  </r>
  <r>
    <x v="1"/>
    <m/>
    <s v="SHARED SERVICES"/>
    <d v="2025-02-17T00:00:00"/>
    <s v="Adam"/>
    <s v="Carson"/>
    <s v="Adam.Carson@srg.com.au"/>
    <x v="3"/>
    <x v="1"/>
    <d v="2025-02-20T00:00:00"/>
    <d v="2025-02-07T00:00:00"/>
    <m/>
    <x v="8"/>
    <s v="Q3, FY25"/>
  </r>
  <r>
    <x v="1"/>
    <m/>
    <s v="SHARED SERVICES"/>
    <d v="2025-02-17T00:00:00"/>
    <s v="Adam"/>
    <s v="Carson"/>
    <s v="Adam.Carson@srg.com.au"/>
    <x v="4"/>
    <x v="1"/>
    <d v="2025-02-20T00:00:00"/>
    <d v="2025-02-07T00:00:00"/>
    <m/>
    <x v="8"/>
    <s v="Q3, FY25"/>
  </r>
  <r>
    <x v="1"/>
    <m/>
    <s v="SHARED SERVICES"/>
    <d v="2025-02-17T00:00:00"/>
    <s v="Adam"/>
    <s v="Carson"/>
    <s v="Adam.Carson@srg.com.au"/>
    <x v="5"/>
    <x v="1"/>
    <d v="2025-02-20T00:00:00"/>
    <d v="2025-02-07T00:00:00"/>
    <m/>
    <x v="8"/>
    <s v="Q3, FY25"/>
  </r>
  <r>
    <x v="1"/>
    <m/>
    <s v="SHARED SERVICES"/>
    <d v="2025-02-17T00:00:00"/>
    <s v="Adam"/>
    <s v="Carson"/>
    <s v="Adam.Carson@srg.com.au"/>
    <x v="6"/>
    <x v="1"/>
    <d v="2025-02-20T00:00:00"/>
    <d v="2025-02-07T00:00:00"/>
    <m/>
    <x v="8"/>
    <s v="Q3, FY25"/>
  </r>
  <r>
    <x v="1"/>
    <m/>
    <s v="SHARED SERVICES"/>
    <d v="2025-02-17T00:00:00"/>
    <s v="Adam"/>
    <s v="Carson"/>
    <s v="Adam.Carson@srg.com.au"/>
    <x v="7"/>
    <x v="1"/>
    <d v="2025-02-19T00:00:00"/>
    <d v="2025-02-07T00:00:00"/>
    <m/>
    <x v="8"/>
    <s v="Q3, FY25"/>
  </r>
  <r>
    <x v="1"/>
    <m/>
    <s v="SHARED SERVICES"/>
    <d v="2025-02-17T00:00:00"/>
    <s v="Adam"/>
    <s v="Carson"/>
    <s v="Adam.Carson@srg.com.au"/>
    <x v="8"/>
    <x v="1"/>
    <d v="2025-02-19T00:00:00"/>
    <d v="2025-02-07T00:00:00"/>
    <m/>
    <x v="8"/>
    <s v="Q3, FY25"/>
  </r>
  <r>
    <x v="1"/>
    <m/>
    <s v="SHARED SERVICES"/>
    <d v="2025-02-17T00:00:00"/>
    <s v="Adam"/>
    <s v="Carson"/>
    <s v="Adam.Carson@srg.com.au"/>
    <x v="9"/>
    <x v="1"/>
    <d v="2025-02-19T00:00:00"/>
    <d v="2025-02-07T00:00:00"/>
    <m/>
    <x v="8"/>
    <s v="Q3, FY25"/>
  </r>
  <r>
    <x v="1"/>
    <m/>
    <s v="SHARED SERVICES"/>
    <d v="2025-02-17T00:00:00"/>
    <s v="Adam"/>
    <s v="Carson"/>
    <s v="Adam.Carson@srg.com.au"/>
    <x v="10"/>
    <x v="1"/>
    <d v="2025-02-19T00:00:00"/>
    <d v="2025-02-07T00:00:00"/>
    <m/>
    <x v="8"/>
    <s v="Q3, FY25"/>
  </r>
  <r>
    <x v="6"/>
    <s v="FFM Finance SM1"/>
    <s v="SHARED SERVICES"/>
    <d v="2025-02-17T00:00:00"/>
    <s v="Alex"/>
    <s v="Nian"/>
    <s v="Alex.Nian@spotlightproperty.com.au"/>
    <x v="0"/>
    <x v="1"/>
    <d v="2025-02-21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1"/>
    <x v="1"/>
    <d v="2025-02-21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2"/>
    <x v="1"/>
    <d v="2025-02-21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3"/>
    <x v="2"/>
    <m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4"/>
    <x v="1"/>
    <d v="2025-02-21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5"/>
    <x v="2"/>
    <m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6"/>
    <x v="0"/>
    <m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7"/>
    <x v="1"/>
    <d v="2025-02-20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8"/>
    <x v="1"/>
    <d v="2025-02-20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9"/>
    <x v="1"/>
    <d v="2025-02-20T00:00:00"/>
    <d v="2025-02-08T00:00:00"/>
    <m/>
    <x v="8"/>
    <s v="Q3, FY25"/>
  </r>
  <r>
    <x v="6"/>
    <s v="FFM Finance SM1"/>
    <s v="SHARED SERVICES"/>
    <d v="2025-02-17T00:00:00"/>
    <s v="Alex"/>
    <s v="Nian"/>
    <s v="Alex.Nian@spotlightproperty.com.au"/>
    <x v="10"/>
    <x v="1"/>
    <d v="2025-02-20T00:00:00"/>
    <d v="2025-02-08T00:00:00"/>
    <m/>
    <x v="8"/>
    <s v="Q3, FY25"/>
  </r>
  <r>
    <x v="7"/>
    <m/>
    <s v="SHARED SERVICES HR"/>
    <d v="2025-02-12T00:00:00"/>
    <s v="Jayta"/>
    <s v="Kelzare"/>
    <s v="jayta.kelzare@srg.com.au"/>
    <x v="0"/>
    <x v="1"/>
    <d v="2025-02-12T00:00:00"/>
    <d v="2025-01-29T00:00:00"/>
    <m/>
    <x v="8"/>
    <s v="Q3, FY25"/>
  </r>
  <r>
    <x v="7"/>
    <m/>
    <s v="SHARED SERVICES HR"/>
    <d v="2025-02-12T00:00:00"/>
    <s v="Jayta"/>
    <s v="Kelzare"/>
    <s v="jayta.kelzare@srg.com.au"/>
    <x v="1"/>
    <x v="1"/>
    <d v="2025-02-12T00:00:00"/>
    <d v="2025-01-29T00:00:00"/>
    <m/>
    <x v="8"/>
    <s v="Q3, FY25"/>
  </r>
  <r>
    <x v="7"/>
    <m/>
    <s v="SHARED SERVICES HR"/>
    <d v="2025-02-12T00:00:00"/>
    <s v="Jayta"/>
    <s v="Kelzare"/>
    <s v="jayta.kelzare@srg.com.au"/>
    <x v="2"/>
    <x v="0"/>
    <m/>
    <d v="2025-01-29T00:00:00"/>
    <m/>
    <x v="8"/>
    <s v="Q3, FY25"/>
  </r>
  <r>
    <x v="7"/>
    <m/>
    <s v="SHARED SERVICES HR"/>
    <d v="2025-02-12T00:00:00"/>
    <s v="Jayta"/>
    <s v="Kelzare"/>
    <s v="jayta.kelzare@srg.com.au"/>
    <x v="3"/>
    <x v="2"/>
    <m/>
    <d v="2025-01-29T00:00:00"/>
    <m/>
    <x v="8"/>
    <s v="Q3, FY25"/>
  </r>
  <r>
    <x v="7"/>
    <m/>
    <s v="SHARED SERVICES HR"/>
    <d v="2025-02-12T00:00:00"/>
    <s v="Jayta"/>
    <s v="Kelzare"/>
    <s v="jayta.kelzare@srg.com.au"/>
    <x v="4"/>
    <x v="0"/>
    <m/>
    <d v="2025-01-29T00:00:00"/>
    <m/>
    <x v="8"/>
    <s v="Q3, FY25"/>
  </r>
  <r>
    <x v="7"/>
    <m/>
    <s v="SHARED SERVICES HR"/>
    <d v="2025-02-12T00:00:00"/>
    <s v="Jayta"/>
    <s v="Kelzare"/>
    <s v="jayta.kelzare@srg.com.au"/>
    <x v="5"/>
    <x v="0"/>
    <m/>
    <d v="2025-01-29T00:00:00"/>
    <m/>
    <x v="8"/>
    <s v="Q3, FY25"/>
  </r>
  <r>
    <x v="7"/>
    <m/>
    <s v="SHARED SERVICES HR"/>
    <d v="2025-02-12T00:00:00"/>
    <s v="Jayta"/>
    <s v="Kelzare"/>
    <s v="jayta.kelzare@srg.com.au"/>
    <x v="6"/>
    <x v="0"/>
    <m/>
    <d v="2025-01-29T00:00:00"/>
    <m/>
    <x v="8"/>
    <s v="Q3, FY25"/>
  </r>
  <r>
    <x v="7"/>
    <m/>
    <s v="SHARED SERVICES HR"/>
    <d v="2025-02-12T00:00:00"/>
    <s v="Jayta"/>
    <s v="Kelzare"/>
    <s v="jayta.kelzare@srg.com.au"/>
    <x v="7"/>
    <x v="1"/>
    <d v="2025-02-12T00:00:00"/>
    <d v="2025-01-29T00:00:00"/>
    <m/>
    <x v="8"/>
    <s v="Q3, FY25"/>
  </r>
  <r>
    <x v="7"/>
    <m/>
    <s v="SHARED SERVICES HR"/>
    <d v="2025-02-12T00:00:00"/>
    <s v="Jayta"/>
    <s v="Kelzare"/>
    <s v="jayta.kelzare@srg.com.au"/>
    <x v="8"/>
    <x v="1"/>
    <d v="2025-05-06T00:00:00"/>
    <d v="2025-01-29T00:00:00"/>
    <m/>
    <x v="0"/>
    <s v="Q4, FY25"/>
  </r>
  <r>
    <x v="7"/>
    <m/>
    <s v="SHARED SERVICES HR"/>
    <d v="2025-02-12T00:00:00"/>
    <s v="Jayta"/>
    <s v="Kelzare"/>
    <s v="jayta.kelzare@srg.com.au"/>
    <x v="8"/>
    <x v="1"/>
    <d v="2025-05-07T00:00:00"/>
    <d v="2025-05-06T00:00:00"/>
    <m/>
    <x v="0"/>
    <s v="Q4, FY25"/>
  </r>
  <r>
    <x v="7"/>
    <m/>
    <s v="SHARED SERVICES HR"/>
    <d v="2025-02-12T00:00:00"/>
    <s v="Jayta"/>
    <s v="Kelzare"/>
    <s v="jayta.kelzare@srg.com.au"/>
    <x v="9"/>
    <x v="1"/>
    <d v="2025-02-12T00:00:00"/>
    <d v="2025-01-29T00:00:00"/>
    <m/>
    <x v="8"/>
    <s v="Q3, FY25"/>
  </r>
  <r>
    <x v="7"/>
    <m/>
    <s v="SHARED SERVICES HR"/>
    <d v="2025-02-12T00:00:00"/>
    <s v="Jayta"/>
    <s v="Kelzare"/>
    <s v="jayta.kelzare@srg.com.au"/>
    <x v="10"/>
    <x v="0"/>
    <m/>
    <d v="2025-01-29T00:00:00"/>
    <m/>
    <x v="8"/>
    <s v="Q3, FY25"/>
  </r>
  <r>
    <x v="8"/>
    <s v="SC PROCESS &amp;TRANS TL"/>
    <s v="DC"/>
    <d v="2025-02-10T00:00:00"/>
    <s v="Kiranpreet Kaur"/>
    <s v="Kaur"/>
    <s v="BATTHKIRAN662@GMAIL.COM"/>
    <x v="0"/>
    <x v="1"/>
    <d v="2025-04-04T00:00:00"/>
    <d v="2025-02-06T00:00:00"/>
    <m/>
    <x v="1"/>
    <s v="Q4, FY25"/>
  </r>
  <r>
    <x v="8"/>
    <s v="SC PROCESS &amp;TRANS TL"/>
    <s v="DC"/>
    <d v="2025-02-10T00:00:00"/>
    <s v="Kiranpreet Kaur"/>
    <s v="Kaur"/>
    <s v="BATTHKIRAN662@GMAIL.COM"/>
    <x v="1"/>
    <x v="1"/>
    <d v="2025-04-04T00:00:00"/>
    <d v="2025-02-06T00:00:00"/>
    <m/>
    <x v="1"/>
    <s v="Q4, FY25"/>
  </r>
  <r>
    <x v="0"/>
    <s v="SS ECOMM SM3"/>
    <s v="SHARED SERVICES E-COM"/>
    <d v="2025-02-03T00:00:00"/>
    <s v="Leah"/>
    <s v="Abicair"/>
    <s v="Leah.Abicair@srg.com.au"/>
    <x v="0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1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2"/>
    <x v="1"/>
    <d v="2025-03-04T00:00:00"/>
    <d v="2025-01-31T00:00:00"/>
    <m/>
    <x v="2"/>
    <s v="Q3, FY25"/>
  </r>
  <r>
    <x v="0"/>
    <s v="SS ECOMM SM3"/>
    <s v="SHARED SERVICES E-COM"/>
    <d v="2025-02-03T00:00:00"/>
    <s v="Leah"/>
    <s v="Abicair"/>
    <s v="Leah.Abicair@srg.com.au"/>
    <x v="3"/>
    <x v="1"/>
    <d v="2025-03-04T00:00:00"/>
    <d v="2025-01-31T00:00:00"/>
    <m/>
    <x v="2"/>
    <s v="Q3, FY25"/>
  </r>
  <r>
    <x v="0"/>
    <s v="SS ECOMM SM3"/>
    <s v="SHARED SERVICES E-COM"/>
    <d v="2025-02-03T00:00:00"/>
    <s v="Leah"/>
    <s v="Abicair"/>
    <s v="Leah.Abicair@srg.com.au"/>
    <x v="3"/>
    <x v="1"/>
    <d v="2025-03-04T00:00:00"/>
    <d v="2025-03-04T00:00:00"/>
    <m/>
    <x v="2"/>
    <s v="Q3, FY25"/>
  </r>
  <r>
    <x v="0"/>
    <s v="SS ECOMM SM3"/>
    <s v="SHARED SERVICES E-COM"/>
    <d v="2025-02-03T00:00:00"/>
    <s v="Leah"/>
    <s v="Abicair"/>
    <s v="Leah.Abicair@srg.com.au"/>
    <x v="4"/>
    <x v="0"/>
    <m/>
    <d v="2025-03-04T00:00:00"/>
    <m/>
    <x v="2"/>
    <s v="Q3, FY25"/>
  </r>
  <r>
    <x v="0"/>
    <s v="SS ECOMM SM3"/>
    <s v="SHARED SERVICES E-COM"/>
    <d v="2025-02-03T00:00:00"/>
    <s v="Leah"/>
    <s v="Abicair"/>
    <s v="Leah.Abicair@srg.com.au"/>
    <x v="4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5"/>
    <x v="0"/>
    <m/>
    <d v="2025-03-04T00:00:00"/>
    <m/>
    <x v="2"/>
    <s v="Q3, FY25"/>
  </r>
  <r>
    <x v="0"/>
    <s v="SS ECOMM SM3"/>
    <s v="SHARED SERVICES E-COM"/>
    <d v="2025-02-03T00:00:00"/>
    <s v="Leah"/>
    <s v="Abicair"/>
    <s v="Leah.Abicair@srg.com.au"/>
    <x v="5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6"/>
    <x v="0"/>
    <m/>
    <d v="2025-03-04T00:00:00"/>
    <m/>
    <x v="2"/>
    <s v="Q3, FY25"/>
  </r>
  <r>
    <x v="0"/>
    <s v="SS ECOMM SM3"/>
    <s v="SHARED SERVICES E-COM"/>
    <d v="2025-02-03T00:00:00"/>
    <s v="Leah"/>
    <s v="Abicair"/>
    <s v="Leah.Abicair@srg.com.au"/>
    <x v="6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7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8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9"/>
    <x v="1"/>
    <d v="2025-02-13T00:00:00"/>
    <d v="2025-01-31T00:00:00"/>
    <m/>
    <x v="8"/>
    <s v="Q3, FY25"/>
  </r>
  <r>
    <x v="0"/>
    <s v="SS ECOMM SM3"/>
    <s v="SHARED SERVICES E-COM"/>
    <d v="2025-02-03T00:00:00"/>
    <s v="Leah"/>
    <s v="Abicair"/>
    <s v="Leah.Abicair@srg.com.au"/>
    <x v="9"/>
    <x v="2"/>
    <m/>
    <d v="2025-04-30T00:00:00"/>
    <m/>
    <x v="8"/>
    <s v="Q3, FY25"/>
  </r>
  <r>
    <x v="0"/>
    <s v="SS ECOMM SM3"/>
    <s v="SHARED SERVICES E-COM"/>
    <d v="2025-02-03T00:00:00"/>
    <s v="Leah"/>
    <s v="Abicair"/>
    <s v="Leah.Abicair@srg.com.au"/>
    <x v="10"/>
    <x v="1"/>
    <d v="2025-02-13T00:00:00"/>
    <d v="2025-01-31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0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1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2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3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4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5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6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7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8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9"/>
    <x v="1"/>
    <d v="2025-02-10T00:00:00"/>
    <d v="2025-01-15T00:00:00"/>
    <m/>
    <x v="8"/>
    <s v="Q3, FY25"/>
  </r>
  <r>
    <x v="2"/>
    <s v="IT ENTERPRISE INFORMATION"/>
    <s v="SHARED SERVICES"/>
    <d v="2025-02-03T00:00:00"/>
    <s v="Chaitra"/>
    <s v="Chandra Mouli"/>
    <s v="chaitra.mouli@srg.com.au"/>
    <x v="9"/>
    <x v="1"/>
    <d v="2025-05-07T00:00:00"/>
    <d v="2025-05-07T00:00:00"/>
    <m/>
    <x v="0"/>
    <s v="Q4, FY25"/>
  </r>
  <r>
    <x v="2"/>
    <s v="IT ENTERPRISE INFORMATION"/>
    <s v="SHARED SERVICES"/>
    <d v="2025-02-03T00:00:00"/>
    <s v="Chaitra"/>
    <s v="Chandra Mouli"/>
    <s v="chaitra.mouli@srg.com.au"/>
    <x v="10"/>
    <x v="1"/>
    <d v="2025-02-10T00:00:00"/>
    <d v="2025-01-15T00:00:00"/>
    <m/>
    <x v="8"/>
    <s v="Q3, FY25"/>
  </r>
  <r>
    <x v="8"/>
    <s v="SC PROCESS &amp;TRANS TL"/>
    <s v="SHARED SERVICES"/>
    <d v="2025-02-03T00:00:00"/>
    <s v="Michelle"/>
    <s v="Bowden"/>
    <s v="michelle.bowden@srg.com.au"/>
    <x v="0"/>
    <x v="1"/>
    <d v="2023-01-03T00:00:00"/>
    <d v="2022-09-20T00:00:00"/>
    <m/>
    <x v="9"/>
    <s v="Q3, FY23"/>
  </r>
  <r>
    <x v="8"/>
    <s v="SC PROCESS &amp;TRANS TL"/>
    <s v="SHARED SERVICES"/>
    <d v="2025-02-03T00:00:00"/>
    <s v="Michelle"/>
    <s v="Bowden"/>
    <s v="michelle.bowden@srg.com.au"/>
    <x v="1"/>
    <x v="1"/>
    <d v="2023-01-03T00:00:00"/>
    <d v="2022-09-20T00:00:00"/>
    <m/>
    <x v="9"/>
    <s v="Q3, FY23"/>
  </r>
  <r>
    <x v="8"/>
    <s v="SC PROCESS &amp;TRANS TL"/>
    <s v="SHARED SERVICES"/>
    <d v="2025-02-03T00:00:00"/>
    <s v="Michelle"/>
    <s v="Bowden"/>
    <s v="michelle.bowden@srg.com.au"/>
    <x v="2"/>
    <x v="1"/>
    <d v="2024-04-03T00:00:00"/>
    <d v="2024-02-29T00:00:00"/>
    <m/>
    <x v="5"/>
    <s v="Q4, FY24"/>
  </r>
  <r>
    <x v="8"/>
    <s v="SC PROCESS &amp;TRANS TL"/>
    <s v="SHARED SERVICES"/>
    <d v="2025-02-03T00:00:00"/>
    <s v="Michelle"/>
    <s v="Bowden"/>
    <s v="michelle.bowden@srg.com.au"/>
    <x v="3"/>
    <x v="1"/>
    <d v="2024-04-03T00:00:00"/>
    <d v="2024-02-29T00:00:00"/>
    <m/>
    <x v="5"/>
    <s v="Q4, FY24"/>
  </r>
  <r>
    <x v="8"/>
    <s v="SC PROCESS &amp;TRANS TL"/>
    <s v="SHARED SERVICES"/>
    <d v="2025-02-03T00:00:00"/>
    <s v="Michelle"/>
    <s v="Bowden"/>
    <s v="michelle.bowden@srg.com.au"/>
    <x v="4"/>
    <x v="1"/>
    <d v="2024-04-03T00:00:00"/>
    <d v="2024-02-29T00:00:00"/>
    <m/>
    <x v="5"/>
    <s v="Q4, FY24"/>
  </r>
  <r>
    <x v="8"/>
    <s v="SC PROCESS &amp;TRANS TL"/>
    <s v="SHARED SERVICES"/>
    <d v="2025-02-03T00:00:00"/>
    <s v="Michelle"/>
    <s v="Bowden"/>
    <s v="michelle.bowden@srg.com.au"/>
    <x v="5"/>
    <x v="1"/>
    <d v="2024-04-03T00:00:00"/>
    <d v="2024-02-29T00:00:00"/>
    <m/>
    <x v="5"/>
    <s v="Q4, FY24"/>
  </r>
  <r>
    <x v="8"/>
    <s v="SC PROCESS &amp;TRANS TL"/>
    <s v="SHARED SERVICES"/>
    <d v="2025-02-03T00:00:00"/>
    <s v="Michelle"/>
    <s v="Bowden"/>
    <s v="michelle.bowden@srg.com.au"/>
    <x v="6"/>
    <x v="1"/>
    <d v="2024-04-03T00:00:00"/>
    <d v="2024-02-29T00:00:00"/>
    <m/>
    <x v="5"/>
    <s v="Q4, FY24"/>
  </r>
  <r>
    <x v="8"/>
    <s v="SC PROCESS &amp;TRANS TL"/>
    <s v="SHARED SERVICES"/>
    <d v="2025-02-03T00:00:00"/>
    <s v="Michelle"/>
    <s v="Bowden"/>
    <s v="michelle.bowden@srg.com.au"/>
    <x v="7"/>
    <x v="1"/>
    <d v="2022-03-21T00:00:00"/>
    <d v="2022-03-15T00:00:00"/>
    <m/>
    <x v="6"/>
    <s v="Q3, FY22"/>
  </r>
  <r>
    <x v="8"/>
    <s v="SC PROCESS &amp;TRANS TL"/>
    <s v="SHARED SERVICES"/>
    <d v="2025-02-03T00:00:00"/>
    <s v="Michelle"/>
    <s v="Bowden"/>
    <s v="michelle.bowden@srg.com.au"/>
    <x v="8"/>
    <x v="1"/>
    <d v="2022-07-29T00:00:00"/>
    <d v="2022-06-23T00:00:00"/>
    <m/>
    <x v="10"/>
    <s v="Q1, FY23"/>
  </r>
  <r>
    <x v="8"/>
    <s v="SC PROCESS &amp;TRANS TL"/>
    <s v="SHARED SERVICES"/>
    <d v="2025-02-03T00:00:00"/>
    <s v="Michelle"/>
    <s v="Bowden"/>
    <s v="michelle.bowden@srg.com.au"/>
    <x v="9"/>
    <x v="1"/>
    <d v="2022-01-18T00:00:00"/>
    <d v="2021-12-30T00:00:00"/>
    <m/>
    <x v="11"/>
    <s v="Q3, FY22"/>
  </r>
  <r>
    <x v="8"/>
    <s v="SC PROCESS &amp;TRANS TL"/>
    <s v="SHARED SERVICES"/>
    <d v="2025-02-03T00:00:00"/>
    <s v="Michelle"/>
    <s v="Bowden"/>
    <s v="michelle.bowden@srg.com.au"/>
    <x v="10"/>
    <x v="1"/>
    <d v="2022-01-13T00:00:00"/>
    <d v="2021-12-30T00:00:00"/>
    <m/>
    <x v="11"/>
    <s v="Q3, FY22"/>
  </r>
  <r>
    <x v="2"/>
    <s v="IT ERP APPLICATIONS"/>
    <s v="SHARED SERVICES IT"/>
    <d v="2025-01-28T00:00:00"/>
    <s v="Shikha"/>
    <s v="Sharma"/>
    <s v="shikha.sharma@srg.com.au"/>
    <x v="0"/>
    <x v="1"/>
    <d v="2025-02-06T00:00:00"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1"/>
    <x v="1"/>
    <d v="2025-02-06T00:00:00"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2"/>
    <x v="2"/>
    <m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3"/>
    <x v="1"/>
    <d v="2025-02-06T00:00:00"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4"/>
    <x v="1"/>
    <d v="2025-02-06T00:00:00"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5"/>
    <x v="0"/>
    <m/>
    <d v="2025-01-16T00:00:00"/>
    <m/>
    <x v="12"/>
    <s v="Q3, FY25"/>
  </r>
  <r>
    <x v="2"/>
    <s v="IT ERP APPLICATIONS"/>
    <s v="SHARED SERVICES IT"/>
    <d v="2025-01-28T00:00:00"/>
    <s v="Shikha"/>
    <s v="Sharma"/>
    <s v="shikha.sharma@srg.com.au"/>
    <x v="6"/>
    <x v="0"/>
    <m/>
    <d v="2025-01-16T00:00:00"/>
    <m/>
    <x v="12"/>
    <s v="Q3, FY25"/>
  </r>
  <r>
    <x v="2"/>
    <s v="IT ERP APPLICATIONS"/>
    <s v="SHARED SERVICES IT"/>
    <d v="2025-01-28T00:00:00"/>
    <s v="Shikha"/>
    <s v="Sharma"/>
    <s v="shikha.sharma@srg.com.au"/>
    <x v="7"/>
    <x v="2"/>
    <m/>
    <d v="2025-01-16T00:00:00"/>
    <m/>
    <x v="8"/>
    <s v="Q3, FY25"/>
  </r>
  <r>
    <x v="2"/>
    <s v="IT ERP APPLICATIONS"/>
    <s v="SHARED SERVICES IT"/>
    <d v="2025-01-28T00:00:00"/>
    <s v="Shikha"/>
    <s v="Sharma"/>
    <s v="shikha.sharma@srg.com.au"/>
    <x v="8"/>
    <x v="1"/>
    <d v="2025-05-06T00:00:00"/>
    <d v="2025-01-16T00:00:00"/>
    <m/>
    <x v="0"/>
    <s v="Q4, FY25"/>
  </r>
  <r>
    <x v="2"/>
    <s v="IT ERP APPLICATIONS"/>
    <s v="SHARED SERVICES IT"/>
    <d v="2025-01-28T00:00:00"/>
    <s v="Shikha"/>
    <s v="Sharma"/>
    <s v="shikha.sharma@srg.com.au"/>
    <x v="9"/>
    <x v="1"/>
    <d v="2025-05-06T00:00:00"/>
    <d v="2025-01-16T00:00:00"/>
    <m/>
    <x v="0"/>
    <s v="Q4, FY25"/>
  </r>
  <r>
    <x v="2"/>
    <s v="IT ERP APPLICATIONS"/>
    <s v="SHARED SERVICES IT"/>
    <d v="2025-01-28T00:00:00"/>
    <s v="Shikha"/>
    <s v="Sharma"/>
    <s v="shikha.sharma@srg.com.au"/>
    <x v="10"/>
    <x v="1"/>
    <d v="2025-02-20T00:00:00"/>
    <d v="2025-01-16T00:00:00"/>
    <m/>
    <x v="8"/>
    <s v="Q3, FY25"/>
  </r>
  <r>
    <x v="6"/>
    <s v="SS Finance SM1"/>
    <s v="SHARED SERVICES"/>
    <d v="2025-01-20T00:00:00"/>
    <s v="Adam"/>
    <s v="Bowden"/>
    <s v="adam.bowden@srg.com.au"/>
    <x v="0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1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2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3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4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5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6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7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8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9"/>
    <x v="1"/>
    <d v="2025-01-21T00:00:00"/>
    <d v="2024-11-22T00:00:00"/>
    <m/>
    <x v="12"/>
    <s v="Q3, FY25"/>
  </r>
  <r>
    <x v="6"/>
    <s v="SS Finance SM1"/>
    <s v="SHARED SERVICES"/>
    <d v="2025-01-20T00:00:00"/>
    <s v="Adam"/>
    <s v="Bowden"/>
    <s v="adam.bowden@srg.com.au"/>
    <x v="10"/>
    <x v="1"/>
    <d v="2025-01-21T00:00:00"/>
    <d v="2024-11-22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0"/>
    <x v="1"/>
    <d v="2025-01-19T00:00:00"/>
    <d v="2022-10-0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1"/>
    <x v="1"/>
    <d v="2025-01-19T00:00:00"/>
    <d v="2022-10-0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2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3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4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5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6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6"/>
    <x v="1"/>
    <d v="2025-01-19T00:00:00"/>
    <d v="2025-01-19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7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8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9"/>
    <x v="1"/>
    <d v="2025-01-19T00:00:00"/>
    <d v="2025-01-16T00:00:00"/>
    <m/>
    <x v="12"/>
    <s v="Q3, FY25"/>
  </r>
  <r>
    <x v="8"/>
    <s v="Supply Chain DCManagement"/>
    <s v="SHARED SERVICES"/>
    <d v="2025-01-13T00:00:00"/>
    <s v="Reddy"/>
    <s v="Boggula"/>
    <s v="dinesh.reddy@spotlight.com.au"/>
    <x v="10"/>
    <x v="1"/>
    <d v="2025-01-19T00:00:00"/>
    <d v="2025-01-16T00:00:00"/>
    <m/>
    <x v="12"/>
    <s v="Q3, FY25"/>
  </r>
  <r>
    <x v="7"/>
    <m/>
    <s v="SHARED SERVICES HR"/>
    <d v="2025-01-06T00:00:00"/>
    <s v="Luan"/>
    <s v="Nguyen"/>
    <s v="Luan.Nguyen@srg.com.au"/>
    <x v="0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1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2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3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4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5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6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7"/>
    <x v="1"/>
    <d v="2025-01-06T00:00:00"/>
    <d v="2024-11-23T00:00:00"/>
    <m/>
    <x v="12"/>
    <s v="Q3, FY25"/>
  </r>
  <r>
    <x v="7"/>
    <m/>
    <s v="SHARED SERVICES HR"/>
    <d v="2025-01-06T00:00:00"/>
    <s v="Luan"/>
    <s v="Nguyen"/>
    <s v="Luan.Nguyen@srg.com.au"/>
    <x v="8"/>
    <x v="1"/>
    <d v="2025-01-06T00:00:00"/>
    <d v="2024-11-23T00:00:00"/>
    <m/>
    <x v="12"/>
    <s v="Q3, FY25"/>
  </r>
  <r>
    <x v="7"/>
    <m/>
    <s v="SHARED SERVICES HR"/>
    <d v="2025-01-06T00:00:00"/>
    <s v="Luan"/>
    <s v="Nguyen"/>
    <s v="Luan.Nguyen@srg.com.au"/>
    <x v="9"/>
    <x v="1"/>
    <d v="2025-01-07T00:00:00"/>
    <d v="2024-11-23T00:00:00"/>
    <m/>
    <x v="12"/>
    <s v="Q3, FY25"/>
  </r>
  <r>
    <x v="7"/>
    <m/>
    <s v="SHARED SERVICES HR"/>
    <d v="2025-01-06T00:00:00"/>
    <s v="Luan"/>
    <s v="Nguyen"/>
    <s v="Luan.Nguyen@srg.com.au"/>
    <x v="9"/>
    <x v="1"/>
    <d v="2025-01-13T00:00:00"/>
    <d v="2025-01-10T00:00:00"/>
    <m/>
    <x v="12"/>
    <s v="Q3, FY25"/>
  </r>
  <r>
    <x v="7"/>
    <m/>
    <s v="SHARED SERVICES HR"/>
    <d v="2025-01-06T00:00:00"/>
    <s v="Luan"/>
    <s v="Nguyen"/>
    <s v="Luan.Nguyen@srg.com.au"/>
    <x v="10"/>
    <x v="1"/>
    <d v="2025-01-07T00:00:00"/>
    <d v="2024-11-23T00:00:00"/>
    <m/>
    <x v="12"/>
    <s v="Q3, FY25"/>
  </r>
  <r>
    <x v="6"/>
    <s v="SS Finance SM1"/>
    <s v="SHARED SERVICES"/>
    <d v="2025-01-06T00:00:00"/>
    <s v="Nicole Guo"/>
    <s v="Guo"/>
    <s v="nicole.guo@srg.com.au"/>
    <x v="0"/>
    <x v="1"/>
    <d v="2025-03-14T00:00:00"/>
    <d v="2024-11-13T00:00:00"/>
    <m/>
    <x v="2"/>
    <s v="Q3, FY25"/>
  </r>
  <r>
    <x v="6"/>
    <s v="SS Finance SM1"/>
    <s v="SHARED SERVICES"/>
    <d v="2025-01-06T00:00:00"/>
    <s v="Nicole Guo"/>
    <s v="Guo"/>
    <s v="nicole.guo@srg.com.au"/>
    <x v="1"/>
    <x v="1"/>
    <d v="2025-03-14T00:00:00"/>
    <d v="2024-11-13T00:00:00"/>
    <m/>
    <x v="2"/>
    <s v="Q3, FY25"/>
  </r>
  <r>
    <x v="6"/>
    <s v="SS Finance SM1"/>
    <s v="SHARED SERVICES"/>
    <d v="2025-01-06T00:00:00"/>
    <s v="Nicole Guo"/>
    <s v="Guo"/>
    <s v="nicole.guo@srg.com.au"/>
    <x v="2"/>
    <x v="0"/>
    <m/>
    <d v="2024-11-13T00:00:00"/>
    <m/>
    <x v="13"/>
    <s v="Q2, FY25"/>
  </r>
  <r>
    <x v="6"/>
    <s v="SS Finance SM1"/>
    <s v="SHARED SERVICES"/>
    <d v="2025-01-06T00:00:00"/>
    <s v="Nicole Guo"/>
    <s v="Guo"/>
    <s v="nicole.guo@srg.com.au"/>
    <x v="3"/>
    <x v="0"/>
    <m/>
    <d v="2024-11-13T00:00:00"/>
    <m/>
    <x v="13"/>
    <s v="Q2, FY25"/>
  </r>
  <r>
    <x v="6"/>
    <s v="SS Finance SM1"/>
    <s v="SHARED SERVICES"/>
    <d v="2025-01-06T00:00:00"/>
    <s v="Nicole Guo"/>
    <s v="Guo"/>
    <s v="nicole.guo@srg.com.au"/>
    <x v="4"/>
    <x v="0"/>
    <m/>
    <d v="2024-11-13T00:00:00"/>
    <m/>
    <x v="13"/>
    <s v="Q2, FY25"/>
  </r>
  <r>
    <x v="6"/>
    <s v="SS Finance SM1"/>
    <s v="SHARED SERVICES"/>
    <d v="2025-01-06T00:00:00"/>
    <s v="Nicole Guo"/>
    <s v="Guo"/>
    <s v="nicole.guo@srg.com.au"/>
    <x v="5"/>
    <x v="0"/>
    <m/>
    <d v="2024-11-13T00:00:00"/>
    <m/>
    <x v="13"/>
    <s v="Q2, FY25"/>
  </r>
  <r>
    <x v="6"/>
    <s v="SS Finance SM1"/>
    <s v="SHARED SERVICES"/>
    <d v="2025-01-06T00:00:00"/>
    <s v="Nicole Guo"/>
    <s v="Guo"/>
    <s v="nicole.guo@srg.com.au"/>
    <x v="6"/>
    <x v="0"/>
    <m/>
    <d v="2024-11-13T00:00:00"/>
    <m/>
    <x v="13"/>
    <s v="Q2, FY25"/>
  </r>
  <r>
    <x v="6"/>
    <s v="SS Finance SM1"/>
    <s v="SHARED SERVICES"/>
    <d v="2025-01-06T00:00:00"/>
    <s v="Nicole Guo"/>
    <s v="Guo"/>
    <s v="nicole.guo@srg.com.au"/>
    <x v="7"/>
    <x v="1"/>
    <d v="2025-03-14T00:00:00"/>
    <d v="2024-11-13T00:00:00"/>
    <m/>
    <x v="2"/>
    <s v="Q3, FY25"/>
  </r>
  <r>
    <x v="6"/>
    <s v="SS Finance SM1"/>
    <s v="SHARED SERVICES"/>
    <d v="2025-01-06T00:00:00"/>
    <s v="Nicole Guo"/>
    <s v="Guo"/>
    <s v="nicole.guo@srg.com.au"/>
    <x v="8"/>
    <x v="1"/>
    <d v="2025-03-14T00:00:00"/>
    <d v="2024-11-13T00:00:00"/>
    <m/>
    <x v="2"/>
    <s v="Q3, FY25"/>
  </r>
  <r>
    <x v="6"/>
    <s v="SS Finance SM1"/>
    <s v="SHARED SERVICES"/>
    <d v="2025-01-06T00:00:00"/>
    <s v="Nicole Guo"/>
    <s v="Guo"/>
    <s v="nicole.guo@srg.com.au"/>
    <x v="9"/>
    <x v="1"/>
    <d v="2025-01-12T00:00:00"/>
    <d v="2024-11-13T00:00:00"/>
    <m/>
    <x v="12"/>
    <s v="Q3, FY25"/>
  </r>
  <r>
    <x v="6"/>
    <s v="SS Finance SM1"/>
    <s v="SHARED SERVICES"/>
    <d v="2025-01-06T00:00:00"/>
    <s v="Nicole Guo"/>
    <s v="Guo"/>
    <s v="nicole.guo@srg.com.au"/>
    <x v="9"/>
    <x v="1"/>
    <d v="2025-04-01T00:00:00"/>
    <d v="2025-03-14T00:00:00"/>
    <m/>
    <x v="1"/>
    <s v="Q4, FY25"/>
  </r>
  <r>
    <x v="6"/>
    <s v="SS Finance SM1"/>
    <s v="SHARED SERVICES"/>
    <d v="2025-01-06T00:00:00"/>
    <s v="Nicole Guo"/>
    <s v="Guo"/>
    <s v="nicole.guo@srg.com.au"/>
    <x v="10"/>
    <x v="1"/>
    <d v="2025-03-14T00:00:00"/>
    <d v="2024-11-13T00:00:00"/>
    <m/>
    <x v="2"/>
    <s v="Q3, FY25"/>
  </r>
  <r>
    <x v="6"/>
    <s v="SS Finance SM4"/>
    <s v="SHARED SERVICES"/>
    <d v="2024-12-16T00:00:00"/>
    <s v="Bianca"/>
    <s v="Williams"/>
    <s v="bianca.williams@srg.com.au"/>
    <x v="0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1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2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3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4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5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6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7"/>
    <x v="1"/>
    <d v="2024-12-18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8"/>
    <x v="1"/>
    <d v="2024-12-17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9"/>
    <x v="1"/>
    <d v="2024-12-17T00:00:00"/>
    <d v="2024-12-03T00:00:00"/>
    <m/>
    <x v="14"/>
    <s v="Q2, FY25"/>
  </r>
  <r>
    <x v="6"/>
    <s v="SS Finance SM4"/>
    <s v="SHARED SERVICES"/>
    <d v="2024-12-16T00:00:00"/>
    <s v="Bianca"/>
    <s v="Williams"/>
    <s v="bianca.williams@srg.com.au"/>
    <x v="10"/>
    <x v="1"/>
    <d v="2024-12-17T00:00:00"/>
    <d v="2024-12-03T00:00:00"/>
    <m/>
    <x v="14"/>
    <s v="Q2, FY25"/>
  </r>
  <r>
    <x v="7"/>
    <m/>
    <s v="SHARED SERVICES HR"/>
    <d v="2024-12-10T00:00:00"/>
    <s v="Yulia"/>
    <s v="Bolton"/>
    <s v="YULIA.BOLTON@SRG.COM.AU"/>
    <x v="0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1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2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3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4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5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6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7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8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9"/>
    <x v="1"/>
    <d v="2024-12-11T00:00:00"/>
    <d v="2024-12-06T00:00:00"/>
    <m/>
    <x v="14"/>
    <s v="Q2, FY25"/>
  </r>
  <r>
    <x v="7"/>
    <m/>
    <s v="SHARED SERVICES HR"/>
    <d v="2024-12-10T00:00:00"/>
    <s v="Yulia"/>
    <s v="Bolton"/>
    <s v="YULIA.BOLTON@SRG.COM.AU"/>
    <x v="10"/>
    <x v="1"/>
    <d v="2024-12-11T00:00:00"/>
    <d v="2024-12-06T00:00:00"/>
    <m/>
    <x v="14"/>
    <s v="Q2, FY25"/>
  </r>
  <r>
    <x v="4"/>
    <s v="ECOMM DIGITAL"/>
    <s v="SHARED SERVICES E-COM"/>
    <d v="2024-11-20T00:00:00"/>
    <s v="Mike"/>
    <s v="Laar"/>
    <s v="mike.laar@srg.com.au"/>
    <x v="0"/>
    <x v="1"/>
    <d v="2024-11-21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1"/>
    <x v="1"/>
    <d v="2024-11-21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2"/>
    <x v="1"/>
    <d v="2024-11-22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3"/>
    <x v="1"/>
    <d v="2024-11-21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4"/>
    <x v="1"/>
    <d v="2024-11-22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5"/>
    <x v="1"/>
    <d v="2024-11-22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6"/>
    <x v="1"/>
    <d v="2024-11-22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7"/>
    <x v="1"/>
    <d v="2024-11-21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8"/>
    <x v="1"/>
    <d v="2024-11-22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9"/>
    <x v="1"/>
    <d v="2024-11-21T00:00:00"/>
    <d v="2024-11-12T00:00:00"/>
    <m/>
    <x v="13"/>
    <s v="Q2, FY25"/>
  </r>
  <r>
    <x v="4"/>
    <s v="ECOMM DIGITAL"/>
    <s v="SHARED SERVICES E-COM"/>
    <d v="2024-11-20T00:00:00"/>
    <s v="Mike"/>
    <s v="Laar"/>
    <s v="mike.laar@srg.com.au"/>
    <x v="10"/>
    <x v="1"/>
    <d v="2024-11-21T00:00:00"/>
    <d v="2024-11-12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0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1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2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3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4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5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6"/>
    <x v="1"/>
    <d v="2024-11-21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7"/>
    <x v="1"/>
    <d v="2024-11-20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8"/>
    <x v="1"/>
    <d v="2024-11-20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9"/>
    <x v="1"/>
    <d v="2024-11-20T00:00:00"/>
    <d v="2024-10-17T00:00:00"/>
    <m/>
    <x v="13"/>
    <s v="Q2, FY25"/>
  </r>
  <r>
    <x v="4"/>
    <s v="ECOMM DIGITAL"/>
    <s v="SHARED SERVICES E-COM"/>
    <d v="2024-11-18T00:00:00"/>
    <s v="Fiona Thornton"/>
    <s v="Thornton"/>
    <s v="fiona.thornton@srg.com.au"/>
    <x v="9"/>
    <x v="1"/>
    <d v="2024-12-03T00:00:00"/>
    <d v="2024-12-03T00:00:00"/>
    <m/>
    <x v="14"/>
    <s v="Q2, FY25"/>
  </r>
  <r>
    <x v="4"/>
    <s v="ECOMM DIGITAL"/>
    <s v="SHARED SERVICES E-COM"/>
    <d v="2024-11-18T00:00:00"/>
    <s v="Fiona Thornton"/>
    <s v="Thornton"/>
    <s v="fiona.thornton@srg.com.au"/>
    <x v="10"/>
    <x v="1"/>
    <d v="2024-11-20T00:00:00"/>
    <d v="2024-10-17T00:00:00"/>
    <m/>
    <x v="13"/>
    <s v="Q2, FY25"/>
  </r>
  <r>
    <x v="0"/>
    <s v="SS ECOMM SM4"/>
    <s v="SHARED SERVICES E-COM"/>
    <d v="2024-11-11T00:00:00"/>
    <s v="Viki"/>
    <s v="Dinef"/>
    <s v="Viki.Dinef@srg.com.au"/>
    <x v="0"/>
    <x v="1"/>
    <d v="2025-02-20T00:00:00"/>
    <d v="2024-11-12T00:00:00"/>
    <m/>
    <x v="8"/>
    <s v="Q3, FY25"/>
  </r>
  <r>
    <x v="0"/>
    <s v="SS ECOMM SM4"/>
    <s v="SHARED SERVICES E-COM"/>
    <d v="2024-11-11T00:00:00"/>
    <s v="Viki"/>
    <s v="Dinef"/>
    <s v="Viki.Dinef@srg.com.au"/>
    <x v="1"/>
    <x v="1"/>
    <d v="2025-02-20T00:00:00"/>
    <d v="2024-11-12T00:00:00"/>
    <m/>
    <x v="8"/>
    <s v="Q3, FY25"/>
  </r>
  <r>
    <x v="0"/>
    <s v="SS ECOMM SM4"/>
    <s v="SHARED SERVICES E-COM"/>
    <d v="2024-11-11T00:00:00"/>
    <s v="Viki"/>
    <s v="Dinef"/>
    <s v="Viki.Dinef@srg.com.au"/>
    <x v="2"/>
    <x v="0"/>
    <m/>
    <d v="2024-11-12T00:00:00"/>
    <m/>
    <x v="13"/>
    <s v="Q2, FY25"/>
  </r>
  <r>
    <x v="0"/>
    <s v="SS ECOMM SM4"/>
    <s v="SHARED SERVICES E-COM"/>
    <d v="2024-11-11T00:00:00"/>
    <s v="Viki"/>
    <s v="Dinef"/>
    <s v="Viki.Dinef@srg.com.au"/>
    <x v="3"/>
    <x v="0"/>
    <m/>
    <d v="2024-11-12T00:00:00"/>
    <m/>
    <x v="13"/>
    <s v="Q2, FY25"/>
  </r>
  <r>
    <x v="0"/>
    <s v="SS ECOMM SM4"/>
    <s v="SHARED SERVICES E-COM"/>
    <d v="2024-11-11T00:00:00"/>
    <s v="Viki"/>
    <s v="Dinef"/>
    <s v="Viki.Dinef@srg.com.au"/>
    <x v="4"/>
    <x v="0"/>
    <m/>
    <d v="2024-11-12T00:00:00"/>
    <m/>
    <x v="13"/>
    <s v="Q2, FY25"/>
  </r>
  <r>
    <x v="0"/>
    <s v="SS ECOMM SM4"/>
    <s v="SHARED SERVICES E-COM"/>
    <d v="2024-11-11T00:00:00"/>
    <s v="Viki"/>
    <s v="Dinef"/>
    <s v="Viki.Dinef@srg.com.au"/>
    <x v="5"/>
    <x v="0"/>
    <m/>
    <d v="2024-11-12T00:00:00"/>
    <m/>
    <x v="13"/>
    <s v="Q2, FY25"/>
  </r>
  <r>
    <x v="0"/>
    <s v="SS ECOMM SM4"/>
    <s v="SHARED SERVICES E-COM"/>
    <d v="2024-11-11T00:00:00"/>
    <s v="Viki"/>
    <s v="Dinef"/>
    <s v="Viki.Dinef@srg.com.au"/>
    <x v="6"/>
    <x v="0"/>
    <m/>
    <d v="2024-11-12T00:00:00"/>
    <m/>
    <x v="13"/>
    <s v="Q2, FY25"/>
  </r>
  <r>
    <x v="0"/>
    <s v="SS ECOMM SM4"/>
    <s v="SHARED SERVICES E-COM"/>
    <d v="2024-11-11T00:00:00"/>
    <s v="Viki"/>
    <s v="Dinef"/>
    <s v="Viki.Dinef@srg.com.au"/>
    <x v="7"/>
    <x v="1"/>
    <d v="2025-01-08T00:00:00"/>
    <d v="2024-11-12T00:00:00"/>
    <m/>
    <x v="12"/>
    <s v="Q3, FY25"/>
  </r>
  <r>
    <x v="0"/>
    <s v="SS ECOMM SM4"/>
    <s v="SHARED SERVICES E-COM"/>
    <d v="2024-11-11T00:00:00"/>
    <s v="Viki"/>
    <s v="Dinef"/>
    <s v="Viki.Dinef@srg.com.au"/>
    <x v="8"/>
    <x v="1"/>
    <d v="2025-02-20T00:00:00"/>
    <d v="2024-11-12T00:00:00"/>
    <m/>
    <x v="8"/>
    <s v="Q3, FY25"/>
  </r>
  <r>
    <x v="0"/>
    <s v="SS ECOMM SM4"/>
    <s v="SHARED SERVICES E-COM"/>
    <d v="2024-11-11T00:00:00"/>
    <s v="Viki"/>
    <s v="Dinef"/>
    <s v="Viki.Dinef@srg.com.au"/>
    <x v="9"/>
    <x v="1"/>
    <d v="2025-02-24T00:00:00"/>
    <d v="2024-11-12T00:00:00"/>
    <m/>
    <x v="8"/>
    <s v="Q3, FY25"/>
  </r>
  <r>
    <x v="0"/>
    <s v="SS ECOMM SM4"/>
    <s v="SHARED SERVICES E-COM"/>
    <d v="2024-11-11T00:00:00"/>
    <s v="Viki"/>
    <s v="Dinef"/>
    <s v="Viki.Dinef@srg.com.au"/>
    <x v="10"/>
    <x v="1"/>
    <d v="2025-01-08T00:00:00"/>
    <d v="2024-11-12T00:00:00"/>
    <m/>
    <x v="12"/>
    <s v="Q3, FY25"/>
  </r>
  <r>
    <x v="2"/>
    <s v="IT SALES &amp; OPS"/>
    <s v="SHARED SERVICES IT"/>
    <d v="2024-11-11T00:00:00"/>
    <s v="Vincenzo"/>
    <s v="Paoletta"/>
    <s v="vincenzo.paoletta@srg.com.au"/>
    <x v="0"/>
    <x v="1"/>
    <d v="2024-11-14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1"/>
    <x v="1"/>
    <d v="2024-11-14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2"/>
    <x v="1"/>
    <d v="2024-11-15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3"/>
    <x v="1"/>
    <d v="2024-11-15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4"/>
    <x v="1"/>
    <d v="2024-11-15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5"/>
    <x v="1"/>
    <d v="2024-11-15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6"/>
    <x v="1"/>
    <d v="2024-11-15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7"/>
    <x v="1"/>
    <d v="2024-11-13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8"/>
    <x v="1"/>
    <d v="2024-11-14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9"/>
    <x v="1"/>
    <d v="2024-11-14T00:00:00"/>
    <d v="2024-11-12T00:00:00"/>
    <m/>
    <x v="13"/>
    <s v="Q2, FY25"/>
  </r>
  <r>
    <x v="2"/>
    <s v="IT SALES &amp; OPS"/>
    <s v="SHARED SERVICES IT"/>
    <d v="2024-11-11T00:00:00"/>
    <s v="Vincenzo"/>
    <s v="Paoletta"/>
    <s v="vincenzo.paoletta@srg.com.au"/>
    <x v="10"/>
    <x v="1"/>
    <d v="2024-11-13T00:00:00"/>
    <d v="2024-11-12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0"/>
    <x v="1"/>
    <d v="2024-11-0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1"/>
    <x v="1"/>
    <d v="2024-11-0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2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3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4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5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6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7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8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9"/>
    <x v="1"/>
    <d v="2024-10-31T00:00:00"/>
    <d v="2024-10-18T00:00:00"/>
    <m/>
    <x v="13"/>
    <s v="Q2, FY25"/>
  </r>
  <r>
    <x v="4"/>
    <s v="ECOMM DIGITAL"/>
    <s v="SHARED SERVICES E-COM"/>
    <d v="2024-10-28T00:00:00"/>
    <s v="Tharika"/>
    <s v="Wijesinghe Seneviratne G"/>
    <s v="tharika.goonetilleke@srg.com.au"/>
    <x v="10"/>
    <x v="1"/>
    <d v="2024-11-01T00:00:00"/>
    <d v="2024-10-18T00:00:00"/>
    <m/>
    <x v="13"/>
    <s v="Q2, FY25"/>
  </r>
  <r>
    <x v="4"/>
    <s v="SS ECOMM SM1"/>
    <s v="SHARED SERVICES E-COM"/>
    <d v="2024-10-15T00:00:00"/>
    <s v="Jono"/>
    <s v="Wright"/>
    <s v="jonathan.wright@srg.com.au"/>
    <x v="0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1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2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3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4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5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6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7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8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9"/>
    <x v="1"/>
    <d v="2024-10-17T00:00:00"/>
    <d v="2024-10-03T00:00:00"/>
    <m/>
    <x v="15"/>
    <s v="Q2, FY25"/>
  </r>
  <r>
    <x v="4"/>
    <s v="SS ECOMM SM1"/>
    <s v="SHARED SERVICES E-COM"/>
    <d v="2024-10-15T00:00:00"/>
    <s v="Jono"/>
    <s v="Wright"/>
    <s v="jonathan.wright@srg.com.au"/>
    <x v="9"/>
    <x v="2"/>
    <m/>
    <d v="2025-05-12T00:00:00"/>
    <m/>
    <x v="15"/>
    <s v="Q2, FY25"/>
  </r>
  <r>
    <x v="4"/>
    <s v="SS ECOMM SM1"/>
    <s v="SHARED SERVICES E-COM"/>
    <d v="2024-10-15T00:00:00"/>
    <s v="Jono"/>
    <s v="Wright"/>
    <s v="jonathan.wright@srg.com.au"/>
    <x v="10"/>
    <x v="1"/>
    <d v="2024-10-17T00:00:00"/>
    <d v="2024-10-03T00:00:00"/>
    <s v="Learn about and implement best practices for safe technology use."/>
    <x v="15"/>
    <s v="Q2, FY25"/>
  </r>
  <r>
    <x v="0"/>
    <s v="SS ECOMM SM4"/>
    <s v="SHARED SERVICES E-COM"/>
    <d v="2024-09-30T00:00:00"/>
    <s v="Sam"/>
    <s v="Chatterjee"/>
    <s v="Sam.Chatterjee@srg.com.au"/>
    <x v="0"/>
    <x v="1"/>
    <d v="2024-12-12T00:00:00"/>
    <d v="2024-09-24T00:00:00"/>
    <m/>
    <x v="14"/>
    <s v="Q2, FY25"/>
  </r>
  <r>
    <x v="0"/>
    <s v="SS ECOMM SM4"/>
    <s v="SHARED SERVICES E-COM"/>
    <d v="2024-09-30T00:00:00"/>
    <s v="Sam"/>
    <s v="Chatterjee"/>
    <s v="Sam.Chatterjee@srg.com.au"/>
    <x v="1"/>
    <x v="1"/>
    <d v="2024-12-12T00:00:00"/>
    <d v="2024-09-24T00:00:00"/>
    <m/>
    <x v="14"/>
    <s v="Q2, FY25"/>
  </r>
  <r>
    <x v="0"/>
    <s v="SS ECOMM SM4"/>
    <s v="SHARED SERVICES E-COM"/>
    <d v="2024-09-30T00:00:00"/>
    <s v="Sam"/>
    <s v="Chatterjee"/>
    <s v="Sam.Chatterjee@srg.com.au"/>
    <x v="2"/>
    <x v="1"/>
    <d v="2025-04-01T00:00:00"/>
    <d v="2024-09-24T00:00:00"/>
    <m/>
    <x v="1"/>
    <s v="Q4, FY25"/>
  </r>
  <r>
    <x v="0"/>
    <s v="SS ECOMM SM4"/>
    <s v="SHARED SERVICES E-COM"/>
    <d v="2024-09-30T00:00:00"/>
    <s v="Sam"/>
    <s v="Chatterjee"/>
    <s v="Sam.Chatterjee@srg.com.au"/>
    <x v="3"/>
    <x v="1"/>
    <d v="2025-04-01T00:00:00"/>
    <d v="2024-09-24T00:00:00"/>
    <m/>
    <x v="1"/>
    <s v="Q4, FY25"/>
  </r>
  <r>
    <x v="0"/>
    <s v="SS ECOMM SM4"/>
    <s v="SHARED SERVICES E-COM"/>
    <d v="2024-09-30T00:00:00"/>
    <s v="Sam"/>
    <s v="Chatterjee"/>
    <s v="Sam.Chatterjee@srg.com.au"/>
    <x v="4"/>
    <x v="1"/>
    <d v="2025-04-01T00:00:00"/>
    <d v="2024-09-24T00:00:00"/>
    <m/>
    <x v="1"/>
    <s v="Q4, FY25"/>
  </r>
  <r>
    <x v="0"/>
    <s v="SS ECOMM SM4"/>
    <s v="SHARED SERVICES E-COM"/>
    <d v="2024-09-30T00:00:00"/>
    <s v="Sam"/>
    <s v="Chatterjee"/>
    <s v="Sam.Chatterjee@srg.com.au"/>
    <x v="5"/>
    <x v="1"/>
    <d v="2025-04-01T00:00:00"/>
    <d v="2024-09-24T00:00:00"/>
    <m/>
    <x v="1"/>
    <s v="Q4, FY25"/>
  </r>
  <r>
    <x v="0"/>
    <s v="SS ECOMM SM4"/>
    <s v="SHARED SERVICES E-COM"/>
    <d v="2024-09-30T00:00:00"/>
    <s v="Sam"/>
    <s v="Chatterjee"/>
    <s v="Sam.Chatterjee@srg.com.au"/>
    <x v="6"/>
    <x v="1"/>
    <d v="2025-04-01T00:00:00"/>
    <d v="2024-09-24T00:00:00"/>
    <m/>
    <x v="1"/>
    <s v="Q4, FY25"/>
  </r>
  <r>
    <x v="0"/>
    <s v="SS ECOMM SM4"/>
    <s v="SHARED SERVICES E-COM"/>
    <d v="2024-09-30T00:00:00"/>
    <s v="Sam"/>
    <s v="Chatterjee"/>
    <s v="Sam.Chatterjee@srg.com.au"/>
    <x v="7"/>
    <x v="1"/>
    <d v="2024-10-09T00:00:00"/>
    <d v="2024-09-24T00:00:00"/>
    <m/>
    <x v="15"/>
    <s v="Q2, FY25"/>
  </r>
  <r>
    <x v="0"/>
    <s v="SS ECOMM SM4"/>
    <s v="SHARED SERVICES E-COM"/>
    <d v="2024-09-30T00:00:00"/>
    <s v="Sam"/>
    <s v="Chatterjee"/>
    <s v="Sam.Chatterjee@srg.com.au"/>
    <x v="8"/>
    <x v="1"/>
    <d v="2024-12-12T00:00:00"/>
    <d v="2024-09-24T00:00:00"/>
    <m/>
    <x v="14"/>
    <s v="Q2, FY25"/>
  </r>
  <r>
    <x v="0"/>
    <s v="SS ECOMM SM4"/>
    <s v="SHARED SERVICES E-COM"/>
    <d v="2024-09-30T00:00:00"/>
    <s v="Sam"/>
    <s v="Chatterjee"/>
    <s v="Sam.Chatterjee@srg.com.au"/>
    <x v="9"/>
    <x v="1"/>
    <d v="2024-12-05T00:00:00"/>
    <d v="2024-09-24T00:00:00"/>
    <m/>
    <x v="14"/>
    <s v="Q2, FY25"/>
  </r>
  <r>
    <x v="0"/>
    <s v="SS ECOMM SM4"/>
    <s v="SHARED SERVICES E-COM"/>
    <d v="2024-09-30T00:00:00"/>
    <s v="Sam"/>
    <s v="Chatterjee"/>
    <s v="Sam.Chatterjee@srg.com.au"/>
    <x v="10"/>
    <x v="1"/>
    <d v="2024-12-12T00:00:00"/>
    <d v="2024-09-24T00:00:00"/>
    <m/>
    <x v="14"/>
    <s v="Q2, FY25"/>
  </r>
  <r>
    <x v="4"/>
    <s v="ECOMM DIGITAL"/>
    <s v="SHARED SERVICES E-COM"/>
    <d v="2024-09-30T00:00:00"/>
    <s v="Dee"/>
    <s v="Iddamalgoda"/>
    <s v="Dee.Iddamal@srg.com.au"/>
    <x v="0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1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2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3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4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5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6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7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8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8"/>
    <x v="1"/>
    <d v="2024-10-11T00:00:00"/>
    <d v="2024-10-11T00:00:00"/>
    <m/>
    <x v="15"/>
    <s v="Q2, FY25"/>
  </r>
  <r>
    <x v="4"/>
    <s v="ECOMM DIGITAL"/>
    <s v="SHARED SERVICES E-COM"/>
    <d v="2024-09-30T00:00:00"/>
    <s v="Dee"/>
    <s v="Iddamalgoda"/>
    <s v="Dee.Iddamal@srg.com.au"/>
    <x v="9"/>
    <x v="1"/>
    <d v="2024-10-11T00:00:00"/>
    <d v="2024-08-29T00:00:00"/>
    <m/>
    <x v="15"/>
    <s v="Q2, FY25"/>
  </r>
  <r>
    <x v="4"/>
    <s v="ECOMM DIGITAL"/>
    <s v="SHARED SERVICES E-COM"/>
    <d v="2024-09-30T00:00:00"/>
    <s v="Dee"/>
    <s v="Iddamalgoda"/>
    <s v="Dee.Iddamal@srg.com.au"/>
    <x v="10"/>
    <x v="1"/>
    <d v="2024-10-11T00:00:00"/>
    <d v="2024-08-29T00:00:00"/>
    <m/>
    <x v="15"/>
    <s v="Q2, FY25"/>
  </r>
  <r>
    <x v="6"/>
    <s v="SS Finance SM2"/>
    <s v="SHARED SERVICES"/>
    <d v="2024-09-30T00:00:00"/>
    <s v="Aman"/>
    <s v="Vasan"/>
    <s v="aman.vasan@srg.com.au"/>
    <x v="0"/>
    <x v="1"/>
    <d v="2025-03-11T00:00:00"/>
    <d v="2024-10-02T00:00:00"/>
    <m/>
    <x v="2"/>
    <s v="Q3, FY25"/>
  </r>
  <r>
    <x v="6"/>
    <s v="SS Finance SM2"/>
    <s v="SHARED SERVICES"/>
    <d v="2024-09-30T00:00:00"/>
    <s v="Aman"/>
    <s v="Vasan"/>
    <s v="aman.vasan@srg.com.au"/>
    <x v="1"/>
    <x v="1"/>
    <d v="2025-03-11T00:00:00"/>
    <d v="2024-10-02T00:00:00"/>
    <m/>
    <x v="2"/>
    <s v="Q3, FY25"/>
  </r>
  <r>
    <x v="6"/>
    <s v="SS Finance SM2"/>
    <s v="SHARED SERVICES"/>
    <d v="2024-09-30T00:00:00"/>
    <s v="Aman"/>
    <s v="Vasan"/>
    <s v="aman.vasan@srg.com.au"/>
    <x v="2"/>
    <x v="0"/>
    <m/>
    <d v="2024-10-02T00:00:00"/>
    <m/>
    <x v="15"/>
    <s v="Q2, FY25"/>
  </r>
  <r>
    <x v="6"/>
    <s v="SS Finance SM2"/>
    <s v="SHARED SERVICES"/>
    <d v="2024-09-30T00:00:00"/>
    <s v="Aman"/>
    <s v="Vasan"/>
    <s v="aman.vasan@srg.com.au"/>
    <x v="3"/>
    <x v="0"/>
    <m/>
    <d v="2024-10-02T00:00:00"/>
    <m/>
    <x v="15"/>
    <s v="Q2, FY25"/>
  </r>
  <r>
    <x v="6"/>
    <s v="SS Finance SM2"/>
    <s v="SHARED SERVICES"/>
    <d v="2024-09-30T00:00:00"/>
    <s v="Aman"/>
    <s v="Vasan"/>
    <s v="aman.vasan@srg.com.au"/>
    <x v="4"/>
    <x v="0"/>
    <m/>
    <d v="2024-10-02T00:00:00"/>
    <m/>
    <x v="15"/>
    <s v="Q2, FY25"/>
  </r>
  <r>
    <x v="6"/>
    <s v="SS Finance SM2"/>
    <s v="SHARED SERVICES"/>
    <d v="2024-09-30T00:00:00"/>
    <s v="Aman"/>
    <s v="Vasan"/>
    <s v="aman.vasan@srg.com.au"/>
    <x v="5"/>
    <x v="0"/>
    <m/>
    <d v="2024-10-02T00:00:00"/>
    <m/>
    <x v="15"/>
    <s v="Q2, FY25"/>
  </r>
  <r>
    <x v="6"/>
    <s v="SS Finance SM2"/>
    <s v="SHARED SERVICES"/>
    <d v="2024-09-30T00:00:00"/>
    <s v="Aman"/>
    <s v="Vasan"/>
    <s v="aman.vasan@srg.com.au"/>
    <x v="6"/>
    <x v="0"/>
    <m/>
    <d v="2024-10-02T00:00:00"/>
    <m/>
    <x v="15"/>
    <s v="Q2, FY25"/>
  </r>
  <r>
    <x v="6"/>
    <s v="SS Finance SM2"/>
    <s v="SHARED SERVICES"/>
    <d v="2024-09-30T00:00:00"/>
    <s v="Aman"/>
    <s v="Vasan"/>
    <s v="aman.vasan@srg.com.au"/>
    <x v="7"/>
    <x v="1"/>
    <d v="2025-03-11T00:00:00"/>
    <d v="2024-10-02T00:00:00"/>
    <m/>
    <x v="2"/>
    <s v="Q3, FY25"/>
  </r>
  <r>
    <x v="6"/>
    <s v="SS Finance SM2"/>
    <s v="SHARED SERVICES"/>
    <d v="2024-09-30T00:00:00"/>
    <s v="Aman"/>
    <s v="Vasan"/>
    <s v="aman.vasan@srg.com.au"/>
    <x v="8"/>
    <x v="1"/>
    <d v="2025-03-11T00:00:00"/>
    <d v="2024-10-02T00:00:00"/>
    <m/>
    <x v="2"/>
    <s v="Q3, FY25"/>
  </r>
  <r>
    <x v="6"/>
    <s v="SS Finance SM2"/>
    <s v="SHARED SERVICES"/>
    <d v="2024-09-30T00:00:00"/>
    <s v="Aman"/>
    <s v="Vasan"/>
    <s v="aman.vasan@srg.com.au"/>
    <x v="9"/>
    <x v="1"/>
    <d v="2025-03-11T00:00:00"/>
    <d v="2024-10-02T00:00:00"/>
    <m/>
    <x v="2"/>
    <s v="Q3, FY25"/>
  </r>
  <r>
    <x v="6"/>
    <s v="SS Finance SM2"/>
    <s v="SHARED SERVICES"/>
    <d v="2024-09-30T00:00:00"/>
    <s v="Aman"/>
    <s v="Vasan"/>
    <s v="aman.vasan@srg.com.au"/>
    <x v="10"/>
    <x v="1"/>
    <d v="2025-03-11T00:00:00"/>
    <d v="2024-10-02T00:00:00"/>
    <m/>
    <x v="2"/>
    <s v="Q3, FY25"/>
  </r>
  <r>
    <x v="2"/>
    <s v="IT RISK &amp; SECURITY"/>
    <s v="SHARED SERVICES IT"/>
    <d v="2024-09-23T00:00:00"/>
    <s v="Chris"/>
    <s v="Baird"/>
    <s v="Chris.Baird@srg.com.au"/>
    <x v="0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1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2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3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4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5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6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7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8"/>
    <x v="1"/>
    <d v="2024-11-29T00:00:00"/>
    <d v="2024-08-10T00:00:00"/>
    <m/>
    <x v="13"/>
    <s v="Q2, FY25"/>
  </r>
  <r>
    <x v="2"/>
    <s v="IT RISK &amp; SECURITY"/>
    <s v="SHARED SERVICES IT"/>
    <d v="2024-09-23T00:00:00"/>
    <s v="Chris"/>
    <s v="Baird"/>
    <s v="Chris.Baird@srg.com.au"/>
    <x v="9"/>
    <x v="1"/>
    <d v="2024-10-02T00:00:00"/>
    <d v="2024-08-10T00:00:00"/>
    <m/>
    <x v="15"/>
    <s v="Q2, FY25"/>
  </r>
  <r>
    <x v="2"/>
    <s v="IT RISK &amp; SECURITY"/>
    <s v="SHARED SERVICES IT"/>
    <d v="2024-09-23T00:00:00"/>
    <s v="Chris"/>
    <s v="Baird"/>
    <s v="Chris.Baird@srg.com.au"/>
    <x v="10"/>
    <x v="1"/>
    <d v="2024-11-29T00:00:00"/>
    <d v="2024-08-10T00:00:00"/>
    <m/>
    <x v="13"/>
    <s v="Q2, FY25"/>
  </r>
  <r>
    <x v="4"/>
    <s v="SS ECOMM SM1"/>
    <s v="SHARED SERVICES E-COM"/>
    <d v="2024-09-23T00:00:00"/>
    <s v="Nooshin"/>
    <s v="Dadkhahtehrani"/>
    <s v="Nooshin.Dadkhah@srg.com.au"/>
    <x v="0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1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2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3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4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5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6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7"/>
    <x v="1"/>
    <d v="2024-12-05T00:00:00"/>
    <d v="2024-08-27T00:00:00"/>
    <m/>
    <x v="14"/>
    <s v="Q2, FY25"/>
  </r>
  <r>
    <x v="4"/>
    <s v="SS ECOMM SM1"/>
    <s v="SHARED SERVICES E-COM"/>
    <d v="2024-09-23T00:00:00"/>
    <s v="Nooshin"/>
    <s v="Dadkhahtehrani"/>
    <s v="Nooshin.Dadkhah@srg.com.au"/>
    <x v="8"/>
    <x v="1"/>
    <d v="2024-10-25T00:00:00"/>
    <d v="2024-08-27T00:00:00"/>
    <m/>
    <x v="15"/>
    <s v="Q2, FY25"/>
  </r>
  <r>
    <x v="4"/>
    <s v="SS ECOMM SM1"/>
    <s v="SHARED SERVICES E-COM"/>
    <d v="2024-09-23T00:00:00"/>
    <s v="Nooshin"/>
    <s v="Dadkhahtehrani"/>
    <s v="Nooshin.Dadkhah@srg.com.au"/>
    <x v="9"/>
    <x v="1"/>
    <d v="2024-10-25T00:00:00"/>
    <d v="2024-08-27T00:00:00"/>
    <m/>
    <x v="15"/>
    <s v="Q2, FY25"/>
  </r>
  <r>
    <x v="4"/>
    <s v="SS ECOMM SM1"/>
    <s v="SHARED SERVICES E-COM"/>
    <d v="2024-09-23T00:00:00"/>
    <s v="Nooshin"/>
    <s v="Dadkhahtehrani"/>
    <s v="Nooshin.Dadkhah@srg.com.au"/>
    <x v="10"/>
    <x v="1"/>
    <d v="2024-10-16T00:00:00"/>
    <d v="2024-08-27T00:00:00"/>
    <m/>
    <x v="15"/>
    <s v="Q2, FY25"/>
  </r>
  <r>
    <x v="6"/>
    <s v="FFM Finance SM1"/>
    <s v="SPG TEAM"/>
    <d v="2024-09-09T00:00:00"/>
    <s v="Chloe"/>
    <s v="Delaney"/>
    <s v="Chloe.Delaney@spotlightproperty.com.au"/>
    <x v="0"/>
    <x v="1"/>
    <d v="2024-09-17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1"/>
    <x v="1"/>
    <d v="2024-09-17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2"/>
    <x v="1"/>
    <d v="2024-09-11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3"/>
    <x v="1"/>
    <d v="2024-09-11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4"/>
    <x v="1"/>
    <d v="2024-10-02T00:00:00"/>
    <d v="2024-08-09T00:00:00"/>
    <m/>
    <x v="15"/>
    <s v="Q2, FY25"/>
  </r>
  <r>
    <x v="6"/>
    <s v="FFM Finance SM1"/>
    <s v="SPG TEAM"/>
    <d v="2024-09-09T00:00:00"/>
    <s v="Chloe"/>
    <s v="Delaney"/>
    <s v="Chloe.Delaney@spotlightproperty.com.au"/>
    <x v="5"/>
    <x v="1"/>
    <d v="2024-10-02T00:00:00"/>
    <d v="2024-08-09T00:00:00"/>
    <m/>
    <x v="15"/>
    <s v="Q2, FY25"/>
  </r>
  <r>
    <x v="6"/>
    <s v="FFM Finance SM1"/>
    <s v="SPG TEAM"/>
    <d v="2024-09-09T00:00:00"/>
    <s v="Chloe"/>
    <s v="Delaney"/>
    <s v="Chloe.Delaney@spotlightproperty.com.au"/>
    <x v="6"/>
    <x v="1"/>
    <d v="2024-09-17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7"/>
    <x v="1"/>
    <d v="2024-09-11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8"/>
    <x v="1"/>
    <d v="2024-09-11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9"/>
    <x v="1"/>
    <d v="2024-09-11T00:00:00"/>
    <d v="2024-08-09T00:00:00"/>
    <m/>
    <x v="16"/>
    <s v="Q1, FY25"/>
  </r>
  <r>
    <x v="6"/>
    <s v="FFM Finance SM1"/>
    <s v="SPG TEAM"/>
    <d v="2024-09-09T00:00:00"/>
    <s v="Chloe"/>
    <s v="Delaney"/>
    <s v="Chloe.Delaney@spotlightproperty.com.au"/>
    <x v="10"/>
    <x v="1"/>
    <d v="2024-09-11T00:00:00"/>
    <d v="2024-08-09T00:00:00"/>
    <m/>
    <x v="16"/>
    <s v="Q1, FY25"/>
  </r>
  <r>
    <x v="8"/>
    <s v="Supply Chain DCManagement"/>
    <s v="SHARED SERVICES"/>
    <d v="2024-09-09T00:00:00"/>
    <s v="Manish"/>
    <s v="Katapally"/>
    <s v="manish.katapally@spotlight.com.au"/>
    <x v="0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1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2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3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4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5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6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7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8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9"/>
    <x v="1"/>
    <d v="2025-04-01T00:00:00"/>
    <d v="2024-09-10T00:00:00"/>
    <m/>
    <x v="1"/>
    <s v="Q4, FY25"/>
  </r>
  <r>
    <x v="8"/>
    <s v="Supply Chain DCManagement"/>
    <s v="SHARED SERVICES"/>
    <d v="2024-09-09T00:00:00"/>
    <s v="Manish"/>
    <s v="Katapally"/>
    <s v="manish.katapally@spotlight.com.au"/>
    <x v="10"/>
    <x v="1"/>
    <d v="2025-04-01T00:00:00"/>
    <d v="2024-09-10T00:00:00"/>
    <m/>
    <x v="1"/>
    <s v="Q4, FY25"/>
  </r>
  <r>
    <x v="5"/>
    <m/>
    <s v="FFM SUPPORT"/>
    <d v="2024-09-05T00:00:00"/>
    <s v="Yossi Bart"/>
    <s v="Bart"/>
    <s v="Yossi.Bart@spotlightgroup.com"/>
    <x v="0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1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2"/>
    <x v="2"/>
    <m/>
    <d v="2024-09-02T00:00:00"/>
    <m/>
    <x v="16"/>
    <s v="Q1, FY25"/>
  </r>
  <r>
    <x v="5"/>
    <m/>
    <s v="FFM SUPPORT"/>
    <d v="2024-09-05T00:00:00"/>
    <s v="Yossi Bart"/>
    <s v="Bart"/>
    <s v="Yossi.Bart@spotlightgroup.com"/>
    <x v="3"/>
    <x v="2"/>
    <m/>
    <d v="2024-09-02T00:00:00"/>
    <m/>
    <x v="16"/>
    <s v="Q1, FY25"/>
  </r>
  <r>
    <x v="5"/>
    <m/>
    <s v="FFM SUPPORT"/>
    <d v="2024-09-05T00:00:00"/>
    <s v="Yossi Bart"/>
    <s v="Bart"/>
    <s v="Yossi.Bart@spotlightgroup.com"/>
    <x v="4"/>
    <x v="2"/>
    <m/>
    <d v="2024-09-02T00:00:00"/>
    <m/>
    <x v="16"/>
    <s v="Q1, FY25"/>
  </r>
  <r>
    <x v="5"/>
    <m/>
    <s v="FFM SUPPORT"/>
    <d v="2024-09-05T00:00:00"/>
    <s v="Yossi Bart"/>
    <s v="Bart"/>
    <s v="Yossi.Bart@spotlightgroup.com"/>
    <x v="5"/>
    <x v="2"/>
    <m/>
    <d v="2024-09-02T00:00:00"/>
    <m/>
    <x v="16"/>
    <s v="Q1, FY25"/>
  </r>
  <r>
    <x v="5"/>
    <m/>
    <s v="FFM SUPPORT"/>
    <d v="2024-09-05T00:00:00"/>
    <s v="Yossi Bart"/>
    <s v="Bart"/>
    <s v="Yossi.Bart@spotlightgroup.com"/>
    <x v="6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7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8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8"/>
    <x v="1"/>
    <d v="2025-01-07T00:00:00"/>
    <d v="2024-09-20T00:00:00"/>
    <m/>
    <x v="12"/>
    <s v="Q3, FY25"/>
  </r>
  <r>
    <x v="5"/>
    <m/>
    <s v="FFM SUPPORT"/>
    <d v="2024-09-05T00:00:00"/>
    <s v="Yossi Bart"/>
    <s v="Bart"/>
    <s v="Yossi.Bart@spotlightgroup.com"/>
    <x v="9"/>
    <x v="1"/>
    <d v="2024-09-06T00:00:00"/>
    <d v="2024-09-02T00:00:00"/>
    <m/>
    <x v="16"/>
    <s v="Q1, FY25"/>
  </r>
  <r>
    <x v="5"/>
    <m/>
    <s v="FFM SUPPORT"/>
    <d v="2024-09-05T00:00:00"/>
    <s v="Yossi Bart"/>
    <s v="Bart"/>
    <s v="Yossi.Bart@spotlightgroup.com"/>
    <x v="10"/>
    <x v="1"/>
    <d v="2024-09-06T00:00:00"/>
    <d v="2024-09-02T00:00:00"/>
    <m/>
    <x v="16"/>
    <s v="Q1, FY25"/>
  </r>
  <r>
    <x v="7"/>
    <m/>
    <s v="SHARED SERVICES HR"/>
    <d v="2024-09-03T00:00:00"/>
    <s v="Soraya"/>
    <s v="Franklin"/>
    <s v="soraya.franklin@srg.com.au"/>
    <x v="0"/>
    <x v="1"/>
    <d v="2024-09-10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1"/>
    <x v="1"/>
    <d v="2024-09-10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2"/>
    <x v="1"/>
    <d v="2024-09-11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3"/>
    <x v="1"/>
    <d v="2024-09-10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4"/>
    <x v="1"/>
    <d v="2024-09-11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5"/>
    <x v="1"/>
    <d v="2024-09-11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6"/>
    <x v="1"/>
    <d v="2024-09-11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6"/>
    <x v="1"/>
    <d v="2024-09-11T00:00:00"/>
    <d v="2024-09-11T00:00:00"/>
    <m/>
    <x v="16"/>
    <s v="Q1, FY25"/>
  </r>
  <r>
    <x v="7"/>
    <m/>
    <s v="SHARED SERVICES HR"/>
    <d v="2024-09-03T00:00:00"/>
    <s v="Soraya"/>
    <s v="Franklin"/>
    <s v="soraya.franklin@srg.com.au"/>
    <x v="7"/>
    <x v="1"/>
    <d v="2024-09-12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8"/>
    <x v="1"/>
    <d v="2024-09-10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9"/>
    <x v="1"/>
    <d v="2024-09-04T00:00:00"/>
    <d v="2024-08-07T00:00:00"/>
    <m/>
    <x v="16"/>
    <s v="Q1, FY25"/>
  </r>
  <r>
    <x v="7"/>
    <m/>
    <s v="SHARED SERVICES HR"/>
    <d v="2024-09-03T00:00:00"/>
    <s v="Soraya"/>
    <s v="Franklin"/>
    <s v="soraya.franklin@srg.com.au"/>
    <x v="10"/>
    <x v="1"/>
    <d v="2024-09-11T00:00:00"/>
    <d v="2024-08-07T00:00:00"/>
    <m/>
    <x v="16"/>
    <s v="Q1, FY25"/>
  </r>
  <r>
    <x v="4"/>
    <s v="Head of Marketing Ops"/>
    <s v="SHARED SERVICES MARKETING"/>
    <d v="2024-08-26T00:00:00"/>
    <s v="Ben"/>
    <s v="Williams"/>
    <s v="ben.williams@srg.com.au"/>
    <x v="0"/>
    <x v="1"/>
    <d v="2024-08-26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1"/>
    <x v="1"/>
    <d v="2024-08-26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2"/>
    <x v="1"/>
    <d v="2024-08-27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3"/>
    <x v="1"/>
    <d v="2024-08-27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4"/>
    <x v="1"/>
    <d v="2024-08-27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5"/>
    <x v="1"/>
    <d v="2024-08-27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6"/>
    <x v="1"/>
    <d v="2024-08-27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7"/>
    <x v="1"/>
    <d v="2024-08-28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8"/>
    <x v="1"/>
    <d v="2024-08-28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9"/>
    <x v="1"/>
    <d v="2024-08-28T00:00:00"/>
    <d v="2024-07-31T00:00:00"/>
    <m/>
    <x v="17"/>
    <s v="Q1, FY25"/>
  </r>
  <r>
    <x v="4"/>
    <s v="Head of Marketing Ops"/>
    <s v="SHARED SERVICES MARKETING"/>
    <d v="2024-08-26T00:00:00"/>
    <s v="Ben"/>
    <s v="Williams"/>
    <s v="ben.williams@srg.com.au"/>
    <x v="10"/>
    <x v="1"/>
    <d v="2024-08-26T00:00:00"/>
    <d v="2024-07-31T00:00:00"/>
    <m/>
    <x v="17"/>
    <s v="Q1, FY25"/>
  </r>
  <r>
    <x v="4"/>
    <s v="SS ECOMM SM1"/>
    <s v="SHARED SERVICES E-COM"/>
    <d v="2024-08-26T00:00:00"/>
    <s v="Jeremy"/>
    <s v="Shane"/>
    <s v="jeremy.shane@srg.com.au"/>
    <x v="0"/>
    <x v="1"/>
    <d v="2025-01-08T00:00:00"/>
    <d v="2024-08-05T00:00:00"/>
    <m/>
    <x v="12"/>
    <s v="Q3, FY25"/>
  </r>
  <r>
    <x v="4"/>
    <s v="SS ECOMM SM1"/>
    <s v="SHARED SERVICES E-COM"/>
    <d v="2024-08-26T00:00:00"/>
    <s v="Jeremy"/>
    <s v="Shane"/>
    <s v="jeremy.shane@srg.com.au"/>
    <x v="1"/>
    <x v="1"/>
    <d v="2025-01-09T00:00:00"/>
    <d v="2024-08-05T00:00:00"/>
    <m/>
    <x v="12"/>
    <s v="Q3, FY25"/>
  </r>
  <r>
    <x v="4"/>
    <s v="SS ECOMM SM1"/>
    <s v="SHARED SERVICES E-COM"/>
    <d v="2024-08-26T00:00:00"/>
    <s v="Jeremy"/>
    <s v="Shane"/>
    <s v="jeremy.shane@srg.com.au"/>
    <x v="2"/>
    <x v="0"/>
    <m/>
    <d v="2024-08-05T00:00:00"/>
    <m/>
    <x v="17"/>
    <s v="Q1, FY25"/>
  </r>
  <r>
    <x v="4"/>
    <s v="SS ECOMM SM1"/>
    <s v="SHARED SERVICES E-COM"/>
    <d v="2024-08-26T00:00:00"/>
    <s v="Jeremy"/>
    <s v="Shane"/>
    <s v="jeremy.shane@srg.com.au"/>
    <x v="3"/>
    <x v="0"/>
    <m/>
    <d v="2024-08-05T00:00:00"/>
    <m/>
    <x v="17"/>
    <s v="Q1, FY25"/>
  </r>
  <r>
    <x v="4"/>
    <s v="SS ECOMM SM1"/>
    <s v="SHARED SERVICES E-COM"/>
    <d v="2024-08-26T00:00:00"/>
    <s v="Jeremy"/>
    <s v="Shane"/>
    <s v="jeremy.shane@srg.com.au"/>
    <x v="4"/>
    <x v="0"/>
    <m/>
    <d v="2024-08-05T00:00:00"/>
    <m/>
    <x v="17"/>
    <s v="Q1, FY25"/>
  </r>
  <r>
    <x v="4"/>
    <s v="SS ECOMM SM1"/>
    <s v="SHARED SERVICES E-COM"/>
    <d v="2024-08-26T00:00:00"/>
    <s v="Jeremy"/>
    <s v="Shane"/>
    <s v="jeremy.shane@srg.com.au"/>
    <x v="5"/>
    <x v="0"/>
    <m/>
    <d v="2024-08-05T00:00:00"/>
    <m/>
    <x v="17"/>
    <s v="Q1, FY25"/>
  </r>
  <r>
    <x v="4"/>
    <s v="SS ECOMM SM1"/>
    <s v="SHARED SERVICES E-COM"/>
    <d v="2024-08-26T00:00:00"/>
    <s v="Jeremy"/>
    <s v="Shane"/>
    <s v="jeremy.shane@srg.com.au"/>
    <x v="6"/>
    <x v="0"/>
    <m/>
    <d v="2024-08-05T00:00:00"/>
    <m/>
    <x v="17"/>
    <s v="Q1, FY25"/>
  </r>
  <r>
    <x v="4"/>
    <s v="SS ECOMM SM1"/>
    <s v="SHARED SERVICES E-COM"/>
    <d v="2024-08-26T00:00:00"/>
    <s v="Jeremy"/>
    <s v="Shane"/>
    <s v="jeremy.shane@srg.com.au"/>
    <x v="7"/>
    <x v="1"/>
    <d v="2024-10-14T00:00:00"/>
    <d v="2022-03-15T00:00:00"/>
    <m/>
    <x v="15"/>
    <s v="Q2, FY25"/>
  </r>
  <r>
    <x v="4"/>
    <s v="SS ECOMM SM1"/>
    <s v="SHARED SERVICES E-COM"/>
    <d v="2024-08-26T00:00:00"/>
    <s v="Jeremy"/>
    <s v="Shane"/>
    <s v="jeremy.shane@srg.com.au"/>
    <x v="8"/>
    <x v="1"/>
    <d v="2025-01-08T00:00:00"/>
    <d v="2024-08-05T00:00:00"/>
    <m/>
    <x v="12"/>
    <s v="Q3, FY25"/>
  </r>
  <r>
    <x v="4"/>
    <s v="SS ECOMM SM1"/>
    <s v="SHARED SERVICES E-COM"/>
    <d v="2024-08-26T00:00:00"/>
    <s v="Jeremy"/>
    <s v="Shane"/>
    <s v="jeremy.shane@srg.com.au"/>
    <x v="9"/>
    <x v="1"/>
    <d v="2021-09-10T00:00:00"/>
    <d v="2021-08-09T00:00:00"/>
    <m/>
    <x v="18"/>
    <s v="Q1, FY22"/>
  </r>
  <r>
    <x v="4"/>
    <s v="SS ECOMM SM1"/>
    <s v="SHARED SERVICES E-COM"/>
    <d v="2024-08-26T00:00:00"/>
    <s v="Jeremy"/>
    <s v="Shane"/>
    <s v="jeremy.shane@srg.com.au"/>
    <x v="10"/>
    <x v="1"/>
    <d v="2021-02-05T00:00:00"/>
    <d v="2020-12-02T00:00:00"/>
    <m/>
    <x v="19"/>
    <s v="Q3, FY21"/>
  </r>
  <r>
    <x v="3"/>
    <s v="Facilities Management"/>
    <s v="SHARED SERVICES"/>
    <d v="2024-08-26T00:00:00"/>
    <s v="Lisa Giang"/>
    <s v="Giang"/>
    <s v="lisa.giang@srg.com.au"/>
    <x v="0"/>
    <x v="1"/>
    <d v="2024-09-04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1"/>
    <x v="1"/>
    <d v="2024-09-04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2"/>
    <x v="1"/>
    <d v="2024-09-03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3"/>
    <x v="1"/>
    <d v="2024-09-03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4"/>
    <x v="1"/>
    <d v="2024-09-04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5"/>
    <x v="1"/>
    <d v="2024-09-06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6"/>
    <x v="1"/>
    <d v="2024-09-04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7"/>
    <x v="1"/>
    <d v="2024-09-04T00:00:00"/>
    <d v="2024-07-31T00:00:00"/>
    <m/>
    <x v="16"/>
    <s v="Q1, FY25"/>
  </r>
  <r>
    <x v="3"/>
    <s v="Facilities Management"/>
    <s v="SHARED SERVICES"/>
    <d v="2024-08-26T00:00:00"/>
    <s v="Lisa Giang"/>
    <s v="Giang"/>
    <s v="lisa.giang@srg.com.au"/>
    <x v="8"/>
    <x v="1"/>
    <d v="2024-08-30T00:00:00"/>
    <d v="2024-07-31T00:00:00"/>
    <m/>
    <x v="17"/>
    <s v="Q1, FY25"/>
  </r>
  <r>
    <x v="3"/>
    <s v="Facilities Management"/>
    <s v="SHARED SERVICES"/>
    <d v="2024-08-26T00:00:00"/>
    <s v="Lisa Giang"/>
    <s v="Giang"/>
    <s v="lisa.giang@srg.com.au"/>
    <x v="9"/>
    <x v="1"/>
    <d v="2024-08-30T00:00:00"/>
    <d v="2024-07-31T00:00:00"/>
    <m/>
    <x v="17"/>
    <s v="Q1, FY25"/>
  </r>
  <r>
    <x v="3"/>
    <s v="Facilities Management"/>
    <s v="SHARED SERVICES"/>
    <d v="2024-08-26T00:00:00"/>
    <s v="Lisa Giang"/>
    <s v="Giang"/>
    <s v="lisa.giang@srg.com.au"/>
    <x v="9"/>
    <x v="1"/>
    <d v="2024-09-09T00:00:00"/>
    <d v="2024-09-09T00:00:00"/>
    <m/>
    <x v="16"/>
    <s v="Q1, FY25"/>
  </r>
  <r>
    <x v="3"/>
    <s v="Facilities Management"/>
    <s v="SHARED SERVICES"/>
    <d v="2024-08-26T00:00:00"/>
    <s v="Lisa Giang"/>
    <s v="Giang"/>
    <s v="lisa.giang@srg.com.au"/>
    <x v="10"/>
    <x v="1"/>
    <d v="2024-09-03T00:00:00"/>
    <d v="2024-07-31T00:00:00"/>
    <m/>
    <x v="16"/>
    <s v="Q1, FY25"/>
  </r>
  <r>
    <x v="6"/>
    <s v="FFM Finance SM1"/>
    <s v="SPG TEAM"/>
    <d v="2024-08-26T00:00:00"/>
    <s v="Zara"/>
    <s v="Wong"/>
    <s v="zara.wong@spotlightproperty.com.au"/>
    <x v="0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1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2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3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4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5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6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7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8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9"/>
    <x v="1"/>
    <d v="2024-08-30T00:00:00"/>
    <d v="2024-08-21T00:00:00"/>
    <m/>
    <x v="17"/>
    <s v="Q1, FY25"/>
  </r>
  <r>
    <x v="6"/>
    <s v="FFM Finance SM1"/>
    <s v="SPG TEAM"/>
    <d v="2024-08-26T00:00:00"/>
    <s v="Zara"/>
    <s v="Wong"/>
    <s v="zara.wong@spotlightproperty.com.au"/>
    <x v="10"/>
    <x v="1"/>
    <d v="2024-08-30T00:00:00"/>
    <d v="2024-08-21T00:00:00"/>
    <m/>
    <x v="17"/>
    <s v="Q1, FY25"/>
  </r>
  <r>
    <x v="7"/>
    <m/>
    <s v="SHARED SERVICES HR"/>
    <d v="2024-08-19T00:00:00"/>
    <s v="Chantelle"/>
    <s v="Platt"/>
    <s v="chantelle.platt@srg.com.au"/>
    <x v="0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1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2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3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4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5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6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7"/>
    <x v="1"/>
    <d v="2024-08-20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8"/>
    <x v="1"/>
    <d v="2024-08-22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9"/>
    <x v="1"/>
    <d v="2024-08-22T00:00:00"/>
    <d v="2024-07-25T00:00:00"/>
    <m/>
    <x v="17"/>
    <s v="Q1, FY25"/>
  </r>
  <r>
    <x v="7"/>
    <m/>
    <s v="SHARED SERVICES HR"/>
    <d v="2024-08-19T00:00:00"/>
    <s v="Chantelle"/>
    <s v="Platt"/>
    <s v="chantelle.platt@srg.com.au"/>
    <x v="9"/>
    <x v="1"/>
    <d v="2024-08-28T00:00:00"/>
    <d v="2024-08-28T00:00:00"/>
    <m/>
    <x v="17"/>
    <s v="Q1, FY25"/>
  </r>
  <r>
    <x v="7"/>
    <m/>
    <s v="SHARED SERVICES HR"/>
    <d v="2024-08-19T00:00:00"/>
    <s v="Chantelle"/>
    <s v="Platt"/>
    <s v="chantelle.platt@srg.com.au"/>
    <x v="10"/>
    <x v="1"/>
    <d v="2024-08-21T00:00:00"/>
    <d v="2024-07-25T00:00:00"/>
    <m/>
    <x v="17"/>
    <s v="Q1, FY25"/>
  </r>
  <r>
    <x v="6"/>
    <s v="FFM Finance SM1"/>
    <s v="SHARED SERVICES"/>
    <d v="2024-08-12T00:00:00"/>
    <s v="Kevin"/>
    <s v="Xiao"/>
    <s v="kevin.xiao@spotlightgroup.com"/>
    <x v="0"/>
    <x v="1"/>
    <d v="2024-11-11T00:00:00"/>
    <d v="2024-07-11T00:00:00"/>
    <m/>
    <x v="13"/>
    <s v="Q2, FY25"/>
  </r>
  <r>
    <x v="6"/>
    <s v="FFM Finance SM1"/>
    <s v="SHARED SERVICES"/>
    <d v="2024-08-12T00:00:00"/>
    <s v="Kevin"/>
    <s v="Xiao"/>
    <s v="kevin.xiao@spotlightgroup.com"/>
    <x v="1"/>
    <x v="1"/>
    <d v="2024-11-11T00:00:00"/>
    <d v="2024-07-11T00:00:00"/>
    <m/>
    <x v="13"/>
    <s v="Q2, FY25"/>
  </r>
  <r>
    <x v="6"/>
    <s v="FFM Finance SM1"/>
    <s v="SHARED SERVICES"/>
    <d v="2024-08-12T00:00:00"/>
    <s v="Kevin"/>
    <s v="Xiao"/>
    <s v="kevin.xiao@spotlightgroup.com"/>
    <x v="2"/>
    <x v="0"/>
    <m/>
    <d v="2024-07-11T00:00:00"/>
    <m/>
    <x v="20"/>
    <s v="Q1, FY25"/>
  </r>
  <r>
    <x v="6"/>
    <s v="FFM Finance SM1"/>
    <s v="SHARED SERVICES"/>
    <d v="2024-08-12T00:00:00"/>
    <s v="Kevin"/>
    <s v="Xiao"/>
    <s v="kevin.xiao@spotlightgroup.com"/>
    <x v="3"/>
    <x v="0"/>
    <m/>
    <d v="2024-07-11T00:00:00"/>
    <m/>
    <x v="20"/>
    <s v="Q1, FY25"/>
  </r>
  <r>
    <x v="6"/>
    <s v="FFM Finance SM1"/>
    <s v="SHARED SERVICES"/>
    <d v="2024-08-12T00:00:00"/>
    <s v="Kevin"/>
    <s v="Xiao"/>
    <s v="kevin.xiao@spotlightgroup.com"/>
    <x v="4"/>
    <x v="0"/>
    <m/>
    <d v="2024-07-11T00:00:00"/>
    <m/>
    <x v="20"/>
    <s v="Q1, FY25"/>
  </r>
  <r>
    <x v="6"/>
    <s v="FFM Finance SM1"/>
    <s v="SHARED SERVICES"/>
    <d v="2024-08-12T00:00:00"/>
    <s v="Kevin"/>
    <s v="Xiao"/>
    <s v="kevin.xiao@spotlightgroup.com"/>
    <x v="5"/>
    <x v="0"/>
    <m/>
    <d v="2024-07-11T00:00:00"/>
    <m/>
    <x v="20"/>
    <s v="Q1, FY25"/>
  </r>
  <r>
    <x v="6"/>
    <s v="FFM Finance SM1"/>
    <s v="SHARED SERVICES"/>
    <d v="2024-08-12T00:00:00"/>
    <s v="Kevin"/>
    <s v="Xiao"/>
    <s v="kevin.xiao@spotlightgroup.com"/>
    <x v="6"/>
    <x v="0"/>
    <m/>
    <d v="2024-07-11T00:00:00"/>
    <m/>
    <x v="20"/>
    <s v="Q1, FY25"/>
  </r>
  <r>
    <x v="6"/>
    <s v="FFM Finance SM1"/>
    <s v="SHARED SERVICES"/>
    <d v="2024-08-12T00:00:00"/>
    <s v="Kevin"/>
    <s v="Xiao"/>
    <s v="kevin.xiao@spotlightgroup.com"/>
    <x v="7"/>
    <x v="1"/>
    <d v="2024-11-11T00:00:00"/>
    <d v="2024-07-11T00:00:00"/>
    <m/>
    <x v="13"/>
    <s v="Q2, FY25"/>
  </r>
  <r>
    <x v="6"/>
    <s v="FFM Finance SM1"/>
    <s v="SHARED SERVICES"/>
    <d v="2024-08-12T00:00:00"/>
    <s v="Kevin"/>
    <s v="Xiao"/>
    <s v="kevin.xiao@spotlightgroup.com"/>
    <x v="8"/>
    <x v="1"/>
    <d v="2024-08-25T00:00:00"/>
    <d v="2024-07-11T00:00:00"/>
    <m/>
    <x v="17"/>
    <s v="Q1, FY25"/>
  </r>
  <r>
    <x v="6"/>
    <s v="FFM Finance SM1"/>
    <s v="SHARED SERVICES"/>
    <d v="2024-08-12T00:00:00"/>
    <s v="Kevin"/>
    <s v="Xiao"/>
    <s v="kevin.xiao@spotlightgroup.com"/>
    <x v="9"/>
    <x v="1"/>
    <d v="2024-10-09T00:00:00"/>
    <d v="2024-07-11T00:00:00"/>
    <m/>
    <x v="15"/>
    <s v="Q2, FY25"/>
  </r>
  <r>
    <x v="6"/>
    <s v="FFM Finance SM1"/>
    <s v="SHARED SERVICES"/>
    <d v="2024-08-12T00:00:00"/>
    <s v="Kevin"/>
    <s v="Xiao"/>
    <s v="kevin.xiao@spotlightgroup.com"/>
    <x v="10"/>
    <x v="1"/>
    <d v="2024-11-11T00:00:00"/>
    <d v="2024-07-11T00:00:00"/>
    <m/>
    <x v="13"/>
    <s v="Q2, FY25"/>
  </r>
  <r>
    <x v="6"/>
    <s v="SS Finance SM3"/>
    <s v="SHARED SERVICES"/>
    <d v="2024-08-12T00:00:00"/>
    <s v="Nick"/>
    <s v="Smith"/>
    <s v="nick.smith@srg.com.au"/>
    <x v="0"/>
    <x v="1"/>
    <d v="2024-08-20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1"/>
    <x v="1"/>
    <d v="2024-08-20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2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3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4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5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6"/>
    <x v="1"/>
    <d v="2024-08-20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7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8"/>
    <x v="1"/>
    <d v="2024-08-20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9"/>
    <x v="1"/>
    <d v="2024-08-16T00:00:00"/>
    <d v="2024-06-15T00:00:00"/>
    <m/>
    <x v="17"/>
    <s v="Q1, FY25"/>
  </r>
  <r>
    <x v="6"/>
    <s v="SS Finance SM3"/>
    <s v="SHARED SERVICES"/>
    <d v="2024-08-12T00:00:00"/>
    <s v="Nick"/>
    <s v="Smith"/>
    <s v="nick.smith@srg.com.au"/>
    <x v="10"/>
    <x v="1"/>
    <d v="2024-08-16T00:00:00"/>
    <d v="2024-06-15T00:00:00"/>
    <m/>
    <x v="17"/>
    <s v="Q1, FY25"/>
  </r>
  <r>
    <x v="7"/>
    <m/>
    <s v="SHARED SERVICES HR"/>
    <d v="2024-07-30T00:00:00"/>
    <s v="Sreekanth"/>
    <s v="Sarikonda"/>
    <s v="Sreekanth.Sarikonda@srg.com.au"/>
    <x v="0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1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2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3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4"/>
    <x v="0"/>
    <m/>
    <d v="2024-06-25T00:00:00"/>
    <m/>
    <x v="21"/>
    <s v="Q4, FY24"/>
  </r>
  <r>
    <x v="7"/>
    <m/>
    <s v="SHARED SERVICES HR"/>
    <d v="2024-07-30T00:00:00"/>
    <s v="Sreekanth"/>
    <s v="Sarikonda"/>
    <s v="Sreekanth.Sarikonda@srg.com.au"/>
    <x v="5"/>
    <x v="0"/>
    <m/>
    <d v="2024-06-25T00:00:00"/>
    <m/>
    <x v="21"/>
    <s v="Q4, FY24"/>
  </r>
  <r>
    <x v="7"/>
    <m/>
    <s v="SHARED SERVICES HR"/>
    <d v="2024-07-30T00:00:00"/>
    <s v="Sreekanth"/>
    <s v="Sarikonda"/>
    <s v="Sreekanth.Sarikonda@srg.com.au"/>
    <x v="6"/>
    <x v="0"/>
    <m/>
    <d v="2024-06-25T00:00:00"/>
    <m/>
    <x v="21"/>
    <s v="Q4, FY24"/>
  </r>
  <r>
    <x v="7"/>
    <m/>
    <s v="SHARED SERVICES HR"/>
    <d v="2024-07-30T00:00:00"/>
    <s v="Sreekanth"/>
    <s v="Sarikonda"/>
    <s v="Sreekanth.Sarikonda@srg.com.au"/>
    <x v="7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8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9"/>
    <x v="1"/>
    <d v="2024-11-06T00:00:00"/>
    <d v="2024-06-25T00:00:00"/>
    <m/>
    <x v="13"/>
    <s v="Q2, FY25"/>
  </r>
  <r>
    <x v="7"/>
    <m/>
    <s v="SHARED SERVICES HR"/>
    <d v="2024-07-30T00:00:00"/>
    <s v="Sreekanth"/>
    <s v="Sarikonda"/>
    <s v="Sreekanth.Sarikonda@srg.com.au"/>
    <x v="10"/>
    <x v="1"/>
    <d v="2024-11-06T00:00:00"/>
    <d v="2024-06-25T00:00:00"/>
    <m/>
    <x v="13"/>
    <s v="Q2, FY25"/>
  </r>
  <r>
    <x v="0"/>
    <s v="SS ECOMM SM4"/>
    <s v="SHARED SERVICES E-COM"/>
    <d v="2024-07-29T00:00:00"/>
    <s v="Jeff"/>
    <s v="Collings"/>
    <s v="jeff.collings@spotlight.com.au"/>
    <x v="0"/>
    <x v="1"/>
    <d v="2024-08-06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1"/>
    <x v="1"/>
    <d v="2024-08-06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2"/>
    <x v="1"/>
    <d v="2024-08-20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3"/>
    <x v="1"/>
    <d v="2024-08-20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4"/>
    <x v="1"/>
    <d v="2024-08-20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5"/>
    <x v="1"/>
    <d v="2024-08-20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6"/>
    <x v="1"/>
    <d v="2024-08-20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7"/>
    <x v="1"/>
    <d v="2024-08-06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8"/>
    <x v="1"/>
    <d v="2024-08-06T00:00:00"/>
    <d v="2024-06-25T00:00:00"/>
    <m/>
    <x v="17"/>
    <s v="Q1, FY25"/>
  </r>
  <r>
    <x v="0"/>
    <s v="SS ECOMM SM4"/>
    <s v="SHARED SERVICES E-COM"/>
    <d v="2024-07-29T00:00:00"/>
    <s v="Jeff"/>
    <s v="Collings"/>
    <s v="jeff.collings@spotlight.com.au"/>
    <x v="9"/>
    <x v="1"/>
    <d v="2024-09-11T00:00:00"/>
    <d v="2024-06-25T00:00:00"/>
    <m/>
    <x v="16"/>
    <s v="Q1, FY25"/>
  </r>
  <r>
    <x v="0"/>
    <s v="SS ECOMM SM4"/>
    <s v="SHARED SERVICES E-COM"/>
    <d v="2024-07-29T00:00:00"/>
    <s v="Jeff"/>
    <s v="Collings"/>
    <s v="jeff.collings@spotlight.com.au"/>
    <x v="10"/>
    <x v="1"/>
    <d v="2024-08-06T00:00:00"/>
    <d v="2024-06-25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0"/>
    <x v="1"/>
    <d v="2024-07-29T00:00:00"/>
    <d v="2022-09-20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1"/>
    <x v="1"/>
    <d v="2024-07-29T00:00:00"/>
    <d v="2022-09-20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2"/>
    <x v="1"/>
    <d v="2024-08-01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3"/>
    <x v="1"/>
    <d v="2024-08-01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4"/>
    <x v="1"/>
    <d v="2024-08-01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5"/>
    <x v="1"/>
    <d v="2024-08-01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6"/>
    <x v="1"/>
    <d v="2024-08-01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7"/>
    <x v="1"/>
    <d v="2024-07-29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8"/>
    <x v="1"/>
    <d v="2024-07-30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9"/>
    <x v="1"/>
    <d v="2024-07-30T00:00:00"/>
    <d v="2024-07-23T00:00:00"/>
    <m/>
    <x v="17"/>
    <s v="Q1, FY25"/>
  </r>
  <r>
    <x v="4"/>
    <s v="Head of Marketing Ops"/>
    <s v="SHARED SERVICES MARKETING"/>
    <d v="2024-07-29T00:00:00"/>
    <s v="Maya"/>
    <s v="Williams Augustincic"/>
    <s v="maya.williams@srg.com.au"/>
    <x v="10"/>
    <x v="1"/>
    <d v="2024-07-29T00:00:00"/>
    <d v="2019-06-21T00:00:00"/>
    <m/>
    <x v="17"/>
    <s v="Q1, FY25"/>
  </r>
  <r>
    <x v="8"/>
    <m/>
    <s v="SHARED SERVICES"/>
    <d v="2024-07-29T00:00:00"/>
    <s v="Gemma"/>
    <s v="Drakopoulos"/>
    <s v="gemma.drakopoulos@spotlight.com.au"/>
    <x v="0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1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2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3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4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5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6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7"/>
    <x v="1"/>
    <d v="2024-12-04T00:00:00"/>
    <d v="2024-07-23T00:00:00"/>
    <m/>
    <x v="14"/>
    <s v="Q2, FY25"/>
  </r>
  <r>
    <x v="8"/>
    <m/>
    <s v="SHARED SERVICES"/>
    <d v="2024-07-29T00:00:00"/>
    <s v="Gemma"/>
    <s v="Drakopoulos"/>
    <s v="gemma.drakopoulos@spotlight.com.au"/>
    <x v="8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9"/>
    <x v="0"/>
    <m/>
    <d v="2024-07-23T00:00:00"/>
    <m/>
    <x v="20"/>
    <s v="Q1, FY25"/>
  </r>
  <r>
    <x v="8"/>
    <m/>
    <s v="SHARED SERVICES"/>
    <d v="2024-07-29T00:00:00"/>
    <s v="Gemma"/>
    <s v="Drakopoulos"/>
    <s v="gemma.drakopoulos@spotlight.com.au"/>
    <x v="10"/>
    <x v="0"/>
    <m/>
    <d v="2024-07-23T00:00:00"/>
    <m/>
    <x v="20"/>
    <s v="Q1, FY25"/>
  </r>
  <r>
    <x v="7"/>
    <m/>
    <s v="SHARED SERVICES HR"/>
    <d v="2024-07-23T00:00:00"/>
    <s v="Angela"/>
    <s v="Georgieska"/>
    <s v="angela.georgieska@srg.com.au"/>
    <x v="0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1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2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3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4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5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6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7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8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9"/>
    <x v="1"/>
    <d v="2024-07-24T00:00:00"/>
    <d v="2024-06-26T00:00:00"/>
    <m/>
    <x v="20"/>
    <s v="Q1, FY25"/>
  </r>
  <r>
    <x v="7"/>
    <m/>
    <s v="SHARED SERVICES HR"/>
    <d v="2024-07-23T00:00:00"/>
    <s v="Angela"/>
    <s v="Georgieska"/>
    <s v="angela.georgieska@srg.com.au"/>
    <x v="9"/>
    <x v="1"/>
    <d v="2024-08-02T00:00:00"/>
    <d v="2024-08-02T00:00:00"/>
    <m/>
    <x v="17"/>
    <s v="Q1, FY25"/>
  </r>
  <r>
    <x v="7"/>
    <m/>
    <s v="SHARED SERVICES HR"/>
    <d v="2024-07-23T00:00:00"/>
    <s v="Angela"/>
    <s v="Georgieska"/>
    <s v="angela.georgieska@srg.com.au"/>
    <x v="9"/>
    <x v="1"/>
    <d v="2024-09-09T00:00:00"/>
    <d v="2024-08-13T00:00:00"/>
    <m/>
    <x v="16"/>
    <s v="Q1, FY25"/>
  </r>
  <r>
    <x v="7"/>
    <m/>
    <s v="SHARED SERVICES HR"/>
    <d v="2024-07-23T00:00:00"/>
    <s v="Angela"/>
    <s v="Georgieska"/>
    <s v="angela.georgieska@srg.com.au"/>
    <x v="10"/>
    <x v="1"/>
    <d v="2024-07-24T00:00:00"/>
    <d v="2024-06-26T00:00:00"/>
    <m/>
    <x v="20"/>
    <s v="Q1, FY25"/>
  </r>
  <r>
    <x v="4"/>
    <s v="SS ECOMM SM1"/>
    <s v="SHARED SERVICES"/>
    <d v="2024-07-15T00:00:00"/>
    <s v="Ethan"/>
    <s v="Perry"/>
    <s v="Ethan.Perry@srg.com.au"/>
    <x v="0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1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2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3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4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5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6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7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8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9"/>
    <x v="1"/>
    <d v="2024-07-19T00:00:00"/>
    <d v="2024-07-04T00:00:00"/>
    <m/>
    <x v="20"/>
    <s v="Q1, FY25"/>
  </r>
  <r>
    <x v="4"/>
    <s v="SS ECOMM SM1"/>
    <s v="SHARED SERVICES"/>
    <d v="2024-07-15T00:00:00"/>
    <s v="Ethan"/>
    <s v="Perry"/>
    <s v="Ethan.Perry@srg.com.au"/>
    <x v="9"/>
    <x v="1"/>
    <d v="2024-08-22T00:00:00"/>
    <d v="2024-08-22T00:00:00"/>
    <m/>
    <x v="17"/>
    <s v="Q1, FY25"/>
  </r>
  <r>
    <x v="4"/>
    <s v="SS ECOMM SM1"/>
    <s v="SHARED SERVICES"/>
    <d v="2024-07-15T00:00:00"/>
    <s v="Ethan"/>
    <s v="Perry"/>
    <s v="Ethan.Perry@srg.com.au"/>
    <x v="9"/>
    <x v="1"/>
    <d v="2025-05-16T00:00:00"/>
    <d v="2025-05-16T00:00:00"/>
    <m/>
    <x v="0"/>
    <s v="Q4, FY25"/>
  </r>
  <r>
    <x v="4"/>
    <s v="SS ECOMM SM1"/>
    <s v="SHARED SERVICES"/>
    <d v="2024-07-15T00:00:00"/>
    <s v="Ethan"/>
    <s v="Perry"/>
    <s v="Ethan.Perry@srg.com.au"/>
    <x v="10"/>
    <x v="1"/>
    <d v="2024-07-19T00:00:00"/>
    <d v="2024-07-04T00:00:00"/>
    <m/>
    <x v="20"/>
    <s v="Q1, FY25"/>
  </r>
  <r>
    <x v="5"/>
    <m/>
    <s v="FFM SUPPORT"/>
    <d v="2024-07-08T00:00:00"/>
    <s v="Nick"/>
    <s v="Seletto"/>
    <s v="Nick.Seletto@spotlightgroup.com"/>
    <x v="0"/>
    <x v="1"/>
    <d v="2024-07-11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1"/>
    <x v="1"/>
    <d v="2024-07-11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2"/>
    <x v="0"/>
    <m/>
    <d v="2025-05-27T00:00:00"/>
    <m/>
    <x v="0"/>
    <s v="Q4, FY25"/>
  </r>
  <r>
    <x v="5"/>
    <m/>
    <s v="FFM SUPPORT"/>
    <d v="2024-07-08T00:00:00"/>
    <s v="Nick"/>
    <s v="Seletto"/>
    <s v="Nick.Seletto@spotlightgroup.com"/>
    <x v="2"/>
    <x v="1"/>
    <d v="2024-07-10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3"/>
    <x v="0"/>
    <m/>
    <d v="2025-05-28T00:00:00"/>
    <m/>
    <x v="0"/>
    <s v="Q4, FY25"/>
  </r>
  <r>
    <x v="5"/>
    <m/>
    <s v="FFM SUPPORT"/>
    <d v="2024-07-08T00:00:00"/>
    <s v="Nick"/>
    <s v="Seletto"/>
    <s v="Nick.Seletto@spotlightgroup.com"/>
    <x v="3"/>
    <x v="1"/>
    <d v="2024-07-11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4"/>
    <x v="0"/>
    <m/>
    <d v="2025-05-28T00:00:00"/>
    <m/>
    <x v="0"/>
    <s v="Q4, FY25"/>
  </r>
  <r>
    <x v="5"/>
    <m/>
    <s v="FFM SUPPORT"/>
    <d v="2024-07-08T00:00:00"/>
    <s v="Nick"/>
    <s v="Seletto"/>
    <s v="Nick.Seletto@spotlightgroup.com"/>
    <x v="4"/>
    <x v="1"/>
    <d v="2024-07-11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5"/>
    <x v="0"/>
    <m/>
    <d v="2025-05-27T00:00:00"/>
    <m/>
    <x v="0"/>
    <s v="Q4, FY25"/>
  </r>
  <r>
    <x v="5"/>
    <m/>
    <s v="FFM SUPPORT"/>
    <d v="2024-07-08T00:00:00"/>
    <s v="Nick"/>
    <s v="Seletto"/>
    <s v="Nick.Seletto@spotlightgroup.com"/>
    <x v="5"/>
    <x v="1"/>
    <d v="2024-07-10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6"/>
    <x v="0"/>
    <m/>
    <d v="2025-05-28T00:00:00"/>
    <m/>
    <x v="0"/>
    <s v="Q4, FY25"/>
  </r>
  <r>
    <x v="5"/>
    <m/>
    <s v="FFM SUPPORT"/>
    <d v="2024-07-08T00:00:00"/>
    <s v="Nick"/>
    <s v="Seletto"/>
    <s v="Nick.Seletto@spotlightgroup.com"/>
    <x v="6"/>
    <x v="1"/>
    <d v="2024-07-11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7"/>
    <x v="1"/>
    <d v="2024-07-10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8"/>
    <x v="1"/>
    <d v="2024-07-10T00:00:00"/>
    <d v="2024-05-29T00:00:00"/>
    <m/>
    <x v="20"/>
    <s v="Q1, FY25"/>
  </r>
  <r>
    <x v="5"/>
    <m/>
    <s v="FFM SUPPORT"/>
    <d v="2024-07-08T00:00:00"/>
    <s v="Nick"/>
    <s v="Seletto"/>
    <s v="Nick.Seletto@spotlightgroup.com"/>
    <x v="9"/>
    <x v="1"/>
    <d v="2024-11-21T00:00:00"/>
    <d v="2024-05-29T00:00:00"/>
    <m/>
    <x v="13"/>
    <s v="Q2, FY25"/>
  </r>
  <r>
    <x v="5"/>
    <m/>
    <s v="FFM SUPPORT"/>
    <d v="2024-07-08T00:00:00"/>
    <s v="Nick"/>
    <s v="Seletto"/>
    <s v="Nick.Seletto@spotlightgroup.com"/>
    <x v="10"/>
    <x v="0"/>
    <m/>
    <d v="2025-05-27T00:00:00"/>
    <m/>
    <x v="0"/>
    <s v="Q4, FY25"/>
  </r>
  <r>
    <x v="5"/>
    <m/>
    <s v="FFM SUPPORT"/>
    <d v="2024-07-08T00:00:00"/>
    <s v="Nick"/>
    <s v="Seletto"/>
    <s v="Nick.Seletto@spotlightgroup.com"/>
    <x v="10"/>
    <x v="1"/>
    <d v="2024-07-10T00:00:00"/>
    <d v="2024-05-29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0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1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2"/>
    <x v="0"/>
    <m/>
    <d v="2025-05-26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2"/>
    <x v="1"/>
    <d v="2024-07-04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2"/>
    <x v="1"/>
    <d v="2024-07-09T00:00:00"/>
    <d v="2024-07-09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3"/>
    <x v="0"/>
    <m/>
    <d v="2025-05-26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3"/>
    <x v="1"/>
    <d v="2024-07-04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3"/>
    <x v="1"/>
    <d v="2024-07-09T00:00:00"/>
    <d v="2024-07-09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4"/>
    <x v="0"/>
    <m/>
    <d v="2025-05-26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4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4"/>
    <x v="1"/>
    <d v="2024-07-09T00:00:00"/>
    <d v="2024-07-09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5"/>
    <x v="0"/>
    <m/>
    <d v="2025-05-26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5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6"/>
    <x v="0"/>
    <m/>
    <d v="2025-05-26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6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7"/>
    <x v="1"/>
    <d v="2024-07-04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8"/>
    <x v="1"/>
    <d v="2024-07-09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9"/>
    <x v="1"/>
    <d v="2024-07-04T00:00:00"/>
    <d v="2024-06-12T00:00:00"/>
    <m/>
    <x v="20"/>
    <s v="Q1, FY25"/>
  </r>
  <r>
    <x v="2"/>
    <s v="IT BUSINESS INTELLIGENCE"/>
    <s v="SHARED SERVICES IT"/>
    <d v="2024-07-01T00:00:00"/>
    <s v="Mani"/>
    <s v="Aridass"/>
    <s v="manikandan.aridass@srg.com.au"/>
    <x v="10"/>
    <x v="0"/>
    <m/>
    <d v="2025-05-21T00:00:00"/>
    <m/>
    <x v="0"/>
    <s v="Q4, FY25"/>
  </r>
  <r>
    <x v="2"/>
    <s v="IT BUSINESS INTELLIGENCE"/>
    <s v="SHARED SERVICES IT"/>
    <d v="2024-07-01T00:00:00"/>
    <s v="Mani"/>
    <s v="Aridass"/>
    <s v="manikandan.aridass@srg.com.au"/>
    <x v="10"/>
    <x v="1"/>
    <d v="2024-07-04T00:00:00"/>
    <d v="2024-06-12T00:00:00"/>
    <m/>
    <x v="20"/>
    <s v="Q1, FY25"/>
  </r>
  <r>
    <x v="6"/>
    <s v="SS Finance SM2"/>
    <s v="SHARED SERVICES"/>
    <d v="2024-06-24T00:00:00"/>
    <s v="Hisham"/>
    <s v="Hassan"/>
    <s v="HISHAM.HASSAN@SRG.COM.AU"/>
    <x v="0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1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2"/>
    <x v="0"/>
    <m/>
    <d v="2025-05-15T00:00:00"/>
    <m/>
    <x v="0"/>
    <s v="Q4, FY25"/>
  </r>
  <r>
    <x v="6"/>
    <s v="SS Finance SM2"/>
    <s v="SHARED SERVICES"/>
    <d v="2024-06-24T00:00:00"/>
    <s v="Hisham"/>
    <s v="Hassan"/>
    <s v="HISHAM.HASSAN@SRG.COM.AU"/>
    <x v="2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3"/>
    <x v="2"/>
    <m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4"/>
    <x v="2"/>
    <m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5"/>
    <x v="2"/>
    <m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6"/>
    <x v="0"/>
    <m/>
    <d v="2025-05-15T00:00:00"/>
    <m/>
    <x v="0"/>
    <s v="Q4, FY25"/>
  </r>
  <r>
    <x v="6"/>
    <s v="SS Finance SM2"/>
    <s v="SHARED SERVICES"/>
    <d v="2024-06-24T00:00:00"/>
    <s v="Hisham"/>
    <s v="Hassan"/>
    <s v="HISHAM.HASSAN@SRG.COM.AU"/>
    <x v="6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7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8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9"/>
    <x v="1"/>
    <d v="2024-06-28T00:00:00"/>
    <d v="2024-05-29T00:00:00"/>
    <m/>
    <x v="21"/>
    <s v="Q4, FY24"/>
  </r>
  <r>
    <x v="6"/>
    <s v="SS Finance SM2"/>
    <s v="SHARED SERVICES"/>
    <d v="2024-06-24T00:00:00"/>
    <s v="Hisham"/>
    <s v="Hassan"/>
    <s v="HISHAM.HASSAN@SRG.COM.AU"/>
    <x v="10"/>
    <x v="0"/>
    <m/>
    <d v="2025-05-15T00:00:00"/>
    <m/>
    <x v="0"/>
    <s v="Q4, FY25"/>
  </r>
  <r>
    <x v="6"/>
    <s v="SS Finance SM2"/>
    <s v="SHARED SERVICES"/>
    <d v="2024-06-24T00:00:00"/>
    <s v="Hisham"/>
    <s v="Hassan"/>
    <s v="HISHAM.HASSAN@SRG.COM.AU"/>
    <x v="10"/>
    <x v="1"/>
    <d v="2024-06-28T00:00:00"/>
    <d v="2024-05-29T00:00:00"/>
    <m/>
    <x v="21"/>
    <s v="Q4, FY24"/>
  </r>
  <r>
    <x v="6"/>
    <s v="SS Finance SM2"/>
    <s v="SHARED SERVICES"/>
    <d v="2024-06-17T00:00:00"/>
    <s v="Stu"/>
    <s v="Agnew"/>
    <s v="stuart.agnew@srg.com.au"/>
    <x v="0"/>
    <x v="1"/>
    <d v="2025-01-08T00:00:00"/>
    <d v="2024-06-20T00:00:00"/>
    <m/>
    <x v="12"/>
    <s v="Q3, FY25"/>
  </r>
  <r>
    <x v="6"/>
    <s v="SS Finance SM2"/>
    <s v="SHARED SERVICES"/>
    <d v="2024-06-17T00:00:00"/>
    <s v="Stu"/>
    <s v="Agnew"/>
    <s v="stuart.agnew@srg.com.au"/>
    <x v="1"/>
    <x v="1"/>
    <d v="2025-01-08T00:00:00"/>
    <d v="2024-06-20T00:00:00"/>
    <m/>
    <x v="12"/>
    <s v="Q3, FY25"/>
  </r>
  <r>
    <x v="6"/>
    <s v="SS Finance SM2"/>
    <s v="SHARED SERVICES"/>
    <d v="2024-06-17T00:00:00"/>
    <s v="Stu"/>
    <s v="Agnew"/>
    <s v="stuart.agnew@srg.com.au"/>
    <x v="2"/>
    <x v="0"/>
    <m/>
    <d v="2024-06-20T00:00:00"/>
    <m/>
    <x v="21"/>
    <s v="Q4, FY24"/>
  </r>
  <r>
    <x v="6"/>
    <s v="SS Finance SM2"/>
    <s v="SHARED SERVICES"/>
    <d v="2024-06-17T00:00:00"/>
    <s v="Stu"/>
    <s v="Agnew"/>
    <s v="stuart.agnew@srg.com.au"/>
    <x v="3"/>
    <x v="0"/>
    <m/>
    <d v="2024-06-20T00:00:00"/>
    <m/>
    <x v="21"/>
    <s v="Q4, FY24"/>
  </r>
  <r>
    <x v="6"/>
    <s v="SS Finance SM2"/>
    <s v="SHARED SERVICES"/>
    <d v="2024-06-17T00:00:00"/>
    <s v="Stu"/>
    <s v="Agnew"/>
    <s v="stuart.agnew@srg.com.au"/>
    <x v="4"/>
    <x v="0"/>
    <m/>
    <d v="2024-06-20T00:00:00"/>
    <m/>
    <x v="21"/>
    <s v="Q4, FY24"/>
  </r>
  <r>
    <x v="6"/>
    <s v="SS Finance SM2"/>
    <s v="SHARED SERVICES"/>
    <d v="2024-06-17T00:00:00"/>
    <s v="Stu"/>
    <s v="Agnew"/>
    <s v="stuart.agnew@srg.com.au"/>
    <x v="5"/>
    <x v="0"/>
    <m/>
    <d v="2024-06-20T00:00:00"/>
    <m/>
    <x v="21"/>
    <s v="Q4, FY24"/>
  </r>
  <r>
    <x v="6"/>
    <s v="SS Finance SM2"/>
    <s v="SHARED SERVICES"/>
    <d v="2024-06-17T00:00:00"/>
    <s v="Stu"/>
    <s v="Agnew"/>
    <s v="stuart.agnew@srg.com.au"/>
    <x v="6"/>
    <x v="0"/>
    <m/>
    <d v="2024-06-20T00:00:00"/>
    <m/>
    <x v="21"/>
    <s v="Q4, FY24"/>
  </r>
  <r>
    <x v="6"/>
    <s v="SS Finance SM2"/>
    <s v="SHARED SERVICES"/>
    <d v="2024-06-17T00:00:00"/>
    <s v="Stu"/>
    <s v="Agnew"/>
    <s v="stuart.agnew@srg.com.au"/>
    <x v="7"/>
    <x v="1"/>
    <d v="2024-09-09T00:00:00"/>
    <d v="2024-06-20T00:00:00"/>
    <s v="Understand the Flexible working guidelines by the end of the training"/>
    <x v="16"/>
    <s v="Q1, FY25"/>
  </r>
  <r>
    <x v="6"/>
    <s v="SS Finance SM2"/>
    <s v="SHARED SERVICES"/>
    <d v="2024-06-17T00:00:00"/>
    <s v="Stu"/>
    <s v="Agnew"/>
    <s v="stuart.agnew@srg.com.au"/>
    <x v="8"/>
    <x v="1"/>
    <d v="2024-10-06T00:00:00"/>
    <d v="2024-06-20T00:00:00"/>
    <m/>
    <x v="15"/>
    <s v="Q2, FY25"/>
  </r>
  <r>
    <x v="6"/>
    <s v="SS Finance SM2"/>
    <s v="SHARED SERVICES"/>
    <d v="2024-06-17T00:00:00"/>
    <s v="Stu"/>
    <s v="Agnew"/>
    <s v="stuart.agnew@srg.com.au"/>
    <x v="9"/>
    <x v="1"/>
    <d v="2024-10-06T00:00:00"/>
    <d v="2024-06-20T00:00:00"/>
    <m/>
    <x v="15"/>
    <s v="Q2, FY25"/>
  </r>
  <r>
    <x v="6"/>
    <s v="SS Finance SM2"/>
    <s v="SHARED SERVICES"/>
    <d v="2024-06-17T00:00:00"/>
    <s v="Stu"/>
    <s v="Agnew"/>
    <s v="stuart.agnew@srg.com.au"/>
    <x v="10"/>
    <x v="1"/>
    <d v="2025-01-08T00:00:00"/>
    <d v="2024-06-20T00:00:00"/>
    <m/>
    <x v="12"/>
    <s v="Q3, FY25"/>
  </r>
  <r>
    <x v="0"/>
    <s v="SS ECOMM SM2"/>
    <s v="SHARED SERVICES E-COM"/>
    <d v="2024-05-27T00:00:00"/>
    <s v="Sam"/>
    <s v="Samreth"/>
    <s v="Sam.samreth@srg.com.au"/>
    <x v="0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1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2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2"/>
    <x v="1"/>
    <d v="2025-05-30T00:00:00"/>
    <d v="2025-04-22T00:00:00"/>
    <m/>
    <x v="0"/>
    <s v="Q4, FY25"/>
  </r>
  <r>
    <x v="0"/>
    <s v="SS ECOMM SM2"/>
    <s v="SHARED SERVICES E-COM"/>
    <d v="2024-05-27T00:00:00"/>
    <s v="Sam"/>
    <s v="Samreth"/>
    <s v="Sam.samreth@srg.com.au"/>
    <x v="3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3"/>
    <x v="1"/>
    <d v="2025-05-30T00:00:00"/>
    <d v="2025-04-22T00:00:00"/>
    <m/>
    <x v="0"/>
    <s v="Q4, FY25"/>
  </r>
  <r>
    <x v="0"/>
    <s v="SS ECOMM SM2"/>
    <s v="SHARED SERVICES E-COM"/>
    <d v="2024-05-27T00:00:00"/>
    <s v="Sam"/>
    <s v="Samreth"/>
    <s v="Sam.samreth@srg.com.au"/>
    <x v="4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4"/>
    <x v="1"/>
    <d v="2025-05-30T00:00:00"/>
    <d v="2025-04-22T00:00:00"/>
    <m/>
    <x v="0"/>
    <s v="Q4, FY25"/>
  </r>
  <r>
    <x v="0"/>
    <s v="SS ECOMM SM2"/>
    <s v="SHARED SERVICES E-COM"/>
    <d v="2024-05-27T00:00:00"/>
    <s v="Sam"/>
    <s v="Samreth"/>
    <s v="Sam.samreth@srg.com.au"/>
    <x v="5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5"/>
    <x v="1"/>
    <d v="2025-05-30T00:00:00"/>
    <d v="2025-04-22T00:00:00"/>
    <m/>
    <x v="0"/>
    <s v="Q4, FY25"/>
  </r>
  <r>
    <x v="0"/>
    <s v="SS ECOMM SM2"/>
    <s v="SHARED SERVICES E-COM"/>
    <d v="2024-05-27T00:00:00"/>
    <s v="Sam"/>
    <s v="Samreth"/>
    <s v="Sam.samreth@srg.com.au"/>
    <x v="6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6"/>
    <x v="1"/>
    <d v="2025-05-30T00:00:00"/>
    <d v="2025-04-22T00:00:00"/>
    <m/>
    <x v="0"/>
    <s v="Q4, FY25"/>
  </r>
  <r>
    <x v="0"/>
    <s v="SS ECOMM SM2"/>
    <s v="SHARED SERVICES E-COM"/>
    <d v="2024-05-27T00:00:00"/>
    <s v="Sam"/>
    <s v="Samreth"/>
    <s v="Sam.samreth@srg.com.au"/>
    <x v="7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8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9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9"/>
    <x v="1"/>
    <d v="2024-07-24T00:00:00"/>
    <d v="2024-07-24T00:00:00"/>
    <m/>
    <x v="20"/>
    <s v="Q1, FY25"/>
  </r>
  <r>
    <x v="0"/>
    <s v="SS ECOMM SM2"/>
    <s v="SHARED SERVICES E-COM"/>
    <d v="2024-05-27T00:00:00"/>
    <s v="Sam"/>
    <s v="Samreth"/>
    <s v="Sam.samreth@srg.com.au"/>
    <x v="10"/>
    <x v="1"/>
    <d v="2024-06-05T00:00:00"/>
    <d v="2024-05-18T00:00:00"/>
    <m/>
    <x v="21"/>
    <s v="Q4, FY24"/>
  </r>
  <r>
    <x v="0"/>
    <s v="SS ECOMM SM2"/>
    <s v="SHARED SERVICES E-COM"/>
    <d v="2024-05-27T00:00:00"/>
    <s v="Sam"/>
    <s v="Samreth"/>
    <s v="Sam.samreth@srg.com.au"/>
    <x v="10"/>
    <x v="1"/>
    <d v="2025-05-30T00:00:00"/>
    <d v="2025-04-22T00:00:00"/>
    <m/>
    <x v="0"/>
    <s v="Q4, FY25"/>
  </r>
  <r>
    <x v="8"/>
    <s v="SC PROCESS &amp;TRANS TL"/>
    <s v="SHARED SERVICES"/>
    <d v="2024-05-27T00:00:00"/>
    <s v="Joseph"/>
    <s v="Jeffery"/>
    <s v="joseph.jeffery@srg.com.au"/>
    <x v="0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1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2"/>
    <x v="1"/>
    <d v="2025-02-06T00:00:00"/>
    <d v="2024-06-03T00:00:00"/>
    <m/>
    <x v="8"/>
    <s v="Q3, FY25"/>
  </r>
  <r>
    <x v="8"/>
    <s v="SC PROCESS &amp;TRANS TL"/>
    <s v="SHARED SERVICES"/>
    <d v="2024-05-27T00:00:00"/>
    <s v="Joseph"/>
    <s v="Jeffery"/>
    <s v="joseph.jeffery@srg.com.au"/>
    <x v="3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3"/>
    <x v="1"/>
    <d v="2025-05-28T00:00:00"/>
    <d v="2025-05-27T00:00:00"/>
    <m/>
    <x v="0"/>
    <s v="Q4, FY25"/>
  </r>
  <r>
    <x v="8"/>
    <s v="SC PROCESS &amp;TRANS TL"/>
    <s v="SHARED SERVICES"/>
    <d v="2024-05-27T00:00:00"/>
    <s v="Joseph"/>
    <s v="Jeffery"/>
    <s v="joseph.jeffery@srg.com.au"/>
    <x v="4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4"/>
    <x v="1"/>
    <d v="2025-05-28T00:00:00"/>
    <d v="2025-05-27T00:00:00"/>
    <m/>
    <x v="0"/>
    <s v="Q4, FY25"/>
  </r>
  <r>
    <x v="8"/>
    <s v="SC PROCESS &amp;TRANS TL"/>
    <s v="SHARED SERVICES"/>
    <d v="2024-05-27T00:00:00"/>
    <s v="Joseph"/>
    <s v="Jeffery"/>
    <s v="joseph.jeffery@srg.com.au"/>
    <x v="5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5"/>
    <x v="1"/>
    <d v="2025-05-28T00:00:00"/>
    <d v="2025-05-27T00:00:00"/>
    <m/>
    <x v="0"/>
    <s v="Q4, FY25"/>
  </r>
  <r>
    <x v="8"/>
    <s v="SC PROCESS &amp;TRANS TL"/>
    <s v="SHARED SERVICES"/>
    <d v="2024-05-27T00:00:00"/>
    <s v="Joseph"/>
    <s v="Jeffery"/>
    <s v="joseph.jeffery@srg.com.au"/>
    <x v="6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6"/>
    <x v="1"/>
    <d v="2025-05-28T00:00:00"/>
    <d v="2025-05-27T00:00:00"/>
    <m/>
    <x v="0"/>
    <s v="Q4, FY25"/>
  </r>
  <r>
    <x v="8"/>
    <s v="SC PROCESS &amp;TRANS TL"/>
    <s v="SHARED SERVICES"/>
    <d v="2024-05-27T00:00:00"/>
    <s v="Joseph"/>
    <s v="Jeffery"/>
    <s v="joseph.jeffery@srg.com.au"/>
    <x v="7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8"/>
    <x v="1"/>
    <d v="2024-07-10T00:00:00"/>
    <d v="2024-06-03T00:00:00"/>
    <m/>
    <x v="20"/>
    <s v="Q1, FY25"/>
  </r>
  <r>
    <x v="8"/>
    <s v="SC PROCESS &amp;TRANS TL"/>
    <s v="SHARED SERVICES"/>
    <d v="2024-05-27T00:00:00"/>
    <s v="Joseph"/>
    <s v="Jeffery"/>
    <s v="joseph.jeffery@srg.com.au"/>
    <x v="9"/>
    <x v="1"/>
    <d v="2024-06-19T00:00:00"/>
    <d v="2024-06-03T00:00:00"/>
    <m/>
    <x v="21"/>
    <s v="Q4, FY24"/>
  </r>
  <r>
    <x v="8"/>
    <s v="SC PROCESS &amp;TRANS TL"/>
    <s v="SHARED SERVICES"/>
    <d v="2024-05-27T00:00:00"/>
    <s v="Joseph"/>
    <s v="Jeffery"/>
    <s v="joseph.jeffery@srg.com.au"/>
    <x v="10"/>
    <x v="1"/>
    <d v="2024-06-19T00:00:00"/>
    <d v="2024-06-03T00:00:00"/>
    <m/>
    <x v="21"/>
    <s v="Q4, FY24"/>
  </r>
  <r>
    <x v="8"/>
    <s v="SC PROCESS &amp;TRANS TL"/>
    <s v="SHARED SERVICES"/>
    <d v="2024-05-27T00:00:00"/>
    <s v="Joseph"/>
    <s v="Jeffery"/>
    <s v="joseph.jeffery@srg.com.au"/>
    <x v="10"/>
    <x v="1"/>
    <d v="2025-05-21T00:00:00"/>
    <d v="2025-05-06T00:00:00"/>
    <m/>
    <x v="0"/>
    <s v="Q4, FY25"/>
  </r>
  <r>
    <x v="8"/>
    <s v="SC PROCESS &amp;TRANS TL"/>
    <s v="DC"/>
    <d v="2024-05-20T00:00:00"/>
    <s v="Solinuu"/>
    <s v="Tionisio-Suafoa"/>
    <s v="INNI-NUU22@HOTMAIL.COM"/>
    <x v="0"/>
    <x v="1"/>
    <d v="2024-06-20T00:00:00"/>
    <d v="2022-10-26T00:00:00"/>
    <m/>
    <x v="21"/>
    <s v="Q4, FY24"/>
  </r>
  <r>
    <x v="8"/>
    <s v="SC PROCESS &amp;TRANS TL"/>
    <s v="DC"/>
    <d v="2024-05-20T00:00:00"/>
    <s v="Solinuu"/>
    <s v="Tionisio-Suafoa"/>
    <s v="INNI-NUU22@HOTMAIL.COM"/>
    <x v="1"/>
    <x v="1"/>
    <d v="2024-06-20T00:00:00"/>
    <d v="2022-10-26T00:00:00"/>
    <m/>
    <x v="21"/>
    <s v="Q4, FY24"/>
  </r>
  <r>
    <x v="8"/>
    <s v="SC PROCESS &amp;TRANS TL"/>
    <s v="DC"/>
    <d v="2024-05-06T00:00:00"/>
    <s v="John"/>
    <s v="Mitchell"/>
    <s v="JACK481400@GMAIL.COM"/>
    <x v="0"/>
    <x v="1"/>
    <d v="2024-07-26T00:00:00"/>
    <d v="2024-04-28T00:00:00"/>
    <m/>
    <x v="20"/>
    <s v="Q1, FY25"/>
  </r>
  <r>
    <x v="8"/>
    <s v="SC PROCESS &amp;TRANS TL"/>
    <s v="DC"/>
    <d v="2024-05-06T00:00:00"/>
    <s v="John"/>
    <s v="Mitchell"/>
    <s v="JACK481400@GMAIL.COM"/>
    <x v="1"/>
    <x v="1"/>
    <d v="2024-07-26T00:00:00"/>
    <d v="2024-04-28T00:00:00"/>
    <m/>
    <x v="20"/>
    <s v="Q1, FY25"/>
  </r>
  <r>
    <x v="6"/>
    <s v="SS Finance SM4"/>
    <s v="SHARED SERVICES"/>
    <d v="2024-04-29T00:00:00"/>
    <s v="Leigh"/>
    <s v="Boyle"/>
    <s v="Leigh.Boyle@srg.com.au"/>
    <x v="0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1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2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2"/>
    <x v="1"/>
    <d v="2025-05-30T00:00:00"/>
    <d v="2025-04-17T00:00:00"/>
    <m/>
    <x v="0"/>
    <s v="Q4, FY25"/>
  </r>
  <r>
    <x v="6"/>
    <s v="SS Finance SM4"/>
    <s v="SHARED SERVICES"/>
    <d v="2024-04-29T00:00:00"/>
    <s v="Leigh"/>
    <s v="Boyle"/>
    <s v="Leigh.Boyle@srg.com.au"/>
    <x v="3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3"/>
    <x v="1"/>
    <d v="2025-05-30T00:00:00"/>
    <d v="2025-04-17T00:00:00"/>
    <m/>
    <x v="0"/>
    <s v="Q4, FY25"/>
  </r>
  <r>
    <x v="6"/>
    <s v="SS Finance SM4"/>
    <s v="SHARED SERVICES"/>
    <d v="2024-04-29T00:00:00"/>
    <s v="Leigh"/>
    <s v="Boyle"/>
    <s v="Leigh.Boyle@srg.com.au"/>
    <x v="4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4"/>
    <x v="1"/>
    <d v="2025-05-30T00:00:00"/>
    <d v="2025-04-17T00:00:00"/>
    <m/>
    <x v="0"/>
    <s v="Q4, FY25"/>
  </r>
  <r>
    <x v="6"/>
    <s v="SS Finance SM4"/>
    <s v="SHARED SERVICES"/>
    <d v="2024-04-29T00:00:00"/>
    <s v="Leigh"/>
    <s v="Boyle"/>
    <s v="Leigh.Boyle@srg.com.au"/>
    <x v="5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5"/>
    <x v="1"/>
    <d v="2025-05-30T00:00:00"/>
    <d v="2025-04-17T00:00:00"/>
    <m/>
    <x v="0"/>
    <s v="Q4, FY25"/>
  </r>
  <r>
    <x v="6"/>
    <s v="SS Finance SM4"/>
    <s v="SHARED SERVICES"/>
    <d v="2024-04-29T00:00:00"/>
    <s v="Leigh"/>
    <s v="Boyle"/>
    <s v="Leigh.Boyle@srg.com.au"/>
    <x v="6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6"/>
    <x v="1"/>
    <d v="2025-05-30T00:00:00"/>
    <d v="2025-04-17T00:00:00"/>
    <m/>
    <x v="0"/>
    <s v="Q4, FY25"/>
  </r>
  <r>
    <x v="6"/>
    <s v="SS Finance SM4"/>
    <s v="SHARED SERVICES"/>
    <d v="2024-04-29T00:00:00"/>
    <s v="Leigh"/>
    <s v="Boyle"/>
    <s v="Leigh.Boyle@srg.com.au"/>
    <x v="7"/>
    <x v="1"/>
    <d v="2024-05-21T00:00:00"/>
    <d v="2024-04-02T00:00:00"/>
    <m/>
    <x v="22"/>
    <s v="Q4, FY24"/>
  </r>
  <r>
    <x v="6"/>
    <s v="SS Finance SM4"/>
    <s v="SHARED SERVICES"/>
    <d v="2024-04-29T00:00:00"/>
    <s v="Leigh"/>
    <s v="Boyle"/>
    <s v="Leigh.Boyle@srg.com.au"/>
    <x v="8"/>
    <x v="1"/>
    <d v="2024-05-17T00:00:00"/>
    <d v="2024-04-02T00:00:00"/>
    <m/>
    <x v="22"/>
    <s v="Q4, FY24"/>
  </r>
  <r>
    <x v="6"/>
    <s v="SS Finance SM4"/>
    <s v="SHARED SERVICES"/>
    <d v="2024-04-29T00:00:00"/>
    <s v="Leigh"/>
    <s v="Boyle"/>
    <s v="Leigh.Boyle@srg.com.au"/>
    <x v="9"/>
    <x v="1"/>
    <d v="2024-05-21T00:00:00"/>
    <d v="2024-04-02T00:00:00"/>
    <m/>
    <x v="22"/>
    <s v="Q4, FY24"/>
  </r>
  <r>
    <x v="6"/>
    <s v="SS Finance SM4"/>
    <s v="SHARED SERVICES"/>
    <d v="2024-04-29T00:00:00"/>
    <s v="Leigh"/>
    <s v="Boyle"/>
    <s v="Leigh.Boyle@srg.com.au"/>
    <x v="10"/>
    <x v="1"/>
    <d v="2024-05-31T00:00:00"/>
    <d v="2024-04-02T00:00:00"/>
    <m/>
    <x v="21"/>
    <s v="Q4, FY24"/>
  </r>
  <r>
    <x v="6"/>
    <s v="SS Finance SM4"/>
    <s v="SHARED SERVICES"/>
    <d v="2024-04-29T00:00:00"/>
    <s v="Leigh"/>
    <s v="Boyle"/>
    <s v="Leigh.Boyle@srg.com.au"/>
    <x v="10"/>
    <x v="1"/>
    <d v="2025-05-30T00:00:00"/>
    <d v="2025-04-17T00:00:00"/>
    <m/>
    <x v="0"/>
    <s v="Q4, FY25"/>
  </r>
  <r>
    <x v="4"/>
    <s v="ECOMM DIGITAL"/>
    <s v="SHARED SERVICES"/>
    <d v="2024-04-22T00:00:00"/>
    <s v="Tim"/>
    <s v="Yong"/>
    <s v="Tim.Yong@srg.com.au"/>
    <x v="0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1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2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2"/>
    <x v="1"/>
    <d v="2025-04-04T00:00:00"/>
    <d v="2025-03-10T00:00:00"/>
    <m/>
    <x v="1"/>
    <s v="Q4, FY25"/>
  </r>
  <r>
    <x v="4"/>
    <s v="ECOMM DIGITAL"/>
    <s v="SHARED SERVICES"/>
    <d v="2024-04-22T00:00:00"/>
    <s v="Tim"/>
    <s v="Yong"/>
    <s v="Tim.Yong@srg.com.au"/>
    <x v="3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3"/>
    <x v="1"/>
    <d v="2025-04-04T00:00:00"/>
    <d v="2025-03-10T00:00:00"/>
    <m/>
    <x v="1"/>
    <s v="Q4, FY25"/>
  </r>
  <r>
    <x v="4"/>
    <s v="ECOMM DIGITAL"/>
    <s v="SHARED SERVICES"/>
    <d v="2024-04-22T00:00:00"/>
    <s v="Tim"/>
    <s v="Yong"/>
    <s v="Tim.Yong@srg.com.au"/>
    <x v="4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4"/>
    <x v="1"/>
    <d v="2025-04-04T00:00:00"/>
    <d v="2025-03-10T00:00:00"/>
    <m/>
    <x v="1"/>
    <s v="Q4, FY25"/>
  </r>
  <r>
    <x v="4"/>
    <s v="ECOMM DIGITAL"/>
    <s v="SHARED SERVICES"/>
    <d v="2024-04-22T00:00:00"/>
    <s v="Tim"/>
    <s v="Yong"/>
    <s v="Tim.Yong@srg.com.au"/>
    <x v="5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5"/>
    <x v="2"/>
    <m/>
    <d v="2025-03-10T00:00:00"/>
    <m/>
    <x v="22"/>
    <s v="Q4, FY24"/>
  </r>
  <r>
    <x v="4"/>
    <s v="ECOMM DIGITAL"/>
    <s v="SHARED SERVICES"/>
    <d v="2024-04-22T00:00:00"/>
    <s v="Tim"/>
    <s v="Yong"/>
    <s v="Tim.Yong@srg.com.au"/>
    <x v="6"/>
    <x v="0"/>
    <m/>
    <d v="2025-03-10T00:00:00"/>
    <m/>
    <x v="2"/>
    <s v="Q3, FY25"/>
  </r>
  <r>
    <x v="4"/>
    <s v="ECOMM DIGITAL"/>
    <s v="SHARED SERVICES"/>
    <d v="2024-04-22T00:00:00"/>
    <s v="Tim"/>
    <s v="Yong"/>
    <s v="Tim.Yong@srg.com.au"/>
    <x v="6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7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8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9"/>
    <x v="1"/>
    <d v="2024-04-23T00:00:00"/>
    <d v="2024-03-13T00:00:00"/>
    <m/>
    <x v="22"/>
    <s v="Q4, FY24"/>
  </r>
  <r>
    <x v="4"/>
    <s v="ECOMM DIGITAL"/>
    <s v="SHARED SERVICES"/>
    <d v="2024-04-22T00:00:00"/>
    <s v="Tim"/>
    <s v="Yong"/>
    <s v="Tim.Yong@srg.com.au"/>
    <x v="10"/>
    <x v="1"/>
    <d v="2024-04-23T00:00:00"/>
    <d v="2024-03-13T00:00:00"/>
    <m/>
    <x v="22"/>
    <s v="Q4, FY24"/>
  </r>
  <r>
    <x v="0"/>
    <s v="SS ECOMM SM3"/>
    <s v="SHARED SERVICES E-COM"/>
    <d v="2024-04-15T00:00:00"/>
    <s v="Skip"/>
    <s v="Foster"/>
    <s v="skip.foster@srg.com.au"/>
    <x v="0"/>
    <x v="1"/>
    <d v="2024-04-12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1"/>
    <x v="1"/>
    <d v="2024-04-12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2"/>
    <x v="1"/>
    <d v="2024-04-16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3"/>
    <x v="1"/>
    <d v="2024-04-16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3"/>
    <x v="1"/>
    <d v="2025-03-14T00:00:00"/>
    <d v="2025-03-03T00:00:00"/>
    <m/>
    <x v="2"/>
    <s v="Q3, FY25"/>
  </r>
  <r>
    <x v="0"/>
    <s v="SS ECOMM SM3"/>
    <s v="SHARED SERVICES E-COM"/>
    <d v="2024-04-15T00:00:00"/>
    <s v="Skip"/>
    <s v="Foster"/>
    <s v="skip.foster@srg.com.au"/>
    <x v="4"/>
    <x v="1"/>
    <d v="2024-04-16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5"/>
    <x v="1"/>
    <d v="2024-04-16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6"/>
    <x v="1"/>
    <d v="2024-04-16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7"/>
    <x v="1"/>
    <d v="2024-04-02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8"/>
    <x v="1"/>
    <d v="2024-04-02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9"/>
    <x v="1"/>
    <d v="2024-04-02T00:00:00"/>
    <d v="2024-03-20T00:00:00"/>
    <m/>
    <x v="5"/>
    <s v="Q4, FY24"/>
  </r>
  <r>
    <x v="0"/>
    <s v="SS ECOMM SM3"/>
    <s v="SHARED SERVICES E-COM"/>
    <d v="2024-04-15T00:00:00"/>
    <s v="Skip"/>
    <s v="Foster"/>
    <s v="skip.foster@srg.com.au"/>
    <x v="10"/>
    <x v="1"/>
    <d v="2024-04-02T00:00:00"/>
    <d v="2024-03-20T00:00:00"/>
    <m/>
    <x v="5"/>
    <s v="Q4, FY24"/>
  </r>
  <r>
    <x v="6"/>
    <s v="SS Finance SM4"/>
    <s v="SHARED SERVICES"/>
    <d v="2024-04-15T00:00:00"/>
    <s v="Somya"/>
    <s v="Sharma"/>
    <s v="somya.sharma@srg.com.au"/>
    <x v="0"/>
    <x v="1"/>
    <d v="2024-04-16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1"/>
    <x v="1"/>
    <d v="2024-04-16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2"/>
    <x v="0"/>
    <m/>
    <d v="2025-03-05T00:00:00"/>
    <m/>
    <x v="2"/>
    <s v="Q3, FY25"/>
  </r>
  <r>
    <x v="6"/>
    <s v="SS Finance SM4"/>
    <s v="SHARED SERVICES"/>
    <d v="2024-04-15T00:00:00"/>
    <s v="Somya"/>
    <s v="Sharma"/>
    <s v="somya.sharma@srg.com.au"/>
    <x v="2"/>
    <x v="1"/>
    <d v="2024-04-18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3"/>
    <x v="2"/>
    <m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4"/>
    <x v="1"/>
    <d v="2024-04-16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5"/>
    <x v="0"/>
    <m/>
    <d v="2025-03-05T00:00:00"/>
    <m/>
    <x v="2"/>
    <s v="Q3, FY25"/>
  </r>
  <r>
    <x v="6"/>
    <s v="SS Finance SM4"/>
    <s v="SHARED SERVICES"/>
    <d v="2024-04-15T00:00:00"/>
    <s v="Somya"/>
    <s v="Sharma"/>
    <s v="somya.sharma@srg.com.au"/>
    <x v="5"/>
    <x v="1"/>
    <d v="2024-04-18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6"/>
    <x v="0"/>
    <m/>
    <d v="2025-03-05T00:00:00"/>
    <m/>
    <x v="2"/>
    <s v="Q3, FY25"/>
  </r>
  <r>
    <x v="6"/>
    <s v="SS Finance SM4"/>
    <s v="SHARED SERVICES"/>
    <d v="2024-04-15T00:00:00"/>
    <s v="Somya"/>
    <s v="Sharma"/>
    <s v="somya.sharma@srg.com.au"/>
    <x v="6"/>
    <x v="1"/>
    <d v="2024-04-18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7"/>
    <x v="1"/>
    <d v="2024-04-16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8"/>
    <x v="1"/>
    <d v="2024-04-16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9"/>
    <x v="1"/>
    <d v="2024-04-18T00:00:00"/>
    <d v="2024-03-25T00:00:00"/>
    <m/>
    <x v="5"/>
    <s v="Q4, FY24"/>
  </r>
  <r>
    <x v="6"/>
    <s v="SS Finance SM4"/>
    <s v="SHARED SERVICES"/>
    <d v="2024-04-15T00:00:00"/>
    <s v="Somya"/>
    <s v="Sharma"/>
    <s v="somya.sharma@srg.com.au"/>
    <x v="10"/>
    <x v="1"/>
    <d v="2024-04-18T00:00:00"/>
    <d v="2024-03-25T00:00:00"/>
    <m/>
    <x v="5"/>
    <s v="Q4, FY24"/>
  </r>
  <r>
    <x v="2"/>
    <s v="IT BUSINESS INTELLIGENCE"/>
    <s v="SHARED SERVICES IT"/>
    <d v="2024-03-18T00:00:00"/>
    <s v="Raghu"/>
    <s v="Chekuri"/>
    <s v="Raghavendra.Chekuri@srg.com.au"/>
    <x v="0"/>
    <x v="1"/>
    <d v="2024-09-20T00:00:00"/>
    <d v="2024-02-16T00:00:00"/>
    <m/>
    <x v="16"/>
    <s v="Q1, FY25"/>
  </r>
  <r>
    <x v="2"/>
    <s v="IT BUSINESS INTELLIGENCE"/>
    <s v="SHARED SERVICES IT"/>
    <d v="2024-03-18T00:00:00"/>
    <s v="Raghu"/>
    <s v="Chekuri"/>
    <s v="Raghavendra.Chekuri@srg.com.au"/>
    <x v="1"/>
    <x v="1"/>
    <d v="2024-09-20T00:00:00"/>
    <d v="2024-02-16T00:00:00"/>
    <m/>
    <x v="16"/>
    <s v="Q1, FY25"/>
  </r>
  <r>
    <x v="2"/>
    <s v="IT BUSINESS INTELLIGENCE"/>
    <s v="SHARED SERVICES IT"/>
    <d v="2024-03-18T00:00:00"/>
    <s v="Raghu"/>
    <s v="Chekuri"/>
    <s v="Raghavendra.Chekuri@srg.com.au"/>
    <x v="2"/>
    <x v="0"/>
    <m/>
    <d v="2024-02-29T00:00:00"/>
    <m/>
    <x v="4"/>
    <s v="Q3, FY24"/>
  </r>
  <r>
    <x v="2"/>
    <s v="IT BUSINESS INTELLIGENCE"/>
    <s v="SHARED SERVICES IT"/>
    <d v="2024-03-18T00:00:00"/>
    <s v="Raghu"/>
    <s v="Chekuri"/>
    <s v="Raghavendra.Chekuri@srg.com.au"/>
    <x v="3"/>
    <x v="1"/>
    <d v="2025-03-03T00:00:00"/>
    <d v="2024-02-29T00:00:00"/>
    <m/>
    <x v="2"/>
    <s v="Q3, FY25"/>
  </r>
  <r>
    <x v="2"/>
    <s v="IT BUSINESS INTELLIGENCE"/>
    <s v="SHARED SERVICES IT"/>
    <d v="2024-03-18T00:00:00"/>
    <s v="Raghu"/>
    <s v="Chekuri"/>
    <s v="Raghavendra.Chekuri@srg.com.au"/>
    <x v="3"/>
    <x v="1"/>
    <d v="2025-03-03T00:00:00"/>
    <d v="2025-03-03T00:00:00"/>
    <m/>
    <x v="2"/>
    <s v="Q3, FY25"/>
  </r>
  <r>
    <x v="2"/>
    <s v="IT BUSINESS INTELLIGENCE"/>
    <s v="SHARED SERVICES IT"/>
    <d v="2024-03-18T00:00:00"/>
    <s v="Raghu"/>
    <s v="Chekuri"/>
    <s v="Raghavendra.Chekuri@srg.com.au"/>
    <x v="4"/>
    <x v="0"/>
    <m/>
    <d v="2024-02-29T00:00:00"/>
    <m/>
    <x v="4"/>
    <s v="Q3, FY24"/>
  </r>
  <r>
    <x v="2"/>
    <s v="IT BUSINESS INTELLIGENCE"/>
    <s v="SHARED SERVICES IT"/>
    <d v="2024-03-18T00:00:00"/>
    <s v="Raghu"/>
    <s v="Chekuri"/>
    <s v="Raghavendra.Chekuri@srg.com.au"/>
    <x v="5"/>
    <x v="0"/>
    <m/>
    <d v="2024-02-29T00:00:00"/>
    <m/>
    <x v="4"/>
    <s v="Q3, FY24"/>
  </r>
  <r>
    <x v="2"/>
    <s v="IT BUSINESS INTELLIGENCE"/>
    <s v="SHARED SERVICES IT"/>
    <d v="2024-03-18T00:00:00"/>
    <s v="Raghu"/>
    <s v="Chekuri"/>
    <s v="Raghavendra.Chekuri@srg.com.au"/>
    <x v="6"/>
    <x v="0"/>
    <m/>
    <d v="2024-02-29T00:00:00"/>
    <m/>
    <x v="4"/>
    <s v="Q3, FY24"/>
  </r>
  <r>
    <x v="2"/>
    <s v="IT BUSINESS INTELLIGENCE"/>
    <s v="SHARED SERVICES IT"/>
    <d v="2024-03-18T00:00:00"/>
    <s v="Raghu"/>
    <s v="Chekuri"/>
    <s v="Raghavendra.Chekuri@srg.com.au"/>
    <x v="7"/>
    <x v="1"/>
    <d v="2024-09-20T00:00:00"/>
    <d v="2024-02-16T00:00:00"/>
    <m/>
    <x v="16"/>
    <s v="Q1, FY25"/>
  </r>
  <r>
    <x v="2"/>
    <s v="IT BUSINESS INTELLIGENCE"/>
    <s v="SHARED SERVICES IT"/>
    <d v="2024-03-18T00:00:00"/>
    <s v="Raghu"/>
    <s v="Chekuri"/>
    <s v="Raghavendra.Chekuri@srg.com.au"/>
    <x v="8"/>
    <x v="1"/>
    <d v="2024-09-20T00:00:00"/>
    <d v="2024-02-16T00:00:00"/>
    <m/>
    <x v="16"/>
    <s v="Q1, FY25"/>
  </r>
  <r>
    <x v="2"/>
    <s v="IT BUSINESS INTELLIGENCE"/>
    <s v="SHARED SERVICES IT"/>
    <d v="2024-03-18T00:00:00"/>
    <s v="Raghu"/>
    <s v="Chekuri"/>
    <s v="Raghavendra.Chekuri@srg.com.au"/>
    <x v="9"/>
    <x v="1"/>
    <d v="2024-09-20T00:00:00"/>
    <d v="2024-02-16T00:00:00"/>
    <m/>
    <x v="16"/>
    <s v="Q1, FY25"/>
  </r>
  <r>
    <x v="2"/>
    <s v="IT BUSINESS INTELLIGENCE"/>
    <s v="SHARED SERVICES IT"/>
    <d v="2024-03-18T00:00:00"/>
    <s v="Raghu"/>
    <s v="Chekuri"/>
    <s v="Raghavendra.Chekuri@srg.com.au"/>
    <x v="10"/>
    <x v="1"/>
    <d v="2024-09-20T00:00:00"/>
    <d v="2024-02-16T00:00:00"/>
    <m/>
    <x v="16"/>
    <s v="Q1, FY25"/>
  </r>
  <r>
    <x v="4"/>
    <s v="ECOMM DIGITAL"/>
    <s v="SHARED SERVICES E-COM"/>
    <d v="2024-03-11T00:00:00"/>
    <s v="Josie"/>
    <s v="Summers"/>
    <s v="Josephine.Summers@srg.com.au"/>
    <x v="0"/>
    <x v="1"/>
    <d v="2024-03-13T00:00:00"/>
    <d v="2024-02-28T00:00:00"/>
    <m/>
    <x v="4"/>
    <s v="Q3, FY24"/>
  </r>
  <r>
    <x v="4"/>
    <s v="ECOMM DIGITAL"/>
    <s v="SHARED SERVICES E-COM"/>
    <d v="2024-03-11T00:00:00"/>
    <s v="Josie"/>
    <s v="Summers"/>
    <s v="Josephine.Summers@srg.com.au"/>
    <x v="1"/>
    <x v="1"/>
    <d v="2024-03-13T00:00:00"/>
    <d v="2024-02-28T00:00:00"/>
    <m/>
    <x v="4"/>
    <s v="Q3, FY24"/>
  </r>
  <r>
    <x v="4"/>
    <s v="ECOMM DIGITAL"/>
    <s v="SHARED SERVICES E-COM"/>
    <d v="2024-03-11T00:00:00"/>
    <s v="Josie"/>
    <s v="Summers"/>
    <s v="Josephine.Summers@srg.com.au"/>
    <x v="2"/>
    <x v="1"/>
    <d v="2024-03-13T00:00:00"/>
    <d v="2024-02-29T00:00:00"/>
    <m/>
    <x v="4"/>
    <s v="Q3, FY24"/>
  </r>
  <r>
    <x v="4"/>
    <s v="ECOMM DIGITAL"/>
    <s v="SHARED SERVICES E-COM"/>
    <d v="2024-03-11T00:00:00"/>
    <s v="Josie"/>
    <s v="Summers"/>
    <s v="Josephine.Summers@srg.com.au"/>
    <x v="3"/>
    <x v="1"/>
    <d v="2024-03-13T00:00:00"/>
    <d v="2024-02-29T00:00:00"/>
    <m/>
    <x v="4"/>
    <s v="Q3, FY24"/>
  </r>
  <r>
    <x v="4"/>
    <s v="ECOMM DIGITAL"/>
    <s v="SHARED SERVICES E-COM"/>
    <d v="2024-03-11T00:00:00"/>
    <s v="Josie"/>
    <s v="Summers"/>
    <s v="Josephine.Summers@srg.com.au"/>
    <x v="4"/>
    <x v="1"/>
    <d v="2024-03-13T00:00:00"/>
    <d v="2024-02-29T00:00:00"/>
    <m/>
    <x v="4"/>
    <s v="Q3, FY24"/>
  </r>
  <r>
    <x v="4"/>
    <s v="ECOMM DIGITAL"/>
    <s v="SHARED SERVICES E-COM"/>
    <d v="2024-03-11T00:00:00"/>
    <s v="Josie"/>
    <s v="Summers"/>
    <s v="Josephine.Summers@srg.com.au"/>
    <x v="5"/>
    <x v="1"/>
    <d v="2024-03-15T00:00:00"/>
    <d v="2024-02-29T00:00:00"/>
    <m/>
    <x v="4"/>
    <s v="Q3, FY24"/>
  </r>
  <r>
    <x v="4"/>
    <s v="ECOMM DIGITAL"/>
    <s v="SHARED SERVICES E-COM"/>
    <d v="2024-03-11T00:00:00"/>
    <s v="Josie"/>
    <s v="Summers"/>
    <s v="Josephine.Summers@srg.com.au"/>
    <x v="6"/>
    <x v="1"/>
    <d v="2024-03-15T00:00:00"/>
    <d v="2024-02-29T00:00:00"/>
    <m/>
    <x v="4"/>
    <s v="Q3, FY24"/>
  </r>
  <r>
    <x v="4"/>
    <s v="ECOMM DIGITAL"/>
    <s v="SHARED SERVICES E-COM"/>
    <d v="2024-03-11T00:00:00"/>
    <s v="Josie"/>
    <s v="Summers"/>
    <s v="Josephine.Summers@srg.com.au"/>
    <x v="7"/>
    <x v="1"/>
    <d v="2024-03-13T00:00:00"/>
    <d v="2024-02-28T00:00:00"/>
    <m/>
    <x v="4"/>
    <s v="Q3, FY24"/>
  </r>
  <r>
    <x v="4"/>
    <s v="ECOMM DIGITAL"/>
    <s v="SHARED SERVICES E-COM"/>
    <d v="2024-03-11T00:00:00"/>
    <s v="Josie"/>
    <s v="Summers"/>
    <s v="Josephine.Summers@srg.com.au"/>
    <x v="8"/>
    <x v="1"/>
    <d v="2024-03-12T00:00:00"/>
    <d v="2024-02-28T00:00:00"/>
    <m/>
    <x v="4"/>
    <s v="Q3, FY24"/>
  </r>
  <r>
    <x v="4"/>
    <s v="ECOMM DIGITAL"/>
    <s v="SHARED SERVICES E-COM"/>
    <d v="2024-03-11T00:00:00"/>
    <s v="Josie"/>
    <s v="Summers"/>
    <s v="Josephine.Summers@srg.com.au"/>
    <x v="9"/>
    <x v="1"/>
    <d v="2024-03-13T00:00:00"/>
    <d v="2024-02-28T00:00:00"/>
    <m/>
    <x v="4"/>
    <s v="Q3, FY24"/>
  </r>
  <r>
    <x v="4"/>
    <s v="ECOMM DIGITAL"/>
    <s v="SHARED SERVICES E-COM"/>
    <d v="2024-03-11T00:00:00"/>
    <s v="Josie"/>
    <s v="Summers"/>
    <s v="Josephine.Summers@srg.com.au"/>
    <x v="10"/>
    <x v="1"/>
    <d v="2024-03-13T00:00:00"/>
    <d v="2024-02-28T00:00:00"/>
    <m/>
    <x v="4"/>
    <s v="Q3, FY24"/>
  </r>
  <r>
    <x v="2"/>
    <s v="IT SALES &amp; OPS"/>
    <s v="SHARED SERVICES IT"/>
    <d v="2024-03-04T00:00:00"/>
    <s v="Rio"/>
    <s v="Xu"/>
    <s v="rio.xu@srg.com.au"/>
    <x v="0"/>
    <x v="1"/>
    <d v="2024-03-12T00:00:00"/>
    <d v="2024-01-31T00:00:00"/>
    <m/>
    <x v="4"/>
    <s v="Q3, FY24"/>
  </r>
  <r>
    <x v="2"/>
    <s v="IT SALES &amp; OPS"/>
    <s v="SHARED SERVICES IT"/>
    <d v="2024-03-04T00:00:00"/>
    <s v="Rio"/>
    <s v="Xu"/>
    <s v="rio.xu@srg.com.au"/>
    <x v="1"/>
    <x v="1"/>
    <d v="2024-03-12T00:00:00"/>
    <d v="2024-01-31T00:00:00"/>
    <m/>
    <x v="4"/>
    <s v="Q3, FY24"/>
  </r>
  <r>
    <x v="2"/>
    <s v="IT SALES &amp; OPS"/>
    <s v="SHARED SERVICES IT"/>
    <d v="2024-03-04T00:00:00"/>
    <s v="Rio"/>
    <s v="Xu"/>
    <s v="rio.xu@srg.com.au"/>
    <x v="2"/>
    <x v="1"/>
    <d v="2024-03-08T00:00:00"/>
    <d v="2024-02-29T00:00:00"/>
    <m/>
    <x v="4"/>
    <s v="Q3, FY24"/>
  </r>
  <r>
    <x v="2"/>
    <s v="IT SALES &amp; OPS"/>
    <s v="SHARED SERVICES IT"/>
    <d v="2024-03-04T00:00:00"/>
    <s v="Rio"/>
    <s v="Xu"/>
    <s v="rio.xu@srg.com.au"/>
    <x v="3"/>
    <x v="1"/>
    <d v="2024-03-12T00:00:00"/>
    <d v="2024-02-29T00:00:00"/>
    <m/>
    <x v="4"/>
    <s v="Q3, FY24"/>
  </r>
  <r>
    <x v="2"/>
    <s v="IT SALES &amp; OPS"/>
    <s v="SHARED SERVICES IT"/>
    <d v="2024-03-04T00:00:00"/>
    <s v="Rio"/>
    <s v="Xu"/>
    <s v="rio.xu@srg.com.au"/>
    <x v="4"/>
    <x v="1"/>
    <d v="2024-03-12T00:00:00"/>
    <d v="2024-02-29T00:00:00"/>
    <m/>
    <x v="4"/>
    <s v="Q3, FY24"/>
  </r>
  <r>
    <x v="2"/>
    <s v="IT SALES &amp; OPS"/>
    <s v="SHARED SERVICES IT"/>
    <d v="2024-03-04T00:00:00"/>
    <s v="Rio"/>
    <s v="Xu"/>
    <s v="rio.xu@srg.com.au"/>
    <x v="5"/>
    <x v="1"/>
    <d v="2024-03-12T00:00:00"/>
    <d v="2024-02-29T00:00:00"/>
    <m/>
    <x v="4"/>
    <s v="Q3, FY24"/>
  </r>
  <r>
    <x v="2"/>
    <s v="IT SALES &amp; OPS"/>
    <s v="SHARED SERVICES IT"/>
    <d v="2024-03-04T00:00:00"/>
    <s v="Rio"/>
    <s v="Xu"/>
    <s v="rio.xu@srg.com.au"/>
    <x v="6"/>
    <x v="1"/>
    <d v="2024-03-12T00:00:00"/>
    <d v="2024-02-29T00:00:00"/>
    <m/>
    <x v="4"/>
    <s v="Q3, FY24"/>
  </r>
  <r>
    <x v="2"/>
    <s v="IT SALES &amp; OPS"/>
    <s v="SHARED SERVICES IT"/>
    <d v="2024-03-04T00:00:00"/>
    <s v="Rio"/>
    <s v="Xu"/>
    <s v="rio.xu@srg.com.au"/>
    <x v="7"/>
    <x v="1"/>
    <d v="2024-03-12T00:00:00"/>
    <d v="2024-01-31T00:00:00"/>
    <m/>
    <x v="4"/>
    <s v="Q3, FY24"/>
  </r>
  <r>
    <x v="2"/>
    <s v="IT SALES &amp; OPS"/>
    <s v="SHARED SERVICES IT"/>
    <d v="2024-03-04T00:00:00"/>
    <s v="Rio"/>
    <s v="Xu"/>
    <s v="rio.xu@srg.com.au"/>
    <x v="8"/>
    <x v="1"/>
    <d v="2024-03-12T00:00:00"/>
    <d v="2024-01-31T00:00:00"/>
    <m/>
    <x v="4"/>
    <s v="Q3, FY24"/>
  </r>
  <r>
    <x v="2"/>
    <s v="IT SALES &amp; OPS"/>
    <s v="SHARED SERVICES IT"/>
    <d v="2024-03-04T00:00:00"/>
    <s v="Rio"/>
    <s v="Xu"/>
    <s v="rio.xu@srg.com.au"/>
    <x v="9"/>
    <x v="1"/>
    <d v="2024-03-08T00:00:00"/>
    <d v="2024-01-31T00:00:00"/>
    <m/>
    <x v="4"/>
    <s v="Q3, FY24"/>
  </r>
  <r>
    <x v="2"/>
    <s v="IT SALES &amp; OPS"/>
    <s v="SHARED SERVICES IT"/>
    <d v="2024-03-04T00:00:00"/>
    <s v="Rio"/>
    <s v="Xu"/>
    <s v="rio.xu@srg.com.au"/>
    <x v="10"/>
    <x v="1"/>
    <d v="2024-03-08T00:00:00"/>
    <d v="2024-01-31T00:00:00"/>
    <m/>
    <x v="4"/>
    <s v="Q3, FY24"/>
  </r>
  <r>
    <x v="6"/>
    <s v="FFM Finance SM1"/>
    <s v="SPG TEAM"/>
    <d v="2024-02-12T00:00:00"/>
    <s v="Michele"/>
    <s v="De Pasquale"/>
    <s v="Michele.DePasquale@spotlightproperty.com.au"/>
    <x v="0"/>
    <x v="1"/>
    <d v="2024-02-14T00:00:00"/>
    <d v="2024-02-02T00:00:00"/>
    <m/>
    <x v="23"/>
    <s v="Q3, FY24"/>
  </r>
  <r>
    <x v="6"/>
    <s v="FFM Finance SM1"/>
    <s v="SPG TEAM"/>
    <d v="2024-02-12T00:00:00"/>
    <s v="Michele"/>
    <s v="De Pasquale"/>
    <s v="Michele.DePasquale@spotlightproperty.com.au"/>
    <x v="1"/>
    <x v="1"/>
    <d v="2024-02-14T00:00:00"/>
    <d v="2024-02-02T00:00:00"/>
    <m/>
    <x v="23"/>
    <s v="Q3, FY24"/>
  </r>
  <r>
    <x v="6"/>
    <s v="FFM Finance SM1"/>
    <s v="SPG TEAM"/>
    <d v="2024-02-12T00:00:00"/>
    <s v="Michele"/>
    <s v="De Pasquale"/>
    <s v="Michele.DePasquale@spotlightproperty.com.au"/>
    <x v="2"/>
    <x v="0"/>
    <m/>
    <d v="2024-04-18T00:00:00"/>
    <m/>
    <x v="5"/>
    <s v="Q4, FY24"/>
  </r>
  <r>
    <x v="6"/>
    <s v="FFM Finance SM1"/>
    <s v="SPG TEAM"/>
    <d v="2024-02-12T00:00:00"/>
    <s v="Michele"/>
    <s v="De Pasquale"/>
    <s v="Michele.DePasquale@spotlightproperty.com.au"/>
    <x v="3"/>
    <x v="0"/>
    <m/>
    <d v="2024-04-18T00:00:00"/>
    <m/>
    <x v="5"/>
    <s v="Q4, FY24"/>
  </r>
  <r>
    <x v="6"/>
    <s v="FFM Finance SM1"/>
    <s v="SPG TEAM"/>
    <d v="2024-02-12T00:00:00"/>
    <s v="Michele"/>
    <s v="De Pasquale"/>
    <s v="Michele.DePasquale@spotlightproperty.com.au"/>
    <x v="4"/>
    <x v="0"/>
    <m/>
    <d v="2024-04-18T00:00:00"/>
    <m/>
    <x v="5"/>
    <s v="Q4, FY24"/>
  </r>
  <r>
    <x v="6"/>
    <s v="FFM Finance SM1"/>
    <s v="SPG TEAM"/>
    <d v="2024-02-12T00:00:00"/>
    <s v="Michele"/>
    <s v="De Pasquale"/>
    <s v="Michele.DePasquale@spotlightproperty.com.au"/>
    <x v="5"/>
    <x v="0"/>
    <m/>
    <d v="2024-04-18T00:00:00"/>
    <m/>
    <x v="5"/>
    <s v="Q4, FY24"/>
  </r>
  <r>
    <x v="6"/>
    <s v="FFM Finance SM1"/>
    <s v="SPG TEAM"/>
    <d v="2024-02-12T00:00:00"/>
    <s v="Michele"/>
    <s v="De Pasquale"/>
    <s v="Michele.DePasquale@spotlightproperty.com.au"/>
    <x v="6"/>
    <x v="0"/>
    <m/>
    <d v="2024-04-18T00:00:00"/>
    <m/>
    <x v="5"/>
    <s v="Q4, FY24"/>
  </r>
  <r>
    <x v="6"/>
    <s v="FFM Finance SM1"/>
    <s v="SPG TEAM"/>
    <d v="2024-02-12T00:00:00"/>
    <s v="Michele"/>
    <s v="De Pasquale"/>
    <s v="Michele.DePasquale@spotlightproperty.com.au"/>
    <x v="7"/>
    <x v="1"/>
    <d v="2024-02-13T00:00:00"/>
    <d v="2024-02-02T00:00:00"/>
    <m/>
    <x v="23"/>
    <s v="Q3, FY24"/>
  </r>
  <r>
    <x v="6"/>
    <s v="FFM Finance SM1"/>
    <s v="SPG TEAM"/>
    <d v="2024-02-12T00:00:00"/>
    <s v="Michele"/>
    <s v="De Pasquale"/>
    <s v="Michele.DePasquale@spotlightproperty.com.au"/>
    <x v="8"/>
    <x v="1"/>
    <d v="2024-02-13T00:00:00"/>
    <d v="2024-02-02T00:00:00"/>
    <m/>
    <x v="23"/>
    <s v="Q3, FY24"/>
  </r>
  <r>
    <x v="6"/>
    <s v="FFM Finance SM1"/>
    <s v="SPG TEAM"/>
    <d v="2024-02-12T00:00:00"/>
    <s v="Michele"/>
    <s v="De Pasquale"/>
    <s v="Michele.DePasquale@spotlightproperty.com.au"/>
    <x v="9"/>
    <x v="1"/>
    <d v="2024-02-13T00:00:00"/>
    <d v="2024-02-02T00:00:00"/>
    <m/>
    <x v="23"/>
    <s v="Q3, FY24"/>
  </r>
  <r>
    <x v="6"/>
    <s v="FFM Finance SM1"/>
    <s v="SPG TEAM"/>
    <d v="2024-02-12T00:00:00"/>
    <s v="Michele"/>
    <s v="De Pasquale"/>
    <s v="Michele.DePasquale@spotlightproperty.com.au"/>
    <x v="10"/>
    <x v="1"/>
    <d v="2024-02-13T00:00:00"/>
    <d v="2024-02-02T00:00:00"/>
    <m/>
    <x v="23"/>
    <s v="Q3, FY24"/>
  </r>
  <r>
    <x v="9"/>
    <m/>
    <s v="SGH SUPPORT"/>
    <d v="2024-02-01T00:00:00"/>
    <s v="Jonathon"/>
    <s v="Moloney"/>
    <s v="jonathon.moloney@sgaviationaustralia.com"/>
    <x v="0"/>
    <x v="1"/>
    <d v="2025-02-17T00:00:00"/>
    <d v="2023-10-08T00:00:00"/>
    <m/>
    <x v="8"/>
    <s v="Q3, FY25"/>
  </r>
  <r>
    <x v="9"/>
    <m/>
    <s v="SGH SUPPORT"/>
    <d v="2024-02-01T00:00:00"/>
    <s v="Jonathon"/>
    <s v="Moloney"/>
    <s v="jonathon.moloney@sgaviationaustralia.com"/>
    <x v="1"/>
    <x v="1"/>
    <d v="2024-05-04T00:00:00"/>
    <d v="2023-10-08T00:00:00"/>
    <m/>
    <x v="22"/>
    <s v="Q4, FY24"/>
  </r>
  <r>
    <x v="9"/>
    <m/>
    <s v="SGH SUPPORT"/>
    <d v="2024-02-01T00:00:00"/>
    <s v="Jonathon"/>
    <s v="Moloney"/>
    <s v="jonathon.moloney@sgaviationaustralia.com"/>
    <x v="2"/>
    <x v="1"/>
    <d v="2024-05-03T00:00:00"/>
    <d v="2024-02-29T00:00:00"/>
    <m/>
    <x v="22"/>
    <s v="Q4, FY24"/>
  </r>
  <r>
    <x v="9"/>
    <m/>
    <s v="SGH SUPPORT"/>
    <d v="2024-02-01T00:00:00"/>
    <s v="Jonathon"/>
    <s v="Moloney"/>
    <s v="jonathon.moloney@sgaviationaustralia.com"/>
    <x v="2"/>
    <x v="1"/>
    <d v="2025-04-15T00:00:00"/>
    <d v="2025-03-20T00:00:00"/>
    <m/>
    <x v="1"/>
    <s v="Q4, FY25"/>
  </r>
  <r>
    <x v="9"/>
    <m/>
    <s v="SGH SUPPORT"/>
    <d v="2024-02-01T00:00:00"/>
    <s v="Jonathon"/>
    <s v="Moloney"/>
    <s v="jonathon.moloney@sgaviationaustralia.com"/>
    <x v="3"/>
    <x v="1"/>
    <d v="2025-04-15T00:00:00"/>
    <d v="2024-02-29T00:00:00"/>
    <m/>
    <x v="1"/>
    <s v="Q4, FY25"/>
  </r>
  <r>
    <x v="9"/>
    <m/>
    <s v="SGH SUPPORT"/>
    <d v="2024-02-01T00:00:00"/>
    <s v="Jonathon"/>
    <s v="Moloney"/>
    <s v="jonathon.moloney@sgaviationaustralia.com"/>
    <x v="4"/>
    <x v="0"/>
    <m/>
    <d v="2024-02-29T00:00:00"/>
    <m/>
    <x v="4"/>
    <s v="Q3, FY24"/>
  </r>
  <r>
    <x v="9"/>
    <m/>
    <s v="SGH SUPPORT"/>
    <d v="2024-02-01T00:00:00"/>
    <s v="Jonathon"/>
    <s v="Moloney"/>
    <s v="jonathon.moloney@sgaviationaustralia.com"/>
    <x v="5"/>
    <x v="0"/>
    <m/>
    <d v="2024-02-29T00:00:00"/>
    <m/>
    <x v="4"/>
    <s v="Q3, FY24"/>
  </r>
  <r>
    <x v="9"/>
    <m/>
    <s v="SGH SUPPORT"/>
    <d v="2024-02-01T00:00:00"/>
    <s v="Jonathon"/>
    <s v="Moloney"/>
    <s v="jonathon.moloney@sgaviationaustralia.com"/>
    <x v="6"/>
    <x v="0"/>
    <m/>
    <d v="2024-02-29T00:00:00"/>
    <m/>
    <x v="4"/>
    <s v="Q3, FY24"/>
  </r>
  <r>
    <x v="9"/>
    <m/>
    <s v="SGH SUPPORT"/>
    <d v="2024-02-01T00:00:00"/>
    <s v="Jonathon"/>
    <s v="Moloney"/>
    <s v="jonathon.moloney@sgaviationaustralia.com"/>
    <x v="8"/>
    <x v="1"/>
    <d v="2024-05-04T00:00:00"/>
    <d v="2023-10-08T00:00:00"/>
    <m/>
    <x v="22"/>
    <s v="Q4, FY24"/>
  </r>
  <r>
    <x v="9"/>
    <m/>
    <s v="SGH SUPPORT"/>
    <d v="2024-02-01T00:00:00"/>
    <s v="Jonathon"/>
    <s v="Moloney"/>
    <s v="jonathon.moloney@sgaviationaustralia.com"/>
    <x v="10"/>
    <x v="1"/>
    <d v="2024-05-04T00:00:00"/>
    <d v="2023-10-08T00:00:00"/>
    <m/>
    <x v="22"/>
    <s v="Q4, FY24"/>
  </r>
  <r>
    <x v="8"/>
    <s v="SC DCManagement ANA"/>
    <s v="DC"/>
    <d v="2024-01-22T00:00:00"/>
    <s v="Ik"/>
    <s v="Yang"/>
    <s v="JASON7880@HOTMAIL.COM"/>
    <x v="0"/>
    <x v="1"/>
    <d v="2024-05-01T00:00:00"/>
    <d v="2024-01-17T00:00:00"/>
    <m/>
    <x v="22"/>
    <s v="Q4, FY24"/>
  </r>
  <r>
    <x v="8"/>
    <s v="SC DCManagement ANA"/>
    <s v="DC"/>
    <d v="2024-01-22T00:00:00"/>
    <s v="Ik"/>
    <s v="Yang"/>
    <s v="JASON7880@HOTMAIL.COM"/>
    <x v="1"/>
    <x v="1"/>
    <d v="2024-05-01T00:00:00"/>
    <d v="2024-01-17T00:00:00"/>
    <m/>
    <x v="22"/>
    <s v="Q4, FY24"/>
  </r>
  <r>
    <x v="8"/>
    <s v="SC PROCESS &amp;TRANS TL"/>
    <s v="DC"/>
    <d v="2024-01-22T00:00:00"/>
    <s v="Daniel"/>
    <s v="Magcalas"/>
    <s v="DANIELMAGCALAS29@GMAIL.COM"/>
    <x v="0"/>
    <x v="1"/>
    <d v="2024-05-01T00:00:00"/>
    <d v="2024-01-20T00:00:00"/>
    <m/>
    <x v="22"/>
    <s v="Q4, FY24"/>
  </r>
  <r>
    <x v="8"/>
    <s v="SC PROCESS &amp;TRANS TL"/>
    <s v="DC"/>
    <d v="2024-01-22T00:00:00"/>
    <s v="Daniel"/>
    <s v="Magcalas"/>
    <s v="DANIELMAGCALAS29@GMAIL.COM"/>
    <x v="1"/>
    <x v="1"/>
    <d v="2024-05-01T00:00:00"/>
    <d v="2024-01-20T00:00:00"/>
    <m/>
    <x v="22"/>
    <s v="Q4, FY24"/>
  </r>
  <r>
    <x v="0"/>
    <m/>
    <s v="SHARED SERVICES E-COM"/>
    <d v="2024-01-15T00:00:00"/>
    <s v="Nacho"/>
    <s v="Diaz Delestal"/>
    <s v="ignacio.delestal@srg.com.au"/>
    <x v="0"/>
    <x v="1"/>
    <d v="2024-02-16T00:00:00"/>
    <d v="2023-12-13T00:00:00"/>
    <m/>
    <x v="23"/>
    <s v="Q3, FY24"/>
  </r>
  <r>
    <x v="0"/>
    <m/>
    <s v="SHARED SERVICES E-COM"/>
    <d v="2024-01-15T00:00:00"/>
    <s v="Nacho"/>
    <s v="Diaz Delestal"/>
    <s v="ignacio.delestal@srg.com.au"/>
    <x v="1"/>
    <x v="1"/>
    <d v="2024-02-16T00:00:00"/>
    <d v="2023-12-13T00:00:00"/>
    <m/>
    <x v="23"/>
    <s v="Q3, FY24"/>
  </r>
  <r>
    <x v="0"/>
    <m/>
    <s v="SHARED SERVICES E-COM"/>
    <d v="2024-01-15T00:00:00"/>
    <s v="Nacho"/>
    <s v="Diaz Delestal"/>
    <s v="ignacio.delestal@srg.com.au"/>
    <x v="2"/>
    <x v="2"/>
    <m/>
    <d v="2024-02-29T00:00:00"/>
    <m/>
    <x v="24"/>
    <s v="Q3, FY24"/>
  </r>
  <r>
    <x v="0"/>
    <m/>
    <s v="SHARED SERVICES E-COM"/>
    <d v="2024-01-15T00:00:00"/>
    <s v="Nacho"/>
    <s v="Diaz Delestal"/>
    <s v="ignacio.delestal@srg.com.au"/>
    <x v="3"/>
    <x v="0"/>
    <m/>
    <d v="2024-02-29T00:00:00"/>
    <m/>
    <x v="4"/>
    <s v="Q3, FY24"/>
  </r>
  <r>
    <x v="0"/>
    <m/>
    <s v="SHARED SERVICES E-COM"/>
    <d v="2024-01-15T00:00:00"/>
    <s v="Nacho"/>
    <s v="Diaz Delestal"/>
    <s v="ignacio.delestal@srg.com.au"/>
    <x v="4"/>
    <x v="0"/>
    <m/>
    <d v="2024-02-29T00:00:00"/>
    <m/>
    <x v="4"/>
    <s v="Q3, FY24"/>
  </r>
  <r>
    <x v="0"/>
    <m/>
    <s v="SHARED SERVICES E-COM"/>
    <d v="2024-01-15T00:00:00"/>
    <s v="Nacho"/>
    <s v="Diaz Delestal"/>
    <s v="ignacio.delestal@srg.com.au"/>
    <x v="5"/>
    <x v="0"/>
    <m/>
    <d v="2025-03-16T00:00:00"/>
    <m/>
    <x v="2"/>
    <s v="Q3, FY25"/>
  </r>
  <r>
    <x v="0"/>
    <m/>
    <s v="SHARED SERVICES E-COM"/>
    <d v="2024-01-15T00:00:00"/>
    <s v="Nacho"/>
    <s v="Diaz Delestal"/>
    <s v="ignacio.delestal@srg.com.au"/>
    <x v="5"/>
    <x v="1"/>
    <d v="2024-04-29T00:00:00"/>
    <d v="2024-02-29T00:00:00"/>
    <m/>
    <x v="22"/>
    <s v="Q4, FY24"/>
  </r>
  <r>
    <x v="0"/>
    <m/>
    <s v="SHARED SERVICES E-COM"/>
    <d v="2024-01-15T00:00:00"/>
    <s v="Nacho"/>
    <s v="Diaz Delestal"/>
    <s v="ignacio.delestal@srg.com.au"/>
    <x v="6"/>
    <x v="0"/>
    <m/>
    <d v="2025-03-16T00:00:00"/>
    <m/>
    <x v="2"/>
    <s v="Q3, FY25"/>
  </r>
  <r>
    <x v="0"/>
    <m/>
    <s v="SHARED SERVICES E-COM"/>
    <d v="2024-01-15T00:00:00"/>
    <s v="Nacho"/>
    <s v="Diaz Delestal"/>
    <s v="ignacio.delestal@srg.com.au"/>
    <x v="6"/>
    <x v="1"/>
    <d v="2024-04-29T00:00:00"/>
    <d v="2024-02-29T00:00:00"/>
    <m/>
    <x v="22"/>
    <s v="Q4, FY24"/>
  </r>
  <r>
    <x v="0"/>
    <m/>
    <s v="SHARED SERVICES E-COM"/>
    <d v="2024-01-15T00:00:00"/>
    <s v="Nacho"/>
    <s v="Diaz Delestal"/>
    <s v="ignacio.delestal@srg.com.au"/>
    <x v="7"/>
    <x v="1"/>
    <d v="2024-04-02T00:00:00"/>
    <d v="2023-12-13T00:00:00"/>
    <m/>
    <x v="5"/>
    <s v="Q4, FY24"/>
  </r>
  <r>
    <x v="0"/>
    <m/>
    <s v="SHARED SERVICES E-COM"/>
    <d v="2024-01-15T00:00:00"/>
    <s v="Nacho"/>
    <s v="Diaz Delestal"/>
    <s v="ignacio.delestal@srg.com.au"/>
    <x v="8"/>
    <x v="1"/>
    <d v="2024-02-23T00:00:00"/>
    <d v="2023-12-13T00:00:00"/>
    <m/>
    <x v="23"/>
    <s v="Q3, FY24"/>
  </r>
  <r>
    <x v="0"/>
    <m/>
    <s v="SHARED SERVICES E-COM"/>
    <d v="2024-01-15T00:00:00"/>
    <s v="Nacho"/>
    <s v="Diaz Delestal"/>
    <s v="ignacio.delestal@srg.com.au"/>
    <x v="8"/>
    <x v="1"/>
    <d v="2024-05-03T00:00:00"/>
    <d v="2024-02-27T00:00:00"/>
    <m/>
    <x v="22"/>
    <s v="Q4, FY24"/>
  </r>
  <r>
    <x v="0"/>
    <m/>
    <s v="SHARED SERVICES E-COM"/>
    <d v="2024-01-15T00:00:00"/>
    <s v="Nacho"/>
    <s v="Diaz Delestal"/>
    <s v="ignacio.delestal@srg.com.au"/>
    <x v="9"/>
    <x v="1"/>
    <d v="2024-02-20T00:00:00"/>
    <d v="2023-12-13T00:00:00"/>
    <m/>
    <x v="23"/>
    <s v="Q3, FY24"/>
  </r>
  <r>
    <x v="0"/>
    <m/>
    <s v="SHARED SERVICES E-COM"/>
    <d v="2024-01-15T00:00:00"/>
    <s v="Nacho"/>
    <s v="Diaz Delestal"/>
    <s v="ignacio.delestal@srg.com.au"/>
    <x v="10"/>
    <x v="1"/>
    <d v="2024-02-22T00:00:00"/>
    <d v="2023-12-13T00:00:00"/>
    <m/>
    <x v="23"/>
    <s v="Q3, FY24"/>
  </r>
  <r>
    <x v="6"/>
    <s v="FFM Finance SM1"/>
    <s v="SPG TEAM"/>
    <d v="2024-01-15T00:00:00"/>
    <s v="Pamela"/>
    <s v="Maccotta"/>
    <s v="pamela.maccotta@spotlightproperty.com.au"/>
    <x v="0"/>
    <x v="1"/>
    <d v="2024-05-03T00:00:00"/>
    <d v="2023-12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1"/>
    <x v="1"/>
    <d v="2024-05-03T00:00:00"/>
    <d v="2023-12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2"/>
    <x v="1"/>
    <d v="2024-04-26T00:00:00"/>
    <d v="2024-04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2"/>
    <x v="1"/>
    <d v="2025-05-09T00:00:00"/>
    <d v="2025-03-13T00:00:00"/>
    <m/>
    <x v="0"/>
    <s v="Q4, FY25"/>
  </r>
  <r>
    <x v="6"/>
    <s v="FFM Finance SM1"/>
    <s v="SPG TEAM"/>
    <d v="2024-01-15T00:00:00"/>
    <s v="Pamela"/>
    <s v="Maccotta"/>
    <s v="pamela.maccotta@spotlightproperty.com.au"/>
    <x v="3"/>
    <x v="1"/>
    <d v="2024-05-03T00:00:00"/>
    <d v="2024-04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3"/>
    <x v="1"/>
    <d v="2025-05-09T00:00:00"/>
    <d v="2025-03-20T00:00:00"/>
    <m/>
    <x v="0"/>
    <s v="Q4, FY25"/>
  </r>
  <r>
    <x v="6"/>
    <s v="FFM Finance SM1"/>
    <s v="SPG TEAM"/>
    <d v="2024-01-15T00:00:00"/>
    <s v="Pamela"/>
    <s v="Maccotta"/>
    <s v="pamela.maccotta@spotlightproperty.com.au"/>
    <x v="4"/>
    <x v="1"/>
    <d v="2024-04-26T00:00:00"/>
    <d v="2024-04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4"/>
    <x v="1"/>
    <d v="2025-05-09T00:00:00"/>
    <d v="2025-03-13T00:00:00"/>
    <m/>
    <x v="0"/>
    <s v="Q4, FY25"/>
  </r>
  <r>
    <x v="6"/>
    <s v="FFM Finance SM1"/>
    <s v="SPG TEAM"/>
    <d v="2024-01-15T00:00:00"/>
    <s v="Pamela"/>
    <s v="Maccotta"/>
    <s v="pamela.maccotta@spotlightproperty.com.au"/>
    <x v="5"/>
    <x v="1"/>
    <d v="2024-04-26T00:00:00"/>
    <d v="2024-04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5"/>
    <x v="1"/>
    <d v="2025-05-09T00:00:00"/>
    <d v="2025-03-13T00:00:00"/>
    <m/>
    <x v="0"/>
    <s v="Q4, FY25"/>
  </r>
  <r>
    <x v="6"/>
    <s v="FFM Finance SM1"/>
    <s v="SPG TEAM"/>
    <d v="2024-01-15T00:00:00"/>
    <s v="Pamela"/>
    <s v="Maccotta"/>
    <s v="pamela.maccotta@spotlightproperty.com.au"/>
    <x v="6"/>
    <x v="1"/>
    <d v="2024-05-03T00:00:00"/>
    <d v="2024-04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6"/>
    <x v="1"/>
    <d v="2025-05-09T00:00:00"/>
    <d v="2025-03-20T00:00:00"/>
    <m/>
    <x v="0"/>
    <s v="Q4, FY25"/>
  </r>
  <r>
    <x v="6"/>
    <s v="FFM Finance SM1"/>
    <s v="SPG TEAM"/>
    <d v="2024-01-15T00:00:00"/>
    <s v="Pamela"/>
    <s v="Maccotta"/>
    <s v="pamela.maccotta@spotlightproperty.com.au"/>
    <x v="7"/>
    <x v="1"/>
    <d v="2024-04-26T00:00:00"/>
    <d v="2023-12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8"/>
    <x v="1"/>
    <d v="2024-05-03T00:00:00"/>
    <d v="2023-12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9"/>
    <x v="1"/>
    <d v="2024-05-03T00:00:00"/>
    <d v="2023-12-18T00:00:00"/>
    <m/>
    <x v="22"/>
    <s v="Q4, FY24"/>
  </r>
  <r>
    <x v="6"/>
    <s v="FFM Finance SM1"/>
    <s v="SPG TEAM"/>
    <d v="2024-01-15T00:00:00"/>
    <s v="Pamela"/>
    <s v="Maccotta"/>
    <s v="pamela.maccotta@spotlightproperty.com.au"/>
    <x v="10"/>
    <x v="1"/>
    <d v="2024-05-03T00:00:00"/>
    <d v="2023-12-18T00:00:00"/>
    <m/>
    <x v="22"/>
    <s v="Q4, FY24"/>
  </r>
  <r>
    <x v="7"/>
    <m/>
    <s v="SHARED SERVICES HR"/>
    <d v="2024-01-08T00:00:00"/>
    <s v="Jannine"/>
    <s v="Pattison"/>
    <s v="Jannine.Pattison@srg.com.au"/>
    <x v="0"/>
    <x v="1"/>
    <d v="2024-01-09T00:00:00"/>
    <d v="2023-12-16T00:00:00"/>
    <m/>
    <x v="24"/>
    <s v="Q3, FY24"/>
  </r>
  <r>
    <x v="7"/>
    <m/>
    <s v="SHARED SERVICES HR"/>
    <d v="2024-01-08T00:00:00"/>
    <s v="Jannine"/>
    <s v="Pattison"/>
    <s v="Jannine.Pattison@srg.com.au"/>
    <x v="0"/>
    <x v="1"/>
    <d v="2024-01-23T00:00:00"/>
    <d v="2024-01-23T00:00:00"/>
    <m/>
    <x v="23"/>
    <s v="Q3, FY24"/>
  </r>
  <r>
    <x v="7"/>
    <m/>
    <s v="SHARED SERVICES HR"/>
    <d v="2024-01-08T00:00:00"/>
    <s v="Jannine"/>
    <s v="Pattison"/>
    <s v="Jannine.Pattison@srg.com.au"/>
    <x v="0"/>
    <x v="1"/>
    <d v="2025-04-17T00:00:00"/>
    <d v="2025-04-07T00:00:00"/>
    <m/>
    <x v="1"/>
    <s v="Q4, FY25"/>
  </r>
  <r>
    <x v="7"/>
    <m/>
    <s v="SHARED SERVICES HR"/>
    <d v="2024-01-08T00:00:00"/>
    <s v="Jannine"/>
    <s v="Pattison"/>
    <s v="Jannine.Pattison@srg.com.au"/>
    <x v="1"/>
    <x v="1"/>
    <d v="2024-01-09T00:00:00"/>
    <d v="2023-12-16T00:00:00"/>
    <m/>
    <x v="24"/>
    <s v="Q3, FY24"/>
  </r>
  <r>
    <x v="7"/>
    <m/>
    <s v="SHARED SERVICES HR"/>
    <d v="2024-01-08T00:00:00"/>
    <s v="Jannine"/>
    <s v="Pattison"/>
    <s v="Jannine.Pattison@srg.com.au"/>
    <x v="1"/>
    <x v="1"/>
    <d v="2024-02-09T00:00:00"/>
    <d v="2024-01-23T00:00:00"/>
    <m/>
    <x v="23"/>
    <s v="Q3, FY24"/>
  </r>
  <r>
    <x v="7"/>
    <m/>
    <s v="SHARED SERVICES HR"/>
    <d v="2024-01-08T00:00:00"/>
    <s v="Jannine"/>
    <s v="Pattison"/>
    <s v="Jannine.Pattison@srg.com.au"/>
    <x v="2"/>
    <x v="1"/>
    <d v="2024-04-26T00:00:00"/>
    <d v="2024-02-29T00:00:00"/>
    <m/>
    <x v="22"/>
    <s v="Q4, FY24"/>
  </r>
  <r>
    <x v="7"/>
    <m/>
    <s v="SHARED SERVICES HR"/>
    <d v="2024-01-08T00:00:00"/>
    <s v="Jannine"/>
    <s v="Pattison"/>
    <s v="Jannine.Pattison@srg.com.au"/>
    <x v="2"/>
    <x v="1"/>
    <d v="2025-03-18T00:00:00"/>
    <d v="2025-03-13T00:00:00"/>
    <m/>
    <x v="2"/>
    <s v="Q3, FY25"/>
  </r>
  <r>
    <x v="7"/>
    <m/>
    <s v="SHARED SERVICES HR"/>
    <d v="2024-01-08T00:00:00"/>
    <s v="Jannine"/>
    <s v="Pattison"/>
    <s v="Jannine.Pattison@srg.com.au"/>
    <x v="3"/>
    <x v="1"/>
    <d v="2024-04-03T00:00:00"/>
    <d v="2024-02-29T00:00:00"/>
    <m/>
    <x v="5"/>
    <s v="Q4, FY24"/>
  </r>
  <r>
    <x v="7"/>
    <m/>
    <s v="SHARED SERVICES HR"/>
    <d v="2024-01-08T00:00:00"/>
    <s v="Jannine"/>
    <s v="Pattison"/>
    <s v="Jannine.Pattison@srg.com.au"/>
    <x v="3"/>
    <x v="1"/>
    <d v="2025-03-18T00:00:00"/>
    <d v="2025-03-18T00:00:00"/>
    <m/>
    <x v="2"/>
    <s v="Q3, FY25"/>
  </r>
  <r>
    <x v="7"/>
    <m/>
    <s v="SHARED SERVICES HR"/>
    <d v="2024-01-08T00:00:00"/>
    <s v="Jannine"/>
    <s v="Pattison"/>
    <s v="Jannine.Pattison@srg.com.au"/>
    <x v="4"/>
    <x v="1"/>
    <d v="2024-04-26T00:00:00"/>
    <d v="2024-02-29T00:00:00"/>
    <m/>
    <x v="22"/>
    <s v="Q4, FY24"/>
  </r>
  <r>
    <x v="7"/>
    <m/>
    <s v="SHARED SERVICES HR"/>
    <d v="2024-01-08T00:00:00"/>
    <s v="Jannine"/>
    <s v="Pattison"/>
    <s v="Jannine.Pattison@srg.com.au"/>
    <x v="4"/>
    <x v="1"/>
    <d v="2025-03-18T00:00:00"/>
    <d v="2025-03-13T00:00:00"/>
    <m/>
    <x v="2"/>
    <s v="Q3, FY25"/>
  </r>
  <r>
    <x v="7"/>
    <m/>
    <s v="SHARED SERVICES HR"/>
    <d v="2024-01-08T00:00:00"/>
    <s v="Jannine"/>
    <s v="Pattison"/>
    <s v="Jannine.Pattison@srg.com.au"/>
    <x v="5"/>
    <x v="1"/>
    <d v="2024-04-26T00:00:00"/>
    <d v="2024-02-29T00:00:00"/>
    <m/>
    <x v="22"/>
    <s v="Q4, FY24"/>
  </r>
  <r>
    <x v="7"/>
    <m/>
    <s v="SHARED SERVICES HR"/>
    <d v="2024-01-08T00:00:00"/>
    <s v="Jannine"/>
    <s v="Pattison"/>
    <s v="Jannine.Pattison@srg.com.au"/>
    <x v="5"/>
    <x v="1"/>
    <d v="2025-03-18T00:00:00"/>
    <d v="2025-03-13T00:00:00"/>
    <m/>
    <x v="2"/>
    <s v="Q3, FY25"/>
  </r>
  <r>
    <x v="7"/>
    <m/>
    <s v="SHARED SERVICES HR"/>
    <d v="2024-01-08T00:00:00"/>
    <s v="Jannine"/>
    <s v="Pattison"/>
    <s v="Jannine.Pattison@srg.com.au"/>
    <x v="6"/>
    <x v="1"/>
    <d v="2024-04-22T00:00:00"/>
    <d v="2024-02-29T00:00:00"/>
    <m/>
    <x v="22"/>
    <s v="Q4, FY24"/>
  </r>
  <r>
    <x v="7"/>
    <m/>
    <s v="SHARED SERVICES HR"/>
    <d v="2024-01-08T00:00:00"/>
    <s v="Jannine"/>
    <s v="Pattison"/>
    <s v="Jannine.Pattison@srg.com.au"/>
    <x v="6"/>
    <x v="1"/>
    <d v="2025-03-18T00:00:00"/>
    <d v="2025-03-09T00:00:00"/>
    <m/>
    <x v="2"/>
    <s v="Q3, FY25"/>
  </r>
  <r>
    <x v="7"/>
    <m/>
    <s v="SHARED SERVICES HR"/>
    <d v="2024-01-08T00:00:00"/>
    <s v="Jannine"/>
    <s v="Pattison"/>
    <s v="Jannine.Pattison@srg.com.au"/>
    <x v="7"/>
    <x v="1"/>
    <d v="2024-01-09T00:00:00"/>
    <d v="2023-12-16T00:00:00"/>
    <m/>
    <x v="24"/>
    <s v="Q3, FY24"/>
  </r>
  <r>
    <x v="7"/>
    <m/>
    <s v="SHARED SERVICES HR"/>
    <d v="2024-01-08T00:00:00"/>
    <s v="Jannine"/>
    <s v="Pattison"/>
    <s v="Jannine.Pattison@srg.com.au"/>
    <x v="7"/>
    <x v="1"/>
    <d v="2024-06-06T00:00:00"/>
    <d v="2024-06-06T00:00:00"/>
    <m/>
    <x v="21"/>
    <s v="Q4, FY24"/>
  </r>
  <r>
    <x v="7"/>
    <m/>
    <s v="SHARED SERVICES HR"/>
    <d v="2024-01-08T00:00:00"/>
    <s v="Jannine"/>
    <s v="Pattison"/>
    <s v="Jannine.Pattison@srg.com.au"/>
    <x v="7"/>
    <x v="1"/>
    <d v="2024-09-13T00:00:00"/>
    <d v="2024-08-05T00:00:00"/>
    <m/>
    <x v="16"/>
    <s v="Q1, FY25"/>
  </r>
  <r>
    <x v="7"/>
    <m/>
    <s v="SHARED SERVICES HR"/>
    <d v="2024-01-08T00:00:00"/>
    <s v="Jannine"/>
    <s v="Pattison"/>
    <s v="Jannine.Pattison@srg.com.au"/>
    <x v="8"/>
    <x v="1"/>
    <d v="2024-01-09T00:00:00"/>
    <d v="2023-12-16T00:00:00"/>
    <m/>
    <x v="24"/>
    <s v="Q3, FY24"/>
  </r>
  <r>
    <x v="7"/>
    <m/>
    <s v="SHARED SERVICES HR"/>
    <d v="2024-01-08T00:00:00"/>
    <s v="Jannine"/>
    <s v="Pattison"/>
    <s v="Jannine.Pattison@srg.com.au"/>
    <x v="8"/>
    <x v="1"/>
    <d v="2024-09-09T00:00:00"/>
    <d v="2024-08-26T00:00:00"/>
    <m/>
    <x v="16"/>
    <s v="Q1, FY25"/>
  </r>
  <r>
    <x v="7"/>
    <m/>
    <s v="SHARED SERVICES HR"/>
    <d v="2024-01-08T00:00:00"/>
    <s v="Jannine"/>
    <s v="Pattison"/>
    <s v="Jannine.Pattison@srg.com.au"/>
    <x v="9"/>
    <x v="1"/>
    <d v="2024-01-08T00:00:00"/>
    <d v="2023-12-16T00:00:00"/>
    <m/>
    <x v="24"/>
    <s v="Q3, FY24"/>
  </r>
  <r>
    <x v="7"/>
    <m/>
    <s v="SHARED SERVICES HR"/>
    <d v="2024-01-08T00:00:00"/>
    <s v="Jannine"/>
    <s v="Pattison"/>
    <s v="Jannine.Pattison@srg.com.au"/>
    <x v="10"/>
    <x v="1"/>
    <d v="2024-01-09T00:00:00"/>
    <d v="2023-12-16T00:00:00"/>
    <m/>
    <x v="24"/>
    <s v="Q3, FY24"/>
  </r>
  <r>
    <x v="7"/>
    <m/>
    <s v="SHARED SERVICES"/>
    <d v="2023-12-20T00:00:00"/>
    <s v="Matea"/>
    <s v="Giannakopoulos"/>
    <s v="reception@srg.com.au"/>
    <x v="0"/>
    <x v="1"/>
    <d v="2024-11-04T00:00:00"/>
    <d v="2023-12-17T00:00:00"/>
    <m/>
    <x v="13"/>
    <s v="Q2, FY25"/>
  </r>
  <r>
    <x v="7"/>
    <m/>
    <s v="SHARED SERVICES"/>
    <d v="2023-12-20T00:00:00"/>
    <s v="Matea"/>
    <s v="Giannakopoulos"/>
    <s v="reception@srg.com.au"/>
    <x v="1"/>
    <x v="1"/>
    <d v="2024-11-04T00:00:00"/>
    <d v="2023-12-17T00:00:00"/>
    <m/>
    <x v="13"/>
    <s v="Q2, FY25"/>
  </r>
  <r>
    <x v="7"/>
    <m/>
    <s v="SHARED SERVICES"/>
    <d v="2023-12-20T00:00:00"/>
    <s v="Matea"/>
    <s v="Giannakopoulos"/>
    <s v="reception@srg.com.au"/>
    <x v="2"/>
    <x v="0"/>
    <m/>
    <d v="2024-02-29T00:00:00"/>
    <m/>
    <x v="4"/>
    <s v="Q3, FY24"/>
  </r>
  <r>
    <x v="7"/>
    <m/>
    <s v="SHARED SERVICES"/>
    <d v="2023-12-20T00:00:00"/>
    <s v="Matea"/>
    <s v="Giannakopoulos"/>
    <s v="reception@srg.com.au"/>
    <x v="3"/>
    <x v="2"/>
    <m/>
    <d v="2024-02-29T00:00:00"/>
    <m/>
    <x v="25"/>
    <s v="Q2, FY24"/>
  </r>
  <r>
    <x v="7"/>
    <m/>
    <s v="SHARED SERVICES"/>
    <d v="2023-12-20T00:00:00"/>
    <s v="Matea"/>
    <s v="Giannakopoulos"/>
    <s v="reception@srg.com.au"/>
    <x v="4"/>
    <x v="0"/>
    <m/>
    <d v="2024-02-29T00:00:00"/>
    <m/>
    <x v="4"/>
    <s v="Q3, FY24"/>
  </r>
  <r>
    <x v="7"/>
    <m/>
    <s v="SHARED SERVICES"/>
    <d v="2023-12-20T00:00:00"/>
    <s v="Matea"/>
    <s v="Giannakopoulos"/>
    <s v="reception@srg.com.au"/>
    <x v="5"/>
    <x v="0"/>
    <m/>
    <d v="2024-02-29T00:00:00"/>
    <m/>
    <x v="4"/>
    <s v="Q3, FY24"/>
  </r>
  <r>
    <x v="7"/>
    <m/>
    <s v="SHARED SERVICES"/>
    <d v="2023-12-20T00:00:00"/>
    <s v="Matea"/>
    <s v="Giannakopoulos"/>
    <s v="reception@srg.com.au"/>
    <x v="6"/>
    <x v="0"/>
    <m/>
    <d v="2024-02-29T00:00:00"/>
    <m/>
    <x v="4"/>
    <s v="Q3, FY24"/>
  </r>
  <r>
    <x v="7"/>
    <m/>
    <s v="SHARED SERVICES"/>
    <d v="2023-12-20T00:00:00"/>
    <s v="Matea"/>
    <s v="Giannakopoulos"/>
    <s v="reception@srg.com.au"/>
    <x v="7"/>
    <x v="1"/>
    <d v="2024-11-04T00:00:00"/>
    <d v="2023-12-17T00:00:00"/>
    <m/>
    <x v="13"/>
    <s v="Q2, FY25"/>
  </r>
  <r>
    <x v="7"/>
    <m/>
    <s v="SHARED SERVICES"/>
    <d v="2023-12-20T00:00:00"/>
    <s v="Matea"/>
    <s v="Giannakopoulos"/>
    <s v="reception@srg.com.au"/>
    <x v="8"/>
    <x v="1"/>
    <d v="2024-11-04T00:00:00"/>
    <d v="2023-12-17T00:00:00"/>
    <m/>
    <x v="13"/>
    <s v="Q2, FY25"/>
  </r>
  <r>
    <x v="7"/>
    <m/>
    <s v="SHARED SERVICES"/>
    <d v="2023-12-20T00:00:00"/>
    <s v="Matea"/>
    <s v="Giannakopoulos"/>
    <s v="reception@srg.com.au"/>
    <x v="9"/>
    <x v="1"/>
    <d v="2024-11-04T00:00:00"/>
    <d v="2023-12-17T00:00:00"/>
    <m/>
    <x v="13"/>
    <s v="Q2, FY25"/>
  </r>
  <r>
    <x v="7"/>
    <m/>
    <s v="SHARED SERVICES"/>
    <d v="2023-12-20T00:00:00"/>
    <s v="Matea"/>
    <s v="Giannakopoulos"/>
    <s v="reception@srg.com.au"/>
    <x v="10"/>
    <x v="1"/>
    <d v="2024-11-04T00:00:00"/>
    <d v="2023-12-17T00:00:00"/>
    <m/>
    <x v="13"/>
    <s v="Q2, FY25"/>
  </r>
  <r>
    <x v="2"/>
    <s v="IT ENTERPRISE INFORMATION"/>
    <s v="SHARED SERVICES IT"/>
    <d v="2023-12-18T00:00:00"/>
    <s v="Greg"/>
    <s v="Branford"/>
    <s v="Greg.Branford@srg.com.au"/>
    <x v="11"/>
    <x v="1"/>
    <d v="2022-11-13T00:00:00"/>
    <d v="2022-12-08T00:00:00"/>
    <m/>
    <x v="26"/>
    <s v="Q2, FY23"/>
  </r>
  <r>
    <x v="2"/>
    <s v="IT ENTERPRISE INFORMATION"/>
    <s v="SHARED SERVICES IT"/>
    <d v="2023-12-18T00:00:00"/>
    <s v="Greg"/>
    <s v="Branford"/>
    <s v="Greg.Branford@srg.com.au"/>
    <x v="0"/>
    <x v="1"/>
    <d v="2022-11-13T00:00:00"/>
    <d v="2022-12-08T00:00:00"/>
    <m/>
    <x v="26"/>
    <s v="Q2, FY23"/>
  </r>
  <r>
    <x v="2"/>
    <s v="IT ENTERPRISE INFORMATION"/>
    <s v="SHARED SERVICES IT"/>
    <d v="2023-12-18T00:00:00"/>
    <s v="Greg"/>
    <s v="Branford"/>
    <s v="Greg.Branford@srg.com.au"/>
    <x v="1"/>
    <x v="1"/>
    <d v="2022-11-13T00:00:00"/>
    <d v="2022-12-08T00:00:00"/>
    <m/>
    <x v="26"/>
    <s v="Q2, FY23"/>
  </r>
  <r>
    <x v="2"/>
    <s v="IT ENTERPRISE INFORMATION"/>
    <s v="SHARED SERVICES IT"/>
    <d v="2023-12-18T00:00:00"/>
    <s v="Greg"/>
    <s v="Branford"/>
    <s v="Greg.Branford@srg.com.au"/>
    <x v="2"/>
    <x v="0"/>
    <m/>
    <d v="2025-05-15T00:00:00"/>
    <m/>
    <x v="0"/>
    <s v="Q4, FY25"/>
  </r>
  <r>
    <x v="2"/>
    <s v="IT ENTERPRISE INFORMATION"/>
    <s v="SHARED SERVICES IT"/>
    <d v="2023-12-18T00:00:00"/>
    <s v="Greg"/>
    <s v="Branford"/>
    <s v="Greg.Branford@srg.com.au"/>
    <x v="2"/>
    <x v="1"/>
    <d v="2024-06-28T00:00:00"/>
    <d v="2024-02-29T00:00:00"/>
    <m/>
    <x v="21"/>
    <s v="Q4, FY24"/>
  </r>
  <r>
    <x v="2"/>
    <s v="IT ENTERPRISE INFORMATION"/>
    <s v="SHARED SERVICES IT"/>
    <d v="2023-12-18T00:00:00"/>
    <s v="Greg"/>
    <s v="Branford"/>
    <s v="Greg.Branford@srg.com.au"/>
    <x v="3"/>
    <x v="0"/>
    <m/>
    <d v="2025-05-15T00:00:00"/>
    <m/>
    <x v="0"/>
    <s v="Q4, FY25"/>
  </r>
  <r>
    <x v="2"/>
    <s v="IT ENTERPRISE INFORMATION"/>
    <s v="SHARED SERVICES IT"/>
    <d v="2023-12-18T00:00:00"/>
    <s v="Greg"/>
    <s v="Branford"/>
    <s v="Greg.Branford@srg.com.au"/>
    <x v="3"/>
    <x v="1"/>
    <d v="2024-06-28T00:00:00"/>
    <d v="2024-02-29T00:00:00"/>
    <m/>
    <x v="21"/>
    <s v="Q4, FY24"/>
  </r>
  <r>
    <x v="2"/>
    <s v="IT ENTERPRISE INFORMATION"/>
    <s v="SHARED SERVICES IT"/>
    <d v="2023-12-18T00:00:00"/>
    <s v="Greg"/>
    <s v="Branford"/>
    <s v="Greg.Branford@srg.com.au"/>
    <x v="4"/>
    <x v="0"/>
    <m/>
    <d v="2025-05-15T00:00:00"/>
    <m/>
    <x v="0"/>
    <s v="Q4, FY25"/>
  </r>
  <r>
    <x v="2"/>
    <s v="IT ENTERPRISE INFORMATION"/>
    <s v="SHARED SERVICES IT"/>
    <d v="2023-12-18T00:00:00"/>
    <s v="Greg"/>
    <s v="Branford"/>
    <s v="Greg.Branford@srg.com.au"/>
    <x v="4"/>
    <x v="1"/>
    <d v="2024-06-28T00:00:00"/>
    <d v="2024-02-29T00:00:00"/>
    <m/>
    <x v="21"/>
    <s v="Q4, FY24"/>
  </r>
  <r>
    <x v="2"/>
    <s v="IT ENTERPRISE INFORMATION"/>
    <s v="SHARED SERVICES IT"/>
    <d v="2023-12-18T00:00:00"/>
    <s v="Greg"/>
    <s v="Branford"/>
    <s v="Greg.Branford@srg.com.au"/>
    <x v="5"/>
    <x v="0"/>
    <m/>
    <d v="2025-05-15T00:00:00"/>
    <m/>
    <x v="0"/>
    <s v="Q4, FY25"/>
  </r>
  <r>
    <x v="2"/>
    <s v="IT ENTERPRISE INFORMATION"/>
    <s v="SHARED SERVICES IT"/>
    <d v="2023-12-18T00:00:00"/>
    <s v="Greg"/>
    <s v="Branford"/>
    <s v="Greg.Branford@srg.com.au"/>
    <x v="5"/>
    <x v="1"/>
    <d v="2024-06-28T00:00:00"/>
    <d v="2024-02-29T00:00:00"/>
    <m/>
    <x v="21"/>
    <s v="Q4, FY24"/>
  </r>
  <r>
    <x v="2"/>
    <s v="IT ENTERPRISE INFORMATION"/>
    <s v="SHARED SERVICES IT"/>
    <d v="2023-12-18T00:00:00"/>
    <s v="Greg"/>
    <s v="Branford"/>
    <s v="Greg.Branford@srg.com.au"/>
    <x v="6"/>
    <x v="0"/>
    <m/>
    <d v="2025-05-15T00:00:00"/>
    <m/>
    <x v="0"/>
    <s v="Q4, FY25"/>
  </r>
  <r>
    <x v="2"/>
    <s v="IT ENTERPRISE INFORMATION"/>
    <s v="SHARED SERVICES IT"/>
    <d v="2023-12-18T00:00:00"/>
    <s v="Greg"/>
    <s v="Branford"/>
    <s v="Greg.Branford@srg.com.au"/>
    <x v="6"/>
    <x v="1"/>
    <d v="2024-06-28T00:00:00"/>
    <d v="2024-02-29T00:00:00"/>
    <m/>
    <x v="21"/>
    <s v="Q4, FY24"/>
  </r>
  <r>
    <x v="2"/>
    <s v="IT ENTERPRISE INFORMATION"/>
    <s v="SHARED SERVICES IT"/>
    <d v="2023-12-18T00:00:00"/>
    <s v="Greg"/>
    <s v="Branford"/>
    <s v="Greg.Branford@srg.com.au"/>
    <x v="7"/>
    <x v="1"/>
    <d v="2022-04-01T00:00:00"/>
    <d v="2022-11-22T00:00:00"/>
    <m/>
    <x v="27"/>
    <s v="Q4, FY22"/>
  </r>
  <r>
    <x v="2"/>
    <s v="IT ENTERPRISE INFORMATION"/>
    <s v="SHARED SERVICES IT"/>
    <d v="2023-12-18T00:00:00"/>
    <s v="Greg"/>
    <s v="Branford"/>
    <s v="Greg.Branford@srg.com.au"/>
    <x v="8"/>
    <x v="1"/>
    <d v="2024-01-15T00:00:00"/>
    <d v="2024-01-09T00:00:00"/>
    <m/>
    <x v="24"/>
    <s v="Q3, FY24"/>
  </r>
  <r>
    <x v="2"/>
    <s v="IT ENTERPRISE INFORMATION"/>
    <s v="SHARED SERVICES IT"/>
    <d v="2023-12-18T00:00:00"/>
    <s v="Greg"/>
    <s v="Branford"/>
    <s v="Greg.Branford@srg.com.au"/>
    <x v="9"/>
    <x v="1"/>
    <d v="2021-09-10T00:00:00"/>
    <d v="2022-11-22T00:00:00"/>
    <m/>
    <x v="18"/>
    <s v="Q1, FY22"/>
  </r>
  <r>
    <x v="2"/>
    <s v="IT ENTERPRISE INFORMATION"/>
    <s v="SHARED SERVICES IT"/>
    <d v="2023-12-18T00:00:00"/>
    <s v="Greg"/>
    <s v="Branford"/>
    <s v="Greg.Branford@srg.com.au"/>
    <x v="10"/>
    <x v="1"/>
    <d v="2024-01-15T00:00:00"/>
    <d v="2024-01-09T00:00:00"/>
    <m/>
    <x v="24"/>
    <s v="Q3, FY24"/>
  </r>
  <r>
    <x v="4"/>
    <s v="ECOMM DIGITAL"/>
    <s v="SHARED SERVICES E-COM"/>
    <d v="2023-12-11T00:00:00"/>
    <s v="Kosha"/>
    <s v="Desai"/>
    <s v="kosha.desai@srg.com.au"/>
    <x v="0"/>
    <x v="1"/>
    <d v="2024-01-09T00:00:00"/>
    <d v="2023-11-11T00:00:00"/>
    <m/>
    <x v="24"/>
    <s v="Q3, FY24"/>
  </r>
  <r>
    <x v="4"/>
    <s v="ECOMM DIGITAL"/>
    <s v="SHARED SERVICES E-COM"/>
    <d v="2023-12-11T00:00:00"/>
    <s v="Kosha"/>
    <s v="Desai"/>
    <s v="kosha.desai@srg.com.au"/>
    <x v="1"/>
    <x v="1"/>
    <d v="2024-01-09T00:00:00"/>
    <d v="2023-11-11T00:00:00"/>
    <m/>
    <x v="24"/>
    <s v="Q3, FY24"/>
  </r>
  <r>
    <x v="4"/>
    <s v="ECOMM DIGITAL"/>
    <s v="SHARED SERVICES E-COM"/>
    <d v="2023-12-11T00:00:00"/>
    <s v="Kosha"/>
    <s v="Desai"/>
    <s v="kosha.desai@srg.com.au"/>
    <x v="2"/>
    <x v="0"/>
    <m/>
    <d v="2024-02-29T00:00:00"/>
    <m/>
    <x v="4"/>
    <s v="Q3, FY24"/>
  </r>
  <r>
    <x v="4"/>
    <s v="ECOMM DIGITAL"/>
    <s v="SHARED SERVICES E-COM"/>
    <d v="2023-12-11T00:00:00"/>
    <s v="Kosha"/>
    <s v="Desai"/>
    <s v="kosha.desai@srg.com.au"/>
    <x v="3"/>
    <x v="0"/>
    <m/>
    <d v="2024-02-29T00:00:00"/>
    <m/>
    <x v="4"/>
    <s v="Q3, FY24"/>
  </r>
  <r>
    <x v="4"/>
    <s v="ECOMM DIGITAL"/>
    <s v="SHARED SERVICES E-COM"/>
    <d v="2023-12-11T00:00:00"/>
    <s v="Kosha"/>
    <s v="Desai"/>
    <s v="kosha.desai@srg.com.au"/>
    <x v="4"/>
    <x v="0"/>
    <m/>
    <d v="2024-02-29T00:00:00"/>
    <m/>
    <x v="4"/>
    <s v="Q3, FY24"/>
  </r>
  <r>
    <x v="4"/>
    <s v="ECOMM DIGITAL"/>
    <s v="SHARED SERVICES E-COM"/>
    <d v="2023-12-11T00:00:00"/>
    <s v="Kosha"/>
    <s v="Desai"/>
    <s v="kosha.desai@srg.com.au"/>
    <x v="5"/>
    <x v="0"/>
    <m/>
    <d v="2024-02-29T00:00:00"/>
    <m/>
    <x v="4"/>
    <s v="Q3, FY24"/>
  </r>
  <r>
    <x v="4"/>
    <s v="ECOMM DIGITAL"/>
    <s v="SHARED SERVICES E-COM"/>
    <d v="2023-12-11T00:00:00"/>
    <s v="Kosha"/>
    <s v="Desai"/>
    <s v="kosha.desai@srg.com.au"/>
    <x v="6"/>
    <x v="0"/>
    <m/>
    <d v="2024-02-29T00:00:00"/>
    <m/>
    <x v="4"/>
    <s v="Q3, FY24"/>
  </r>
  <r>
    <x v="4"/>
    <s v="ECOMM DIGITAL"/>
    <s v="SHARED SERVICES E-COM"/>
    <d v="2023-12-11T00:00:00"/>
    <s v="Kosha"/>
    <s v="Desai"/>
    <s v="kosha.desai@srg.com.au"/>
    <x v="7"/>
    <x v="1"/>
    <d v="2024-01-09T00:00:00"/>
    <d v="2023-11-11T00:00:00"/>
    <m/>
    <x v="24"/>
    <s v="Q3, FY24"/>
  </r>
  <r>
    <x v="4"/>
    <s v="ECOMM DIGITAL"/>
    <s v="SHARED SERVICES E-COM"/>
    <d v="2023-12-11T00:00:00"/>
    <s v="Kosha"/>
    <s v="Desai"/>
    <s v="kosha.desai@srg.com.au"/>
    <x v="8"/>
    <x v="1"/>
    <d v="2024-01-09T00:00:00"/>
    <d v="2023-11-11T00:00:00"/>
    <m/>
    <x v="24"/>
    <s v="Q3, FY24"/>
  </r>
  <r>
    <x v="4"/>
    <s v="ECOMM DIGITAL"/>
    <s v="SHARED SERVICES E-COM"/>
    <d v="2023-12-11T00:00:00"/>
    <s v="Kosha"/>
    <s v="Desai"/>
    <s v="kosha.desai@srg.com.au"/>
    <x v="9"/>
    <x v="1"/>
    <d v="2024-01-09T00:00:00"/>
    <d v="2023-11-11T00:00:00"/>
    <m/>
    <x v="24"/>
    <s v="Q3, FY24"/>
  </r>
  <r>
    <x v="4"/>
    <s v="ECOMM DIGITAL"/>
    <s v="SHARED SERVICES E-COM"/>
    <d v="2023-12-11T00:00:00"/>
    <s v="Kosha"/>
    <s v="Desai"/>
    <s v="kosha.desai@srg.com.au"/>
    <x v="10"/>
    <x v="1"/>
    <d v="2024-01-09T00:00:00"/>
    <d v="2023-11-11T00:00:00"/>
    <m/>
    <x v="24"/>
    <s v="Q3, FY24"/>
  </r>
  <r>
    <x v="4"/>
    <s v="ECOMM DIGITAL"/>
    <s v="SHARED SERVICES E-COM"/>
    <d v="2023-12-11T00:00:00"/>
    <s v="Kristian"/>
    <s v="Thomas"/>
    <s v="kristian.thomas@srg.com.au"/>
    <x v="0"/>
    <x v="1"/>
    <d v="2024-01-04T00:00:00"/>
    <d v="2023-12-06T00:00:00"/>
    <s v="Ensure I am following best practices and legal requirements."/>
    <x v="24"/>
    <s v="Q3, FY24"/>
  </r>
  <r>
    <x v="4"/>
    <s v="ECOMM DIGITAL"/>
    <s v="SHARED SERVICES E-COM"/>
    <d v="2023-12-11T00:00:00"/>
    <s v="Kristian"/>
    <s v="Thomas"/>
    <s v="kristian.thomas@srg.com.au"/>
    <x v="1"/>
    <x v="1"/>
    <d v="2024-01-04T00:00:00"/>
    <d v="2023-12-06T00:00:00"/>
    <s v="Ensure I am following best practices and legal requirements."/>
    <x v="24"/>
    <s v="Q3, FY24"/>
  </r>
  <r>
    <x v="4"/>
    <s v="ECOMM DIGITAL"/>
    <s v="SHARED SERVICES E-COM"/>
    <d v="2023-12-11T00:00:00"/>
    <s v="Kristian"/>
    <s v="Thomas"/>
    <s v="kristian.thomas@srg.com.au"/>
    <x v="2"/>
    <x v="1"/>
    <d v="2024-08-15T00:00:00"/>
    <d v="2024-02-29T00:00:00"/>
    <m/>
    <x v="17"/>
    <s v="Q1, FY25"/>
  </r>
  <r>
    <x v="4"/>
    <s v="ECOMM DIGITAL"/>
    <s v="SHARED SERVICES E-COM"/>
    <d v="2023-12-11T00:00:00"/>
    <s v="Kristian"/>
    <s v="Thomas"/>
    <s v="kristian.thomas@srg.com.au"/>
    <x v="3"/>
    <x v="1"/>
    <d v="2024-08-15T00:00:00"/>
    <d v="2024-02-29T00:00:00"/>
    <m/>
    <x v="17"/>
    <s v="Q1, FY25"/>
  </r>
  <r>
    <x v="4"/>
    <s v="ECOMM DIGITAL"/>
    <s v="SHARED SERVICES E-COM"/>
    <d v="2023-12-11T00:00:00"/>
    <s v="Kristian"/>
    <s v="Thomas"/>
    <s v="kristian.thomas@srg.com.au"/>
    <x v="4"/>
    <x v="1"/>
    <d v="2024-08-15T00:00:00"/>
    <d v="2024-02-29T00:00:00"/>
    <m/>
    <x v="17"/>
    <s v="Q1, FY25"/>
  </r>
  <r>
    <x v="4"/>
    <s v="ECOMM DIGITAL"/>
    <s v="SHARED SERVICES E-COM"/>
    <d v="2023-12-11T00:00:00"/>
    <s v="Kristian"/>
    <s v="Thomas"/>
    <s v="kristian.thomas@srg.com.au"/>
    <x v="5"/>
    <x v="1"/>
    <d v="2024-08-15T00:00:00"/>
    <d v="2024-02-29T00:00:00"/>
    <m/>
    <x v="17"/>
    <s v="Q1, FY25"/>
  </r>
  <r>
    <x v="4"/>
    <s v="ECOMM DIGITAL"/>
    <s v="SHARED SERVICES E-COM"/>
    <d v="2023-12-11T00:00:00"/>
    <s v="Kristian"/>
    <s v="Thomas"/>
    <s v="kristian.thomas@srg.com.au"/>
    <x v="6"/>
    <x v="1"/>
    <d v="2024-04-09T00:00:00"/>
    <d v="2024-02-29T00:00:00"/>
    <s v="I'd like to review and access the security resources."/>
    <x v="5"/>
    <s v="Q4, FY24"/>
  </r>
  <r>
    <x v="4"/>
    <s v="ECOMM DIGITAL"/>
    <s v="SHARED SERVICES E-COM"/>
    <d v="2023-12-11T00:00:00"/>
    <s v="Kristian"/>
    <s v="Thomas"/>
    <s v="kristian.thomas@srg.com.au"/>
    <x v="6"/>
    <x v="1"/>
    <d v="2024-11-04T00:00:00"/>
    <d v="2024-08-15T00:00:00"/>
    <m/>
    <x v="13"/>
    <s v="Q2, FY25"/>
  </r>
  <r>
    <x v="4"/>
    <s v="ECOMM DIGITAL"/>
    <s v="SHARED SERVICES E-COM"/>
    <d v="2023-12-11T00:00:00"/>
    <s v="Kristian"/>
    <s v="Thomas"/>
    <s v="kristian.thomas@srg.com.au"/>
    <x v="7"/>
    <x v="1"/>
    <d v="2024-01-02T00:00:00"/>
    <d v="2023-12-06T00:00:00"/>
    <s v="Ensure that I am complying with flexible working guidelines."/>
    <x v="24"/>
    <s v="Q3, FY24"/>
  </r>
  <r>
    <x v="4"/>
    <s v="ECOMM DIGITAL"/>
    <s v="SHARED SERVICES E-COM"/>
    <d v="2023-12-11T00:00:00"/>
    <s v="Kristian"/>
    <s v="Thomas"/>
    <s v="kristian.thomas@srg.com.au"/>
    <x v="8"/>
    <x v="1"/>
    <d v="2024-01-02T00:00:00"/>
    <d v="2023-12-06T00:00:00"/>
    <s v="Obtain a greater understanding of the organisation to inform decisions in my role."/>
    <x v="24"/>
    <s v="Q3, FY24"/>
  </r>
  <r>
    <x v="4"/>
    <s v="ECOMM DIGITAL"/>
    <s v="SHARED SERVICES E-COM"/>
    <d v="2023-12-11T00:00:00"/>
    <s v="Kristian"/>
    <s v="Thomas"/>
    <s v="kristian.thomas@srg.com.au"/>
    <x v="9"/>
    <x v="1"/>
    <d v="2024-01-03T00:00:00"/>
    <d v="2023-12-06T00:00:00"/>
    <s v="Ensure a safe working environment."/>
    <x v="24"/>
    <s v="Q3, FY24"/>
  </r>
  <r>
    <x v="4"/>
    <s v="ECOMM DIGITAL"/>
    <s v="SHARED SERVICES E-COM"/>
    <d v="2023-12-11T00:00:00"/>
    <s v="Kristian"/>
    <s v="Thomas"/>
    <s v="kristian.thomas@srg.com.au"/>
    <x v="9"/>
    <x v="1"/>
    <d v="2024-11-06T00:00:00"/>
    <d v="2024-10-24T00:00:00"/>
    <s v="Ensure a safe working environment."/>
    <x v="13"/>
    <s v="Q2, FY25"/>
  </r>
  <r>
    <x v="4"/>
    <s v="ECOMM DIGITAL"/>
    <s v="SHARED SERVICES E-COM"/>
    <d v="2023-12-11T00:00:00"/>
    <s v="Kristian"/>
    <s v="Thomas"/>
    <s v="kristian.thomas@srg.com.au"/>
    <x v="10"/>
    <x v="1"/>
    <d v="2023-12-21T00:00:00"/>
    <d v="2023-12-06T00:00:00"/>
    <s v="Comply with technology usage policies and integrate into my daily practices immediately."/>
    <x v="25"/>
    <s v="Q2, FY24"/>
  </r>
  <r>
    <x v="10"/>
    <m/>
    <s v="SHARED SERVICES"/>
    <d v="2023-12-08T00:00:00"/>
    <s v="Jodi"/>
    <s v="Ross"/>
    <s v="jodi.ross@spotlightgroup.com"/>
    <x v="0"/>
    <x v="1"/>
    <d v="2023-12-18T00:00:00"/>
    <d v="2023-08-12T00:00:00"/>
    <m/>
    <x v="25"/>
    <s v="Q2, FY24"/>
  </r>
  <r>
    <x v="10"/>
    <m/>
    <s v="SHARED SERVICES"/>
    <d v="2023-12-08T00:00:00"/>
    <s v="Jodi"/>
    <s v="Ross"/>
    <s v="jodi.ross@spotlightgroup.com"/>
    <x v="0"/>
    <x v="1"/>
    <d v="2024-05-03T00:00:00"/>
    <d v="2024-02-29T00:00:00"/>
    <m/>
    <x v="22"/>
    <s v="Q4, FY24"/>
  </r>
  <r>
    <x v="10"/>
    <m/>
    <s v="SHARED SERVICES"/>
    <d v="2023-12-08T00:00:00"/>
    <s v="Jodi"/>
    <s v="Ross"/>
    <s v="jodi.ross@spotlightgroup.com"/>
    <x v="1"/>
    <x v="1"/>
    <d v="2023-12-19T00:00:00"/>
    <d v="2023-08-12T00:00:00"/>
    <m/>
    <x v="25"/>
    <s v="Q2, FY24"/>
  </r>
  <r>
    <x v="10"/>
    <m/>
    <s v="SHARED SERVICES"/>
    <d v="2023-12-08T00:00:00"/>
    <s v="Jodi"/>
    <s v="Ross"/>
    <s v="jodi.ross@spotlightgroup.com"/>
    <x v="1"/>
    <x v="1"/>
    <d v="2024-05-03T00:00:00"/>
    <d v="2024-02-29T00:00:00"/>
    <m/>
    <x v="22"/>
    <s v="Q4, FY24"/>
  </r>
  <r>
    <x v="10"/>
    <m/>
    <s v="SHARED SERVICES"/>
    <d v="2023-12-08T00:00:00"/>
    <s v="Jodi"/>
    <s v="Ross"/>
    <s v="jodi.ross@spotlightgroup.com"/>
    <x v="2"/>
    <x v="1"/>
    <d v="2024-10-21T00:00:00"/>
    <d v="2024-02-29T00:00:00"/>
    <m/>
    <x v="15"/>
    <s v="Q2, FY25"/>
  </r>
  <r>
    <x v="10"/>
    <m/>
    <s v="SHARED SERVICES"/>
    <d v="2023-12-08T00:00:00"/>
    <s v="Jodi"/>
    <s v="Ross"/>
    <s v="jodi.ross@spotlightgroup.com"/>
    <x v="3"/>
    <x v="1"/>
    <d v="2024-10-21T00:00:00"/>
    <d v="2024-02-29T00:00:00"/>
    <m/>
    <x v="15"/>
    <s v="Q2, FY25"/>
  </r>
  <r>
    <x v="10"/>
    <m/>
    <s v="SHARED SERVICES"/>
    <d v="2023-12-08T00:00:00"/>
    <s v="Jodi"/>
    <s v="Ross"/>
    <s v="jodi.ross@spotlightgroup.com"/>
    <x v="4"/>
    <x v="1"/>
    <d v="2024-10-21T00:00:00"/>
    <d v="2024-02-29T00:00:00"/>
    <m/>
    <x v="15"/>
    <s v="Q2, FY25"/>
  </r>
  <r>
    <x v="10"/>
    <m/>
    <s v="SHARED SERVICES"/>
    <d v="2023-12-08T00:00:00"/>
    <s v="Jodi"/>
    <s v="Ross"/>
    <s v="jodi.ross@spotlightgroup.com"/>
    <x v="5"/>
    <x v="1"/>
    <d v="2024-10-21T00:00:00"/>
    <d v="2024-02-29T00:00:00"/>
    <m/>
    <x v="15"/>
    <s v="Q2, FY25"/>
  </r>
  <r>
    <x v="10"/>
    <m/>
    <s v="SHARED SERVICES"/>
    <d v="2023-12-08T00:00:00"/>
    <s v="Jodi"/>
    <s v="Ross"/>
    <s v="jodi.ross@spotlightgroup.com"/>
    <x v="6"/>
    <x v="1"/>
    <d v="2024-10-21T00:00:00"/>
    <d v="2024-02-29T00:00:00"/>
    <m/>
    <x v="15"/>
    <s v="Q2, FY25"/>
  </r>
  <r>
    <x v="10"/>
    <m/>
    <s v="SHARED SERVICES"/>
    <d v="2023-12-08T00:00:00"/>
    <s v="Jodi"/>
    <s v="Ross"/>
    <s v="jodi.ross@spotlightgroup.com"/>
    <x v="7"/>
    <x v="1"/>
    <d v="2023-12-19T00:00:00"/>
    <d v="2023-08-12T00:00:00"/>
    <m/>
    <x v="25"/>
    <s v="Q2, FY24"/>
  </r>
  <r>
    <x v="10"/>
    <m/>
    <s v="SHARED SERVICES"/>
    <d v="2023-12-08T00:00:00"/>
    <s v="Jodi"/>
    <s v="Ross"/>
    <s v="jodi.ross@spotlightgroup.com"/>
    <x v="8"/>
    <x v="1"/>
    <d v="2023-12-19T00:00:00"/>
    <d v="2023-08-12T00:00:00"/>
    <m/>
    <x v="25"/>
    <s v="Q2, FY24"/>
  </r>
  <r>
    <x v="10"/>
    <m/>
    <s v="SHARED SERVICES"/>
    <d v="2023-12-08T00:00:00"/>
    <s v="Jodi"/>
    <s v="Ross"/>
    <s v="jodi.ross@spotlightgroup.com"/>
    <x v="9"/>
    <x v="1"/>
    <d v="2023-12-19T00:00:00"/>
    <d v="2023-08-12T00:00:00"/>
    <m/>
    <x v="25"/>
    <s v="Q2, FY24"/>
  </r>
  <r>
    <x v="10"/>
    <m/>
    <s v="SHARED SERVICES"/>
    <d v="2023-12-08T00:00:00"/>
    <s v="Jodi"/>
    <s v="Ross"/>
    <s v="jodi.ross@spotlightgroup.com"/>
    <x v="10"/>
    <x v="1"/>
    <d v="2023-12-18T00:00:00"/>
    <d v="2023-08-12T00:00:00"/>
    <m/>
    <x v="25"/>
    <s v="Q2, FY24"/>
  </r>
  <r>
    <x v="8"/>
    <m/>
    <s v="SHARED SERVICES"/>
    <d v="2023-11-27T00:00:00"/>
    <s v="Dominique"/>
    <s v="Diacono"/>
    <s v="DOMINIQUE.DIACONO@SRG.COM.AU"/>
    <x v="0"/>
    <x v="1"/>
    <d v="2024-02-05T00:00:00"/>
    <d v="2023-10-28T00:00:00"/>
    <m/>
    <x v="23"/>
    <s v="Q3, FY24"/>
  </r>
  <r>
    <x v="8"/>
    <m/>
    <s v="SHARED SERVICES"/>
    <d v="2023-11-27T00:00:00"/>
    <s v="Dominique"/>
    <s v="Diacono"/>
    <s v="DOMINIQUE.DIACONO@SRG.COM.AU"/>
    <x v="1"/>
    <x v="1"/>
    <d v="2024-02-05T00:00:00"/>
    <d v="2023-10-28T00:00:00"/>
    <m/>
    <x v="23"/>
    <s v="Q3, FY24"/>
  </r>
  <r>
    <x v="8"/>
    <m/>
    <s v="SHARED SERVICES"/>
    <d v="2023-11-27T00:00:00"/>
    <s v="Dominique"/>
    <s v="Diacono"/>
    <s v="DOMINIQUE.DIACONO@SRG.COM.AU"/>
    <x v="2"/>
    <x v="0"/>
    <m/>
    <d v="2024-02-29T00:00:00"/>
    <m/>
    <x v="4"/>
    <s v="Q3, FY24"/>
  </r>
  <r>
    <x v="8"/>
    <m/>
    <s v="SHARED SERVICES"/>
    <d v="2023-11-27T00:00:00"/>
    <s v="Dominique"/>
    <s v="Diacono"/>
    <s v="DOMINIQUE.DIACONO@SRG.COM.AU"/>
    <x v="3"/>
    <x v="0"/>
    <m/>
    <d v="2024-02-29T00:00:00"/>
    <m/>
    <x v="4"/>
    <s v="Q3, FY24"/>
  </r>
  <r>
    <x v="8"/>
    <m/>
    <s v="SHARED SERVICES"/>
    <d v="2023-11-27T00:00:00"/>
    <s v="Dominique"/>
    <s v="Diacono"/>
    <s v="DOMINIQUE.DIACONO@SRG.COM.AU"/>
    <x v="4"/>
    <x v="0"/>
    <m/>
    <d v="2024-02-29T00:00:00"/>
    <m/>
    <x v="4"/>
    <s v="Q3, FY24"/>
  </r>
  <r>
    <x v="8"/>
    <m/>
    <s v="SHARED SERVICES"/>
    <d v="2023-11-27T00:00:00"/>
    <s v="Dominique"/>
    <s v="Diacono"/>
    <s v="DOMINIQUE.DIACONO@SRG.COM.AU"/>
    <x v="5"/>
    <x v="0"/>
    <m/>
    <d v="2024-02-29T00:00:00"/>
    <m/>
    <x v="4"/>
    <s v="Q3, FY24"/>
  </r>
  <r>
    <x v="8"/>
    <m/>
    <s v="SHARED SERVICES"/>
    <d v="2023-11-27T00:00:00"/>
    <s v="Dominique"/>
    <s v="Diacono"/>
    <s v="DOMINIQUE.DIACONO@SRG.COM.AU"/>
    <x v="6"/>
    <x v="1"/>
    <d v="2024-04-03T00:00:00"/>
    <d v="2024-02-29T00:00:00"/>
    <m/>
    <x v="5"/>
    <s v="Q4, FY24"/>
  </r>
  <r>
    <x v="8"/>
    <m/>
    <s v="SHARED SERVICES"/>
    <d v="2023-11-27T00:00:00"/>
    <s v="Dominique"/>
    <s v="Diacono"/>
    <s v="DOMINIQUE.DIACONO@SRG.COM.AU"/>
    <x v="7"/>
    <x v="1"/>
    <d v="2024-02-05T00:00:00"/>
    <d v="2023-10-28T00:00:00"/>
    <m/>
    <x v="23"/>
    <s v="Q3, FY24"/>
  </r>
  <r>
    <x v="8"/>
    <m/>
    <s v="SHARED SERVICES"/>
    <d v="2023-11-27T00:00:00"/>
    <s v="Dominique"/>
    <s v="Diacono"/>
    <s v="DOMINIQUE.DIACONO@SRG.COM.AU"/>
    <x v="8"/>
    <x v="1"/>
    <d v="2024-04-03T00:00:00"/>
    <d v="2023-10-28T00:00:00"/>
    <m/>
    <x v="5"/>
    <s v="Q4, FY24"/>
  </r>
  <r>
    <x v="8"/>
    <m/>
    <s v="SHARED SERVICES"/>
    <d v="2023-11-27T00:00:00"/>
    <s v="Dominique"/>
    <s v="Diacono"/>
    <s v="DOMINIQUE.DIACONO@SRG.COM.AU"/>
    <x v="9"/>
    <x v="1"/>
    <d v="2024-02-05T00:00:00"/>
    <d v="2023-10-28T00:00:00"/>
    <m/>
    <x v="23"/>
    <s v="Q3, FY24"/>
  </r>
  <r>
    <x v="8"/>
    <m/>
    <s v="SHARED SERVICES"/>
    <d v="2023-11-27T00:00:00"/>
    <s v="Dominique"/>
    <s v="Diacono"/>
    <s v="DOMINIQUE.DIACONO@SRG.COM.AU"/>
    <x v="10"/>
    <x v="1"/>
    <d v="2024-04-03T00:00:00"/>
    <d v="2023-10-28T00:00:00"/>
    <m/>
    <x v="5"/>
    <s v="Q4, FY24"/>
  </r>
  <r>
    <x v="4"/>
    <s v="Head of Marketing Ops"/>
    <s v="SHARED SERVICES MARKETING"/>
    <d v="2023-11-20T00:00:00"/>
    <s v="Kate"/>
    <s v="Mcdonald"/>
    <s v="Kate.Mcdonald@srg.com.au"/>
    <x v="0"/>
    <x v="1"/>
    <d v="2024-09-17T00:00:00"/>
    <d v="2022-09-20T00:00:00"/>
    <m/>
    <x v="16"/>
    <s v="Q1, FY25"/>
  </r>
  <r>
    <x v="4"/>
    <s v="Head of Marketing Ops"/>
    <s v="SHARED SERVICES MARKETING"/>
    <d v="2023-11-20T00:00:00"/>
    <s v="Kate"/>
    <s v="Mcdonald"/>
    <s v="Kate.Mcdonald@srg.com.au"/>
    <x v="1"/>
    <x v="1"/>
    <d v="2024-09-17T00:00:00"/>
    <d v="2022-09-20T00:00:00"/>
    <m/>
    <x v="16"/>
    <s v="Q1, FY25"/>
  </r>
  <r>
    <x v="4"/>
    <s v="Head of Marketing Ops"/>
    <s v="SHARED SERVICES MARKETING"/>
    <d v="2023-11-20T00:00:00"/>
    <s v="Kate"/>
    <s v="Mcdonald"/>
    <s v="Kate.Mcdonald@srg.com.au"/>
    <x v="2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3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4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5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6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7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8"/>
    <x v="1"/>
    <d v="2024-09-17T00:00:00"/>
    <d v="2024-08-09T00:00:00"/>
    <m/>
    <x v="16"/>
    <s v="Q1, FY25"/>
  </r>
  <r>
    <x v="4"/>
    <s v="Head of Marketing Ops"/>
    <s v="SHARED SERVICES MARKETING"/>
    <d v="2023-11-20T00:00:00"/>
    <s v="Kate"/>
    <s v="Mcdonald"/>
    <s v="Kate.Mcdonald@srg.com.au"/>
    <x v="9"/>
    <x v="1"/>
    <d v="2024-10-07T00:00:00"/>
    <d v="2024-08-09T00:00:00"/>
    <m/>
    <x v="15"/>
    <s v="Q2, FY25"/>
  </r>
  <r>
    <x v="4"/>
    <s v="Head of Marketing Ops"/>
    <s v="SHARED SERVICES MARKETING"/>
    <d v="2023-11-20T00:00:00"/>
    <s v="Kate"/>
    <s v="Mcdonald"/>
    <s v="Kate.Mcdonald@srg.com.au"/>
    <x v="10"/>
    <x v="1"/>
    <d v="2022-01-20T00:00:00"/>
    <d v="2021-05-05T00:00:00"/>
    <m/>
    <x v="11"/>
    <s v="Q3, FY22"/>
  </r>
  <r>
    <x v="2"/>
    <s v="IT SALES &amp; OPS"/>
    <s v="SHARED SERVICES"/>
    <d v="2023-11-08T00:00:00"/>
    <s v="Aytek"/>
    <s v="Eravsar"/>
    <s v="Aytek.Eravsar@srg.com.au"/>
    <x v="0"/>
    <x v="1"/>
    <d v="2023-12-08T00:00:00"/>
    <d v="2023-11-05T00:00:00"/>
    <m/>
    <x v="25"/>
    <s v="Q2, FY24"/>
  </r>
  <r>
    <x v="2"/>
    <s v="IT SALES &amp; OPS"/>
    <s v="SHARED SERVICES"/>
    <d v="2023-11-08T00:00:00"/>
    <s v="Aytek"/>
    <s v="Eravsar"/>
    <s v="Aytek.Eravsar@srg.com.au"/>
    <x v="1"/>
    <x v="1"/>
    <d v="2023-12-08T00:00:00"/>
    <d v="2023-11-05T00:00:00"/>
    <m/>
    <x v="25"/>
    <s v="Q2, FY24"/>
  </r>
  <r>
    <x v="2"/>
    <s v="IT SALES &amp; OPS"/>
    <s v="SHARED SERVICES"/>
    <d v="2023-11-08T00:00:00"/>
    <s v="Aytek"/>
    <s v="Eravsar"/>
    <s v="Aytek.Eravsar@srg.com.au"/>
    <x v="2"/>
    <x v="0"/>
    <m/>
    <d v="2025-04-03T00:00:00"/>
    <m/>
    <x v="1"/>
    <s v="Q4, FY25"/>
  </r>
  <r>
    <x v="2"/>
    <s v="IT SALES &amp; OPS"/>
    <s v="SHARED SERVICES"/>
    <d v="2023-11-08T00:00:00"/>
    <s v="Aytek"/>
    <s v="Eravsar"/>
    <s v="Aytek.Eravsar@srg.com.au"/>
    <x v="2"/>
    <x v="1"/>
    <d v="2024-05-17T00:00:00"/>
    <d v="2024-02-29T00:00:00"/>
    <s v="-"/>
    <x v="22"/>
    <s v="Q4, FY24"/>
  </r>
  <r>
    <x v="2"/>
    <s v="IT SALES &amp; OPS"/>
    <s v="SHARED SERVICES"/>
    <d v="2023-11-08T00:00:00"/>
    <s v="Aytek"/>
    <s v="Eravsar"/>
    <s v="Aytek.Eravsar@srg.com.au"/>
    <x v="3"/>
    <x v="0"/>
    <m/>
    <d v="2025-04-03T00:00:00"/>
    <m/>
    <x v="1"/>
    <s v="Q4, FY25"/>
  </r>
  <r>
    <x v="2"/>
    <s v="IT SALES &amp; OPS"/>
    <s v="SHARED SERVICES"/>
    <d v="2023-11-08T00:00:00"/>
    <s v="Aytek"/>
    <s v="Eravsar"/>
    <s v="Aytek.Eravsar@srg.com.au"/>
    <x v="3"/>
    <x v="1"/>
    <d v="2024-05-17T00:00:00"/>
    <d v="2024-02-29T00:00:00"/>
    <s v="-"/>
    <x v="22"/>
    <s v="Q4, FY24"/>
  </r>
  <r>
    <x v="2"/>
    <s v="IT SALES &amp; OPS"/>
    <s v="SHARED SERVICES"/>
    <d v="2023-11-08T00:00:00"/>
    <s v="Aytek"/>
    <s v="Eravsar"/>
    <s v="Aytek.Eravsar@srg.com.au"/>
    <x v="4"/>
    <x v="0"/>
    <m/>
    <d v="2025-04-03T00:00:00"/>
    <m/>
    <x v="1"/>
    <s v="Q4, FY25"/>
  </r>
  <r>
    <x v="2"/>
    <s v="IT SALES &amp; OPS"/>
    <s v="SHARED SERVICES"/>
    <d v="2023-11-08T00:00:00"/>
    <s v="Aytek"/>
    <s v="Eravsar"/>
    <s v="Aytek.Eravsar@srg.com.au"/>
    <x v="4"/>
    <x v="1"/>
    <d v="2024-05-17T00:00:00"/>
    <d v="2024-02-29T00:00:00"/>
    <s v="-"/>
    <x v="22"/>
    <s v="Q4, FY24"/>
  </r>
  <r>
    <x v="2"/>
    <s v="IT SALES &amp; OPS"/>
    <s v="SHARED SERVICES"/>
    <d v="2023-11-08T00:00:00"/>
    <s v="Aytek"/>
    <s v="Eravsar"/>
    <s v="Aytek.Eravsar@srg.com.au"/>
    <x v="5"/>
    <x v="0"/>
    <m/>
    <d v="2025-04-03T00:00:00"/>
    <m/>
    <x v="1"/>
    <s v="Q4, FY25"/>
  </r>
  <r>
    <x v="2"/>
    <s v="IT SALES &amp; OPS"/>
    <s v="SHARED SERVICES"/>
    <d v="2023-11-08T00:00:00"/>
    <s v="Aytek"/>
    <s v="Eravsar"/>
    <s v="Aytek.Eravsar@srg.com.au"/>
    <x v="5"/>
    <x v="1"/>
    <d v="2024-05-17T00:00:00"/>
    <d v="2024-02-29T00:00:00"/>
    <s v="-"/>
    <x v="22"/>
    <s v="Q4, FY24"/>
  </r>
  <r>
    <x v="2"/>
    <s v="IT SALES &amp; OPS"/>
    <s v="SHARED SERVICES"/>
    <d v="2023-11-08T00:00:00"/>
    <s v="Aytek"/>
    <s v="Eravsar"/>
    <s v="Aytek.Eravsar@srg.com.au"/>
    <x v="6"/>
    <x v="0"/>
    <m/>
    <d v="2025-04-03T00:00:00"/>
    <m/>
    <x v="1"/>
    <s v="Q4, FY25"/>
  </r>
  <r>
    <x v="2"/>
    <s v="IT SALES &amp; OPS"/>
    <s v="SHARED SERVICES"/>
    <d v="2023-11-08T00:00:00"/>
    <s v="Aytek"/>
    <s v="Eravsar"/>
    <s v="Aytek.Eravsar@srg.com.au"/>
    <x v="6"/>
    <x v="1"/>
    <d v="2024-05-17T00:00:00"/>
    <d v="2024-02-29T00:00:00"/>
    <m/>
    <x v="22"/>
    <s v="Q4, FY24"/>
  </r>
  <r>
    <x v="2"/>
    <s v="IT SALES &amp; OPS"/>
    <s v="SHARED SERVICES"/>
    <d v="2023-11-08T00:00:00"/>
    <s v="Aytek"/>
    <s v="Eravsar"/>
    <s v="Aytek.Eravsar@srg.com.au"/>
    <x v="7"/>
    <x v="1"/>
    <d v="2023-12-08T00:00:00"/>
    <d v="2023-11-05T00:00:00"/>
    <m/>
    <x v="25"/>
    <s v="Q2, FY24"/>
  </r>
  <r>
    <x v="2"/>
    <s v="IT SALES &amp; OPS"/>
    <s v="SHARED SERVICES"/>
    <d v="2023-11-08T00:00:00"/>
    <s v="Aytek"/>
    <s v="Eravsar"/>
    <s v="Aytek.Eravsar@srg.com.au"/>
    <x v="8"/>
    <x v="1"/>
    <d v="2023-12-08T00:00:00"/>
    <d v="2023-11-05T00:00:00"/>
    <m/>
    <x v="25"/>
    <s v="Q2, FY24"/>
  </r>
  <r>
    <x v="2"/>
    <s v="IT SALES &amp; OPS"/>
    <s v="SHARED SERVICES"/>
    <d v="2023-11-08T00:00:00"/>
    <s v="Aytek"/>
    <s v="Eravsar"/>
    <s v="Aytek.Eravsar@srg.com.au"/>
    <x v="9"/>
    <x v="1"/>
    <d v="2023-12-08T00:00:00"/>
    <d v="2023-11-05T00:00:00"/>
    <m/>
    <x v="25"/>
    <s v="Q2, FY24"/>
  </r>
  <r>
    <x v="2"/>
    <s v="IT SALES &amp; OPS"/>
    <s v="SHARED SERVICES"/>
    <d v="2023-11-08T00:00:00"/>
    <s v="Aytek"/>
    <s v="Eravsar"/>
    <s v="Aytek.Eravsar@srg.com.au"/>
    <x v="10"/>
    <x v="1"/>
    <d v="2023-12-08T00:00:00"/>
    <d v="2023-11-05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0"/>
    <x v="1"/>
    <d v="2023-12-08T00:00:00"/>
    <d v="2023-10-20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1"/>
    <x v="1"/>
    <d v="2023-12-08T00:00:00"/>
    <d v="2023-10-20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2"/>
    <x v="1"/>
    <d v="2024-04-03T00:00:00"/>
    <d v="2024-02-29T00:00:00"/>
    <m/>
    <x v="5"/>
    <s v="Q4, FY24"/>
  </r>
  <r>
    <x v="8"/>
    <s v="SC LOGISTICS PLAN INV"/>
    <s v="SHARED SERVICES"/>
    <d v="2023-10-31T00:00:00"/>
    <s v="Dhinesh"/>
    <s v="Sabhapathi"/>
    <s v="Dhinesh.Sabhapathi@srg.com.au"/>
    <x v="3"/>
    <x v="1"/>
    <d v="2024-04-03T00:00:00"/>
    <d v="2024-02-29T00:00:00"/>
    <m/>
    <x v="5"/>
    <s v="Q4, FY24"/>
  </r>
  <r>
    <x v="8"/>
    <s v="SC LOGISTICS PLAN INV"/>
    <s v="SHARED SERVICES"/>
    <d v="2023-10-31T00:00:00"/>
    <s v="Dhinesh"/>
    <s v="Sabhapathi"/>
    <s v="Dhinesh.Sabhapathi@srg.com.au"/>
    <x v="4"/>
    <x v="1"/>
    <d v="2024-04-03T00:00:00"/>
    <d v="2024-02-29T00:00:00"/>
    <m/>
    <x v="5"/>
    <s v="Q4, FY24"/>
  </r>
  <r>
    <x v="8"/>
    <s v="SC LOGISTICS PLAN INV"/>
    <s v="SHARED SERVICES"/>
    <d v="2023-10-31T00:00:00"/>
    <s v="Dhinesh"/>
    <s v="Sabhapathi"/>
    <s v="Dhinesh.Sabhapathi@srg.com.au"/>
    <x v="5"/>
    <x v="1"/>
    <d v="2024-04-03T00:00:00"/>
    <d v="2024-02-29T00:00:00"/>
    <m/>
    <x v="5"/>
    <s v="Q4, FY24"/>
  </r>
  <r>
    <x v="8"/>
    <s v="SC LOGISTICS PLAN INV"/>
    <s v="SHARED SERVICES"/>
    <d v="2023-10-31T00:00:00"/>
    <s v="Dhinesh"/>
    <s v="Sabhapathi"/>
    <s v="Dhinesh.Sabhapathi@srg.com.au"/>
    <x v="6"/>
    <x v="1"/>
    <d v="2024-04-04T00:00:00"/>
    <d v="2024-02-29T00:00:00"/>
    <m/>
    <x v="5"/>
    <s v="Q4, FY24"/>
  </r>
  <r>
    <x v="8"/>
    <s v="SC LOGISTICS PLAN INV"/>
    <s v="SHARED SERVICES"/>
    <d v="2023-10-31T00:00:00"/>
    <s v="Dhinesh"/>
    <s v="Sabhapathi"/>
    <s v="Dhinesh.Sabhapathi@srg.com.au"/>
    <x v="7"/>
    <x v="1"/>
    <d v="2023-12-08T00:00:00"/>
    <d v="2023-10-20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8"/>
    <x v="1"/>
    <d v="2023-12-08T00:00:00"/>
    <d v="2023-10-20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9"/>
    <x v="1"/>
    <d v="2023-12-07T00:00:00"/>
    <d v="2023-10-20T00:00:00"/>
    <m/>
    <x v="25"/>
    <s v="Q2, FY24"/>
  </r>
  <r>
    <x v="8"/>
    <s v="SC LOGISTICS PLAN INV"/>
    <s v="SHARED SERVICES"/>
    <d v="2023-10-31T00:00:00"/>
    <s v="Dhinesh"/>
    <s v="Sabhapathi"/>
    <s v="Dhinesh.Sabhapathi@srg.com.au"/>
    <x v="10"/>
    <x v="1"/>
    <d v="2023-12-08T00:00:00"/>
    <d v="2023-10-20T00:00:00"/>
    <m/>
    <x v="25"/>
    <s v="Q2, FY24"/>
  </r>
  <r>
    <x v="2"/>
    <s v="IT BUSINESS INTELLIGENCE"/>
    <s v="SHARED SERVICES IT"/>
    <d v="2023-10-30T00:00:00"/>
    <s v="Prabhu"/>
    <s v="Babu Rajendran"/>
    <s v="prabhu.baburajendran@srg.com.au"/>
    <x v="0"/>
    <x v="1"/>
    <d v="2023-10-31T00:00:00"/>
    <d v="2023-10-21T00:00:00"/>
    <m/>
    <x v="28"/>
    <s v="Q2, FY24"/>
  </r>
  <r>
    <x v="2"/>
    <s v="IT BUSINESS INTELLIGENCE"/>
    <s v="SHARED SERVICES IT"/>
    <d v="2023-10-30T00:00:00"/>
    <s v="Prabhu"/>
    <s v="Babu Rajendran"/>
    <s v="prabhu.baburajendran@srg.com.au"/>
    <x v="1"/>
    <x v="1"/>
    <d v="2023-10-31T00:00:00"/>
    <d v="2023-10-21T00:00:00"/>
    <m/>
    <x v="28"/>
    <s v="Q2, FY24"/>
  </r>
  <r>
    <x v="2"/>
    <s v="IT BUSINESS INTELLIGENCE"/>
    <s v="SHARED SERVICES IT"/>
    <d v="2023-10-30T00:00:00"/>
    <s v="Prabhu"/>
    <s v="Babu Rajendran"/>
    <s v="prabhu.baburajendran@srg.com.au"/>
    <x v="2"/>
    <x v="0"/>
    <m/>
    <d v="2024-02-29T00:00:00"/>
    <m/>
    <x v="4"/>
    <s v="Q3, FY24"/>
  </r>
  <r>
    <x v="2"/>
    <s v="IT BUSINESS INTELLIGENCE"/>
    <s v="SHARED SERVICES IT"/>
    <d v="2023-10-30T00:00:00"/>
    <s v="Prabhu"/>
    <s v="Babu Rajendran"/>
    <s v="prabhu.baburajendran@srg.com.au"/>
    <x v="3"/>
    <x v="0"/>
    <m/>
    <d v="2024-02-29T00:00:00"/>
    <m/>
    <x v="4"/>
    <s v="Q3, FY24"/>
  </r>
  <r>
    <x v="2"/>
    <s v="IT BUSINESS INTELLIGENCE"/>
    <s v="SHARED SERVICES IT"/>
    <d v="2023-10-30T00:00:00"/>
    <s v="Prabhu"/>
    <s v="Babu Rajendran"/>
    <s v="prabhu.baburajendran@srg.com.au"/>
    <x v="4"/>
    <x v="0"/>
    <m/>
    <d v="2024-02-29T00:00:00"/>
    <m/>
    <x v="4"/>
    <s v="Q3, FY24"/>
  </r>
  <r>
    <x v="2"/>
    <s v="IT BUSINESS INTELLIGENCE"/>
    <s v="SHARED SERVICES IT"/>
    <d v="2023-10-30T00:00:00"/>
    <s v="Prabhu"/>
    <s v="Babu Rajendran"/>
    <s v="prabhu.baburajendran@srg.com.au"/>
    <x v="5"/>
    <x v="0"/>
    <m/>
    <d v="2024-02-29T00:00:00"/>
    <m/>
    <x v="4"/>
    <s v="Q3, FY24"/>
  </r>
  <r>
    <x v="2"/>
    <s v="IT BUSINESS INTELLIGENCE"/>
    <s v="SHARED SERVICES IT"/>
    <d v="2023-10-30T00:00:00"/>
    <s v="Prabhu"/>
    <s v="Babu Rajendran"/>
    <s v="prabhu.baburajendran@srg.com.au"/>
    <x v="6"/>
    <x v="0"/>
    <m/>
    <d v="2024-02-29T00:00:00"/>
    <m/>
    <x v="4"/>
    <s v="Q3, FY24"/>
  </r>
  <r>
    <x v="2"/>
    <s v="IT BUSINESS INTELLIGENCE"/>
    <s v="SHARED SERVICES IT"/>
    <d v="2023-10-30T00:00:00"/>
    <s v="Prabhu"/>
    <s v="Babu Rajendran"/>
    <s v="prabhu.baburajendran@srg.com.au"/>
    <x v="7"/>
    <x v="1"/>
    <d v="2023-10-31T00:00:00"/>
    <d v="2023-10-21T00:00:00"/>
    <m/>
    <x v="28"/>
    <s v="Q2, FY24"/>
  </r>
  <r>
    <x v="2"/>
    <s v="IT BUSINESS INTELLIGENCE"/>
    <s v="SHARED SERVICES IT"/>
    <d v="2023-10-30T00:00:00"/>
    <s v="Prabhu"/>
    <s v="Babu Rajendran"/>
    <s v="prabhu.baburajendran@srg.com.au"/>
    <x v="8"/>
    <x v="1"/>
    <d v="2023-10-30T00:00:00"/>
    <d v="2023-10-21T00:00:00"/>
    <m/>
    <x v="28"/>
    <s v="Q2, FY24"/>
  </r>
  <r>
    <x v="2"/>
    <s v="IT BUSINESS INTELLIGENCE"/>
    <s v="SHARED SERVICES IT"/>
    <d v="2023-10-30T00:00:00"/>
    <s v="Prabhu"/>
    <s v="Babu Rajendran"/>
    <s v="prabhu.baburajendran@srg.com.au"/>
    <x v="9"/>
    <x v="1"/>
    <d v="2023-10-30T00:00:00"/>
    <d v="2023-10-21T00:00:00"/>
    <m/>
    <x v="28"/>
    <s v="Q2, FY24"/>
  </r>
  <r>
    <x v="2"/>
    <s v="IT BUSINESS INTELLIGENCE"/>
    <s v="SHARED SERVICES IT"/>
    <d v="2023-10-30T00:00:00"/>
    <s v="Prabhu"/>
    <s v="Babu Rajendran"/>
    <s v="prabhu.baburajendran@srg.com.au"/>
    <x v="10"/>
    <x v="1"/>
    <d v="2023-10-31T00:00:00"/>
    <d v="2023-10-21T00:00:00"/>
    <m/>
    <x v="28"/>
    <s v="Q2, FY24"/>
  </r>
  <r>
    <x v="2"/>
    <s v="IT SALES &amp; OPS"/>
    <s v="SHARED SERVICES IT"/>
    <d v="2023-10-30T00:00:00"/>
    <s v="Dalya"/>
    <s v="Ramzi"/>
    <s v="Dalya.Ramzi@srg.com.au"/>
    <x v="0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1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2"/>
    <x v="1"/>
    <d v="2024-06-05T00:00:00"/>
    <d v="2024-02-29T00:00:00"/>
    <m/>
    <x v="21"/>
    <s v="Q4, FY24"/>
  </r>
  <r>
    <x v="2"/>
    <s v="IT SALES &amp; OPS"/>
    <s v="SHARED SERVICES IT"/>
    <d v="2023-10-30T00:00:00"/>
    <s v="Dalya"/>
    <s v="Ramzi"/>
    <s v="Dalya.Ramzi@srg.com.au"/>
    <x v="2"/>
    <x v="1"/>
    <d v="2025-05-26T00:00:00"/>
    <d v="2025-04-22T00:00:00"/>
    <m/>
    <x v="0"/>
    <s v="Q4, FY25"/>
  </r>
  <r>
    <x v="2"/>
    <s v="IT SALES &amp; OPS"/>
    <s v="SHARED SERVICES IT"/>
    <d v="2023-10-30T00:00:00"/>
    <s v="Dalya"/>
    <s v="Ramzi"/>
    <s v="Dalya.Ramzi@srg.com.au"/>
    <x v="3"/>
    <x v="1"/>
    <d v="2024-06-05T00:00:00"/>
    <d v="2024-02-29T00:00:00"/>
    <m/>
    <x v="21"/>
    <s v="Q4, FY24"/>
  </r>
  <r>
    <x v="2"/>
    <s v="IT SALES &amp; OPS"/>
    <s v="SHARED SERVICES IT"/>
    <d v="2023-10-30T00:00:00"/>
    <s v="Dalya"/>
    <s v="Ramzi"/>
    <s v="Dalya.Ramzi@srg.com.au"/>
    <x v="3"/>
    <x v="1"/>
    <d v="2025-05-26T00:00:00"/>
    <d v="2025-04-22T00:00:00"/>
    <m/>
    <x v="0"/>
    <s v="Q4, FY25"/>
  </r>
  <r>
    <x v="2"/>
    <s v="IT SALES &amp; OPS"/>
    <s v="SHARED SERVICES IT"/>
    <d v="2023-10-30T00:00:00"/>
    <s v="Dalya"/>
    <s v="Ramzi"/>
    <s v="Dalya.Ramzi@srg.com.au"/>
    <x v="3"/>
    <x v="1"/>
    <d v="2025-05-26T00:00:00"/>
    <d v="2025-05-26T00:00:00"/>
    <m/>
    <x v="0"/>
    <s v="Q4, FY25"/>
  </r>
  <r>
    <x v="2"/>
    <s v="IT SALES &amp; OPS"/>
    <s v="SHARED SERVICES IT"/>
    <d v="2023-10-30T00:00:00"/>
    <s v="Dalya"/>
    <s v="Ramzi"/>
    <s v="Dalya.Ramzi@srg.com.au"/>
    <x v="4"/>
    <x v="1"/>
    <d v="2024-06-05T00:00:00"/>
    <d v="2024-02-29T00:00:00"/>
    <m/>
    <x v="21"/>
    <s v="Q4, FY24"/>
  </r>
  <r>
    <x v="2"/>
    <s v="IT SALES &amp; OPS"/>
    <s v="SHARED SERVICES IT"/>
    <d v="2023-10-30T00:00:00"/>
    <s v="Dalya"/>
    <s v="Ramzi"/>
    <s v="Dalya.Ramzi@srg.com.au"/>
    <x v="4"/>
    <x v="1"/>
    <d v="2025-05-26T00:00:00"/>
    <d v="2025-04-22T00:00:00"/>
    <m/>
    <x v="0"/>
    <s v="Q4, FY25"/>
  </r>
  <r>
    <x v="2"/>
    <s v="IT SALES &amp; OPS"/>
    <s v="SHARED SERVICES IT"/>
    <d v="2023-10-30T00:00:00"/>
    <s v="Dalya"/>
    <s v="Ramzi"/>
    <s v="Dalya.Ramzi@srg.com.au"/>
    <x v="5"/>
    <x v="1"/>
    <d v="2024-06-05T00:00:00"/>
    <d v="2024-02-29T00:00:00"/>
    <m/>
    <x v="21"/>
    <s v="Q4, FY24"/>
  </r>
  <r>
    <x v="2"/>
    <s v="IT SALES &amp; OPS"/>
    <s v="SHARED SERVICES IT"/>
    <d v="2023-10-30T00:00:00"/>
    <s v="Dalya"/>
    <s v="Ramzi"/>
    <s v="Dalya.Ramzi@srg.com.au"/>
    <x v="5"/>
    <x v="1"/>
    <d v="2025-05-26T00:00:00"/>
    <d v="2025-04-22T00:00:00"/>
    <m/>
    <x v="0"/>
    <s v="Q4, FY25"/>
  </r>
  <r>
    <x v="2"/>
    <s v="IT SALES &amp; OPS"/>
    <s v="SHARED SERVICES IT"/>
    <d v="2023-10-30T00:00:00"/>
    <s v="Dalya"/>
    <s v="Ramzi"/>
    <s v="Dalya.Ramzi@srg.com.au"/>
    <x v="5"/>
    <x v="1"/>
    <d v="2025-05-26T00:00:00"/>
    <d v="2025-05-26T00:00:00"/>
    <m/>
    <x v="0"/>
    <s v="Q4, FY25"/>
  </r>
  <r>
    <x v="2"/>
    <s v="IT SALES &amp; OPS"/>
    <s v="SHARED SERVICES IT"/>
    <d v="2023-10-30T00:00:00"/>
    <s v="Dalya"/>
    <s v="Ramzi"/>
    <s v="Dalya.Ramzi@srg.com.au"/>
    <x v="6"/>
    <x v="1"/>
    <d v="2024-06-05T00:00:00"/>
    <d v="2024-02-29T00:00:00"/>
    <m/>
    <x v="21"/>
    <s v="Q4, FY24"/>
  </r>
  <r>
    <x v="2"/>
    <s v="IT SALES &amp; OPS"/>
    <s v="SHARED SERVICES IT"/>
    <d v="2023-10-30T00:00:00"/>
    <s v="Dalya"/>
    <s v="Ramzi"/>
    <s v="Dalya.Ramzi@srg.com.au"/>
    <x v="6"/>
    <x v="1"/>
    <d v="2025-05-26T00:00:00"/>
    <d v="2025-04-22T00:00:00"/>
    <m/>
    <x v="0"/>
    <s v="Q4, FY25"/>
  </r>
  <r>
    <x v="2"/>
    <s v="IT SALES &amp; OPS"/>
    <s v="SHARED SERVICES IT"/>
    <d v="2023-10-30T00:00:00"/>
    <s v="Dalya"/>
    <s v="Ramzi"/>
    <s v="Dalya.Ramzi@srg.com.au"/>
    <x v="7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8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9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10"/>
    <x v="1"/>
    <d v="2024-06-05T00:00:00"/>
    <d v="2023-11-04T00:00:00"/>
    <m/>
    <x v="21"/>
    <s v="Q4, FY24"/>
  </r>
  <r>
    <x v="2"/>
    <s v="IT SALES &amp; OPS"/>
    <s v="SHARED SERVICES IT"/>
    <d v="2023-10-30T00:00:00"/>
    <s v="Dalya"/>
    <s v="Ramzi"/>
    <s v="Dalya.Ramzi@srg.com.au"/>
    <x v="10"/>
    <x v="1"/>
    <d v="2025-05-26T00:00:00"/>
    <d v="2025-04-22T00:00:00"/>
    <m/>
    <x v="0"/>
    <s v="Q4, FY25"/>
  </r>
  <r>
    <x v="2"/>
    <s v="IT SALES &amp; OPS"/>
    <s v="SHARED SERVICES IT"/>
    <d v="2023-10-30T00:00:00"/>
    <s v="Subrat"/>
    <s v="Rana"/>
    <s v="Subrat.Rana@srg.com.au"/>
    <x v="0"/>
    <x v="1"/>
    <d v="2024-07-02T00:00:00"/>
    <d v="2023-11-05T00:00:00"/>
    <m/>
    <x v="20"/>
    <s v="Q1, FY25"/>
  </r>
  <r>
    <x v="2"/>
    <s v="IT SALES &amp; OPS"/>
    <s v="SHARED SERVICES IT"/>
    <d v="2023-10-30T00:00:00"/>
    <s v="Subrat"/>
    <s v="Rana"/>
    <s v="Subrat.Rana@srg.com.au"/>
    <x v="1"/>
    <x v="1"/>
    <d v="2024-07-02T00:00:00"/>
    <d v="2023-11-05T00:00:00"/>
    <m/>
    <x v="20"/>
    <s v="Q1, FY25"/>
  </r>
  <r>
    <x v="2"/>
    <s v="IT SALES &amp; OPS"/>
    <s v="SHARED SERVICES IT"/>
    <d v="2023-10-30T00:00:00"/>
    <s v="Subrat"/>
    <s v="Rana"/>
    <s v="Subrat.Rana@srg.com.au"/>
    <x v="2"/>
    <x v="0"/>
    <m/>
    <d v="2025-05-29T00:00:00"/>
    <m/>
    <x v="0"/>
    <s v="Q4, FY25"/>
  </r>
  <r>
    <x v="2"/>
    <s v="IT SALES &amp; OPS"/>
    <s v="SHARED SERVICES IT"/>
    <d v="2023-10-30T00:00:00"/>
    <s v="Subrat"/>
    <s v="Rana"/>
    <s v="Subrat.Rana@srg.com.au"/>
    <x v="2"/>
    <x v="1"/>
    <d v="2024-07-12T00:00:00"/>
    <d v="2024-02-29T00:00:00"/>
    <m/>
    <x v="20"/>
    <s v="Q1, FY25"/>
  </r>
  <r>
    <x v="2"/>
    <s v="IT SALES &amp; OPS"/>
    <s v="SHARED SERVICES IT"/>
    <d v="2023-10-30T00:00:00"/>
    <s v="Subrat"/>
    <s v="Rana"/>
    <s v="Subrat.Rana@srg.com.au"/>
    <x v="3"/>
    <x v="0"/>
    <m/>
    <d v="2025-06-01T00:00:00"/>
    <m/>
    <x v="0"/>
    <s v="Q4, FY25"/>
  </r>
  <r>
    <x v="2"/>
    <s v="IT SALES &amp; OPS"/>
    <s v="SHARED SERVICES IT"/>
    <d v="2023-10-30T00:00:00"/>
    <s v="Subrat"/>
    <s v="Rana"/>
    <s v="Subrat.Rana@srg.com.au"/>
    <x v="3"/>
    <x v="1"/>
    <d v="2024-07-12T00:00:00"/>
    <d v="2024-02-29T00:00:00"/>
    <m/>
    <x v="20"/>
    <s v="Q1, FY25"/>
  </r>
  <r>
    <x v="2"/>
    <s v="IT SALES &amp; OPS"/>
    <s v="SHARED SERVICES IT"/>
    <d v="2023-10-30T00:00:00"/>
    <s v="Subrat"/>
    <s v="Rana"/>
    <s v="Subrat.Rana@srg.com.au"/>
    <x v="3"/>
    <x v="1"/>
    <d v="2024-07-15T00:00:00"/>
    <d v="2024-07-15T00:00:00"/>
    <m/>
    <x v="20"/>
    <s v="Q1, FY25"/>
  </r>
  <r>
    <x v="2"/>
    <s v="IT SALES &amp; OPS"/>
    <s v="SHARED SERVICES IT"/>
    <d v="2023-10-30T00:00:00"/>
    <s v="Subrat"/>
    <s v="Rana"/>
    <s v="Subrat.Rana@srg.com.au"/>
    <x v="4"/>
    <x v="0"/>
    <m/>
    <d v="2025-05-29T00:00:00"/>
    <m/>
    <x v="0"/>
    <s v="Q4, FY25"/>
  </r>
  <r>
    <x v="2"/>
    <s v="IT SALES &amp; OPS"/>
    <s v="SHARED SERVICES IT"/>
    <d v="2023-10-30T00:00:00"/>
    <s v="Subrat"/>
    <s v="Rana"/>
    <s v="Subrat.Rana@srg.com.au"/>
    <x v="4"/>
    <x v="1"/>
    <d v="2024-07-12T00:00:00"/>
    <d v="2024-02-29T00:00:00"/>
    <m/>
    <x v="20"/>
    <s v="Q1, FY25"/>
  </r>
  <r>
    <x v="2"/>
    <s v="IT SALES &amp; OPS"/>
    <s v="SHARED SERVICES IT"/>
    <d v="2023-10-30T00:00:00"/>
    <s v="Subrat"/>
    <s v="Rana"/>
    <s v="Subrat.Rana@srg.com.au"/>
    <x v="5"/>
    <x v="0"/>
    <m/>
    <d v="2025-05-29T00:00:00"/>
    <m/>
    <x v="0"/>
    <s v="Q4, FY25"/>
  </r>
  <r>
    <x v="2"/>
    <s v="IT SALES &amp; OPS"/>
    <s v="SHARED SERVICES IT"/>
    <d v="2023-10-30T00:00:00"/>
    <s v="Subrat"/>
    <s v="Rana"/>
    <s v="Subrat.Rana@srg.com.au"/>
    <x v="5"/>
    <x v="1"/>
    <d v="2024-07-12T00:00:00"/>
    <d v="2024-02-29T00:00:00"/>
    <m/>
    <x v="20"/>
    <s v="Q1, FY25"/>
  </r>
  <r>
    <x v="2"/>
    <s v="IT SALES &amp; OPS"/>
    <s v="SHARED SERVICES IT"/>
    <d v="2023-10-30T00:00:00"/>
    <s v="Subrat"/>
    <s v="Rana"/>
    <s v="Subrat.Rana@srg.com.au"/>
    <x v="6"/>
    <x v="0"/>
    <m/>
    <d v="2025-06-01T00:00:00"/>
    <m/>
    <x v="0"/>
    <s v="Q4, FY25"/>
  </r>
  <r>
    <x v="2"/>
    <s v="IT SALES &amp; OPS"/>
    <s v="SHARED SERVICES IT"/>
    <d v="2023-10-30T00:00:00"/>
    <s v="Subrat"/>
    <s v="Rana"/>
    <s v="Subrat.Rana@srg.com.au"/>
    <x v="6"/>
    <x v="1"/>
    <d v="2024-07-15T00:00:00"/>
    <d v="2024-02-29T00:00:00"/>
    <m/>
    <x v="20"/>
    <s v="Q1, FY25"/>
  </r>
  <r>
    <x v="2"/>
    <s v="IT SALES &amp; OPS"/>
    <s v="SHARED SERVICES IT"/>
    <d v="2023-10-30T00:00:00"/>
    <s v="Subrat"/>
    <s v="Rana"/>
    <s v="Subrat.Rana@srg.com.au"/>
    <x v="7"/>
    <x v="1"/>
    <d v="2024-07-02T00:00:00"/>
    <d v="2023-11-05T00:00:00"/>
    <m/>
    <x v="20"/>
    <s v="Q1, FY25"/>
  </r>
  <r>
    <x v="2"/>
    <s v="IT SALES &amp; OPS"/>
    <s v="SHARED SERVICES IT"/>
    <d v="2023-10-30T00:00:00"/>
    <s v="Subrat"/>
    <s v="Rana"/>
    <s v="Subrat.Rana@srg.com.au"/>
    <x v="8"/>
    <x v="1"/>
    <d v="2024-07-02T00:00:00"/>
    <d v="2023-11-05T00:00:00"/>
    <m/>
    <x v="20"/>
    <s v="Q1, FY25"/>
  </r>
  <r>
    <x v="2"/>
    <s v="IT SALES &amp; OPS"/>
    <s v="SHARED SERVICES IT"/>
    <d v="2023-10-30T00:00:00"/>
    <s v="Subrat"/>
    <s v="Rana"/>
    <s v="Subrat.Rana@srg.com.au"/>
    <x v="9"/>
    <x v="1"/>
    <d v="2024-06-28T00:00:00"/>
    <d v="2023-11-05T00:00:00"/>
    <m/>
    <x v="21"/>
    <s v="Q4, FY24"/>
  </r>
  <r>
    <x v="2"/>
    <s v="IT SALES &amp; OPS"/>
    <s v="SHARED SERVICES IT"/>
    <d v="2023-10-30T00:00:00"/>
    <s v="Subrat"/>
    <s v="Rana"/>
    <s v="Subrat.Rana@srg.com.au"/>
    <x v="10"/>
    <x v="0"/>
    <m/>
    <d v="2025-05-26T00:00:00"/>
    <m/>
    <x v="0"/>
    <s v="Q4, FY25"/>
  </r>
  <r>
    <x v="2"/>
    <s v="IT SALES &amp; OPS"/>
    <s v="SHARED SERVICES IT"/>
    <d v="2023-10-30T00:00:00"/>
    <s v="Subrat"/>
    <s v="Rana"/>
    <s v="Subrat.Rana@srg.com.au"/>
    <x v="10"/>
    <x v="1"/>
    <d v="2024-07-09T00:00:00"/>
    <d v="2023-11-05T00:00:00"/>
    <m/>
    <x v="20"/>
    <s v="Q1, FY25"/>
  </r>
  <r>
    <x v="6"/>
    <s v="FFM Finance SM1"/>
    <s v="SHARED SERVICES"/>
    <d v="2023-10-16T00:00:00"/>
    <s v="Wendy"/>
    <s v="Klooster"/>
    <s v="wendy.klooster@spotlightgroup.com"/>
    <x v="0"/>
    <x v="1"/>
    <d v="2024-11-04T00:00:00"/>
    <d v="2023-10-15T00:00:00"/>
    <m/>
    <x v="13"/>
    <s v="Q2, FY25"/>
  </r>
  <r>
    <x v="6"/>
    <s v="FFM Finance SM1"/>
    <s v="SHARED SERVICES"/>
    <d v="2023-10-16T00:00:00"/>
    <s v="Wendy"/>
    <s v="Klooster"/>
    <s v="wendy.klooster@spotlightgroup.com"/>
    <x v="1"/>
    <x v="1"/>
    <d v="2024-11-04T00:00:00"/>
    <d v="2023-10-15T00:00:00"/>
    <s v="To ensure fellow workers and colleagues are not affected by any of the actions in this course"/>
    <x v="13"/>
    <s v="Q2, FY25"/>
  </r>
  <r>
    <x v="6"/>
    <s v="FFM Finance SM1"/>
    <s v="SHARED SERVICES"/>
    <d v="2023-10-16T00:00:00"/>
    <s v="Wendy"/>
    <s v="Klooster"/>
    <s v="wendy.klooster@spotlightgroup.com"/>
    <x v="2"/>
    <x v="0"/>
    <m/>
    <d v="2024-02-29T00:00:00"/>
    <m/>
    <x v="4"/>
    <s v="Q3, FY24"/>
  </r>
  <r>
    <x v="6"/>
    <s v="FFM Finance SM1"/>
    <s v="SHARED SERVICES"/>
    <d v="2023-10-16T00:00:00"/>
    <s v="Wendy"/>
    <s v="Klooster"/>
    <s v="wendy.klooster@spotlightgroup.com"/>
    <x v="3"/>
    <x v="0"/>
    <m/>
    <d v="2024-02-29T00:00:00"/>
    <m/>
    <x v="4"/>
    <s v="Q3, FY24"/>
  </r>
  <r>
    <x v="6"/>
    <s v="FFM Finance SM1"/>
    <s v="SHARED SERVICES"/>
    <d v="2023-10-16T00:00:00"/>
    <s v="Wendy"/>
    <s v="Klooster"/>
    <s v="wendy.klooster@spotlightgroup.com"/>
    <x v="4"/>
    <x v="0"/>
    <m/>
    <d v="2024-02-29T00:00:00"/>
    <m/>
    <x v="4"/>
    <s v="Q3, FY24"/>
  </r>
  <r>
    <x v="6"/>
    <s v="FFM Finance SM1"/>
    <s v="SHARED SERVICES"/>
    <d v="2023-10-16T00:00:00"/>
    <s v="Wendy"/>
    <s v="Klooster"/>
    <s v="wendy.klooster@spotlightgroup.com"/>
    <x v="5"/>
    <x v="0"/>
    <m/>
    <d v="2024-02-29T00:00:00"/>
    <m/>
    <x v="4"/>
    <s v="Q3, FY24"/>
  </r>
  <r>
    <x v="6"/>
    <s v="FFM Finance SM1"/>
    <s v="SHARED SERVICES"/>
    <d v="2023-10-16T00:00:00"/>
    <s v="Wendy"/>
    <s v="Klooster"/>
    <s v="wendy.klooster@spotlightgroup.com"/>
    <x v="6"/>
    <x v="0"/>
    <m/>
    <d v="2024-02-29T00:00:00"/>
    <m/>
    <x v="4"/>
    <s v="Q3, FY24"/>
  </r>
  <r>
    <x v="6"/>
    <s v="FFM Finance SM1"/>
    <s v="SHARED SERVICES"/>
    <d v="2023-10-16T00:00:00"/>
    <s v="Wendy"/>
    <s v="Klooster"/>
    <s v="wendy.klooster@spotlightgroup.com"/>
    <x v="7"/>
    <x v="1"/>
    <d v="2024-02-12T00:00:00"/>
    <d v="2023-10-15T00:00:00"/>
    <s v="I have been working on a sub-contract basis since July 2022 under a flexible working arrangement, working 2 days in the office on a Monday and Tuesday and 2 days from home on a Thursday and Friday.  This arrangement has continued since commencing as an employee with Spotlight."/>
    <x v="23"/>
    <s v="Q3, FY24"/>
  </r>
  <r>
    <x v="6"/>
    <s v="FFM Finance SM1"/>
    <s v="SHARED SERVICES"/>
    <d v="2023-10-16T00:00:00"/>
    <s v="Wendy"/>
    <s v="Klooster"/>
    <s v="wendy.klooster@spotlightgroup.com"/>
    <x v="7"/>
    <x v="1"/>
    <d v="2024-11-08T00:00:00"/>
    <d v="2024-11-08T00:00:00"/>
    <s v="I have been working on a sub-contract basis since July 2022 under a flexible working arrangement, working 2 days in the office on a Monday and Tuesday and 2 days from home on a Thursday and Friday.  This arrangement has continued since commencing as an employee with Spotlight."/>
    <x v="13"/>
    <s v="Q2, FY25"/>
  </r>
  <r>
    <x v="6"/>
    <s v="FFM Finance SM1"/>
    <s v="SHARED SERVICES"/>
    <d v="2023-10-16T00:00:00"/>
    <s v="Wendy"/>
    <s v="Klooster"/>
    <s v="wendy.klooster@spotlightgroup.com"/>
    <x v="8"/>
    <x v="1"/>
    <d v="2024-11-04T00:00:00"/>
    <d v="2023-10-15T00:00:00"/>
    <s v="To add to my knowledge across all areas of SPL"/>
    <x v="13"/>
    <s v="Q2, FY25"/>
  </r>
  <r>
    <x v="6"/>
    <s v="FFM Finance SM1"/>
    <s v="SHARED SERVICES"/>
    <d v="2023-10-16T00:00:00"/>
    <s v="Wendy"/>
    <s v="Klooster"/>
    <s v="wendy.klooster@spotlightgroup.com"/>
    <x v="9"/>
    <x v="1"/>
    <d v="2024-02-12T00:00:00"/>
    <d v="2023-10-15T00:00:00"/>
    <m/>
    <x v="23"/>
    <s v="Q3, FY24"/>
  </r>
  <r>
    <x v="6"/>
    <s v="FFM Finance SM1"/>
    <s v="SHARED SERVICES"/>
    <d v="2023-10-16T00:00:00"/>
    <s v="Wendy"/>
    <s v="Klooster"/>
    <s v="wendy.klooster@spotlightgroup.com"/>
    <x v="9"/>
    <x v="1"/>
    <d v="2024-11-08T00:00:00"/>
    <d v="2024-11-08T00:00:00"/>
    <s v="Course completed to ensure of my awareness, which includes promoting activities or policies that encourage and support healthy behaviours in the workplace."/>
    <x v="13"/>
    <s v="Q2, FY25"/>
  </r>
  <r>
    <x v="6"/>
    <s v="FFM Finance SM1"/>
    <s v="SHARED SERVICES"/>
    <d v="2023-10-16T00:00:00"/>
    <s v="Wendy"/>
    <s v="Klooster"/>
    <s v="wendy.klooster@spotlightgroup.com"/>
    <x v="10"/>
    <x v="1"/>
    <d v="2024-11-04T00:00:00"/>
    <d v="2023-10-15T00:00:00"/>
    <s v="Follow all guidelines required"/>
    <x v="13"/>
    <s v="Q2, FY25"/>
  </r>
  <r>
    <x v="4"/>
    <s v="ECOMM DIGITAL"/>
    <s v="SHARED SERVICES E-COM"/>
    <d v="2023-10-04T00:00:00"/>
    <s v="Gerard"/>
    <s v="Wilkie"/>
    <s v="gerard.wilkie@srg.com.au"/>
    <x v="0"/>
    <x v="1"/>
    <d v="2023-10-05T00:00:00"/>
    <d v="2023-09-06T00:00:00"/>
    <m/>
    <x v="29"/>
    <s v="Q2, FY24"/>
  </r>
  <r>
    <x v="4"/>
    <s v="ECOMM DIGITAL"/>
    <s v="SHARED SERVICES E-COM"/>
    <d v="2023-10-04T00:00:00"/>
    <s v="Gerard"/>
    <s v="Wilkie"/>
    <s v="gerard.wilkie@srg.com.au"/>
    <x v="1"/>
    <x v="1"/>
    <d v="2023-10-05T00:00:00"/>
    <d v="2023-09-06T00:00:00"/>
    <m/>
    <x v="29"/>
    <s v="Q2, FY24"/>
  </r>
  <r>
    <x v="4"/>
    <s v="ECOMM DIGITAL"/>
    <s v="SHARED SERVICES E-COM"/>
    <d v="2023-10-04T00:00:00"/>
    <s v="Gerard"/>
    <s v="Wilkie"/>
    <s v="gerard.wilkie@srg.com.au"/>
    <x v="2"/>
    <x v="1"/>
    <d v="2024-08-15T00:00:00"/>
    <d v="2024-02-29T00:00:00"/>
    <m/>
    <x v="17"/>
    <s v="Q1, FY25"/>
  </r>
  <r>
    <x v="4"/>
    <s v="ECOMM DIGITAL"/>
    <s v="SHARED SERVICES E-COM"/>
    <d v="2023-10-04T00:00:00"/>
    <s v="Gerard"/>
    <s v="Wilkie"/>
    <s v="gerard.wilkie@srg.com.au"/>
    <x v="3"/>
    <x v="1"/>
    <d v="2024-08-15T00:00:00"/>
    <d v="2024-02-29T00:00:00"/>
    <m/>
    <x v="17"/>
    <s v="Q1, FY25"/>
  </r>
  <r>
    <x v="4"/>
    <s v="ECOMM DIGITAL"/>
    <s v="SHARED SERVICES E-COM"/>
    <d v="2023-10-04T00:00:00"/>
    <s v="Gerard"/>
    <s v="Wilkie"/>
    <s v="gerard.wilkie@srg.com.au"/>
    <x v="4"/>
    <x v="1"/>
    <d v="2024-08-15T00:00:00"/>
    <d v="2024-02-29T00:00:00"/>
    <m/>
    <x v="17"/>
    <s v="Q1, FY25"/>
  </r>
  <r>
    <x v="4"/>
    <s v="ECOMM DIGITAL"/>
    <s v="SHARED SERVICES E-COM"/>
    <d v="2023-10-04T00:00:00"/>
    <s v="Gerard"/>
    <s v="Wilkie"/>
    <s v="gerard.wilkie@srg.com.au"/>
    <x v="5"/>
    <x v="1"/>
    <d v="2024-08-15T00:00:00"/>
    <d v="2024-02-29T00:00:00"/>
    <m/>
    <x v="17"/>
    <s v="Q1, FY25"/>
  </r>
  <r>
    <x v="4"/>
    <s v="ECOMM DIGITAL"/>
    <s v="SHARED SERVICES E-COM"/>
    <d v="2023-10-04T00:00:00"/>
    <s v="Gerard"/>
    <s v="Wilkie"/>
    <s v="gerard.wilkie@srg.com.au"/>
    <x v="6"/>
    <x v="1"/>
    <d v="2024-08-15T00:00:00"/>
    <d v="2024-02-29T00:00:00"/>
    <m/>
    <x v="17"/>
    <s v="Q1, FY25"/>
  </r>
  <r>
    <x v="4"/>
    <s v="ECOMM DIGITAL"/>
    <s v="SHARED SERVICES E-COM"/>
    <d v="2023-10-04T00:00:00"/>
    <s v="Gerard"/>
    <s v="Wilkie"/>
    <s v="gerard.wilkie@srg.com.au"/>
    <x v="7"/>
    <x v="1"/>
    <d v="2023-10-05T00:00:00"/>
    <d v="2023-09-06T00:00:00"/>
    <m/>
    <x v="29"/>
    <s v="Q2, FY24"/>
  </r>
  <r>
    <x v="4"/>
    <s v="ECOMM DIGITAL"/>
    <s v="SHARED SERVICES E-COM"/>
    <d v="2023-10-04T00:00:00"/>
    <s v="Gerard"/>
    <s v="Wilkie"/>
    <s v="gerard.wilkie@srg.com.au"/>
    <x v="8"/>
    <x v="1"/>
    <d v="2023-10-05T00:00:00"/>
    <d v="2023-09-06T00:00:00"/>
    <m/>
    <x v="29"/>
    <s v="Q2, FY24"/>
  </r>
  <r>
    <x v="4"/>
    <s v="ECOMM DIGITAL"/>
    <s v="SHARED SERVICES E-COM"/>
    <d v="2023-10-04T00:00:00"/>
    <s v="Gerard"/>
    <s v="Wilkie"/>
    <s v="gerard.wilkie@srg.com.au"/>
    <x v="9"/>
    <x v="1"/>
    <d v="2023-10-05T00:00:00"/>
    <d v="2023-09-06T00:00:00"/>
    <m/>
    <x v="29"/>
    <s v="Q2, FY24"/>
  </r>
  <r>
    <x v="4"/>
    <s v="ECOMM DIGITAL"/>
    <s v="SHARED SERVICES E-COM"/>
    <d v="2023-10-04T00:00:00"/>
    <s v="Gerard"/>
    <s v="Wilkie"/>
    <s v="gerard.wilkie@srg.com.au"/>
    <x v="9"/>
    <x v="1"/>
    <d v="2023-10-23T00:00:00"/>
    <d v="2023-10-23T00:00:00"/>
    <m/>
    <x v="28"/>
    <s v="Q2, FY24"/>
  </r>
  <r>
    <x v="4"/>
    <s v="ECOMM DIGITAL"/>
    <s v="SHARED SERVICES E-COM"/>
    <d v="2023-10-04T00:00:00"/>
    <s v="Gerard"/>
    <s v="Wilkie"/>
    <s v="gerard.wilkie@srg.com.au"/>
    <x v="10"/>
    <x v="1"/>
    <d v="2023-10-05T00:00:00"/>
    <d v="2023-09-06T00:00:00"/>
    <m/>
    <x v="29"/>
    <s v="Q2, FY24"/>
  </r>
  <r>
    <x v="4"/>
    <s v="Head of Marketing Ops"/>
    <s v="SHARED SERVICES MARKETING"/>
    <d v="2023-09-18T00:00:00"/>
    <s v="Jackson"/>
    <s v="Von Menge"/>
    <s v="Jackson.VonMenge@srg.com.au"/>
    <x v="0"/>
    <x v="1"/>
    <d v="2022-09-21T00:00:00"/>
    <d v="2022-09-20T00:00:00"/>
    <m/>
    <x v="30"/>
    <s v="Q1, FY23"/>
  </r>
  <r>
    <x v="4"/>
    <s v="Head of Marketing Ops"/>
    <s v="SHARED SERVICES MARKETING"/>
    <d v="2023-09-18T00:00:00"/>
    <s v="Jackson"/>
    <s v="Von Menge"/>
    <s v="Jackson.VonMenge@srg.com.au"/>
    <x v="1"/>
    <x v="1"/>
    <d v="2022-09-21T00:00:00"/>
    <d v="2022-09-20T00:00:00"/>
    <m/>
    <x v="30"/>
    <s v="Q1, FY23"/>
  </r>
  <r>
    <x v="4"/>
    <s v="Head of Marketing Ops"/>
    <s v="SHARED SERVICES MARKETING"/>
    <d v="2023-09-18T00:00:00"/>
    <s v="Jackson"/>
    <s v="Von Menge"/>
    <s v="Jackson.VonMenge@srg.com.au"/>
    <x v="2"/>
    <x v="1"/>
    <d v="2024-04-29T00:00:00"/>
    <d v="2024-02-29T00:00:00"/>
    <m/>
    <x v="22"/>
    <s v="Q4, FY24"/>
  </r>
  <r>
    <x v="4"/>
    <s v="Head of Marketing Ops"/>
    <s v="SHARED SERVICES MARKETING"/>
    <d v="2023-09-18T00:00:00"/>
    <s v="Jackson"/>
    <s v="Von Menge"/>
    <s v="Jackson.VonMenge@srg.com.au"/>
    <x v="2"/>
    <x v="1"/>
    <d v="2025-05-21T00:00:00"/>
    <d v="2025-03-16T00:00:00"/>
    <m/>
    <x v="0"/>
    <s v="Q4, FY25"/>
  </r>
  <r>
    <x v="4"/>
    <s v="Head of Marketing Ops"/>
    <s v="SHARED SERVICES MARKETING"/>
    <d v="2023-09-18T00:00:00"/>
    <s v="Jackson"/>
    <s v="Von Menge"/>
    <s v="Jackson.VonMenge@srg.com.au"/>
    <x v="3"/>
    <x v="1"/>
    <d v="2024-04-29T00:00:00"/>
    <d v="2024-02-29T00:00:00"/>
    <m/>
    <x v="22"/>
    <s v="Q4, FY24"/>
  </r>
  <r>
    <x v="4"/>
    <s v="Head of Marketing Ops"/>
    <s v="SHARED SERVICES MARKETING"/>
    <d v="2023-09-18T00:00:00"/>
    <s v="Jackson"/>
    <s v="Von Menge"/>
    <s v="Jackson.VonMenge@srg.com.au"/>
    <x v="3"/>
    <x v="1"/>
    <d v="2025-05-21T00:00:00"/>
    <d v="2025-03-16T00:00:00"/>
    <m/>
    <x v="0"/>
    <s v="Q4, FY25"/>
  </r>
  <r>
    <x v="4"/>
    <s v="Head of Marketing Ops"/>
    <s v="SHARED SERVICES MARKETING"/>
    <d v="2023-09-18T00:00:00"/>
    <s v="Jackson"/>
    <s v="Von Menge"/>
    <s v="Jackson.VonMenge@srg.com.au"/>
    <x v="4"/>
    <x v="1"/>
    <d v="2024-04-30T00:00:00"/>
    <d v="2024-02-29T00:00:00"/>
    <m/>
    <x v="22"/>
    <s v="Q4, FY24"/>
  </r>
  <r>
    <x v="4"/>
    <s v="Head of Marketing Ops"/>
    <s v="SHARED SERVICES MARKETING"/>
    <d v="2023-09-18T00:00:00"/>
    <s v="Jackson"/>
    <s v="Von Menge"/>
    <s v="Jackson.VonMenge@srg.com.au"/>
    <x v="4"/>
    <x v="1"/>
    <d v="2025-05-21T00:00:00"/>
    <d v="2025-03-17T00:00:00"/>
    <m/>
    <x v="0"/>
    <s v="Q4, FY25"/>
  </r>
  <r>
    <x v="4"/>
    <s v="Head of Marketing Ops"/>
    <s v="SHARED SERVICES MARKETING"/>
    <d v="2023-09-18T00:00:00"/>
    <s v="Jackson"/>
    <s v="Von Menge"/>
    <s v="Jackson.VonMenge@srg.com.au"/>
    <x v="5"/>
    <x v="1"/>
    <d v="2024-04-30T00:00:00"/>
    <d v="2024-02-29T00:00:00"/>
    <m/>
    <x v="22"/>
    <s v="Q4, FY24"/>
  </r>
  <r>
    <x v="4"/>
    <s v="Head of Marketing Ops"/>
    <s v="SHARED SERVICES MARKETING"/>
    <d v="2023-09-18T00:00:00"/>
    <s v="Jackson"/>
    <s v="Von Menge"/>
    <s v="Jackson.VonMenge@srg.com.au"/>
    <x v="5"/>
    <x v="1"/>
    <d v="2025-05-21T00:00:00"/>
    <d v="2025-03-17T00:00:00"/>
    <m/>
    <x v="0"/>
    <s v="Q4, FY25"/>
  </r>
  <r>
    <x v="4"/>
    <s v="Head of Marketing Ops"/>
    <s v="SHARED SERVICES MARKETING"/>
    <d v="2023-09-18T00:00:00"/>
    <s v="Jackson"/>
    <s v="Von Menge"/>
    <s v="Jackson.VonMenge@srg.com.au"/>
    <x v="6"/>
    <x v="0"/>
    <m/>
    <d v="2024-02-29T00:00:00"/>
    <m/>
    <x v="4"/>
    <s v="Q3, FY24"/>
  </r>
  <r>
    <x v="4"/>
    <s v="Head of Marketing Ops"/>
    <s v="SHARED SERVICES MARKETING"/>
    <d v="2023-09-18T00:00:00"/>
    <s v="Jackson"/>
    <s v="Von Menge"/>
    <s v="Jackson.VonMenge@srg.com.au"/>
    <x v="7"/>
    <x v="1"/>
    <d v="2022-07-21T00:00:00"/>
    <d v="2022-03-15T00:00:00"/>
    <m/>
    <x v="31"/>
    <s v="Q1, FY23"/>
  </r>
  <r>
    <x v="4"/>
    <s v="Head of Marketing Ops"/>
    <s v="SHARED SERVICES MARKETING"/>
    <d v="2023-09-18T00:00:00"/>
    <s v="Jackson"/>
    <s v="Von Menge"/>
    <s v="Jackson.VonMenge@srg.com.au"/>
    <x v="8"/>
    <x v="1"/>
    <d v="2023-09-19T00:00:00"/>
    <d v="2022-06-23T00:00:00"/>
    <m/>
    <x v="32"/>
    <s v="Q1, FY24"/>
  </r>
  <r>
    <x v="4"/>
    <s v="Head of Marketing Ops"/>
    <s v="SHARED SERVICES MARKETING"/>
    <d v="2023-09-18T00:00:00"/>
    <s v="Jackson"/>
    <s v="Von Menge"/>
    <s v="Jackson.VonMenge@srg.com.au"/>
    <x v="9"/>
    <x v="1"/>
    <d v="2021-12-09T00:00:00"/>
    <d v="2021-09-16T00:00:00"/>
    <m/>
    <x v="33"/>
    <s v="Q2, FY22"/>
  </r>
  <r>
    <x v="4"/>
    <s v="Head of Marketing Ops"/>
    <s v="SHARED SERVICES MARKETING"/>
    <d v="2023-09-18T00:00:00"/>
    <s v="Jackson"/>
    <s v="Von Menge"/>
    <s v="Jackson.VonMenge@srg.com.au"/>
    <x v="10"/>
    <x v="1"/>
    <d v="2021-12-09T00:00:00"/>
    <d v="2021-09-16T00:00:00"/>
    <m/>
    <x v="33"/>
    <s v="Q2, FY22"/>
  </r>
  <r>
    <x v="6"/>
    <s v="FFM Finance SM1"/>
    <s v="SHARED SERVICES"/>
    <d v="2023-08-28T00:00:00"/>
    <s v="Lakshmi"/>
    <s v="Nagendran"/>
    <s v="Lakshmi.Nagendran@spotlightproperty.com.au"/>
    <x v="0"/>
    <x v="1"/>
    <d v="2025-02-10T00:00:00"/>
    <d v="2023-08-25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1"/>
    <x v="1"/>
    <d v="2025-02-10T00:00:00"/>
    <d v="2023-08-25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2"/>
    <x v="1"/>
    <d v="2025-02-10T00:00:00"/>
    <d v="2024-02-29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2"/>
    <x v="1"/>
    <d v="2025-02-10T00:00:00"/>
    <d v="2025-02-10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3"/>
    <x v="1"/>
    <d v="2025-02-10T00:00:00"/>
    <d v="2024-02-29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3"/>
    <x v="1"/>
    <d v="2025-02-10T00:00:00"/>
    <d v="2025-02-10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4"/>
    <x v="1"/>
    <d v="2025-02-10T00:00:00"/>
    <d v="2024-02-29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4"/>
    <x v="1"/>
    <d v="2025-02-10T00:00:00"/>
    <d v="2025-02-10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5"/>
    <x v="1"/>
    <d v="2025-02-10T00:00:00"/>
    <d v="2024-02-29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5"/>
    <x v="1"/>
    <d v="2025-02-10T00:00:00"/>
    <d v="2025-02-10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6"/>
    <x v="1"/>
    <d v="2025-02-10T00:00:00"/>
    <d v="2024-02-29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6"/>
    <x v="1"/>
    <d v="2025-02-10T00:00:00"/>
    <d v="2025-02-10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7"/>
    <x v="1"/>
    <d v="2023-08-30T00:00:00"/>
    <d v="2023-08-25T00:00:00"/>
    <m/>
    <x v="32"/>
    <s v="Q1, FY24"/>
  </r>
  <r>
    <x v="6"/>
    <s v="FFM Finance SM1"/>
    <s v="SHARED SERVICES"/>
    <d v="2023-08-28T00:00:00"/>
    <s v="Lakshmi"/>
    <s v="Nagendran"/>
    <s v="Lakshmi.Nagendran@spotlightproperty.com.au"/>
    <x v="8"/>
    <x v="1"/>
    <d v="2025-02-10T00:00:00"/>
    <d v="2023-08-25T00:00:00"/>
    <m/>
    <x v="8"/>
    <s v="Q3, FY25"/>
  </r>
  <r>
    <x v="6"/>
    <s v="FFM Finance SM1"/>
    <s v="SHARED SERVICES"/>
    <d v="2023-08-28T00:00:00"/>
    <s v="Lakshmi"/>
    <s v="Nagendran"/>
    <s v="Lakshmi.Nagendran@spotlightproperty.com.au"/>
    <x v="9"/>
    <x v="1"/>
    <d v="2023-08-30T00:00:00"/>
    <d v="2023-08-25T00:00:00"/>
    <m/>
    <x v="32"/>
    <s v="Q1, FY24"/>
  </r>
  <r>
    <x v="6"/>
    <s v="FFM Finance SM1"/>
    <s v="SHARED SERVICES"/>
    <d v="2023-08-28T00:00:00"/>
    <s v="Lakshmi"/>
    <s v="Nagendran"/>
    <s v="Lakshmi.Nagendran@spotlightproperty.com.au"/>
    <x v="10"/>
    <x v="1"/>
    <d v="2025-02-07T00:00:00"/>
    <d v="2023-08-25T00:00:00"/>
    <m/>
    <x v="8"/>
    <s v="Q3, FY25"/>
  </r>
  <r>
    <x v="4"/>
    <s v="ECOMM DIGITAL"/>
    <s v="SHARED SERVICES E-COM"/>
    <d v="2023-08-21T00:00:00"/>
    <s v="Tatiana"/>
    <s v="Ko"/>
    <s v="Tatiana.Ko@srg.com.au"/>
    <x v="0"/>
    <x v="1"/>
    <d v="2023-08-18T00:00:00"/>
    <d v="2023-07-21T00:00:00"/>
    <m/>
    <x v="34"/>
    <s v="Q1, FY24"/>
  </r>
  <r>
    <x v="4"/>
    <s v="ECOMM DIGITAL"/>
    <s v="SHARED SERVICES E-COM"/>
    <d v="2023-08-21T00:00:00"/>
    <s v="Tatiana"/>
    <s v="Ko"/>
    <s v="Tatiana.Ko@srg.com.au"/>
    <x v="1"/>
    <x v="1"/>
    <d v="2023-08-18T00:00:00"/>
    <d v="2023-07-21T00:00:00"/>
    <m/>
    <x v="34"/>
    <s v="Q1, FY24"/>
  </r>
  <r>
    <x v="4"/>
    <s v="ECOMM DIGITAL"/>
    <s v="SHARED SERVICES E-COM"/>
    <d v="2023-08-21T00:00:00"/>
    <s v="Tatiana"/>
    <s v="Ko"/>
    <s v="Tatiana.Ko@srg.com.au"/>
    <x v="2"/>
    <x v="0"/>
    <m/>
    <d v="2024-02-29T00:00:00"/>
    <m/>
    <x v="4"/>
    <s v="Q3, FY24"/>
  </r>
  <r>
    <x v="4"/>
    <s v="ECOMM DIGITAL"/>
    <s v="SHARED SERVICES E-COM"/>
    <d v="2023-08-21T00:00:00"/>
    <s v="Tatiana"/>
    <s v="Ko"/>
    <s v="Tatiana.Ko@srg.com.au"/>
    <x v="3"/>
    <x v="0"/>
    <m/>
    <d v="2024-02-29T00:00:00"/>
    <m/>
    <x v="4"/>
    <s v="Q3, FY24"/>
  </r>
  <r>
    <x v="4"/>
    <s v="ECOMM DIGITAL"/>
    <s v="SHARED SERVICES E-COM"/>
    <d v="2023-08-21T00:00:00"/>
    <s v="Tatiana"/>
    <s v="Ko"/>
    <s v="Tatiana.Ko@srg.com.au"/>
    <x v="4"/>
    <x v="0"/>
    <m/>
    <d v="2024-02-29T00:00:00"/>
    <m/>
    <x v="4"/>
    <s v="Q3, FY24"/>
  </r>
  <r>
    <x v="4"/>
    <s v="ECOMM DIGITAL"/>
    <s v="SHARED SERVICES E-COM"/>
    <d v="2023-08-21T00:00:00"/>
    <s v="Tatiana"/>
    <s v="Ko"/>
    <s v="Tatiana.Ko@srg.com.au"/>
    <x v="5"/>
    <x v="0"/>
    <m/>
    <d v="2024-02-29T00:00:00"/>
    <m/>
    <x v="4"/>
    <s v="Q3, FY24"/>
  </r>
  <r>
    <x v="4"/>
    <s v="ECOMM DIGITAL"/>
    <s v="SHARED SERVICES E-COM"/>
    <d v="2023-08-21T00:00:00"/>
    <s v="Tatiana"/>
    <s v="Ko"/>
    <s v="Tatiana.Ko@srg.com.au"/>
    <x v="6"/>
    <x v="0"/>
    <m/>
    <d v="2024-02-29T00:00:00"/>
    <m/>
    <x v="4"/>
    <s v="Q3, FY24"/>
  </r>
  <r>
    <x v="4"/>
    <s v="ECOMM DIGITAL"/>
    <s v="SHARED SERVICES E-COM"/>
    <d v="2023-08-21T00:00:00"/>
    <s v="Tatiana"/>
    <s v="Ko"/>
    <s v="Tatiana.Ko@srg.com.au"/>
    <x v="7"/>
    <x v="1"/>
    <d v="2023-08-22T00:00:00"/>
    <d v="2023-07-21T00:00:00"/>
    <m/>
    <x v="34"/>
    <s v="Q1, FY24"/>
  </r>
  <r>
    <x v="4"/>
    <s v="ECOMM DIGITAL"/>
    <s v="SHARED SERVICES E-COM"/>
    <d v="2023-08-21T00:00:00"/>
    <s v="Tatiana"/>
    <s v="Ko"/>
    <s v="Tatiana.Ko@srg.com.au"/>
    <x v="8"/>
    <x v="1"/>
    <d v="2023-08-18T00:00:00"/>
    <d v="2023-07-21T00:00:00"/>
    <s v="Complete induction course to become familiar with SGH."/>
    <x v="34"/>
    <s v="Q1, FY24"/>
  </r>
  <r>
    <x v="4"/>
    <s v="ECOMM DIGITAL"/>
    <s v="SHARED SERVICES E-COM"/>
    <d v="2023-08-21T00:00:00"/>
    <s v="Tatiana"/>
    <s v="Ko"/>
    <s v="Tatiana.Ko@srg.com.au"/>
    <x v="9"/>
    <x v="1"/>
    <d v="2023-08-22T00:00:00"/>
    <d v="2023-07-21T00:00:00"/>
    <m/>
    <x v="34"/>
    <s v="Q1, FY24"/>
  </r>
  <r>
    <x v="4"/>
    <s v="ECOMM DIGITAL"/>
    <s v="SHARED SERVICES E-COM"/>
    <d v="2023-08-21T00:00:00"/>
    <s v="Tatiana"/>
    <s v="Ko"/>
    <s v="Tatiana.Ko@srg.com.au"/>
    <x v="10"/>
    <x v="1"/>
    <d v="2023-08-22T00:00:00"/>
    <d v="2023-07-21T00:00:00"/>
    <m/>
    <x v="34"/>
    <s v="Q1, FY24"/>
  </r>
  <r>
    <x v="4"/>
    <s v="ECOMM DIGITAL"/>
    <s v="SHARED SERVICES E-COM"/>
    <d v="2023-08-15T00:00:00"/>
    <s v="Afnan"/>
    <s v="Idrees"/>
    <s v="Afnan.Idrees@srg.com.au"/>
    <x v="0"/>
    <x v="1"/>
    <d v="2023-08-16T00:00:00"/>
    <d v="2023-07-26T00:00:00"/>
    <m/>
    <x v="34"/>
    <s v="Q1, FY24"/>
  </r>
  <r>
    <x v="4"/>
    <s v="ECOMM DIGITAL"/>
    <s v="SHARED SERVICES E-COM"/>
    <d v="2023-08-15T00:00:00"/>
    <s v="Afnan"/>
    <s v="Idrees"/>
    <s v="Afnan.Idrees@srg.com.au"/>
    <x v="1"/>
    <x v="1"/>
    <d v="2023-08-16T00:00:00"/>
    <d v="2023-07-26T00:00:00"/>
    <m/>
    <x v="34"/>
    <s v="Q1, FY24"/>
  </r>
  <r>
    <x v="4"/>
    <s v="ECOMM DIGITAL"/>
    <s v="SHARED SERVICES E-COM"/>
    <d v="2023-08-15T00:00:00"/>
    <s v="Afnan"/>
    <s v="Idrees"/>
    <s v="Afnan.Idrees@srg.com.au"/>
    <x v="2"/>
    <x v="0"/>
    <m/>
    <d v="2024-02-29T00:00:00"/>
    <m/>
    <x v="4"/>
    <s v="Q3, FY24"/>
  </r>
  <r>
    <x v="4"/>
    <s v="ECOMM DIGITAL"/>
    <s v="SHARED SERVICES E-COM"/>
    <d v="2023-08-15T00:00:00"/>
    <s v="Afnan"/>
    <s v="Idrees"/>
    <s v="Afnan.Idrees@srg.com.au"/>
    <x v="3"/>
    <x v="0"/>
    <m/>
    <d v="2024-02-29T00:00:00"/>
    <m/>
    <x v="4"/>
    <s v="Q3, FY24"/>
  </r>
  <r>
    <x v="4"/>
    <s v="ECOMM DIGITAL"/>
    <s v="SHARED SERVICES E-COM"/>
    <d v="2023-08-15T00:00:00"/>
    <s v="Afnan"/>
    <s v="Idrees"/>
    <s v="Afnan.Idrees@srg.com.au"/>
    <x v="4"/>
    <x v="0"/>
    <m/>
    <d v="2024-02-29T00:00:00"/>
    <m/>
    <x v="4"/>
    <s v="Q3, FY24"/>
  </r>
  <r>
    <x v="4"/>
    <s v="ECOMM DIGITAL"/>
    <s v="SHARED SERVICES E-COM"/>
    <d v="2023-08-15T00:00:00"/>
    <s v="Afnan"/>
    <s v="Idrees"/>
    <s v="Afnan.Idrees@srg.com.au"/>
    <x v="5"/>
    <x v="0"/>
    <m/>
    <d v="2024-02-29T00:00:00"/>
    <m/>
    <x v="4"/>
    <s v="Q3, FY24"/>
  </r>
  <r>
    <x v="4"/>
    <s v="ECOMM DIGITAL"/>
    <s v="SHARED SERVICES E-COM"/>
    <d v="2023-08-15T00:00:00"/>
    <s v="Afnan"/>
    <s v="Idrees"/>
    <s v="Afnan.Idrees@srg.com.au"/>
    <x v="6"/>
    <x v="0"/>
    <m/>
    <d v="2024-02-29T00:00:00"/>
    <m/>
    <x v="4"/>
    <s v="Q3, FY24"/>
  </r>
  <r>
    <x v="4"/>
    <s v="ECOMM DIGITAL"/>
    <s v="SHARED SERVICES E-COM"/>
    <d v="2023-08-15T00:00:00"/>
    <s v="Afnan"/>
    <s v="Idrees"/>
    <s v="Afnan.Idrees@srg.com.au"/>
    <x v="7"/>
    <x v="1"/>
    <d v="2023-08-15T00:00:00"/>
    <d v="2023-07-26T00:00:00"/>
    <m/>
    <x v="34"/>
    <s v="Q1, FY24"/>
  </r>
  <r>
    <x v="4"/>
    <s v="ECOMM DIGITAL"/>
    <s v="SHARED SERVICES E-COM"/>
    <d v="2023-08-15T00:00:00"/>
    <s v="Afnan"/>
    <s v="Idrees"/>
    <s v="Afnan.Idrees@srg.com.au"/>
    <x v="8"/>
    <x v="1"/>
    <d v="2023-08-15T00:00:00"/>
    <d v="2023-07-26T00:00:00"/>
    <m/>
    <x v="34"/>
    <s v="Q1, FY24"/>
  </r>
  <r>
    <x v="4"/>
    <s v="ECOMM DIGITAL"/>
    <s v="SHARED SERVICES E-COM"/>
    <d v="2023-08-15T00:00:00"/>
    <s v="Afnan"/>
    <s v="Idrees"/>
    <s v="Afnan.Idrees@srg.com.au"/>
    <x v="9"/>
    <x v="1"/>
    <d v="2023-08-15T00:00:00"/>
    <d v="2023-07-26T00:00:00"/>
    <m/>
    <x v="34"/>
    <s v="Q1, FY24"/>
  </r>
  <r>
    <x v="4"/>
    <s v="ECOMM DIGITAL"/>
    <s v="SHARED SERVICES E-COM"/>
    <d v="2023-08-15T00:00:00"/>
    <s v="Afnan"/>
    <s v="Idrees"/>
    <s v="Afnan.Idrees@srg.com.au"/>
    <x v="10"/>
    <x v="1"/>
    <d v="2023-08-15T00:00:00"/>
    <d v="2023-07-26T00:00:00"/>
    <m/>
    <x v="34"/>
    <s v="Q1, FY24"/>
  </r>
  <r>
    <x v="3"/>
    <s v="Facilities Management"/>
    <s v="SHARED SERVICES"/>
    <d v="2023-08-14T00:00:00"/>
    <s v="Marie"/>
    <s v="Napoli"/>
    <s v="marie.napoli@srg.com.au"/>
    <x v="0"/>
    <x v="1"/>
    <d v="2023-08-18T00:00:00"/>
    <d v="2023-07-19T00:00:00"/>
    <m/>
    <x v="34"/>
    <s v="Q1, FY24"/>
  </r>
  <r>
    <x v="3"/>
    <s v="Facilities Management"/>
    <s v="SHARED SERVICES"/>
    <d v="2023-08-14T00:00:00"/>
    <s v="Marie"/>
    <s v="Napoli"/>
    <s v="marie.napoli@srg.com.au"/>
    <x v="1"/>
    <x v="1"/>
    <d v="2023-08-18T00:00:00"/>
    <d v="2023-07-19T00:00:00"/>
    <m/>
    <x v="34"/>
    <s v="Q1, FY24"/>
  </r>
  <r>
    <x v="3"/>
    <s v="Facilities Management"/>
    <s v="SHARED SERVICES"/>
    <d v="2023-08-14T00:00:00"/>
    <s v="Marie"/>
    <s v="Napoli"/>
    <s v="marie.napoli@srg.com.au"/>
    <x v="2"/>
    <x v="1"/>
    <d v="2024-05-20T00:00:00"/>
    <d v="2024-02-29T00:00:00"/>
    <m/>
    <x v="22"/>
    <s v="Q4, FY24"/>
  </r>
  <r>
    <x v="3"/>
    <s v="Facilities Management"/>
    <s v="SHARED SERVICES"/>
    <d v="2023-08-14T00:00:00"/>
    <s v="Marie"/>
    <s v="Napoli"/>
    <s v="marie.napoli@srg.com.au"/>
    <x v="2"/>
    <x v="1"/>
    <d v="2025-05-26T00:00:00"/>
    <d v="2025-04-06T00:00:00"/>
    <m/>
    <x v="0"/>
    <s v="Q4, FY25"/>
  </r>
  <r>
    <x v="3"/>
    <s v="Facilities Management"/>
    <s v="SHARED SERVICES"/>
    <d v="2023-08-14T00:00:00"/>
    <s v="Marie"/>
    <s v="Napoli"/>
    <s v="marie.napoli@srg.com.au"/>
    <x v="3"/>
    <x v="1"/>
    <d v="2024-05-20T00:00:00"/>
    <d v="2024-02-29T00:00:00"/>
    <m/>
    <x v="22"/>
    <s v="Q4, FY24"/>
  </r>
  <r>
    <x v="3"/>
    <s v="Facilities Management"/>
    <s v="SHARED SERVICES"/>
    <d v="2023-08-14T00:00:00"/>
    <s v="Marie"/>
    <s v="Napoli"/>
    <s v="marie.napoli@srg.com.au"/>
    <x v="3"/>
    <x v="1"/>
    <d v="2025-05-26T00:00:00"/>
    <d v="2025-04-06T00:00:00"/>
    <m/>
    <x v="0"/>
    <s v="Q4, FY25"/>
  </r>
  <r>
    <x v="3"/>
    <s v="Facilities Management"/>
    <s v="SHARED SERVICES"/>
    <d v="2023-08-14T00:00:00"/>
    <s v="Marie"/>
    <s v="Napoli"/>
    <s v="marie.napoli@srg.com.au"/>
    <x v="4"/>
    <x v="1"/>
    <d v="2024-05-20T00:00:00"/>
    <d v="2024-02-29T00:00:00"/>
    <m/>
    <x v="22"/>
    <s v="Q4, FY24"/>
  </r>
  <r>
    <x v="3"/>
    <s v="Facilities Management"/>
    <s v="SHARED SERVICES"/>
    <d v="2023-08-14T00:00:00"/>
    <s v="Marie"/>
    <s v="Napoli"/>
    <s v="marie.napoli@srg.com.au"/>
    <x v="4"/>
    <x v="1"/>
    <d v="2025-05-26T00:00:00"/>
    <d v="2025-04-06T00:00:00"/>
    <m/>
    <x v="0"/>
    <s v="Q4, FY25"/>
  </r>
  <r>
    <x v="3"/>
    <s v="Facilities Management"/>
    <s v="SHARED SERVICES"/>
    <d v="2023-08-14T00:00:00"/>
    <s v="Marie"/>
    <s v="Napoli"/>
    <s v="marie.napoli@srg.com.au"/>
    <x v="5"/>
    <x v="1"/>
    <d v="2024-05-20T00:00:00"/>
    <d v="2024-02-29T00:00:00"/>
    <m/>
    <x v="22"/>
    <s v="Q4, FY24"/>
  </r>
  <r>
    <x v="3"/>
    <s v="Facilities Management"/>
    <s v="SHARED SERVICES"/>
    <d v="2023-08-14T00:00:00"/>
    <s v="Marie"/>
    <s v="Napoli"/>
    <s v="marie.napoli@srg.com.au"/>
    <x v="5"/>
    <x v="1"/>
    <d v="2025-05-26T00:00:00"/>
    <d v="2025-04-06T00:00:00"/>
    <m/>
    <x v="0"/>
    <s v="Q4, FY25"/>
  </r>
  <r>
    <x v="3"/>
    <s v="Facilities Management"/>
    <s v="SHARED SERVICES"/>
    <d v="2023-08-14T00:00:00"/>
    <s v="Marie"/>
    <s v="Napoli"/>
    <s v="marie.napoli@srg.com.au"/>
    <x v="6"/>
    <x v="0"/>
    <m/>
    <d v="2025-04-06T00:00:00"/>
    <m/>
    <x v="1"/>
    <s v="Q4, FY25"/>
  </r>
  <r>
    <x v="3"/>
    <s v="Facilities Management"/>
    <s v="SHARED SERVICES"/>
    <d v="2023-08-14T00:00:00"/>
    <s v="Marie"/>
    <s v="Napoli"/>
    <s v="marie.napoli@srg.com.au"/>
    <x v="6"/>
    <x v="1"/>
    <d v="2024-05-20T00:00:00"/>
    <d v="2024-02-29T00:00:00"/>
    <m/>
    <x v="22"/>
    <s v="Q4, FY24"/>
  </r>
  <r>
    <x v="3"/>
    <s v="Facilities Management"/>
    <s v="SHARED SERVICES"/>
    <d v="2023-08-14T00:00:00"/>
    <s v="Marie"/>
    <s v="Napoli"/>
    <s v="marie.napoli@srg.com.au"/>
    <x v="7"/>
    <x v="1"/>
    <d v="2023-08-18T00:00:00"/>
    <d v="2023-07-19T00:00:00"/>
    <m/>
    <x v="34"/>
    <s v="Q1, FY24"/>
  </r>
  <r>
    <x v="3"/>
    <s v="Facilities Management"/>
    <s v="SHARED SERVICES"/>
    <d v="2023-08-14T00:00:00"/>
    <s v="Marie"/>
    <s v="Napoli"/>
    <s v="marie.napoli@srg.com.au"/>
    <x v="8"/>
    <x v="1"/>
    <d v="2023-08-18T00:00:00"/>
    <d v="2023-07-19T00:00:00"/>
    <m/>
    <x v="34"/>
    <s v="Q1, FY24"/>
  </r>
  <r>
    <x v="3"/>
    <s v="Facilities Management"/>
    <s v="SHARED SERVICES"/>
    <d v="2023-08-14T00:00:00"/>
    <s v="Marie"/>
    <s v="Napoli"/>
    <s v="marie.napoli@srg.com.au"/>
    <x v="9"/>
    <x v="1"/>
    <d v="2023-08-16T00:00:00"/>
    <d v="2023-07-19T00:00:00"/>
    <m/>
    <x v="34"/>
    <s v="Q1, FY24"/>
  </r>
  <r>
    <x v="3"/>
    <s v="Facilities Management"/>
    <s v="SHARED SERVICES"/>
    <d v="2023-08-14T00:00:00"/>
    <s v="Marie"/>
    <s v="Napoli"/>
    <s v="marie.napoli@srg.com.au"/>
    <x v="9"/>
    <x v="1"/>
    <d v="2023-09-04T00:00:00"/>
    <d v="2023-09-04T00:00:00"/>
    <m/>
    <x v="32"/>
    <s v="Q1, FY24"/>
  </r>
  <r>
    <x v="3"/>
    <s v="Facilities Management"/>
    <s v="SHARED SERVICES"/>
    <d v="2023-08-14T00:00:00"/>
    <s v="Marie"/>
    <s v="Napoli"/>
    <s v="marie.napoli@srg.com.au"/>
    <x v="10"/>
    <x v="1"/>
    <d v="2023-08-18T00:00:00"/>
    <d v="2023-07-19T00:00:00"/>
    <m/>
    <x v="34"/>
    <s v="Q1, FY24"/>
  </r>
  <r>
    <x v="4"/>
    <s v="ECOMM DIGITAL"/>
    <s v="SHARED SERVICES E-COM"/>
    <d v="2023-08-07T00:00:00"/>
    <s v="Anna"/>
    <s v="Quin"/>
    <s v="anna.quin@srg.com.au"/>
    <x v="0"/>
    <x v="1"/>
    <d v="2023-08-08T00:00:00"/>
    <d v="2023-06-23T00:00:00"/>
    <m/>
    <x v="34"/>
    <s v="Q1, FY24"/>
  </r>
  <r>
    <x v="4"/>
    <s v="ECOMM DIGITAL"/>
    <s v="SHARED SERVICES E-COM"/>
    <d v="2023-08-07T00:00:00"/>
    <s v="Anna"/>
    <s v="Quin"/>
    <s v="anna.quin@srg.com.au"/>
    <x v="1"/>
    <x v="1"/>
    <d v="2023-08-08T00:00:00"/>
    <d v="2023-06-23T00:00:00"/>
    <m/>
    <x v="34"/>
    <s v="Q1, FY24"/>
  </r>
  <r>
    <x v="4"/>
    <s v="ECOMM DIGITAL"/>
    <s v="SHARED SERVICES E-COM"/>
    <d v="2023-08-07T00:00:00"/>
    <s v="Anna"/>
    <s v="Quin"/>
    <s v="anna.quin@srg.com.au"/>
    <x v="2"/>
    <x v="1"/>
    <d v="2024-04-30T00:00:00"/>
    <d v="2024-02-29T00:00:00"/>
    <m/>
    <x v="22"/>
    <s v="Q4, FY24"/>
  </r>
  <r>
    <x v="4"/>
    <s v="ECOMM DIGITAL"/>
    <s v="SHARED SERVICES E-COM"/>
    <d v="2023-08-07T00:00:00"/>
    <s v="Anna"/>
    <s v="Quin"/>
    <s v="anna.quin@srg.com.au"/>
    <x v="2"/>
    <x v="1"/>
    <d v="2025-04-28T00:00:00"/>
    <d v="2025-03-17T00:00:00"/>
    <m/>
    <x v="0"/>
    <s v="Q4, FY25"/>
  </r>
  <r>
    <x v="4"/>
    <s v="ECOMM DIGITAL"/>
    <s v="SHARED SERVICES E-COM"/>
    <d v="2023-08-07T00:00:00"/>
    <s v="Anna"/>
    <s v="Quin"/>
    <s v="anna.quin@srg.com.au"/>
    <x v="3"/>
    <x v="1"/>
    <d v="2024-04-30T00:00:00"/>
    <d v="2024-02-29T00:00:00"/>
    <m/>
    <x v="22"/>
    <s v="Q4, FY24"/>
  </r>
  <r>
    <x v="4"/>
    <s v="ECOMM DIGITAL"/>
    <s v="SHARED SERVICES E-COM"/>
    <d v="2023-08-07T00:00:00"/>
    <s v="Anna"/>
    <s v="Quin"/>
    <s v="anna.quin@srg.com.au"/>
    <x v="3"/>
    <x v="1"/>
    <d v="2025-04-28T00:00:00"/>
    <d v="2025-03-17T00:00:00"/>
    <m/>
    <x v="0"/>
    <s v="Q4, FY25"/>
  </r>
  <r>
    <x v="4"/>
    <s v="ECOMM DIGITAL"/>
    <s v="SHARED SERVICES E-COM"/>
    <d v="2023-08-07T00:00:00"/>
    <s v="Anna"/>
    <s v="Quin"/>
    <s v="anna.quin@srg.com.au"/>
    <x v="4"/>
    <x v="1"/>
    <d v="2024-04-30T00:00:00"/>
    <d v="2024-02-29T00:00:00"/>
    <m/>
    <x v="22"/>
    <s v="Q4, FY24"/>
  </r>
  <r>
    <x v="4"/>
    <s v="ECOMM DIGITAL"/>
    <s v="SHARED SERVICES E-COM"/>
    <d v="2023-08-07T00:00:00"/>
    <s v="Anna"/>
    <s v="Quin"/>
    <s v="anna.quin@srg.com.au"/>
    <x v="4"/>
    <x v="1"/>
    <d v="2025-04-28T00:00:00"/>
    <d v="2025-03-17T00:00:00"/>
    <m/>
    <x v="0"/>
    <s v="Q4, FY25"/>
  </r>
  <r>
    <x v="4"/>
    <s v="ECOMM DIGITAL"/>
    <s v="SHARED SERVICES E-COM"/>
    <d v="2023-08-07T00:00:00"/>
    <s v="Anna"/>
    <s v="Quin"/>
    <s v="anna.quin@srg.com.au"/>
    <x v="5"/>
    <x v="1"/>
    <d v="2024-04-30T00:00:00"/>
    <d v="2024-02-29T00:00:00"/>
    <m/>
    <x v="22"/>
    <s v="Q4, FY24"/>
  </r>
  <r>
    <x v="4"/>
    <s v="ECOMM DIGITAL"/>
    <s v="SHARED SERVICES E-COM"/>
    <d v="2023-08-07T00:00:00"/>
    <s v="Anna"/>
    <s v="Quin"/>
    <s v="anna.quin@srg.com.au"/>
    <x v="5"/>
    <x v="1"/>
    <d v="2025-04-28T00:00:00"/>
    <d v="2025-03-17T00:00:00"/>
    <m/>
    <x v="0"/>
    <s v="Q4, FY25"/>
  </r>
  <r>
    <x v="4"/>
    <s v="ECOMM DIGITAL"/>
    <s v="SHARED SERVICES E-COM"/>
    <d v="2023-08-07T00:00:00"/>
    <s v="Anna"/>
    <s v="Quin"/>
    <s v="anna.quin@srg.com.au"/>
    <x v="6"/>
    <x v="1"/>
    <d v="2024-04-30T00:00:00"/>
    <d v="2024-02-29T00:00:00"/>
    <m/>
    <x v="22"/>
    <s v="Q4, FY24"/>
  </r>
  <r>
    <x v="4"/>
    <s v="ECOMM DIGITAL"/>
    <s v="SHARED SERVICES E-COM"/>
    <d v="2023-08-07T00:00:00"/>
    <s v="Anna"/>
    <s v="Quin"/>
    <s v="anna.quin@srg.com.au"/>
    <x v="6"/>
    <x v="1"/>
    <d v="2025-04-28T00:00:00"/>
    <d v="2025-03-17T00:00:00"/>
    <m/>
    <x v="0"/>
    <s v="Q4, FY25"/>
  </r>
  <r>
    <x v="4"/>
    <s v="ECOMM DIGITAL"/>
    <s v="SHARED SERVICES E-COM"/>
    <d v="2023-08-07T00:00:00"/>
    <s v="Anna"/>
    <s v="Quin"/>
    <s v="anna.quin@srg.com.au"/>
    <x v="7"/>
    <x v="1"/>
    <d v="2023-08-07T00:00:00"/>
    <d v="2023-06-23T00:00:00"/>
    <m/>
    <x v="34"/>
    <s v="Q1, FY24"/>
  </r>
  <r>
    <x v="4"/>
    <s v="ECOMM DIGITAL"/>
    <s v="SHARED SERVICES E-COM"/>
    <d v="2023-08-07T00:00:00"/>
    <s v="Anna"/>
    <s v="Quin"/>
    <s v="anna.quin@srg.com.au"/>
    <x v="8"/>
    <x v="1"/>
    <d v="2023-08-07T00:00:00"/>
    <d v="2023-06-23T00:00:00"/>
    <m/>
    <x v="34"/>
    <s v="Q1, FY24"/>
  </r>
  <r>
    <x v="4"/>
    <s v="ECOMM DIGITAL"/>
    <s v="SHARED SERVICES E-COM"/>
    <d v="2023-08-07T00:00:00"/>
    <s v="Anna"/>
    <s v="Quin"/>
    <s v="anna.quin@srg.com.au"/>
    <x v="9"/>
    <x v="1"/>
    <d v="2023-08-08T00:00:00"/>
    <d v="2023-06-23T00:00:00"/>
    <m/>
    <x v="34"/>
    <s v="Q1, FY24"/>
  </r>
  <r>
    <x v="4"/>
    <s v="ECOMM DIGITAL"/>
    <s v="SHARED SERVICES E-COM"/>
    <d v="2023-08-07T00:00:00"/>
    <s v="Anna"/>
    <s v="Quin"/>
    <s v="anna.quin@srg.com.au"/>
    <x v="10"/>
    <x v="1"/>
    <d v="2023-08-08T00:00:00"/>
    <d v="2023-06-23T00:00:00"/>
    <m/>
    <x v="34"/>
    <s v="Q1, FY24"/>
  </r>
  <r>
    <x v="4"/>
    <s v="Head of Marketing Ops"/>
    <s v="SHARED SERVICES MARKETING"/>
    <d v="2023-08-07T00:00:00"/>
    <s v="Adam"/>
    <s v="Symmons"/>
    <s v="adam.symmons@srg.com.au"/>
    <x v="0"/>
    <x v="1"/>
    <d v="2024-10-07T00:00:00"/>
    <d v="2023-08-03T00:00:00"/>
    <m/>
    <x v="15"/>
    <s v="Q2, FY25"/>
  </r>
  <r>
    <x v="4"/>
    <s v="Head of Marketing Ops"/>
    <s v="SHARED SERVICES MARKETING"/>
    <d v="2023-08-07T00:00:00"/>
    <s v="Adam"/>
    <s v="Symmons"/>
    <s v="adam.symmons@srg.com.au"/>
    <x v="1"/>
    <x v="1"/>
    <d v="2024-10-07T00:00:00"/>
    <d v="2023-08-03T00:00:00"/>
    <m/>
    <x v="15"/>
    <s v="Q2, FY25"/>
  </r>
  <r>
    <x v="4"/>
    <s v="Head of Marketing Ops"/>
    <s v="SHARED SERVICES MARKETING"/>
    <d v="2023-08-07T00:00:00"/>
    <s v="Adam"/>
    <s v="Symmons"/>
    <s v="adam.symmons@srg.com.au"/>
    <x v="2"/>
    <x v="0"/>
    <m/>
    <d v="2024-02-29T00:00:00"/>
    <m/>
    <x v="4"/>
    <s v="Q3, FY24"/>
  </r>
  <r>
    <x v="4"/>
    <s v="Head of Marketing Ops"/>
    <s v="SHARED SERVICES MARKETING"/>
    <d v="2023-08-07T00:00:00"/>
    <s v="Adam"/>
    <s v="Symmons"/>
    <s v="adam.symmons@srg.com.au"/>
    <x v="3"/>
    <x v="0"/>
    <m/>
    <d v="2024-02-29T00:00:00"/>
    <m/>
    <x v="4"/>
    <s v="Q3, FY24"/>
  </r>
  <r>
    <x v="4"/>
    <s v="Head of Marketing Ops"/>
    <s v="SHARED SERVICES MARKETING"/>
    <d v="2023-08-07T00:00:00"/>
    <s v="Adam"/>
    <s v="Symmons"/>
    <s v="adam.symmons@srg.com.au"/>
    <x v="4"/>
    <x v="0"/>
    <m/>
    <d v="2024-02-29T00:00:00"/>
    <m/>
    <x v="4"/>
    <s v="Q3, FY24"/>
  </r>
  <r>
    <x v="4"/>
    <s v="Head of Marketing Ops"/>
    <s v="SHARED SERVICES MARKETING"/>
    <d v="2023-08-07T00:00:00"/>
    <s v="Adam"/>
    <s v="Symmons"/>
    <s v="adam.symmons@srg.com.au"/>
    <x v="5"/>
    <x v="0"/>
    <m/>
    <d v="2024-02-29T00:00:00"/>
    <m/>
    <x v="4"/>
    <s v="Q3, FY24"/>
  </r>
  <r>
    <x v="4"/>
    <s v="Head of Marketing Ops"/>
    <s v="SHARED SERVICES MARKETING"/>
    <d v="2023-08-07T00:00:00"/>
    <s v="Adam"/>
    <s v="Symmons"/>
    <s v="adam.symmons@srg.com.au"/>
    <x v="6"/>
    <x v="0"/>
    <m/>
    <d v="2024-02-29T00:00:00"/>
    <m/>
    <x v="4"/>
    <s v="Q3, FY24"/>
  </r>
  <r>
    <x v="4"/>
    <s v="Head of Marketing Ops"/>
    <s v="SHARED SERVICES MARKETING"/>
    <d v="2023-08-07T00:00:00"/>
    <s v="Adam"/>
    <s v="Symmons"/>
    <s v="adam.symmons@srg.com.au"/>
    <x v="7"/>
    <x v="1"/>
    <d v="2024-10-07T00:00:00"/>
    <d v="2023-08-03T00:00:00"/>
    <m/>
    <x v="15"/>
    <s v="Q2, FY25"/>
  </r>
  <r>
    <x v="4"/>
    <s v="Head of Marketing Ops"/>
    <s v="SHARED SERVICES MARKETING"/>
    <d v="2023-08-07T00:00:00"/>
    <s v="Adam"/>
    <s v="Symmons"/>
    <s v="adam.symmons@srg.com.au"/>
    <x v="8"/>
    <x v="1"/>
    <d v="2024-10-07T00:00:00"/>
    <d v="2023-08-03T00:00:00"/>
    <m/>
    <x v="15"/>
    <s v="Q2, FY25"/>
  </r>
  <r>
    <x v="4"/>
    <s v="Head of Marketing Ops"/>
    <s v="SHARED SERVICES MARKETING"/>
    <d v="2023-08-07T00:00:00"/>
    <s v="Adam"/>
    <s v="Symmons"/>
    <s v="adam.symmons@srg.com.au"/>
    <x v="9"/>
    <x v="1"/>
    <d v="2024-10-07T00:00:00"/>
    <d v="2023-08-03T00:00:00"/>
    <m/>
    <x v="15"/>
    <s v="Q2, FY25"/>
  </r>
  <r>
    <x v="4"/>
    <s v="Head of Marketing Ops"/>
    <s v="SHARED SERVICES MARKETING"/>
    <d v="2023-08-07T00:00:00"/>
    <s v="Adam"/>
    <s v="Symmons"/>
    <s v="adam.symmons@srg.com.au"/>
    <x v="10"/>
    <x v="1"/>
    <d v="2024-10-07T00:00:00"/>
    <d v="2019-06-21T00:00:00"/>
    <m/>
    <x v="15"/>
    <s v="Q2, FY25"/>
  </r>
  <r>
    <x v="2"/>
    <s v="IT DIGITAL"/>
    <s v="SHARED SERVICES IT"/>
    <d v="2023-07-31T00:00:00"/>
    <s v="Anirudh Singh"/>
    <s v="Singh"/>
    <s v="anirudh.singh@srg.com.au"/>
    <x v="0"/>
    <x v="1"/>
    <d v="2023-08-03T00:00:00"/>
    <d v="2023-07-12T00:00:00"/>
    <s v="Learn and applying the things"/>
    <x v="34"/>
    <s v="Q1, FY24"/>
  </r>
  <r>
    <x v="2"/>
    <s v="IT DIGITAL"/>
    <s v="SHARED SERVICES IT"/>
    <d v="2023-07-31T00:00:00"/>
    <s v="Anirudh Singh"/>
    <s v="Singh"/>
    <s v="anirudh.singh@srg.com.au"/>
    <x v="1"/>
    <x v="1"/>
    <d v="2023-08-03T00:00:00"/>
    <d v="2023-07-12T00:00:00"/>
    <m/>
    <x v="34"/>
    <s v="Q1, FY24"/>
  </r>
  <r>
    <x v="2"/>
    <s v="IT DIGITAL"/>
    <s v="SHARED SERVICES IT"/>
    <d v="2023-07-31T00:00:00"/>
    <s v="Anirudh Singh"/>
    <s v="Singh"/>
    <s v="anirudh.singh@srg.com.au"/>
    <x v="2"/>
    <x v="1"/>
    <d v="2024-04-02T00:00:00"/>
    <d v="2024-02-29T00:00:00"/>
    <m/>
    <x v="5"/>
    <s v="Q4, FY24"/>
  </r>
  <r>
    <x v="2"/>
    <s v="IT DIGITAL"/>
    <s v="SHARED SERVICES IT"/>
    <d v="2023-07-31T00:00:00"/>
    <s v="Anirudh Singh"/>
    <s v="Singh"/>
    <s v="anirudh.singh@srg.com.au"/>
    <x v="2"/>
    <x v="1"/>
    <d v="2025-03-04T00:00:00"/>
    <d v="2025-03-04T00:00:00"/>
    <m/>
    <x v="2"/>
    <s v="Q3, FY25"/>
  </r>
  <r>
    <x v="2"/>
    <s v="IT DIGITAL"/>
    <s v="SHARED SERVICES IT"/>
    <d v="2023-07-31T00:00:00"/>
    <s v="Anirudh Singh"/>
    <s v="Singh"/>
    <s v="anirudh.singh@srg.com.au"/>
    <x v="3"/>
    <x v="1"/>
    <d v="2024-04-02T00:00:00"/>
    <d v="2024-02-29T00:00:00"/>
    <m/>
    <x v="5"/>
    <s v="Q4, FY24"/>
  </r>
  <r>
    <x v="2"/>
    <s v="IT DIGITAL"/>
    <s v="SHARED SERVICES IT"/>
    <d v="2023-07-31T00:00:00"/>
    <s v="Anirudh Singh"/>
    <s v="Singh"/>
    <s v="anirudh.singh@srg.com.au"/>
    <x v="3"/>
    <x v="1"/>
    <d v="2025-03-04T00:00:00"/>
    <d v="2025-03-04T00:00:00"/>
    <m/>
    <x v="2"/>
    <s v="Q3, FY25"/>
  </r>
  <r>
    <x v="2"/>
    <s v="IT DIGITAL"/>
    <s v="SHARED SERVICES IT"/>
    <d v="2023-07-31T00:00:00"/>
    <s v="Anirudh Singh"/>
    <s v="Singh"/>
    <s v="anirudh.singh@srg.com.au"/>
    <x v="4"/>
    <x v="1"/>
    <d v="2024-04-02T00:00:00"/>
    <d v="2024-02-29T00:00:00"/>
    <m/>
    <x v="5"/>
    <s v="Q4, FY24"/>
  </r>
  <r>
    <x v="2"/>
    <s v="IT DIGITAL"/>
    <s v="SHARED SERVICES IT"/>
    <d v="2023-07-31T00:00:00"/>
    <s v="Anirudh Singh"/>
    <s v="Singh"/>
    <s v="anirudh.singh@srg.com.au"/>
    <x v="4"/>
    <x v="1"/>
    <d v="2025-03-04T00:00:00"/>
    <d v="2025-03-04T00:00:00"/>
    <m/>
    <x v="2"/>
    <s v="Q3, FY25"/>
  </r>
  <r>
    <x v="2"/>
    <s v="IT DIGITAL"/>
    <s v="SHARED SERVICES IT"/>
    <d v="2023-07-31T00:00:00"/>
    <s v="Anirudh Singh"/>
    <s v="Singh"/>
    <s v="anirudh.singh@srg.com.au"/>
    <x v="5"/>
    <x v="1"/>
    <d v="2024-04-16T00:00:00"/>
    <d v="2024-02-29T00:00:00"/>
    <m/>
    <x v="5"/>
    <s v="Q4, FY24"/>
  </r>
  <r>
    <x v="2"/>
    <s v="IT DIGITAL"/>
    <s v="SHARED SERVICES IT"/>
    <d v="2023-07-31T00:00:00"/>
    <s v="Anirudh Singh"/>
    <s v="Singh"/>
    <s v="anirudh.singh@srg.com.au"/>
    <x v="5"/>
    <x v="1"/>
    <d v="2025-03-04T00:00:00"/>
    <d v="2025-03-04T00:00:00"/>
    <m/>
    <x v="2"/>
    <s v="Q3, FY25"/>
  </r>
  <r>
    <x v="2"/>
    <s v="IT DIGITAL"/>
    <s v="SHARED SERVICES IT"/>
    <d v="2023-07-31T00:00:00"/>
    <s v="Anirudh Singh"/>
    <s v="Singh"/>
    <s v="anirudh.singh@srg.com.au"/>
    <x v="6"/>
    <x v="1"/>
    <d v="2024-04-16T00:00:00"/>
    <d v="2024-02-29T00:00:00"/>
    <m/>
    <x v="5"/>
    <s v="Q4, FY24"/>
  </r>
  <r>
    <x v="2"/>
    <s v="IT DIGITAL"/>
    <s v="SHARED SERVICES IT"/>
    <d v="2023-07-31T00:00:00"/>
    <s v="Anirudh Singh"/>
    <s v="Singh"/>
    <s v="anirudh.singh@srg.com.au"/>
    <x v="6"/>
    <x v="1"/>
    <d v="2025-03-04T00:00:00"/>
    <d v="2025-03-04T00:00:00"/>
    <m/>
    <x v="2"/>
    <s v="Q3, FY25"/>
  </r>
  <r>
    <x v="2"/>
    <s v="IT DIGITAL"/>
    <s v="SHARED SERVICES IT"/>
    <d v="2023-07-31T00:00:00"/>
    <s v="Anirudh Singh"/>
    <s v="Singh"/>
    <s v="anirudh.singh@srg.com.au"/>
    <x v="7"/>
    <x v="1"/>
    <d v="2023-08-03T00:00:00"/>
    <d v="2023-07-12T00:00:00"/>
    <s v="Learn and implement the things on the job"/>
    <x v="34"/>
    <s v="Q1, FY24"/>
  </r>
  <r>
    <x v="2"/>
    <s v="IT DIGITAL"/>
    <s v="SHARED SERVICES IT"/>
    <d v="2023-07-31T00:00:00"/>
    <s v="Anirudh Singh"/>
    <s v="Singh"/>
    <s v="anirudh.singh@srg.com.au"/>
    <x v="8"/>
    <x v="1"/>
    <d v="2023-08-03T00:00:00"/>
    <d v="2023-07-12T00:00:00"/>
    <s v="Learn what we do as a team and helping each other."/>
    <x v="34"/>
    <s v="Q1, FY24"/>
  </r>
  <r>
    <x v="2"/>
    <s v="IT DIGITAL"/>
    <s v="SHARED SERVICES IT"/>
    <d v="2023-07-31T00:00:00"/>
    <s v="Anirudh Singh"/>
    <s v="Singh"/>
    <s v="anirudh.singh@srg.com.au"/>
    <x v="9"/>
    <x v="1"/>
    <d v="2023-08-03T00:00:00"/>
    <d v="2023-07-12T00:00:00"/>
    <s v="Complete the training and learn what is workplace Safety. As its everyone's responsibility."/>
    <x v="34"/>
    <s v="Q1, FY24"/>
  </r>
  <r>
    <x v="2"/>
    <s v="IT DIGITAL"/>
    <s v="SHARED SERVICES IT"/>
    <d v="2023-07-31T00:00:00"/>
    <s v="Anirudh Singh"/>
    <s v="Singh"/>
    <s v="anirudh.singh@srg.com.au"/>
    <x v="10"/>
    <x v="1"/>
    <d v="2023-08-03T00:00:00"/>
    <d v="2023-07-12T00:00:00"/>
    <s v="Take the notes and learn from the training and implement the things on the job"/>
    <x v="34"/>
    <s v="Q1, FY24"/>
  </r>
  <r>
    <x v="4"/>
    <s v="Head of Marketing Ops"/>
    <s v="SHARED SERVICES MARKETING"/>
    <d v="2023-07-31T00:00:00"/>
    <s v="Francis"/>
    <s v="Bourke"/>
    <s v="Francis.Bourke@srg.com.au"/>
    <x v="0"/>
    <x v="1"/>
    <d v="2025-02-21T00:00:00"/>
    <d v="2023-07-22T00:00:00"/>
    <s v="to learn about the difference between Bullying, Harassment and Discrimination."/>
    <x v="8"/>
    <s v="Q3, FY25"/>
  </r>
  <r>
    <x v="4"/>
    <s v="Head of Marketing Ops"/>
    <s v="SHARED SERVICES MARKETING"/>
    <d v="2023-07-31T00:00:00"/>
    <s v="Francis"/>
    <s v="Bourke"/>
    <s v="Francis.Bourke@srg.com.au"/>
    <x v="1"/>
    <x v="1"/>
    <d v="2025-02-21T00:00:00"/>
    <d v="2023-07-22T00:00:00"/>
    <s v="to learn about what your responsibilities as a Team Member"/>
    <x v="8"/>
    <s v="Q3, FY25"/>
  </r>
  <r>
    <x v="4"/>
    <s v="Head of Marketing Ops"/>
    <s v="SHARED SERVICES MARKETING"/>
    <d v="2023-07-31T00:00:00"/>
    <s v="Francis"/>
    <s v="Bourke"/>
    <s v="Francis.Bourke@srg.com.au"/>
    <x v="2"/>
    <x v="1"/>
    <d v="2025-02-21T00:00:00"/>
    <d v="2024-02-29T00:00:00"/>
    <s v="identifying BEC scams"/>
    <x v="8"/>
    <s v="Q3, FY25"/>
  </r>
  <r>
    <x v="4"/>
    <s v="Head of Marketing Ops"/>
    <s v="SHARED SERVICES MARKETING"/>
    <d v="2023-07-31T00:00:00"/>
    <s v="Francis"/>
    <s v="Bourke"/>
    <s v="Francis.Bourke@srg.com.au"/>
    <x v="3"/>
    <x v="1"/>
    <d v="2025-02-21T00:00:00"/>
    <d v="2024-02-29T00:00:00"/>
    <s v="to raise awareness about how to avoid online threats"/>
    <x v="8"/>
    <s v="Q3, FY25"/>
  </r>
  <r>
    <x v="4"/>
    <s v="Head of Marketing Ops"/>
    <s v="SHARED SERVICES MARKETING"/>
    <d v="2023-07-31T00:00:00"/>
    <s v="Francis"/>
    <s v="Bourke"/>
    <s v="Francis.Bourke@srg.com.au"/>
    <x v="4"/>
    <x v="1"/>
    <d v="2025-02-21T00:00:00"/>
    <d v="2024-02-29T00:00:00"/>
    <s v="why links can be dangerous"/>
    <x v="8"/>
    <s v="Q3, FY25"/>
  </r>
  <r>
    <x v="4"/>
    <s v="Head of Marketing Ops"/>
    <s v="SHARED SERVICES MARKETING"/>
    <d v="2023-07-31T00:00:00"/>
    <s v="Francis"/>
    <s v="Bourke"/>
    <s v="Francis.Bourke@srg.com.au"/>
    <x v="5"/>
    <x v="1"/>
    <d v="2025-02-21T00:00:00"/>
    <d v="2024-02-29T00:00:00"/>
    <s v="safe web surfing"/>
    <x v="8"/>
    <s v="Q3, FY25"/>
  </r>
  <r>
    <x v="4"/>
    <s v="Head of Marketing Ops"/>
    <s v="SHARED SERVICES MARKETING"/>
    <d v="2023-07-31T00:00:00"/>
    <s v="Francis"/>
    <s v="Bourke"/>
    <s v="Francis.Bourke@srg.com.au"/>
    <x v="6"/>
    <x v="1"/>
    <d v="2025-02-21T00:00:00"/>
    <d v="2024-02-29T00:00:00"/>
    <s v="the Cyber Security Toolkit"/>
    <x v="8"/>
    <s v="Q3, FY25"/>
  </r>
  <r>
    <x v="4"/>
    <s v="Head of Marketing Ops"/>
    <s v="SHARED SERVICES MARKETING"/>
    <d v="2023-07-31T00:00:00"/>
    <s v="Francis"/>
    <s v="Bourke"/>
    <s v="Francis.Bourke@srg.com.au"/>
    <x v="7"/>
    <x v="1"/>
    <d v="2025-02-21T00:00:00"/>
    <d v="2023-07-22T00:00:00"/>
    <s v="Flexible Work Arrangements"/>
    <x v="8"/>
    <s v="Q3, FY25"/>
  </r>
  <r>
    <x v="4"/>
    <s v="Head of Marketing Ops"/>
    <s v="SHARED SERVICES MARKETING"/>
    <d v="2023-07-31T00:00:00"/>
    <s v="Francis"/>
    <s v="Bourke"/>
    <s v="Francis.Bourke@srg.com.au"/>
    <x v="8"/>
    <x v="1"/>
    <d v="2025-02-21T00:00:00"/>
    <d v="2023-07-22T00:00:00"/>
    <s v="Getting to know SGH"/>
    <x v="8"/>
    <s v="Q3, FY25"/>
  </r>
  <r>
    <x v="4"/>
    <s v="Head of Marketing Ops"/>
    <s v="SHARED SERVICES MARKETING"/>
    <d v="2023-07-31T00:00:00"/>
    <s v="Francis"/>
    <s v="Bourke"/>
    <s v="Francis.Bourke@srg.com.au"/>
    <x v="9"/>
    <x v="1"/>
    <d v="2023-09-22T00:00:00"/>
    <d v="2023-07-22T00:00:00"/>
    <s v="To learn more about health and Safety in the work place"/>
    <x v="32"/>
    <s v="Q1, FY24"/>
  </r>
  <r>
    <x v="4"/>
    <s v="Head of Marketing Ops"/>
    <s v="SHARED SERVICES MARKETING"/>
    <d v="2023-07-31T00:00:00"/>
    <s v="Francis"/>
    <s v="Bourke"/>
    <s v="Francis.Bourke@srg.com.au"/>
    <x v="10"/>
    <x v="1"/>
    <d v="2025-02-21T00:00:00"/>
    <d v="2023-07-22T00:00:00"/>
    <s v="to understand how technology should be used in a secure manner"/>
    <x v="8"/>
    <s v="Q3, FY25"/>
  </r>
  <r>
    <x v="3"/>
    <s v="Property Management"/>
    <s v="SHARED SERVICES"/>
    <d v="2023-07-31T00:00:00"/>
    <s v="Linda"/>
    <s v="Abela"/>
    <s v="linda.abela@srg.com.au"/>
    <x v="0"/>
    <x v="1"/>
    <d v="2023-08-04T00:00:00"/>
    <d v="2023-06-08T00:00:00"/>
    <m/>
    <x v="34"/>
    <s v="Q1, FY24"/>
  </r>
  <r>
    <x v="3"/>
    <s v="Property Management"/>
    <s v="SHARED SERVICES"/>
    <d v="2023-07-31T00:00:00"/>
    <s v="Linda"/>
    <s v="Abela"/>
    <s v="linda.abela@srg.com.au"/>
    <x v="1"/>
    <x v="1"/>
    <d v="2023-08-04T00:00:00"/>
    <d v="2023-06-08T00:00:00"/>
    <m/>
    <x v="34"/>
    <s v="Q1, FY24"/>
  </r>
  <r>
    <x v="3"/>
    <s v="Property Management"/>
    <s v="SHARED SERVICES"/>
    <d v="2023-07-31T00:00:00"/>
    <s v="Linda"/>
    <s v="Abela"/>
    <s v="linda.abela@srg.com.au"/>
    <x v="2"/>
    <x v="1"/>
    <d v="2024-07-25T00:00:00"/>
    <d v="2024-02-29T00:00:00"/>
    <m/>
    <x v="20"/>
    <s v="Q1, FY25"/>
  </r>
  <r>
    <x v="3"/>
    <s v="Property Management"/>
    <s v="SHARED SERVICES"/>
    <d v="2023-07-31T00:00:00"/>
    <s v="Linda"/>
    <s v="Abela"/>
    <s v="linda.abela@srg.com.au"/>
    <x v="3"/>
    <x v="1"/>
    <d v="2024-07-26T00:00:00"/>
    <d v="2024-02-29T00:00:00"/>
    <m/>
    <x v="20"/>
    <s v="Q1, FY25"/>
  </r>
  <r>
    <x v="3"/>
    <s v="Property Management"/>
    <s v="SHARED SERVICES"/>
    <d v="2023-07-31T00:00:00"/>
    <s v="Linda"/>
    <s v="Abela"/>
    <s v="linda.abela@srg.com.au"/>
    <x v="4"/>
    <x v="1"/>
    <d v="2024-07-26T00:00:00"/>
    <d v="2024-02-29T00:00:00"/>
    <m/>
    <x v="20"/>
    <s v="Q1, FY25"/>
  </r>
  <r>
    <x v="3"/>
    <s v="Property Management"/>
    <s v="SHARED SERVICES"/>
    <d v="2023-07-31T00:00:00"/>
    <s v="Linda"/>
    <s v="Abela"/>
    <s v="linda.abela@srg.com.au"/>
    <x v="5"/>
    <x v="1"/>
    <d v="2024-07-26T00:00:00"/>
    <d v="2024-02-29T00:00:00"/>
    <m/>
    <x v="20"/>
    <s v="Q1, FY25"/>
  </r>
  <r>
    <x v="3"/>
    <s v="Property Management"/>
    <s v="SHARED SERVICES"/>
    <d v="2023-07-31T00:00:00"/>
    <s v="Linda"/>
    <s v="Abela"/>
    <s v="linda.abela@srg.com.au"/>
    <x v="6"/>
    <x v="1"/>
    <d v="2024-07-25T00:00:00"/>
    <d v="2024-02-29T00:00:00"/>
    <m/>
    <x v="20"/>
    <s v="Q1, FY25"/>
  </r>
  <r>
    <x v="3"/>
    <s v="Property Management"/>
    <s v="SHARED SERVICES"/>
    <d v="2023-07-31T00:00:00"/>
    <s v="Linda"/>
    <s v="Abela"/>
    <s v="linda.abela@srg.com.au"/>
    <x v="7"/>
    <x v="1"/>
    <d v="2023-08-04T00:00:00"/>
    <d v="2023-06-08T00:00:00"/>
    <m/>
    <x v="34"/>
    <s v="Q1, FY24"/>
  </r>
  <r>
    <x v="3"/>
    <s v="Property Management"/>
    <s v="SHARED SERVICES"/>
    <d v="2023-07-31T00:00:00"/>
    <s v="Linda"/>
    <s v="Abela"/>
    <s v="linda.abela@srg.com.au"/>
    <x v="8"/>
    <x v="1"/>
    <d v="2023-08-04T00:00:00"/>
    <d v="2023-06-08T00:00:00"/>
    <m/>
    <x v="34"/>
    <s v="Q1, FY24"/>
  </r>
  <r>
    <x v="3"/>
    <s v="Property Management"/>
    <s v="SHARED SERVICES"/>
    <d v="2023-07-31T00:00:00"/>
    <s v="Linda"/>
    <s v="Abela"/>
    <s v="linda.abela@srg.com.au"/>
    <x v="9"/>
    <x v="1"/>
    <d v="2023-08-03T00:00:00"/>
    <d v="2023-06-08T00:00:00"/>
    <m/>
    <x v="34"/>
    <s v="Q1, FY24"/>
  </r>
  <r>
    <x v="3"/>
    <s v="Property Management"/>
    <s v="SHARED SERVICES"/>
    <d v="2023-07-31T00:00:00"/>
    <s v="Linda"/>
    <s v="Abela"/>
    <s v="linda.abela@srg.com.au"/>
    <x v="9"/>
    <x v="1"/>
    <d v="2023-10-09T00:00:00"/>
    <d v="2023-10-09T00:00:00"/>
    <m/>
    <x v="29"/>
    <s v="Q2, FY24"/>
  </r>
  <r>
    <x v="3"/>
    <s v="Property Management"/>
    <s v="SHARED SERVICES"/>
    <d v="2023-07-31T00:00:00"/>
    <s v="Linda"/>
    <s v="Abela"/>
    <s v="linda.abela@srg.com.au"/>
    <x v="10"/>
    <x v="1"/>
    <d v="2023-08-03T00:00:00"/>
    <d v="2023-06-08T00:00:00"/>
    <m/>
    <x v="34"/>
    <s v="Q1, FY24"/>
  </r>
  <r>
    <x v="2"/>
    <s v="IT DIGITAL"/>
    <s v="SHARED SERVICES IT"/>
    <d v="2023-07-25T00:00:00"/>
    <s v="Ankit"/>
    <s v="Bansal"/>
    <s v="ankit.bansal@srg.com.au"/>
    <x v="0"/>
    <x v="1"/>
    <d v="2023-07-31T00:00:00"/>
    <d v="2023-06-16T00:00:00"/>
    <m/>
    <x v="34"/>
    <s v="Q1, FY24"/>
  </r>
  <r>
    <x v="2"/>
    <s v="IT DIGITAL"/>
    <s v="SHARED SERVICES IT"/>
    <d v="2023-07-25T00:00:00"/>
    <s v="Ankit"/>
    <s v="Bansal"/>
    <s v="ankit.bansal@srg.com.au"/>
    <x v="1"/>
    <x v="1"/>
    <d v="2023-07-31T00:00:00"/>
    <d v="2023-06-16T00:00:00"/>
    <m/>
    <x v="34"/>
    <s v="Q1, FY24"/>
  </r>
  <r>
    <x v="2"/>
    <s v="IT DIGITAL"/>
    <s v="SHARED SERVICES IT"/>
    <d v="2023-07-25T00:00:00"/>
    <s v="Ankit"/>
    <s v="Bansal"/>
    <s v="ankit.bansal@srg.com.au"/>
    <x v="2"/>
    <x v="1"/>
    <d v="2024-04-08T00:00:00"/>
    <d v="2024-02-29T00:00:00"/>
    <m/>
    <x v="5"/>
    <s v="Q4, FY24"/>
  </r>
  <r>
    <x v="2"/>
    <s v="IT DIGITAL"/>
    <s v="SHARED SERVICES IT"/>
    <d v="2023-07-25T00:00:00"/>
    <s v="Ankit"/>
    <s v="Bansal"/>
    <s v="ankit.bansal@srg.com.au"/>
    <x v="3"/>
    <x v="1"/>
    <d v="2024-04-08T00:00:00"/>
    <d v="2024-02-29T00:00:00"/>
    <m/>
    <x v="5"/>
    <s v="Q4, FY24"/>
  </r>
  <r>
    <x v="2"/>
    <s v="IT DIGITAL"/>
    <s v="SHARED SERVICES IT"/>
    <d v="2023-07-25T00:00:00"/>
    <s v="Ankit"/>
    <s v="Bansal"/>
    <s v="ankit.bansal@srg.com.au"/>
    <x v="3"/>
    <x v="1"/>
    <d v="2024-04-08T00:00:00"/>
    <d v="2024-04-08T00:00:00"/>
    <m/>
    <x v="5"/>
    <s v="Q4, FY24"/>
  </r>
  <r>
    <x v="2"/>
    <s v="IT DIGITAL"/>
    <s v="SHARED SERVICES IT"/>
    <d v="2023-07-25T00:00:00"/>
    <s v="Ankit"/>
    <s v="Bansal"/>
    <s v="ankit.bansal@srg.com.au"/>
    <x v="3"/>
    <x v="1"/>
    <d v="2025-03-07T00:00:00"/>
    <d v="2025-03-07T00:00:00"/>
    <m/>
    <x v="2"/>
    <s v="Q3, FY25"/>
  </r>
  <r>
    <x v="2"/>
    <s v="IT DIGITAL"/>
    <s v="SHARED SERVICES IT"/>
    <d v="2023-07-25T00:00:00"/>
    <s v="Ankit"/>
    <s v="Bansal"/>
    <s v="ankit.bansal@srg.com.au"/>
    <x v="4"/>
    <x v="1"/>
    <d v="2024-04-08T00:00:00"/>
    <d v="2024-02-29T00:00:00"/>
    <m/>
    <x v="5"/>
    <s v="Q4, FY24"/>
  </r>
  <r>
    <x v="2"/>
    <s v="IT DIGITAL"/>
    <s v="SHARED SERVICES IT"/>
    <d v="2023-07-25T00:00:00"/>
    <s v="Ankit"/>
    <s v="Bansal"/>
    <s v="ankit.bansal@srg.com.au"/>
    <x v="5"/>
    <x v="1"/>
    <d v="2024-04-08T00:00:00"/>
    <d v="2024-02-29T00:00:00"/>
    <m/>
    <x v="5"/>
    <s v="Q4, FY24"/>
  </r>
  <r>
    <x v="2"/>
    <s v="IT DIGITAL"/>
    <s v="SHARED SERVICES IT"/>
    <d v="2023-07-25T00:00:00"/>
    <s v="Ankit"/>
    <s v="Bansal"/>
    <s v="ankit.bansal@srg.com.au"/>
    <x v="6"/>
    <x v="1"/>
    <d v="2024-04-08T00:00:00"/>
    <d v="2024-02-29T00:00:00"/>
    <m/>
    <x v="5"/>
    <s v="Q4, FY24"/>
  </r>
  <r>
    <x v="2"/>
    <s v="IT DIGITAL"/>
    <s v="SHARED SERVICES IT"/>
    <d v="2023-07-25T00:00:00"/>
    <s v="Ankit"/>
    <s v="Bansal"/>
    <s v="ankit.bansal@srg.com.au"/>
    <x v="7"/>
    <x v="1"/>
    <d v="2023-08-01T00:00:00"/>
    <d v="2023-06-16T00:00:00"/>
    <m/>
    <x v="34"/>
    <s v="Q1, FY24"/>
  </r>
  <r>
    <x v="2"/>
    <s v="IT DIGITAL"/>
    <s v="SHARED SERVICES IT"/>
    <d v="2023-07-25T00:00:00"/>
    <s v="Ankit"/>
    <s v="Bansal"/>
    <s v="ankit.bansal@srg.com.au"/>
    <x v="8"/>
    <x v="1"/>
    <d v="2023-07-31T00:00:00"/>
    <d v="2023-06-16T00:00:00"/>
    <m/>
    <x v="34"/>
    <s v="Q1, FY24"/>
  </r>
  <r>
    <x v="2"/>
    <s v="IT DIGITAL"/>
    <s v="SHARED SERVICES IT"/>
    <d v="2023-07-25T00:00:00"/>
    <s v="Ankit"/>
    <s v="Bansal"/>
    <s v="ankit.bansal@srg.com.au"/>
    <x v="9"/>
    <x v="1"/>
    <d v="2023-07-31T00:00:00"/>
    <d v="2023-06-16T00:00:00"/>
    <s v="Adhere to the guidelines mentioned"/>
    <x v="34"/>
    <s v="Q1, FY24"/>
  </r>
  <r>
    <x v="2"/>
    <s v="IT DIGITAL"/>
    <s v="SHARED SERVICES IT"/>
    <d v="2023-07-25T00:00:00"/>
    <s v="Ankit"/>
    <s v="Bansal"/>
    <s v="ankit.bansal@srg.com.au"/>
    <x v="10"/>
    <x v="1"/>
    <d v="2023-07-31T00:00:00"/>
    <d v="2023-06-16T00:00:00"/>
    <m/>
    <x v="34"/>
    <s v="Q1, FY24"/>
  </r>
  <r>
    <x v="4"/>
    <s v="ECOMM DIGITAL"/>
    <s v="SHARED SERVICES E-COM"/>
    <d v="2023-07-24T00:00:00"/>
    <s v="Sheldon"/>
    <s v="Phulpagar"/>
    <s v="sheldon.phulpagar@srg.com.au"/>
    <x v="0"/>
    <x v="1"/>
    <d v="2023-07-28T00:00:00"/>
    <d v="2023-07-13T00:00:00"/>
    <m/>
    <x v="34"/>
    <s v="Q1, FY24"/>
  </r>
  <r>
    <x v="4"/>
    <s v="ECOMM DIGITAL"/>
    <s v="SHARED SERVICES E-COM"/>
    <d v="2023-07-24T00:00:00"/>
    <s v="Sheldon"/>
    <s v="Phulpagar"/>
    <s v="sheldon.phulpagar@srg.com.au"/>
    <x v="1"/>
    <x v="1"/>
    <d v="2023-07-31T00:00:00"/>
    <d v="2023-07-13T00:00:00"/>
    <m/>
    <x v="34"/>
    <s v="Q1, FY24"/>
  </r>
  <r>
    <x v="4"/>
    <s v="ECOMM DIGITAL"/>
    <s v="SHARED SERVICES E-COM"/>
    <d v="2023-07-24T00:00:00"/>
    <s v="Sheldon"/>
    <s v="Phulpagar"/>
    <s v="sheldon.phulpagar@srg.com.au"/>
    <x v="2"/>
    <x v="1"/>
    <d v="2024-04-12T00:00:00"/>
    <d v="2024-02-29T00:00:00"/>
    <m/>
    <x v="5"/>
    <s v="Q4, FY24"/>
  </r>
  <r>
    <x v="4"/>
    <s v="ECOMM DIGITAL"/>
    <s v="SHARED SERVICES E-COM"/>
    <d v="2023-07-24T00:00:00"/>
    <s v="Sheldon"/>
    <s v="Phulpagar"/>
    <s v="sheldon.phulpagar@srg.com.au"/>
    <x v="3"/>
    <x v="1"/>
    <d v="2024-04-11T00:00:00"/>
    <d v="2024-02-29T00:00:00"/>
    <m/>
    <x v="5"/>
    <s v="Q4, FY24"/>
  </r>
  <r>
    <x v="4"/>
    <s v="ECOMM DIGITAL"/>
    <s v="SHARED SERVICES E-COM"/>
    <d v="2023-07-24T00:00:00"/>
    <s v="Sheldon"/>
    <s v="Phulpagar"/>
    <s v="sheldon.phulpagar@srg.com.au"/>
    <x v="4"/>
    <x v="1"/>
    <d v="2024-04-11T00:00:00"/>
    <d v="2024-02-29T00:00:00"/>
    <m/>
    <x v="5"/>
    <s v="Q4, FY24"/>
  </r>
  <r>
    <x v="4"/>
    <s v="ECOMM DIGITAL"/>
    <s v="SHARED SERVICES E-COM"/>
    <d v="2023-07-24T00:00:00"/>
    <s v="Sheldon"/>
    <s v="Phulpagar"/>
    <s v="sheldon.phulpagar@srg.com.au"/>
    <x v="5"/>
    <x v="1"/>
    <d v="2024-04-12T00:00:00"/>
    <d v="2024-02-29T00:00:00"/>
    <m/>
    <x v="5"/>
    <s v="Q4, FY24"/>
  </r>
  <r>
    <x v="4"/>
    <s v="ECOMM DIGITAL"/>
    <s v="SHARED SERVICES E-COM"/>
    <d v="2023-07-24T00:00:00"/>
    <s v="Sheldon"/>
    <s v="Phulpagar"/>
    <s v="sheldon.phulpagar@srg.com.au"/>
    <x v="6"/>
    <x v="1"/>
    <d v="2024-04-12T00:00:00"/>
    <d v="2024-02-29T00:00:00"/>
    <m/>
    <x v="5"/>
    <s v="Q4, FY24"/>
  </r>
  <r>
    <x v="4"/>
    <s v="ECOMM DIGITAL"/>
    <s v="SHARED SERVICES E-COM"/>
    <d v="2023-07-24T00:00:00"/>
    <s v="Sheldon"/>
    <s v="Phulpagar"/>
    <s v="sheldon.phulpagar@srg.com.au"/>
    <x v="7"/>
    <x v="1"/>
    <d v="2023-07-25T00:00:00"/>
    <d v="2023-07-13T00:00:00"/>
    <m/>
    <x v="34"/>
    <s v="Q1, FY24"/>
  </r>
  <r>
    <x v="4"/>
    <s v="ECOMM DIGITAL"/>
    <s v="SHARED SERVICES E-COM"/>
    <d v="2023-07-24T00:00:00"/>
    <s v="Sheldon"/>
    <s v="Phulpagar"/>
    <s v="sheldon.phulpagar@srg.com.au"/>
    <x v="8"/>
    <x v="1"/>
    <d v="2023-07-24T00:00:00"/>
    <d v="2023-07-13T00:00:00"/>
    <m/>
    <x v="34"/>
    <s v="Q1, FY24"/>
  </r>
  <r>
    <x v="4"/>
    <s v="ECOMM DIGITAL"/>
    <s v="SHARED SERVICES E-COM"/>
    <d v="2023-07-24T00:00:00"/>
    <s v="Sheldon"/>
    <s v="Phulpagar"/>
    <s v="sheldon.phulpagar@srg.com.au"/>
    <x v="9"/>
    <x v="1"/>
    <d v="2023-07-24T00:00:00"/>
    <d v="2023-07-13T00:00:00"/>
    <m/>
    <x v="34"/>
    <s v="Q1, FY24"/>
  </r>
  <r>
    <x v="4"/>
    <s v="ECOMM DIGITAL"/>
    <s v="SHARED SERVICES E-COM"/>
    <d v="2023-07-24T00:00:00"/>
    <s v="Sheldon"/>
    <s v="Phulpagar"/>
    <s v="sheldon.phulpagar@srg.com.au"/>
    <x v="9"/>
    <x v="1"/>
    <d v="2023-11-09T00:00:00"/>
    <d v="2023-11-09T00:00:00"/>
    <m/>
    <x v="28"/>
    <s v="Q2, FY24"/>
  </r>
  <r>
    <x v="4"/>
    <s v="ECOMM DIGITAL"/>
    <s v="SHARED SERVICES E-COM"/>
    <d v="2023-07-24T00:00:00"/>
    <s v="Sheldon"/>
    <s v="Phulpagar"/>
    <s v="sheldon.phulpagar@srg.com.au"/>
    <x v="10"/>
    <x v="1"/>
    <d v="2023-07-28T00:00:00"/>
    <d v="2023-07-13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0"/>
    <x v="1"/>
    <d v="2023-07-28T00:00:00"/>
    <d v="2023-07-16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1"/>
    <x v="1"/>
    <d v="2023-07-28T00:00:00"/>
    <d v="2023-07-16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2"/>
    <x v="0"/>
    <m/>
    <d v="2025-04-07T00:00:00"/>
    <m/>
    <x v="1"/>
    <s v="Q4, FY25"/>
  </r>
  <r>
    <x v="4"/>
    <s v="Head of Marketing Ops"/>
    <s v="SHARED SERVICES MARKETING"/>
    <d v="2023-07-24T00:00:00"/>
    <s v="Maleka"/>
    <s v="Henderson"/>
    <s v="maleka.henderson@srg.com.au"/>
    <x v="2"/>
    <x v="1"/>
    <d v="2024-05-21T00:00:00"/>
    <d v="2024-02-29T00:00:00"/>
    <m/>
    <x v="22"/>
    <s v="Q4, FY24"/>
  </r>
  <r>
    <x v="4"/>
    <s v="Head of Marketing Ops"/>
    <s v="SHARED SERVICES MARKETING"/>
    <d v="2023-07-24T00:00:00"/>
    <s v="Maleka"/>
    <s v="Henderson"/>
    <s v="maleka.henderson@srg.com.au"/>
    <x v="3"/>
    <x v="0"/>
    <m/>
    <d v="2025-04-07T00:00:00"/>
    <m/>
    <x v="1"/>
    <s v="Q4, FY25"/>
  </r>
  <r>
    <x v="4"/>
    <s v="Head of Marketing Ops"/>
    <s v="SHARED SERVICES MARKETING"/>
    <d v="2023-07-24T00:00:00"/>
    <s v="Maleka"/>
    <s v="Henderson"/>
    <s v="maleka.henderson@srg.com.au"/>
    <x v="3"/>
    <x v="1"/>
    <d v="2024-05-21T00:00:00"/>
    <d v="2024-02-29T00:00:00"/>
    <m/>
    <x v="22"/>
    <s v="Q4, FY24"/>
  </r>
  <r>
    <x v="4"/>
    <s v="Head of Marketing Ops"/>
    <s v="SHARED SERVICES MARKETING"/>
    <d v="2023-07-24T00:00:00"/>
    <s v="Maleka"/>
    <s v="Henderson"/>
    <s v="maleka.henderson@srg.com.au"/>
    <x v="4"/>
    <x v="0"/>
    <m/>
    <d v="2025-04-07T00:00:00"/>
    <m/>
    <x v="1"/>
    <s v="Q4, FY25"/>
  </r>
  <r>
    <x v="4"/>
    <s v="Head of Marketing Ops"/>
    <s v="SHARED SERVICES MARKETING"/>
    <d v="2023-07-24T00:00:00"/>
    <s v="Maleka"/>
    <s v="Henderson"/>
    <s v="maleka.henderson@srg.com.au"/>
    <x v="4"/>
    <x v="1"/>
    <d v="2024-05-21T00:00:00"/>
    <d v="2024-02-29T00:00:00"/>
    <m/>
    <x v="22"/>
    <s v="Q4, FY24"/>
  </r>
  <r>
    <x v="4"/>
    <s v="Head of Marketing Ops"/>
    <s v="SHARED SERVICES MARKETING"/>
    <d v="2023-07-24T00:00:00"/>
    <s v="Maleka"/>
    <s v="Henderson"/>
    <s v="maleka.henderson@srg.com.au"/>
    <x v="5"/>
    <x v="0"/>
    <m/>
    <d v="2025-04-07T00:00:00"/>
    <m/>
    <x v="1"/>
    <s v="Q4, FY25"/>
  </r>
  <r>
    <x v="4"/>
    <s v="Head of Marketing Ops"/>
    <s v="SHARED SERVICES MARKETING"/>
    <d v="2023-07-24T00:00:00"/>
    <s v="Maleka"/>
    <s v="Henderson"/>
    <s v="maleka.henderson@srg.com.au"/>
    <x v="5"/>
    <x v="1"/>
    <d v="2024-05-21T00:00:00"/>
    <d v="2024-02-29T00:00:00"/>
    <m/>
    <x v="22"/>
    <s v="Q4, FY24"/>
  </r>
  <r>
    <x v="4"/>
    <s v="Head of Marketing Ops"/>
    <s v="SHARED SERVICES MARKETING"/>
    <d v="2023-07-24T00:00:00"/>
    <s v="Maleka"/>
    <s v="Henderson"/>
    <s v="maleka.henderson@srg.com.au"/>
    <x v="6"/>
    <x v="1"/>
    <d v="2024-05-21T00:00:00"/>
    <d v="2024-02-29T00:00:00"/>
    <m/>
    <x v="22"/>
    <s v="Q4, FY24"/>
  </r>
  <r>
    <x v="4"/>
    <s v="Head of Marketing Ops"/>
    <s v="SHARED SERVICES MARKETING"/>
    <d v="2023-07-24T00:00:00"/>
    <s v="Maleka"/>
    <s v="Henderson"/>
    <s v="maleka.henderson@srg.com.au"/>
    <x v="6"/>
    <x v="1"/>
    <d v="2025-05-21T00:00:00"/>
    <d v="2025-04-07T00:00:00"/>
    <m/>
    <x v="0"/>
    <s v="Q4, FY25"/>
  </r>
  <r>
    <x v="4"/>
    <s v="Head of Marketing Ops"/>
    <s v="SHARED SERVICES MARKETING"/>
    <d v="2023-07-24T00:00:00"/>
    <s v="Maleka"/>
    <s v="Henderson"/>
    <s v="maleka.henderson@srg.com.au"/>
    <x v="7"/>
    <x v="1"/>
    <d v="2023-07-28T00:00:00"/>
    <d v="2023-07-16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8"/>
    <x v="1"/>
    <d v="2023-07-28T00:00:00"/>
    <d v="2023-07-16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9"/>
    <x v="1"/>
    <d v="2023-07-28T00:00:00"/>
    <d v="2023-07-16T00:00:00"/>
    <m/>
    <x v="34"/>
    <s v="Q1, FY24"/>
  </r>
  <r>
    <x v="4"/>
    <s v="Head of Marketing Ops"/>
    <s v="SHARED SERVICES MARKETING"/>
    <d v="2023-07-24T00:00:00"/>
    <s v="Maleka"/>
    <s v="Henderson"/>
    <s v="maleka.henderson@srg.com.au"/>
    <x v="9"/>
    <x v="1"/>
    <d v="2023-11-01T00:00:00"/>
    <d v="2023-11-01T00:00:00"/>
    <m/>
    <x v="28"/>
    <s v="Q2, FY24"/>
  </r>
  <r>
    <x v="4"/>
    <s v="Head of Marketing Ops"/>
    <s v="SHARED SERVICES MARKETING"/>
    <d v="2023-07-24T00:00:00"/>
    <s v="Maleka"/>
    <s v="Henderson"/>
    <s v="maleka.henderson@srg.com.au"/>
    <x v="10"/>
    <x v="1"/>
    <d v="2023-07-28T00:00:00"/>
    <d v="2023-07-16T00:00:00"/>
    <m/>
    <x v="34"/>
    <s v="Q1, FY24"/>
  </r>
  <r>
    <x v="7"/>
    <m/>
    <s v="SHARED SERVICES HR"/>
    <d v="2023-07-10T00:00:00"/>
    <s v="Carol"/>
    <s v="Donald"/>
    <s v="carol.donald@srg.com.au"/>
    <x v="0"/>
    <x v="1"/>
    <d v="2023-07-12T00:00:00"/>
    <d v="2023-06-08T00:00:00"/>
    <m/>
    <x v="7"/>
    <s v="Q1, FY24"/>
  </r>
  <r>
    <x v="7"/>
    <m/>
    <s v="SHARED SERVICES HR"/>
    <d v="2023-07-10T00:00:00"/>
    <s v="Carol"/>
    <s v="Donald"/>
    <s v="carol.donald@srg.com.au"/>
    <x v="1"/>
    <x v="1"/>
    <d v="2023-07-12T00:00:00"/>
    <d v="2023-06-08T00:00:00"/>
    <m/>
    <x v="7"/>
    <s v="Q1, FY24"/>
  </r>
  <r>
    <x v="7"/>
    <m/>
    <s v="SHARED SERVICES HR"/>
    <d v="2023-07-10T00:00:00"/>
    <s v="Carol"/>
    <s v="Donald"/>
    <s v="carol.donald@srg.com.au"/>
    <x v="2"/>
    <x v="0"/>
    <m/>
    <d v="2025-05-08T00:00:00"/>
    <m/>
    <x v="0"/>
    <s v="Q4, FY25"/>
  </r>
  <r>
    <x v="7"/>
    <m/>
    <s v="SHARED SERVICES HR"/>
    <d v="2023-07-10T00:00:00"/>
    <s v="Carol"/>
    <s v="Donald"/>
    <s v="carol.donald@srg.com.au"/>
    <x v="2"/>
    <x v="1"/>
    <d v="2024-06-21T00:00:00"/>
    <d v="2024-02-29T00:00:00"/>
    <m/>
    <x v="21"/>
    <s v="Q4, FY24"/>
  </r>
  <r>
    <x v="7"/>
    <m/>
    <s v="SHARED SERVICES HR"/>
    <d v="2023-07-10T00:00:00"/>
    <s v="Carol"/>
    <s v="Donald"/>
    <s v="carol.donald@srg.com.au"/>
    <x v="3"/>
    <x v="0"/>
    <m/>
    <d v="2025-05-08T00:00:00"/>
    <m/>
    <x v="0"/>
    <s v="Q4, FY25"/>
  </r>
  <r>
    <x v="7"/>
    <m/>
    <s v="SHARED SERVICES HR"/>
    <d v="2023-07-10T00:00:00"/>
    <s v="Carol"/>
    <s v="Donald"/>
    <s v="carol.donald@srg.com.au"/>
    <x v="3"/>
    <x v="1"/>
    <d v="2024-06-21T00:00:00"/>
    <d v="2024-02-29T00:00:00"/>
    <m/>
    <x v="21"/>
    <s v="Q4, FY24"/>
  </r>
  <r>
    <x v="7"/>
    <m/>
    <s v="SHARED SERVICES HR"/>
    <d v="2023-07-10T00:00:00"/>
    <s v="Carol"/>
    <s v="Donald"/>
    <s v="carol.donald@srg.com.au"/>
    <x v="4"/>
    <x v="0"/>
    <m/>
    <d v="2025-05-08T00:00:00"/>
    <m/>
    <x v="0"/>
    <s v="Q4, FY25"/>
  </r>
  <r>
    <x v="7"/>
    <m/>
    <s v="SHARED SERVICES HR"/>
    <d v="2023-07-10T00:00:00"/>
    <s v="Carol"/>
    <s v="Donald"/>
    <s v="carol.donald@srg.com.au"/>
    <x v="4"/>
    <x v="1"/>
    <d v="2024-06-21T00:00:00"/>
    <d v="2024-02-29T00:00:00"/>
    <m/>
    <x v="21"/>
    <s v="Q4, FY24"/>
  </r>
  <r>
    <x v="7"/>
    <m/>
    <s v="SHARED SERVICES HR"/>
    <d v="2023-07-10T00:00:00"/>
    <s v="Carol"/>
    <s v="Donald"/>
    <s v="carol.donald@srg.com.au"/>
    <x v="5"/>
    <x v="0"/>
    <m/>
    <d v="2025-05-08T00:00:00"/>
    <m/>
    <x v="0"/>
    <s v="Q4, FY25"/>
  </r>
  <r>
    <x v="7"/>
    <m/>
    <s v="SHARED SERVICES HR"/>
    <d v="2023-07-10T00:00:00"/>
    <s v="Carol"/>
    <s v="Donald"/>
    <s v="carol.donald@srg.com.au"/>
    <x v="5"/>
    <x v="1"/>
    <d v="2024-06-21T00:00:00"/>
    <d v="2024-02-29T00:00:00"/>
    <m/>
    <x v="21"/>
    <s v="Q4, FY24"/>
  </r>
  <r>
    <x v="7"/>
    <m/>
    <s v="SHARED SERVICES HR"/>
    <d v="2023-07-10T00:00:00"/>
    <s v="Carol"/>
    <s v="Donald"/>
    <s v="carol.donald@srg.com.au"/>
    <x v="6"/>
    <x v="0"/>
    <m/>
    <d v="2025-05-08T00:00:00"/>
    <m/>
    <x v="0"/>
    <s v="Q4, FY25"/>
  </r>
  <r>
    <x v="7"/>
    <m/>
    <s v="SHARED SERVICES HR"/>
    <d v="2023-07-10T00:00:00"/>
    <s v="Carol"/>
    <s v="Donald"/>
    <s v="carol.donald@srg.com.au"/>
    <x v="6"/>
    <x v="1"/>
    <d v="2024-06-21T00:00:00"/>
    <d v="2024-02-29T00:00:00"/>
    <m/>
    <x v="21"/>
    <s v="Q4, FY24"/>
  </r>
  <r>
    <x v="7"/>
    <m/>
    <s v="SHARED SERVICES HR"/>
    <d v="2023-07-10T00:00:00"/>
    <s v="Carol"/>
    <s v="Donald"/>
    <s v="carol.donald@srg.com.au"/>
    <x v="7"/>
    <x v="1"/>
    <d v="2023-07-12T00:00:00"/>
    <d v="2023-06-08T00:00:00"/>
    <m/>
    <x v="7"/>
    <s v="Q1, FY24"/>
  </r>
  <r>
    <x v="7"/>
    <m/>
    <s v="SHARED SERVICES HR"/>
    <d v="2023-07-10T00:00:00"/>
    <s v="Carol"/>
    <s v="Donald"/>
    <s v="carol.donald@srg.com.au"/>
    <x v="8"/>
    <x v="1"/>
    <d v="2023-07-12T00:00:00"/>
    <d v="2023-06-08T00:00:00"/>
    <m/>
    <x v="7"/>
    <s v="Q1, FY24"/>
  </r>
  <r>
    <x v="7"/>
    <m/>
    <s v="SHARED SERVICES HR"/>
    <d v="2023-07-10T00:00:00"/>
    <s v="Carol"/>
    <s v="Donald"/>
    <s v="carol.donald@srg.com.au"/>
    <x v="8"/>
    <x v="1"/>
    <d v="2023-08-01T00:00:00"/>
    <d v="2023-07-20T00:00:00"/>
    <m/>
    <x v="34"/>
    <s v="Q1, FY24"/>
  </r>
  <r>
    <x v="7"/>
    <m/>
    <s v="SHARED SERVICES HR"/>
    <d v="2023-07-10T00:00:00"/>
    <s v="Carol"/>
    <s v="Donald"/>
    <s v="carol.donald@srg.com.au"/>
    <x v="9"/>
    <x v="1"/>
    <d v="2023-07-12T00:00:00"/>
    <d v="2023-06-08T00:00:00"/>
    <m/>
    <x v="7"/>
    <s v="Q1, FY24"/>
  </r>
  <r>
    <x v="7"/>
    <m/>
    <s v="SHARED SERVICES HR"/>
    <d v="2023-07-10T00:00:00"/>
    <s v="Carol"/>
    <s v="Donald"/>
    <s v="carol.donald@srg.com.au"/>
    <x v="9"/>
    <x v="1"/>
    <d v="2025-04-01T00:00:00"/>
    <d v="2024-03-13T00:00:00"/>
    <m/>
    <x v="1"/>
    <s v="Q4, FY25"/>
  </r>
  <r>
    <x v="7"/>
    <m/>
    <s v="SHARED SERVICES HR"/>
    <d v="2023-07-10T00:00:00"/>
    <s v="Carol"/>
    <s v="Donald"/>
    <s v="carol.donald@srg.com.au"/>
    <x v="10"/>
    <x v="1"/>
    <d v="2023-07-12T00:00:00"/>
    <d v="2023-06-08T00:00:00"/>
    <m/>
    <x v="7"/>
    <s v="Q1, FY24"/>
  </r>
  <r>
    <x v="2"/>
    <s v="IT DIGITAL"/>
    <s v="SHARED SERVICES"/>
    <d v="2023-07-03T00:00:00"/>
    <s v="Mohit"/>
    <s v="Sharma"/>
    <s v="mohit.sharma@srg.com.au"/>
    <x v="0"/>
    <x v="1"/>
    <d v="2023-08-03T00:00:00"/>
    <d v="2023-06-16T00:00:00"/>
    <m/>
    <x v="34"/>
    <s v="Q1, FY24"/>
  </r>
  <r>
    <x v="2"/>
    <s v="IT DIGITAL"/>
    <s v="SHARED SERVICES"/>
    <d v="2023-07-03T00:00:00"/>
    <s v="Mohit"/>
    <s v="Sharma"/>
    <s v="mohit.sharma@srg.com.au"/>
    <x v="1"/>
    <x v="1"/>
    <d v="2023-09-21T00:00:00"/>
    <d v="2023-06-16T00:00:00"/>
    <m/>
    <x v="32"/>
    <s v="Q1, FY24"/>
  </r>
  <r>
    <x v="2"/>
    <s v="IT DIGITAL"/>
    <s v="SHARED SERVICES"/>
    <d v="2023-07-03T00:00:00"/>
    <s v="Mohit"/>
    <s v="Sharma"/>
    <s v="mohit.sharma@srg.com.au"/>
    <x v="2"/>
    <x v="0"/>
    <m/>
    <d v="2025-03-23T00:00:00"/>
    <m/>
    <x v="2"/>
    <s v="Q3, FY25"/>
  </r>
  <r>
    <x v="2"/>
    <s v="IT DIGITAL"/>
    <s v="SHARED SERVICES"/>
    <d v="2023-07-03T00:00:00"/>
    <s v="Mohit"/>
    <s v="Sharma"/>
    <s v="mohit.sharma@srg.com.au"/>
    <x v="2"/>
    <x v="1"/>
    <d v="2024-05-06T00:00:00"/>
    <d v="2024-02-29T00:00:00"/>
    <m/>
    <x v="22"/>
    <s v="Q4, FY24"/>
  </r>
  <r>
    <x v="2"/>
    <s v="IT DIGITAL"/>
    <s v="SHARED SERVICES"/>
    <d v="2023-07-03T00:00:00"/>
    <s v="Mohit"/>
    <s v="Sharma"/>
    <s v="mohit.sharma@srg.com.au"/>
    <x v="3"/>
    <x v="0"/>
    <m/>
    <d v="2025-03-18T00:00:00"/>
    <m/>
    <x v="2"/>
    <s v="Q3, FY25"/>
  </r>
  <r>
    <x v="2"/>
    <s v="IT DIGITAL"/>
    <s v="SHARED SERVICES"/>
    <d v="2023-07-03T00:00:00"/>
    <s v="Mohit"/>
    <s v="Sharma"/>
    <s v="mohit.sharma@srg.com.au"/>
    <x v="3"/>
    <x v="1"/>
    <d v="2024-05-01T00:00:00"/>
    <d v="2024-02-29T00:00:00"/>
    <m/>
    <x v="22"/>
    <s v="Q4, FY24"/>
  </r>
  <r>
    <x v="2"/>
    <s v="IT DIGITAL"/>
    <s v="SHARED SERVICES"/>
    <d v="2023-07-03T00:00:00"/>
    <s v="Mohit"/>
    <s v="Sharma"/>
    <s v="mohit.sharma@srg.com.au"/>
    <x v="4"/>
    <x v="0"/>
    <m/>
    <d v="2025-04-10T00:00:00"/>
    <m/>
    <x v="1"/>
    <s v="Q4, FY25"/>
  </r>
  <r>
    <x v="2"/>
    <s v="IT DIGITAL"/>
    <s v="SHARED SERVICES"/>
    <d v="2023-07-03T00:00:00"/>
    <s v="Mohit"/>
    <s v="Sharma"/>
    <s v="mohit.sharma@srg.com.au"/>
    <x v="4"/>
    <x v="1"/>
    <d v="2024-05-24T00:00:00"/>
    <d v="2024-02-29T00:00:00"/>
    <m/>
    <x v="22"/>
    <s v="Q4, FY24"/>
  </r>
  <r>
    <x v="2"/>
    <s v="IT DIGITAL"/>
    <s v="SHARED SERVICES"/>
    <d v="2023-07-03T00:00:00"/>
    <s v="Mohit"/>
    <s v="Sharma"/>
    <s v="mohit.sharma@srg.com.au"/>
    <x v="5"/>
    <x v="0"/>
    <m/>
    <d v="2025-04-16T00:00:00"/>
    <m/>
    <x v="1"/>
    <s v="Q4, FY25"/>
  </r>
  <r>
    <x v="2"/>
    <s v="IT DIGITAL"/>
    <s v="SHARED SERVICES"/>
    <d v="2023-07-03T00:00:00"/>
    <s v="Mohit"/>
    <s v="Sharma"/>
    <s v="mohit.sharma@srg.com.au"/>
    <x v="5"/>
    <x v="1"/>
    <d v="2024-05-29T00:00:00"/>
    <d v="2024-02-29T00:00:00"/>
    <m/>
    <x v="21"/>
    <s v="Q4, FY24"/>
  </r>
  <r>
    <x v="2"/>
    <s v="IT DIGITAL"/>
    <s v="SHARED SERVICES"/>
    <d v="2023-07-03T00:00:00"/>
    <s v="Mohit"/>
    <s v="Sharma"/>
    <s v="mohit.sharma@srg.com.au"/>
    <x v="6"/>
    <x v="0"/>
    <m/>
    <d v="2025-04-16T00:00:00"/>
    <m/>
    <x v="1"/>
    <s v="Q4, FY25"/>
  </r>
  <r>
    <x v="2"/>
    <s v="IT DIGITAL"/>
    <s v="SHARED SERVICES"/>
    <d v="2023-07-03T00:00:00"/>
    <s v="Mohit"/>
    <s v="Sharma"/>
    <s v="mohit.sharma@srg.com.au"/>
    <x v="6"/>
    <x v="1"/>
    <d v="2024-05-29T00:00:00"/>
    <d v="2024-02-29T00:00:00"/>
    <m/>
    <x v="21"/>
    <s v="Q4, FY24"/>
  </r>
  <r>
    <x v="2"/>
    <s v="IT DIGITAL"/>
    <s v="SHARED SERVICES"/>
    <d v="2023-07-03T00:00:00"/>
    <s v="Mohit"/>
    <s v="Sharma"/>
    <s v="mohit.sharma@srg.com.au"/>
    <x v="7"/>
    <x v="1"/>
    <d v="2023-08-03T00:00:00"/>
    <d v="2023-06-16T00:00:00"/>
    <m/>
    <x v="34"/>
    <s v="Q1, FY24"/>
  </r>
  <r>
    <x v="2"/>
    <s v="IT DIGITAL"/>
    <s v="SHARED SERVICES"/>
    <d v="2023-07-03T00:00:00"/>
    <s v="Mohit"/>
    <s v="Sharma"/>
    <s v="mohit.sharma@srg.com.au"/>
    <x v="8"/>
    <x v="1"/>
    <d v="2023-08-03T00:00:00"/>
    <d v="2023-06-16T00:00:00"/>
    <m/>
    <x v="34"/>
    <s v="Q1, FY24"/>
  </r>
  <r>
    <x v="2"/>
    <s v="IT DIGITAL"/>
    <s v="SHARED SERVICES"/>
    <d v="2023-07-03T00:00:00"/>
    <s v="Mohit"/>
    <s v="Sharma"/>
    <s v="mohit.sharma@srg.com.au"/>
    <x v="9"/>
    <x v="1"/>
    <d v="2023-07-13T00:00:00"/>
    <d v="2023-06-16T00:00:00"/>
    <m/>
    <x v="7"/>
    <s v="Q1, FY24"/>
  </r>
  <r>
    <x v="2"/>
    <s v="IT DIGITAL"/>
    <s v="SHARED SERVICES"/>
    <d v="2023-07-03T00:00:00"/>
    <s v="Mohit"/>
    <s v="Sharma"/>
    <s v="mohit.sharma@srg.com.au"/>
    <x v="10"/>
    <x v="1"/>
    <d v="2023-07-14T00:00:00"/>
    <d v="2023-06-16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0"/>
    <x v="1"/>
    <d v="2023-07-03T00:00:00"/>
    <d v="2023-06-23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1"/>
    <x v="1"/>
    <d v="2023-07-03T00:00:00"/>
    <d v="2023-06-23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2"/>
    <x v="1"/>
    <d v="2024-05-08T00:00:00"/>
    <d v="2024-02-29T00:00:00"/>
    <m/>
    <x v="22"/>
    <s v="Q4, FY24"/>
  </r>
  <r>
    <x v="4"/>
    <s v="ECOMM DIGITAL"/>
    <s v="SHARED SERVICES E-COM"/>
    <d v="2023-06-29T00:00:00"/>
    <s v="Satish"/>
    <s v="Muthuarumugam"/>
    <s v="Satish.Muthuarumugam@srg.com.au"/>
    <x v="2"/>
    <x v="1"/>
    <d v="2025-04-01T00:00:00"/>
    <d v="2025-03-26T00:00:00"/>
    <m/>
    <x v="1"/>
    <s v="Q4, FY25"/>
  </r>
  <r>
    <x v="4"/>
    <s v="ECOMM DIGITAL"/>
    <s v="SHARED SERVICES E-COM"/>
    <d v="2023-06-29T00:00:00"/>
    <s v="Satish"/>
    <s v="Muthuarumugam"/>
    <s v="Satish.Muthuarumugam@srg.com.au"/>
    <x v="3"/>
    <x v="1"/>
    <d v="2024-05-08T00:00:00"/>
    <d v="2024-02-29T00:00:00"/>
    <m/>
    <x v="22"/>
    <s v="Q4, FY24"/>
  </r>
  <r>
    <x v="4"/>
    <s v="ECOMM DIGITAL"/>
    <s v="SHARED SERVICES E-COM"/>
    <d v="2023-06-29T00:00:00"/>
    <s v="Satish"/>
    <s v="Muthuarumugam"/>
    <s v="Satish.Muthuarumugam@srg.com.au"/>
    <x v="3"/>
    <x v="1"/>
    <d v="2025-04-01T00:00:00"/>
    <d v="2025-03-26T00:00:00"/>
    <m/>
    <x v="1"/>
    <s v="Q4, FY25"/>
  </r>
  <r>
    <x v="4"/>
    <s v="ECOMM DIGITAL"/>
    <s v="SHARED SERVICES E-COM"/>
    <d v="2023-06-29T00:00:00"/>
    <s v="Satish"/>
    <s v="Muthuarumugam"/>
    <s v="Satish.Muthuarumugam@srg.com.au"/>
    <x v="4"/>
    <x v="1"/>
    <d v="2024-05-08T00:00:00"/>
    <d v="2024-02-29T00:00:00"/>
    <m/>
    <x v="22"/>
    <s v="Q4, FY24"/>
  </r>
  <r>
    <x v="4"/>
    <s v="ECOMM DIGITAL"/>
    <s v="SHARED SERVICES E-COM"/>
    <d v="2023-06-29T00:00:00"/>
    <s v="Satish"/>
    <s v="Muthuarumugam"/>
    <s v="Satish.Muthuarumugam@srg.com.au"/>
    <x v="4"/>
    <x v="1"/>
    <d v="2025-04-01T00:00:00"/>
    <d v="2025-03-26T00:00:00"/>
    <m/>
    <x v="1"/>
    <s v="Q4, FY25"/>
  </r>
  <r>
    <x v="4"/>
    <s v="ECOMM DIGITAL"/>
    <s v="SHARED SERVICES E-COM"/>
    <d v="2023-06-29T00:00:00"/>
    <s v="Satish"/>
    <s v="Muthuarumugam"/>
    <s v="Satish.Muthuarumugam@srg.com.au"/>
    <x v="5"/>
    <x v="1"/>
    <d v="2024-05-08T00:00:00"/>
    <d v="2024-02-29T00:00:00"/>
    <m/>
    <x v="22"/>
    <s v="Q4, FY24"/>
  </r>
  <r>
    <x v="4"/>
    <s v="ECOMM DIGITAL"/>
    <s v="SHARED SERVICES E-COM"/>
    <d v="2023-06-29T00:00:00"/>
    <s v="Satish"/>
    <s v="Muthuarumugam"/>
    <s v="Satish.Muthuarumugam@srg.com.au"/>
    <x v="5"/>
    <x v="1"/>
    <d v="2025-04-01T00:00:00"/>
    <d v="2025-03-26T00:00:00"/>
    <m/>
    <x v="1"/>
    <s v="Q4, FY25"/>
  </r>
  <r>
    <x v="4"/>
    <s v="ECOMM DIGITAL"/>
    <s v="SHARED SERVICES E-COM"/>
    <d v="2023-06-29T00:00:00"/>
    <s v="Satish"/>
    <s v="Muthuarumugam"/>
    <s v="Satish.Muthuarumugam@srg.com.au"/>
    <x v="6"/>
    <x v="1"/>
    <d v="2024-05-08T00:00:00"/>
    <d v="2024-02-29T00:00:00"/>
    <m/>
    <x v="22"/>
    <s v="Q4, FY24"/>
  </r>
  <r>
    <x v="4"/>
    <s v="ECOMM DIGITAL"/>
    <s v="SHARED SERVICES E-COM"/>
    <d v="2023-06-29T00:00:00"/>
    <s v="Satish"/>
    <s v="Muthuarumugam"/>
    <s v="Satish.Muthuarumugam@srg.com.au"/>
    <x v="6"/>
    <x v="1"/>
    <d v="2025-04-01T00:00:00"/>
    <d v="2025-03-26T00:00:00"/>
    <m/>
    <x v="1"/>
    <s v="Q4, FY25"/>
  </r>
  <r>
    <x v="4"/>
    <s v="ECOMM DIGITAL"/>
    <s v="SHARED SERVICES E-COM"/>
    <d v="2023-06-29T00:00:00"/>
    <s v="Satish"/>
    <s v="Muthuarumugam"/>
    <s v="Satish.Muthuarumugam@srg.com.au"/>
    <x v="7"/>
    <x v="1"/>
    <d v="2023-07-03T00:00:00"/>
    <d v="2023-06-23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8"/>
    <x v="1"/>
    <d v="2023-07-03T00:00:00"/>
    <d v="2023-06-23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9"/>
    <x v="1"/>
    <d v="2023-06-30T00:00:00"/>
    <d v="2023-06-23T00:00:00"/>
    <m/>
    <x v="7"/>
    <s v="Q1, FY24"/>
  </r>
  <r>
    <x v="4"/>
    <s v="ECOMM DIGITAL"/>
    <s v="SHARED SERVICES E-COM"/>
    <d v="2023-06-29T00:00:00"/>
    <s v="Satish"/>
    <s v="Muthuarumugam"/>
    <s v="Satish.Muthuarumugam@srg.com.au"/>
    <x v="9"/>
    <x v="1"/>
    <d v="2023-08-29T00:00:00"/>
    <d v="2023-08-29T00:00:00"/>
    <m/>
    <x v="32"/>
    <s v="Q1, FY24"/>
  </r>
  <r>
    <x v="4"/>
    <s v="ECOMM DIGITAL"/>
    <s v="SHARED SERVICES E-COM"/>
    <d v="2023-06-29T00:00:00"/>
    <s v="Satish"/>
    <s v="Muthuarumugam"/>
    <s v="Satish.Muthuarumugam@srg.com.au"/>
    <x v="9"/>
    <x v="1"/>
    <d v="2024-10-28T00:00:00"/>
    <d v="2024-10-28T00:00:00"/>
    <m/>
    <x v="13"/>
    <s v="Q2, FY25"/>
  </r>
  <r>
    <x v="4"/>
    <s v="ECOMM DIGITAL"/>
    <s v="SHARED SERVICES E-COM"/>
    <d v="2023-06-29T00:00:00"/>
    <s v="Satish"/>
    <s v="Muthuarumugam"/>
    <s v="Satish.Muthuarumugam@srg.com.au"/>
    <x v="10"/>
    <x v="1"/>
    <d v="2023-07-03T00:00:00"/>
    <d v="2023-06-23T00:00:00"/>
    <m/>
    <x v="7"/>
    <s v="Q1, FY24"/>
  </r>
  <r>
    <x v="9"/>
    <m/>
    <s v="SGH SUPPORT"/>
    <d v="2023-06-03T00:00:00"/>
    <s v="Adam"/>
    <s v="Fiorenza"/>
    <s v="adam.fiorenza@sgaviationaustralia.com"/>
    <x v="0"/>
    <x v="1"/>
    <d v="2024-08-03T00:00:00"/>
    <d v="2023-07-04T00:00:00"/>
    <m/>
    <x v="17"/>
    <s v="Q1, FY25"/>
  </r>
  <r>
    <x v="9"/>
    <m/>
    <s v="SGH SUPPORT"/>
    <d v="2023-06-03T00:00:00"/>
    <s v="Adam"/>
    <s v="Fiorenza"/>
    <s v="adam.fiorenza@sgaviationaustralia.com"/>
    <x v="1"/>
    <x v="1"/>
    <d v="2024-08-03T00:00:00"/>
    <d v="2023-07-04T00:00:00"/>
    <m/>
    <x v="17"/>
    <s v="Q1, FY25"/>
  </r>
  <r>
    <x v="9"/>
    <m/>
    <s v="SGH SUPPORT"/>
    <d v="2023-06-03T00:00:00"/>
    <s v="Adam"/>
    <s v="Fiorenza"/>
    <s v="adam.fiorenza@sgaviationaustralia.com"/>
    <x v="2"/>
    <x v="1"/>
    <d v="2024-08-03T00:00:00"/>
    <d v="2024-02-29T00:00:00"/>
    <m/>
    <x v="17"/>
    <s v="Q1, FY25"/>
  </r>
  <r>
    <x v="9"/>
    <m/>
    <s v="SGH SUPPORT"/>
    <d v="2023-06-03T00:00:00"/>
    <s v="Adam"/>
    <s v="Fiorenza"/>
    <s v="adam.fiorenza@sgaviationaustralia.com"/>
    <x v="3"/>
    <x v="1"/>
    <d v="2024-08-03T00:00:00"/>
    <d v="2024-02-29T00:00:00"/>
    <m/>
    <x v="17"/>
    <s v="Q1, FY25"/>
  </r>
  <r>
    <x v="9"/>
    <m/>
    <s v="SGH SUPPORT"/>
    <d v="2023-06-03T00:00:00"/>
    <s v="Adam"/>
    <s v="Fiorenza"/>
    <s v="adam.fiorenza@sgaviationaustralia.com"/>
    <x v="4"/>
    <x v="1"/>
    <d v="2024-08-03T00:00:00"/>
    <d v="2024-02-29T00:00:00"/>
    <m/>
    <x v="17"/>
    <s v="Q1, FY25"/>
  </r>
  <r>
    <x v="9"/>
    <m/>
    <s v="SGH SUPPORT"/>
    <d v="2023-06-03T00:00:00"/>
    <s v="Adam"/>
    <s v="Fiorenza"/>
    <s v="adam.fiorenza@sgaviationaustralia.com"/>
    <x v="5"/>
    <x v="1"/>
    <d v="2024-08-03T00:00:00"/>
    <d v="2024-02-29T00:00:00"/>
    <m/>
    <x v="17"/>
    <s v="Q1, FY25"/>
  </r>
  <r>
    <x v="9"/>
    <m/>
    <s v="SGH SUPPORT"/>
    <d v="2023-06-03T00:00:00"/>
    <s v="Adam"/>
    <s v="Fiorenza"/>
    <s v="adam.fiorenza@sgaviationaustralia.com"/>
    <x v="6"/>
    <x v="1"/>
    <d v="2024-08-03T00:00:00"/>
    <d v="2024-02-29T00:00:00"/>
    <m/>
    <x v="17"/>
    <s v="Q1, FY25"/>
  </r>
  <r>
    <x v="9"/>
    <m/>
    <s v="SGH SUPPORT"/>
    <d v="2023-06-03T00:00:00"/>
    <s v="Adam"/>
    <s v="Fiorenza"/>
    <s v="adam.fiorenza@sgaviationaustralia.com"/>
    <x v="8"/>
    <x v="1"/>
    <d v="2024-08-03T00:00:00"/>
    <d v="2023-07-04T00:00:00"/>
    <m/>
    <x v="17"/>
    <s v="Q1, FY25"/>
  </r>
  <r>
    <x v="9"/>
    <m/>
    <s v="SGH SUPPORT"/>
    <d v="2023-06-03T00:00:00"/>
    <s v="Adam"/>
    <s v="Fiorenza"/>
    <s v="adam.fiorenza@sgaviationaustralia.com"/>
    <x v="10"/>
    <x v="1"/>
    <d v="2024-08-03T00:00:00"/>
    <d v="2023-07-04T00:00:00"/>
    <m/>
    <x v="17"/>
    <s v="Q1, FY25"/>
  </r>
  <r>
    <x v="0"/>
    <s v="SS ECOMM SM2"/>
    <s v="SHARED SERVICES E-COM"/>
    <d v="2023-05-26T00:00:00"/>
    <s v="Sima"/>
    <s v="Karki"/>
    <s v="sima.karki@srg.com.au"/>
    <x v="0"/>
    <x v="1"/>
    <d v="2023-06-01T00:00:00"/>
    <d v="2023-05-25T00:00:00"/>
    <m/>
    <x v="35"/>
    <s v="Q4, FY23"/>
  </r>
  <r>
    <x v="0"/>
    <s v="SS ECOMM SM2"/>
    <s v="SHARED SERVICES E-COM"/>
    <d v="2023-05-26T00:00:00"/>
    <s v="Sima"/>
    <s v="Karki"/>
    <s v="sima.karki@srg.com.au"/>
    <x v="1"/>
    <x v="1"/>
    <d v="2023-06-01T00:00:00"/>
    <d v="2023-05-25T00:00:00"/>
    <m/>
    <x v="35"/>
    <s v="Q4, FY23"/>
  </r>
  <r>
    <x v="0"/>
    <s v="SS ECOMM SM2"/>
    <s v="SHARED SERVICES E-COM"/>
    <d v="2023-05-26T00:00:00"/>
    <s v="Sima"/>
    <s v="Karki"/>
    <s v="sima.karki@srg.com.au"/>
    <x v="2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3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4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5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6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6"/>
    <x v="1"/>
    <d v="2025-05-22T00:00:00"/>
    <d v="2025-03-27T00:00:00"/>
    <m/>
    <x v="0"/>
    <s v="Q4, FY25"/>
  </r>
  <r>
    <x v="0"/>
    <s v="SS ECOMM SM2"/>
    <s v="SHARED SERVICES E-COM"/>
    <d v="2023-05-26T00:00:00"/>
    <s v="Sima"/>
    <s v="Karki"/>
    <s v="sima.karki@srg.com.au"/>
    <x v="6"/>
    <x v="1"/>
    <d v="2025-05-22T00:00:00"/>
    <d v="2025-05-22T00:00:00"/>
    <m/>
    <x v="0"/>
    <s v="Q4, FY25"/>
  </r>
  <r>
    <x v="0"/>
    <s v="SS ECOMM SM2"/>
    <s v="SHARED SERVICES E-COM"/>
    <d v="2023-05-26T00:00:00"/>
    <s v="Sima"/>
    <s v="Karki"/>
    <s v="sima.karki@srg.com.au"/>
    <x v="7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8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9"/>
    <x v="1"/>
    <d v="2024-08-06T00:00:00"/>
    <d v="2024-07-25T00:00:00"/>
    <m/>
    <x v="17"/>
    <s v="Q1, FY25"/>
  </r>
  <r>
    <x v="0"/>
    <s v="SS ECOMM SM2"/>
    <s v="SHARED SERVICES E-COM"/>
    <d v="2023-05-26T00:00:00"/>
    <s v="Sima"/>
    <s v="Karki"/>
    <s v="sima.karki@srg.com.au"/>
    <x v="10"/>
    <x v="1"/>
    <d v="2023-06-01T00:00:00"/>
    <d v="2023-05-25T00:00:00"/>
    <m/>
    <x v="35"/>
    <s v="Q4, FY23"/>
  </r>
  <r>
    <x v="4"/>
    <s v="Head of Marketing Ops"/>
    <s v="SHARED SERVICES MARKETING"/>
    <d v="2023-05-15T00:00:00"/>
    <s v="Mark"/>
    <s v="Bakaitis"/>
    <s v="mark.bakaitis@srg.com.au"/>
    <x v="0"/>
    <x v="1"/>
    <d v="2023-05-25T00:00:00"/>
    <d v="2023-05-07T00:00:00"/>
    <s v="Learn"/>
    <x v="36"/>
    <s v="Q4, FY23"/>
  </r>
  <r>
    <x v="4"/>
    <s v="Head of Marketing Ops"/>
    <s v="SHARED SERVICES MARKETING"/>
    <d v="2023-05-15T00:00:00"/>
    <s v="Mark"/>
    <s v="Bakaitis"/>
    <s v="mark.bakaitis@srg.com.au"/>
    <x v="1"/>
    <x v="1"/>
    <d v="2023-05-25T00:00:00"/>
    <d v="2023-05-07T00:00:00"/>
    <s v="Learn"/>
    <x v="36"/>
    <s v="Q4, FY23"/>
  </r>
  <r>
    <x v="4"/>
    <s v="Head of Marketing Ops"/>
    <s v="SHARED SERVICES MARKETING"/>
    <d v="2023-05-15T00:00:00"/>
    <s v="Mark"/>
    <s v="Bakaitis"/>
    <s v="mark.bakaitis@srg.com.au"/>
    <x v="2"/>
    <x v="1"/>
    <d v="2024-05-09T00:00:00"/>
    <d v="2024-02-29T00:00:00"/>
    <m/>
    <x v="22"/>
    <s v="Q4, FY24"/>
  </r>
  <r>
    <x v="4"/>
    <s v="Head of Marketing Ops"/>
    <s v="SHARED SERVICES MARKETING"/>
    <d v="2023-05-15T00:00:00"/>
    <s v="Mark"/>
    <s v="Bakaitis"/>
    <s v="mark.bakaitis@srg.com.au"/>
    <x v="2"/>
    <x v="1"/>
    <d v="2025-04-17T00:00:00"/>
    <d v="2025-03-26T00:00:00"/>
    <m/>
    <x v="1"/>
    <s v="Q4, FY25"/>
  </r>
  <r>
    <x v="4"/>
    <s v="Head of Marketing Ops"/>
    <s v="SHARED SERVICES MARKETING"/>
    <d v="2023-05-15T00:00:00"/>
    <s v="Mark"/>
    <s v="Bakaitis"/>
    <s v="mark.bakaitis@srg.com.au"/>
    <x v="3"/>
    <x v="1"/>
    <d v="2024-05-09T00:00:00"/>
    <d v="2024-02-29T00:00:00"/>
    <m/>
    <x v="22"/>
    <s v="Q4, FY24"/>
  </r>
  <r>
    <x v="4"/>
    <s v="Head of Marketing Ops"/>
    <s v="SHARED SERVICES MARKETING"/>
    <d v="2023-05-15T00:00:00"/>
    <s v="Mark"/>
    <s v="Bakaitis"/>
    <s v="mark.bakaitis@srg.com.au"/>
    <x v="3"/>
    <x v="1"/>
    <d v="2025-04-17T00:00:00"/>
    <d v="2025-03-26T00:00:00"/>
    <m/>
    <x v="1"/>
    <s v="Q4, FY25"/>
  </r>
  <r>
    <x v="4"/>
    <s v="Head of Marketing Ops"/>
    <s v="SHARED SERVICES MARKETING"/>
    <d v="2023-05-15T00:00:00"/>
    <s v="Mark"/>
    <s v="Bakaitis"/>
    <s v="mark.bakaitis@srg.com.au"/>
    <x v="4"/>
    <x v="1"/>
    <d v="2024-05-09T00:00:00"/>
    <d v="2024-02-29T00:00:00"/>
    <m/>
    <x v="22"/>
    <s v="Q4, FY24"/>
  </r>
  <r>
    <x v="4"/>
    <s v="Head of Marketing Ops"/>
    <s v="SHARED SERVICES MARKETING"/>
    <d v="2023-05-15T00:00:00"/>
    <s v="Mark"/>
    <s v="Bakaitis"/>
    <s v="mark.bakaitis@srg.com.au"/>
    <x v="4"/>
    <x v="1"/>
    <d v="2025-04-17T00:00:00"/>
    <d v="2025-03-26T00:00:00"/>
    <m/>
    <x v="1"/>
    <s v="Q4, FY25"/>
  </r>
  <r>
    <x v="4"/>
    <s v="Head of Marketing Ops"/>
    <s v="SHARED SERVICES MARKETING"/>
    <d v="2023-05-15T00:00:00"/>
    <s v="Mark"/>
    <s v="Bakaitis"/>
    <s v="mark.bakaitis@srg.com.au"/>
    <x v="5"/>
    <x v="1"/>
    <d v="2024-05-09T00:00:00"/>
    <d v="2024-02-29T00:00:00"/>
    <m/>
    <x v="22"/>
    <s v="Q4, FY24"/>
  </r>
  <r>
    <x v="4"/>
    <s v="Head of Marketing Ops"/>
    <s v="SHARED SERVICES MARKETING"/>
    <d v="2023-05-15T00:00:00"/>
    <s v="Mark"/>
    <s v="Bakaitis"/>
    <s v="mark.bakaitis@srg.com.au"/>
    <x v="5"/>
    <x v="1"/>
    <d v="2025-04-17T00:00:00"/>
    <d v="2025-03-26T00:00:00"/>
    <m/>
    <x v="1"/>
    <s v="Q4, FY25"/>
  </r>
  <r>
    <x v="4"/>
    <s v="Head of Marketing Ops"/>
    <s v="SHARED SERVICES MARKETING"/>
    <d v="2023-05-15T00:00:00"/>
    <s v="Mark"/>
    <s v="Bakaitis"/>
    <s v="mark.bakaitis@srg.com.au"/>
    <x v="6"/>
    <x v="1"/>
    <d v="2024-05-09T00:00:00"/>
    <d v="2024-02-29T00:00:00"/>
    <m/>
    <x v="22"/>
    <s v="Q4, FY24"/>
  </r>
  <r>
    <x v="4"/>
    <s v="Head of Marketing Ops"/>
    <s v="SHARED SERVICES MARKETING"/>
    <d v="2023-05-15T00:00:00"/>
    <s v="Mark"/>
    <s v="Bakaitis"/>
    <s v="mark.bakaitis@srg.com.au"/>
    <x v="6"/>
    <x v="1"/>
    <d v="2025-04-17T00:00:00"/>
    <d v="2025-03-26T00:00:00"/>
    <m/>
    <x v="1"/>
    <s v="Q4, FY25"/>
  </r>
  <r>
    <x v="4"/>
    <s v="Head of Marketing Ops"/>
    <s v="SHARED SERVICES MARKETING"/>
    <d v="2023-05-15T00:00:00"/>
    <s v="Mark"/>
    <s v="Bakaitis"/>
    <s v="mark.bakaitis@srg.com.au"/>
    <x v="7"/>
    <x v="1"/>
    <d v="2023-05-25T00:00:00"/>
    <d v="2023-05-07T00:00:00"/>
    <s v="Learn about Flexible Working Guidelines"/>
    <x v="36"/>
    <s v="Q4, FY23"/>
  </r>
  <r>
    <x v="4"/>
    <s v="Head of Marketing Ops"/>
    <s v="SHARED SERVICES MARKETING"/>
    <d v="2023-05-15T00:00:00"/>
    <s v="Mark"/>
    <s v="Bakaitis"/>
    <s v="mark.bakaitis@srg.com.au"/>
    <x v="8"/>
    <x v="1"/>
    <d v="2023-05-25T00:00:00"/>
    <d v="2023-05-07T00:00:00"/>
    <s v="Learn about SGH"/>
    <x v="36"/>
    <s v="Q4, FY23"/>
  </r>
  <r>
    <x v="4"/>
    <s v="Head of Marketing Ops"/>
    <s v="SHARED SERVICES MARKETING"/>
    <d v="2023-05-15T00:00:00"/>
    <s v="Mark"/>
    <s v="Bakaitis"/>
    <s v="mark.bakaitis@srg.com.au"/>
    <x v="9"/>
    <x v="1"/>
    <d v="2023-05-22T00:00:00"/>
    <d v="2023-05-07T00:00:00"/>
    <s v="Learn more about healthy behaviours in the workplace."/>
    <x v="36"/>
    <s v="Q4, FY23"/>
  </r>
  <r>
    <x v="4"/>
    <s v="Head of Marketing Ops"/>
    <s v="SHARED SERVICES MARKETING"/>
    <d v="2023-05-15T00:00:00"/>
    <s v="Mark"/>
    <s v="Bakaitis"/>
    <s v="mark.bakaitis@srg.com.au"/>
    <x v="10"/>
    <x v="1"/>
    <d v="2023-05-25T00:00:00"/>
    <d v="2023-05-07T00:00:00"/>
    <s v="Learn about Technology Usage"/>
    <x v="36"/>
    <s v="Q4, FY23"/>
  </r>
  <r>
    <x v="7"/>
    <m/>
    <s v="SHARED SERVICES HR"/>
    <d v="2023-05-01T00:00:00"/>
    <s v="Lucy"/>
    <s v="Lu"/>
    <s v="LUCY.LU@SRG.COM.AU"/>
    <x v="0"/>
    <x v="1"/>
    <d v="2023-05-09T00:00:00"/>
    <d v="2023-04-28T00:00:00"/>
    <m/>
    <x v="36"/>
    <s v="Q4, FY23"/>
  </r>
  <r>
    <x v="7"/>
    <m/>
    <s v="SHARED SERVICES HR"/>
    <d v="2023-05-01T00:00:00"/>
    <s v="Lucy"/>
    <s v="Lu"/>
    <s v="LUCY.LU@SRG.COM.AU"/>
    <x v="1"/>
    <x v="1"/>
    <d v="2023-05-09T00:00:00"/>
    <d v="2023-04-28T00:00:00"/>
    <m/>
    <x v="36"/>
    <s v="Q4, FY23"/>
  </r>
  <r>
    <x v="7"/>
    <m/>
    <s v="SHARED SERVICES HR"/>
    <d v="2023-05-01T00:00:00"/>
    <s v="Lucy"/>
    <s v="Lu"/>
    <s v="LUCY.LU@SRG.COM.AU"/>
    <x v="2"/>
    <x v="1"/>
    <d v="2024-03-01T00:00:00"/>
    <d v="2024-02-29T00:00:00"/>
    <m/>
    <x v="4"/>
    <s v="Q3, FY24"/>
  </r>
  <r>
    <x v="7"/>
    <m/>
    <s v="SHARED SERVICES HR"/>
    <d v="2023-05-01T00:00:00"/>
    <s v="Lucy"/>
    <s v="Lu"/>
    <s v="LUCY.LU@SRG.COM.AU"/>
    <x v="3"/>
    <x v="1"/>
    <d v="2024-03-01T00:00:00"/>
    <d v="2024-02-29T00:00:00"/>
    <m/>
    <x v="4"/>
    <s v="Q3, FY24"/>
  </r>
  <r>
    <x v="7"/>
    <m/>
    <s v="SHARED SERVICES HR"/>
    <d v="2023-05-01T00:00:00"/>
    <s v="Lucy"/>
    <s v="Lu"/>
    <s v="LUCY.LU@SRG.COM.AU"/>
    <x v="4"/>
    <x v="1"/>
    <d v="2024-03-01T00:00:00"/>
    <d v="2024-02-29T00:00:00"/>
    <m/>
    <x v="4"/>
    <s v="Q3, FY24"/>
  </r>
  <r>
    <x v="7"/>
    <m/>
    <s v="SHARED SERVICES HR"/>
    <d v="2023-05-01T00:00:00"/>
    <s v="Lucy"/>
    <s v="Lu"/>
    <s v="LUCY.LU@SRG.COM.AU"/>
    <x v="5"/>
    <x v="1"/>
    <d v="2024-03-01T00:00:00"/>
    <d v="2024-02-29T00:00:00"/>
    <m/>
    <x v="4"/>
    <s v="Q3, FY24"/>
  </r>
  <r>
    <x v="7"/>
    <m/>
    <s v="SHARED SERVICES HR"/>
    <d v="2023-05-01T00:00:00"/>
    <s v="Lucy"/>
    <s v="Lu"/>
    <s v="LUCY.LU@SRG.COM.AU"/>
    <x v="6"/>
    <x v="1"/>
    <d v="2024-03-01T00:00:00"/>
    <d v="2024-02-29T00:00:00"/>
    <m/>
    <x v="4"/>
    <s v="Q3, FY24"/>
  </r>
  <r>
    <x v="7"/>
    <m/>
    <s v="SHARED SERVICES HR"/>
    <d v="2023-05-01T00:00:00"/>
    <s v="Lucy"/>
    <s v="Lu"/>
    <s v="LUCY.LU@SRG.COM.AU"/>
    <x v="7"/>
    <x v="1"/>
    <d v="2023-05-02T00:00:00"/>
    <d v="2023-04-28T00:00:00"/>
    <m/>
    <x v="36"/>
    <s v="Q4, FY23"/>
  </r>
  <r>
    <x v="7"/>
    <m/>
    <s v="SHARED SERVICES HR"/>
    <d v="2023-05-01T00:00:00"/>
    <s v="Lucy"/>
    <s v="Lu"/>
    <s v="LUCY.LU@SRG.COM.AU"/>
    <x v="8"/>
    <x v="1"/>
    <d v="2023-05-02T00:00:00"/>
    <d v="2023-04-28T00:00:00"/>
    <m/>
    <x v="36"/>
    <s v="Q4, FY23"/>
  </r>
  <r>
    <x v="7"/>
    <m/>
    <s v="SHARED SERVICES HR"/>
    <d v="2023-05-01T00:00:00"/>
    <s v="Lucy"/>
    <s v="Lu"/>
    <s v="LUCY.LU@SRG.COM.AU"/>
    <x v="9"/>
    <x v="1"/>
    <d v="2023-05-02T00:00:00"/>
    <d v="2023-04-28T00:00:00"/>
    <m/>
    <x v="36"/>
    <s v="Q4, FY23"/>
  </r>
  <r>
    <x v="7"/>
    <m/>
    <s v="SHARED SERVICES HR"/>
    <d v="2023-05-01T00:00:00"/>
    <s v="Lucy"/>
    <s v="Lu"/>
    <s v="LUCY.LU@SRG.COM.AU"/>
    <x v="9"/>
    <x v="1"/>
    <d v="2023-05-25T00:00:00"/>
    <d v="2023-05-25T00:00:00"/>
    <m/>
    <x v="36"/>
    <s v="Q4, FY23"/>
  </r>
  <r>
    <x v="7"/>
    <m/>
    <s v="SHARED SERVICES HR"/>
    <d v="2023-05-01T00:00:00"/>
    <s v="Lucy"/>
    <s v="Lu"/>
    <s v="LUCY.LU@SRG.COM.AU"/>
    <x v="10"/>
    <x v="1"/>
    <d v="2023-05-02T00:00:00"/>
    <d v="2023-04-28T00:00:00"/>
    <m/>
    <x v="36"/>
    <s v="Q4, FY23"/>
  </r>
  <r>
    <x v="7"/>
    <m/>
    <s v="SHARED SERVICES HR"/>
    <d v="2023-05-01T00:00:00"/>
    <s v="Lucy"/>
    <s v="Lu"/>
    <s v="LUCY.LU@SRG.COM.AU"/>
    <x v="10"/>
    <x v="1"/>
    <d v="2023-09-07T00:00:00"/>
    <d v="2023-09-07T00:00:00"/>
    <m/>
    <x v="32"/>
    <s v="Q1, FY24"/>
  </r>
  <r>
    <x v="7"/>
    <m/>
    <s v="SHARED SERVICES HR"/>
    <d v="2023-04-26T00:00:00"/>
    <s v="Sue"/>
    <s v="Kropik"/>
    <s v="Sue.Kropik@srg.com.au"/>
    <x v="0"/>
    <x v="1"/>
    <d v="2023-06-14T00:00:00"/>
    <d v="2023-03-03T00:00:00"/>
    <m/>
    <x v="35"/>
    <s v="Q4, FY23"/>
  </r>
  <r>
    <x v="7"/>
    <m/>
    <s v="SHARED SERVICES HR"/>
    <d v="2023-04-26T00:00:00"/>
    <s v="Sue"/>
    <s v="Kropik"/>
    <s v="Sue.Kropik@srg.com.au"/>
    <x v="1"/>
    <x v="1"/>
    <d v="2023-06-14T00:00:00"/>
    <d v="2023-03-03T00:00:00"/>
    <m/>
    <x v="35"/>
    <s v="Q4, FY23"/>
  </r>
  <r>
    <x v="7"/>
    <m/>
    <s v="SHARED SERVICES HR"/>
    <d v="2023-04-26T00:00:00"/>
    <s v="Sue"/>
    <s v="Kropik"/>
    <s v="Sue.Kropik@srg.com.au"/>
    <x v="2"/>
    <x v="0"/>
    <m/>
    <d v="2024-02-29T00:00:00"/>
    <m/>
    <x v="4"/>
    <s v="Q3, FY24"/>
  </r>
  <r>
    <x v="7"/>
    <m/>
    <s v="SHARED SERVICES HR"/>
    <d v="2023-04-26T00:00:00"/>
    <s v="Sue"/>
    <s v="Kropik"/>
    <s v="Sue.Kropik@srg.com.au"/>
    <x v="3"/>
    <x v="0"/>
    <m/>
    <d v="2024-02-29T00:00:00"/>
    <m/>
    <x v="4"/>
    <s v="Q3, FY24"/>
  </r>
  <r>
    <x v="7"/>
    <m/>
    <s v="SHARED SERVICES HR"/>
    <d v="2023-04-26T00:00:00"/>
    <s v="Sue"/>
    <s v="Kropik"/>
    <s v="Sue.Kropik@srg.com.au"/>
    <x v="4"/>
    <x v="0"/>
    <m/>
    <d v="2024-02-29T00:00:00"/>
    <m/>
    <x v="4"/>
    <s v="Q3, FY24"/>
  </r>
  <r>
    <x v="7"/>
    <m/>
    <s v="SHARED SERVICES HR"/>
    <d v="2023-04-26T00:00:00"/>
    <s v="Sue"/>
    <s v="Kropik"/>
    <s v="Sue.Kropik@srg.com.au"/>
    <x v="5"/>
    <x v="0"/>
    <m/>
    <d v="2024-02-29T00:00:00"/>
    <m/>
    <x v="4"/>
    <s v="Q3, FY24"/>
  </r>
  <r>
    <x v="7"/>
    <m/>
    <s v="SHARED SERVICES HR"/>
    <d v="2023-04-26T00:00:00"/>
    <s v="Sue"/>
    <s v="Kropik"/>
    <s v="Sue.Kropik@srg.com.au"/>
    <x v="6"/>
    <x v="0"/>
    <m/>
    <d v="2024-02-29T00:00:00"/>
    <m/>
    <x v="4"/>
    <s v="Q3, FY24"/>
  </r>
  <r>
    <x v="7"/>
    <m/>
    <s v="SHARED SERVICES HR"/>
    <d v="2023-04-26T00:00:00"/>
    <s v="Sue"/>
    <s v="Kropik"/>
    <s v="Sue.Kropik@srg.com.au"/>
    <x v="7"/>
    <x v="1"/>
    <d v="2023-05-31T00:00:00"/>
    <d v="2023-03-03T00:00:00"/>
    <m/>
    <x v="35"/>
    <s v="Q4, FY23"/>
  </r>
  <r>
    <x v="7"/>
    <m/>
    <s v="SHARED SERVICES HR"/>
    <d v="2023-04-26T00:00:00"/>
    <s v="Sue"/>
    <s v="Kropik"/>
    <s v="Sue.Kropik@srg.com.au"/>
    <x v="8"/>
    <x v="1"/>
    <d v="2023-05-29T00:00:00"/>
    <d v="2023-03-03T00:00:00"/>
    <m/>
    <x v="35"/>
    <s v="Q4, FY23"/>
  </r>
  <r>
    <x v="7"/>
    <m/>
    <s v="SHARED SERVICES HR"/>
    <d v="2023-04-26T00:00:00"/>
    <s v="Sue"/>
    <s v="Kropik"/>
    <s v="Sue.Kropik@srg.com.au"/>
    <x v="9"/>
    <x v="1"/>
    <d v="2023-05-31T00:00:00"/>
    <d v="2023-03-03T00:00:00"/>
    <m/>
    <x v="35"/>
    <s v="Q4, FY23"/>
  </r>
  <r>
    <x v="7"/>
    <m/>
    <s v="SHARED SERVICES HR"/>
    <d v="2023-04-26T00:00:00"/>
    <s v="Sue"/>
    <s v="Kropik"/>
    <s v="Sue.Kropik@srg.com.au"/>
    <x v="9"/>
    <x v="1"/>
    <d v="2023-10-05T00:00:00"/>
    <d v="2023-10-05T00:00:00"/>
    <m/>
    <x v="29"/>
    <s v="Q2, FY24"/>
  </r>
  <r>
    <x v="7"/>
    <m/>
    <s v="SHARED SERVICES HR"/>
    <d v="2023-04-26T00:00:00"/>
    <s v="Sue"/>
    <s v="Kropik"/>
    <s v="Sue.Kropik@srg.com.au"/>
    <x v="10"/>
    <x v="1"/>
    <d v="2023-06-14T00:00:00"/>
    <d v="2023-03-03T00:00:00"/>
    <m/>
    <x v="35"/>
    <s v="Q4, FY23"/>
  </r>
  <r>
    <x v="6"/>
    <s v="SS Finance SM1"/>
    <s v="SHARED SERVICES"/>
    <d v="2023-04-05T00:00:00"/>
    <s v="Tiffany"/>
    <s v="Kwee"/>
    <s v="Tiffany.Kwee@srg.com.au"/>
    <x v="0"/>
    <x v="1"/>
    <d v="2023-04-06T00:00:00"/>
    <d v="2023-03-16T00:00:00"/>
    <m/>
    <x v="37"/>
    <s v="Q4, FY23"/>
  </r>
  <r>
    <x v="6"/>
    <s v="SS Finance SM1"/>
    <s v="SHARED SERVICES"/>
    <d v="2023-04-05T00:00:00"/>
    <s v="Tiffany"/>
    <s v="Kwee"/>
    <s v="Tiffany.Kwee@srg.com.au"/>
    <x v="1"/>
    <x v="1"/>
    <d v="2023-04-06T00:00:00"/>
    <d v="2023-03-16T00:00:00"/>
    <m/>
    <x v="37"/>
    <s v="Q4, FY23"/>
  </r>
  <r>
    <x v="6"/>
    <s v="SS Finance SM1"/>
    <s v="SHARED SERVICES"/>
    <d v="2023-04-05T00:00:00"/>
    <s v="Tiffany"/>
    <s v="Kwee"/>
    <s v="Tiffany.Kwee@srg.com.au"/>
    <x v="2"/>
    <x v="0"/>
    <m/>
    <d v="2024-02-29T00:00:00"/>
    <m/>
    <x v="4"/>
    <s v="Q3, FY24"/>
  </r>
  <r>
    <x v="6"/>
    <s v="SS Finance SM1"/>
    <s v="SHARED SERVICES"/>
    <d v="2023-04-05T00:00:00"/>
    <s v="Tiffany"/>
    <s v="Kwee"/>
    <s v="Tiffany.Kwee@srg.com.au"/>
    <x v="3"/>
    <x v="0"/>
    <m/>
    <d v="2024-02-29T00:00:00"/>
    <m/>
    <x v="4"/>
    <s v="Q3, FY24"/>
  </r>
  <r>
    <x v="6"/>
    <s v="SS Finance SM1"/>
    <s v="SHARED SERVICES"/>
    <d v="2023-04-05T00:00:00"/>
    <s v="Tiffany"/>
    <s v="Kwee"/>
    <s v="Tiffany.Kwee@srg.com.au"/>
    <x v="4"/>
    <x v="0"/>
    <m/>
    <d v="2024-02-29T00:00:00"/>
    <m/>
    <x v="4"/>
    <s v="Q3, FY24"/>
  </r>
  <r>
    <x v="6"/>
    <s v="SS Finance SM1"/>
    <s v="SHARED SERVICES"/>
    <d v="2023-04-05T00:00:00"/>
    <s v="Tiffany"/>
    <s v="Kwee"/>
    <s v="Tiffany.Kwee@srg.com.au"/>
    <x v="5"/>
    <x v="0"/>
    <m/>
    <d v="2024-02-29T00:00:00"/>
    <m/>
    <x v="4"/>
    <s v="Q3, FY24"/>
  </r>
  <r>
    <x v="6"/>
    <s v="SS Finance SM1"/>
    <s v="SHARED SERVICES"/>
    <d v="2023-04-05T00:00:00"/>
    <s v="Tiffany"/>
    <s v="Kwee"/>
    <s v="Tiffany.Kwee@srg.com.au"/>
    <x v="6"/>
    <x v="0"/>
    <m/>
    <d v="2024-02-29T00:00:00"/>
    <m/>
    <x v="4"/>
    <s v="Q3, FY24"/>
  </r>
  <r>
    <x v="6"/>
    <s v="SS Finance SM1"/>
    <s v="SHARED SERVICES"/>
    <d v="2023-04-05T00:00:00"/>
    <s v="Tiffany"/>
    <s v="Kwee"/>
    <s v="Tiffany.Kwee@srg.com.au"/>
    <x v="7"/>
    <x v="1"/>
    <d v="2023-04-05T00:00:00"/>
    <d v="2023-03-16T00:00:00"/>
    <m/>
    <x v="37"/>
    <s v="Q4, FY23"/>
  </r>
  <r>
    <x v="6"/>
    <s v="SS Finance SM1"/>
    <s v="SHARED SERVICES"/>
    <d v="2023-04-05T00:00:00"/>
    <s v="Tiffany"/>
    <s v="Kwee"/>
    <s v="Tiffany.Kwee@srg.com.au"/>
    <x v="8"/>
    <x v="1"/>
    <d v="2023-04-05T00:00:00"/>
    <d v="2023-03-16T00:00:00"/>
    <m/>
    <x v="37"/>
    <s v="Q4, FY23"/>
  </r>
  <r>
    <x v="6"/>
    <s v="SS Finance SM1"/>
    <s v="SHARED SERVICES"/>
    <d v="2023-04-05T00:00:00"/>
    <s v="Tiffany"/>
    <s v="Kwee"/>
    <s v="Tiffany.Kwee@srg.com.au"/>
    <x v="9"/>
    <x v="1"/>
    <d v="2023-04-05T00:00:00"/>
    <d v="2023-03-16T00:00:00"/>
    <m/>
    <x v="37"/>
    <s v="Q4, FY23"/>
  </r>
  <r>
    <x v="6"/>
    <s v="SS Finance SM1"/>
    <s v="SHARED SERVICES"/>
    <d v="2023-04-05T00:00:00"/>
    <s v="Tiffany"/>
    <s v="Kwee"/>
    <s v="Tiffany.Kwee@srg.com.au"/>
    <x v="9"/>
    <x v="1"/>
    <d v="2023-07-06T00:00:00"/>
    <d v="2023-07-05T00:00:00"/>
    <m/>
    <x v="7"/>
    <s v="Q1, FY24"/>
  </r>
  <r>
    <x v="6"/>
    <s v="SS Finance SM1"/>
    <s v="SHARED SERVICES"/>
    <d v="2023-04-05T00:00:00"/>
    <s v="Tiffany"/>
    <s v="Kwee"/>
    <s v="Tiffany.Kwee@srg.com.au"/>
    <x v="10"/>
    <x v="1"/>
    <d v="2023-04-05T00:00:00"/>
    <d v="2023-03-16T00:00:00"/>
    <m/>
    <x v="37"/>
    <s v="Q4, FY23"/>
  </r>
  <r>
    <x v="0"/>
    <m/>
    <s v="SHARED SERVICES E-COM"/>
    <d v="2023-03-29T00:00:00"/>
    <s v="Jarrod"/>
    <s v="Calamante"/>
    <s v="Jarrod.Calamante@srg.com.au"/>
    <x v="0"/>
    <x v="1"/>
    <d v="2023-03-31T00:00:00"/>
    <d v="2023-02-16T00:00:00"/>
    <m/>
    <x v="37"/>
    <s v="Q4, FY23"/>
  </r>
  <r>
    <x v="0"/>
    <m/>
    <s v="SHARED SERVICES E-COM"/>
    <d v="2023-03-29T00:00:00"/>
    <s v="Jarrod"/>
    <s v="Calamante"/>
    <s v="Jarrod.Calamante@srg.com.au"/>
    <x v="1"/>
    <x v="1"/>
    <d v="2023-03-31T00:00:00"/>
    <d v="2023-02-16T00:00:00"/>
    <m/>
    <x v="37"/>
    <s v="Q4, FY23"/>
  </r>
  <r>
    <x v="0"/>
    <m/>
    <s v="SHARED SERVICES E-COM"/>
    <d v="2023-03-29T00:00:00"/>
    <s v="Jarrod"/>
    <s v="Calamante"/>
    <s v="Jarrod.Calamante@srg.com.au"/>
    <x v="2"/>
    <x v="0"/>
    <m/>
    <d v="2024-02-29T00:00:00"/>
    <m/>
    <x v="4"/>
    <s v="Q3, FY24"/>
  </r>
  <r>
    <x v="0"/>
    <m/>
    <s v="SHARED SERVICES E-COM"/>
    <d v="2023-03-29T00:00:00"/>
    <s v="Jarrod"/>
    <s v="Calamante"/>
    <s v="Jarrod.Calamante@srg.com.au"/>
    <x v="3"/>
    <x v="0"/>
    <m/>
    <d v="2024-02-29T00:00:00"/>
    <m/>
    <x v="4"/>
    <s v="Q3, FY24"/>
  </r>
  <r>
    <x v="0"/>
    <m/>
    <s v="SHARED SERVICES E-COM"/>
    <d v="2023-03-29T00:00:00"/>
    <s v="Jarrod"/>
    <s v="Calamante"/>
    <s v="Jarrod.Calamante@srg.com.au"/>
    <x v="4"/>
    <x v="0"/>
    <m/>
    <d v="2024-02-29T00:00:00"/>
    <m/>
    <x v="4"/>
    <s v="Q3, FY24"/>
  </r>
  <r>
    <x v="0"/>
    <m/>
    <s v="SHARED SERVICES E-COM"/>
    <d v="2023-03-29T00:00:00"/>
    <s v="Jarrod"/>
    <s v="Calamante"/>
    <s v="Jarrod.Calamante@srg.com.au"/>
    <x v="5"/>
    <x v="0"/>
    <m/>
    <d v="2024-02-29T00:00:00"/>
    <m/>
    <x v="4"/>
    <s v="Q3, FY24"/>
  </r>
  <r>
    <x v="0"/>
    <m/>
    <s v="SHARED SERVICES E-COM"/>
    <d v="2023-03-29T00:00:00"/>
    <s v="Jarrod"/>
    <s v="Calamante"/>
    <s v="Jarrod.Calamante@srg.com.au"/>
    <x v="6"/>
    <x v="0"/>
    <m/>
    <d v="2024-02-29T00:00:00"/>
    <m/>
    <x v="4"/>
    <s v="Q3, FY24"/>
  </r>
  <r>
    <x v="0"/>
    <m/>
    <s v="SHARED SERVICES E-COM"/>
    <d v="2023-03-29T00:00:00"/>
    <s v="Jarrod"/>
    <s v="Calamante"/>
    <s v="Jarrod.Calamante@srg.com.au"/>
    <x v="7"/>
    <x v="1"/>
    <d v="2023-03-31T00:00:00"/>
    <d v="2023-02-16T00:00:00"/>
    <m/>
    <x v="37"/>
    <s v="Q4, FY23"/>
  </r>
  <r>
    <x v="0"/>
    <m/>
    <s v="SHARED SERVICES E-COM"/>
    <d v="2023-03-29T00:00:00"/>
    <s v="Jarrod"/>
    <s v="Calamante"/>
    <s v="Jarrod.Calamante@srg.com.au"/>
    <x v="8"/>
    <x v="1"/>
    <d v="2023-03-31T00:00:00"/>
    <d v="2023-02-16T00:00:00"/>
    <m/>
    <x v="37"/>
    <s v="Q4, FY23"/>
  </r>
  <r>
    <x v="0"/>
    <m/>
    <s v="SHARED SERVICES E-COM"/>
    <d v="2023-03-29T00:00:00"/>
    <s v="Jarrod"/>
    <s v="Calamante"/>
    <s v="Jarrod.Calamante@srg.com.au"/>
    <x v="9"/>
    <x v="1"/>
    <d v="2023-03-31T00:00:00"/>
    <d v="2023-02-16T00:00:00"/>
    <m/>
    <x v="37"/>
    <s v="Q4, FY23"/>
  </r>
  <r>
    <x v="0"/>
    <m/>
    <s v="SHARED SERVICES E-COM"/>
    <d v="2023-03-29T00:00:00"/>
    <s v="Jarrod"/>
    <s v="Calamante"/>
    <s v="Jarrod.Calamante@srg.com.au"/>
    <x v="10"/>
    <x v="1"/>
    <d v="2023-03-31T00:00:00"/>
    <d v="2023-02-16T00:00:00"/>
    <m/>
    <x v="37"/>
    <s v="Q4, FY23"/>
  </r>
  <r>
    <x v="7"/>
    <m/>
    <s v="SHARED SERVICES HR"/>
    <d v="2023-03-19T00:00:00"/>
    <s v="Andrea"/>
    <s v="Nicou"/>
    <s v="Andrea.Nicou@srg.com.au"/>
    <x v="0"/>
    <x v="1"/>
    <d v="2023-03-22T00:00:00"/>
    <d v="2023-03-07T00:00:00"/>
    <m/>
    <x v="38"/>
    <s v="Q3, FY23"/>
  </r>
  <r>
    <x v="7"/>
    <m/>
    <s v="SHARED SERVICES HR"/>
    <d v="2023-03-19T00:00:00"/>
    <s v="Andrea"/>
    <s v="Nicou"/>
    <s v="Andrea.Nicou@srg.com.au"/>
    <x v="1"/>
    <x v="1"/>
    <d v="2023-03-28T00:00:00"/>
    <d v="2023-03-07T00:00:00"/>
    <m/>
    <x v="37"/>
    <s v="Q4, FY23"/>
  </r>
  <r>
    <x v="7"/>
    <m/>
    <s v="SHARED SERVICES HR"/>
    <d v="2023-03-19T00:00:00"/>
    <s v="Andrea"/>
    <s v="Nicou"/>
    <s v="Andrea.Nicou@srg.com.au"/>
    <x v="2"/>
    <x v="0"/>
    <m/>
    <d v="2024-02-29T00:00:00"/>
    <m/>
    <x v="4"/>
    <s v="Q3, FY24"/>
  </r>
  <r>
    <x v="7"/>
    <m/>
    <s v="SHARED SERVICES HR"/>
    <d v="2023-03-19T00:00:00"/>
    <s v="Andrea"/>
    <s v="Nicou"/>
    <s v="Andrea.Nicou@srg.com.au"/>
    <x v="3"/>
    <x v="0"/>
    <m/>
    <d v="2024-02-29T00:00:00"/>
    <m/>
    <x v="4"/>
    <s v="Q3, FY24"/>
  </r>
  <r>
    <x v="7"/>
    <m/>
    <s v="SHARED SERVICES HR"/>
    <d v="2023-03-19T00:00:00"/>
    <s v="Andrea"/>
    <s v="Nicou"/>
    <s v="Andrea.Nicou@srg.com.au"/>
    <x v="4"/>
    <x v="0"/>
    <m/>
    <d v="2024-02-29T00:00:00"/>
    <m/>
    <x v="4"/>
    <s v="Q3, FY24"/>
  </r>
  <r>
    <x v="7"/>
    <m/>
    <s v="SHARED SERVICES HR"/>
    <d v="2023-03-19T00:00:00"/>
    <s v="Andrea"/>
    <s v="Nicou"/>
    <s v="Andrea.Nicou@srg.com.au"/>
    <x v="5"/>
    <x v="0"/>
    <m/>
    <d v="2024-02-29T00:00:00"/>
    <m/>
    <x v="4"/>
    <s v="Q3, FY24"/>
  </r>
  <r>
    <x v="7"/>
    <m/>
    <s v="SHARED SERVICES HR"/>
    <d v="2023-03-19T00:00:00"/>
    <s v="Andrea"/>
    <s v="Nicou"/>
    <s v="Andrea.Nicou@srg.com.au"/>
    <x v="6"/>
    <x v="0"/>
    <m/>
    <d v="2024-02-29T00:00:00"/>
    <m/>
    <x v="4"/>
    <s v="Q3, FY24"/>
  </r>
  <r>
    <x v="7"/>
    <m/>
    <s v="SHARED SERVICES HR"/>
    <d v="2023-03-19T00:00:00"/>
    <s v="Andrea"/>
    <s v="Nicou"/>
    <s v="Andrea.Nicou@srg.com.au"/>
    <x v="7"/>
    <x v="1"/>
    <d v="2023-03-21T00:00:00"/>
    <d v="2023-03-07T00:00:00"/>
    <m/>
    <x v="38"/>
    <s v="Q3, FY23"/>
  </r>
  <r>
    <x v="7"/>
    <m/>
    <s v="SHARED SERVICES HR"/>
    <d v="2023-03-19T00:00:00"/>
    <s v="Andrea"/>
    <s v="Nicou"/>
    <s v="Andrea.Nicou@srg.com.au"/>
    <x v="8"/>
    <x v="1"/>
    <d v="2023-03-22T00:00:00"/>
    <d v="2023-03-07T00:00:00"/>
    <m/>
    <x v="38"/>
    <s v="Q3, FY23"/>
  </r>
  <r>
    <x v="7"/>
    <m/>
    <s v="SHARED SERVICES HR"/>
    <d v="2023-03-19T00:00:00"/>
    <s v="Andrea"/>
    <s v="Nicou"/>
    <s v="Andrea.Nicou@srg.com.au"/>
    <x v="9"/>
    <x v="1"/>
    <d v="2023-03-20T00:00:00"/>
    <d v="2023-03-07T00:00:00"/>
    <m/>
    <x v="38"/>
    <s v="Q3, FY23"/>
  </r>
  <r>
    <x v="7"/>
    <m/>
    <s v="SHARED SERVICES HR"/>
    <d v="2023-03-19T00:00:00"/>
    <s v="Andrea"/>
    <s v="Nicou"/>
    <s v="Andrea.Nicou@srg.com.au"/>
    <x v="9"/>
    <x v="1"/>
    <d v="2023-06-19T00:00:00"/>
    <d v="2023-06-19T00:00:00"/>
    <m/>
    <x v="35"/>
    <s v="Q4, FY23"/>
  </r>
  <r>
    <x v="7"/>
    <m/>
    <s v="SHARED SERVICES HR"/>
    <d v="2023-03-19T00:00:00"/>
    <s v="Andrea"/>
    <s v="Nicou"/>
    <s v="Andrea.Nicou@srg.com.au"/>
    <x v="10"/>
    <x v="1"/>
    <d v="2023-03-21T00:00:00"/>
    <d v="2023-03-07T00:00:00"/>
    <m/>
    <x v="38"/>
    <s v="Q3, FY23"/>
  </r>
  <r>
    <x v="2"/>
    <s v="IT SALES &amp; OPS"/>
    <s v="SHARED SERVICES IT"/>
    <d v="2023-03-14T00:00:00"/>
    <s v="Declan"/>
    <s v="Welsh"/>
    <s v="declan.welsh@srg.com.au"/>
    <x v="0"/>
    <x v="1"/>
    <d v="2023-03-16T00:00:00"/>
    <d v="2023-03-10T00:00:00"/>
    <m/>
    <x v="38"/>
    <s v="Q3, FY23"/>
  </r>
  <r>
    <x v="2"/>
    <s v="IT SALES &amp; OPS"/>
    <s v="SHARED SERVICES IT"/>
    <d v="2023-03-14T00:00:00"/>
    <s v="Declan"/>
    <s v="Welsh"/>
    <s v="declan.welsh@srg.com.au"/>
    <x v="1"/>
    <x v="1"/>
    <d v="2023-03-16T00:00:00"/>
    <d v="2023-03-10T00:00:00"/>
    <m/>
    <x v="38"/>
    <s v="Q3, FY23"/>
  </r>
  <r>
    <x v="2"/>
    <s v="IT SALES &amp; OPS"/>
    <s v="SHARED SERVICES IT"/>
    <d v="2023-03-14T00:00:00"/>
    <s v="Declan"/>
    <s v="Welsh"/>
    <s v="declan.welsh@srg.com.au"/>
    <x v="2"/>
    <x v="1"/>
    <d v="2024-05-24T00:00:00"/>
    <d v="2024-02-29T00:00:00"/>
    <m/>
    <x v="22"/>
    <s v="Q4, FY24"/>
  </r>
  <r>
    <x v="2"/>
    <s v="IT SALES &amp; OPS"/>
    <s v="SHARED SERVICES IT"/>
    <d v="2023-03-14T00:00:00"/>
    <s v="Declan"/>
    <s v="Welsh"/>
    <s v="declan.welsh@srg.com.au"/>
    <x v="2"/>
    <x v="1"/>
    <d v="2025-05-29T00:00:00"/>
    <d v="2025-04-10T00:00:00"/>
    <m/>
    <x v="0"/>
    <s v="Q4, FY25"/>
  </r>
  <r>
    <x v="2"/>
    <s v="IT SALES &amp; OPS"/>
    <s v="SHARED SERVICES IT"/>
    <d v="2023-03-14T00:00:00"/>
    <s v="Declan"/>
    <s v="Welsh"/>
    <s v="declan.welsh@srg.com.au"/>
    <x v="3"/>
    <x v="1"/>
    <d v="2024-05-24T00:00:00"/>
    <d v="2024-02-29T00:00:00"/>
    <m/>
    <x v="22"/>
    <s v="Q4, FY24"/>
  </r>
  <r>
    <x v="2"/>
    <s v="IT SALES &amp; OPS"/>
    <s v="SHARED SERVICES IT"/>
    <d v="2023-03-14T00:00:00"/>
    <s v="Declan"/>
    <s v="Welsh"/>
    <s v="declan.welsh@srg.com.au"/>
    <x v="3"/>
    <x v="1"/>
    <d v="2025-05-29T00:00:00"/>
    <d v="2025-04-10T00:00:00"/>
    <m/>
    <x v="0"/>
    <s v="Q4, FY25"/>
  </r>
  <r>
    <x v="2"/>
    <s v="IT SALES &amp; OPS"/>
    <s v="SHARED SERVICES IT"/>
    <d v="2023-03-14T00:00:00"/>
    <s v="Declan"/>
    <s v="Welsh"/>
    <s v="declan.welsh@srg.com.au"/>
    <x v="4"/>
    <x v="1"/>
    <d v="2024-05-24T00:00:00"/>
    <d v="2024-02-29T00:00:00"/>
    <m/>
    <x v="22"/>
    <s v="Q4, FY24"/>
  </r>
  <r>
    <x v="2"/>
    <s v="IT SALES &amp; OPS"/>
    <s v="SHARED SERVICES IT"/>
    <d v="2023-03-14T00:00:00"/>
    <s v="Declan"/>
    <s v="Welsh"/>
    <s v="declan.welsh@srg.com.au"/>
    <x v="4"/>
    <x v="1"/>
    <d v="2025-05-29T00:00:00"/>
    <d v="2025-04-10T00:00:00"/>
    <m/>
    <x v="0"/>
    <s v="Q4, FY25"/>
  </r>
  <r>
    <x v="2"/>
    <s v="IT SALES &amp; OPS"/>
    <s v="SHARED SERVICES IT"/>
    <d v="2023-03-14T00:00:00"/>
    <s v="Declan"/>
    <s v="Welsh"/>
    <s v="declan.welsh@srg.com.au"/>
    <x v="5"/>
    <x v="1"/>
    <d v="2024-05-24T00:00:00"/>
    <d v="2024-02-29T00:00:00"/>
    <m/>
    <x v="22"/>
    <s v="Q4, FY24"/>
  </r>
  <r>
    <x v="2"/>
    <s v="IT SALES &amp; OPS"/>
    <s v="SHARED SERVICES IT"/>
    <d v="2023-03-14T00:00:00"/>
    <s v="Declan"/>
    <s v="Welsh"/>
    <s v="declan.welsh@srg.com.au"/>
    <x v="5"/>
    <x v="2"/>
    <m/>
    <d v="2025-04-10T00:00:00"/>
    <m/>
    <x v="38"/>
    <s v="Q3, FY23"/>
  </r>
  <r>
    <x v="2"/>
    <s v="IT SALES &amp; OPS"/>
    <s v="SHARED SERVICES IT"/>
    <d v="2023-03-14T00:00:00"/>
    <s v="Declan"/>
    <s v="Welsh"/>
    <s v="declan.welsh@srg.com.au"/>
    <x v="6"/>
    <x v="1"/>
    <d v="2024-05-24T00:00:00"/>
    <d v="2024-02-29T00:00:00"/>
    <m/>
    <x v="22"/>
    <s v="Q4, FY24"/>
  </r>
  <r>
    <x v="2"/>
    <s v="IT SALES &amp; OPS"/>
    <s v="SHARED SERVICES IT"/>
    <d v="2023-03-14T00:00:00"/>
    <s v="Declan"/>
    <s v="Welsh"/>
    <s v="declan.welsh@srg.com.au"/>
    <x v="6"/>
    <x v="1"/>
    <d v="2025-05-29T00:00:00"/>
    <d v="2025-04-10T00:00:00"/>
    <m/>
    <x v="0"/>
    <s v="Q4, FY25"/>
  </r>
  <r>
    <x v="2"/>
    <s v="IT SALES &amp; OPS"/>
    <s v="SHARED SERVICES IT"/>
    <d v="2023-03-14T00:00:00"/>
    <s v="Declan"/>
    <s v="Welsh"/>
    <s v="declan.welsh@srg.com.au"/>
    <x v="7"/>
    <x v="1"/>
    <d v="2023-03-16T00:00:00"/>
    <d v="2023-03-10T00:00:00"/>
    <m/>
    <x v="38"/>
    <s v="Q3, FY23"/>
  </r>
  <r>
    <x v="2"/>
    <s v="IT SALES &amp; OPS"/>
    <s v="SHARED SERVICES IT"/>
    <d v="2023-03-14T00:00:00"/>
    <s v="Declan"/>
    <s v="Welsh"/>
    <s v="declan.welsh@srg.com.au"/>
    <x v="8"/>
    <x v="1"/>
    <d v="2023-03-16T00:00:00"/>
    <d v="2023-03-10T00:00:00"/>
    <m/>
    <x v="38"/>
    <s v="Q3, FY23"/>
  </r>
  <r>
    <x v="2"/>
    <s v="IT SALES &amp; OPS"/>
    <s v="SHARED SERVICES IT"/>
    <d v="2023-03-14T00:00:00"/>
    <s v="Declan"/>
    <s v="Welsh"/>
    <s v="declan.welsh@srg.com.au"/>
    <x v="9"/>
    <x v="1"/>
    <d v="2023-03-16T00:00:00"/>
    <d v="2023-03-10T00:00:00"/>
    <m/>
    <x v="38"/>
    <s v="Q3, FY23"/>
  </r>
  <r>
    <x v="2"/>
    <s v="IT SALES &amp; OPS"/>
    <s v="SHARED SERVICES IT"/>
    <d v="2023-03-14T00:00:00"/>
    <s v="Declan"/>
    <s v="Welsh"/>
    <s v="declan.welsh@srg.com.au"/>
    <x v="10"/>
    <x v="1"/>
    <d v="2023-03-16T00:00:00"/>
    <d v="2023-03-10T00:00:00"/>
    <m/>
    <x v="38"/>
    <s v="Q3, FY23"/>
  </r>
  <r>
    <x v="11"/>
    <s v="SPG DEV MGT"/>
    <s v="SPG TEAM"/>
    <d v="2023-03-07T00:00:00"/>
    <s v="Tenille"/>
    <s v="O'Shannassy"/>
    <s v="tenille.oshannassy@spotlightgroup.com"/>
    <x v="0"/>
    <x v="1"/>
    <d v="2023-03-15T00:00:00"/>
    <d v="2023-01-31T00:00:00"/>
    <m/>
    <x v="38"/>
    <s v="Q3, FY23"/>
  </r>
  <r>
    <x v="11"/>
    <s v="SPG DEV MGT"/>
    <s v="SPG TEAM"/>
    <d v="2023-03-07T00:00:00"/>
    <s v="Tenille"/>
    <s v="O'Shannassy"/>
    <s v="tenille.oshannassy@spotlightgroup.com"/>
    <x v="1"/>
    <x v="1"/>
    <d v="2023-03-15T00:00:00"/>
    <d v="2023-01-31T00:00:00"/>
    <m/>
    <x v="38"/>
    <s v="Q3, FY23"/>
  </r>
  <r>
    <x v="11"/>
    <s v="SPG DEV MGT"/>
    <s v="SPG TEAM"/>
    <d v="2023-03-07T00:00:00"/>
    <s v="Tenille"/>
    <s v="O'Shannassy"/>
    <s v="tenille.oshannassy@spotlightgroup.com"/>
    <x v="2"/>
    <x v="1"/>
    <d v="2024-06-18T00:00:00"/>
    <d v="2024-04-18T00:00:00"/>
    <m/>
    <x v="21"/>
    <s v="Q4, FY24"/>
  </r>
  <r>
    <x v="11"/>
    <s v="SPG DEV MGT"/>
    <s v="SPG TEAM"/>
    <d v="2023-03-07T00:00:00"/>
    <s v="Tenille"/>
    <s v="O'Shannassy"/>
    <s v="tenille.oshannassy@spotlightgroup.com"/>
    <x v="2"/>
    <x v="1"/>
    <d v="2025-05-21T00:00:00"/>
    <d v="2025-05-05T00:00:00"/>
    <m/>
    <x v="0"/>
    <s v="Q4, FY25"/>
  </r>
  <r>
    <x v="11"/>
    <s v="SPG DEV MGT"/>
    <s v="SPG TEAM"/>
    <d v="2023-03-07T00:00:00"/>
    <s v="Tenille"/>
    <s v="O'Shannassy"/>
    <s v="tenille.oshannassy@spotlightgroup.com"/>
    <x v="3"/>
    <x v="1"/>
    <d v="2024-06-18T00:00:00"/>
    <d v="2024-04-18T00:00:00"/>
    <m/>
    <x v="21"/>
    <s v="Q4, FY24"/>
  </r>
  <r>
    <x v="11"/>
    <s v="SPG DEV MGT"/>
    <s v="SPG TEAM"/>
    <d v="2023-03-07T00:00:00"/>
    <s v="Tenille"/>
    <s v="O'Shannassy"/>
    <s v="tenille.oshannassy@spotlightgroup.com"/>
    <x v="3"/>
    <x v="1"/>
    <d v="2025-05-22T00:00:00"/>
    <d v="2025-05-05T00:00:00"/>
    <m/>
    <x v="0"/>
    <s v="Q4, FY25"/>
  </r>
  <r>
    <x v="11"/>
    <s v="SPG DEV MGT"/>
    <s v="SPG TEAM"/>
    <d v="2023-03-07T00:00:00"/>
    <s v="Tenille"/>
    <s v="O'Shannassy"/>
    <s v="tenille.oshannassy@spotlightgroup.com"/>
    <x v="4"/>
    <x v="1"/>
    <d v="2024-06-18T00:00:00"/>
    <d v="2024-04-18T00:00:00"/>
    <m/>
    <x v="21"/>
    <s v="Q4, FY24"/>
  </r>
  <r>
    <x v="11"/>
    <s v="SPG DEV MGT"/>
    <s v="SPG TEAM"/>
    <d v="2023-03-07T00:00:00"/>
    <s v="Tenille"/>
    <s v="O'Shannassy"/>
    <s v="tenille.oshannassy@spotlightgroup.com"/>
    <x v="4"/>
    <x v="1"/>
    <d v="2025-05-21T00:00:00"/>
    <d v="2025-05-05T00:00:00"/>
    <m/>
    <x v="0"/>
    <s v="Q4, FY25"/>
  </r>
  <r>
    <x v="11"/>
    <s v="SPG DEV MGT"/>
    <s v="SPG TEAM"/>
    <d v="2023-03-07T00:00:00"/>
    <s v="Tenille"/>
    <s v="O'Shannassy"/>
    <s v="tenille.oshannassy@spotlightgroup.com"/>
    <x v="5"/>
    <x v="1"/>
    <d v="2024-06-18T00:00:00"/>
    <d v="2024-04-18T00:00:00"/>
    <m/>
    <x v="21"/>
    <s v="Q4, FY24"/>
  </r>
  <r>
    <x v="11"/>
    <s v="SPG DEV MGT"/>
    <s v="SPG TEAM"/>
    <d v="2023-03-07T00:00:00"/>
    <s v="Tenille"/>
    <s v="O'Shannassy"/>
    <s v="tenille.oshannassy@spotlightgroup.com"/>
    <x v="5"/>
    <x v="1"/>
    <d v="2025-05-22T00:00:00"/>
    <d v="2025-05-05T00:00:00"/>
    <m/>
    <x v="0"/>
    <s v="Q4, FY25"/>
  </r>
  <r>
    <x v="11"/>
    <s v="SPG DEV MGT"/>
    <s v="SPG TEAM"/>
    <d v="2023-03-07T00:00:00"/>
    <s v="Tenille"/>
    <s v="O'Shannassy"/>
    <s v="tenille.oshannassy@spotlightgroup.com"/>
    <x v="6"/>
    <x v="1"/>
    <d v="2024-06-18T00:00:00"/>
    <d v="2024-04-18T00:00:00"/>
    <m/>
    <x v="21"/>
    <s v="Q4, FY24"/>
  </r>
  <r>
    <x v="11"/>
    <s v="SPG DEV MGT"/>
    <s v="SPG TEAM"/>
    <d v="2023-03-07T00:00:00"/>
    <s v="Tenille"/>
    <s v="O'Shannassy"/>
    <s v="tenille.oshannassy@spotlightgroup.com"/>
    <x v="6"/>
    <x v="1"/>
    <d v="2025-05-22T00:00:00"/>
    <d v="2025-05-05T00:00:00"/>
    <m/>
    <x v="0"/>
    <s v="Q4, FY25"/>
  </r>
  <r>
    <x v="11"/>
    <s v="SPG DEV MGT"/>
    <s v="SPG TEAM"/>
    <d v="2023-03-07T00:00:00"/>
    <s v="Tenille"/>
    <s v="O'Shannassy"/>
    <s v="tenille.oshannassy@spotlightgroup.com"/>
    <x v="7"/>
    <x v="1"/>
    <d v="2023-03-15T00:00:00"/>
    <d v="2023-01-31T00:00:00"/>
    <m/>
    <x v="38"/>
    <s v="Q3, FY23"/>
  </r>
  <r>
    <x v="11"/>
    <s v="SPG DEV MGT"/>
    <s v="SPG TEAM"/>
    <d v="2023-03-07T00:00:00"/>
    <s v="Tenille"/>
    <s v="O'Shannassy"/>
    <s v="tenille.oshannassy@spotlightgroup.com"/>
    <x v="8"/>
    <x v="1"/>
    <d v="2023-07-13T00:00:00"/>
    <d v="2023-05-11T00:00:00"/>
    <m/>
    <x v="7"/>
    <s v="Q1, FY24"/>
  </r>
  <r>
    <x v="11"/>
    <s v="SPG DEV MGT"/>
    <s v="SPG TEAM"/>
    <d v="2023-03-07T00:00:00"/>
    <s v="Tenille"/>
    <s v="O'Shannassy"/>
    <s v="tenille.oshannassy@spotlightgroup.com"/>
    <x v="9"/>
    <x v="1"/>
    <d v="2023-03-15T00:00:00"/>
    <d v="2023-01-31T00:00:00"/>
    <m/>
    <x v="38"/>
    <s v="Q3, FY23"/>
  </r>
  <r>
    <x v="11"/>
    <s v="SPG DEV MGT"/>
    <s v="SPG TEAM"/>
    <d v="2023-03-07T00:00:00"/>
    <s v="Tenille"/>
    <s v="O'Shannassy"/>
    <s v="tenille.oshannassy@spotlightgroup.com"/>
    <x v="10"/>
    <x v="1"/>
    <d v="2023-07-13T00:00:00"/>
    <d v="2023-05-11T00:00:00"/>
    <m/>
    <x v="7"/>
    <s v="Q1, FY24"/>
  </r>
  <r>
    <x v="0"/>
    <s v="SS ECOMM SM4"/>
    <s v="SHARED SERVICES E-COM"/>
    <d v="2023-03-06T00:00:00"/>
    <s v="Priya"/>
    <s v="Parthasarathy"/>
    <s v="Priyanka.Parthasarathy@srg.com.au"/>
    <x v="0"/>
    <x v="1"/>
    <d v="2023-03-10T00:00:00"/>
    <d v="2023-02-03T00:00:00"/>
    <m/>
    <x v="38"/>
    <s v="Q3, FY23"/>
  </r>
  <r>
    <x v="0"/>
    <s v="SS ECOMM SM4"/>
    <s v="SHARED SERVICES E-COM"/>
    <d v="2023-03-06T00:00:00"/>
    <s v="Priya"/>
    <s v="Parthasarathy"/>
    <s v="Priyanka.Parthasarathy@srg.com.au"/>
    <x v="1"/>
    <x v="1"/>
    <d v="2023-08-07T00:00:00"/>
    <d v="2023-02-03T00:00:00"/>
    <m/>
    <x v="34"/>
    <s v="Q1, FY24"/>
  </r>
  <r>
    <x v="0"/>
    <s v="SS ECOMM SM4"/>
    <s v="SHARED SERVICES E-COM"/>
    <d v="2023-03-06T00:00:00"/>
    <s v="Priya"/>
    <s v="Parthasarathy"/>
    <s v="Priyanka.Parthasarathy@srg.com.au"/>
    <x v="2"/>
    <x v="0"/>
    <m/>
    <d v="2025-05-25T00:00:00"/>
    <m/>
    <x v="0"/>
    <s v="Q4, FY25"/>
  </r>
  <r>
    <x v="0"/>
    <s v="SS ECOMM SM4"/>
    <s v="SHARED SERVICES E-COM"/>
    <d v="2023-03-06T00:00:00"/>
    <s v="Priya"/>
    <s v="Parthasarathy"/>
    <s v="Priyanka.Parthasarathy@srg.com.au"/>
    <x v="2"/>
    <x v="1"/>
    <d v="2024-07-08T00:00:00"/>
    <d v="2024-02-29T00:00:00"/>
    <m/>
    <x v="20"/>
    <s v="Q1, FY25"/>
  </r>
  <r>
    <x v="0"/>
    <s v="SS ECOMM SM4"/>
    <s v="SHARED SERVICES E-COM"/>
    <d v="2023-03-06T00:00:00"/>
    <s v="Priya"/>
    <s v="Parthasarathy"/>
    <s v="Priyanka.Parthasarathy@srg.com.au"/>
    <x v="3"/>
    <x v="1"/>
    <d v="2024-07-27T00:00:00"/>
    <d v="2024-02-29T00:00:00"/>
    <m/>
    <x v="20"/>
    <s v="Q1, FY25"/>
  </r>
  <r>
    <x v="0"/>
    <s v="SS ECOMM SM4"/>
    <s v="SHARED SERVICES E-COM"/>
    <d v="2023-03-06T00:00:00"/>
    <s v="Priya"/>
    <s v="Parthasarathy"/>
    <s v="Priyanka.Parthasarathy@srg.com.au"/>
    <x v="4"/>
    <x v="1"/>
    <d v="2024-07-27T00:00:00"/>
    <d v="2024-02-29T00:00:00"/>
    <m/>
    <x v="20"/>
    <s v="Q1, FY25"/>
  </r>
  <r>
    <x v="0"/>
    <s v="SS ECOMM SM4"/>
    <s v="SHARED SERVICES E-COM"/>
    <d v="2023-03-06T00:00:00"/>
    <s v="Priya"/>
    <s v="Parthasarathy"/>
    <s v="Priyanka.Parthasarathy@srg.com.au"/>
    <x v="5"/>
    <x v="1"/>
    <d v="2024-07-27T00:00:00"/>
    <d v="2024-02-29T00:00:00"/>
    <m/>
    <x v="20"/>
    <s v="Q1, FY25"/>
  </r>
  <r>
    <x v="0"/>
    <s v="SS ECOMM SM4"/>
    <s v="SHARED SERVICES E-COM"/>
    <d v="2023-03-06T00:00:00"/>
    <s v="Priya"/>
    <s v="Parthasarathy"/>
    <s v="Priyanka.Parthasarathy@srg.com.au"/>
    <x v="6"/>
    <x v="1"/>
    <d v="2024-07-27T00:00:00"/>
    <d v="2024-02-29T00:00:00"/>
    <m/>
    <x v="20"/>
    <s v="Q1, FY25"/>
  </r>
  <r>
    <x v="0"/>
    <s v="SS ECOMM SM4"/>
    <s v="SHARED SERVICES E-COM"/>
    <d v="2023-03-06T00:00:00"/>
    <s v="Priya"/>
    <s v="Parthasarathy"/>
    <s v="Priyanka.Parthasarathy@srg.com.au"/>
    <x v="7"/>
    <x v="1"/>
    <d v="2023-03-10T00:00:00"/>
    <d v="2023-02-03T00:00:00"/>
    <m/>
    <x v="38"/>
    <s v="Q3, FY23"/>
  </r>
  <r>
    <x v="0"/>
    <s v="SS ECOMM SM4"/>
    <s v="SHARED SERVICES E-COM"/>
    <d v="2023-03-06T00:00:00"/>
    <s v="Priya"/>
    <s v="Parthasarathy"/>
    <s v="Priyanka.Parthasarathy@srg.com.au"/>
    <x v="8"/>
    <x v="1"/>
    <d v="2023-03-10T00:00:00"/>
    <d v="2023-02-03T00:00:00"/>
    <m/>
    <x v="38"/>
    <s v="Q3, FY23"/>
  </r>
  <r>
    <x v="0"/>
    <s v="SS ECOMM SM4"/>
    <s v="SHARED SERVICES E-COM"/>
    <d v="2023-03-06T00:00:00"/>
    <s v="Priya"/>
    <s v="Parthasarathy"/>
    <s v="Priyanka.Parthasarathy@srg.com.au"/>
    <x v="9"/>
    <x v="1"/>
    <d v="2023-03-10T00:00:00"/>
    <d v="2023-02-03T00:00:00"/>
    <m/>
    <x v="38"/>
    <s v="Q3, FY23"/>
  </r>
  <r>
    <x v="0"/>
    <s v="SS ECOMM SM4"/>
    <s v="SHARED SERVICES E-COM"/>
    <d v="2023-03-06T00:00:00"/>
    <s v="Priya"/>
    <s v="Parthasarathy"/>
    <s v="Priyanka.Parthasarathy@srg.com.au"/>
    <x v="9"/>
    <x v="1"/>
    <d v="2023-08-07T00:00:00"/>
    <d v="2023-08-07T00:00:00"/>
    <m/>
    <x v="34"/>
    <s v="Q1, FY24"/>
  </r>
  <r>
    <x v="0"/>
    <s v="SS ECOMM SM4"/>
    <s v="SHARED SERVICES E-COM"/>
    <d v="2023-03-06T00:00:00"/>
    <s v="Priya"/>
    <s v="Parthasarathy"/>
    <s v="Priyanka.Parthasarathy@srg.com.au"/>
    <x v="10"/>
    <x v="1"/>
    <d v="2023-03-10T00:00:00"/>
    <d v="2023-02-03T00:00:00"/>
    <m/>
    <x v="38"/>
    <s v="Q3, FY23"/>
  </r>
  <r>
    <x v="8"/>
    <s v="SC DCManagement ANA"/>
    <s v="DC"/>
    <d v="2023-03-06T00:00:00"/>
    <s v="Prachi"/>
    <s v="Patel"/>
    <s v="Prachi.Patel@srg.com.au"/>
    <x v="0"/>
    <x v="1"/>
    <d v="2023-06-13T00:00:00"/>
    <d v="2023-03-02T00:00:00"/>
    <m/>
    <x v="35"/>
    <s v="Q4, FY23"/>
  </r>
  <r>
    <x v="8"/>
    <s v="SC DCManagement ANA"/>
    <s v="DC"/>
    <d v="2023-03-06T00:00:00"/>
    <s v="Prachi"/>
    <s v="Patel"/>
    <s v="Prachi.Patel@srg.com.au"/>
    <x v="1"/>
    <x v="1"/>
    <d v="2023-06-13T00:00:00"/>
    <d v="2023-03-02T00:00:00"/>
    <m/>
    <x v="35"/>
    <s v="Q4, FY23"/>
  </r>
  <r>
    <x v="2"/>
    <s v="IT INFRASTRUCTURE"/>
    <s v="SHARED SERVICES IT"/>
    <d v="2023-02-27T00:00:00"/>
    <s v="Nelson Shen"/>
    <s v="Shen"/>
    <s v="nelson.shen@srg.com.au"/>
    <x v="0"/>
    <x v="1"/>
    <d v="2023-03-07T00:00:00"/>
    <d v="2022-12-16T00:00:00"/>
    <m/>
    <x v="38"/>
    <s v="Q3, FY23"/>
  </r>
  <r>
    <x v="2"/>
    <s v="IT INFRASTRUCTURE"/>
    <s v="SHARED SERVICES IT"/>
    <d v="2023-02-27T00:00:00"/>
    <s v="Nelson Shen"/>
    <s v="Shen"/>
    <s v="nelson.shen@srg.com.au"/>
    <x v="1"/>
    <x v="1"/>
    <d v="2023-03-07T00:00:00"/>
    <d v="2022-12-16T00:00:00"/>
    <m/>
    <x v="38"/>
    <s v="Q3, FY23"/>
  </r>
  <r>
    <x v="2"/>
    <s v="IT INFRASTRUCTURE"/>
    <s v="SHARED SERVICES IT"/>
    <d v="2023-02-27T00:00:00"/>
    <s v="Nelson Shen"/>
    <s v="Shen"/>
    <s v="nelson.shen@srg.com.au"/>
    <x v="2"/>
    <x v="0"/>
    <m/>
    <d v="2025-04-01T00:00:00"/>
    <m/>
    <x v="1"/>
    <s v="Q4, FY25"/>
  </r>
  <r>
    <x v="2"/>
    <s v="IT INFRASTRUCTURE"/>
    <s v="SHARED SERVICES IT"/>
    <d v="2023-02-27T00:00:00"/>
    <s v="Nelson Shen"/>
    <s v="Shen"/>
    <s v="nelson.shen@srg.com.au"/>
    <x v="2"/>
    <x v="1"/>
    <d v="2024-05-15T00:00:00"/>
    <d v="2024-02-29T00:00:00"/>
    <m/>
    <x v="22"/>
    <s v="Q4, FY24"/>
  </r>
  <r>
    <x v="2"/>
    <s v="IT INFRASTRUCTURE"/>
    <s v="SHARED SERVICES IT"/>
    <d v="2023-02-27T00:00:00"/>
    <s v="Nelson Shen"/>
    <s v="Shen"/>
    <s v="nelson.shen@srg.com.au"/>
    <x v="3"/>
    <x v="0"/>
    <m/>
    <d v="2025-03-30T00:00:00"/>
    <m/>
    <x v="2"/>
    <s v="Q3, FY25"/>
  </r>
  <r>
    <x v="2"/>
    <s v="IT INFRASTRUCTURE"/>
    <s v="SHARED SERVICES IT"/>
    <d v="2023-02-27T00:00:00"/>
    <s v="Nelson Shen"/>
    <s v="Shen"/>
    <s v="nelson.shen@srg.com.au"/>
    <x v="3"/>
    <x v="1"/>
    <d v="2024-05-13T00:00:00"/>
    <d v="2024-02-29T00:00:00"/>
    <m/>
    <x v="22"/>
    <s v="Q4, FY24"/>
  </r>
  <r>
    <x v="2"/>
    <s v="IT INFRASTRUCTURE"/>
    <s v="SHARED SERVICES IT"/>
    <d v="2023-02-27T00:00:00"/>
    <s v="Nelson Shen"/>
    <s v="Shen"/>
    <s v="nelson.shen@srg.com.au"/>
    <x v="4"/>
    <x v="0"/>
    <m/>
    <d v="2025-03-23T00:00:00"/>
    <m/>
    <x v="2"/>
    <s v="Q3, FY25"/>
  </r>
  <r>
    <x v="2"/>
    <s v="IT INFRASTRUCTURE"/>
    <s v="SHARED SERVICES IT"/>
    <d v="2023-02-27T00:00:00"/>
    <s v="Nelson Shen"/>
    <s v="Shen"/>
    <s v="nelson.shen@srg.com.au"/>
    <x v="4"/>
    <x v="1"/>
    <d v="2024-05-06T00:00:00"/>
    <d v="2024-02-29T00:00:00"/>
    <m/>
    <x v="22"/>
    <s v="Q4, FY24"/>
  </r>
  <r>
    <x v="2"/>
    <s v="IT INFRASTRUCTURE"/>
    <s v="SHARED SERVICES IT"/>
    <d v="2023-02-27T00:00:00"/>
    <s v="Nelson Shen"/>
    <s v="Shen"/>
    <s v="nelson.shen@srg.com.au"/>
    <x v="5"/>
    <x v="0"/>
    <m/>
    <d v="2025-04-08T00:00:00"/>
    <m/>
    <x v="1"/>
    <s v="Q4, FY25"/>
  </r>
  <r>
    <x v="2"/>
    <s v="IT INFRASTRUCTURE"/>
    <s v="SHARED SERVICES IT"/>
    <d v="2023-02-27T00:00:00"/>
    <s v="Nelson Shen"/>
    <s v="Shen"/>
    <s v="nelson.shen@srg.com.au"/>
    <x v="5"/>
    <x v="1"/>
    <d v="2024-05-22T00:00:00"/>
    <d v="2024-02-29T00:00:00"/>
    <m/>
    <x v="22"/>
    <s v="Q4, FY24"/>
  </r>
  <r>
    <x v="2"/>
    <s v="IT INFRASTRUCTURE"/>
    <s v="SHARED SERVICES IT"/>
    <d v="2023-02-27T00:00:00"/>
    <s v="Nelson Shen"/>
    <s v="Shen"/>
    <s v="nelson.shen@srg.com.au"/>
    <x v="6"/>
    <x v="0"/>
    <m/>
    <d v="2025-04-08T00:00:00"/>
    <m/>
    <x v="1"/>
    <s v="Q4, FY25"/>
  </r>
  <r>
    <x v="2"/>
    <s v="IT INFRASTRUCTURE"/>
    <s v="SHARED SERVICES IT"/>
    <d v="2023-02-27T00:00:00"/>
    <s v="Nelson Shen"/>
    <s v="Shen"/>
    <s v="nelson.shen@srg.com.au"/>
    <x v="6"/>
    <x v="1"/>
    <d v="2024-05-22T00:00:00"/>
    <d v="2024-02-29T00:00:00"/>
    <m/>
    <x v="22"/>
    <s v="Q4, FY24"/>
  </r>
  <r>
    <x v="2"/>
    <s v="IT INFRASTRUCTURE"/>
    <s v="SHARED SERVICES IT"/>
    <d v="2023-02-27T00:00:00"/>
    <s v="Nelson Shen"/>
    <s v="Shen"/>
    <s v="nelson.shen@srg.com.au"/>
    <x v="7"/>
    <x v="1"/>
    <d v="2023-03-06T00:00:00"/>
    <d v="2022-12-16T00:00:00"/>
    <m/>
    <x v="38"/>
    <s v="Q3, FY23"/>
  </r>
  <r>
    <x v="2"/>
    <s v="IT INFRASTRUCTURE"/>
    <s v="SHARED SERVICES IT"/>
    <d v="2023-02-27T00:00:00"/>
    <s v="Nelson Shen"/>
    <s v="Shen"/>
    <s v="nelson.shen@srg.com.au"/>
    <x v="8"/>
    <x v="1"/>
    <d v="2023-03-01T00:00:00"/>
    <d v="2022-12-16T00:00:00"/>
    <m/>
    <x v="38"/>
    <s v="Q3, FY23"/>
  </r>
  <r>
    <x v="2"/>
    <s v="IT INFRASTRUCTURE"/>
    <s v="SHARED SERVICES IT"/>
    <d v="2023-02-27T00:00:00"/>
    <s v="Nelson Shen"/>
    <s v="Shen"/>
    <s v="nelson.shen@srg.com.au"/>
    <x v="8"/>
    <x v="1"/>
    <d v="2023-08-23T00:00:00"/>
    <d v="2023-08-21T00:00:00"/>
    <m/>
    <x v="34"/>
    <s v="Q1, FY24"/>
  </r>
  <r>
    <x v="2"/>
    <s v="IT INFRASTRUCTURE"/>
    <s v="SHARED SERVICES IT"/>
    <d v="2023-02-27T00:00:00"/>
    <s v="Nelson Shen"/>
    <s v="Shen"/>
    <s v="nelson.shen@srg.com.au"/>
    <x v="9"/>
    <x v="1"/>
    <d v="2023-03-01T00:00:00"/>
    <d v="2022-12-16T00:00:00"/>
    <s v="1. attend the training 1/3/2023_x000a_2. finish the training 1/3/2023_x000a_ETA 40 min, 9:50 - 10:30am"/>
    <x v="38"/>
    <s v="Q3, FY23"/>
  </r>
  <r>
    <x v="2"/>
    <s v="IT INFRASTRUCTURE"/>
    <s v="SHARED SERVICES IT"/>
    <d v="2023-02-27T00:00:00"/>
    <s v="Nelson Shen"/>
    <s v="Shen"/>
    <s v="nelson.shen@srg.com.au"/>
    <x v="9"/>
    <x v="1"/>
    <d v="2023-11-02T00:00:00"/>
    <d v="2023-08-29T00:00:00"/>
    <s v="1. attend the training 1/3/2023_x000a_2. finish the training 1/3/2023_x000a_ETA 40 min, 9:50 - 10:30am"/>
    <x v="28"/>
    <s v="Q2, FY24"/>
  </r>
  <r>
    <x v="2"/>
    <s v="IT INFRASTRUCTURE"/>
    <s v="SHARED SERVICES IT"/>
    <d v="2023-02-27T00:00:00"/>
    <s v="Nelson Shen"/>
    <s v="Shen"/>
    <s v="nelson.shen@srg.com.au"/>
    <x v="10"/>
    <x v="1"/>
    <d v="2023-03-06T00:00:00"/>
    <d v="2022-12-16T00:00:00"/>
    <m/>
    <x v="38"/>
    <s v="Q3, FY23"/>
  </r>
  <r>
    <x v="7"/>
    <m/>
    <s v="SHARED SERVICES HR"/>
    <d v="2023-02-22T00:00:00"/>
    <s v="Yuan"/>
    <s v="Jiang"/>
    <s v="Yuan.Jiang@srg.com.au"/>
    <x v="0"/>
    <x v="1"/>
    <d v="2023-02-24T00:00:00"/>
    <d v="2023-02-17T00:00:00"/>
    <s v="get clear understanding about  the difference between Bullying, Harassment and Discrimination."/>
    <x v="39"/>
    <s v="Q3, FY23"/>
  </r>
  <r>
    <x v="7"/>
    <m/>
    <s v="SHARED SERVICES HR"/>
    <d v="2023-02-22T00:00:00"/>
    <s v="Yuan"/>
    <s v="Jiang"/>
    <s v="Yuan.Jiang@srg.com.au"/>
    <x v="1"/>
    <x v="1"/>
    <d v="2023-02-24T00:00:00"/>
    <d v="2023-02-17T00:00:00"/>
    <s v="responsibilities as a Team Member"/>
    <x v="39"/>
    <s v="Q3, FY23"/>
  </r>
  <r>
    <x v="7"/>
    <m/>
    <s v="SHARED SERVICES HR"/>
    <d v="2023-02-22T00:00:00"/>
    <s v="Yuan"/>
    <s v="Jiang"/>
    <s v="Yuan.Jiang@srg.com.au"/>
    <x v="2"/>
    <x v="1"/>
    <d v="2024-03-08T00:00:00"/>
    <d v="2024-02-29T00:00:00"/>
    <m/>
    <x v="4"/>
    <s v="Q3, FY24"/>
  </r>
  <r>
    <x v="7"/>
    <m/>
    <s v="SHARED SERVICES HR"/>
    <d v="2023-02-22T00:00:00"/>
    <s v="Yuan"/>
    <s v="Jiang"/>
    <s v="Yuan.Jiang@srg.com.au"/>
    <x v="3"/>
    <x v="1"/>
    <d v="2024-03-08T00:00:00"/>
    <d v="2024-02-29T00:00:00"/>
    <m/>
    <x v="4"/>
    <s v="Q3, FY24"/>
  </r>
  <r>
    <x v="7"/>
    <m/>
    <s v="SHARED SERVICES HR"/>
    <d v="2023-02-22T00:00:00"/>
    <s v="Yuan"/>
    <s v="Jiang"/>
    <s v="Yuan.Jiang@srg.com.au"/>
    <x v="4"/>
    <x v="1"/>
    <d v="2024-03-08T00:00:00"/>
    <d v="2024-02-29T00:00:00"/>
    <m/>
    <x v="4"/>
    <s v="Q3, FY24"/>
  </r>
  <r>
    <x v="7"/>
    <m/>
    <s v="SHARED SERVICES HR"/>
    <d v="2023-02-22T00:00:00"/>
    <s v="Yuan"/>
    <s v="Jiang"/>
    <s v="Yuan.Jiang@srg.com.au"/>
    <x v="5"/>
    <x v="1"/>
    <d v="2024-03-08T00:00:00"/>
    <d v="2024-02-29T00:00:00"/>
    <m/>
    <x v="4"/>
    <s v="Q3, FY24"/>
  </r>
  <r>
    <x v="7"/>
    <m/>
    <s v="SHARED SERVICES HR"/>
    <d v="2023-02-22T00:00:00"/>
    <s v="Yuan"/>
    <s v="Jiang"/>
    <s v="Yuan.Jiang@srg.com.au"/>
    <x v="6"/>
    <x v="1"/>
    <d v="2024-03-08T00:00:00"/>
    <d v="2024-02-29T00:00:00"/>
    <m/>
    <x v="4"/>
    <s v="Q3, FY24"/>
  </r>
  <r>
    <x v="7"/>
    <m/>
    <s v="SHARED SERVICES HR"/>
    <d v="2023-02-22T00:00:00"/>
    <s v="Yuan"/>
    <s v="Jiang"/>
    <s v="Yuan.Jiang@srg.com.au"/>
    <x v="7"/>
    <x v="1"/>
    <d v="2023-02-24T00:00:00"/>
    <d v="2023-02-17T00:00:00"/>
    <s v="understand the options available for Flexible Work Arrangements"/>
    <x v="39"/>
    <s v="Q3, FY23"/>
  </r>
  <r>
    <x v="7"/>
    <m/>
    <s v="SHARED SERVICES HR"/>
    <d v="2023-02-22T00:00:00"/>
    <s v="Yuan"/>
    <s v="Jiang"/>
    <s v="Yuan.Jiang@srg.com.au"/>
    <x v="8"/>
    <x v="1"/>
    <d v="2023-02-24T00:00:00"/>
    <d v="2023-02-17T00:00:00"/>
    <m/>
    <x v="39"/>
    <s v="Q3, FY23"/>
  </r>
  <r>
    <x v="7"/>
    <m/>
    <s v="SHARED SERVICES HR"/>
    <d v="2023-02-22T00:00:00"/>
    <s v="Yuan"/>
    <s v="Jiang"/>
    <s v="Yuan.Jiang@srg.com.au"/>
    <x v="9"/>
    <x v="1"/>
    <d v="2023-02-24T00:00:00"/>
    <d v="2023-02-17T00:00:00"/>
    <s v="Health and Safety"/>
    <x v="39"/>
    <s v="Q3, FY23"/>
  </r>
  <r>
    <x v="7"/>
    <m/>
    <s v="SHARED SERVICES HR"/>
    <d v="2023-02-22T00:00:00"/>
    <s v="Yuan"/>
    <s v="Jiang"/>
    <s v="Yuan.Jiang@srg.com.au"/>
    <x v="10"/>
    <x v="1"/>
    <d v="2023-02-24T00:00:00"/>
    <d v="2023-02-17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0"/>
    <x v="1"/>
    <d v="2023-02-22T00:00:00"/>
    <d v="2023-01-26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1"/>
    <x v="1"/>
    <d v="2023-02-22T00:00:00"/>
    <d v="2023-01-26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2"/>
    <x v="1"/>
    <d v="2024-08-14T00:00:00"/>
    <d v="2024-02-29T00:00:00"/>
    <m/>
    <x v="17"/>
    <s v="Q1, FY25"/>
  </r>
  <r>
    <x v="2"/>
    <s v="IT ENTERPRISE INFORMATION"/>
    <s v="SHARED SERVICES IT"/>
    <d v="2023-02-20T00:00:00"/>
    <s v="Pieter"/>
    <s v="Van Der Berg"/>
    <s v="Pieter.VanDerBerg@srg.com.au"/>
    <x v="3"/>
    <x v="1"/>
    <d v="2024-08-07T00:00:00"/>
    <d v="2024-02-29T00:00:00"/>
    <m/>
    <x v="17"/>
    <s v="Q1, FY25"/>
  </r>
  <r>
    <x v="2"/>
    <s v="IT ENTERPRISE INFORMATION"/>
    <s v="SHARED SERVICES IT"/>
    <d v="2023-02-20T00:00:00"/>
    <s v="Pieter"/>
    <s v="Van Der Berg"/>
    <s v="Pieter.VanDerBerg@srg.com.au"/>
    <x v="4"/>
    <x v="1"/>
    <d v="2024-08-14T00:00:00"/>
    <d v="2024-02-29T00:00:00"/>
    <m/>
    <x v="17"/>
    <s v="Q1, FY25"/>
  </r>
  <r>
    <x v="2"/>
    <s v="IT ENTERPRISE INFORMATION"/>
    <s v="SHARED SERVICES IT"/>
    <d v="2023-02-20T00:00:00"/>
    <s v="Pieter"/>
    <s v="Van Der Berg"/>
    <s v="Pieter.VanDerBerg@srg.com.au"/>
    <x v="5"/>
    <x v="1"/>
    <d v="2024-08-14T00:00:00"/>
    <d v="2024-02-29T00:00:00"/>
    <m/>
    <x v="17"/>
    <s v="Q1, FY25"/>
  </r>
  <r>
    <x v="2"/>
    <s v="IT ENTERPRISE INFORMATION"/>
    <s v="SHARED SERVICES IT"/>
    <d v="2023-02-20T00:00:00"/>
    <s v="Pieter"/>
    <s v="Van Der Berg"/>
    <s v="Pieter.VanDerBerg@srg.com.au"/>
    <x v="6"/>
    <x v="1"/>
    <d v="2024-08-14T00:00:00"/>
    <d v="2024-02-29T00:00:00"/>
    <m/>
    <x v="17"/>
    <s v="Q1, FY25"/>
  </r>
  <r>
    <x v="2"/>
    <s v="IT ENTERPRISE INFORMATION"/>
    <s v="SHARED SERVICES IT"/>
    <d v="2023-02-20T00:00:00"/>
    <s v="Pieter"/>
    <s v="Van Der Berg"/>
    <s v="Pieter.VanDerBerg@srg.com.au"/>
    <x v="7"/>
    <x v="1"/>
    <d v="2023-02-21T00:00:00"/>
    <d v="2023-01-26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8"/>
    <x v="1"/>
    <d v="2023-02-21T00:00:00"/>
    <d v="2023-01-26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9"/>
    <x v="1"/>
    <d v="2023-02-21T00:00:00"/>
    <d v="2023-01-26T00:00:00"/>
    <m/>
    <x v="39"/>
    <s v="Q3, FY23"/>
  </r>
  <r>
    <x v="2"/>
    <s v="IT ENTERPRISE INFORMATION"/>
    <s v="SHARED SERVICES IT"/>
    <d v="2023-02-20T00:00:00"/>
    <s v="Pieter"/>
    <s v="Van Der Berg"/>
    <s v="Pieter.VanDerBerg@srg.com.au"/>
    <x v="9"/>
    <x v="1"/>
    <d v="2023-03-20T00:00:00"/>
    <d v="2023-03-20T00:00:00"/>
    <m/>
    <x v="38"/>
    <s v="Q3, FY23"/>
  </r>
  <r>
    <x v="2"/>
    <s v="IT ENTERPRISE INFORMATION"/>
    <s v="SHARED SERVICES IT"/>
    <d v="2023-02-20T00:00:00"/>
    <s v="Pieter"/>
    <s v="Van Der Berg"/>
    <s v="Pieter.VanDerBerg@srg.com.au"/>
    <x v="10"/>
    <x v="1"/>
    <d v="2023-02-21T00:00:00"/>
    <d v="2023-01-26T00:00:00"/>
    <m/>
    <x v="39"/>
    <s v="Q3, FY23"/>
  </r>
  <r>
    <x v="8"/>
    <m/>
    <s v="SHARED SERVICES"/>
    <d v="2023-02-13T00:00:00"/>
    <s v="Neeraj"/>
    <s v="Neeraj"/>
    <s v="neeraj.neeraj@spotlight.com.au"/>
    <x v="0"/>
    <x v="1"/>
    <d v="2023-06-13T00:00:00"/>
    <d v="2023-02-17T00:00:00"/>
    <m/>
    <x v="35"/>
    <s v="Q4, FY23"/>
  </r>
  <r>
    <x v="8"/>
    <m/>
    <s v="SHARED SERVICES"/>
    <d v="2023-02-13T00:00:00"/>
    <s v="Neeraj"/>
    <s v="Neeraj"/>
    <s v="neeraj.neeraj@spotlight.com.au"/>
    <x v="1"/>
    <x v="1"/>
    <d v="2023-06-13T00:00:00"/>
    <d v="2023-02-17T00:00:00"/>
    <m/>
    <x v="35"/>
    <s v="Q4, FY23"/>
  </r>
  <r>
    <x v="8"/>
    <m/>
    <s v="SHARED SERVICES"/>
    <d v="2023-02-13T00:00:00"/>
    <s v="Neeraj"/>
    <s v="Neeraj"/>
    <s v="neeraj.neeraj@spotlight.com.au"/>
    <x v="2"/>
    <x v="0"/>
    <m/>
    <d v="2024-12-05T00:00:00"/>
    <m/>
    <x v="14"/>
    <s v="Q2, FY25"/>
  </r>
  <r>
    <x v="8"/>
    <m/>
    <s v="SHARED SERVICES"/>
    <d v="2023-02-13T00:00:00"/>
    <s v="Neeraj"/>
    <s v="Neeraj"/>
    <s v="neeraj.neeraj@spotlight.com.au"/>
    <x v="3"/>
    <x v="2"/>
    <m/>
    <d v="2024-12-05T00:00:00"/>
    <m/>
    <x v="39"/>
    <s v="Q3, FY23"/>
  </r>
  <r>
    <x v="8"/>
    <m/>
    <s v="SHARED SERVICES"/>
    <d v="2023-02-13T00:00:00"/>
    <s v="Neeraj"/>
    <s v="Neeraj"/>
    <s v="neeraj.neeraj@spotlight.com.au"/>
    <x v="4"/>
    <x v="2"/>
    <m/>
    <d v="2024-12-05T00:00:00"/>
    <m/>
    <x v="39"/>
    <s v="Q3, FY23"/>
  </r>
  <r>
    <x v="8"/>
    <m/>
    <s v="SHARED SERVICES"/>
    <d v="2023-02-13T00:00:00"/>
    <s v="Neeraj"/>
    <s v="Neeraj"/>
    <s v="neeraj.neeraj@spotlight.com.au"/>
    <x v="5"/>
    <x v="0"/>
    <m/>
    <d v="2024-12-05T00:00:00"/>
    <m/>
    <x v="14"/>
    <s v="Q2, FY25"/>
  </r>
  <r>
    <x v="8"/>
    <m/>
    <s v="SHARED SERVICES"/>
    <d v="2023-02-13T00:00:00"/>
    <s v="Neeraj"/>
    <s v="Neeraj"/>
    <s v="neeraj.neeraj@spotlight.com.au"/>
    <x v="6"/>
    <x v="0"/>
    <m/>
    <d v="2024-12-05T00:00:00"/>
    <m/>
    <x v="14"/>
    <s v="Q2, FY25"/>
  </r>
  <r>
    <x v="8"/>
    <m/>
    <s v="SHARED SERVICES"/>
    <d v="2023-02-13T00:00:00"/>
    <s v="Neeraj"/>
    <s v="Neeraj"/>
    <s v="neeraj.neeraj@spotlight.com.au"/>
    <x v="7"/>
    <x v="1"/>
    <d v="2025-04-01T00:00:00"/>
    <d v="2024-12-05T00:00:00"/>
    <m/>
    <x v="1"/>
    <s v="Q4, FY25"/>
  </r>
  <r>
    <x v="8"/>
    <m/>
    <s v="SHARED SERVICES"/>
    <d v="2023-02-13T00:00:00"/>
    <s v="Neeraj"/>
    <s v="Neeraj"/>
    <s v="neeraj.neeraj@spotlight.com.au"/>
    <x v="8"/>
    <x v="0"/>
    <m/>
    <d v="2024-12-05T00:00:00"/>
    <m/>
    <x v="14"/>
    <s v="Q2, FY25"/>
  </r>
  <r>
    <x v="8"/>
    <m/>
    <s v="SHARED SERVICES"/>
    <d v="2023-02-13T00:00:00"/>
    <s v="Neeraj"/>
    <s v="Neeraj"/>
    <s v="neeraj.neeraj@spotlight.com.au"/>
    <x v="9"/>
    <x v="1"/>
    <d v="2025-04-01T00:00:00"/>
    <d v="2024-12-05T00:00:00"/>
    <m/>
    <x v="1"/>
    <s v="Q4, FY25"/>
  </r>
  <r>
    <x v="8"/>
    <m/>
    <s v="SHARED SERVICES"/>
    <d v="2023-02-13T00:00:00"/>
    <s v="Neeraj"/>
    <s v="Neeraj"/>
    <s v="neeraj.neeraj@spotlight.com.au"/>
    <x v="10"/>
    <x v="1"/>
    <d v="2025-04-01T00:00:00"/>
    <d v="2024-12-05T00:00:00"/>
    <m/>
    <x v="1"/>
    <s v="Q4, FY25"/>
  </r>
  <r>
    <x v="1"/>
    <m/>
    <s v="SHARED SERVICES"/>
    <d v="2023-02-06T00:00:00"/>
    <s v="Pragyaan Mishra"/>
    <s v="Mishra"/>
    <s v="PRAGYAAN.MISHRA@SRG.COM.AU"/>
    <x v="0"/>
    <x v="1"/>
    <d v="2024-06-21T00:00:00"/>
    <d v="2023-01-10T00:00:00"/>
    <m/>
    <x v="21"/>
    <s v="Q4, FY24"/>
  </r>
  <r>
    <x v="1"/>
    <m/>
    <s v="SHARED SERVICES"/>
    <d v="2023-02-06T00:00:00"/>
    <s v="Pragyaan Mishra"/>
    <s v="Mishra"/>
    <s v="PRAGYAAN.MISHRA@SRG.COM.AU"/>
    <x v="1"/>
    <x v="1"/>
    <d v="2024-06-28T00:00:00"/>
    <d v="2023-01-10T00:00:00"/>
    <m/>
    <x v="21"/>
    <s v="Q4, FY24"/>
  </r>
  <r>
    <x v="1"/>
    <m/>
    <s v="SHARED SERVICES"/>
    <d v="2023-02-06T00:00:00"/>
    <s v="Pragyaan Mishra"/>
    <s v="Mishra"/>
    <s v="PRAGYAAN.MISHRA@SRG.COM.AU"/>
    <x v="2"/>
    <x v="0"/>
    <m/>
    <d v="2024-02-29T00:00:00"/>
    <m/>
    <x v="4"/>
    <s v="Q3, FY24"/>
  </r>
  <r>
    <x v="1"/>
    <m/>
    <s v="SHARED SERVICES"/>
    <d v="2023-02-06T00:00:00"/>
    <s v="Pragyaan Mishra"/>
    <s v="Mishra"/>
    <s v="PRAGYAAN.MISHRA@SRG.COM.AU"/>
    <x v="3"/>
    <x v="0"/>
    <m/>
    <d v="2024-02-29T00:00:00"/>
    <m/>
    <x v="4"/>
    <s v="Q3, FY24"/>
  </r>
  <r>
    <x v="1"/>
    <m/>
    <s v="SHARED SERVICES"/>
    <d v="2023-02-06T00:00:00"/>
    <s v="Pragyaan Mishra"/>
    <s v="Mishra"/>
    <s v="PRAGYAAN.MISHRA@SRG.COM.AU"/>
    <x v="4"/>
    <x v="0"/>
    <m/>
    <d v="2024-02-29T00:00:00"/>
    <m/>
    <x v="4"/>
    <s v="Q3, FY24"/>
  </r>
  <r>
    <x v="1"/>
    <m/>
    <s v="SHARED SERVICES"/>
    <d v="2023-02-06T00:00:00"/>
    <s v="Pragyaan Mishra"/>
    <s v="Mishra"/>
    <s v="PRAGYAAN.MISHRA@SRG.COM.AU"/>
    <x v="5"/>
    <x v="0"/>
    <m/>
    <d v="2024-02-29T00:00:00"/>
    <m/>
    <x v="4"/>
    <s v="Q3, FY24"/>
  </r>
  <r>
    <x v="1"/>
    <m/>
    <s v="SHARED SERVICES"/>
    <d v="2023-02-06T00:00:00"/>
    <s v="Pragyaan Mishra"/>
    <s v="Mishra"/>
    <s v="PRAGYAAN.MISHRA@SRG.COM.AU"/>
    <x v="6"/>
    <x v="0"/>
    <m/>
    <d v="2024-02-29T00:00:00"/>
    <m/>
    <x v="4"/>
    <s v="Q3, FY24"/>
  </r>
  <r>
    <x v="1"/>
    <m/>
    <s v="SHARED SERVICES"/>
    <d v="2023-02-06T00:00:00"/>
    <s v="Pragyaan Mishra"/>
    <s v="Mishra"/>
    <s v="PRAGYAAN.MISHRA@SRG.COM.AU"/>
    <x v="7"/>
    <x v="1"/>
    <d v="2024-06-07T00:00:00"/>
    <d v="2023-01-10T00:00:00"/>
    <m/>
    <x v="21"/>
    <s v="Q4, FY24"/>
  </r>
  <r>
    <x v="1"/>
    <m/>
    <s v="SHARED SERVICES"/>
    <d v="2023-02-06T00:00:00"/>
    <s v="Pragyaan Mishra"/>
    <s v="Mishra"/>
    <s v="PRAGYAAN.MISHRA@SRG.COM.AU"/>
    <x v="8"/>
    <x v="1"/>
    <d v="2024-06-28T00:00:00"/>
    <d v="2023-01-10T00:00:00"/>
    <m/>
    <x v="21"/>
    <s v="Q4, FY24"/>
  </r>
  <r>
    <x v="1"/>
    <m/>
    <s v="SHARED SERVICES"/>
    <d v="2023-02-06T00:00:00"/>
    <s v="Pragyaan Mishra"/>
    <s v="Mishra"/>
    <s v="PRAGYAAN.MISHRA@SRG.COM.AU"/>
    <x v="9"/>
    <x v="1"/>
    <d v="2024-06-14T00:00:00"/>
    <d v="2023-01-10T00:00:00"/>
    <m/>
    <x v="21"/>
    <s v="Q4, FY24"/>
  </r>
  <r>
    <x v="1"/>
    <m/>
    <s v="SHARED SERVICES"/>
    <d v="2023-02-06T00:00:00"/>
    <s v="Pragyaan Mishra"/>
    <s v="Mishra"/>
    <s v="PRAGYAAN.MISHRA@SRG.COM.AU"/>
    <x v="10"/>
    <x v="0"/>
    <m/>
    <d v="2025-05-01T00:00:00"/>
    <m/>
    <x v="0"/>
    <s v="Q4, FY25"/>
  </r>
  <r>
    <x v="1"/>
    <m/>
    <s v="SHARED SERVICES"/>
    <d v="2023-02-06T00:00:00"/>
    <s v="Pragyaan Mishra"/>
    <s v="Mishra"/>
    <s v="PRAGYAAN.MISHRA@SRG.COM.AU"/>
    <x v="10"/>
    <x v="1"/>
    <d v="2024-06-14T00:00:00"/>
    <d v="2023-01-10T00:00:00"/>
    <m/>
    <x v="21"/>
    <s v="Q4, FY24"/>
  </r>
  <r>
    <x v="4"/>
    <s v="ECOMM DIGITAL"/>
    <s v="SHARED SERVICES E-COM"/>
    <d v="2023-01-10T00:00:00"/>
    <s v="Bryan"/>
    <s v="Richardson"/>
    <s v="Bryan.Richardson@srg.com.au"/>
    <x v="0"/>
    <x v="1"/>
    <d v="2023-01-12T00:00:00"/>
    <d v="2022-11-17T00:00:00"/>
    <m/>
    <x v="9"/>
    <s v="Q3, FY23"/>
  </r>
  <r>
    <x v="4"/>
    <s v="ECOMM DIGITAL"/>
    <s v="SHARED SERVICES E-COM"/>
    <d v="2023-01-10T00:00:00"/>
    <s v="Bryan"/>
    <s v="Richardson"/>
    <s v="Bryan.Richardson@srg.com.au"/>
    <x v="1"/>
    <x v="1"/>
    <d v="2023-01-12T00:00:00"/>
    <d v="2022-11-17T00:00:00"/>
    <m/>
    <x v="9"/>
    <s v="Q3, FY23"/>
  </r>
  <r>
    <x v="4"/>
    <s v="ECOMM DIGITAL"/>
    <s v="SHARED SERVICES E-COM"/>
    <d v="2023-01-10T00:00:00"/>
    <s v="Bryan"/>
    <s v="Richardson"/>
    <s v="Bryan.Richardson@srg.com.au"/>
    <x v="2"/>
    <x v="1"/>
    <d v="2025-03-14T00:00:00"/>
    <d v="2024-02-29T00:00:00"/>
    <m/>
    <x v="2"/>
    <s v="Q3, FY25"/>
  </r>
  <r>
    <x v="4"/>
    <s v="ECOMM DIGITAL"/>
    <s v="SHARED SERVICES E-COM"/>
    <d v="2023-01-10T00:00:00"/>
    <s v="Bryan"/>
    <s v="Richardson"/>
    <s v="Bryan.Richardson@srg.com.au"/>
    <x v="3"/>
    <x v="2"/>
    <m/>
    <d v="2024-02-29T00:00:00"/>
    <m/>
    <x v="9"/>
    <s v="Q3, FY23"/>
  </r>
  <r>
    <x v="4"/>
    <s v="ECOMM DIGITAL"/>
    <s v="SHARED SERVICES E-COM"/>
    <d v="2023-01-10T00:00:00"/>
    <s v="Bryan"/>
    <s v="Richardson"/>
    <s v="Bryan.Richardson@srg.com.au"/>
    <x v="4"/>
    <x v="1"/>
    <d v="2025-03-14T00:00:00"/>
    <d v="2024-02-29T00:00:00"/>
    <m/>
    <x v="2"/>
    <s v="Q3, FY25"/>
  </r>
  <r>
    <x v="4"/>
    <s v="ECOMM DIGITAL"/>
    <s v="SHARED SERVICES E-COM"/>
    <d v="2023-01-10T00:00:00"/>
    <s v="Bryan"/>
    <s v="Richardson"/>
    <s v="Bryan.Richardson@srg.com.au"/>
    <x v="5"/>
    <x v="1"/>
    <d v="2025-03-14T00:00:00"/>
    <d v="2024-02-29T00:00:00"/>
    <m/>
    <x v="2"/>
    <s v="Q3, FY25"/>
  </r>
  <r>
    <x v="4"/>
    <s v="ECOMM DIGITAL"/>
    <s v="SHARED SERVICES E-COM"/>
    <d v="2023-01-10T00:00:00"/>
    <s v="Bryan"/>
    <s v="Richardson"/>
    <s v="Bryan.Richardson@srg.com.au"/>
    <x v="6"/>
    <x v="1"/>
    <d v="2025-03-14T00:00:00"/>
    <d v="2024-02-29T00:00:00"/>
    <m/>
    <x v="2"/>
    <s v="Q3, FY25"/>
  </r>
  <r>
    <x v="4"/>
    <s v="ECOMM DIGITAL"/>
    <s v="SHARED SERVICES E-COM"/>
    <d v="2023-01-10T00:00:00"/>
    <s v="Bryan"/>
    <s v="Richardson"/>
    <s v="Bryan.Richardson@srg.com.au"/>
    <x v="7"/>
    <x v="1"/>
    <d v="2023-01-11T00:00:00"/>
    <d v="2022-11-17T00:00:00"/>
    <m/>
    <x v="9"/>
    <s v="Q3, FY23"/>
  </r>
  <r>
    <x v="4"/>
    <s v="ECOMM DIGITAL"/>
    <s v="SHARED SERVICES E-COM"/>
    <d v="2023-01-10T00:00:00"/>
    <s v="Bryan"/>
    <s v="Richardson"/>
    <s v="Bryan.Richardson@srg.com.au"/>
    <x v="8"/>
    <x v="1"/>
    <d v="2023-01-11T00:00:00"/>
    <d v="2022-11-17T00:00:00"/>
    <m/>
    <x v="9"/>
    <s v="Q3, FY23"/>
  </r>
  <r>
    <x v="4"/>
    <s v="ECOMM DIGITAL"/>
    <s v="SHARED SERVICES E-COM"/>
    <d v="2023-01-10T00:00:00"/>
    <s v="Bryan"/>
    <s v="Richardson"/>
    <s v="Bryan.Richardson@srg.com.au"/>
    <x v="9"/>
    <x v="1"/>
    <d v="2023-01-11T00:00:00"/>
    <d v="2022-11-17T00:00:00"/>
    <m/>
    <x v="9"/>
    <s v="Q3, FY23"/>
  </r>
  <r>
    <x v="4"/>
    <s v="ECOMM DIGITAL"/>
    <s v="SHARED SERVICES E-COM"/>
    <d v="2023-01-10T00:00:00"/>
    <s v="Bryan"/>
    <s v="Richardson"/>
    <s v="Bryan.Richardson@srg.com.au"/>
    <x v="9"/>
    <x v="1"/>
    <d v="2024-10-30T00:00:00"/>
    <d v="2024-10-30T00:00:00"/>
    <m/>
    <x v="13"/>
    <s v="Q2, FY25"/>
  </r>
  <r>
    <x v="4"/>
    <s v="ECOMM DIGITAL"/>
    <s v="SHARED SERVICES E-COM"/>
    <d v="2023-01-10T00:00:00"/>
    <s v="Bryan"/>
    <s v="Richardson"/>
    <s v="Bryan.Richardson@srg.com.au"/>
    <x v="10"/>
    <x v="1"/>
    <d v="2023-01-11T00:00:00"/>
    <d v="2022-11-17T00:00:00"/>
    <m/>
    <x v="9"/>
    <s v="Q3, FY23"/>
  </r>
  <r>
    <x v="8"/>
    <s v="SC LOGISTICS PLAN INV"/>
    <s v="SHARED SERVICES"/>
    <d v="2023-01-10T00:00:00"/>
    <s v="Hollie"/>
    <s v="Walgers"/>
    <s v="Hollie.Walgers@srg.com.au"/>
    <x v="0"/>
    <x v="1"/>
    <d v="2023-02-13T00:00:00"/>
    <d v="2022-11-12T00:00:00"/>
    <m/>
    <x v="39"/>
    <s v="Q3, FY23"/>
  </r>
  <r>
    <x v="8"/>
    <s v="SC LOGISTICS PLAN INV"/>
    <s v="SHARED SERVICES"/>
    <d v="2023-01-10T00:00:00"/>
    <s v="Hollie"/>
    <s v="Walgers"/>
    <s v="Hollie.Walgers@srg.com.au"/>
    <x v="1"/>
    <x v="1"/>
    <d v="2023-02-13T00:00:00"/>
    <d v="2022-11-12T00:00:00"/>
    <m/>
    <x v="39"/>
    <s v="Q3, FY23"/>
  </r>
  <r>
    <x v="8"/>
    <s v="SC LOGISTICS PLAN INV"/>
    <s v="SHARED SERVICES"/>
    <d v="2023-01-10T00:00:00"/>
    <s v="Hollie"/>
    <s v="Walgers"/>
    <s v="Hollie.Walgers@srg.com.au"/>
    <x v="2"/>
    <x v="0"/>
    <m/>
    <d v="2024-02-29T00:00:00"/>
    <m/>
    <x v="4"/>
    <s v="Q3, FY24"/>
  </r>
  <r>
    <x v="8"/>
    <s v="SC LOGISTICS PLAN INV"/>
    <s v="SHARED SERVICES"/>
    <d v="2023-01-10T00:00:00"/>
    <s v="Hollie"/>
    <s v="Walgers"/>
    <s v="Hollie.Walgers@srg.com.au"/>
    <x v="3"/>
    <x v="0"/>
    <m/>
    <d v="2024-02-29T00:00:00"/>
    <m/>
    <x v="4"/>
    <s v="Q3, FY24"/>
  </r>
  <r>
    <x v="8"/>
    <s v="SC LOGISTICS PLAN INV"/>
    <s v="SHARED SERVICES"/>
    <d v="2023-01-10T00:00:00"/>
    <s v="Hollie"/>
    <s v="Walgers"/>
    <s v="Hollie.Walgers@srg.com.au"/>
    <x v="4"/>
    <x v="0"/>
    <m/>
    <d v="2024-02-29T00:00:00"/>
    <m/>
    <x v="4"/>
    <s v="Q3, FY24"/>
  </r>
  <r>
    <x v="8"/>
    <s v="SC LOGISTICS PLAN INV"/>
    <s v="SHARED SERVICES"/>
    <d v="2023-01-10T00:00:00"/>
    <s v="Hollie"/>
    <s v="Walgers"/>
    <s v="Hollie.Walgers@srg.com.au"/>
    <x v="5"/>
    <x v="0"/>
    <m/>
    <d v="2024-02-29T00:00:00"/>
    <m/>
    <x v="4"/>
    <s v="Q3, FY24"/>
  </r>
  <r>
    <x v="8"/>
    <s v="SC LOGISTICS PLAN INV"/>
    <s v="SHARED SERVICES"/>
    <d v="2023-01-10T00:00:00"/>
    <s v="Hollie"/>
    <s v="Walgers"/>
    <s v="Hollie.Walgers@srg.com.au"/>
    <x v="6"/>
    <x v="0"/>
    <m/>
    <d v="2024-02-29T00:00:00"/>
    <m/>
    <x v="4"/>
    <s v="Q3, FY24"/>
  </r>
  <r>
    <x v="8"/>
    <s v="SC LOGISTICS PLAN INV"/>
    <s v="SHARED SERVICES"/>
    <d v="2023-01-10T00:00:00"/>
    <s v="Hollie"/>
    <s v="Walgers"/>
    <s v="Hollie.Walgers@srg.com.au"/>
    <x v="7"/>
    <x v="1"/>
    <d v="2023-01-11T00:00:00"/>
    <d v="2022-11-12T00:00:00"/>
    <m/>
    <x v="9"/>
    <s v="Q3, FY23"/>
  </r>
  <r>
    <x v="8"/>
    <s v="SC LOGISTICS PLAN INV"/>
    <s v="SHARED SERVICES"/>
    <d v="2023-01-10T00:00:00"/>
    <s v="Hollie"/>
    <s v="Walgers"/>
    <s v="Hollie.Walgers@srg.com.au"/>
    <x v="8"/>
    <x v="1"/>
    <d v="2023-01-11T00:00:00"/>
    <d v="2022-11-12T00:00:00"/>
    <m/>
    <x v="9"/>
    <s v="Q3, FY23"/>
  </r>
  <r>
    <x v="8"/>
    <s v="SC LOGISTICS PLAN INV"/>
    <s v="SHARED SERVICES"/>
    <d v="2023-01-10T00:00:00"/>
    <s v="Hollie"/>
    <s v="Walgers"/>
    <s v="Hollie.Walgers@srg.com.au"/>
    <x v="8"/>
    <x v="1"/>
    <d v="2023-01-11T00:00:00"/>
    <d v="2023-01-11T00:00:00"/>
    <m/>
    <x v="9"/>
    <s v="Q3, FY23"/>
  </r>
  <r>
    <x v="8"/>
    <s v="SC LOGISTICS PLAN INV"/>
    <s v="SHARED SERVICES"/>
    <d v="2023-01-10T00:00:00"/>
    <s v="Hollie"/>
    <s v="Walgers"/>
    <s v="Hollie.Walgers@srg.com.au"/>
    <x v="9"/>
    <x v="1"/>
    <d v="2023-01-11T00:00:00"/>
    <d v="2022-11-12T00:00:00"/>
    <m/>
    <x v="9"/>
    <s v="Q3, FY23"/>
  </r>
  <r>
    <x v="8"/>
    <s v="SC LOGISTICS PLAN INV"/>
    <s v="SHARED SERVICES"/>
    <d v="2023-01-10T00:00:00"/>
    <s v="Hollie"/>
    <s v="Walgers"/>
    <s v="Hollie.Walgers@srg.com.au"/>
    <x v="10"/>
    <x v="1"/>
    <d v="2023-02-08T00:00:00"/>
    <d v="2022-11-12T00:00:00"/>
    <m/>
    <x v="39"/>
    <s v="Q3, FY23"/>
  </r>
  <r>
    <x v="1"/>
    <m/>
    <s v="SHARED SERVICES"/>
    <d v="2023-01-09T00:00:00"/>
    <s v="Kelley"/>
    <s v="Brydon"/>
    <s v="kelley.brydon@srg.com.au"/>
    <x v="0"/>
    <x v="1"/>
    <d v="2023-12-04T00:00:00"/>
    <d v="2022-12-24T00:00:00"/>
    <m/>
    <x v="25"/>
    <s v="Q2, FY24"/>
  </r>
  <r>
    <x v="1"/>
    <m/>
    <s v="SHARED SERVICES"/>
    <d v="2023-01-09T00:00:00"/>
    <s v="Kelley"/>
    <s v="Brydon"/>
    <s v="kelley.brydon@srg.com.au"/>
    <x v="1"/>
    <x v="1"/>
    <d v="2023-12-04T00:00:00"/>
    <d v="2022-12-24T00:00:00"/>
    <m/>
    <x v="25"/>
    <s v="Q2, FY24"/>
  </r>
  <r>
    <x v="1"/>
    <m/>
    <s v="SHARED SERVICES"/>
    <d v="2023-01-09T00:00:00"/>
    <s v="Kelley"/>
    <s v="Brydon"/>
    <s v="kelley.brydon@srg.com.au"/>
    <x v="2"/>
    <x v="0"/>
    <m/>
    <d v="2025-05-05T00:00:00"/>
    <m/>
    <x v="0"/>
    <s v="Q4, FY25"/>
  </r>
  <r>
    <x v="1"/>
    <m/>
    <s v="SHARED SERVICES"/>
    <d v="2023-01-09T00:00:00"/>
    <s v="Kelley"/>
    <s v="Brydon"/>
    <s v="kelley.brydon@srg.com.au"/>
    <x v="2"/>
    <x v="1"/>
    <d v="2024-06-18T00:00:00"/>
    <d v="2024-02-29T00:00:00"/>
    <m/>
    <x v="21"/>
    <s v="Q4, FY24"/>
  </r>
  <r>
    <x v="1"/>
    <m/>
    <s v="SHARED SERVICES"/>
    <d v="2023-01-09T00:00:00"/>
    <s v="Kelley"/>
    <s v="Brydon"/>
    <s v="kelley.brydon@srg.com.au"/>
    <x v="3"/>
    <x v="0"/>
    <m/>
    <d v="2025-05-05T00:00:00"/>
    <m/>
    <x v="0"/>
    <s v="Q4, FY25"/>
  </r>
  <r>
    <x v="1"/>
    <m/>
    <s v="SHARED SERVICES"/>
    <d v="2023-01-09T00:00:00"/>
    <s v="Kelley"/>
    <s v="Brydon"/>
    <s v="kelley.brydon@srg.com.au"/>
    <x v="3"/>
    <x v="1"/>
    <d v="2024-06-18T00:00:00"/>
    <d v="2024-02-29T00:00:00"/>
    <m/>
    <x v="21"/>
    <s v="Q4, FY24"/>
  </r>
  <r>
    <x v="1"/>
    <m/>
    <s v="SHARED SERVICES"/>
    <d v="2023-01-09T00:00:00"/>
    <s v="Kelley"/>
    <s v="Brydon"/>
    <s v="kelley.brydon@srg.com.au"/>
    <x v="4"/>
    <x v="0"/>
    <m/>
    <d v="2025-05-05T00:00:00"/>
    <m/>
    <x v="0"/>
    <s v="Q4, FY25"/>
  </r>
  <r>
    <x v="1"/>
    <m/>
    <s v="SHARED SERVICES"/>
    <d v="2023-01-09T00:00:00"/>
    <s v="Kelley"/>
    <s v="Brydon"/>
    <s v="kelley.brydon@srg.com.au"/>
    <x v="4"/>
    <x v="1"/>
    <d v="2024-06-18T00:00:00"/>
    <d v="2024-02-29T00:00:00"/>
    <m/>
    <x v="21"/>
    <s v="Q4, FY24"/>
  </r>
  <r>
    <x v="1"/>
    <m/>
    <s v="SHARED SERVICES"/>
    <d v="2023-01-09T00:00:00"/>
    <s v="Kelley"/>
    <s v="Brydon"/>
    <s v="kelley.brydon@srg.com.au"/>
    <x v="5"/>
    <x v="0"/>
    <m/>
    <d v="2025-05-05T00:00:00"/>
    <m/>
    <x v="0"/>
    <s v="Q4, FY25"/>
  </r>
  <r>
    <x v="1"/>
    <m/>
    <s v="SHARED SERVICES"/>
    <d v="2023-01-09T00:00:00"/>
    <s v="Kelley"/>
    <s v="Brydon"/>
    <s v="kelley.brydon@srg.com.au"/>
    <x v="5"/>
    <x v="1"/>
    <d v="2024-06-18T00:00:00"/>
    <d v="2024-02-29T00:00:00"/>
    <m/>
    <x v="21"/>
    <s v="Q4, FY24"/>
  </r>
  <r>
    <x v="1"/>
    <m/>
    <s v="SHARED SERVICES"/>
    <d v="2023-01-09T00:00:00"/>
    <s v="Kelley"/>
    <s v="Brydon"/>
    <s v="kelley.brydon@srg.com.au"/>
    <x v="6"/>
    <x v="0"/>
    <m/>
    <d v="2025-05-05T00:00:00"/>
    <m/>
    <x v="0"/>
    <s v="Q4, FY25"/>
  </r>
  <r>
    <x v="1"/>
    <m/>
    <s v="SHARED SERVICES"/>
    <d v="2023-01-09T00:00:00"/>
    <s v="Kelley"/>
    <s v="Brydon"/>
    <s v="kelley.brydon@srg.com.au"/>
    <x v="6"/>
    <x v="1"/>
    <d v="2024-06-18T00:00:00"/>
    <d v="2024-02-29T00:00:00"/>
    <m/>
    <x v="21"/>
    <s v="Q4, FY24"/>
  </r>
  <r>
    <x v="1"/>
    <m/>
    <s v="SHARED SERVICES"/>
    <d v="2023-01-09T00:00:00"/>
    <s v="Kelley"/>
    <s v="Brydon"/>
    <s v="kelley.brydon@srg.com.au"/>
    <x v="7"/>
    <x v="1"/>
    <d v="2023-12-04T00:00:00"/>
    <d v="2022-12-24T00:00:00"/>
    <m/>
    <x v="25"/>
    <s v="Q2, FY24"/>
  </r>
  <r>
    <x v="1"/>
    <m/>
    <s v="SHARED SERVICES"/>
    <d v="2023-01-09T00:00:00"/>
    <s v="Kelley"/>
    <s v="Brydon"/>
    <s v="kelley.brydon@srg.com.au"/>
    <x v="8"/>
    <x v="1"/>
    <d v="2023-12-04T00:00:00"/>
    <d v="2022-12-24T00:00:00"/>
    <m/>
    <x v="25"/>
    <s v="Q2, FY24"/>
  </r>
  <r>
    <x v="1"/>
    <m/>
    <s v="SHARED SERVICES"/>
    <d v="2023-01-09T00:00:00"/>
    <s v="Kelley"/>
    <s v="Brydon"/>
    <s v="kelley.brydon@srg.com.au"/>
    <x v="9"/>
    <x v="1"/>
    <d v="2023-02-20T00:00:00"/>
    <d v="2022-12-24T00:00:00"/>
    <m/>
    <x v="39"/>
    <s v="Q3, FY23"/>
  </r>
  <r>
    <x v="1"/>
    <m/>
    <s v="SHARED SERVICES"/>
    <d v="2023-01-09T00:00:00"/>
    <s v="Kelley"/>
    <s v="Brydon"/>
    <s v="kelley.brydon@srg.com.au"/>
    <x v="10"/>
    <x v="1"/>
    <d v="2023-05-08T00:00:00"/>
    <d v="2022-12-24T00:00:00"/>
    <m/>
    <x v="36"/>
    <s v="Q4, FY23"/>
  </r>
  <r>
    <x v="2"/>
    <s v="IT ENTERPRISE INFORMATION"/>
    <s v="SHARED SERVICES IT"/>
    <d v="2023-01-09T00:00:00"/>
    <s v="Sal"/>
    <s v="Vitiello"/>
    <s v="salvatore.vitiello@srg.com.au"/>
    <x v="0"/>
    <x v="1"/>
    <d v="2023-01-23T00:00:00"/>
    <d v="2022-12-22T00:00:00"/>
    <m/>
    <x v="39"/>
    <s v="Q3, FY23"/>
  </r>
  <r>
    <x v="2"/>
    <s v="IT ENTERPRISE INFORMATION"/>
    <s v="SHARED SERVICES IT"/>
    <d v="2023-01-09T00:00:00"/>
    <s v="Sal"/>
    <s v="Vitiello"/>
    <s v="salvatore.vitiello@srg.com.au"/>
    <x v="1"/>
    <x v="1"/>
    <d v="2023-01-24T00:00:00"/>
    <d v="2022-12-22T00:00:00"/>
    <m/>
    <x v="39"/>
    <s v="Q3, FY23"/>
  </r>
  <r>
    <x v="2"/>
    <s v="IT ENTERPRISE INFORMATION"/>
    <s v="SHARED SERVICES IT"/>
    <d v="2023-01-09T00:00:00"/>
    <s v="Sal"/>
    <s v="Vitiello"/>
    <s v="salvatore.vitiello@srg.com.au"/>
    <x v="2"/>
    <x v="1"/>
    <d v="2024-03-26T00:00:00"/>
    <d v="2024-02-29T00:00:00"/>
    <m/>
    <x v="5"/>
    <s v="Q4, FY24"/>
  </r>
  <r>
    <x v="2"/>
    <s v="IT ENTERPRISE INFORMATION"/>
    <s v="SHARED SERVICES IT"/>
    <d v="2023-01-09T00:00:00"/>
    <s v="Sal"/>
    <s v="Vitiello"/>
    <s v="salvatore.vitiello@srg.com.au"/>
    <x v="3"/>
    <x v="1"/>
    <d v="2024-03-26T00:00:00"/>
    <d v="2024-02-29T00:00:00"/>
    <m/>
    <x v="5"/>
    <s v="Q4, FY24"/>
  </r>
  <r>
    <x v="2"/>
    <s v="IT ENTERPRISE INFORMATION"/>
    <s v="SHARED SERVICES IT"/>
    <d v="2023-01-09T00:00:00"/>
    <s v="Sal"/>
    <s v="Vitiello"/>
    <s v="salvatore.vitiello@srg.com.au"/>
    <x v="4"/>
    <x v="1"/>
    <d v="2024-03-26T00:00:00"/>
    <d v="2024-02-29T00:00:00"/>
    <m/>
    <x v="5"/>
    <s v="Q4, FY24"/>
  </r>
  <r>
    <x v="2"/>
    <s v="IT ENTERPRISE INFORMATION"/>
    <s v="SHARED SERVICES IT"/>
    <d v="2023-01-09T00:00:00"/>
    <s v="Sal"/>
    <s v="Vitiello"/>
    <s v="salvatore.vitiello@srg.com.au"/>
    <x v="5"/>
    <x v="1"/>
    <d v="2024-03-26T00:00:00"/>
    <d v="2024-02-29T00:00:00"/>
    <m/>
    <x v="5"/>
    <s v="Q4, FY24"/>
  </r>
  <r>
    <x v="2"/>
    <s v="IT ENTERPRISE INFORMATION"/>
    <s v="SHARED SERVICES IT"/>
    <d v="2023-01-09T00:00:00"/>
    <s v="Sal"/>
    <s v="Vitiello"/>
    <s v="salvatore.vitiello@srg.com.au"/>
    <x v="6"/>
    <x v="1"/>
    <d v="2024-03-26T00:00:00"/>
    <d v="2024-02-29T00:00:00"/>
    <m/>
    <x v="5"/>
    <s v="Q4, FY24"/>
  </r>
  <r>
    <x v="2"/>
    <s v="IT ENTERPRISE INFORMATION"/>
    <s v="SHARED SERVICES IT"/>
    <d v="2023-01-09T00:00:00"/>
    <s v="Sal"/>
    <s v="Vitiello"/>
    <s v="salvatore.vitiello@srg.com.au"/>
    <x v="7"/>
    <x v="1"/>
    <d v="2023-02-02T00:00:00"/>
    <d v="2022-12-22T00:00:00"/>
    <m/>
    <x v="39"/>
    <s v="Q3, FY23"/>
  </r>
  <r>
    <x v="2"/>
    <s v="IT ENTERPRISE INFORMATION"/>
    <s v="SHARED SERVICES IT"/>
    <d v="2023-01-09T00:00:00"/>
    <s v="Sal"/>
    <s v="Vitiello"/>
    <s v="salvatore.vitiello@srg.com.au"/>
    <x v="8"/>
    <x v="1"/>
    <d v="2023-01-19T00:00:00"/>
    <d v="2022-12-22T00:00:00"/>
    <m/>
    <x v="9"/>
    <s v="Q3, FY23"/>
  </r>
  <r>
    <x v="2"/>
    <s v="IT ENTERPRISE INFORMATION"/>
    <s v="SHARED SERVICES IT"/>
    <d v="2023-01-09T00:00:00"/>
    <s v="Sal"/>
    <s v="Vitiello"/>
    <s v="salvatore.vitiello@srg.com.au"/>
    <x v="9"/>
    <x v="1"/>
    <d v="2023-02-02T00:00:00"/>
    <d v="2022-12-22T00:00:00"/>
    <m/>
    <x v="39"/>
    <s v="Q3, FY23"/>
  </r>
  <r>
    <x v="2"/>
    <s v="IT ENTERPRISE INFORMATION"/>
    <s v="SHARED SERVICES IT"/>
    <d v="2023-01-09T00:00:00"/>
    <s v="Sal"/>
    <s v="Vitiello"/>
    <s v="salvatore.vitiello@srg.com.au"/>
    <x v="9"/>
    <x v="1"/>
    <d v="2023-04-13T00:00:00"/>
    <d v="2023-04-13T00:00:00"/>
    <s v="How to work safely in a store"/>
    <x v="37"/>
    <s v="Q4, FY23"/>
  </r>
  <r>
    <x v="2"/>
    <s v="IT ENTERPRISE INFORMATION"/>
    <s v="SHARED SERVICES IT"/>
    <d v="2023-01-09T00:00:00"/>
    <s v="Sal"/>
    <s v="Vitiello"/>
    <s v="salvatore.vitiello@srg.com.au"/>
    <x v="9"/>
    <x v="1"/>
    <d v="2023-05-15T00:00:00"/>
    <d v="2023-05-01T00:00:00"/>
    <s v="How to work safely in a store"/>
    <x v="36"/>
    <s v="Q4, FY23"/>
  </r>
  <r>
    <x v="2"/>
    <s v="IT ENTERPRISE INFORMATION"/>
    <s v="SHARED SERVICES IT"/>
    <d v="2023-01-09T00:00:00"/>
    <s v="Sal"/>
    <s v="Vitiello"/>
    <s v="salvatore.vitiello@srg.com.au"/>
    <x v="10"/>
    <x v="1"/>
    <d v="2023-01-24T00:00:00"/>
    <d v="2022-12-22T00:00:00"/>
    <m/>
    <x v="39"/>
    <s v="Q3, FY23"/>
  </r>
  <r>
    <x v="8"/>
    <s v="SC DCManagement ANA"/>
    <s v="DC"/>
    <d v="2023-01-09T00:00:00"/>
    <s v="Ami"/>
    <s v="Gill"/>
    <s v="Amandeep.Gill@srg.com.au"/>
    <x v="0"/>
    <x v="1"/>
    <d v="2023-12-05T00:00:00"/>
    <d v="2022-12-29T00:00:00"/>
    <m/>
    <x v="25"/>
    <s v="Q2, FY24"/>
  </r>
  <r>
    <x v="8"/>
    <s v="SC DCManagement ANA"/>
    <s v="DC"/>
    <d v="2023-01-09T00:00:00"/>
    <s v="Ami"/>
    <s v="Gill"/>
    <s v="Amandeep.Gill@srg.com.au"/>
    <x v="1"/>
    <x v="1"/>
    <d v="2023-08-04T00:00:00"/>
    <d v="2022-12-29T00:00:00"/>
    <m/>
    <x v="34"/>
    <s v="Q1, FY24"/>
  </r>
  <r>
    <x v="5"/>
    <m/>
    <s v="FFM SUPPORT"/>
    <d v="2023-01-09T00:00:00"/>
    <s v="Tansy Hawksby"/>
    <s v="Hawksby"/>
    <s v="Tansy.Hawksby@spotlightgroup.com"/>
    <x v="0"/>
    <x v="1"/>
    <d v="2023-11-23T00:00:00"/>
    <d v="2022-11-11T00:00:00"/>
    <m/>
    <x v="28"/>
    <s v="Q2, FY24"/>
  </r>
  <r>
    <x v="5"/>
    <m/>
    <s v="FFM SUPPORT"/>
    <d v="2023-01-09T00:00:00"/>
    <s v="Tansy Hawksby"/>
    <s v="Hawksby"/>
    <s v="Tansy.Hawksby@spotlightgroup.com"/>
    <x v="1"/>
    <x v="1"/>
    <d v="2023-11-30T00:00:00"/>
    <d v="2022-11-11T00:00:00"/>
    <m/>
    <x v="25"/>
    <s v="Q2, FY24"/>
  </r>
  <r>
    <x v="5"/>
    <m/>
    <s v="FFM SUPPORT"/>
    <d v="2023-01-09T00:00:00"/>
    <s v="Tansy Hawksby"/>
    <s v="Hawksby"/>
    <s v="Tansy.Hawksby@spotlightgroup.com"/>
    <x v="2"/>
    <x v="1"/>
    <d v="2025-05-19T00:00:00"/>
    <d v="2024-02-29T00:00:00"/>
    <m/>
    <x v="0"/>
    <s v="Q4, FY25"/>
  </r>
  <r>
    <x v="5"/>
    <m/>
    <s v="FFM SUPPORT"/>
    <d v="2023-01-09T00:00:00"/>
    <s v="Tansy Hawksby"/>
    <s v="Hawksby"/>
    <s v="Tansy.Hawksby@spotlightgroup.com"/>
    <x v="3"/>
    <x v="1"/>
    <d v="2025-05-19T00:00:00"/>
    <d v="2024-02-29T00:00:00"/>
    <m/>
    <x v="0"/>
    <s v="Q4, FY25"/>
  </r>
  <r>
    <x v="5"/>
    <m/>
    <s v="FFM SUPPORT"/>
    <d v="2023-01-09T00:00:00"/>
    <s v="Tansy Hawksby"/>
    <s v="Hawksby"/>
    <s v="Tansy.Hawksby@spotlightgroup.com"/>
    <x v="4"/>
    <x v="1"/>
    <d v="2025-05-19T00:00:00"/>
    <d v="2024-02-29T00:00:00"/>
    <m/>
    <x v="0"/>
    <s v="Q4, FY25"/>
  </r>
  <r>
    <x v="5"/>
    <m/>
    <s v="FFM SUPPORT"/>
    <d v="2023-01-09T00:00:00"/>
    <s v="Tansy Hawksby"/>
    <s v="Hawksby"/>
    <s v="Tansy.Hawksby@spotlightgroup.com"/>
    <x v="5"/>
    <x v="1"/>
    <d v="2025-05-19T00:00:00"/>
    <d v="2024-02-29T00:00:00"/>
    <m/>
    <x v="0"/>
    <s v="Q4, FY25"/>
  </r>
  <r>
    <x v="5"/>
    <m/>
    <s v="FFM SUPPORT"/>
    <d v="2023-01-09T00:00:00"/>
    <s v="Tansy Hawksby"/>
    <s v="Hawksby"/>
    <s v="Tansy.Hawksby@spotlightgroup.com"/>
    <x v="6"/>
    <x v="1"/>
    <d v="2025-05-19T00:00:00"/>
    <d v="2024-02-29T00:00:00"/>
    <m/>
    <x v="0"/>
    <s v="Q4, FY25"/>
  </r>
  <r>
    <x v="5"/>
    <m/>
    <s v="FFM SUPPORT"/>
    <d v="2023-01-09T00:00:00"/>
    <s v="Tansy Hawksby"/>
    <s v="Hawksby"/>
    <s v="Tansy.Hawksby@spotlightgroup.com"/>
    <x v="7"/>
    <x v="1"/>
    <d v="2023-11-23T00:00:00"/>
    <d v="2022-11-11T00:00:00"/>
    <m/>
    <x v="28"/>
    <s v="Q2, FY24"/>
  </r>
  <r>
    <x v="5"/>
    <m/>
    <s v="FFM SUPPORT"/>
    <d v="2023-01-09T00:00:00"/>
    <s v="Tansy Hawksby"/>
    <s v="Hawksby"/>
    <s v="Tansy.Hawksby@spotlightgroup.com"/>
    <x v="8"/>
    <x v="1"/>
    <d v="2023-01-17T00:00:00"/>
    <d v="2022-11-11T00:00:00"/>
    <m/>
    <x v="9"/>
    <s v="Q3, FY23"/>
  </r>
  <r>
    <x v="5"/>
    <m/>
    <s v="FFM SUPPORT"/>
    <d v="2023-01-09T00:00:00"/>
    <s v="Tansy Hawksby"/>
    <s v="Hawksby"/>
    <s v="Tansy.Hawksby@spotlightgroup.com"/>
    <x v="9"/>
    <x v="1"/>
    <d v="2023-11-23T00:00:00"/>
    <d v="2022-11-11T00:00:00"/>
    <m/>
    <x v="28"/>
    <s v="Q2, FY24"/>
  </r>
  <r>
    <x v="5"/>
    <m/>
    <s v="FFM SUPPORT"/>
    <d v="2023-01-09T00:00:00"/>
    <s v="Tansy Hawksby"/>
    <s v="Hawksby"/>
    <s v="Tansy.Hawksby@spotlightgroup.com"/>
    <x v="10"/>
    <x v="1"/>
    <d v="2023-11-23T00:00:00"/>
    <d v="2023-05-11T00:00:00"/>
    <m/>
    <x v="28"/>
    <s v="Q2, FY24"/>
  </r>
  <r>
    <x v="2"/>
    <s v="IT INFRASTRUCTURE"/>
    <s v="SHARED SERVICES IT"/>
    <d v="2023-01-03T00:00:00"/>
    <s v="Fotios"/>
    <s v="Viskas"/>
    <s v="Fotios.viskas@srg.com.au"/>
    <x v="0"/>
    <x v="1"/>
    <d v="2023-01-04T00:00:00"/>
    <d v="2022-11-30T00:00:00"/>
    <m/>
    <x v="9"/>
    <s v="Q3, FY23"/>
  </r>
  <r>
    <x v="2"/>
    <s v="IT INFRASTRUCTURE"/>
    <s v="SHARED SERVICES IT"/>
    <d v="2023-01-03T00:00:00"/>
    <s v="Fotios"/>
    <s v="Viskas"/>
    <s v="Fotios.viskas@srg.com.au"/>
    <x v="1"/>
    <x v="1"/>
    <d v="2023-01-04T00:00:00"/>
    <d v="2022-11-30T00:00:00"/>
    <m/>
    <x v="9"/>
    <s v="Q3, FY23"/>
  </r>
  <r>
    <x v="2"/>
    <s v="IT INFRASTRUCTURE"/>
    <s v="SHARED SERVICES IT"/>
    <d v="2023-01-03T00:00:00"/>
    <s v="Fotios"/>
    <s v="Viskas"/>
    <s v="Fotios.viskas@srg.com.au"/>
    <x v="2"/>
    <x v="1"/>
    <d v="2024-04-18T00:00:00"/>
    <d v="2024-02-29T00:00:00"/>
    <m/>
    <x v="5"/>
    <s v="Q4, FY24"/>
  </r>
  <r>
    <x v="2"/>
    <s v="IT INFRASTRUCTURE"/>
    <s v="SHARED SERVICES IT"/>
    <d v="2023-01-03T00:00:00"/>
    <s v="Fotios"/>
    <s v="Viskas"/>
    <s v="Fotios.viskas@srg.com.au"/>
    <x v="2"/>
    <x v="1"/>
    <d v="2025-04-09T00:00:00"/>
    <d v="2025-03-05T00:00:00"/>
    <m/>
    <x v="1"/>
    <s v="Q4, FY25"/>
  </r>
  <r>
    <x v="2"/>
    <s v="IT INFRASTRUCTURE"/>
    <s v="SHARED SERVICES IT"/>
    <d v="2023-01-03T00:00:00"/>
    <s v="Fotios"/>
    <s v="Viskas"/>
    <s v="Fotios.viskas@srg.com.au"/>
    <x v="3"/>
    <x v="1"/>
    <d v="2024-04-18T00:00:00"/>
    <d v="2024-02-29T00:00:00"/>
    <m/>
    <x v="5"/>
    <s v="Q4, FY24"/>
  </r>
  <r>
    <x v="2"/>
    <s v="IT INFRASTRUCTURE"/>
    <s v="SHARED SERVICES IT"/>
    <d v="2023-01-03T00:00:00"/>
    <s v="Fotios"/>
    <s v="Viskas"/>
    <s v="Fotios.viskas@srg.com.au"/>
    <x v="3"/>
    <x v="1"/>
    <d v="2025-04-09T00:00:00"/>
    <d v="2025-03-05T00:00:00"/>
    <m/>
    <x v="1"/>
    <s v="Q4, FY25"/>
  </r>
  <r>
    <x v="2"/>
    <s v="IT INFRASTRUCTURE"/>
    <s v="SHARED SERVICES IT"/>
    <d v="2023-01-03T00:00:00"/>
    <s v="Fotios"/>
    <s v="Viskas"/>
    <s v="Fotios.viskas@srg.com.au"/>
    <x v="4"/>
    <x v="1"/>
    <d v="2024-04-18T00:00:00"/>
    <d v="2024-02-29T00:00:00"/>
    <m/>
    <x v="5"/>
    <s v="Q4, FY24"/>
  </r>
  <r>
    <x v="2"/>
    <s v="IT INFRASTRUCTURE"/>
    <s v="SHARED SERVICES IT"/>
    <d v="2023-01-03T00:00:00"/>
    <s v="Fotios"/>
    <s v="Viskas"/>
    <s v="Fotios.viskas@srg.com.au"/>
    <x v="4"/>
    <x v="1"/>
    <d v="2025-04-09T00:00:00"/>
    <d v="2025-03-05T00:00:00"/>
    <m/>
    <x v="1"/>
    <s v="Q4, FY25"/>
  </r>
  <r>
    <x v="2"/>
    <s v="IT INFRASTRUCTURE"/>
    <s v="SHARED SERVICES IT"/>
    <d v="2023-01-03T00:00:00"/>
    <s v="Fotios"/>
    <s v="Viskas"/>
    <s v="Fotios.viskas@srg.com.au"/>
    <x v="5"/>
    <x v="1"/>
    <d v="2024-04-18T00:00:00"/>
    <d v="2024-02-29T00:00:00"/>
    <m/>
    <x v="5"/>
    <s v="Q4, FY24"/>
  </r>
  <r>
    <x v="2"/>
    <s v="IT INFRASTRUCTURE"/>
    <s v="SHARED SERVICES IT"/>
    <d v="2023-01-03T00:00:00"/>
    <s v="Fotios"/>
    <s v="Viskas"/>
    <s v="Fotios.viskas@srg.com.au"/>
    <x v="5"/>
    <x v="1"/>
    <d v="2025-04-09T00:00:00"/>
    <d v="2025-03-05T00:00:00"/>
    <m/>
    <x v="1"/>
    <s v="Q4, FY25"/>
  </r>
  <r>
    <x v="2"/>
    <s v="IT INFRASTRUCTURE"/>
    <s v="SHARED SERVICES IT"/>
    <d v="2023-01-03T00:00:00"/>
    <s v="Fotios"/>
    <s v="Viskas"/>
    <s v="Fotios.viskas@srg.com.au"/>
    <x v="6"/>
    <x v="1"/>
    <d v="2024-04-18T00:00:00"/>
    <d v="2024-02-29T00:00:00"/>
    <m/>
    <x v="5"/>
    <s v="Q4, FY24"/>
  </r>
  <r>
    <x v="2"/>
    <s v="IT INFRASTRUCTURE"/>
    <s v="SHARED SERVICES IT"/>
    <d v="2023-01-03T00:00:00"/>
    <s v="Fotios"/>
    <s v="Viskas"/>
    <s v="Fotios.viskas@srg.com.au"/>
    <x v="6"/>
    <x v="1"/>
    <d v="2025-04-09T00:00:00"/>
    <d v="2025-03-05T00:00:00"/>
    <m/>
    <x v="1"/>
    <s v="Q4, FY25"/>
  </r>
  <r>
    <x v="2"/>
    <s v="IT INFRASTRUCTURE"/>
    <s v="SHARED SERVICES IT"/>
    <d v="2023-01-03T00:00:00"/>
    <s v="Fotios"/>
    <s v="Viskas"/>
    <s v="Fotios.viskas@srg.com.au"/>
    <x v="7"/>
    <x v="1"/>
    <d v="2023-01-03T00:00:00"/>
    <d v="2022-11-30T00:00:00"/>
    <m/>
    <x v="9"/>
    <s v="Q3, FY23"/>
  </r>
  <r>
    <x v="2"/>
    <s v="IT INFRASTRUCTURE"/>
    <s v="SHARED SERVICES IT"/>
    <d v="2023-01-03T00:00:00"/>
    <s v="Fotios"/>
    <s v="Viskas"/>
    <s v="Fotios.viskas@srg.com.au"/>
    <x v="8"/>
    <x v="1"/>
    <d v="2023-01-03T00:00:00"/>
    <d v="2022-11-30T00:00:00"/>
    <m/>
    <x v="9"/>
    <s v="Q3, FY23"/>
  </r>
  <r>
    <x v="2"/>
    <s v="IT INFRASTRUCTURE"/>
    <s v="SHARED SERVICES IT"/>
    <d v="2023-01-03T00:00:00"/>
    <s v="Fotios"/>
    <s v="Viskas"/>
    <s v="Fotios.viskas@srg.com.au"/>
    <x v="9"/>
    <x v="1"/>
    <d v="2023-01-03T00:00:00"/>
    <d v="2022-11-30T00:00:00"/>
    <m/>
    <x v="9"/>
    <s v="Q3, FY23"/>
  </r>
  <r>
    <x v="2"/>
    <s v="IT INFRASTRUCTURE"/>
    <s v="SHARED SERVICES IT"/>
    <d v="2023-01-03T00:00:00"/>
    <s v="Fotios"/>
    <s v="Viskas"/>
    <s v="Fotios.viskas@srg.com.au"/>
    <x v="10"/>
    <x v="1"/>
    <d v="2023-01-03T00:00:00"/>
    <d v="2022-11-30T00:00:00"/>
    <m/>
    <x v="9"/>
    <s v="Q3, FY23"/>
  </r>
  <r>
    <x v="0"/>
    <s v="SS ECOMM SM3"/>
    <s v="SHARED SERVICES E-COM"/>
    <d v="2022-12-19T00:00:00"/>
    <s v="Rachael"/>
    <s v="Mendez"/>
    <s v="Rachael.Mendez@srg.com.au"/>
    <x v="0"/>
    <x v="1"/>
    <d v="2022-12-23T00:00:00"/>
    <d v="2022-12-15T00:00:00"/>
    <m/>
    <x v="40"/>
    <s v="Q2, FY23"/>
  </r>
  <r>
    <x v="0"/>
    <s v="SS ECOMM SM3"/>
    <s v="SHARED SERVICES E-COM"/>
    <d v="2022-12-19T00:00:00"/>
    <s v="Rachael"/>
    <s v="Mendez"/>
    <s v="Rachael.Mendez@srg.com.au"/>
    <x v="1"/>
    <x v="1"/>
    <d v="2022-12-23T00:00:00"/>
    <d v="2022-12-15T00:00:00"/>
    <m/>
    <x v="40"/>
    <s v="Q2, FY23"/>
  </r>
  <r>
    <x v="0"/>
    <s v="SS ECOMM SM3"/>
    <s v="SHARED SERVICES E-COM"/>
    <d v="2022-12-19T00:00:00"/>
    <s v="Rachael"/>
    <s v="Mendez"/>
    <s v="Rachael.Mendez@srg.com.au"/>
    <x v="2"/>
    <x v="2"/>
    <m/>
    <d v="2024-02-29T00:00:00"/>
    <m/>
    <x v="40"/>
    <s v="Q2, FY23"/>
  </r>
  <r>
    <x v="0"/>
    <s v="SS ECOMM SM3"/>
    <s v="SHARED SERVICES E-COM"/>
    <d v="2022-12-19T00:00:00"/>
    <s v="Rachael"/>
    <s v="Mendez"/>
    <s v="Rachael.Mendez@srg.com.au"/>
    <x v="3"/>
    <x v="0"/>
    <m/>
    <d v="2024-02-29T00:00:00"/>
    <m/>
    <x v="4"/>
    <s v="Q3, FY24"/>
  </r>
  <r>
    <x v="0"/>
    <s v="SS ECOMM SM3"/>
    <s v="SHARED SERVICES E-COM"/>
    <d v="2022-12-19T00:00:00"/>
    <s v="Rachael"/>
    <s v="Mendez"/>
    <s v="Rachael.Mendez@srg.com.au"/>
    <x v="4"/>
    <x v="2"/>
    <m/>
    <d v="2024-02-29T00:00:00"/>
    <m/>
    <x v="40"/>
    <s v="Q2, FY23"/>
  </r>
  <r>
    <x v="0"/>
    <s v="SS ECOMM SM3"/>
    <s v="SHARED SERVICES E-COM"/>
    <d v="2022-12-19T00:00:00"/>
    <s v="Rachael"/>
    <s v="Mendez"/>
    <s v="Rachael.Mendez@srg.com.au"/>
    <x v="5"/>
    <x v="2"/>
    <m/>
    <d v="2024-02-29T00:00:00"/>
    <m/>
    <x v="40"/>
    <s v="Q2, FY23"/>
  </r>
  <r>
    <x v="0"/>
    <s v="SS ECOMM SM3"/>
    <s v="SHARED SERVICES E-COM"/>
    <d v="2022-12-19T00:00:00"/>
    <s v="Rachael"/>
    <s v="Mendez"/>
    <s v="Rachael.Mendez@srg.com.au"/>
    <x v="6"/>
    <x v="1"/>
    <d v="2024-08-09T00:00:00"/>
    <d v="2024-02-29T00:00:00"/>
    <m/>
    <x v="17"/>
    <s v="Q1, FY25"/>
  </r>
  <r>
    <x v="0"/>
    <s v="SS ECOMM SM3"/>
    <s v="SHARED SERVICES E-COM"/>
    <d v="2022-12-19T00:00:00"/>
    <s v="Rachael"/>
    <s v="Mendez"/>
    <s v="Rachael.Mendez@srg.com.au"/>
    <x v="7"/>
    <x v="1"/>
    <d v="2022-12-23T00:00:00"/>
    <d v="2022-12-15T00:00:00"/>
    <m/>
    <x v="40"/>
    <s v="Q2, FY23"/>
  </r>
  <r>
    <x v="0"/>
    <s v="SS ECOMM SM3"/>
    <s v="SHARED SERVICES E-COM"/>
    <d v="2022-12-19T00:00:00"/>
    <s v="Rachael"/>
    <s v="Mendez"/>
    <s v="Rachael.Mendez@srg.com.au"/>
    <x v="8"/>
    <x v="1"/>
    <d v="2022-12-23T00:00:00"/>
    <d v="2022-12-15T00:00:00"/>
    <m/>
    <x v="40"/>
    <s v="Q2, FY23"/>
  </r>
  <r>
    <x v="0"/>
    <s v="SS ECOMM SM3"/>
    <s v="SHARED SERVICES E-COM"/>
    <d v="2022-12-19T00:00:00"/>
    <s v="Rachael"/>
    <s v="Mendez"/>
    <s v="Rachael.Mendez@srg.com.au"/>
    <x v="9"/>
    <x v="1"/>
    <d v="2022-12-23T00:00:00"/>
    <d v="2022-12-15T00:00:00"/>
    <m/>
    <x v="40"/>
    <s v="Q2, FY23"/>
  </r>
  <r>
    <x v="0"/>
    <s v="SS ECOMM SM3"/>
    <s v="SHARED SERVICES E-COM"/>
    <d v="2022-12-19T00:00:00"/>
    <s v="Rachael"/>
    <s v="Mendez"/>
    <s v="Rachael.Mendez@srg.com.au"/>
    <x v="10"/>
    <x v="1"/>
    <d v="2022-12-23T00:00:00"/>
    <d v="2022-12-15T00:00:00"/>
    <m/>
    <x v="40"/>
    <s v="Q2, FY23"/>
  </r>
  <r>
    <x v="8"/>
    <m/>
    <s v="SHARED SERVICES"/>
    <d v="2022-12-19T00:00:00"/>
    <s v="Johnson"/>
    <s v="Tran"/>
    <s v="Johnson.Tran@srg.com.au"/>
    <x v="0"/>
    <x v="1"/>
    <d v="2023-01-09T00:00:00"/>
    <d v="2022-11-29T00:00:00"/>
    <m/>
    <x v="9"/>
    <s v="Q3, FY23"/>
  </r>
  <r>
    <x v="8"/>
    <m/>
    <s v="SHARED SERVICES"/>
    <d v="2022-12-19T00:00:00"/>
    <s v="Johnson"/>
    <s v="Tran"/>
    <s v="Johnson.Tran@srg.com.au"/>
    <x v="1"/>
    <x v="1"/>
    <d v="2023-01-09T00:00:00"/>
    <d v="2022-11-29T00:00:00"/>
    <m/>
    <x v="9"/>
    <s v="Q3, FY23"/>
  </r>
  <r>
    <x v="8"/>
    <m/>
    <s v="SHARED SERVICES"/>
    <d v="2022-12-19T00:00:00"/>
    <s v="Johnson"/>
    <s v="Tran"/>
    <s v="Johnson.Tran@srg.com.au"/>
    <x v="2"/>
    <x v="1"/>
    <d v="2024-05-09T00:00:00"/>
    <d v="2024-02-29T00:00:00"/>
    <m/>
    <x v="22"/>
    <s v="Q4, FY24"/>
  </r>
  <r>
    <x v="8"/>
    <m/>
    <s v="SHARED SERVICES"/>
    <d v="2022-12-19T00:00:00"/>
    <s v="Johnson"/>
    <s v="Tran"/>
    <s v="Johnson.Tran@srg.com.au"/>
    <x v="2"/>
    <x v="1"/>
    <d v="2025-05-13T00:00:00"/>
    <d v="2025-03-26T00:00:00"/>
    <m/>
    <x v="0"/>
    <s v="Q4, FY25"/>
  </r>
  <r>
    <x v="8"/>
    <m/>
    <s v="SHARED SERVICES"/>
    <d v="2022-12-19T00:00:00"/>
    <s v="Johnson"/>
    <s v="Tran"/>
    <s v="Johnson.Tran@srg.com.au"/>
    <x v="3"/>
    <x v="1"/>
    <d v="2024-05-09T00:00:00"/>
    <d v="2024-02-29T00:00:00"/>
    <m/>
    <x v="22"/>
    <s v="Q4, FY24"/>
  </r>
  <r>
    <x v="8"/>
    <m/>
    <s v="SHARED SERVICES"/>
    <d v="2022-12-19T00:00:00"/>
    <s v="Johnson"/>
    <s v="Tran"/>
    <s v="Johnson.Tran@srg.com.au"/>
    <x v="3"/>
    <x v="1"/>
    <d v="2025-05-13T00:00:00"/>
    <d v="2025-03-26T00:00:00"/>
    <m/>
    <x v="0"/>
    <s v="Q4, FY25"/>
  </r>
  <r>
    <x v="8"/>
    <m/>
    <s v="SHARED SERVICES"/>
    <d v="2022-12-19T00:00:00"/>
    <s v="Johnson"/>
    <s v="Tran"/>
    <s v="Johnson.Tran@srg.com.au"/>
    <x v="4"/>
    <x v="1"/>
    <d v="2024-05-09T00:00:00"/>
    <d v="2024-02-29T00:00:00"/>
    <m/>
    <x v="22"/>
    <s v="Q4, FY24"/>
  </r>
  <r>
    <x v="8"/>
    <m/>
    <s v="SHARED SERVICES"/>
    <d v="2022-12-19T00:00:00"/>
    <s v="Johnson"/>
    <s v="Tran"/>
    <s v="Johnson.Tran@srg.com.au"/>
    <x v="4"/>
    <x v="1"/>
    <d v="2025-05-13T00:00:00"/>
    <d v="2025-03-26T00:00:00"/>
    <m/>
    <x v="0"/>
    <s v="Q4, FY25"/>
  </r>
  <r>
    <x v="8"/>
    <m/>
    <s v="SHARED SERVICES"/>
    <d v="2022-12-19T00:00:00"/>
    <s v="Johnson"/>
    <s v="Tran"/>
    <s v="Johnson.Tran@srg.com.au"/>
    <x v="5"/>
    <x v="1"/>
    <d v="2024-05-09T00:00:00"/>
    <d v="2024-02-29T00:00:00"/>
    <m/>
    <x v="22"/>
    <s v="Q4, FY24"/>
  </r>
  <r>
    <x v="8"/>
    <m/>
    <s v="SHARED SERVICES"/>
    <d v="2022-12-19T00:00:00"/>
    <s v="Johnson"/>
    <s v="Tran"/>
    <s v="Johnson.Tran@srg.com.au"/>
    <x v="5"/>
    <x v="1"/>
    <d v="2025-05-13T00:00:00"/>
    <d v="2025-03-26T00:00:00"/>
    <m/>
    <x v="0"/>
    <s v="Q4, FY25"/>
  </r>
  <r>
    <x v="8"/>
    <m/>
    <s v="SHARED SERVICES"/>
    <d v="2022-12-19T00:00:00"/>
    <s v="Johnson"/>
    <s v="Tran"/>
    <s v="Johnson.Tran@srg.com.au"/>
    <x v="6"/>
    <x v="0"/>
    <m/>
    <d v="2025-03-26T00:00:00"/>
    <m/>
    <x v="2"/>
    <s v="Q3, FY25"/>
  </r>
  <r>
    <x v="8"/>
    <m/>
    <s v="SHARED SERVICES"/>
    <d v="2022-12-19T00:00:00"/>
    <s v="Johnson"/>
    <s v="Tran"/>
    <s v="Johnson.Tran@srg.com.au"/>
    <x v="6"/>
    <x v="1"/>
    <d v="2024-05-09T00:00:00"/>
    <d v="2024-02-29T00:00:00"/>
    <m/>
    <x v="22"/>
    <s v="Q4, FY24"/>
  </r>
  <r>
    <x v="8"/>
    <m/>
    <s v="SHARED SERVICES"/>
    <d v="2022-12-19T00:00:00"/>
    <s v="Johnson"/>
    <s v="Tran"/>
    <s v="Johnson.Tran@srg.com.au"/>
    <x v="7"/>
    <x v="1"/>
    <d v="2023-01-09T00:00:00"/>
    <d v="2022-11-29T00:00:00"/>
    <m/>
    <x v="9"/>
    <s v="Q3, FY23"/>
  </r>
  <r>
    <x v="8"/>
    <m/>
    <s v="SHARED SERVICES"/>
    <d v="2022-12-19T00:00:00"/>
    <s v="Johnson"/>
    <s v="Tran"/>
    <s v="Johnson.Tran@srg.com.au"/>
    <x v="8"/>
    <x v="1"/>
    <d v="2023-01-09T00:00:00"/>
    <d v="2022-11-29T00:00:00"/>
    <m/>
    <x v="9"/>
    <s v="Q3, FY23"/>
  </r>
  <r>
    <x v="8"/>
    <m/>
    <s v="SHARED SERVICES"/>
    <d v="2022-12-19T00:00:00"/>
    <s v="Johnson"/>
    <s v="Tran"/>
    <s v="Johnson.Tran@srg.com.au"/>
    <x v="9"/>
    <x v="1"/>
    <d v="2023-01-09T00:00:00"/>
    <d v="2022-11-29T00:00:00"/>
    <m/>
    <x v="9"/>
    <s v="Q3, FY23"/>
  </r>
  <r>
    <x v="8"/>
    <m/>
    <s v="SHARED SERVICES"/>
    <d v="2022-12-19T00:00:00"/>
    <s v="Johnson"/>
    <s v="Tran"/>
    <s v="Johnson.Tran@srg.com.au"/>
    <x v="10"/>
    <x v="1"/>
    <d v="2023-01-09T00:00:00"/>
    <d v="2022-11-29T00:00:00"/>
    <m/>
    <x v="9"/>
    <s v="Q3, FY23"/>
  </r>
  <r>
    <x v="4"/>
    <s v="Head of Marketing Ops"/>
    <s v="SHARED SERVICES MARKETING"/>
    <d v="2022-12-12T00:00:00"/>
    <s v="Gabbie"/>
    <s v="Ciavarella"/>
    <s v="Gabbie.Ciavarella@srg.com.au"/>
    <x v="0"/>
    <x v="1"/>
    <d v="2022-12-16T00:00:00"/>
    <d v="2022-11-16T00:00:00"/>
    <m/>
    <x v="40"/>
    <s v="Q2, FY23"/>
  </r>
  <r>
    <x v="4"/>
    <s v="Head of Marketing Ops"/>
    <s v="SHARED SERVICES MARKETING"/>
    <d v="2022-12-12T00:00:00"/>
    <s v="Gabbie"/>
    <s v="Ciavarella"/>
    <s v="Gabbie.Ciavarella@srg.com.au"/>
    <x v="1"/>
    <x v="1"/>
    <d v="2022-12-19T00:00:00"/>
    <d v="2022-11-16T00:00:00"/>
    <m/>
    <x v="40"/>
    <s v="Q2, FY23"/>
  </r>
  <r>
    <x v="4"/>
    <s v="Head of Marketing Ops"/>
    <s v="SHARED SERVICES MARKETING"/>
    <d v="2022-12-12T00:00:00"/>
    <s v="Gabbie"/>
    <s v="Ciavarella"/>
    <s v="Gabbie.Ciavarella@srg.com.au"/>
    <x v="2"/>
    <x v="0"/>
    <m/>
    <d v="2025-05-12T00:00:00"/>
    <m/>
    <x v="0"/>
    <s v="Q4, FY25"/>
  </r>
  <r>
    <x v="4"/>
    <s v="Head of Marketing Ops"/>
    <s v="SHARED SERVICES MARKETING"/>
    <d v="2022-12-12T00:00:00"/>
    <s v="Gabbie"/>
    <s v="Ciavarella"/>
    <s v="Gabbie.Ciavarella@srg.com.au"/>
    <x v="2"/>
    <x v="1"/>
    <d v="2024-06-25T00:00:00"/>
    <d v="2024-02-29T00:00:00"/>
    <m/>
    <x v="21"/>
    <s v="Q4, FY24"/>
  </r>
  <r>
    <x v="4"/>
    <s v="Head of Marketing Ops"/>
    <s v="SHARED SERVICES MARKETING"/>
    <d v="2022-12-12T00:00:00"/>
    <s v="Gabbie"/>
    <s v="Ciavarella"/>
    <s v="Gabbie.Ciavarella@srg.com.au"/>
    <x v="3"/>
    <x v="0"/>
    <m/>
    <d v="2025-05-12T00:00:00"/>
    <m/>
    <x v="0"/>
    <s v="Q4, FY25"/>
  </r>
  <r>
    <x v="4"/>
    <s v="Head of Marketing Ops"/>
    <s v="SHARED SERVICES MARKETING"/>
    <d v="2022-12-12T00:00:00"/>
    <s v="Gabbie"/>
    <s v="Ciavarella"/>
    <s v="Gabbie.Ciavarella@srg.com.au"/>
    <x v="3"/>
    <x v="1"/>
    <d v="2024-06-25T00:00:00"/>
    <d v="2024-02-29T00:00:00"/>
    <m/>
    <x v="21"/>
    <s v="Q4, FY24"/>
  </r>
  <r>
    <x v="4"/>
    <s v="Head of Marketing Ops"/>
    <s v="SHARED SERVICES MARKETING"/>
    <d v="2022-12-12T00:00:00"/>
    <s v="Gabbie"/>
    <s v="Ciavarella"/>
    <s v="Gabbie.Ciavarella@srg.com.au"/>
    <x v="4"/>
    <x v="0"/>
    <m/>
    <d v="2025-05-12T00:00:00"/>
    <m/>
    <x v="0"/>
    <s v="Q4, FY25"/>
  </r>
  <r>
    <x v="4"/>
    <s v="Head of Marketing Ops"/>
    <s v="SHARED SERVICES MARKETING"/>
    <d v="2022-12-12T00:00:00"/>
    <s v="Gabbie"/>
    <s v="Ciavarella"/>
    <s v="Gabbie.Ciavarella@srg.com.au"/>
    <x v="4"/>
    <x v="1"/>
    <d v="2024-06-25T00:00:00"/>
    <d v="2024-02-29T00:00:00"/>
    <m/>
    <x v="21"/>
    <s v="Q4, FY24"/>
  </r>
  <r>
    <x v="4"/>
    <s v="Head of Marketing Ops"/>
    <s v="SHARED SERVICES MARKETING"/>
    <d v="2022-12-12T00:00:00"/>
    <s v="Gabbie"/>
    <s v="Ciavarella"/>
    <s v="Gabbie.Ciavarella@srg.com.au"/>
    <x v="5"/>
    <x v="0"/>
    <m/>
    <d v="2025-05-12T00:00:00"/>
    <m/>
    <x v="0"/>
    <s v="Q4, FY25"/>
  </r>
  <r>
    <x v="4"/>
    <s v="Head of Marketing Ops"/>
    <s v="SHARED SERVICES MARKETING"/>
    <d v="2022-12-12T00:00:00"/>
    <s v="Gabbie"/>
    <s v="Ciavarella"/>
    <s v="Gabbie.Ciavarella@srg.com.au"/>
    <x v="5"/>
    <x v="1"/>
    <d v="2024-06-25T00:00:00"/>
    <d v="2024-02-29T00:00:00"/>
    <m/>
    <x v="21"/>
    <s v="Q4, FY24"/>
  </r>
  <r>
    <x v="4"/>
    <s v="Head of Marketing Ops"/>
    <s v="SHARED SERVICES MARKETING"/>
    <d v="2022-12-12T00:00:00"/>
    <s v="Gabbie"/>
    <s v="Ciavarella"/>
    <s v="Gabbie.Ciavarella@srg.com.au"/>
    <x v="6"/>
    <x v="0"/>
    <m/>
    <d v="2025-05-12T00:00:00"/>
    <m/>
    <x v="0"/>
    <s v="Q4, FY25"/>
  </r>
  <r>
    <x v="4"/>
    <s v="Head of Marketing Ops"/>
    <s v="SHARED SERVICES MARKETING"/>
    <d v="2022-12-12T00:00:00"/>
    <s v="Gabbie"/>
    <s v="Ciavarella"/>
    <s v="Gabbie.Ciavarella@srg.com.au"/>
    <x v="6"/>
    <x v="1"/>
    <d v="2024-06-25T00:00:00"/>
    <d v="2024-02-29T00:00:00"/>
    <m/>
    <x v="21"/>
    <s v="Q4, FY24"/>
  </r>
  <r>
    <x v="4"/>
    <s v="Head of Marketing Ops"/>
    <s v="SHARED SERVICES MARKETING"/>
    <d v="2022-12-12T00:00:00"/>
    <s v="Gabbie"/>
    <s v="Ciavarella"/>
    <s v="Gabbie.Ciavarella@srg.com.au"/>
    <x v="7"/>
    <x v="1"/>
    <d v="2022-12-13T00:00:00"/>
    <d v="2022-11-16T00:00:00"/>
    <m/>
    <x v="40"/>
    <s v="Q2, FY23"/>
  </r>
  <r>
    <x v="4"/>
    <s v="Head of Marketing Ops"/>
    <s v="SHARED SERVICES MARKETING"/>
    <d v="2022-12-12T00:00:00"/>
    <s v="Gabbie"/>
    <s v="Ciavarella"/>
    <s v="Gabbie.Ciavarella@srg.com.au"/>
    <x v="8"/>
    <x v="1"/>
    <d v="2022-12-15T00:00:00"/>
    <d v="2022-11-16T00:00:00"/>
    <m/>
    <x v="40"/>
    <s v="Q2, FY23"/>
  </r>
  <r>
    <x v="4"/>
    <s v="Head of Marketing Ops"/>
    <s v="SHARED SERVICES MARKETING"/>
    <d v="2022-12-12T00:00:00"/>
    <s v="Gabbie"/>
    <s v="Ciavarella"/>
    <s v="Gabbie.Ciavarella@srg.com.au"/>
    <x v="9"/>
    <x v="1"/>
    <d v="2022-12-13T00:00:00"/>
    <d v="2022-11-16T00:00:00"/>
    <m/>
    <x v="40"/>
    <s v="Q2, FY23"/>
  </r>
  <r>
    <x v="4"/>
    <s v="Head of Marketing Ops"/>
    <s v="SHARED SERVICES MARKETING"/>
    <d v="2022-12-12T00:00:00"/>
    <s v="Gabbie"/>
    <s v="Ciavarella"/>
    <s v="Gabbie.Ciavarella@srg.com.au"/>
    <x v="9"/>
    <x v="1"/>
    <d v="2023-03-09T00:00:00"/>
    <d v="2023-03-09T00:00:00"/>
    <s v="Work instore to understand front line challenges and find new solutions"/>
    <x v="38"/>
    <s v="Q3, FY23"/>
  </r>
  <r>
    <x v="4"/>
    <s v="Head of Marketing Ops"/>
    <s v="SHARED SERVICES MARKETING"/>
    <d v="2022-12-12T00:00:00"/>
    <s v="Gabbie"/>
    <s v="Ciavarella"/>
    <s v="Gabbie.Ciavarella@srg.com.au"/>
    <x v="9"/>
    <x v="1"/>
    <d v="2023-09-05T00:00:00"/>
    <d v="2023-09-05T00:00:00"/>
    <s v="Work instore to understand front line challenges and find new solutions"/>
    <x v="32"/>
    <s v="Q1, FY24"/>
  </r>
  <r>
    <x v="4"/>
    <s v="Head of Marketing Ops"/>
    <s v="SHARED SERVICES MARKETING"/>
    <d v="2022-12-12T00:00:00"/>
    <s v="Gabbie"/>
    <s v="Ciavarella"/>
    <s v="Gabbie.Ciavarella@srg.com.au"/>
    <x v="10"/>
    <x v="1"/>
    <d v="2022-12-13T00:00:00"/>
    <d v="2022-11-16T00:00:00"/>
    <m/>
    <x v="40"/>
    <s v="Q2, FY23"/>
  </r>
  <r>
    <x v="3"/>
    <s v="Property Management"/>
    <s v="SHARED SERVICES"/>
    <d v="2022-12-05T00:00:00"/>
    <s v="Vanessa"/>
    <s v="Peluso"/>
    <s v="Vanessa.Peluso@srg.com.au"/>
    <x v="0"/>
    <x v="1"/>
    <d v="2022-12-19T00:00:00"/>
    <d v="2022-11-29T00:00:00"/>
    <m/>
    <x v="40"/>
    <s v="Q2, FY23"/>
  </r>
  <r>
    <x v="3"/>
    <s v="Property Management"/>
    <s v="SHARED SERVICES"/>
    <d v="2022-12-05T00:00:00"/>
    <s v="Vanessa"/>
    <s v="Peluso"/>
    <s v="Vanessa.Peluso@srg.com.au"/>
    <x v="1"/>
    <x v="1"/>
    <d v="2022-12-19T00:00:00"/>
    <d v="2022-11-29T00:00:00"/>
    <m/>
    <x v="40"/>
    <s v="Q2, FY23"/>
  </r>
  <r>
    <x v="3"/>
    <s v="Property Management"/>
    <s v="SHARED SERVICES"/>
    <d v="2022-12-05T00:00:00"/>
    <s v="Vanessa"/>
    <s v="Peluso"/>
    <s v="Vanessa.Peluso@srg.com.au"/>
    <x v="2"/>
    <x v="0"/>
    <m/>
    <d v="2024-02-29T00:00:00"/>
    <m/>
    <x v="4"/>
    <s v="Q3, FY24"/>
  </r>
  <r>
    <x v="3"/>
    <s v="Property Management"/>
    <s v="SHARED SERVICES"/>
    <d v="2022-12-05T00:00:00"/>
    <s v="Vanessa"/>
    <s v="Peluso"/>
    <s v="Vanessa.Peluso@srg.com.au"/>
    <x v="3"/>
    <x v="0"/>
    <m/>
    <d v="2024-02-29T00:00:00"/>
    <m/>
    <x v="4"/>
    <s v="Q3, FY24"/>
  </r>
  <r>
    <x v="3"/>
    <s v="Property Management"/>
    <s v="SHARED SERVICES"/>
    <d v="2022-12-05T00:00:00"/>
    <s v="Vanessa"/>
    <s v="Peluso"/>
    <s v="Vanessa.Peluso@srg.com.au"/>
    <x v="4"/>
    <x v="0"/>
    <m/>
    <d v="2024-02-29T00:00:00"/>
    <m/>
    <x v="4"/>
    <s v="Q3, FY24"/>
  </r>
  <r>
    <x v="3"/>
    <s v="Property Management"/>
    <s v="SHARED SERVICES"/>
    <d v="2022-12-05T00:00:00"/>
    <s v="Vanessa"/>
    <s v="Peluso"/>
    <s v="Vanessa.Peluso@srg.com.au"/>
    <x v="5"/>
    <x v="0"/>
    <m/>
    <d v="2024-02-29T00:00:00"/>
    <m/>
    <x v="4"/>
    <s v="Q3, FY24"/>
  </r>
  <r>
    <x v="3"/>
    <s v="Property Management"/>
    <s v="SHARED SERVICES"/>
    <d v="2022-12-05T00:00:00"/>
    <s v="Vanessa"/>
    <s v="Peluso"/>
    <s v="Vanessa.Peluso@srg.com.au"/>
    <x v="6"/>
    <x v="0"/>
    <m/>
    <d v="2024-02-29T00:00:00"/>
    <m/>
    <x v="4"/>
    <s v="Q3, FY24"/>
  </r>
  <r>
    <x v="3"/>
    <s v="Property Management"/>
    <s v="SHARED SERVICES"/>
    <d v="2022-12-05T00:00:00"/>
    <s v="Vanessa"/>
    <s v="Peluso"/>
    <s v="Vanessa.Peluso@srg.com.au"/>
    <x v="7"/>
    <x v="1"/>
    <d v="2022-12-16T00:00:00"/>
    <d v="2022-11-29T00:00:00"/>
    <m/>
    <x v="40"/>
    <s v="Q2, FY23"/>
  </r>
  <r>
    <x v="3"/>
    <s v="Property Management"/>
    <s v="SHARED SERVICES"/>
    <d v="2022-12-05T00:00:00"/>
    <s v="Vanessa"/>
    <s v="Peluso"/>
    <s v="Vanessa.Peluso@srg.com.au"/>
    <x v="8"/>
    <x v="1"/>
    <d v="2022-12-19T00:00:00"/>
    <d v="2022-11-29T00:00:00"/>
    <m/>
    <x v="40"/>
    <s v="Q2, FY23"/>
  </r>
  <r>
    <x v="3"/>
    <s v="Property Management"/>
    <s v="SHARED SERVICES"/>
    <d v="2022-12-05T00:00:00"/>
    <s v="Vanessa"/>
    <s v="Peluso"/>
    <s v="Vanessa.Peluso@srg.com.au"/>
    <x v="9"/>
    <x v="1"/>
    <d v="2022-12-19T00:00:00"/>
    <d v="2022-11-29T00:00:00"/>
    <m/>
    <x v="40"/>
    <s v="Q2, FY23"/>
  </r>
  <r>
    <x v="3"/>
    <s v="Property Management"/>
    <s v="SHARED SERVICES"/>
    <d v="2022-12-05T00:00:00"/>
    <s v="Vanessa"/>
    <s v="Peluso"/>
    <s v="Vanessa.Peluso@srg.com.au"/>
    <x v="10"/>
    <x v="1"/>
    <d v="2022-12-06T00:00:00"/>
    <d v="2022-11-29T00:00:00"/>
    <m/>
    <x v="40"/>
    <s v="Q2, FY23"/>
  </r>
  <r>
    <x v="8"/>
    <m/>
    <s v="SHARED SERVICES"/>
    <d v="2022-12-05T00:00:00"/>
    <s v="Hayley"/>
    <s v="Maxwell"/>
    <s v="Hayley.Maxwell@srg.com.au"/>
    <x v="0"/>
    <x v="1"/>
    <d v="2023-02-15T00:00:00"/>
    <d v="2022-12-07T00:00:00"/>
    <m/>
    <x v="39"/>
    <s v="Q3, FY23"/>
  </r>
  <r>
    <x v="8"/>
    <m/>
    <s v="SHARED SERVICES"/>
    <d v="2022-12-05T00:00:00"/>
    <s v="Hayley"/>
    <s v="Maxwell"/>
    <s v="Hayley.Maxwell@srg.com.au"/>
    <x v="1"/>
    <x v="1"/>
    <d v="2023-02-15T00:00:00"/>
    <d v="2022-12-07T00:00:00"/>
    <m/>
    <x v="39"/>
    <s v="Q3, FY23"/>
  </r>
  <r>
    <x v="8"/>
    <m/>
    <s v="SHARED SERVICES"/>
    <d v="2022-12-05T00:00:00"/>
    <s v="Hayley"/>
    <s v="Maxwell"/>
    <s v="Hayley.Maxwell@srg.com.au"/>
    <x v="2"/>
    <x v="1"/>
    <d v="2024-04-05T00:00:00"/>
    <d v="2024-02-29T00:00:00"/>
    <m/>
    <x v="5"/>
    <s v="Q4, FY24"/>
  </r>
  <r>
    <x v="8"/>
    <m/>
    <s v="SHARED SERVICES"/>
    <d v="2022-12-05T00:00:00"/>
    <s v="Hayley"/>
    <s v="Maxwell"/>
    <s v="Hayley.Maxwell@srg.com.au"/>
    <x v="3"/>
    <x v="1"/>
    <d v="2024-04-05T00:00:00"/>
    <d v="2024-02-29T00:00:00"/>
    <m/>
    <x v="5"/>
    <s v="Q4, FY24"/>
  </r>
  <r>
    <x v="8"/>
    <m/>
    <s v="SHARED SERVICES"/>
    <d v="2022-12-05T00:00:00"/>
    <s v="Hayley"/>
    <s v="Maxwell"/>
    <s v="Hayley.Maxwell@srg.com.au"/>
    <x v="4"/>
    <x v="1"/>
    <d v="2024-04-05T00:00:00"/>
    <d v="2024-02-29T00:00:00"/>
    <m/>
    <x v="5"/>
    <s v="Q4, FY24"/>
  </r>
  <r>
    <x v="8"/>
    <m/>
    <s v="SHARED SERVICES"/>
    <d v="2022-12-05T00:00:00"/>
    <s v="Hayley"/>
    <s v="Maxwell"/>
    <s v="Hayley.Maxwell@srg.com.au"/>
    <x v="5"/>
    <x v="1"/>
    <d v="2024-04-05T00:00:00"/>
    <d v="2024-02-29T00:00:00"/>
    <m/>
    <x v="5"/>
    <s v="Q4, FY24"/>
  </r>
  <r>
    <x v="8"/>
    <m/>
    <s v="SHARED SERVICES"/>
    <d v="2022-12-05T00:00:00"/>
    <s v="Hayley"/>
    <s v="Maxwell"/>
    <s v="Hayley.Maxwell@srg.com.au"/>
    <x v="6"/>
    <x v="1"/>
    <d v="2024-04-05T00:00:00"/>
    <d v="2024-02-29T00:00:00"/>
    <m/>
    <x v="5"/>
    <s v="Q4, FY24"/>
  </r>
  <r>
    <x v="8"/>
    <m/>
    <s v="SHARED SERVICES"/>
    <d v="2022-12-05T00:00:00"/>
    <s v="Hayley"/>
    <s v="Maxwell"/>
    <s v="Hayley.Maxwell@srg.com.au"/>
    <x v="7"/>
    <x v="1"/>
    <d v="2023-02-15T00:00:00"/>
    <d v="2022-12-07T00:00:00"/>
    <m/>
    <x v="39"/>
    <s v="Q3, FY23"/>
  </r>
  <r>
    <x v="8"/>
    <m/>
    <s v="SHARED SERVICES"/>
    <d v="2022-12-05T00:00:00"/>
    <s v="Hayley"/>
    <s v="Maxwell"/>
    <s v="Hayley.Maxwell@srg.com.au"/>
    <x v="8"/>
    <x v="1"/>
    <d v="2023-02-15T00:00:00"/>
    <d v="2022-12-07T00:00:00"/>
    <m/>
    <x v="39"/>
    <s v="Q3, FY23"/>
  </r>
  <r>
    <x v="8"/>
    <m/>
    <s v="SHARED SERVICES"/>
    <d v="2022-12-05T00:00:00"/>
    <s v="Hayley"/>
    <s v="Maxwell"/>
    <s v="Hayley.Maxwell@srg.com.au"/>
    <x v="9"/>
    <x v="1"/>
    <d v="2023-02-15T00:00:00"/>
    <d v="2022-12-07T00:00:00"/>
    <m/>
    <x v="39"/>
    <s v="Q3, FY23"/>
  </r>
  <r>
    <x v="8"/>
    <m/>
    <s v="SHARED SERVICES"/>
    <d v="2022-12-05T00:00:00"/>
    <s v="Hayley"/>
    <s v="Maxwell"/>
    <s v="Hayley.Maxwell@srg.com.au"/>
    <x v="10"/>
    <x v="1"/>
    <d v="2023-02-15T00:00:00"/>
    <d v="2022-12-07T00:00:00"/>
    <m/>
    <x v="39"/>
    <s v="Q3, FY23"/>
  </r>
  <r>
    <x v="4"/>
    <s v="ECOMM DIGITAL"/>
    <s v="SHARED SERVICES E-COM"/>
    <d v="2022-11-29T00:00:00"/>
    <s v="Shan"/>
    <s v="Lattin"/>
    <s v="Shannen.Lattin@srg.com.au"/>
    <x v="0"/>
    <x v="1"/>
    <d v="2022-12-02T00:00:00"/>
    <d v="2022-11-15T00:00:00"/>
    <m/>
    <x v="40"/>
    <s v="Q2, FY23"/>
  </r>
  <r>
    <x v="4"/>
    <s v="ECOMM DIGITAL"/>
    <s v="SHARED SERVICES E-COM"/>
    <d v="2022-11-29T00:00:00"/>
    <s v="Shan"/>
    <s v="Lattin"/>
    <s v="Shannen.Lattin@srg.com.au"/>
    <x v="1"/>
    <x v="1"/>
    <d v="2022-12-02T00:00:00"/>
    <d v="2022-11-15T00:00:00"/>
    <m/>
    <x v="40"/>
    <s v="Q2, FY23"/>
  </r>
  <r>
    <x v="4"/>
    <s v="ECOMM DIGITAL"/>
    <s v="SHARED SERVICES E-COM"/>
    <d v="2022-11-29T00:00:00"/>
    <s v="Shan"/>
    <s v="Lattin"/>
    <s v="Shannen.Lattin@srg.com.au"/>
    <x v="2"/>
    <x v="0"/>
    <m/>
    <d v="2024-02-29T00:00:00"/>
    <m/>
    <x v="4"/>
    <s v="Q3, FY24"/>
  </r>
  <r>
    <x v="4"/>
    <s v="ECOMM DIGITAL"/>
    <s v="SHARED SERVICES E-COM"/>
    <d v="2022-11-29T00:00:00"/>
    <s v="Shan"/>
    <s v="Lattin"/>
    <s v="Shannen.Lattin@srg.com.au"/>
    <x v="3"/>
    <x v="0"/>
    <m/>
    <d v="2024-02-29T00:00:00"/>
    <m/>
    <x v="4"/>
    <s v="Q3, FY24"/>
  </r>
  <r>
    <x v="4"/>
    <s v="ECOMM DIGITAL"/>
    <s v="SHARED SERVICES E-COM"/>
    <d v="2022-11-29T00:00:00"/>
    <s v="Shan"/>
    <s v="Lattin"/>
    <s v="Shannen.Lattin@srg.com.au"/>
    <x v="4"/>
    <x v="0"/>
    <m/>
    <d v="2024-02-29T00:00:00"/>
    <m/>
    <x v="4"/>
    <s v="Q3, FY24"/>
  </r>
  <r>
    <x v="4"/>
    <s v="ECOMM DIGITAL"/>
    <s v="SHARED SERVICES E-COM"/>
    <d v="2022-11-29T00:00:00"/>
    <s v="Shan"/>
    <s v="Lattin"/>
    <s v="Shannen.Lattin@srg.com.au"/>
    <x v="5"/>
    <x v="0"/>
    <m/>
    <d v="2024-02-29T00:00:00"/>
    <m/>
    <x v="4"/>
    <s v="Q3, FY24"/>
  </r>
  <r>
    <x v="4"/>
    <s v="ECOMM DIGITAL"/>
    <s v="SHARED SERVICES E-COM"/>
    <d v="2022-11-29T00:00:00"/>
    <s v="Shan"/>
    <s v="Lattin"/>
    <s v="Shannen.Lattin@srg.com.au"/>
    <x v="6"/>
    <x v="0"/>
    <m/>
    <d v="2024-02-29T00:00:00"/>
    <m/>
    <x v="4"/>
    <s v="Q3, FY24"/>
  </r>
  <r>
    <x v="4"/>
    <s v="ECOMM DIGITAL"/>
    <s v="SHARED SERVICES E-COM"/>
    <d v="2022-11-29T00:00:00"/>
    <s v="Shan"/>
    <s v="Lattin"/>
    <s v="Shannen.Lattin@srg.com.au"/>
    <x v="7"/>
    <x v="1"/>
    <d v="2022-12-01T00:00:00"/>
    <d v="2022-11-15T00:00:00"/>
    <m/>
    <x v="40"/>
    <s v="Q2, FY23"/>
  </r>
  <r>
    <x v="4"/>
    <s v="ECOMM DIGITAL"/>
    <s v="SHARED SERVICES E-COM"/>
    <d v="2022-11-29T00:00:00"/>
    <s v="Shan"/>
    <s v="Lattin"/>
    <s v="Shannen.Lattin@srg.com.au"/>
    <x v="8"/>
    <x v="1"/>
    <d v="2022-12-01T00:00:00"/>
    <d v="2022-11-15T00:00:00"/>
    <m/>
    <x v="40"/>
    <s v="Q2, FY23"/>
  </r>
  <r>
    <x v="4"/>
    <s v="ECOMM DIGITAL"/>
    <s v="SHARED SERVICES E-COM"/>
    <d v="2022-11-29T00:00:00"/>
    <s v="Shan"/>
    <s v="Lattin"/>
    <s v="Shannen.Lattin@srg.com.au"/>
    <x v="9"/>
    <x v="1"/>
    <d v="2022-12-01T00:00:00"/>
    <d v="2022-11-15T00:00:00"/>
    <m/>
    <x v="40"/>
    <s v="Q2, FY23"/>
  </r>
  <r>
    <x v="4"/>
    <s v="ECOMM DIGITAL"/>
    <s v="SHARED SERVICES E-COM"/>
    <d v="2022-11-29T00:00:00"/>
    <s v="Shan"/>
    <s v="Lattin"/>
    <s v="Shannen.Lattin@srg.com.au"/>
    <x v="10"/>
    <x v="1"/>
    <d v="2022-12-01T00:00:00"/>
    <d v="2022-11-15T00:00:00"/>
    <m/>
    <x v="40"/>
    <s v="Q2, FY23"/>
  </r>
  <r>
    <x v="7"/>
    <m/>
    <s v="SHARED SERVICES HR"/>
    <d v="2022-11-23T00:00:00"/>
    <s v="Ash"/>
    <s v="Bhandari"/>
    <s v="Aashish.Bhandari@srg.com.au"/>
    <x v="0"/>
    <x v="1"/>
    <d v="2022-12-01T00:00:00"/>
    <d v="2022-11-08T00:00:00"/>
    <m/>
    <x v="40"/>
    <s v="Q2, FY23"/>
  </r>
  <r>
    <x v="7"/>
    <m/>
    <s v="SHARED SERVICES HR"/>
    <d v="2022-11-23T00:00:00"/>
    <s v="Ash"/>
    <s v="Bhandari"/>
    <s v="Aashish.Bhandari@srg.com.au"/>
    <x v="1"/>
    <x v="1"/>
    <d v="2022-12-01T00:00:00"/>
    <d v="2022-11-08T00:00:00"/>
    <m/>
    <x v="40"/>
    <s v="Q2, FY23"/>
  </r>
  <r>
    <x v="7"/>
    <m/>
    <s v="SHARED SERVICES HR"/>
    <d v="2022-11-23T00:00:00"/>
    <s v="Ash"/>
    <s v="Bhandari"/>
    <s v="Aashish.Bhandari@srg.com.au"/>
    <x v="2"/>
    <x v="0"/>
    <m/>
    <d v="2025-03-26T00:00:00"/>
    <m/>
    <x v="2"/>
    <s v="Q3, FY25"/>
  </r>
  <r>
    <x v="7"/>
    <m/>
    <s v="SHARED SERVICES HR"/>
    <d v="2022-11-23T00:00:00"/>
    <s v="Ash"/>
    <s v="Bhandari"/>
    <s v="Aashish.Bhandari@srg.com.au"/>
    <x v="2"/>
    <x v="1"/>
    <d v="2024-05-08T00:00:00"/>
    <d v="2024-02-29T00:00:00"/>
    <m/>
    <x v="22"/>
    <s v="Q4, FY24"/>
  </r>
  <r>
    <x v="7"/>
    <m/>
    <s v="SHARED SERVICES HR"/>
    <d v="2022-11-23T00:00:00"/>
    <s v="Ash"/>
    <s v="Bhandari"/>
    <s v="Aashish.Bhandari@srg.com.au"/>
    <x v="3"/>
    <x v="0"/>
    <m/>
    <d v="2025-03-26T00:00:00"/>
    <m/>
    <x v="2"/>
    <s v="Q3, FY25"/>
  </r>
  <r>
    <x v="7"/>
    <m/>
    <s v="SHARED SERVICES HR"/>
    <d v="2022-11-23T00:00:00"/>
    <s v="Ash"/>
    <s v="Bhandari"/>
    <s v="Aashish.Bhandari@srg.com.au"/>
    <x v="3"/>
    <x v="1"/>
    <d v="2024-05-08T00:00:00"/>
    <d v="2024-02-29T00:00:00"/>
    <m/>
    <x v="22"/>
    <s v="Q4, FY24"/>
  </r>
  <r>
    <x v="7"/>
    <m/>
    <s v="SHARED SERVICES HR"/>
    <d v="2022-11-23T00:00:00"/>
    <s v="Ash"/>
    <s v="Bhandari"/>
    <s v="Aashish.Bhandari@srg.com.au"/>
    <x v="4"/>
    <x v="0"/>
    <m/>
    <d v="2025-03-26T00:00:00"/>
    <m/>
    <x v="2"/>
    <s v="Q3, FY25"/>
  </r>
  <r>
    <x v="7"/>
    <m/>
    <s v="SHARED SERVICES HR"/>
    <d v="2022-11-23T00:00:00"/>
    <s v="Ash"/>
    <s v="Bhandari"/>
    <s v="Aashish.Bhandari@srg.com.au"/>
    <x v="4"/>
    <x v="1"/>
    <d v="2024-05-08T00:00:00"/>
    <d v="2024-02-29T00:00:00"/>
    <m/>
    <x v="22"/>
    <s v="Q4, FY24"/>
  </r>
  <r>
    <x v="7"/>
    <m/>
    <s v="SHARED SERVICES HR"/>
    <d v="2022-11-23T00:00:00"/>
    <s v="Ash"/>
    <s v="Bhandari"/>
    <s v="Aashish.Bhandari@srg.com.au"/>
    <x v="5"/>
    <x v="0"/>
    <m/>
    <d v="2025-03-26T00:00:00"/>
    <m/>
    <x v="2"/>
    <s v="Q3, FY25"/>
  </r>
  <r>
    <x v="7"/>
    <m/>
    <s v="SHARED SERVICES HR"/>
    <d v="2022-11-23T00:00:00"/>
    <s v="Ash"/>
    <s v="Bhandari"/>
    <s v="Aashish.Bhandari@srg.com.au"/>
    <x v="5"/>
    <x v="1"/>
    <d v="2024-05-08T00:00:00"/>
    <d v="2024-02-29T00:00:00"/>
    <m/>
    <x v="22"/>
    <s v="Q4, FY24"/>
  </r>
  <r>
    <x v="7"/>
    <m/>
    <s v="SHARED SERVICES HR"/>
    <d v="2022-11-23T00:00:00"/>
    <s v="Ash"/>
    <s v="Bhandari"/>
    <s v="Aashish.Bhandari@srg.com.au"/>
    <x v="6"/>
    <x v="0"/>
    <m/>
    <d v="2025-03-26T00:00:00"/>
    <m/>
    <x v="2"/>
    <s v="Q3, FY25"/>
  </r>
  <r>
    <x v="7"/>
    <m/>
    <s v="SHARED SERVICES HR"/>
    <d v="2022-11-23T00:00:00"/>
    <s v="Ash"/>
    <s v="Bhandari"/>
    <s v="Aashish.Bhandari@srg.com.au"/>
    <x v="6"/>
    <x v="1"/>
    <d v="2024-05-08T00:00:00"/>
    <d v="2024-02-29T00:00:00"/>
    <m/>
    <x v="22"/>
    <s v="Q4, FY24"/>
  </r>
  <r>
    <x v="7"/>
    <m/>
    <s v="SHARED SERVICES HR"/>
    <d v="2022-11-23T00:00:00"/>
    <s v="Ash"/>
    <s v="Bhandari"/>
    <s v="Aashish.Bhandari@srg.com.au"/>
    <x v="7"/>
    <x v="1"/>
    <d v="2022-11-29T00:00:00"/>
    <d v="2022-11-08T00:00:00"/>
    <m/>
    <x v="40"/>
    <s v="Q2, FY23"/>
  </r>
  <r>
    <x v="7"/>
    <m/>
    <s v="SHARED SERVICES HR"/>
    <d v="2022-11-23T00:00:00"/>
    <s v="Ash"/>
    <s v="Bhandari"/>
    <s v="Aashish.Bhandari@srg.com.au"/>
    <x v="8"/>
    <x v="1"/>
    <d v="2022-12-01T00:00:00"/>
    <d v="2022-11-08T00:00:00"/>
    <m/>
    <x v="40"/>
    <s v="Q2, FY23"/>
  </r>
  <r>
    <x v="7"/>
    <m/>
    <s v="SHARED SERVICES HR"/>
    <d v="2022-11-23T00:00:00"/>
    <s v="Ash"/>
    <s v="Bhandari"/>
    <s v="Aashish.Bhandari@srg.com.au"/>
    <x v="9"/>
    <x v="1"/>
    <d v="2022-11-29T00:00:00"/>
    <d v="2022-11-08T00:00:00"/>
    <m/>
    <x v="40"/>
    <s v="Q2, FY23"/>
  </r>
  <r>
    <x v="7"/>
    <m/>
    <s v="SHARED SERVICES HR"/>
    <d v="2022-11-23T00:00:00"/>
    <s v="Ash"/>
    <s v="Bhandari"/>
    <s v="Aashish.Bhandari@srg.com.au"/>
    <x v="10"/>
    <x v="1"/>
    <d v="2022-11-29T00:00:00"/>
    <d v="2022-11-08T00:00:00"/>
    <m/>
    <x v="40"/>
    <s v="Q2, FY23"/>
  </r>
  <r>
    <x v="0"/>
    <s v="SS ECOMM SM4"/>
    <s v="SHARED SERVICES E-COM"/>
    <d v="2022-11-21T00:00:00"/>
    <s v="Sam"/>
    <s v="Goel"/>
    <s v="Sam.Goel@spotlight.com.au"/>
    <x v="0"/>
    <x v="1"/>
    <d v="2023-01-23T00:00:00"/>
    <d v="2022-11-12T00:00:00"/>
    <m/>
    <x v="39"/>
    <s v="Q3, FY23"/>
  </r>
  <r>
    <x v="0"/>
    <s v="SS ECOMM SM4"/>
    <s v="SHARED SERVICES E-COM"/>
    <d v="2022-11-21T00:00:00"/>
    <s v="Sam"/>
    <s v="Goel"/>
    <s v="Sam.Goel@spotlight.com.au"/>
    <x v="1"/>
    <x v="1"/>
    <d v="2023-01-23T00:00:00"/>
    <d v="2022-11-12T00:00:00"/>
    <m/>
    <x v="39"/>
    <s v="Q3, FY23"/>
  </r>
  <r>
    <x v="0"/>
    <s v="SS ECOMM SM4"/>
    <s v="SHARED SERVICES E-COM"/>
    <d v="2022-11-21T00:00:00"/>
    <s v="Sam"/>
    <s v="Goel"/>
    <s v="Sam.Goel@spotlight.com.au"/>
    <x v="2"/>
    <x v="0"/>
    <m/>
    <d v="2025-03-19T00:00:00"/>
    <m/>
    <x v="2"/>
    <s v="Q3, FY25"/>
  </r>
  <r>
    <x v="0"/>
    <s v="SS ECOMM SM4"/>
    <s v="SHARED SERVICES E-COM"/>
    <d v="2022-11-21T00:00:00"/>
    <s v="Sam"/>
    <s v="Goel"/>
    <s v="Sam.Goel@spotlight.com.au"/>
    <x v="2"/>
    <x v="1"/>
    <d v="2024-05-02T00:00:00"/>
    <d v="2024-02-29T00:00:00"/>
    <m/>
    <x v="22"/>
    <s v="Q4, FY24"/>
  </r>
  <r>
    <x v="0"/>
    <s v="SS ECOMM SM4"/>
    <s v="SHARED SERVICES E-COM"/>
    <d v="2022-11-21T00:00:00"/>
    <s v="Sam"/>
    <s v="Goel"/>
    <s v="Sam.Goel@spotlight.com.au"/>
    <x v="3"/>
    <x v="0"/>
    <m/>
    <d v="2025-03-19T00:00:00"/>
    <m/>
    <x v="2"/>
    <s v="Q3, FY25"/>
  </r>
  <r>
    <x v="0"/>
    <s v="SS ECOMM SM4"/>
    <s v="SHARED SERVICES E-COM"/>
    <d v="2022-11-21T00:00:00"/>
    <s v="Sam"/>
    <s v="Goel"/>
    <s v="Sam.Goel@spotlight.com.au"/>
    <x v="3"/>
    <x v="1"/>
    <d v="2024-05-02T00:00:00"/>
    <d v="2024-02-29T00:00:00"/>
    <m/>
    <x v="22"/>
    <s v="Q4, FY24"/>
  </r>
  <r>
    <x v="0"/>
    <s v="SS ECOMM SM4"/>
    <s v="SHARED SERVICES E-COM"/>
    <d v="2022-11-21T00:00:00"/>
    <s v="Sam"/>
    <s v="Goel"/>
    <s v="Sam.Goel@spotlight.com.au"/>
    <x v="4"/>
    <x v="0"/>
    <m/>
    <d v="2025-03-19T00:00:00"/>
    <m/>
    <x v="2"/>
    <s v="Q3, FY25"/>
  </r>
  <r>
    <x v="0"/>
    <s v="SS ECOMM SM4"/>
    <s v="SHARED SERVICES E-COM"/>
    <d v="2022-11-21T00:00:00"/>
    <s v="Sam"/>
    <s v="Goel"/>
    <s v="Sam.Goel@spotlight.com.au"/>
    <x v="4"/>
    <x v="1"/>
    <d v="2024-05-02T00:00:00"/>
    <d v="2024-02-29T00:00:00"/>
    <m/>
    <x v="22"/>
    <s v="Q4, FY24"/>
  </r>
  <r>
    <x v="0"/>
    <s v="SS ECOMM SM4"/>
    <s v="SHARED SERVICES E-COM"/>
    <d v="2022-11-21T00:00:00"/>
    <s v="Sam"/>
    <s v="Goel"/>
    <s v="Sam.Goel@spotlight.com.au"/>
    <x v="5"/>
    <x v="0"/>
    <m/>
    <d v="2025-03-19T00:00:00"/>
    <m/>
    <x v="2"/>
    <s v="Q3, FY25"/>
  </r>
  <r>
    <x v="0"/>
    <s v="SS ECOMM SM4"/>
    <s v="SHARED SERVICES E-COM"/>
    <d v="2022-11-21T00:00:00"/>
    <s v="Sam"/>
    <s v="Goel"/>
    <s v="Sam.Goel@spotlight.com.au"/>
    <x v="5"/>
    <x v="1"/>
    <d v="2024-05-02T00:00:00"/>
    <d v="2024-02-29T00:00:00"/>
    <m/>
    <x v="22"/>
    <s v="Q4, FY24"/>
  </r>
  <r>
    <x v="0"/>
    <s v="SS ECOMM SM4"/>
    <s v="SHARED SERVICES E-COM"/>
    <d v="2022-11-21T00:00:00"/>
    <s v="Sam"/>
    <s v="Goel"/>
    <s v="Sam.Goel@spotlight.com.au"/>
    <x v="6"/>
    <x v="0"/>
    <m/>
    <d v="2025-03-19T00:00:00"/>
    <m/>
    <x v="2"/>
    <s v="Q3, FY25"/>
  </r>
  <r>
    <x v="0"/>
    <s v="SS ECOMM SM4"/>
    <s v="SHARED SERVICES E-COM"/>
    <d v="2022-11-21T00:00:00"/>
    <s v="Sam"/>
    <s v="Goel"/>
    <s v="Sam.Goel@spotlight.com.au"/>
    <x v="6"/>
    <x v="1"/>
    <d v="2024-05-02T00:00:00"/>
    <d v="2024-02-29T00:00:00"/>
    <m/>
    <x v="22"/>
    <s v="Q4, FY24"/>
  </r>
  <r>
    <x v="0"/>
    <s v="SS ECOMM SM4"/>
    <s v="SHARED SERVICES E-COM"/>
    <d v="2022-11-21T00:00:00"/>
    <s v="Sam"/>
    <s v="Goel"/>
    <s v="Sam.Goel@spotlight.com.au"/>
    <x v="7"/>
    <x v="1"/>
    <d v="2023-01-23T00:00:00"/>
    <d v="2022-11-12T00:00:00"/>
    <m/>
    <x v="39"/>
    <s v="Q3, FY23"/>
  </r>
  <r>
    <x v="0"/>
    <s v="SS ECOMM SM4"/>
    <s v="SHARED SERVICES E-COM"/>
    <d v="2022-11-21T00:00:00"/>
    <s v="Sam"/>
    <s v="Goel"/>
    <s v="Sam.Goel@spotlight.com.au"/>
    <x v="8"/>
    <x v="1"/>
    <d v="2023-01-23T00:00:00"/>
    <d v="2022-11-12T00:00:00"/>
    <m/>
    <x v="39"/>
    <s v="Q3, FY23"/>
  </r>
  <r>
    <x v="0"/>
    <s v="SS ECOMM SM4"/>
    <s v="SHARED SERVICES E-COM"/>
    <d v="2022-11-21T00:00:00"/>
    <s v="Sam"/>
    <s v="Goel"/>
    <s v="Sam.Goel@spotlight.com.au"/>
    <x v="9"/>
    <x v="1"/>
    <d v="2023-01-23T00:00:00"/>
    <d v="2022-11-12T00:00:00"/>
    <m/>
    <x v="39"/>
    <s v="Q3, FY23"/>
  </r>
  <r>
    <x v="0"/>
    <s v="SS ECOMM SM4"/>
    <s v="SHARED SERVICES E-COM"/>
    <d v="2022-11-21T00:00:00"/>
    <s v="Sam"/>
    <s v="Goel"/>
    <s v="Sam.Goel@spotlight.com.au"/>
    <x v="10"/>
    <x v="1"/>
    <d v="2023-01-23T00:00:00"/>
    <d v="2022-11-12T00:00:00"/>
    <m/>
    <x v="39"/>
    <s v="Q3, FY23"/>
  </r>
  <r>
    <x v="2"/>
    <s v="IT SALES &amp; OPS"/>
    <s v="SHARED SERVICES IT"/>
    <d v="2022-11-16T00:00:00"/>
    <s v="Richard"/>
    <s v="Jones"/>
    <s v="richard.jones@srg.com.au"/>
    <x v="0"/>
    <x v="1"/>
    <d v="2023-06-12T00:00:00"/>
    <d v="2022-11-12T00:00:00"/>
    <m/>
    <x v="35"/>
    <s v="Q4, FY23"/>
  </r>
  <r>
    <x v="2"/>
    <s v="IT SALES &amp; OPS"/>
    <s v="SHARED SERVICES IT"/>
    <d v="2022-11-16T00:00:00"/>
    <s v="Richard"/>
    <s v="Jones"/>
    <s v="richard.jones@srg.com.au"/>
    <x v="1"/>
    <x v="1"/>
    <d v="2023-06-12T00:00:00"/>
    <d v="2022-11-12T00:00:00"/>
    <m/>
    <x v="35"/>
    <s v="Q4, FY23"/>
  </r>
  <r>
    <x v="2"/>
    <s v="IT SALES &amp; OPS"/>
    <s v="SHARED SERVICES IT"/>
    <d v="2022-11-16T00:00:00"/>
    <s v="Richard"/>
    <s v="Jones"/>
    <s v="richard.jones@srg.com.au"/>
    <x v="2"/>
    <x v="0"/>
    <m/>
    <d v="2024-02-29T00:00:00"/>
    <m/>
    <x v="4"/>
    <s v="Q3, FY24"/>
  </r>
  <r>
    <x v="2"/>
    <s v="IT SALES &amp; OPS"/>
    <s v="SHARED SERVICES IT"/>
    <d v="2022-11-16T00:00:00"/>
    <s v="Richard"/>
    <s v="Jones"/>
    <s v="richard.jones@srg.com.au"/>
    <x v="3"/>
    <x v="0"/>
    <m/>
    <d v="2024-02-29T00:00:00"/>
    <m/>
    <x v="4"/>
    <s v="Q3, FY24"/>
  </r>
  <r>
    <x v="2"/>
    <s v="IT SALES &amp; OPS"/>
    <s v="SHARED SERVICES IT"/>
    <d v="2022-11-16T00:00:00"/>
    <s v="Richard"/>
    <s v="Jones"/>
    <s v="richard.jones@srg.com.au"/>
    <x v="4"/>
    <x v="0"/>
    <m/>
    <d v="2024-02-29T00:00:00"/>
    <m/>
    <x v="4"/>
    <s v="Q3, FY24"/>
  </r>
  <r>
    <x v="2"/>
    <s v="IT SALES &amp; OPS"/>
    <s v="SHARED SERVICES IT"/>
    <d v="2022-11-16T00:00:00"/>
    <s v="Richard"/>
    <s v="Jones"/>
    <s v="richard.jones@srg.com.au"/>
    <x v="5"/>
    <x v="0"/>
    <m/>
    <d v="2024-02-29T00:00:00"/>
    <m/>
    <x v="4"/>
    <s v="Q3, FY24"/>
  </r>
  <r>
    <x v="2"/>
    <s v="IT SALES &amp; OPS"/>
    <s v="SHARED SERVICES IT"/>
    <d v="2022-11-16T00:00:00"/>
    <s v="Richard"/>
    <s v="Jones"/>
    <s v="richard.jones@srg.com.au"/>
    <x v="6"/>
    <x v="0"/>
    <m/>
    <d v="2024-02-29T00:00:00"/>
    <m/>
    <x v="4"/>
    <s v="Q3, FY24"/>
  </r>
  <r>
    <x v="2"/>
    <s v="IT SALES &amp; OPS"/>
    <s v="SHARED SERVICES IT"/>
    <d v="2022-11-16T00:00:00"/>
    <s v="Richard"/>
    <s v="Jones"/>
    <s v="richard.jones@srg.com.au"/>
    <x v="7"/>
    <x v="1"/>
    <d v="2023-01-03T00:00:00"/>
    <d v="2022-11-12T00:00:00"/>
    <m/>
    <x v="9"/>
    <s v="Q3, FY23"/>
  </r>
  <r>
    <x v="2"/>
    <s v="IT SALES &amp; OPS"/>
    <s v="SHARED SERVICES IT"/>
    <d v="2022-11-16T00:00:00"/>
    <s v="Richard"/>
    <s v="Jones"/>
    <s v="richard.jones@srg.com.au"/>
    <x v="8"/>
    <x v="1"/>
    <d v="2022-12-03T00:00:00"/>
    <d v="2022-11-12T00:00:00"/>
    <m/>
    <x v="40"/>
    <s v="Q2, FY23"/>
  </r>
  <r>
    <x v="2"/>
    <s v="IT SALES &amp; OPS"/>
    <s v="SHARED SERVICES IT"/>
    <d v="2022-11-16T00:00:00"/>
    <s v="Richard"/>
    <s v="Jones"/>
    <s v="richard.jones@srg.com.au"/>
    <x v="9"/>
    <x v="1"/>
    <d v="2022-12-06T00:00:00"/>
    <d v="2022-11-12T00:00:00"/>
    <m/>
    <x v="40"/>
    <s v="Q2, FY23"/>
  </r>
  <r>
    <x v="2"/>
    <s v="IT SALES &amp; OPS"/>
    <s v="SHARED SERVICES IT"/>
    <d v="2022-11-16T00:00:00"/>
    <s v="Richard"/>
    <s v="Jones"/>
    <s v="richard.jones@srg.com.au"/>
    <x v="10"/>
    <x v="1"/>
    <d v="2023-01-03T00:00:00"/>
    <d v="2022-11-12T00:00:00"/>
    <m/>
    <x v="9"/>
    <s v="Q3, FY23"/>
  </r>
  <r>
    <x v="2"/>
    <s v="IT SALES &amp; OPS"/>
    <s v="SHARED SERVICES IT"/>
    <d v="2022-11-14T00:00:00"/>
    <s v="Naveen"/>
    <s v="Prakash"/>
    <s v="naveen.prakash@srg.com.au"/>
    <x v="0"/>
    <x v="1"/>
    <d v="2023-06-05T00:00:00"/>
    <d v="2022-11-10T00:00:00"/>
    <m/>
    <x v="35"/>
    <s v="Q4, FY23"/>
  </r>
  <r>
    <x v="2"/>
    <s v="IT SALES &amp; OPS"/>
    <s v="SHARED SERVICES IT"/>
    <d v="2022-11-14T00:00:00"/>
    <s v="Naveen"/>
    <s v="Prakash"/>
    <s v="naveen.prakash@srg.com.au"/>
    <x v="1"/>
    <x v="1"/>
    <d v="2023-06-05T00:00:00"/>
    <d v="2022-11-10T00:00:00"/>
    <m/>
    <x v="35"/>
    <s v="Q4, FY23"/>
  </r>
  <r>
    <x v="2"/>
    <s v="IT SALES &amp; OPS"/>
    <s v="SHARED SERVICES IT"/>
    <d v="2022-11-14T00:00:00"/>
    <s v="Naveen"/>
    <s v="Prakash"/>
    <s v="naveen.prakash@srg.com.au"/>
    <x v="2"/>
    <x v="0"/>
    <m/>
    <d v="2025-05-08T00:00:00"/>
    <m/>
    <x v="0"/>
    <s v="Q4, FY25"/>
  </r>
  <r>
    <x v="2"/>
    <s v="IT SALES &amp; OPS"/>
    <s v="SHARED SERVICES IT"/>
    <d v="2022-11-14T00:00:00"/>
    <s v="Naveen"/>
    <s v="Prakash"/>
    <s v="naveen.prakash@srg.com.au"/>
    <x v="2"/>
    <x v="1"/>
    <d v="2024-06-21T00:00:00"/>
    <d v="2024-02-29T00:00:00"/>
    <m/>
    <x v="21"/>
    <s v="Q4, FY24"/>
  </r>
  <r>
    <x v="2"/>
    <s v="IT SALES &amp; OPS"/>
    <s v="SHARED SERVICES IT"/>
    <d v="2022-11-14T00:00:00"/>
    <s v="Naveen"/>
    <s v="Prakash"/>
    <s v="naveen.prakash@srg.com.au"/>
    <x v="3"/>
    <x v="2"/>
    <m/>
    <d v="2024-02-29T00:00:00"/>
    <m/>
    <x v="26"/>
    <s v="Q2, FY23"/>
  </r>
  <r>
    <x v="2"/>
    <s v="IT SALES &amp; OPS"/>
    <s v="SHARED SERVICES IT"/>
    <d v="2022-11-14T00:00:00"/>
    <s v="Naveen"/>
    <s v="Prakash"/>
    <s v="naveen.prakash@srg.com.au"/>
    <x v="4"/>
    <x v="0"/>
    <m/>
    <d v="2025-05-08T00:00:00"/>
    <m/>
    <x v="0"/>
    <s v="Q4, FY25"/>
  </r>
  <r>
    <x v="2"/>
    <s v="IT SALES &amp; OPS"/>
    <s v="SHARED SERVICES IT"/>
    <d v="2022-11-14T00:00:00"/>
    <s v="Naveen"/>
    <s v="Prakash"/>
    <s v="naveen.prakash@srg.com.au"/>
    <x v="4"/>
    <x v="1"/>
    <d v="2024-06-21T00:00:00"/>
    <d v="2024-02-29T00:00:00"/>
    <m/>
    <x v="21"/>
    <s v="Q4, FY24"/>
  </r>
  <r>
    <x v="2"/>
    <s v="IT SALES &amp; OPS"/>
    <s v="SHARED SERVICES IT"/>
    <d v="2022-11-14T00:00:00"/>
    <s v="Naveen"/>
    <s v="Prakash"/>
    <s v="naveen.prakash@srg.com.au"/>
    <x v="5"/>
    <x v="0"/>
    <m/>
    <d v="2025-05-08T00:00:00"/>
    <m/>
    <x v="0"/>
    <s v="Q4, FY25"/>
  </r>
  <r>
    <x v="2"/>
    <s v="IT SALES &amp; OPS"/>
    <s v="SHARED SERVICES IT"/>
    <d v="2022-11-14T00:00:00"/>
    <s v="Naveen"/>
    <s v="Prakash"/>
    <s v="naveen.prakash@srg.com.au"/>
    <x v="5"/>
    <x v="1"/>
    <d v="2024-06-21T00:00:00"/>
    <d v="2024-02-29T00:00:00"/>
    <m/>
    <x v="21"/>
    <s v="Q4, FY24"/>
  </r>
  <r>
    <x v="2"/>
    <s v="IT SALES &amp; OPS"/>
    <s v="SHARED SERVICES IT"/>
    <d v="2022-11-14T00:00:00"/>
    <s v="Naveen"/>
    <s v="Prakash"/>
    <s v="naveen.prakash@srg.com.au"/>
    <x v="6"/>
    <x v="0"/>
    <m/>
    <d v="2025-05-08T00:00:00"/>
    <m/>
    <x v="0"/>
    <s v="Q4, FY25"/>
  </r>
  <r>
    <x v="2"/>
    <s v="IT SALES &amp; OPS"/>
    <s v="SHARED SERVICES IT"/>
    <d v="2022-11-14T00:00:00"/>
    <s v="Naveen"/>
    <s v="Prakash"/>
    <s v="naveen.prakash@srg.com.au"/>
    <x v="6"/>
    <x v="1"/>
    <d v="2024-06-21T00:00:00"/>
    <d v="2024-02-29T00:00:00"/>
    <m/>
    <x v="21"/>
    <s v="Q4, FY24"/>
  </r>
  <r>
    <x v="2"/>
    <s v="IT SALES &amp; OPS"/>
    <s v="SHARED SERVICES IT"/>
    <d v="2022-11-14T00:00:00"/>
    <s v="Naveen"/>
    <s v="Prakash"/>
    <s v="naveen.prakash@srg.com.au"/>
    <x v="7"/>
    <x v="1"/>
    <d v="2022-12-06T00:00:00"/>
    <d v="2022-11-10T00:00:00"/>
    <m/>
    <x v="40"/>
    <s v="Q2, FY23"/>
  </r>
  <r>
    <x v="2"/>
    <s v="IT SALES &amp; OPS"/>
    <s v="SHARED SERVICES IT"/>
    <d v="2022-11-14T00:00:00"/>
    <s v="Naveen"/>
    <s v="Prakash"/>
    <s v="naveen.prakash@srg.com.au"/>
    <x v="8"/>
    <x v="1"/>
    <d v="2023-06-05T00:00:00"/>
    <d v="2022-11-10T00:00:00"/>
    <m/>
    <x v="35"/>
    <s v="Q4, FY23"/>
  </r>
  <r>
    <x v="2"/>
    <s v="IT SALES &amp; OPS"/>
    <s v="SHARED SERVICES IT"/>
    <d v="2022-11-14T00:00:00"/>
    <s v="Naveen"/>
    <s v="Prakash"/>
    <s v="naveen.prakash@srg.com.au"/>
    <x v="9"/>
    <x v="1"/>
    <d v="2022-12-06T00:00:00"/>
    <d v="2022-11-10T00:00:00"/>
    <m/>
    <x v="40"/>
    <s v="Q2, FY23"/>
  </r>
  <r>
    <x v="2"/>
    <s v="IT SALES &amp; OPS"/>
    <s v="SHARED SERVICES IT"/>
    <d v="2022-11-14T00:00:00"/>
    <s v="Naveen"/>
    <s v="Prakash"/>
    <s v="naveen.prakash@srg.com.au"/>
    <x v="10"/>
    <x v="1"/>
    <d v="2022-11-22T00:00:00"/>
    <d v="2022-11-10T00:00:00"/>
    <m/>
    <x v="26"/>
    <s v="Q2, FY23"/>
  </r>
  <r>
    <x v="8"/>
    <s v="SC DCManagement ANA"/>
    <s v="DC"/>
    <d v="2022-11-14T00:00:00"/>
    <s v="Bienvenue"/>
    <s v="Muzaliwa"/>
    <s v="BIENVENUEMUZALIWA34@GMAIL.COM"/>
    <x v="0"/>
    <x v="1"/>
    <d v="2023-06-13T00:00:00"/>
    <d v="2022-11-11T00:00:00"/>
    <m/>
    <x v="35"/>
    <s v="Q4, FY23"/>
  </r>
  <r>
    <x v="8"/>
    <s v="SC DCManagement ANA"/>
    <s v="DC"/>
    <d v="2022-11-14T00:00:00"/>
    <s v="Bienvenue"/>
    <s v="Muzaliwa"/>
    <s v="BIENVENUEMUZALIWA34@GMAIL.COM"/>
    <x v="1"/>
    <x v="1"/>
    <d v="2023-06-13T00:00:00"/>
    <d v="2022-11-11T00:00:00"/>
    <m/>
    <x v="35"/>
    <s v="Q4, FY23"/>
  </r>
  <r>
    <x v="8"/>
    <s v="SC DCManagement ANA"/>
    <s v="DC"/>
    <d v="2022-11-14T00:00:00"/>
    <s v="Robert"/>
    <s v="Stojanovic"/>
    <s v="ROBSTOJ11@GMAIL.COM"/>
    <x v="0"/>
    <x v="1"/>
    <d v="2023-06-11T00:00:00"/>
    <d v="2022-11-09T00:00:00"/>
    <m/>
    <x v="35"/>
    <s v="Q4, FY23"/>
  </r>
  <r>
    <x v="8"/>
    <s v="SC DCManagement ANA"/>
    <s v="DC"/>
    <d v="2022-11-14T00:00:00"/>
    <s v="Robert"/>
    <s v="Stojanovic"/>
    <s v="ROBSTOJ11@GMAIL.COM"/>
    <x v="1"/>
    <x v="1"/>
    <d v="2023-06-11T00:00:00"/>
    <d v="2022-11-09T00:00:00"/>
    <m/>
    <x v="35"/>
    <s v="Q4, FY23"/>
  </r>
  <r>
    <x v="8"/>
    <s v="Supply Chain DCManagement"/>
    <s v="DC"/>
    <d v="2022-11-14T00:00:00"/>
    <s v="Ani"/>
    <s v="Matta"/>
    <s v="ANISATHVIK77@GMAIL.COM"/>
    <x v="0"/>
    <x v="1"/>
    <d v="2023-06-13T00:00:00"/>
    <d v="2022-11-10T00:00:00"/>
    <m/>
    <x v="35"/>
    <s v="Q4, FY23"/>
  </r>
  <r>
    <x v="8"/>
    <s v="Supply Chain DCManagement"/>
    <s v="DC"/>
    <d v="2022-11-14T00:00:00"/>
    <s v="Ani"/>
    <s v="Matta"/>
    <s v="ANISATHVIK77@GMAIL.COM"/>
    <x v="1"/>
    <x v="1"/>
    <d v="2023-06-13T00:00:00"/>
    <d v="2022-11-10T00:00:00"/>
    <m/>
    <x v="35"/>
    <s v="Q4, FY23"/>
  </r>
  <r>
    <x v="8"/>
    <s v="Supply Chain DCManagement"/>
    <s v="DC"/>
    <d v="2022-11-14T00:00:00"/>
    <s v="Sandra"/>
    <s v="Coelho"/>
    <s v="XANACCC@MSN.COM"/>
    <x v="0"/>
    <x v="1"/>
    <d v="2024-03-26T00:00:00"/>
    <d v="2022-11-10T00:00:00"/>
    <m/>
    <x v="5"/>
    <s v="Q4, FY24"/>
  </r>
  <r>
    <x v="8"/>
    <s v="Supply Chain DCManagement"/>
    <s v="DC"/>
    <d v="2022-11-14T00:00:00"/>
    <s v="Sandra"/>
    <s v="Coelho"/>
    <s v="XANACCC@MSN.COM"/>
    <x v="1"/>
    <x v="1"/>
    <d v="2023-06-13T00:00:00"/>
    <d v="2022-11-10T00:00:00"/>
    <m/>
    <x v="35"/>
    <s v="Q4, FY23"/>
  </r>
  <r>
    <x v="0"/>
    <s v="SS ECOMM SM3"/>
    <s v="SHARED SERVICES E-COM"/>
    <d v="2022-10-17T00:00:00"/>
    <s v="Drew"/>
    <s v="Wells"/>
    <s v="Drew.Wells@srg.com.au"/>
    <x v="0"/>
    <x v="1"/>
    <d v="2022-10-17T00:00:00"/>
    <d v="2022-10-12T00:00:00"/>
    <m/>
    <x v="3"/>
    <s v="Q2, FY23"/>
  </r>
  <r>
    <x v="0"/>
    <s v="SS ECOMM SM3"/>
    <s v="SHARED SERVICES E-COM"/>
    <d v="2022-10-17T00:00:00"/>
    <s v="Drew"/>
    <s v="Wells"/>
    <s v="Drew.Wells@srg.com.au"/>
    <x v="1"/>
    <x v="1"/>
    <d v="2022-10-17T00:00:00"/>
    <d v="2022-10-12T00:00:00"/>
    <m/>
    <x v="3"/>
    <s v="Q2, FY23"/>
  </r>
  <r>
    <x v="0"/>
    <s v="SS ECOMM SM3"/>
    <s v="SHARED SERVICES E-COM"/>
    <d v="2022-10-17T00:00:00"/>
    <s v="Drew"/>
    <s v="Wells"/>
    <s v="Drew.Wells@srg.com.au"/>
    <x v="2"/>
    <x v="1"/>
    <d v="2024-04-03T00:00:00"/>
    <d v="2024-02-29T00:00:00"/>
    <m/>
    <x v="5"/>
    <s v="Q4, FY24"/>
  </r>
  <r>
    <x v="0"/>
    <s v="SS ECOMM SM3"/>
    <s v="SHARED SERVICES E-COM"/>
    <d v="2022-10-17T00:00:00"/>
    <s v="Drew"/>
    <s v="Wells"/>
    <s v="Drew.Wells@srg.com.au"/>
    <x v="3"/>
    <x v="1"/>
    <d v="2024-04-03T00:00:00"/>
    <d v="2024-02-29T00:00:00"/>
    <m/>
    <x v="5"/>
    <s v="Q4, FY24"/>
  </r>
  <r>
    <x v="0"/>
    <s v="SS ECOMM SM3"/>
    <s v="SHARED SERVICES E-COM"/>
    <d v="2022-10-17T00:00:00"/>
    <s v="Drew"/>
    <s v="Wells"/>
    <s v="Drew.Wells@srg.com.au"/>
    <x v="4"/>
    <x v="1"/>
    <d v="2024-04-03T00:00:00"/>
    <d v="2024-02-29T00:00:00"/>
    <m/>
    <x v="5"/>
    <s v="Q4, FY24"/>
  </r>
  <r>
    <x v="0"/>
    <s v="SS ECOMM SM3"/>
    <s v="SHARED SERVICES E-COM"/>
    <d v="2022-10-17T00:00:00"/>
    <s v="Drew"/>
    <s v="Wells"/>
    <s v="Drew.Wells@srg.com.au"/>
    <x v="5"/>
    <x v="1"/>
    <d v="2024-04-03T00:00:00"/>
    <d v="2024-02-29T00:00:00"/>
    <m/>
    <x v="5"/>
    <s v="Q4, FY24"/>
  </r>
  <r>
    <x v="0"/>
    <s v="SS ECOMM SM3"/>
    <s v="SHARED SERVICES E-COM"/>
    <d v="2022-10-17T00:00:00"/>
    <s v="Drew"/>
    <s v="Wells"/>
    <s v="Drew.Wells@srg.com.au"/>
    <x v="6"/>
    <x v="1"/>
    <d v="2024-04-03T00:00:00"/>
    <d v="2024-02-29T00:00:00"/>
    <m/>
    <x v="5"/>
    <s v="Q4, FY24"/>
  </r>
  <r>
    <x v="0"/>
    <s v="SS ECOMM SM3"/>
    <s v="SHARED SERVICES E-COM"/>
    <d v="2022-10-17T00:00:00"/>
    <s v="Drew"/>
    <s v="Wells"/>
    <s v="Drew.Wells@srg.com.au"/>
    <x v="7"/>
    <x v="1"/>
    <d v="2022-10-24T00:00:00"/>
    <d v="2022-10-12T00:00:00"/>
    <m/>
    <x v="26"/>
    <s v="Q2, FY23"/>
  </r>
  <r>
    <x v="0"/>
    <s v="SS ECOMM SM3"/>
    <s v="SHARED SERVICES E-COM"/>
    <d v="2022-10-17T00:00:00"/>
    <s v="Drew"/>
    <s v="Wells"/>
    <s v="Drew.Wells@srg.com.au"/>
    <x v="8"/>
    <x v="1"/>
    <d v="2022-10-17T00:00:00"/>
    <d v="2022-10-12T00:00:00"/>
    <m/>
    <x v="3"/>
    <s v="Q2, FY23"/>
  </r>
  <r>
    <x v="0"/>
    <s v="SS ECOMM SM3"/>
    <s v="SHARED SERVICES E-COM"/>
    <d v="2022-10-17T00:00:00"/>
    <s v="Drew"/>
    <s v="Wells"/>
    <s v="Drew.Wells@srg.com.au"/>
    <x v="9"/>
    <x v="1"/>
    <d v="2022-10-21T00:00:00"/>
    <d v="2022-10-12T00:00:00"/>
    <m/>
    <x v="3"/>
    <s v="Q2, FY23"/>
  </r>
  <r>
    <x v="0"/>
    <s v="SS ECOMM SM3"/>
    <s v="SHARED SERVICES E-COM"/>
    <d v="2022-10-17T00:00:00"/>
    <s v="Drew"/>
    <s v="Wells"/>
    <s v="Drew.Wells@srg.com.au"/>
    <x v="9"/>
    <x v="1"/>
    <d v="2023-07-10T00:00:00"/>
    <d v="2023-07-10T00:00:00"/>
    <m/>
    <x v="7"/>
    <s v="Q1, FY24"/>
  </r>
  <r>
    <x v="0"/>
    <s v="SS ECOMM SM3"/>
    <s v="SHARED SERVICES E-COM"/>
    <d v="2022-10-17T00:00:00"/>
    <s v="Drew"/>
    <s v="Wells"/>
    <s v="Drew.Wells@srg.com.au"/>
    <x v="9"/>
    <x v="1"/>
    <d v="2024-02-08T00:00:00"/>
    <d v="2024-02-08T00:00:00"/>
    <m/>
    <x v="23"/>
    <s v="Q3, FY24"/>
  </r>
  <r>
    <x v="0"/>
    <s v="SS ECOMM SM3"/>
    <s v="SHARED SERVICES E-COM"/>
    <d v="2022-10-17T00:00:00"/>
    <s v="Drew"/>
    <s v="Wells"/>
    <s v="Drew.Wells@srg.com.au"/>
    <x v="9"/>
    <x v="1"/>
    <d v="2024-02-27T00:00:00"/>
    <d v="2024-02-27T00:00:00"/>
    <m/>
    <x v="4"/>
    <s v="Q3, FY24"/>
  </r>
  <r>
    <x v="0"/>
    <s v="SS ECOMM SM3"/>
    <s v="SHARED SERVICES E-COM"/>
    <d v="2022-10-17T00:00:00"/>
    <s v="Drew"/>
    <s v="Wells"/>
    <s v="Drew.Wells@srg.com.au"/>
    <x v="10"/>
    <x v="1"/>
    <d v="2022-10-21T00:00:00"/>
    <d v="2022-10-12T00:00:00"/>
    <m/>
    <x v="3"/>
    <s v="Q2, FY23"/>
  </r>
  <r>
    <x v="0"/>
    <s v="SS ECOMM SM4"/>
    <s v="SHARED SERVICES E-COM"/>
    <d v="2022-10-17T00:00:00"/>
    <s v="B"/>
    <s v="Dessmann"/>
    <s v="BIANCA.DESSMANN@SRG.COM.AU"/>
    <x v="0"/>
    <x v="1"/>
    <d v="2022-10-21T00:00:00"/>
    <d v="2022-10-11T00:00:00"/>
    <m/>
    <x v="3"/>
    <s v="Q2, FY23"/>
  </r>
  <r>
    <x v="0"/>
    <s v="SS ECOMM SM4"/>
    <s v="SHARED SERVICES E-COM"/>
    <d v="2022-10-17T00:00:00"/>
    <s v="B"/>
    <s v="Dessmann"/>
    <s v="BIANCA.DESSMANN@SRG.COM.AU"/>
    <x v="1"/>
    <x v="1"/>
    <d v="2022-10-21T00:00:00"/>
    <d v="2022-10-11T00:00:00"/>
    <m/>
    <x v="3"/>
    <s v="Q2, FY23"/>
  </r>
  <r>
    <x v="0"/>
    <s v="SS ECOMM SM4"/>
    <s v="SHARED SERVICES E-COM"/>
    <d v="2022-10-17T00:00:00"/>
    <s v="B"/>
    <s v="Dessmann"/>
    <s v="BIANCA.DESSMANN@SRG.COM.AU"/>
    <x v="2"/>
    <x v="1"/>
    <d v="2024-07-25T00:00:00"/>
    <d v="2024-02-29T00:00:00"/>
    <m/>
    <x v="20"/>
    <s v="Q1, FY25"/>
  </r>
  <r>
    <x v="0"/>
    <s v="SS ECOMM SM4"/>
    <s v="SHARED SERVICES E-COM"/>
    <d v="2022-10-17T00:00:00"/>
    <s v="B"/>
    <s v="Dessmann"/>
    <s v="BIANCA.DESSMANN@SRG.COM.AU"/>
    <x v="3"/>
    <x v="1"/>
    <d v="2024-07-25T00:00:00"/>
    <d v="2024-02-29T00:00:00"/>
    <m/>
    <x v="20"/>
    <s v="Q1, FY25"/>
  </r>
  <r>
    <x v="0"/>
    <s v="SS ECOMM SM4"/>
    <s v="SHARED SERVICES E-COM"/>
    <d v="2022-10-17T00:00:00"/>
    <s v="B"/>
    <s v="Dessmann"/>
    <s v="BIANCA.DESSMANN@SRG.COM.AU"/>
    <x v="4"/>
    <x v="1"/>
    <d v="2024-07-25T00:00:00"/>
    <d v="2024-02-29T00:00:00"/>
    <m/>
    <x v="20"/>
    <s v="Q1, FY25"/>
  </r>
  <r>
    <x v="0"/>
    <s v="SS ECOMM SM4"/>
    <s v="SHARED SERVICES E-COM"/>
    <d v="2022-10-17T00:00:00"/>
    <s v="B"/>
    <s v="Dessmann"/>
    <s v="BIANCA.DESSMANN@SRG.COM.AU"/>
    <x v="5"/>
    <x v="1"/>
    <d v="2024-07-25T00:00:00"/>
    <d v="2024-02-29T00:00:00"/>
    <m/>
    <x v="20"/>
    <s v="Q1, FY25"/>
  </r>
  <r>
    <x v="0"/>
    <s v="SS ECOMM SM4"/>
    <s v="SHARED SERVICES E-COM"/>
    <d v="2022-10-17T00:00:00"/>
    <s v="B"/>
    <s v="Dessmann"/>
    <s v="BIANCA.DESSMANN@SRG.COM.AU"/>
    <x v="6"/>
    <x v="1"/>
    <d v="2024-07-25T00:00:00"/>
    <d v="2024-02-29T00:00:00"/>
    <m/>
    <x v="20"/>
    <s v="Q1, FY25"/>
  </r>
  <r>
    <x v="0"/>
    <s v="SS ECOMM SM4"/>
    <s v="SHARED SERVICES E-COM"/>
    <d v="2022-10-17T00:00:00"/>
    <s v="B"/>
    <s v="Dessmann"/>
    <s v="BIANCA.DESSMANN@SRG.COM.AU"/>
    <x v="7"/>
    <x v="1"/>
    <d v="2022-10-20T00:00:00"/>
    <d v="2022-10-11T00:00:00"/>
    <m/>
    <x v="3"/>
    <s v="Q2, FY23"/>
  </r>
  <r>
    <x v="0"/>
    <s v="SS ECOMM SM4"/>
    <s v="SHARED SERVICES E-COM"/>
    <d v="2022-10-17T00:00:00"/>
    <s v="B"/>
    <s v="Dessmann"/>
    <s v="BIANCA.DESSMANN@SRG.COM.AU"/>
    <x v="8"/>
    <x v="1"/>
    <d v="2022-10-20T00:00:00"/>
    <d v="2022-10-11T00:00:00"/>
    <m/>
    <x v="3"/>
    <s v="Q2, FY23"/>
  </r>
  <r>
    <x v="0"/>
    <s v="SS ECOMM SM4"/>
    <s v="SHARED SERVICES E-COM"/>
    <d v="2022-10-17T00:00:00"/>
    <s v="B"/>
    <s v="Dessmann"/>
    <s v="BIANCA.DESSMANN@SRG.COM.AU"/>
    <x v="9"/>
    <x v="1"/>
    <d v="2022-10-20T00:00:00"/>
    <d v="2022-10-11T00:00:00"/>
    <m/>
    <x v="3"/>
    <s v="Q2, FY23"/>
  </r>
  <r>
    <x v="0"/>
    <s v="SS ECOMM SM4"/>
    <s v="SHARED SERVICES E-COM"/>
    <d v="2022-10-17T00:00:00"/>
    <s v="B"/>
    <s v="Dessmann"/>
    <s v="BIANCA.DESSMANN@SRG.COM.AU"/>
    <x v="10"/>
    <x v="1"/>
    <d v="2022-10-19T00:00:00"/>
    <d v="2022-10-11T00:00:00"/>
    <m/>
    <x v="3"/>
    <s v="Q2, FY23"/>
  </r>
  <r>
    <x v="7"/>
    <m/>
    <s v="SHARED SERVICES HR"/>
    <d v="2022-10-17T00:00:00"/>
    <s v="Tarryn"/>
    <s v="Eddy"/>
    <s v="TARRYN.EDDY@SRG.COM.AU"/>
    <x v="0"/>
    <x v="1"/>
    <d v="2022-10-20T00:00:00"/>
    <d v="2022-09-20T00:00:00"/>
    <m/>
    <x v="3"/>
    <s v="Q2, FY23"/>
  </r>
  <r>
    <x v="7"/>
    <m/>
    <s v="SHARED SERVICES HR"/>
    <d v="2022-10-17T00:00:00"/>
    <s v="Tarryn"/>
    <s v="Eddy"/>
    <s v="TARRYN.EDDY@SRG.COM.AU"/>
    <x v="1"/>
    <x v="1"/>
    <d v="2022-10-20T00:00:00"/>
    <d v="2022-09-20T00:00:00"/>
    <m/>
    <x v="3"/>
    <s v="Q2, FY23"/>
  </r>
  <r>
    <x v="7"/>
    <m/>
    <s v="SHARED SERVICES HR"/>
    <d v="2022-10-17T00:00:00"/>
    <s v="Tarryn"/>
    <s v="Eddy"/>
    <s v="TARRYN.EDDY@SRG.COM.AU"/>
    <x v="2"/>
    <x v="1"/>
    <d v="2024-04-05T00:00:00"/>
    <d v="2024-02-29T00:00:00"/>
    <m/>
    <x v="5"/>
    <s v="Q4, FY24"/>
  </r>
  <r>
    <x v="7"/>
    <m/>
    <s v="SHARED SERVICES HR"/>
    <d v="2022-10-17T00:00:00"/>
    <s v="Tarryn"/>
    <s v="Eddy"/>
    <s v="TARRYN.EDDY@SRG.COM.AU"/>
    <x v="3"/>
    <x v="1"/>
    <d v="2024-04-05T00:00:00"/>
    <d v="2024-02-29T00:00:00"/>
    <m/>
    <x v="5"/>
    <s v="Q4, FY24"/>
  </r>
  <r>
    <x v="7"/>
    <m/>
    <s v="SHARED SERVICES HR"/>
    <d v="2022-10-17T00:00:00"/>
    <s v="Tarryn"/>
    <s v="Eddy"/>
    <s v="TARRYN.EDDY@SRG.COM.AU"/>
    <x v="4"/>
    <x v="1"/>
    <d v="2024-04-05T00:00:00"/>
    <d v="2024-02-29T00:00:00"/>
    <m/>
    <x v="5"/>
    <s v="Q4, FY24"/>
  </r>
  <r>
    <x v="7"/>
    <m/>
    <s v="SHARED SERVICES HR"/>
    <d v="2022-10-17T00:00:00"/>
    <s v="Tarryn"/>
    <s v="Eddy"/>
    <s v="TARRYN.EDDY@SRG.COM.AU"/>
    <x v="5"/>
    <x v="1"/>
    <d v="2024-04-05T00:00:00"/>
    <d v="2024-02-29T00:00:00"/>
    <m/>
    <x v="5"/>
    <s v="Q4, FY24"/>
  </r>
  <r>
    <x v="7"/>
    <m/>
    <s v="SHARED SERVICES HR"/>
    <d v="2022-10-17T00:00:00"/>
    <s v="Tarryn"/>
    <s v="Eddy"/>
    <s v="TARRYN.EDDY@SRG.COM.AU"/>
    <x v="6"/>
    <x v="1"/>
    <d v="2024-04-05T00:00:00"/>
    <d v="2024-02-29T00:00:00"/>
    <m/>
    <x v="5"/>
    <s v="Q4, FY24"/>
  </r>
  <r>
    <x v="7"/>
    <m/>
    <s v="SHARED SERVICES HR"/>
    <d v="2022-10-17T00:00:00"/>
    <s v="Tarryn"/>
    <s v="Eddy"/>
    <s v="TARRYN.EDDY@SRG.COM.AU"/>
    <x v="7"/>
    <x v="1"/>
    <d v="2022-10-18T00:00:00"/>
    <d v="2022-09-18T00:00:00"/>
    <m/>
    <x v="3"/>
    <s v="Q2, FY23"/>
  </r>
  <r>
    <x v="7"/>
    <m/>
    <s v="SHARED SERVICES HR"/>
    <d v="2022-10-17T00:00:00"/>
    <s v="Tarryn"/>
    <s v="Eddy"/>
    <s v="TARRYN.EDDY@SRG.COM.AU"/>
    <x v="8"/>
    <x v="1"/>
    <d v="2022-10-18T00:00:00"/>
    <d v="2022-09-18T00:00:00"/>
    <m/>
    <x v="3"/>
    <s v="Q2, FY23"/>
  </r>
  <r>
    <x v="7"/>
    <m/>
    <s v="SHARED SERVICES HR"/>
    <d v="2022-10-17T00:00:00"/>
    <s v="Tarryn"/>
    <s v="Eddy"/>
    <s v="TARRYN.EDDY@SRG.COM.AU"/>
    <x v="9"/>
    <x v="1"/>
    <d v="2022-10-18T00:00:00"/>
    <d v="2022-09-18T00:00:00"/>
    <m/>
    <x v="3"/>
    <s v="Q2, FY23"/>
  </r>
  <r>
    <x v="7"/>
    <m/>
    <s v="SHARED SERVICES HR"/>
    <d v="2022-10-17T00:00:00"/>
    <s v="Tarryn"/>
    <s v="Eddy"/>
    <s v="TARRYN.EDDY@SRG.COM.AU"/>
    <x v="10"/>
    <x v="1"/>
    <d v="2022-10-18T00:00:00"/>
    <d v="2022-09-18T00:00:00"/>
    <m/>
    <x v="3"/>
    <s v="Q2, FY23"/>
  </r>
  <r>
    <x v="2"/>
    <s v="IT DIGITAL"/>
    <s v="SHARED SERVICES IT"/>
    <d v="2022-10-17T00:00:00"/>
    <s v="Ailen"/>
    <s v="Collado"/>
    <s v="Ailen.Collado@srg.com.au"/>
    <x v="0"/>
    <x v="1"/>
    <d v="2022-10-25T00:00:00"/>
    <d v="2022-09-20T00:00:00"/>
    <m/>
    <x v="26"/>
    <s v="Q2, FY23"/>
  </r>
  <r>
    <x v="2"/>
    <s v="IT DIGITAL"/>
    <s v="SHARED SERVICES IT"/>
    <d v="2022-10-17T00:00:00"/>
    <s v="Ailen"/>
    <s v="Collado"/>
    <s v="Ailen.Collado@srg.com.au"/>
    <x v="1"/>
    <x v="1"/>
    <d v="2022-10-25T00:00:00"/>
    <d v="2022-09-20T00:00:00"/>
    <m/>
    <x v="26"/>
    <s v="Q2, FY23"/>
  </r>
  <r>
    <x v="2"/>
    <s v="IT DIGITAL"/>
    <s v="SHARED SERVICES IT"/>
    <d v="2022-10-17T00:00:00"/>
    <s v="Ailen"/>
    <s v="Collado"/>
    <s v="Ailen.Collado@srg.com.au"/>
    <x v="2"/>
    <x v="1"/>
    <d v="2024-04-23T00:00:00"/>
    <d v="2024-02-29T00:00:00"/>
    <m/>
    <x v="22"/>
    <s v="Q4, FY24"/>
  </r>
  <r>
    <x v="2"/>
    <s v="IT DIGITAL"/>
    <s v="SHARED SERVICES IT"/>
    <d v="2022-10-17T00:00:00"/>
    <s v="Ailen"/>
    <s v="Collado"/>
    <s v="Ailen.Collado@srg.com.au"/>
    <x v="2"/>
    <x v="1"/>
    <d v="2025-04-08T00:00:00"/>
    <d v="2025-03-10T00:00:00"/>
    <m/>
    <x v="1"/>
    <s v="Q4, FY25"/>
  </r>
  <r>
    <x v="2"/>
    <s v="IT DIGITAL"/>
    <s v="SHARED SERVICES IT"/>
    <d v="2022-10-17T00:00:00"/>
    <s v="Ailen"/>
    <s v="Collado"/>
    <s v="Ailen.Collado@srg.com.au"/>
    <x v="3"/>
    <x v="1"/>
    <d v="2024-04-22T00:00:00"/>
    <d v="2024-02-29T00:00:00"/>
    <m/>
    <x v="22"/>
    <s v="Q4, FY24"/>
  </r>
  <r>
    <x v="2"/>
    <s v="IT DIGITAL"/>
    <s v="SHARED SERVICES IT"/>
    <d v="2022-10-17T00:00:00"/>
    <s v="Ailen"/>
    <s v="Collado"/>
    <s v="Ailen.Collado@srg.com.au"/>
    <x v="3"/>
    <x v="1"/>
    <d v="2025-04-08T00:00:00"/>
    <d v="2025-03-09T00:00:00"/>
    <m/>
    <x v="1"/>
    <s v="Q4, FY25"/>
  </r>
  <r>
    <x v="2"/>
    <s v="IT DIGITAL"/>
    <s v="SHARED SERVICES IT"/>
    <d v="2022-10-17T00:00:00"/>
    <s v="Ailen"/>
    <s v="Collado"/>
    <s v="Ailen.Collado@srg.com.au"/>
    <x v="4"/>
    <x v="1"/>
    <d v="2024-04-23T00:00:00"/>
    <d v="2024-02-29T00:00:00"/>
    <m/>
    <x v="22"/>
    <s v="Q4, FY24"/>
  </r>
  <r>
    <x v="2"/>
    <s v="IT DIGITAL"/>
    <s v="SHARED SERVICES IT"/>
    <d v="2022-10-17T00:00:00"/>
    <s v="Ailen"/>
    <s v="Collado"/>
    <s v="Ailen.Collado@srg.com.au"/>
    <x v="4"/>
    <x v="1"/>
    <d v="2025-04-08T00:00:00"/>
    <d v="2025-03-10T00:00:00"/>
    <m/>
    <x v="1"/>
    <s v="Q4, FY25"/>
  </r>
  <r>
    <x v="2"/>
    <s v="IT DIGITAL"/>
    <s v="SHARED SERVICES IT"/>
    <d v="2022-10-17T00:00:00"/>
    <s v="Ailen"/>
    <s v="Collado"/>
    <s v="Ailen.Collado@srg.com.au"/>
    <x v="5"/>
    <x v="1"/>
    <d v="2024-04-23T00:00:00"/>
    <d v="2024-02-29T00:00:00"/>
    <m/>
    <x v="22"/>
    <s v="Q4, FY24"/>
  </r>
  <r>
    <x v="2"/>
    <s v="IT DIGITAL"/>
    <s v="SHARED SERVICES IT"/>
    <d v="2022-10-17T00:00:00"/>
    <s v="Ailen"/>
    <s v="Collado"/>
    <s v="Ailen.Collado@srg.com.au"/>
    <x v="5"/>
    <x v="1"/>
    <d v="2025-04-08T00:00:00"/>
    <d v="2025-03-10T00:00:00"/>
    <m/>
    <x v="1"/>
    <s v="Q4, FY25"/>
  </r>
  <r>
    <x v="2"/>
    <s v="IT DIGITAL"/>
    <s v="SHARED SERVICES IT"/>
    <d v="2022-10-17T00:00:00"/>
    <s v="Ailen"/>
    <s v="Collado"/>
    <s v="Ailen.Collado@srg.com.au"/>
    <x v="6"/>
    <x v="1"/>
    <d v="2024-04-23T00:00:00"/>
    <d v="2024-02-29T00:00:00"/>
    <m/>
    <x v="22"/>
    <s v="Q4, FY24"/>
  </r>
  <r>
    <x v="2"/>
    <s v="IT DIGITAL"/>
    <s v="SHARED SERVICES IT"/>
    <d v="2022-10-17T00:00:00"/>
    <s v="Ailen"/>
    <s v="Collado"/>
    <s v="Ailen.Collado@srg.com.au"/>
    <x v="6"/>
    <x v="1"/>
    <d v="2025-04-16T00:00:00"/>
    <d v="2025-03-10T00:00:00"/>
    <m/>
    <x v="1"/>
    <s v="Q4, FY25"/>
  </r>
  <r>
    <x v="2"/>
    <s v="IT DIGITAL"/>
    <s v="SHARED SERVICES IT"/>
    <d v="2022-10-17T00:00:00"/>
    <s v="Ailen"/>
    <s v="Collado"/>
    <s v="Ailen.Collado@srg.com.au"/>
    <x v="7"/>
    <x v="1"/>
    <d v="2022-10-25T00:00:00"/>
    <d v="2022-09-03T00:00:00"/>
    <m/>
    <x v="26"/>
    <s v="Q2, FY23"/>
  </r>
  <r>
    <x v="2"/>
    <s v="IT DIGITAL"/>
    <s v="SHARED SERVICES IT"/>
    <d v="2022-10-17T00:00:00"/>
    <s v="Ailen"/>
    <s v="Collado"/>
    <s v="Ailen.Collado@srg.com.au"/>
    <x v="8"/>
    <x v="1"/>
    <d v="2022-10-25T00:00:00"/>
    <d v="2022-09-03T00:00:00"/>
    <m/>
    <x v="26"/>
    <s v="Q2, FY23"/>
  </r>
  <r>
    <x v="2"/>
    <s v="IT DIGITAL"/>
    <s v="SHARED SERVICES IT"/>
    <d v="2022-10-17T00:00:00"/>
    <s v="Ailen"/>
    <s v="Collado"/>
    <s v="Ailen.Collado@srg.com.au"/>
    <x v="9"/>
    <x v="1"/>
    <d v="2022-10-25T00:00:00"/>
    <d v="2022-09-03T00:00:00"/>
    <m/>
    <x v="26"/>
    <s v="Q2, FY23"/>
  </r>
  <r>
    <x v="2"/>
    <s v="IT DIGITAL"/>
    <s v="SHARED SERVICES IT"/>
    <d v="2022-10-17T00:00:00"/>
    <s v="Ailen"/>
    <s v="Collado"/>
    <s v="Ailen.Collado@srg.com.au"/>
    <x v="10"/>
    <x v="1"/>
    <d v="2022-10-25T00:00:00"/>
    <d v="2022-09-03T00:00:00"/>
    <m/>
    <x v="26"/>
    <s v="Q2, FY23"/>
  </r>
  <r>
    <x v="6"/>
    <s v="FFM Finance SM1"/>
    <s v="SHARED SERVICES"/>
    <d v="2022-10-17T00:00:00"/>
    <s v="Mikaela"/>
    <s v="Wilkie"/>
    <s v="MIKAELA.WILKIE@SPOTLIGHTPROPERTY.COM.AU"/>
    <x v="0"/>
    <x v="1"/>
    <d v="2022-10-21T00:00:00"/>
    <d v="2022-09-20T00:00:00"/>
    <m/>
    <x v="3"/>
    <s v="Q2, FY23"/>
  </r>
  <r>
    <x v="6"/>
    <s v="FFM Finance SM1"/>
    <s v="SHARED SERVICES"/>
    <d v="2022-10-17T00:00:00"/>
    <s v="Mikaela"/>
    <s v="Wilkie"/>
    <s v="MIKAELA.WILKIE@SPOTLIGHTPROPERTY.COM.AU"/>
    <x v="1"/>
    <x v="1"/>
    <d v="2022-10-21T00:00:00"/>
    <d v="2022-09-20T00:00:00"/>
    <m/>
    <x v="3"/>
    <s v="Q2, FY23"/>
  </r>
  <r>
    <x v="6"/>
    <s v="FFM Finance SM1"/>
    <s v="SHARED SERVICES"/>
    <d v="2022-10-17T00:00:00"/>
    <s v="Mikaela"/>
    <s v="Wilkie"/>
    <s v="MIKAELA.WILKIE@SPOTLIGHTPROPERTY.COM.AU"/>
    <x v="2"/>
    <x v="0"/>
    <m/>
    <d v="2025-05-21T00:00:00"/>
    <m/>
    <x v="0"/>
    <s v="Q4, FY25"/>
  </r>
  <r>
    <x v="6"/>
    <s v="FFM Finance SM1"/>
    <s v="SHARED SERVICES"/>
    <d v="2022-10-17T00:00:00"/>
    <s v="Mikaela"/>
    <s v="Wilkie"/>
    <s v="MIKAELA.WILKIE@SPOTLIGHTPROPERTY.COM.AU"/>
    <x v="2"/>
    <x v="1"/>
    <d v="2024-07-04T00:00:00"/>
    <d v="2024-02-29T00:00:00"/>
    <m/>
    <x v="20"/>
    <s v="Q1, FY25"/>
  </r>
  <r>
    <x v="6"/>
    <s v="FFM Finance SM1"/>
    <s v="SHARED SERVICES"/>
    <d v="2022-10-17T00:00:00"/>
    <s v="Mikaela"/>
    <s v="Wilkie"/>
    <s v="MIKAELA.WILKIE@SPOTLIGHTPROPERTY.COM.AU"/>
    <x v="3"/>
    <x v="0"/>
    <m/>
    <d v="2025-05-21T00:00:00"/>
    <m/>
    <x v="0"/>
    <s v="Q4, FY25"/>
  </r>
  <r>
    <x v="6"/>
    <s v="FFM Finance SM1"/>
    <s v="SHARED SERVICES"/>
    <d v="2022-10-17T00:00:00"/>
    <s v="Mikaela"/>
    <s v="Wilkie"/>
    <s v="MIKAELA.WILKIE@SPOTLIGHTPROPERTY.COM.AU"/>
    <x v="3"/>
    <x v="1"/>
    <d v="2024-07-04T00:00:00"/>
    <d v="2024-02-29T00:00:00"/>
    <m/>
    <x v="20"/>
    <s v="Q1, FY25"/>
  </r>
  <r>
    <x v="6"/>
    <s v="FFM Finance SM1"/>
    <s v="SHARED SERVICES"/>
    <d v="2022-10-17T00:00:00"/>
    <s v="Mikaela"/>
    <s v="Wilkie"/>
    <s v="MIKAELA.WILKIE@SPOTLIGHTPROPERTY.COM.AU"/>
    <x v="4"/>
    <x v="0"/>
    <m/>
    <d v="2025-05-21T00:00:00"/>
    <m/>
    <x v="0"/>
    <s v="Q4, FY25"/>
  </r>
  <r>
    <x v="6"/>
    <s v="FFM Finance SM1"/>
    <s v="SHARED SERVICES"/>
    <d v="2022-10-17T00:00:00"/>
    <s v="Mikaela"/>
    <s v="Wilkie"/>
    <s v="MIKAELA.WILKIE@SPOTLIGHTPROPERTY.COM.AU"/>
    <x v="4"/>
    <x v="1"/>
    <d v="2024-07-04T00:00:00"/>
    <d v="2024-02-29T00:00:00"/>
    <m/>
    <x v="20"/>
    <s v="Q1, FY25"/>
  </r>
  <r>
    <x v="6"/>
    <s v="FFM Finance SM1"/>
    <s v="SHARED SERVICES"/>
    <d v="2022-10-17T00:00:00"/>
    <s v="Mikaela"/>
    <s v="Wilkie"/>
    <s v="MIKAELA.WILKIE@SPOTLIGHTPROPERTY.COM.AU"/>
    <x v="5"/>
    <x v="0"/>
    <m/>
    <d v="2025-05-21T00:00:00"/>
    <m/>
    <x v="0"/>
    <s v="Q4, FY25"/>
  </r>
  <r>
    <x v="6"/>
    <s v="FFM Finance SM1"/>
    <s v="SHARED SERVICES"/>
    <d v="2022-10-17T00:00:00"/>
    <s v="Mikaela"/>
    <s v="Wilkie"/>
    <s v="MIKAELA.WILKIE@SPOTLIGHTPROPERTY.COM.AU"/>
    <x v="5"/>
    <x v="1"/>
    <d v="2024-07-04T00:00:00"/>
    <d v="2024-02-29T00:00:00"/>
    <m/>
    <x v="20"/>
    <s v="Q1, FY25"/>
  </r>
  <r>
    <x v="6"/>
    <s v="FFM Finance SM1"/>
    <s v="SHARED SERVICES"/>
    <d v="2022-10-17T00:00:00"/>
    <s v="Mikaela"/>
    <s v="Wilkie"/>
    <s v="MIKAELA.WILKIE@SPOTLIGHTPROPERTY.COM.AU"/>
    <x v="6"/>
    <x v="0"/>
    <m/>
    <d v="2025-05-21T00:00:00"/>
    <m/>
    <x v="0"/>
    <s v="Q4, FY25"/>
  </r>
  <r>
    <x v="6"/>
    <s v="FFM Finance SM1"/>
    <s v="SHARED SERVICES"/>
    <d v="2022-10-17T00:00:00"/>
    <s v="Mikaela"/>
    <s v="Wilkie"/>
    <s v="MIKAELA.WILKIE@SPOTLIGHTPROPERTY.COM.AU"/>
    <x v="6"/>
    <x v="1"/>
    <d v="2024-07-04T00:00:00"/>
    <d v="2024-02-29T00:00:00"/>
    <m/>
    <x v="20"/>
    <s v="Q1, FY25"/>
  </r>
  <r>
    <x v="6"/>
    <s v="FFM Finance SM1"/>
    <s v="SHARED SERVICES"/>
    <d v="2022-10-17T00:00:00"/>
    <s v="Mikaela"/>
    <s v="Wilkie"/>
    <s v="MIKAELA.WILKIE@SPOTLIGHTPROPERTY.COM.AU"/>
    <x v="7"/>
    <x v="1"/>
    <d v="2022-10-21T00:00:00"/>
    <d v="2022-09-15T00:00:00"/>
    <m/>
    <x v="3"/>
    <s v="Q2, FY23"/>
  </r>
  <r>
    <x v="6"/>
    <s v="FFM Finance SM1"/>
    <s v="SHARED SERVICES"/>
    <d v="2022-10-17T00:00:00"/>
    <s v="Mikaela"/>
    <s v="Wilkie"/>
    <s v="MIKAELA.WILKIE@SPOTLIGHTPROPERTY.COM.AU"/>
    <x v="8"/>
    <x v="1"/>
    <d v="2022-10-21T00:00:00"/>
    <d v="2022-09-15T00:00:00"/>
    <m/>
    <x v="3"/>
    <s v="Q2, FY23"/>
  </r>
  <r>
    <x v="6"/>
    <s v="FFM Finance SM1"/>
    <s v="SHARED SERVICES"/>
    <d v="2022-10-17T00:00:00"/>
    <s v="Mikaela"/>
    <s v="Wilkie"/>
    <s v="MIKAELA.WILKIE@SPOTLIGHTPROPERTY.COM.AU"/>
    <x v="9"/>
    <x v="1"/>
    <d v="2022-10-21T00:00:00"/>
    <d v="2022-09-15T00:00:00"/>
    <m/>
    <x v="3"/>
    <s v="Q2, FY23"/>
  </r>
  <r>
    <x v="6"/>
    <s v="FFM Finance SM1"/>
    <s v="SHARED SERVICES"/>
    <d v="2022-10-17T00:00:00"/>
    <s v="Mikaela"/>
    <s v="Wilkie"/>
    <s v="MIKAELA.WILKIE@SPOTLIGHTPROPERTY.COM.AU"/>
    <x v="10"/>
    <x v="1"/>
    <d v="2022-10-21T00:00:00"/>
    <d v="2022-09-15T00:00:00"/>
    <m/>
    <x v="3"/>
    <s v="Q2, FY23"/>
  </r>
  <r>
    <x v="2"/>
    <s v="IT DIGITAL"/>
    <s v="SHARED SERVICES IT"/>
    <d v="2022-10-10T00:00:00"/>
    <s v="Thida"/>
    <s v="Zaw"/>
    <s v="Thida.Zaw@srg.com.au"/>
    <x v="0"/>
    <x v="1"/>
    <d v="2022-10-12T00:00:00"/>
    <d v="2022-10-07T00:00:00"/>
    <m/>
    <x v="3"/>
    <s v="Q2, FY23"/>
  </r>
  <r>
    <x v="2"/>
    <s v="IT DIGITAL"/>
    <s v="SHARED SERVICES IT"/>
    <d v="2022-10-10T00:00:00"/>
    <s v="Thida"/>
    <s v="Zaw"/>
    <s v="Thida.Zaw@srg.com.au"/>
    <x v="1"/>
    <x v="1"/>
    <d v="2022-10-12T00:00:00"/>
    <d v="2022-10-07T00:00:00"/>
    <m/>
    <x v="3"/>
    <s v="Q2, FY23"/>
  </r>
  <r>
    <x v="2"/>
    <s v="IT DIGITAL"/>
    <s v="SHARED SERVICES IT"/>
    <d v="2022-10-10T00:00:00"/>
    <s v="Thida"/>
    <s v="Zaw"/>
    <s v="Thida.Zaw@srg.com.au"/>
    <x v="2"/>
    <x v="1"/>
    <d v="2024-06-26T00:00:00"/>
    <d v="2024-02-29T00:00:00"/>
    <m/>
    <x v="21"/>
    <s v="Q4, FY24"/>
  </r>
  <r>
    <x v="2"/>
    <s v="IT DIGITAL"/>
    <s v="SHARED SERVICES IT"/>
    <d v="2022-10-10T00:00:00"/>
    <s v="Thida"/>
    <s v="Zaw"/>
    <s v="Thida.Zaw@srg.com.au"/>
    <x v="2"/>
    <x v="1"/>
    <d v="2025-05-21T00:00:00"/>
    <d v="2025-05-13T00:00:00"/>
    <m/>
    <x v="0"/>
    <s v="Q4, FY25"/>
  </r>
  <r>
    <x v="2"/>
    <s v="IT DIGITAL"/>
    <s v="SHARED SERVICES IT"/>
    <d v="2022-10-10T00:00:00"/>
    <s v="Thida"/>
    <s v="Zaw"/>
    <s v="Thida.Zaw@srg.com.au"/>
    <x v="3"/>
    <x v="1"/>
    <d v="2024-06-26T00:00:00"/>
    <d v="2024-02-29T00:00:00"/>
    <m/>
    <x v="21"/>
    <s v="Q4, FY24"/>
  </r>
  <r>
    <x v="2"/>
    <s v="IT DIGITAL"/>
    <s v="SHARED SERVICES IT"/>
    <d v="2022-10-10T00:00:00"/>
    <s v="Thida"/>
    <s v="Zaw"/>
    <s v="Thida.Zaw@srg.com.au"/>
    <x v="3"/>
    <x v="1"/>
    <d v="2025-05-21T00:00:00"/>
    <d v="2025-05-13T00:00:00"/>
    <m/>
    <x v="0"/>
    <s v="Q4, FY25"/>
  </r>
  <r>
    <x v="2"/>
    <s v="IT DIGITAL"/>
    <s v="SHARED SERVICES IT"/>
    <d v="2022-10-10T00:00:00"/>
    <s v="Thida"/>
    <s v="Zaw"/>
    <s v="Thida.Zaw@srg.com.au"/>
    <x v="4"/>
    <x v="1"/>
    <d v="2024-06-26T00:00:00"/>
    <d v="2024-02-29T00:00:00"/>
    <m/>
    <x v="21"/>
    <s v="Q4, FY24"/>
  </r>
  <r>
    <x v="2"/>
    <s v="IT DIGITAL"/>
    <s v="SHARED SERVICES IT"/>
    <d v="2022-10-10T00:00:00"/>
    <s v="Thida"/>
    <s v="Zaw"/>
    <s v="Thida.Zaw@srg.com.au"/>
    <x v="4"/>
    <x v="1"/>
    <d v="2025-05-21T00:00:00"/>
    <d v="2025-05-13T00:00:00"/>
    <m/>
    <x v="0"/>
    <s v="Q4, FY25"/>
  </r>
  <r>
    <x v="2"/>
    <s v="IT DIGITAL"/>
    <s v="SHARED SERVICES IT"/>
    <d v="2022-10-10T00:00:00"/>
    <s v="Thida"/>
    <s v="Zaw"/>
    <s v="Thida.Zaw@srg.com.au"/>
    <x v="5"/>
    <x v="1"/>
    <d v="2024-06-26T00:00:00"/>
    <d v="2024-02-29T00:00:00"/>
    <m/>
    <x v="21"/>
    <s v="Q4, FY24"/>
  </r>
  <r>
    <x v="2"/>
    <s v="IT DIGITAL"/>
    <s v="SHARED SERVICES IT"/>
    <d v="2022-10-10T00:00:00"/>
    <s v="Thida"/>
    <s v="Zaw"/>
    <s v="Thida.Zaw@srg.com.au"/>
    <x v="5"/>
    <x v="1"/>
    <d v="2025-05-21T00:00:00"/>
    <d v="2025-05-13T00:00:00"/>
    <m/>
    <x v="0"/>
    <s v="Q4, FY25"/>
  </r>
  <r>
    <x v="2"/>
    <s v="IT DIGITAL"/>
    <s v="SHARED SERVICES IT"/>
    <d v="2022-10-10T00:00:00"/>
    <s v="Thida"/>
    <s v="Zaw"/>
    <s v="Thida.Zaw@srg.com.au"/>
    <x v="6"/>
    <x v="1"/>
    <d v="2024-06-26T00:00:00"/>
    <d v="2024-02-29T00:00:00"/>
    <m/>
    <x v="21"/>
    <s v="Q4, FY24"/>
  </r>
  <r>
    <x v="2"/>
    <s v="IT DIGITAL"/>
    <s v="SHARED SERVICES IT"/>
    <d v="2022-10-10T00:00:00"/>
    <s v="Thida"/>
    <s v="Zaw"/>
    <s v="Thida.Zaw@srg.com.au"/>
    <x v="6"/>
    <x v="1"/>
    <d v="2025-05-21T00:00:00"/>
    <d v="2025-05-13T00:00:00"/>
    <m/>
    <x v="0"/>
    <s v="Q4, FY25"/>
  </r>
  <r>
    <x v="2"/>
    <s v="IT DIGITAL"/>
    <s v="SHARED SERVICES IT"/>
    <d v="2022-10-10T00:00:00"/>
    <s v="Thida"/>
    <s v="Zaw"/>
    <s v="Thida.Zaw@srg.com.au"/>
    <x v="7"/>
    <x v="1"/>
    <d v="2022-10-11T00:00:00"/>
    <d v="2022-10-07T00:00:00"/>
    <m/>
    <x v="3"/>
    <s v="Q2, FY23"/>
  </r>
  <r>
    <x v="2"/>
    <s v="IT DIGITAL"/>
    <s v="SHARED SERVICES IT"/>
    <d v="2022-10-10T00:00:00"/>
    <s v="Thida"/>
    <s v="Zaw"/>
    <s v="Thida.Zaw@srg.com.au"/>
    <x v="7"/>
    <x v="1"/>
    <d v="2024-12-04T00:00:00"/>
    <d v="2024-12-03T00:00:00"/>
    <m/>
    <x v="14"/>
    <s v="Q2, FY25"/>
  </r>
  <r>
    <x v="2"/>
    <s v="IT DIGITAL"/>
    <s v="SHARED SERVICES IT"/>
    <d v="2022-10-10T00:00:00"/>
    <s v="Thida"/>
    <s v="Zaw"/>
    <s v="Thida.Zaw@srg.com.au"/>
    <x v="8"/>
    <x v="1"/>
    <d v="2022-10-11T00:00:00"/>
    <d v="2022-10-07T00:00:00"/>
    <m/>
    <x v="3"/>
    <s v="Q2, FY23"/>
  </r>
  <r>
    <x v="2"/>
    <s v="IT DIGITAL"/>
    <s v="SHARED SERVICES IT"/>
    <d v="2022-10-10T00:00:00"/>
    <s v="Thida"/>
    <s v="Zaw"/>
    <s v="Thida.Zaw@srg.com.au"/>
    <x v="9"/>
    <x v="1"/>
    <d v="2022-10-11T00:00:00"/>
    <d v="2022-10-07T00:00:00"/>
    <m/>
    <x v="3"/>
    <s v="Q2, FY23"/>
  </r>
  <r>
    <x v="2"/>
    <s v="IT DIGITAL"/>
    <s v="SHARED SERVICES IT"/>
    <d v="2022-10-10T00:00:00"/>
    <s v="Thida"/>
    <s v="Zaw"/>
    <s v="Thida.Zaw@srg.com.au"/>
    <x v="9"/>
    <x v="1"/>
    <d v="2023-10-16T00:00:00"/>
    <d v="2023-10-16T00:00:00"/>
    <m/>
    <x v="29"/>
    <s v="Q2, FY24"/>
  </r>
  <r>
    <x v="2"/>
    <s v="IT DIGITAL"/>
    <s v="SHARED SERVICES IT"/>
    <d v="2022-10-10T00:00:00"/>
    <s v="Thida"/>
    <s v="Zaw"/>
    <s v="Thida.Zaw@srg.com.au"/>
    <x v="10"/>
    <x v="1"/>
    <d v="2022-10-11T00:00:00"/>
    <d v="2022-10-07T00:00:00"/>
    <m/>
    <x v="3"/>
    <s v="Q2, FY23"/>
  </r>
  <r>
    <x v="2"/>
    <s v="IT ENTERPRISE INFORMATION"/>
    <s v="SHARED SERVICES"/>
    <d v="2022-10-07T00:00:00"/>
    <s v="Jaspreet Kaur"/>
    <s v="Satwan Singh"/>
    <s v="Jaspreet.Kaur@srg.com.au"/>
    <x v="0"/>
    <x v="1"/>
    <d v="2024-08-09T00:00:00"/>
    <d v="2022-09-20T00:00:00"/>
    <m/>
    <x v="17"/>
    <s v="Q1, FY25"/>
  </r>
  <r>
    <x v="2"/>
    <s v="IT ENTERPRISE INFORMATION"/>
    <s v="SHARED SERVICES"/>
    <d v="2022-10-07T00:00:00"/>
    <s v="Jaspreet Kaur"/>
    <s v="Satwan Singh"/>
    <s v="Jaspreet.Kaur@srg.com.au"/>
    <x v="1"/>
    <x v="1"/>
    <d v="2024-08-09T00:00:00"/>
    <d v="2022-09-20T00:00:00"/>
    <m/>
    <x v="17"/>
    <s v="Q1, FY25"/>
  </r>
  <r>
    <x v="2"/>
    <s v="IT ENTERPRISE INFORMATION"/>
    <s v="SHARED SERVICES"/>
    <d v="2022-10-07T00:00:00"/>
    <s v="Jaspreet Kaur"/>
    <s v="Satwan Singh"/>
    <s v="Jaspreet.Kaur@srg.com.au"/>
    <x v="2"/>
    <x v="0"/>
    <m/>
    <d v="2024-02-29T00:00:00"/>
    <m/>
    <x v="4"/>
    <s v="Q3, FY24"/>
  </r>
  <r>
    <x v="2"/>
    <s v="IT ENTERPRISE INFORMATION"/>
    <s v="SHARED SERVICES"/>
    <d v="2022-10-07T00:00:00"/>
    <s v="Jaspreet Kaur"/>
    <s v="Satwan Singh"/>
    <s v="Jaspreet.Kaur@srg.com.au"/>
    <x v="3"/>
    <x v="2"/>
    <m/>
    <d v="2024-02-29T00:00:00"/>
    <m/>
    <x v="3"/>
    <s v="Q2, FY23"/>
  </r>
  <r>
    <x v="2"/>
    <s v="IT ENTERPRISE INFORMATION"/>
    <s v="SHARED SERVICES"/>
    <d v="2022-10-07T00:00:00"/>
    <s v="Jaspreet Kaur"/>
    <s v="Satwan Singh"/>
    <s v="Jaspreet.Kaur@srg.com.au"/>
    <x v="4"/>
    <x v="0"/>
    <m/>
    <d v="2024-02-29T00:00:00"/>
    <m/>
    <x v="4"/>
    <s v="Q3, FY24"/>
  </r>
  <r>
    <x v="2"/>
    <s v="IT ENTERPRISE INFORMATION"/>
    <s v="SHARED SERVICES"/>
    <d v="2022-10-07T00:00:00"/>
    <s v="Jaspreet Kaur"/>
    <s v="Satwan Singh"/>
    <s v="Jaspreet.Kaur@srg.com.au"/>
    <x v="5"/>
    <x v="0"/>
    <m/>
    <d v="2024-02-29T00:00:00"/>
    <m/>
    <x v="4"/>
    <s v="Q3, FY24"/>
  </r>
  <r>
    <x v="2"/>
    <s v="IT ENTERPRISE INFORMATION"/>
    <s v="SHARED SERVICES"/>
    <d v="2022-10-07T00:00:00"/>
    <s v="Jaspreet Kaur"/>
    <s v="Satwan Singh"/>
    <s v="Jaspreet.Kaur@srg.com.au"/>
    <x v="6"/>
    <x v="0"/>
    <m/>
    <d v="2024-02-29T00:00:00"/>
    <m/>
    <x v="4"/>
    <s v="Q3, FY24"/>
  </r>
  <r>
    <x v="2"/>
    <s v="IT ENTERPRISE INFORMATION"/>
    <s v="SHARED SERVICES"/>
    <d v="2022-10-07T00:00:00"/>
    <s v="Jaspreet Kaur"/>
    <s v="Satwan Singh"/>
    <s v="Jaspreet.Kaur@srg.com.au"/>
    <x v="7"/>
    <x v="1"/>
    <d v="2024-08-09T00:00:00"/>
    <d v="2022-09-16T00:00:00"/>
    <m/>
    <x v="17"/>
    <s v="Q1, FY25"/>
  </r>
  <r>
    <x v="2"/>
    <s v="IT ENTERPRISE INFORMATION"/>
    <s v="SHARED SERVICES"/>
    <d v="2022-10-07T00:00:00"/>
    <s v="Jaspreet Kaur"/>
    <s v="Satwan Singh"/>
    <s v="Jaspreet.Kaur@srg.com.au"/>
    <x v="8"/>
    <x v="1"/>
    <d v="2024-08-09T00:00:00"/>
    <d v="2022-09-16T00:00:00"/>
    <m/>
    <x v="17"/>
    <s v="Q1, FY25"/>
  </r>
  <r>
    <x v="2"/>
    <s v="IT ENTERPRISE INFORMATION"/>
    <s v="SHARED SERVICES"/>
    <d v="2022-10-07T00:00:00"/>
    <s v="Jaspreet Kaur"/>
    <s v="Satwan Singh"/>
    <s v="Jaspreet.Kaur@srg.com.au"/>
    <x v="9"/>
    <x v="1"/>
    <d v="2024-08-09T00:00:00"/>
    <d v="2022-09-16T00:00:00"/>
    <m/>
    <x v="17"/>
    <s v="Q1, FY25"/>
  </r>
  <r>
    <x v="2"/>
    <s v="IT ENTERPRISE INFORMATION"/>
    <s v="SHARED SERVICES"/>
    <d v="2022-10-07T00:00:00"/>
    <s v="Jaspreet Kaur"/>
    <s v="Satwan Singh"/>
    <s v="Jaspreet.Kaur@srg.com.au"/>
    <x v="10"/>
    <x v="1"/>
    <d v="2024-08-16T00:00:00"/>
    <d v="2022-09-16T00:00:00"/>
    <m/>
    <x v="17"/>
    <s v="Q1, FY25"/>
  </r>
  <r>
    <x v="2"/>
    <s v="IT DIGITAL"/>
    <s v="SHARED SERVICES IT"/>
    <d v="2022-10-05T00:00:00"/>
    <s v="Sindhu"/>
    <s v="Sayana"/>
    <s v="sindhu.sayana@srg.com.au"/>
    <x v="0"/>
    <x v="1"/>
    <d v="2022-12-09T00:00:00"/>
    <d v="2022-09-20T00:00:00"/>
    <m/>
    <x v="40"/>
    <s v="Q2, FY23"/>
  </r>
  <r>
    <x v="2"/>
    <s v="IT DIGITAL"/>
    <s v="SHARED SERVICES IT"/>
    <d v="2022-10-05T00:00:00"/>
    <s v="Sindhu"/>
    <s v="Sayana"/>
    <s v="sindhu.sayana@srg.com.au"/>
    <x v="1"/>
    <x v="1"/>
    <d v="2022-12-09T00:00:00"/>
    <d v="2022-09-20T00:00:00"/>
    <m/>
    <x v="40"/>
    <s v="Q2, FY23"/>
  </r>
  <r>
    <x v="2"/>
    <s v="IT DIGITAL"/>
    <s v="SHARED SERVICES IT"/>
    <d v="2022-10-05T00:00:00"/>
    <s v="Sindhu"/>
    <s v="Sayana"/>
    <s v="sindhu.sayana@srg.com.au"/>
    <x v="2"/>
    <x v="1"/>
    <d v="2024-03-12T00:00:00"/>
    <d v="2024-02-29T00:00:00"/>
    <m/>
    <x v="4"/>
    <s v="Q3, FY24"/>
  </r>
  <r>
    <x v="2"/>
    <s v="IT DIGITAL"/>
    <s v="SHARED SERVICES IT"/>
    <d v="2022-10-05T00:00:00"/>
    <s v="Sindhu"/>
    <s v="Sayana"/>
    <s v="sindhu.sayana@srg.com.au"/>
    <x v="3"/>
    <x v="1"/>
    <d v="2024-03-13T00:00:00"/>
    <d v="2024-02-29T00:00:00"/>
    <m/>
    <x v="4"/>
    <s v="Q3, FY24"/>
  </r>
  <r>
    <x v="2"/>
    <s v="IT DIGITAL"/>
    <s v="SHARED SERVICES IT"/>
    <d v="2022-10-05T00:00:00"/>
    <s v="Sindhu"/>
    <s v="Sayana"/>
    <s v="sindhu.sayana@srg.com.au"/>
    <x v="4"/>
    <x v="1"/>
    <d v="2024-03-13T00:00:00"/>
    <d v="2024-02-29T00:00:00"/>
    <m/>
    <x v="4"/>
    <s v="Q3, FY24"/>
  </r>
  <r>
    <x v="2"/>
    <s v="IT DIGITAL"/>
    <s v="SHARED SERVICES IT"/>
    <d v="2022-10-05T00:00:00"/>
    <s v="Sindhu"/>
    <s v="Sayana"/>
    <s v="sindhu.sayana@srg.com.au"/>
    <x v="5"/>
    <x v="1"/>
    <d v="2024-03-13T00:00:00"/>
    <d v="2024-02-29T00:00:00"/>
    <m/>
    <x v="4"/>
    <s v="Q3, FY24"/>
  </r>
  <r>
    <x v="2"/>
    <s v="IT DIGITAL"/>
    <s v="SHARED SERVICES IT"/>
    <d v="2022-10-05T00:00:00"/>
    <s v="Sindhu"/>
    <s v="Sayana"/>
    <s v="sindhu.sayana@srg.com.au"/>
    <x v="6"/>
    <x v="1"/>
    <d v="2024-03-13T00:00:00"/>
    <d v="2024-02-29T00:00:00"/>
    <m/>
    <x v="4"/>
    <s v="Q3, FY24"/>
  </r>
  <r>
    <x v="2"/>
    <s v="IT DIGITAL"/>
    <s v="SHARED SERVICES IT"/>
    <d v="2022-10-05T00:00:00"/>
    <s v="Sindhu"/>
    <s v="Sayana"/>
    <s v="sindhu.sayana@srg.com.au"/>
    <x v="7"/>
    <x v="1"/>
    <d v="2022-12-09T00:00:00"/>
    <d v="2022-08-14T00:00:00"/>
    <m/>
    <x v="40"/>
    <s v="Q2, FY23"/>
  </r>
  <r>
    <x v="2"/>
    <s v="IT DIGITAL"/>
    <s v="SHARED SERVICES IT"/>
    <d v="2022-10-05T00:00:00"/>
    <s v="Sindhu"/>
    <s v="Sayana"/>
    <s v="sindhu.sayana@srg.com.au"/>
    <x v="8"/>
    <x v="1"/>
    <d v="2022-12-09T00:00:00"/>
    <d v="2022-08-14T00:00:00"/>
    <m/>
    <x v="40"/>
    <s v="Q2, FY23"/>
  </r>
  <r>
    <x v="2"/>
    <s v="IT DIGITAL"/>
    <s v="SHARED SERVICES IT"/>
    <d v="2022-10-05T00:00:00"/>
    <s v="Sindhu"/>
    <s v="Sayana"/>
    <s v="sindhu.sayana@srg.com.au"/>
    <x v="9"/>
    <x v="1"/>
    <d v="2022-12-05T00:00:00"/>
    <d v="2022-08-14T00:00:00"/>
    <m/>
    <x v="40"/>
    <s v="Q2, FY23"/>
  </r>
  <r>
    <x v="2"/>
    <s v="IT DIGITAL"/>
    <s v="SHARED SERVICES IT"/>
    <d v="2022-10-05T00:00:00"/>
    <s v="Sindhu"/>
    <s v="Sayana"/>
    <s v="sindhu.sayana@srg.com.au"/>
    <x v="10"/>
    <x v="1"/>
    <d v="2022-12-05T00:00:00"/>
    <d v="2022-08-14T00:00:00"/>
    <m/>
    <x v="40"/>
    <s v="Q2, FY23"/>
  </r>
  <r>
    <x v="6"/>
    <s v="SS Finance SM2"/>
    <s v="SHARED SERVICES"/>
    <d v="2022-10-03T00:00:00"/>
    <s v="Michael"/>
    <s v="Johnson"/>
    <s v="Mike.Johnson@srg.com.au"/>
    <x v="0"/>
    <x v="1"/>
    <d v="2023-05-17T00:00:00"/>
    <d v="2022-10-11T00:00:00"/>
    <m/>
    <x v="36"/>
    <s v="Q4, FY23"/>
  </r>
  <r>
    <x v="6"/>
    <s v="SS Finance SM2"/>
    <s v="SHARED SERVICES"/>
    <d v="2022-10-03T00:00:00"/>
    <s v="Michael"/>
    <s v="Johnson"/>
    <s v="Mike.Johnson@srg.com.au"/>
    <x v="1"/>
    <x v="1"/>
    <d v="2023-05-17T00:00:00"/>
    <d v="2022-10-11T00:00:00"/>
    <m/>
    <x v="36"/>
    <s v="Q4, FY23"/>
  </r>
  <r>
    <x v="6"/>
    <s v="SS Finance SM2"/>
    <s v="SHARED SERVICES"/>
    <d v="2022-10-03T00:00:00"/>
    <s v="Michael"/>
    <s v="Johnson"/>
    <s v="Mike.Johnson@srg.com.au"/>
    <x v="2"/>
    <x v="0"/>
    <m/>
    <d v="2024-02-29T00:00:00"/>
    <m/>
    <x v="4"/>
    <s v="Q3, FY24"/>
  </r>
  <r>
    <x v="6"/>
    <s v="SS Finance SM2"/>
    <s v="SHARED SERVICES"/>
    <d v="2022-10-03T00:00:00"/>
    <s v="Michael"/>
    <s v="Johnson"/>
    <s v="Mike.Johnson@srg.com.au"/>
    <x v="3"/>
    <x v="0"/>
    <m/>
    <d v="2024-02-29T00:00:00"/>
    <m/>
    <x v="4"/>
    <s v="Q3, FY24"/>
  </r>
  <r>
    <x v="6"/>
    <s v="SS Finance SM2"/>
    <s v="SHARED SERVICES"/>
    <d v="2022-10-03T00:00:00"/>
    <s v="Michael"/>
    <s v="Johnson"/>
    <s v="Mike.Johnson@srg.com.au"/>
    <x v="4"/>
    <x v="0"/>
    <m/>
    <d v="2024-02-29T00:00:00"/>
    <m/>
    <x v="4"/>
    <s v="Q3, FY24"/>
  </r>
  <r>
    <x v="6"/>
    <s v="SS Finance SM2"/>
    <s v="SHARED SERVICES"/>
    <d v="2022-10-03T00:00:00"/>
    <s v="Michael"/>
    <s v="Johnson"/>
    <s v="Mike.Johnson@srg.com.au"/>
    <x v="5"/>
    <x v="0"/>
    <m/>
    <d v="2024-02-29T00:00:00"/>
    <m/>
    <x v="4"/>
    <s v="Q3, FY24"/>
  </r>
  <r>
    <x v="6"/>
    <s v="SS Finance SM2"/>
    <s v="SHARED SERVICES"/>
    <d v="2022-10-03T00:00:00"/>
    <s v="Michael"/>
    <s v="Johnson"/>
    <s v="Mike.Johnson@srg.com.au"/>
    <x v="6"/>
    <x v="0"/>
    <m/>
    <d v="2024-02-29T00:00:00"/>
    <m/>
    <x v="4"/>
    <s v="Q3, FY24"/>
  </r>
  <r>
    <x v="6"/>
    <s v="SS Finance SM2"/>
    <s v="SHARED SERVICES"/>
    <d v="2022-10-03T00:00:00"/>
    <s v="Michael"/>
    <s v="Johnson"/>
    <s v="Mike.Johnson@srg.com.au"/>
    <x v="7"/>
    <x v="1"/>
    <d v="2022-11-02T00:00:00"/>
    <d v="2022-10-11T00:00:00"/>
    <m/>
    <x v="26"/>
    <s v="Q2, FY23"/>
  </r>
  <r>
    <x v="6"/>
    <s v="SS Finance SM2"/>
    <s v="SHARED SERVICES"/>
    <d v="2022-10-03T00:00:00"/>
    <s v="Michael"/>
    <s v="Johnson"/>
    <s v="Mike.Johnson@srg.com.au"/>
    <x v="8"/>
    <x v="1"/>
    <d v="2022-11-02T00:00:00"/>
    <d v="2022-10-11T00:00:00"/>
    <m/>
    <x v="26"/>
    <s v="Q2, FY23"/>
  </r>
  <r>
    <x v="6"/>
    <s v="SS Finance SM2"/>
    <s v="SHARED SERVICES"/>
    <d v="2022-10-03T00:00:00"/>
    <s v="Michael"/>
    <s v="Johnson"/>
    <s v="Mike.Johnson@srg.com.au"/>
    <x v="9"/>
    <x v="1"/>
    <d v="2022-11-02T00:00:00"/>
    <d v="2022-10-11T00:00:00"/>
    <m/>
    <x v="26"/>
    <s v="Q2, FY23"/>
  </r>
  <r>
    <x v="6"/>
    <s v="SS Finance SM2"/>
    <s v="SHARED SERVICES"/>
    <d v="2022-10-03T00:00:00"/>
    <s v="Michael"/>
    <s v="Johnson"/>
    <s v="Mike.Johnson@srg.com.au"/>
    <x v="10"/>
    <x v="1"/>
    <d v="2022-11-02T00:00:00"/>
    <d v="2022-10-11T00:00:00"/>
    <m/>
    <x v="26"/>
    <s v="Q2, FY23"/>
  </r>
  <r>
    <x v="6"/>
    <s v="SS Finance SM1"/>
    <s v="SHARED SERVICES"/>
    <d v="2022-09-26T00:00:00"/>
    <s v="Susanty"/>
    <s v="Irawan"/>
    <s v="Susanty.Irawan@srg.com.au"/>
    <x v="0"/>
    <x v="1"/>
    <d v="2022-10-09T00:00:00"/>
    <d v="2022-09-22T00:00:00"/>
    <m/>
    <x v="3"/>
    <s v="Q2, FY23"/>
  </r>
  <r>
    <x v="6"/>
    <s v="SS Finance SM1"/>
    <s v="SHARED SERVICES"/>
    <d v="2022-09-26T00:00:00"/>
    <s v="Susanty"/>
    <s v="Irawan"/>
    <s v="Susanty.Irawan@srg.com.au"/>
    <x v="1"/>
    <x v="1"/>
    <d v="2022-10-09T00:00:00"/>
    <d v="2022-09-22T00:00:00"/>
    <m/>
    <x v="3"/>
    <s v="Q2, FY23"/>
  </r>
  <r>
    <x v="6"/>
    <s v="SS Finance SM1"/>
    <s v="SHARED SERVICES"/>
    <d v="2022-09-26T00:00:00"/>
    <s v="Susanty"/>
    <s v="Irawan"/>
    <s v="Susanty.Irawan@srg.com.au"/>
    <x v="2"/>
    <x v="1"/>
    <d v="2024-05-19T00:00:00"/>
    <d v="2024-02-29T00:00:00"/>
    <m/>
    <x v="22"/>
    <s v="Q4, FY24"/>
  </r>
  <r>
    <x v="6"/>
    <s v="SS Finance SM1"/>
    <s v="SHARED SERVICES"/>
    <d v="2022-09-26T00:00:00"/>
    <s v="Susanty"/>
    <s v="Irawan"/>
    <s v="Susanty.Irawan@srg.com.au"/>
    <x v="2"/>
    <x v="1"/>
    <d v="2025-04-20T00:00:00"/>
    <d v="2025-04-05T00:00:00"/>
    <m/>
    <x v="1"/>
    <s v="Q4, FY25"/>
  </r>
  <r>
    <x v="6"/>
    <s v="SS Finance SM1"/>
    <s v="SHARED SERVICES"/>
    <d v="2022-09-26T00:00:00"/>
    <s v="Susanty"/>
    <s v="Irawan"/>
    <s v="Susanty.Irawan@srg.com.au"/>
    <x v="3"/>
    <x v="1"/>
    <d v="2024-05-05T00:00:00"/>
    <d v="2024-02-29T00:00:00"/>
    <m/>
    <x v="22"/>
    <s v="Q4, FY24"/>
  </r>
  <r>
    <x v="6"/>
    <s v="SS Finance SM1"/>
    <s v="SHARED SERVICES"/>
    <d v="2022-09-26T00:00:00"/>
    <s v="Susanty"/>
    <s v="Irawan"/>
    <s v="Susanty.Irawan@srg.com.au"/>
    <x v="3"/>
    <x v="1"/>
    <d v="2025-04-27T00:00:00"/>
    <d v="2025-03-22T00:00:00"/>
    <m/>
    <x v="1"/>
    <s v="Q4, FY25"/>
  </r>
  <r>
    <x v="6"/>
    <s v="SS Finance SM1"/>
    <s v="SHARED SERVICES"/>
    <d v="2022-09-26T00:00:00"/>
    <s v="Susanty"/>
    <s v="Irawan"/>
    <s v="Susanty.Irawan@srg.com.au"/>
    <x v="4"/>
    <x v="1"/>
    <d v="2024-05-11T00:00:00"/>
    <d v="2024-02-29T00:00:00"/>
    <m/>
    <x v="22"/>
    <s v="Q4, FY24"/>
  </r>
  <r>
    <x v="6"/>
    <s v="SS Finance SM1"/>
    <s v="SHARED SERVICES"/>
    <d v="2022-09-26T00:00:00"/>
    <s v="Susanty"/>
    <s v="Irawan"/>
    <s v="Susanty.Irawan@srg.com.au"/>
    <x v="4"/>
    <x v="1"/>
    <d v="2025-04-27T00:00:00"/>
    <d v="2025-03-28T00:00:00"/>
    <m/>
    <x v="1"/>
    <s v="Q4, FY25"/>
  </r>
  <r>
    <x v="6"/>
    <s v="SS Finance SM1"/>
    <s v="SHARED SERVICES"/>
    <d v="2022-09-26T00:00:00"/>
    <s v="Susanty"/>
    <s v="Irawan"/>
    <s v="Susanty.Irawan@srg.com.au"/>
    <x v="5"/>
    <x v="1"/>
    <d v="2024-05-25T00:00:00"/>
    <d v="2024-02-29T00:00:00"/>
    <m/>
    <x v="22"/>
    <s v="Q4, FY24"/>
  </r>
  <r>
    <x v="6"/>
    <s v="SS Finance SM1"/>
    <s v="SHARED SERVICES"/>
    <d v="2022-09-26T00:00:00"/>
    <s v="Susanty"/>
    <s v="Irawan"/>
    <s v="Susanty.Irawan@srg.com.au"/>
    <x v="5"/>
    <x v="1"/>
    <d v="2025-04-27T00:00:00"/>
    <d v="2025-04-11T00:00:00"/>
    <m/>
    <x v="1"/>
    <s v="Q4, FY25"/>
  </r>
  <r>
    <x v="6"/>
    <s v="SS Finance SM1"/>
    <s v="SHARED SERVICES"/>
    <d v="2022-09-26T00:00:00"/>
    <s v="Susanty"/>
    <s v="Irawan"/>
    <s v="Susanty.Irawan@srg.com.au"/>
    <x v="6"/>
    <x v="0"/>
    <m/>
    <d v="2025-05-31T00:00:00"/>
    <m/>
    <x v="0"/>
    <s v="Q4, FY25"/>
  </r>
  <r>
    <x v="6"/>
    <s v="SS Finance SM1"/>
    <s v="SHARED SERVICES"/>
    <d v="2022-09-26T00:00:00"/>
    <s v="Susanty"/>
    <s v="Irawan"/>
    <s v="Susanty.Irawan@srg.com.au"/>
    <x v="6"/>
    <x v="1"/>
    <d v="2024-07-14T00:00:00"/>
    <d v="2024-02-29T00:00:00"/>
    <m/>
    <x v="20"/>
    <s v="Q1, FY25"/>
  </r>
  <r>
    <x v="6"/>
    <s v="SS Finance SM1"/>
    <s v="SHARED SERVICES"/>
    <d v="2022-09-26T00:00:00"/>
    <s v="Susanty"/>
    <s v="Irawan"/>
    <s v="Susanty.Irawan@srg.com.au"/>
    <x v="7"/>
    <x v="1"/>
    <d v="2022-11-05T00:00:00"/>
    <d v="2022-09-22T00:00:00"/>
    <m/>
    <x v="26"/>
    <s v="Q2, FY23"/>
  </r>
  <r>
    <x v="6"/>
    <s v="SS Finance SM1"/>
    <s v="SHARED SERVICES"/>
    <d v="2022-09-26T00:00:00"/>
    <s v="Susanty"/>
    <s v="Irawan"/>
    <s v="Susanty.Irawan@srg.com.au"/>
    <x v="8"/>
    <x v="1"/>
    <d v="2022-10-30T00:00:00"/>
    <d v="2022-09-22T00:00:00"/>
    <m/>
    <x v="26"/>
    <s v="Q2, FY23"/>
  </r>
  <r>
    <x v="6"/>
    <s v="SS Finance SM1"/>
    <s v="SHARED SERVICES"/>
    <d v="2022-09-26T00:00:00"/>
    <s v="Susanty"/>
    <s v="Irawan"/>
    <s v="Susanty.Irawan@srg.com.au"/>
    <x v="9"/>
    <x v="1"/>
    <d v="2022-10-15T00:00:00"/>
    <d v="2022-09-22T00:00:00"/>
    <m/>
    <x v="3"/>
    <s v="Q2, FY23"/>
  </r>
  <r>
    <x v="6"/>
    <s v="SS Finance SM1"/>
    <s v="SHARED SERVICES"/>
    <d v="2022-09-26T00:00:00"/>
    <s v="Susanty"/>
    <s v="Irawan"/>
    <s v="Susanty.Irawan@srg.com.au"/>
    <x v="10"/>
    <x v="1"/>
    <d v="2022-11-05T00:00:00"/>
    <d v="2022-09-22T00:00:00"/>
    <m/>
    <x v="26"/>
    <s v="Q2, FY23"/>
  </r>
  <r>
    <x v="5"/>
    <s v="FFM LEGAL"/>
    <s v="FFM SUPPORT"/>
    <d v="2022-09-26T00:00:00"/>
    <s v="Penny"/>
    <s v="Chalke"/>
    <s v="PENNY.CHALKE@SGHLEGAL.COM.AU"/>
    <x v="0"/>
    <x v="1"/>
    <d v="2022-09-26T00:00:00"/>
    <d v="2022-09-20T00:00:00"/>
    <m/>
    <x v="3"/>
    <s v="Q2, FY23"/>
  </r>
  <r>
    <x v="5"/>
    <s v="FFM LEGAL"/>
    <s v="FFM SUPPORT"/>
    <d v="2022-09-26T00:00:00"/>
    <s v="Penny"/>
    <s v="Chalke"/>
    <s v="PENNY.CHALKE@SGHLEGAL.COM.AU"/>
    <x v="1"/>
    <x v="1"/>
    <d v="2022-09-26T00:00:00"/>
    <d v="2022-09-20T00:00:00"/>
    <m/>
    <x v="3"/>
    <s v="Q2, FY23"/>
  </r>
  <r>
    <x v="5"/>
    <s v="FFM LEGAL"/>
    <s v="FFM SUPPORT"/>
    <d v="2022-09-26T00:00:00"/>
    <s v="Penny"/>
    <s v="Chalke"/>
    <s v="PENNY.CHALKE@SGHLEGAL.COM.AU"/>
    <x v="2"/>
    <x v="0"/>
    <m/>
    <d v="2024-02-29T00:00:00"/>
    <m/>
    <x v="4"/>
    <s v="Q3, FY24"/>
  </r>
  <r>
    <x v="5"/>
    <s v="FFM LEGAL"/>
    <s v="FFM SUPPORT"/>
    <d v="2022-09-26T00:00:00"/>
    <s v="Penny"/>
    <s v="Chalke"/>
    <s v="PENNY.CHALKE@SGHLEGAL.COM.AU"/>
    <x v="3"/>
    <x v="0"/>
    <m/>
    <d v="2024-02-29T00:00:00"/>
    <m/>
    <x v="4"/>
    <s v="Q3, FY24"/>
  </r>
  <r>
    <x v="5"/>
    <s v="FFM LEGAL"/>
    <s v="FFM SUPPORT"/>
    <d v="2022-09-26T00:00:00"/>
    <s v="Penny"/>
    <s v="Chalke"/>
    <s v="PENNY.CHALKE@SGHLEGAL.COM.AU"/>
    <x v="4"/>
    <x v="0"/>
    <m/>
    <d v="2024-02-29T00:00:00"/>
    <m/>
    <x v="4"/>
    <s v="Q3, FY24"/>
  </r>
  <r>
    <x v="5"/>
    <s v="FFM LEGAL"/>
    <s v="FFM SUPPORT"/>
    <d v="2022-09-26T00:00:00"/>
    <s v="Penny"/>
    <s v="Chalke"/>
    <s v="PENNY.CHALKE@SGHLEGAL.COM.AU"/>
    <x v="5"/>
    <x v="0"/>
    <m/>
    <d v="2024-02-29T00:00:00"/>
    <m/>
    <x v="4"/>
    <s v="Q3, FY24"/>
  </r>
  <r>
    <x v="5"/>
    <s v="FFM LEGAL"/>
    <s v="FFM SUPPORT"/>
    <d v="2022-09-26T00:00:00"/>
    <s v="Penny"/>
    <s v="Chalke"/>
    <s v="PENNY.CHALKE@SGHLEGAL.COM.AU"/>
    <x v="6"/>
    <x v="0"/>
    <m/>
    <d v="2024-02-29T00:00:00"/>
    <m/>
    <x v="4"/>
    <s v="Q3, FY24"/>
  </r>
  <r>
    <x v="5"/>
    <s v="FFM LEGAL"/>
    <s v="FFM SUPPORT"/>
    <d v="2022-09-26T00:00:00"/>
    <s v="Penny"/>
    <s v="Chalke"/>
    <s v="PENNY.CHALKE@SGHLEGAL.COM.AU"/>
    <x v="7"/>
    <x v="1"/>
    <d v="2022-09-26T00:00:00"/>
    <d v="2022-08-26T00:00:00"/>
    <m/>
    <x v="3"/>
    <s v="Q2, FY23"/>
  </r>
  <r>
    <x v="5"/>
    <s v="FFM LEGAL"/>
    <s v="FFM SUPPORT"/>
    <d v="2022-09-26T00:00:00"/>
    <s v="Penny"/>
    <s v="Chalke"/>
    <s v="PENNY.CHALKE@SGHLEGAL.COM.AU"/>
    <x v="8"/>
    <x v="1"/>
    <d v="2022-09-26T00:00:00"/>
    <d v="2022-09-26T00:00:00"/>
    <m/>
    <x v="3"/>
    <s v="Q2, FY23"/>
  </r>
  <r>
    <x v="5"/>
    <s v="FFM LEGAL"/>
    <s v="FFM SUPPORT"/>
    <d v="2022-09-26T00:00:00"/>
    <s v="Penny"/>
    <s v="Chalke"/>
    <s v="PENNY.CHALKE@SGHLEGAL.COM.AU"/>
    <x v="9"/>
    <x v="1"/>
    <d v="2022-09-26T00:00:00"/>
    <d v="2022-08-26T00:00:00"/>
    <m/>
    <x v="3"/>
    <s v="Q2, FY23"/>
  </r>
  <r>
    <x v="5"/>
    <s v="FFM LEGAL"/>
    <s v="FFM SUPPORT"/>
    <d v="2022-09-26T00:00:00"/>
    <s v="Penny"/>
    <s v="Chalke"/>
    <s v="PENNY.CHALKE@SGHLEGAL.COM.AU"/>
    <x v="9"/>
    <x v="1"/>
    <d v="2024-07-05T00:00:00"/>
    <d v="2024-07-01T00:00:00"/>
    <m/>
    <x v="20"/>
    <s v="Q1, FY25"/>
  </r>
  <r>
    <x v="5"/>
    <s v="FFM LEGAL"/>
    <s v="FFM SUPPORT"/>
    <d v="2022-09-26T00:00:00"/>
    <s v="Penny"/>
    <s v="Chalke"/>
    <s v="PENNY.CHALKE@SGHLEGAL.COM.AU"/>
    <x v="10"/>
    <x v="1"/>
    <d v="2025-01-07T00:00:00"/>
    <d v="2023-05-11T00:00:00"/>
    <m/>
    <x v="12"/>
    <s v="Q3, FY25"/>
  </r>
  <r>
    <x v="2"/>
    <s v="IT SALES &amp; OPS"/>
    <s v="SHARED SERVICES"/>
    <d v="2022-09-19T00:00:00"/>
    <s v="Ayman Elmoustafa"/>
    <s v="El Moustafa"/>
    <s v="ayman.elmoustafa@srg.com.au"/>
    <x v="0"/>
    <x v="1"/>
    <d v="2022-10-06T00:00:00"/>
    <d v="2022-09-20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1"/>
    <x v="1"/>
    <d v="2022-10-06T00:00:00"/>
    <d v="2022-09-20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2"/>
    <x v="0"/>
    <m/>
    <d v="2024-02-29T00:00:00"/>
    <m/>
    <x v="4"/>
    <s v="Q3, FY24"/>
  </r>
  <r>
    <x v="2"/>
    <s v="IT SALES &amp; OPS"/>
    <s v="SHARED SERVICES"/>
    <d v="2022-09-19T00:00:00"/>
    <s v="Ayman Elmoustafa"/>
    <s v="El Moustafa"/>
    <s v="ayman.elmoustafa@srg.com.au"/>
    <x v="3"/>
    <x v="0"/>
    <m/>
    <d v="2024-02-29T00:00:00"/>
    <m/>
    <x v="4"/>
    <s v="Q3, FY24"/>
  </r>
  <r>
    <x v="2"/>
    <s v="IT SALES &amp; OPS"/>
    <s v="SHARED SERVICES"/>
    <d v="2022-09-19T00:00:00"/>
    <s v="Ayman Elmoustafa"/>
    <s v="El Moustafa"/>
    <s v="ayman.elmoustafa@srg.com.au"/>
    <x v="4"/>
    <x v="0"/>
    <m/>
    <d v="2024-02-29T00:00:00"/>
    <m/>
    <x v="4"/>
    <s v="Q3, FY24"/>
  </r>
  <r>
    <x v="2"/>
    <s v="IT SALES &amp; OPS"/>
    <s v="SHARED SERVICES"/>
    <d v="2022-09-19T00:00:00"/>
    <s v="Ayman Elmoustafa"/>
    <s v="El Moustafa"/>
    <s v="ayman.elmoustafa@srg.com.au"/>
    <x v="5"/>
    <x v="0"/>
    <m/>
    <d v="2024-02-29T00:00:00"/>
    <m/>
    <x v="4"/>
    <s v="Q3, FY24"/>
  </r>
  <r>
    <x v="2"/>
    <s v="IT SALES &amp; OPS"/>
    <s v="SHARED SERVICES"/>
    <d v="2022-09-19T00:00:00"/>
    <s v="Ayman Elmoustafa"/>
    <s v="El Moustafa"/>
    <s v="ayman.elmoustafa@srg.com.au"/>
    <x v="6"/>
    <x v="0"/>
    <m/>
    <d v="2024-02-29T00:00:00"/>
    <m/>
    <x v="4"/>
    <s v="Q3, FY24"/>
  </r>
  <r>
    <x v="2"/>
    <s v="IT SALES &amp; OPS"/>
    <s v="SHARED SERVICES"/>
    <d v="2022-09-19T00:00:00"/>
    <s v="Ayman Elmoustafa"/>
    <s v="El Moustafa"/>
    <s v="ayman.elmoustafa@srg.com.au"/>
    <x v="7"/>
    <x v="1"/>
    <d v="2022-10-13T00:00:00"/>
    <d v="2022-09-10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8"/>
    <x v="1"/>
    <d v="2022-10-06T00:00:00"/>
    <d v="2022-09-10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9"/>
    <x v="1"/>
    <d v="2022-10-06T00:00:00"/>
    <d v="2022-09-10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9"/>
    <x v="1"/>
    <d v="2022-10-13T00:00:00"/>
    <d v="2022-10-13T00:00:00"/>
    <m/>
    <x v="3"/>
    <s v="Q2, FY23"/>
  </r>
  <r>
    <x v="2"/>
    <s v="IT SALES &amp; OPS"/>
    <s v="SHARED SERVICES"/>
    <d v="2022-09-19T00:00:00"/>
    <s v="Ayman Elmoustafa"/>
    <s v="El Moustafa"/>
    <s v="ayman.elmoustafa@srg.com.au"/>
    <x v="10"/>
    <x v="1"/>
    <d v="2022-10-06T00:00:00"/>
    <d v="2022-09-10T00:00:00"/>
    <m/>
    <x v="3"/>
    <s v="Q2, FY23"/>
  </r>
  <r>
    <x v="5"/>
    <m/>
    <s v="FFM SUPPORT"/>
    <d v="2022-09-13T00:00:00"/>
    <s v="Celeste"/>
    <s v="Morrison"/>
    <s v="Celeste.Morrison@spotlightfoundation.org.au"/>
    <x v="0"/>
    <x v="1"/>
    <d v="2023-06-20T00:00:00"/>
    <d v="2023-02-08T00:00:00"/>
    <m/>
    <x v="35"/>
    <s v="Q4, FY23"/>
  </r>
  <r>
    <x v="5"/>
    <m/>
    <s v="FFM SUPPORT"/>
    <d v="2022-09-13T00:00:00"/>
    <s v="Celeste"/>
    <s v="Morrison"/>
    <s v="Celeste.Morrison@spotlightfoundation.org.au"/>
    <x v="1"/>
    <x v="1"/>
    <d v="2023-06-22T00:00:00"/>
    <d v="2023-02-08T00:00:00"/>
    <m/>
    <x v="35"/>
    <s v="Q4, FY23"/>
  </r>
  <r>
    <x v="5"/>
    <m/>
    <s v="FFM SUPPORT"/>
    <d v="2022-09-13T00:00:00"/>
    <s v="Celeste"/>
    <s v="Morrison"/>
    <s v="Celeste.Morrison@spotlightfoundation.org.au"/>
    <x v="2"/>
    <x v="1"/>
    <d v="2024-07-23T00:00:00"/>
    <d v="2024-02-29T00:00:00"/>
    <m/>
    <x v="20"/>
    <s v="Q1, FY25"/>
  </r>
  <r>
    <x v="5"/>
    <m/>
    <s v="FFM SUPPORT"/>
    <d v="2022-09-13T00:00:00"/>
    <s v="Celeste"/>
    <s v="Morrison"/>
    <s v="Celeste.Morrison@spotlightfoundation.org.au"/>
    <x v="3"/>
    <x v="1"/>
    <d v="2024-07-23T00:00:00"/>
    <d v="2024-02-29T00:00:00"/>
    <m/>
    <x v="20"/>
    <s v="Q1, FY25"/>
  </r>
  <r>
    <x v="5"/>
    <m/>
    <s v="FFM SUPPORT"/>
    <d v="2022-09-13T00:00:00"/>
    <s v="Celeste"/>
    <s v="Morrison"/>
    <s v="Celeste.Morrison@spotlightfoundation.org.au"/>
    <x v="4"/>
    <x v="1"/>
    <d v="2024-07-23T00:00:00"/>
    <d v="2024-02-29T00:00:00"/>
    <m/>
    <x v="20"/>
    <s v="Q1, FY25"/>
  </r>
  <r>
    <x v="5"/>
    <m/>
    <s v="FFM SUPPORT"/>
    <d v="2022-09-13T00:00:00"/>
    <s v="Celeste"/>
    <s v="Morrison"/>
    <s v="Celeste.Morrison@spotlightfoundation.org.au"/>
    <x v="5"/>
    <x v="1"/>
    <d v="2024-07-23T00:00:00"/>
    <d v="2024-02-29T00:00:00"/>
    <m/>
    <x v="20"/>
    <s v="Q1, FY25"/>
  </r>
  <r>
    <x v="5"/>
    <m/>
    <s v="FFM SUPPORT"/>
    <d v="2022-09-13T00:00:00"/>
    <s v="Celeste"/>
    <s v="Morrison"/>
    <s v="Celeste.Morrison@spotlightfoundation.org.au"/>
    <x v="6"/>
    <x v="1"/>
    <d v="2024-05-07T00:00:00"/>
    <d v="2024-02-29T00:00:00"/>
    <m/>
    <x v="22"/>
    <s v="Q4, FY24"/>
  </r>
  <r>
    <x v="5"/>
    <m/>
    <s v="FFM SUPPORT"/>
    <d v="2022-09-13T00:00:00"/>
    <s v="Celeste"/>
    <s v="Morrison"/>
    <s v="Celeste.Morrison@spotlightfoundation.org.au"/>
    <x v="6"/>
    <x v="1"/>
    <d v="2025-04-29T00:00:00"/>
    <d v="2025-03-24T00:00:00"/>
    <m/>
    <x v="0"/>
    <s v="Q4, FY25"/>
  </r>
  <r>
    <x v="5"/>
    <m/>
    <s v="FFM SUPPORT"/>
    <d v="2022-09-13T00:00:00"/>
    <s v="Celeste"/>
    <s v="Morrison"/>
    <s v="Celeste.Morrison@spotlightfoundation.org.au"/>
    <x v="7"/>
    <x v="1"/>
    <d v="2023-06-15T00:00:00"/>
    <d v="2023-02-08T00:00:00"/>
    <m/>
    <x v="35"/>
    <s v="Q4, FY23"/>
  </r>
  <r>
    <x v="5"/>
    <m/>
    <s v="FFM SUPPORT"/>
    <d v="2022-09-13T00:00:00"/>
    <s v="Celeste"/>
    <s v="Morrison"/>
    <s v="Celeste.Morrison@spotlightfoundation.org.au"/>
    <x v="8"/>
    <x v="1"/>
    <d v="2023-06-15T00:00:00"/>
    <d v="2023-02-08T00:00:00"/>
    <m/>
    <x v="35"/>
    <s v="Q4, FY23"/>
  </r>
  <r>
    <x v="5"/>
    <m/>
    <s v="FFM SUPPORT"/>
    <d v="2022-09-13T00:00:00"/>
    <s v="Celeste"/>
    <s v="Morrison"/>
    <s v="Celeste.Morrison@spotlightfoundation.org.au"/>
    <x v="9"/>
    <x v="1"/>
    <d v="2023-06-20T00:00:00"/>
    <d v="2023-02-08T00:00:00"/>
    <m/>
    <x v="35"/>
    <s v="Q4, FY23"/>
  </r>
  <r>
    <x v="5"/>
    <m/>
    <s v="FFM SUPPORT"/>
    <d v="2022-09-13T00:00:00"/>
    <s v="Celeste"/>
    <s v="Morrison"/>
    <s v="Celeste.Morrison@spotlightfoundation.org.au"/>
    <x v="9"/>
    <x v="1"/>
    <d v="2023-06-22T00:00:00"/>
    <d v="2023-06-22T00:00:00"/>
    <m/>
    <x v="35"/>
    <s v="Q4, FY23"/>
  </r>
  <r>
    <x v="5"/>
    <m/>
    <s v="FFM SUPPORT"/>
    <d v="2022-09-13T00:00:00"/>
    <s v="Celeste"/>
    <s v="Morrison"/>
    <s v="Celeste.Morrison@spotlightfoundation.org.au"/>
    <x v="10"/>
    <x v="1"/>
    <d v="2023-06-20T00:00:00"/>
    <d v="2023-05-11T00:00:00"/>
    <m/>
    <x v="35"/>
    <s v="Q4, FY23"/>
  </r>
  <r>
    <x v="8"/>
    <s v="Supply Chain DCManagement"/>
    <s v="DC"/>
    <d v="2022-09-12T00:00:00"/>
    <s v="Agum"/>
    <s v="Guem"/>
    <s v="AGUMGUEM@GMAIL.COM"/>
    <x v="0"/>
    <x v="1"/>
    <d v="2023-06-13T00:00:00"/>
    <d v="2022-10-06T00:00:00"/>
    <m/>
    <x v="35"/>
    <s v="Q4, FY23"/>
  </r>
  <r>
    <x v="8"/>
    <s v="Supply Chain DCManagement"/>
    <s v="DC"/>
    <d v="2022-09-12T00:00:00"/>
    <s v="Agum"/>
    <s v="Guem"/>
    <s v="AGUMGUEM@GMAIL.COM"/>
    <x v="1"/>
    <x v="1"/>
    <d v="2023-06-13T00:00:00"/>
    <d v="2022-10-06T00:00:00"/>
    <m/>
    <x v="35"/>
    <s v="Q4, FY23"/>
  </r>
  <r>
    <x v="8"/>
    <s v="Supply Chain DCManagement"/>
    <s v="DC"/>
    <d v="2022-09-12T00:00:00"/>
    <s v="Amit"/>
    <s v="Guleria"/>
    <s v="GULERIAAMIT93@GMAIL.COM"/>
    <x v="0"/>
    <x v="1"/>
    <d v="2023-06-13T00:00:00"/>
    <d v="2022-10-06T00:00:00"/>
    <m/>
    <x v="35"/>
    <s v="Q4, FY23"/>
  </r>
  <r>
    <x v="8"/>
    <s v="Supply Chain DCManagement"/>
    <s v="DC"/>
    <d v="2022-09-12T00:00:00"/>
    <s v="Amit"/>
    <s v="Guleria"/>
    <s v="GULERIAAMIT93@GMAIL.COM"/>
    <x v="1"/>
    <x v="1"/>
    <d v="2023-06-02T00:00:00"/>
    <d v="2022-10-06T00:00:00"/>
    <m/>
    <x v="35"/>
    <s v="Q4, FY23"/>
  </r>
  <r>
    <x v="8"/>
    <s v="Supply Chain DCManagement"/>
    <s v="DC"/>
    <d v="2022-09-12T00:00:00"/>
    <s v="Charles Bak Chol Wol"/>
    <s v="Wol"/>
    <s v="CHARLESWOL65@GMAIL.COM"/>
    <x v="0"/>
    <x v="1"/>
    <d v="2024-03-26T00:00:00"/>
    <d v="2022-10-06T00:00:00"/>
    <m/>
    <x v="5"/>
    <s v="Q4, FY24"/>
  </r>
  <r>
    <x v="8"/>
    <s v="Supply Chain DCManagement"/>
    <s v="DC"/>
    <d v="2022-09-12T00:00:00"/>
    <s v="Charles Bak Chol Wol"/>
    <s v="Wol"/>
    <s v="CHARLESWOL65@GMAIL.COM"/>
    <x v="1"/>
    <x v="1"/>
    <d v="2024-03-26T00:00:00"/>
    <d v="2022-10-06T00:00:00"/>
    <m/>
    <x v="5"/>
    <s v="Q4, FY24"/>
  </r>
  <r>
    <x v="8"/>
    <s v="Supply Chain DCManagement"/>
    <s v="DC"/>
    <d v="2022-09-12T00:00:00"/>
    <s v="Chattha"/>
    <s v="Chattha"/>
    <s v="ZAINCHATTHA1214@GMAIL.COM"/>
    <x v="0"/>
    <x v="1"/>
    <d v="2023-06-13T00:00:00"/>
    <d v="2022-10-06T00:00:00"/>
    <m/>
    <x v="35"/>
    <s v="Q4, FY23"/>
  </r>
  <r>
    <x v="8"/>
    <s v="Supply Chain DCManagement"/>
    <s v="DC"/>
    <d v="2022-09-12T00:00:00"/>
    <s v="Chattha"/>
    <s v="Chattha"/>
    <s v="ZAINCHATTHA1214@GMAIL.COM"/>
    <x v="1"/>
    <x v="1"/>
    <d v="2023-06-13T00:00:00"/>
    <d v="2022-10-06T00:00:00"/>
    <m/>
    <x v="35"/>
    <s v="Q4, FY23"/>
  </r>
  <r>
    <x v="8"/>
    <s v="Supply Chain DCManagement"/>
    <s v="DC"/>
    <d v="2022-09-12T00:00:00"/>
    <s v="Keith"/>
    <s v="Williams"/>
    <s v="KEITHVYKING@HOTMAIL.COM"/>
    <x v="0"/>
    <x v="1"/>
    <d v="2024-03-26T00:00:00"/>
    <d v="2022-10-06T00:00:00"/>
    <m/>
    <x v="5"/>
    <s v="Q4, FY24"/>
  </r>
  <r>
    <x v="8"/>
    <s v="Supply Chain DCManagement"/>
    <s v="DC"/>
    <d v="2022-09-12T00:00:00"/>
    <s v="Keith"/>
    <s v="Williams"/>
    <s v="KEITHVYKING@HOTMAIL.COM"/>
    <x v="1"/>
    <x v="1"/>
    <d v="2024-03-26T00:00:00"/>
    <d v="2022-10-06T00:00:00"/>
    <m/>
    <x v="5"/>
    <s v="Q4, FY24"/>
  </r>
  <r>
    <x v="8"/>
    <s v="Supply Chain DCManagement"/>
    <s v="DC"/>
    <d v="2022-09-12T00:00:00"/>
    <s v="Kuol"/>
    <s v="Mun"/>
    <s v="MUNJOH77@GMAIL.COM"/>
    <x v="0"/>
    <x v="2"/>
    <m/>
    <d v="2022-10-06T00:00:00"/>
    <m/>
    <x v="30"/>
    <s v="Q1, FY23"/>
  </r>
  <r>
    <x v="8"/>
    <s v="Supply Chain DCManagement"/>
    <s v="DC"/>
    <d v="2022-09-12T00:00:00"/>
    <s v="Kuol"/>
    <s v="Mun"/>
    <s v="MUNJOH77@GMAIL.COM"/>
    <x v="1"/>
    <x v="0"/>
    <m/>
    <d v="2022-10-06T00:00:00"/>
    <m/>
    <x v="3"/>
    <s v="Q2, FY23"/>
  </r>
  <r>
    <x v="8"/>
    <s v="Supply Chain DCManagement"/>
    <s v="DC"/>
    <d v="2022-09-12T00:00:00"/>
    <s v="Mohammed"/>
    <s v="Mohammed"/>
    <s v="ETMOHAM@YAHOO.COM"/>
    <x v="0"/>
    <x v="1"/>
    <d v="2024-03-26T00:00:00"/>
    <d v="2022-10-06T00:00:00"/>
    <m/>
    <x v="5"/>
    <s v="Q4, FY24"/>
  </r>
  <r>
    <x v="8"/>
    <s v="Supply Chain DCManagement"/>
    <s v="DC"/>
    <d v="2022-09-12T00:00:00"/>
    <s v="Mohammed"/>
    <s v="Mohammed"/>
    <s v="ETMOHAM@YAHOO.COM"/>
    <x v="1"/>
    <x v="1"/>
    <d v="2024-03-26T00:00:00"/>
    <d v="2022-10-06T00:00:00"/>
    <m/>
    <x v="5"/>
    <s v="Q4, FY24"/>
  </r>
  <r>
    <x v="8"/>
    <s v="Supply Chain DCManagement"/>
    <s v="DC"/>
    <d v="2022-09-12T00:00:00"/>
    <s v="Revuri Yashwanth Reddy"/>
    <s v="Revuri"/>
    <s v="Yash.Revuri@srg.com.au"/>
    <x v="0"/>
    <x v="1"/>
    <d v="2023-06-13T00:00:00"/>
    <d v="2022-10-06T00:00:00"/>
    <m/>
    <x v="35"/>
    <s v="Q4, FY23"/>
  </r>
  <r>
    <x v="8"/>
    <s v="Supply Chain DCManagement"/>
    <s v="DC"/>
    <d v="2022-09-12T00:00:00"/>
    <s v="Revuri Yashwanth Reddy"/>
    <s v="Revuri"/>
    <s v="Yash.Revuri@srg.com.au"/>
    <x v="1"/>
    <x v="1"/>
    <d v="2023-06-13T00:00:00"/>
    <d v="2022-10-06T00:00:00"/>
    <m/>
    <x v="35"/>
    <s v="Q4, FY23"/>
  </r>
  <r>
    <x v="8"/>
    <s v="Supply Chain DCManagement"/>
    <s v="DC"/>
    <d v="2022-09-12T00:00:00"/>
    <s v="Tartiso"/>
    <s v="Dhal"/>
    <s v="TARTISODHAL@GMAIL.COM"/>
    <x v="0"/>
    <x v="1"/>
    <d v="2023-06-13T00:00:00"/>
    <d v="2022-10-06T00:00:00"/>
    <m/>
    <x v="35"/>
    <s v="Q4, FY23"/>
  </r>
  <r>
    <x v="8"/>
    <s v="Supply Chain DCManagement"/>
    <s v="DC"/>
    <d v="2022-09-12T00:00:00"/>
    <s v="Tartiso"/>
    <s v="Dhal"/>
    <s v="TARTISODHAL@GMAIL.COM"/>
    <x v="1"/>
    <x v="1"/>
    <d v="2023-06-13T00:00:00"/>
    <d v="2022-10-06T00:00:00"/>
    <m/>
    <x v="35"/>
    <s v="Q4, FY23"/>
  </r>
  <r>
    <x v="8"/>
    <s v="Supply Chain DCManagement"/>
    <s v="DC LEADING HANDS"/>
    <d v="2022-09-12T00:00:00"/>
    <s v="Rahul"/>
    <s v="Amgoth"/>
    <s v="Rahulnaik.Amgoth@srg.com.au"/>
    <x v="0"/>
    <x v="1"/>
    <d v="2023-06-13T00:00:00"/>
    <d v="2022-10-06T00:00:00"/>
    <m/>
    <x v="35"/>
    <s v="Q4, FY23"/>
  </r>
  <r>
    <x v="8"/>
    <s v="Supply Chain DCManagement"/>
    <s v="DC LEADING HANDS"/>
    <d v="2022-09-12T00:00:00"/>
    <s v="Rahul"/>
    <s v="Amgoth"/>
    <s v="Rahulnaik.Amgoth@srg.com.au"/>
    <x v="1"/>
    <x v="1"/>
    <d v="2023-06-13T00:00:00"/>
    <d v="2022-10-06T00:00:00"/>
    <m/>
    <x v="35"/>
    <s v="Q4, FY23"/>
  </r>
  <r>
    <x v="8"/>
    <s v="Supply Chain DCManagement"/>
    <s v="DC LEADING HANDS"/>
    <d v="2022-09-12T00:00:00"/>
    <s v="Rahul"/>
    <s v="Amgoth"/>
    <s v="Rahulnaik.Amgoth@srg.com.au"/>
    <x v="2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3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4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5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6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7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8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9"/>
    <x v="1"/>
    <d v="2024-04-05T00:00:00"/>
    <d v="2024-03-22T00:00:00"/>
    <m/>
    <x v="5"/>
    <s v="Q4, FY24"/>
  </r>
  <r>
    <x v="8"/>
    <s v="Supply Chain DCManagement"/>
    <s v="DC LEADING HANDS"/>
    <d v="2022-09-12T00:00:00"/>
    <s v="Rahul"/>
    <s v="Amgoth"/>
    <s v="Rahulnaik.Amgoth@srg.com.au"/>
    <x v="10"/>
    <x v="1"/>
    <d v="2024-04-05T00:00:00"/>
    <d v="2024-03-22T00:00:00"/>
    <m/>
    <x v="5"/>
    <s v="Q4, FY24"/>
  </r>
  <r>
    <x v="4"/>
    <s v="Head of Marketing Ops"/>
    <s v="SHARED SERVICES"/>
    <d v="2022-09-05T00:00:00"/>
    <s v="Aleecia"/>
    <s v="Rae"/>
    <s v="aleecia.rae@srg.com.au"/>
    <x v="0"/>
    <x v="1"/>
    <d v="2022-10-12T00:00:00"/>
    <d v="2022-09-20T00:00:00"/>
    <m/>
    <x v="3"/>
    <s v="Q2, FY23"/>
  </r>
  <r>
    <x v="4"/>
    <s v="Head of Marketing Ops"/>
    <s v="SHARED SERVICES"/>
    <d v="2022-09-05T00:00:00"/>
    <s v="Aleecia"/>
    <s v="Rae"/>
    <s v="aleecia.rae@srg.com.au"/>
    <x v="1"/>
    <x v="1"/>
    <d v="2022-10-12T00:00:00"/>
    <d v="2022-09-20T00:00:00"/>
    <m/>
    <x v="3"/>
    <s v="Q2, FY23"/>
  </r>
  <r>
    <x v="4"/>
    <s v="Head of Marketing Ops"/>
    <s v="SHARED SERVICES"/>
    <d v="2022-09-05T00:00:00"/>
    <s v="Aleecia"/>
    <s v="Rae"/>
    <s v="aleecia.rae@srg.com.au"/>
    <x v="2"/>
    <x v="0"/>
    <m/>
    <d v="2024-02-29T00:00:00"/>
    <m/>
    <x v="4"/>
    <s v="Q3, FY24"/>
  </r>
  <r>
    <x v="4"/>
    <s v="Head of Marketing Ops"/>
    <s v="SHARED SERVICES"/>
    <d v="2022-09-05T00:00:00"/>
    <s v="Aleecia"/>
    <s v="Rae"/>
    <s v="aleecia.rae@srg.com.au"/>
    <x v="3"/>
    <x v="0"/>
    <m/>
    <d v="2024-02-29T00:00:00"/>
    <m/>
    <x v="4"/>
    <s v="Q3, FY24"/>
  </r>
  <r>
    <x v="4"/>
    <s v="Head of Marketing Ops"/>
    <s v="SHARED SERVICES"/>
    <d v="2022-09-05T00:00:00"/>
    <s v="Aleecia"/>
    <s v="Rae"/>
    <s v="aleecia.rae@srg.com.au"/>
    <x v="4"/>
    <x v="0"/>
    <m/>
    <d v="2024-02-29T00:00:00"/>
    <m/>
    <x v="4"/>
    <s v="Q3, FY24"/>
  </r>
  <r>
    <x v="4"/>
    <s v="Head of Marketing Ops"/>
    <s v="SHARED SERVICES"/>
    <d v="2022-09-05T00:00:00"/>
    <s v="Aleecia"/>
    <s v="Rae"/>
    <s v="aleecia.rae@srg.com.au"/>
    <x v="5"/>
    <x v="0"/>
    <m/>
    <d v="2024-02-29T00:00:00"/>
    <m/>
    <x v="4"/>
    <s v="Q3, FY24"/>
  </r>
  <r>
    <x v="4"/>
    <s v="Head of Marketing Ops"/>
    <s v="SHARED SERVICES"/>
    <d v="2022-09-05T00:00:00"/>
    <s v="Aleecia"/>
    <s v="Rae"/>
    <s v="aleecia.rae@srg.com.au"/>
    <x v="6"/>
    <x v="0"/>
    <m/>
    <d v="2024-02-29T00:00:00"/>
    <m/>
    <x v="4"/>
    <s v="Q3, FY24"/>
  </r>
  <r>
    <x v="4"/>
    <s v="Head of Marketing Ops"/>
    <s v="SHARED SERVICES"/>
    <d v="2022-09-05T00:00:00"/>
    <s v="Aleecia"/>
    <s v="Rae"/>
    <s v="aleecia.rae@srg.com.au"/>
    <x v="7"/>
    <x v="1"/>
    <d v="2022-10-03T00:00:00"/>
    <d v="2022-09-10T00:00:00"/>
    <m/>
    <x v="3"/>
    <s v="Q2, FY23"/>
  </r>
  <r>
    <x v="4"/>
    <s v="Head of Marketing Ops"/>
    <s v="SHARED SERVICES"/>
    <d v="2022-09-05T00:00:00"/>
    <s v="Aleecia"/>
    <s v="Rae"/>
    <s v="aleecia.rae@srg.com.au"/>
    <x v="8"/>
    <x v="1"/>
    <d v="2023-01-05T00:00:00"/>
    <d v="2022-09-10T00:00:00"/>
    <m/>
    <x v="9"/>
    <s v="Q3, FY23"/>
  </r>
  <r>
    <x v="4"/>
    <s v="Head of Marketing Ops"/>
    <s v="SHARED SERVICES"/>
    <d v="2022-09-05T00:00:00"/>
    <s v="Aleecia"/>
    <s v="Rae"/>
    <s v="aleecia.rae@srg.com.au"/>
    <x v="9"/>
    <x v="1"/>
    <d v="2022-10-03T00:00:00"/>
    <d v="2022-09-10T00:00:00"/>
    <m/>
    <x v="3"/>
    <s v="Q2, FY23"/>
  </r>
  <r>
    <x v="4"/>
    <s v="Head of Marketing Ops"/>
    <s v="SHARED SERVICES"/>
    <d v="2022-09-05T00:00:00"/>
    <s v="Aleecia"/>
    <s v="Rae"/>
    <s v="aleecia.rae@srg.com.au"/>
    <x v="10"/>
    <x v="1"/>
    <d v="2022-10-03T00:00:00"/>
    <d v="2022-09-10T00:00:00"/>
    <m/>
    <x v="3"/>
    <s v="Q2, FY23"/>
  </r>
  <r>
    <x v="3"/>
    <s v="Facilities Management"/>
    <s v="SHARED SERVICES"/>
    <d v="2022-09-05T00:00:00"/>
    <s v="Jeremy"/>
    <s v="Gaffney"/>
    <s v="jeremy.gaffney@srg.com.au"/>
    <x v="11"/>
    <x v="1"/>
    <d v="2022-10-18T00:00:00"/>
    <d v="2022-10-03T00:00:00"/>
    <m/>
    <x v="3"/>
    <s v="Q2, FY23"/>
  </r>
  <r>
    <x v="3"/>
    <s v="Facilities Management"/>
    <s v="SHARED SERVICES"/>
    <d v="2022-09-05T00:00:00"/>
    <s v="Jeremy"/>
    <s v="Gaffney"/>
    <s v="jeremy.gaffney@srg.com.au"/>
    <x v="0"/>
    <x v="1"/>
    <d v="2022-10-04T00:00:00"/>
    <d v="2022-09-20T00:00:00"/>
    <m/>
    <x v="3"/>
    <s v="Q2, FY23"/>
  </r>
  <r>
    <x v="3"/>
    <s v="Facilities Management"/>
    <s v="SHARED SERVICES"/>
    <d v="2022-09-05T00:00:00"/>
    <s v="Jeremy"/>
    <s v="Gaffney"/>
    <s v="jeremy.gaffney@srg.com.au"/>
    <x v="1"/>
    <x v="1"/>
    <d v="2022-10-10T00:00:00"/>
    <d v="2022-09-20T00:00:00"/>
    <m/>
    <x v="3"/>
    <s v="Q2, FY23"/>
  </r>
  <r>
    <x v="3"/>
    <s v="Facilities Management"/>
    <s v="SHARED SERVICES"/>
    <d v="2022-09-05T00:00:00"/>
    <s v="Jeremy"/>
    <s v="Gaffney"/>
    <s v="jeremy.gaffney@srg.com.au"/>
    <x v="2"/>
    <x v="1"/>
    <d v="2024-05-10T00:00:00"/>
    <d v="2024-02-29T00:00:00"/>
    <m/>
    <x v="22"/>
    <s v="Q4, FY24"/>
  </r>
  <r>
    <x v="3"/>
    <s v="Facilities Management"/>
    <s v="SHARED SERVICES"/>
    <d v="2022-09-05T00:00:00"/>
    <s v="Jeremy"/>
    <s v="Gaffney"/>
    <s v="jeremy.gaffney@srg.com.au"/>
    <x v="2"/>
    <x v="1"/>
    <d v="2025-05-21T00:00:00"/>
    <d v="2025-03-27T00:00:00"/>
    <m/>
    <x v="0"/>
    <s v="Q4, FY25"/>
  </r>
  <r>
    <x v="3"/>
    <s v="Facilities Management"/>
    <s v="SHARED SERVICES"/>
    <d v="2022-09-05T00:00:00"/>
    <s v="Jeremy"/>
    <s v="Gaffney"/>
    <s v="jeremy.gaffney@srg.com.au"/>
    <x v="3"/>
    <x v="1"/>
    <d v="2024-05-10T00:00:00"/>
    <d v="2024-02-29T00:00:00"/>
    <m/>
    <x v="22"/>
    <s v="Q4, FY24"/>
  </r>
  <r>
    <x v="3"/>
    <s v="Facilities Management"/>
    <s v="SHARED SERVICES"/>
    <d v="2022-09-05T00:00:00"/>
    <s v="Jeremy"/>
    <s v="Gaffney"/>
    <s v="jeremy.gaffney@srg.com.au"/>
    <x v="3"/>
    <x v="1"/>
    <d v="2025-05-21T00:00:00"/>
    <d v="2025-03-27T00:00:00"/>
    <m/>
    <x v="0"/>
    <s v="Q4, FY25"/>
  </r>
  <r>
    <x v="3"/>
    <s v="Facilities Management"/>
    <s v="SHARED SERVICES"/>
    <d v="2022-09-05T00:00:00"/>
    <s v="Jeremy"/>
    <s v="Gaffney"/>
    <s v="jeremy.gaffney@srg.com.au"/>
    <x v="4"/>
    <x v="1"/>
    <d v="2024-05-10T00:00:00"/>
    <d v="2024-02-29T00:00:00"/>
    <m/>
    <x v="22"/>
    <s v="Q4, FY24"/>
  </r>
  <r>
    <x v="3"/>
    <s v="Facilities Management"/>
    <s v="SHARED SERVICES"/>
    <d v="2022-09-05T00:00:00"/>
    <s v="Jeremy"/>
    <s v="Gaffney"/>
    <s v="jeremy.gaffney@srg.com.au"/>
    <x v="4"/>
    <x v="1"/>
    <d v="2025-05-21T00:00:00"/>
    <d v="2025-03-27T00:00:00"/>
    <m/>
    <x v="0"/>
    <s v="Q4, FY25"/>
  </r>
  <r>
    <x v="3"/>
    <s v="Facilities Management"/>
    <s v="SHARED SERVICES"/>
    <d v="2022-09-05T00:00:00"/>
    <s v="Jeremy"/>
    <s v="Gaffney"/>
    <s v="jeremy.gaffney@srg.com.au"/>
    <x v="5"/>
    <x v="1"/>
    <d v="2024-05-10T00:00:00"/>
    <d v="2024-02-29T00:00:00"/>
    <m/>
    <x v="22"/>
    <s v="Q4, FY24"/>
  </r>
  <r>
    <x v="3"/>
    <s v="Facilities Management"/>
    <s v="SHARED SERVICES"/>
    <d v="2022-09-05T00:00:00"/>
    <s v="Jeremy"/>
    <s v="Gaffney"/>
    <s v="jeremy.gaffney@srg.com.au"/>
    <x v="5"/>
    <x v="1"/>
    <d v="2025-05-21T00:00:00"/>
    <d v="2025-03-27T00:00:00"/>
    <m/>
    <x v="0"/>
    <s v="Q4, FY25"/>
  </r>
  <r>
    <x v="3"/>
    <s v="Facilities Management"/>
    <s v="SHARED SERVICES"/>
    <d v="2022-09-05T00:00:00"/>
    <s v="Jeremy"/>
    <s v="Gaffney"/>
    <s v="jeremy.gaffney@srg.com.au"/>
    <x v="6"/>
    <x v="1"/>
    <d v="2024-06-07T00:00:00"/>
    <d v="2024-02-29T00:00:00"/>
    <m/>
    <x v="21"/>
    <s v="Q4, FY24"/>
  </r>
  <r>
    <x v="3"/>
    <s v="Facilities Management"/>
    <s v="SHARED SERVICES"/>
    <d v="2022-09-05T00:00:00"/>
    <s v="Jeremy"/>
    <s v="Gaffney"/>
    <s v="jeremy.gaffney@srg.com.au"/>
    <x v="6"/>
    <x v="1"/>
    <d v="2025-05-30T00:00:00"/>
    <d v="2025-04-24T00:00:00"/>
    <m/>
    <x v="0"/>
    <s v="Q4, FY25"/>
  </r>
  <r>
    <x v="3"/>
    <s v="Facilities Management"/>
    <s v="SHARED SERVICES"/>
    <d v="2022-09-05T00:00:00"/>
    <s v="Jeremy"/>
    <s v="Gaffney"/>
    <s v="jeremy.gaffney@srg.com.au"/>
    <x v="7"/>
    <x v="1"/>
    <d v="2022-10-04T00:00:00"/>
    <d v="2022-08-06T00:00:00"/>
    <m/>
    <x v="3"/>
    <s v="Q2, FY23"/>
  </r>
  <r>
    <x v="3"/>
    <s v="Facilities Management"/>
    <s v="SHARED SERVICES"/>
    <d v="2022-09-05T00:00:00"/>
    <s v="Jeremy"/>
    <s v="Gaffney"/>
    <s v="jeremy.gaffney@srg.com.au"/>
    <x v="8"/>
    <x v="1"/>
    <d v="2022-09-16T00:00:00"/>
    <d v="2022-08-06T00:00:00"/>
    <m/>
    <x v="30"/>
    <s v="Q1, FY23"/>
  </r>
  <r>
    <x v="3"/>
    <s v="Facilities Management"/>
    <s v="SHARED SERVICES"/>
    <d v="2022-09-05T00:00:00"/>
    <s v="Jeremy"/>
    <s v="Gaffney"/>
    <s v="jeremy.gaffney@srg.com.au"/>
    <x v="9"/>
    <x v="1"/>
    <d v="2022-09-21T00:00:00"/>
    <d v="2022-08-06T00:00:00"/>
    <m/>
    <x v="30"/>
    <s v="Q1, FY23"/>
  </r>
  <r>
    <x v="3"/>
    <s v="Facilities Management"/>
    <s v="SHARED SERVICES"/>
    <d v="2022-09-05T00:00:00"/>
    <s v="Jeremy"/>
    <s v="Gaffney"/>
    <s v="jeremy.gaffney@srg.com.au"/>
    <x v="9"/>
    <x v="1"/>
    <d v="2023-05-01T00:00:00"/>
    <d v="2023-03-07T00:00:00"/>
    <m/>
    <x v="36"/>
    <s v="Q4, FY23"/>
  </r>
  <r>
    <x v="3"/>
    <s v="Facilities Management"/>
    <s v="SHARED SERVICES"/>
    <d v="2022-09-05T00:00:00"/>
    <s v="Jeremy"/>
    <s v="Gaffney"/>
    <s v="jeremy.gaffney@srg.com.au"/>
    <x v="10"/>
    <x v="1"/>
    <d v="2022-09-15T00:00:00"/>
    <d v="2022-08-06T00:00:00"/>
    <m/>
    <x v="30"/>
    <s v="Q1, FY23"/>
  </r>
  <r>
    <x v="8"/>
    <s v="SC DCManagement ANA"/>
    <s v="SHARED SERVICES"/>
    <d v="2022-09-05T00:00:00"/>
    <s v="Tom"/>
    <s v="Williams"/>
    <s v="tom.williams@srg.com.au"/>
    <x v="0"/>
    <x v="1"/>
    <d v="2022-10-14T00:00:00"/>
    <d v="2022-09-20T00:00:00"/>
    <m/>
    <x v="3"/>
    <s v="Q2, FY23"/>
  </r>
  <r>
    <x v="8"/>
    <s v="SC DCManagement ANA"/>
    <s v="SHARED SERVICES"/>
    <d v="2022-09-05T00:00:00"/>
    <s v="Tom"/>
    <s v="Williams"/>
    <s v="tom.williams@srg.com.au"/>
    <x v="1"/>
    <x v="1"/>
    <d v="2022-10-14T00:00:00"/>
    <d v="2022-09-20T00:00:00"/>
    <m/>
    <x v="3"/>
    <s v="Q2, FY23"/>
  </r>
  <r>
    <x v="8"/>
    <s v="SC DCManagement ANA"/>
    <s v="SHARED SERVICES"/>
    <d v="2022-09-05T00:00:00"/>
    <s v="Tom"/>
    <s v="Williams"/>
    <s v="tom.williams@srg.com.au"/>
    <x v="2"/>
    <x v="1"/>
    <d v="2024-05-01T00:00:00"/>
    <d v="2024-02-29T00:00:00"/>
    <m/>
    <x v="22"/>
    <s v="Q4, FY24"/>
  </r>
  <r>
    <x v="8"/>
    <s v="SC DCManagement ANA"/>
    <s v="SHARED SERVICES"/>
    <d v="2022-09-05T00:00:00"/>
    <s v="Tom"/>
    <s v="Williams"/>
    <s v="tom.williams@srg.com.au"/>
    <x v="2"/>
    <x v="1"/>
    <d v="2025-04-02T00:00:00"/>
    <d v="2025-03-18T00:00:00"/>
    <m/>
    <x v="1"/>
    <s v="Q4, FY25"/>
  </r>
  <r>
    <x v="8"/>
    <s v="SC DCManagement ANA"/>
    <s v="SHARED SERVICES"/>
    <d v="2022-09-05T00:00:00"/>
    <s v="Tom"/>
    <s v="Williams"/>
    <s v="tom.williams@srg.com.au"/>
    <x v="3"/>
    <x v="1"/>
    <d v="2024-05-01T00:00:00"/>
    <d v="2024-02-29T00:00:00"/>
    <m/>
    <x v="22"/>
    <s v="Q4, FY24"/>
  </r>
  <r>
    <x v="8"/>
    <s v="SC DCManagement ANA"/>
    <s v="SHARED SERVICES"/>
    <d v="2022-09-05T00:00:00"/>
    <s v="Tom"/>
    <s v="Williams"/>
    <s v="tom.williams@srg.com.au"/>
    <x v="3"/>
    <x v="1"/>
    <d v="2025-04-02T00:00:00"/>
    <d v="2025-03-18T00:00:00"/>
    <m/>
    <x v="1"/>
    <s v="Q4, FY25"/>
  </r>
  <r>
    <x v="8"/>
    <s v="SC DCManagement ANA"/>
    <s v="SHARED SERVICES"/>
    <d v="2022-09-05T00:00:00"/>
    <s v="Tom"/>
    <s v="Williams"/>
    <s v="tom.williams@srg.com.au"/>
    <x v="4"/>
    <x v="1"/>
    <d v="2024-05-01T00:00:00"/>
    <d v="2024-02-29T00:00:00"/>
    <m/>
    <x v="22"/>
    <s v="Q4, FY24"/>
  </r>
  <r>
    <x v="8"/>
    <s v="SC DCManagement ANA"/>
    <s v="SHARED SERVICES"/>
    <d v="2022-09-05T00:00:00"/>
    <s v="Tom"/>
    <s v="Williams"/>
    <s v="tom.williams@srg.com.au"/>
    <x v="4"/>
    <x v="1"/>
    <d v="2025-04-03T00:00:00"/>
    <d v="2025-03-18T00:00:00"/>
    <m/>
    <x v="1"/>
    <s v="Q4, FY25"/>
  </r>
  <r>
    <x v="8"/>
    <s v="SC DCManagement ANA"/>
    <s v="SHARED SERVICES"/>
    <d v="2022-09-05T00:00:00"/>
    <s v="Tom"/>
    <s v="Williams"/>
    <s v="tom.williams@srg.com.au"/>
    <x v="5"/>
    <x v="1"/>
    <d v="2024-05-01T00:00:00"/>
    <d v="2024-02-29T00:00:00"/>
    <m/>
    <x v="22"/>
    <s v="Q4, FY24"/>
  </r>
  <r>
    <x v="8"/>
    <s v="SC DCManagement ANA"/>
    <s v="SHARED SERVICES"/>
    <d v="2022-09-05T00:00:00"/>
    <s v="Tom"/>
    <s v="Williams"/>
    <s v="tom.williams@srg.com.au"/>
    <x v="5"/>
    <x v="1"/>
    <d v="2025-04-02T00:00:00"/>
    <d v="2025-03-18T00:00:00"/>
    <m/>
    <x v="1"/>
    <s v="Q4, FY25"/>
  </r>
  <r>
    <x v="8"/>
    <s v="SC DCManagement ANA"/>
    <s v="SHARED SERVICES"/>
    <d v="2022-09-05T00:00:00"/>
    <s v="Tom"/>
    <s v="Williams"/>
    <s v="tom.williams@srg.com.au"/>
    <x v="6"/>
    <x v="1"/>
    <d v="2024-05-01T00:00:00"/>
    <d v="2024-02-29T00:00:00"/>
    <m/>
    <x v="22"/>
    <s v="Q4, FY24"/>
  </r>
  <r>
    <x v="8"/>
    <s v="SC DCManagement ANA"/>
    <s v="SHARED SERVICES"/>
    <d v="2022-09-05T00:00:00"/>
    <s v="Tom"/>
    <s v="Williams"/>
    <s v="tom.williams@srg.com.au"/>
    <x v="6"/>
    <x v="1"/>
    <d v="2025-04-02T00:00:00"/>
    <d v="2025-03-18T00:00:00"/>
    <m/>
    <x v="1"/>
    <s v="Q4, FY25"/>
  </r>
  <r>
    <x v="8"/>
    <s v="SC DCManagement ANA"/>
    <s v="SHARED SERVICES"/>
    <d v="2022-09-05T00:00:00"/>
    <s v="Tom"/>
    <s v="Williams"/>
    <s v="tom.williams@srg.com.au"/>
    <x v="7"/>
    <x v="1"/>
    <d v="2022-10-14T00:00:00"/>
    <d v="2022-08-06T00:00:00"/>
    <m/>
    <x v="3"/>
    <s v="Q2, FY23"/>
  </r>
  <r>
    <x v="8"/>
    <s v="SC DCManagement ANA"/>
    <s v="SHARED SERVICES"/>
    <d v="2022-09-05T00:00:00"/>
    <s v="Tom"/>
    <s v="Williams"/>
    <s v="tom.williams@srg.com.au"/>
    <x v="8"/>
    <x v="1"/>
    <d v="2022-10-14T00:00:00"/>
    <d v="2022-08-06T00:00:00"/>
    <m/>
    <x v="3"/>
    <s v="Q2, FY23"/>
  </r>
  <r>
    <x v="8"/>
    <s v="SC DCManagement ANA"/>
    <s v="SHARED SERVICES"/>
    <d v="2022-09-05T00:00:00"/>
    <s v="Tom"/>
    <s v="Williams"/>
    <s v="tom.williams@srg.com.au"/>
    <x v="9"/>
    <x v="1"/>
    <d v="2022-10-14T00:00:00"/>
    <d v="2022-08-06T00:00:00"/>
    <m/>
    <x v="3"/>
    <s v="Q2, FY23"/>
  </r>
  <r>
    <x v="8"/>
    <s v="SC DCManagement ANA"/>
    <s v="SHARED SERVICES"/>
    <d v="2022-09-05T00:00:00"/>
    <s v="Tom"/>
    <s v="Williams"/>
    <s v="tom.williams@srg.com.au"/>
    <x v="10"/>
    <x v="1"/>
    <d v="2022-10-14T00:00:00"/>
    <d v="2022-08-06T00:00:00"/>
    <m/>
    <x v="3"/>
    <s v="Q2, FY23"/>
  </r>
  <r>
    <x v="8"/>
    <m/>
    <s v="SHARED SERVICES"/>
    <d v="2022-09-05T00:00:00"/>
    <s v="Damian"/>
    <s v="Kavanagh"/>
    <s v="damian.kavanagh@srg.com.au"/>
    <x v="0"/>
    <x v="1"/>
    <d v="2022-10-11T00:00:00"/>
    <d v="2022-09-20T00:00:00"/>
    <m/>
    <x v="3"/>
    <s v="Q2, FY23"/>
  </r>
  <r>
    <x v="8"/>
    <m/>
    <s v="SHARED SERVICES"/>
    <d v="2022-09-05T00:00:00"/>
    <s v="Damian"/>
    <s v="Kavanagh"/>
    <s v="damian.kavanagh@srg.com.au"/>
    <x v="1"/>
    <x v="1"/>
    <d v="2022-10-11T00:00:00"/>
    <d v="2022-09-20T00:00:00"/>
    <m/>
    <x v="3"/>
    <s v="Q2, FY23"/>
  </r>
  <r>
    <x v="8"/>
    <m/>
    <s v="SHARED SERVICES"/>
    <d v="2022-09-05T00:00:00"/>
    <s v="Damian"/>
    <s v="Kavanagh"/>
    <s v="damian.kavanagh@srg.com.au"/>
    <x v="2"/>
    <x v="0"/>
    <m/>
    <d v="2024-02-29T00:00:00"/>
    <m/>
    <x v="4"/>
    <s v="Q3, FY24"/>
  </r>
  <r>
    <x v="8"/>
    <m/>
    <s v="SHARED SERVICES"/>
    <d v="2022-09-05T00:00:00"/>
    <s v="Damian"/>
    <s v="Kavanagh"/>
    <s v="damian.kavanagh@srg.com.au"/>
    <x v="3"/>
    <x v="0"/>
    <m/>
    <d v="2024-02-29T00:00:00"/>
    <m/>
    <x v="4"/>
    <s v="Q3, FY24"/>
  </r>
  <r>
    <x v="8"/>
    <m/>
    <s v="SHARED SERVICES"/>
    <d v="2022-09-05T00:00:00"/>
    <s v="Damian"/>
    <s v="Kavanagh"/>
    <s v="damian.kavanagh@srg.com.au"/>
    <x v="4"/>
    <x v="0"/>
    <m/>
    <d v="2024-02-29T00:00:00"/>
    <m/>
    <x v="4"/>
    <s v="Q3, FY24"/>
  </r>
  <r>
    <x v="8"/>
    <m/>
    <s v="SHARED SERVICES"/>
    <d v="2022-09-05T00:00:00"/>
    <s v="Damian"/>
    <s v="Kavanagh"/>
    <s v="damian.kavanagh@srg.com.au"/>
    <x v="5"/>
    <x v="0"/>
    <m/>
    <d v="2024-02-29T00:00:00"/>
    <m/>
    <x v="4"/>
    <s v="Q3, FY24"/>
  </r>
  <r>
    <x v="8"/>
    <m/>
    <s v="SHARED SERVICES"/>
    <d v="2022-09-05T00:00:00"/>
    <s v="Damian"/>
    <s v="Kavanagh"/>
    <s v="damian.kavanagh@srg.com.au"/>
    <x v="6"/>
    <x v="0"/>
    <m/>
    <d v="2024-02-29T00:00:00"/>
    <m/>
    <x v="4"/>
    <s v="Q3, FY24"/>
  </r>
  <r>
    <x v="8"/>
    <m/>
    <s v="SHARED SERVICES"/>
    <d v="2022-09-05T00:00:00"/>
    <s v="Damian"/>
    <s v="Kavanagh"/>
    <s v="damian.kavanagh@srg.com.au"/>
    <x v="7"/>
    <x v="1"/>
    <d v="2022-10-11T00:00:00"/>
    <d v="2022-08-14T00:00:00"/>
    <m/>
    <x v="3"/>
    <s v="Q2, FY23"/>
  </r>
  <r>
    <x v="8"/>
    <m/>
    <s v="SHARED SERVICES"/>
    <d v="2022-09-05T00:00:00"/>
    <s v="Damian"/>
    <s v="Kavanagh"/>
    <s v="damian.kavanagh@srg.com.au"/>
    <x v="8"/>
    <x v="1"/>
    <d v="2022-10-11T00:00:00"/>
    <d v="2022-08-14T00:00:00"/>
    <m/>
    <x v="3"/>
    <s v="Q2, FY23"/>
  </r>
  <r>
    <x v="8"/>
    <m/>
    <s v="SHARED SERVICES"/>
    <d v="2022-09-05T00:00:00"/>
    <s v="Damian"/>
    <s v="Kavanagh"/>
    <s v="damian.kavanagh@srg.com.au"/>
    <x v="9"/>
    <x v="1"/>
    <d v="2022-10-11T00:00:00"/>
    <d v="2022-08-14T00:00:00"/>
    <m/>
    <x v="3"/>
    <s v="Q2, FY23"/>
  </r>
  <r>
    <x v="8"/>
    <m/>
    <s v="SHARED SERVICES"/>
    <d v="2022-09-05T00:00:00"/>
    <s v="Damian"/>
    <s v="Kavanagh"/>
    <s v="damian.kavanagh@srg.com.au"/>
    <x v="10"/>
    <x v="1"/>
    <d v="2022-09-21T00:00:00"/>
    <d v="2022-08-14T00:00:00"/>
    <m/>
    <x v="30"/>
    <s v="Q1, FY23"/>
  </r>
  <r>
    <x v="8"/>
    <s v="SC LOGISTICS PLAN INV"/>
    <s v="SHARED SERVICES"/>
    <d v="2022-09-01T00:00:00"/>
    <s v="Victor"/>
    <s v="Zeng"/>
    <s v="Victor.Zeng@srg.com.au"/>
    <x v="0"/>
    <x v="1"/>
    <d v="2023-02-07T00:00:00"/>
    <d v="2022-09-20T00:00:00"/>
    <m/>
    <x v="39"/>
    <s v="Q3, FY23"/>
  </r>
  <r>
    <x v="8"/>
    <s v="SC LOGISTICS PLAN INV"/>
    <s v="SHARED SERVICES"/>
    <d v="2022-09-01T00:00:00"/>
    <s v="Victor"/>
    <s v="Zeng"/>
    <s v="Victor.Zeng@srg.com.au"/>
    <x v="1"/>
    <x v="1"/>
    <d v="2023-02-07T00:00:00"/>
    <d v="2022-09-20T00:00:00"/>
    <m/>
    <x v="39"/>
    <s v="Q3, FY23"/>
  </r>
  <r>
    <x v="8"/>
    <s v="SC LOGISTICS PLAN INV"/>
    <s v="SHARED SERVICES"/>
    <d v="2022-09-01T00:00:00"/>
    <s v="Victor"/>
    <s v="Zeng"/>
    <s v="Victor.Zeng@srg.com.au"/>
    <x v="2"/>
    <x v="1"/>
    <d v="2024-04-04T00:00:00"/>
    <d v="2024-02-29T00:00:00"/>
    <m/>
    <x v="5"/>
    <s v="Q4, FY24"/>
  </r>
  <r>
    <x v="8"/>
    <s v="SC LOGISTICS PLAN INV"/>
    <s v="SHARED SERVICES"/>
    <d v="2022-09-01T00:00:00"/>
    <s v="Victor"/>
    <s v="Zeng"/>
    <s v="Victor.Zeng@srg.com.au"/>
    <x v="3"/>
    <x v="1"/>
    <d v="2024-04-04T00:00:00"/>
    <d v="2024-02-29T00:00:00"/>
    <m/>
    <x v="5"/>
    <s v="Q4, FY24"/>
  </r>
  <r>
    <x v="8"/>
    <s v="SC LOGISTICS PLAN INV"/>
    <s v="SHARED SERVICES"/>
    <d v="2022-09-01T00:00:00"/>
    <s v="Victor"/>
    <s v="Zeng"/>
    <s v="Victor.Zeng@srg.com.au"/>
    <x v="4"/>
    <x v="1"/>
    <d v="2024-04-04T00:00:00"/>
    <d v="2024-02-29T00:00:00"/>
    <m/>
    <x v="5"/>
    <s v="Q4, FY24"/>
  </r>
  <r>
    <x v="8"/>
    <s v="SC LOGISTICS PLAN INV"/>
    <s v="SHARED SERVICES"/>
    <d v="2022-09-01T00:00:00"/>
    <s v="Victor"/>
    <s v="Zeng"/>
    <s v="Victor.Zeng@srg.com.au"/>
    <x v="5"/>
    <x v="1"/>
    <d v="2024-04-04T00:00:00"/>
    <d v="2024-02-29T00:00:00"/>
    <m/>
    <x v="5"/>
    <s v="Q4, FY24"/>
  </r>
  <r>
    <x v="8"/>
    <s v="SC LOGISTICS PLAN INV"/>
    <s v="SHARED SERVICES"/>
    <d v="2022-09-01T00:00:00"/>
    <s v="Victor"/>
    <s v="Zeng"/>
    <s v="Victor.Zeng@srg.com.au"/>
    <x v="6"/>
    <x v="1"/>
    <d v="2024-04-04T00:00:00"/>
    <d v="2024-02-29T00:00:00"/>
    <m/>
    <x v="5"/>
    <s v="Q4, FY24"/>
  </r>
  <r>
    <x v="8"/>
    <s v="SC LOGISTICS PLAN INV"/>
    <s v="SHARED SERVICES"/>
    <d v="2022-09-01T00:00:00"/>
    <s v="Victor"/>
    <s v="Zeng"/>
    <s v="Victor.Zeng@srg.com.au"/>
    <x v="7"/>
    <x v="1"/>
    <d v="2022-10-03T00:00:00"/>
    <d v="2022-08-11T00:00:00"/>
    <m/>
    <x v="3"/>
    <s v="Q2, FY23"/>
  </r>
  <r>
    <x v="8"/>
    <s v="SC LOGISTICS PLAN INV"/>
    <s v="SHARED SERVICES"/>
    <d v="2022-09-01T00:00:00"/>
    <s v="Victor"/>
    <s v="Zeng"/>
    <s v="Victor.Zeng@srg.com.au"/>
    <x v="8"/>
    <x v="1"/>
    <d v="2023-02-07T00:00:00"/>
    <d v="2022-08-11T00:00:00"/>
    <m/>
    <x v="39"/>
    <s v="Q3, FY23"/>
  </r>
  <r>
    <x v="8"/>
    <s v="SC LOGISTICS PLAN INV"/>
    <s v="SHARED SERVICES"/>
    <d v="2022-09-01T00:00:00"/>
    <s v="Victor"/>
    <s v="Zeng"/>
    <s v="Victor.Zeng@srg.com.au"/>
    <x v="9"/>
    <x v="1"/>
    <d v="2022-09-26T00:00:00"/>
    <d v="2022-08-11T00:00:00"/>
    <m/>
    <x v="3"/>
    <s v="Q2, FY23"/>
  </r>
  <r>
    <x v="8"/>
    <s v="SC LOGISTICS PLAN INV"/>
    <s v="SHARED SERVICES"/>
    <d v="2022-09-01T00:00:00"/>
    <s v="Victor"/>
    <s v="Zeng"/>
    <s v="Victor.Zeng@srg.com.au"/>
    <x v="9"/>
    <x v="1"/>
    <d v="2022-10-03T00:00:00"/>
    <d v="2022-10-03T00:00:00"/>
    <m/>
    <x v="3"/>
    <s v="Q2, FY23"/>
  </r>
  <r>
    <x v="8"/>
    <s v="SC LOGISTICS PLAN INV"/>
    <s v="SHARED SERVICES"/>
    <d v="2022-09-01T00:00:00"/>
    <s v="Victor"/>
    <s v="Zeng"/>
    <s v="Victor.Zeng@srg.com.au"/>
    <x v="10"/>
    <x v="1"/>
    <d v="2022-10-03T00:00:00"/>
    <d v="2022-08-11T00:00:00"/>
    <m/>
    <x v="3"/>
    <s v="Q2, FY23"/>
  </r>
  <r>
    <x v="5"/>
    <m/>
    <s v="SGH SUPPORT"/>
    <d v="2022-09-01T00:00:00"/>
    <s v="Angelina"/>
    <s v="Hunt"/>
    <s v="angelina.hunt@sgaviationaustralia.com"/>
    <x v="0"/>
    <x v="1"/>
    <d v="2024-06-04T00:00:00"/>
    <d v="2022-09-28T00:00:00"/>
    <m/>
    <x v="21"/>
    <s v="Q4, FY24"/>
  </r>
  <r>
    <x v="5"/>
    <m/>
    <s v="SGH SUPPORT"/>
    <d v="2022-09-01T00:00:00"/>
    <s v="Angelina"/>
    <s v="Hunt"/>
    <s v="angelina.hunt@sgaviationaustralia.com"/>
    <x v="1"/>
    <x v="1"/>
    <d v="2024-06-04T00:00:00"/>
    <d v="2022-09-28T00:00:00"/>
    <m/>
    <x v="21"/>
    <s v="Q4, FY24"/>
  </r>
  <r>
    <x v="5"/>
    <m/>
    <s v="SGH SUPPORT"/>
    <d v="2022-09-01T00:00:00"/>
    <s v="Angelina"/>
    <s v="Hunt"/>
    <s v="angelina.hunt@sgaviationaustralia.com"/>
    <x v="2"/>
    <x v="1"/>
    <d v="2024-06-04T00:00:00"/>
    <d v="2024-02-29T00:00:00"/>
    <m/>
    <x v="21"/>
    <s v="Q4, FY24"/>
  </r>
  <r>
    <x v="5"/>
    <m/>
    <s v="SGH SUPPORT"/>
    <d v="2022-09-01T00:00:00"/>
    <s v="Angelina"/>
    <s v="Hunt"/>
    <s v="angelina.hunt@sgaviationaustralia.com"/>
    <x v="2"/>
    <x v="1"/>
    <d v="2025-05-19T00:00:00"/>
    <d v="2025-04-21T00:00:00"/>
    <m/>
    <x v="0"/>
    <s v="Q4, FY25"/>
  </r>
  <r>
    <x v="5"/>
    <m/>
    <s v="SGH SUPPORT"/>
    <d v="2022-09-01T00:00:00"/>
    <s v="Angelina"/>
    <s v="Hunt"/>
    <s v="angelina.hunt@sgaviationaustralia.com"/>
    <x v="3"/>
    <x v="1"/>
    <d v="2024-06-04T00:00:00"/>
    <d v="2024-02-29T00:00:00"/>
    <m/>
    <x v="21"/>
    <s v="Q4, FY24"/>
  </r>
  <r>
    <x v="5"/>
    <m/>
    <s v="SGH SUPPORT"/>
    <d v="2022-09-01T00:00:00"/>
    <s v="Angelina"/>
    <s v="Hunt"/>
    <s v="angelina.hunt@sgaviationaustralia.com"/>
    <x v="3"/>
    <x v="1"/>
    <d v="2025-05-19T00:00:00"/>
    <d v="2025-04-21T00:00:00"/>
    <m/>
    <x v="0"/>
    <s v="Q4, FY25"/>
  </r>
  <r>
    <x v="5"/>
    <m/>
    <s v="SGH SUPPORT"/>
    <d v="2022-09-01T00:00:00"/>
    <s v="Angelina"/>
    <s v="Hunt"/>
    <s v="angelina.hunt@sgaviationaustralia.com"/>
    <x v="4"/>
    <x v="1"/>
    <d v="2024-06-04T00:00:00"/>
    <d v="2024-02-29T00:00:00"/>
    <m/>
    <x v="21"/>
    <s v="Q4, FY24"/>
  </r>
  <r>
    <x v="5"/>
    <m/>
    <s v="SGH SUPPORT"/>
    <d v="2022-09-01T00:00:00"/>
    <s v="Angelina"/>
    <s v="Hunt"/>
    <s v="angelina.hunt@sgaviationaustralia.com"/>
    <x v="4"/>
    <x v="1"/>
    <d v="2025-05-19T00:00:00"/>
    <d v="2025-04-21T00:00:00"/>
    <m/>
    <x v="0"/>
    <s v="Q4, FY25"/>
  </r>
  <r>
    <x v="5"/>
    <m/>
    <s v="SGH SUPPORT"/>
    <d v="2022-09-01T00:00:00"/>
    <s v="Angelina"/>
    <s v="Hunt"/>
    <s v="angelina.hunt@sgaviationaustralia.com"/>
    <x v="5"/>
    <x v="1"/>
    <d v="2024-06-04T00:00:00"/>
    <d v="2024-02-29T00:00:00"/>
    <m/>
    <x v="21"/>
    <s v="Q4, FY24"/>
  </r>
  <r>
    <x v="5"/>
    <m/>
    <s v="SGH SUPPORT"/>
    <d v="2022-09-01T00:00:00"/>
    <s v="Angelina"/>
    <s v="Hunt"/>
    <s v="angelina.hunt@sgaviationaustralia.com"/>
    <x v="5"/>
    <x v="1"/>
    <d v="2025-05-19T00:00:00"/>
    <d v="2025-04-21T00:00:00"/>
    <m/>
    <x v="0"/>
    <s v="Q4, FY25"/>
  </r>
  <r>
    <x v="5"/>
    <m/>
    <s v="SGH SUPPORT"/>
    <d v="2022-09-01T00:00:00"/>
    <s v="Angelina"/>
    <s v="Hunt"/>
    <s v="angelina.hunt@sgaviationaustralia.com"/>
    <x v="6"/>
    <x v="1"/>
    <d v="2024-06-04T00:00:00"/>
    <d v="2024-02-29T00:00:00"/>
    <m/>
    <x v="21"/>
    <s v="Q4, FY24"/>
  </r>
  <r>
    <x v="5"/>
    <m/>
    <s v="SGH SUPPORT"/>
    <d v="2022-09-01T00:00:00"/>
    <s v="Angelina"/>
    <s v="Hunt"/>
    <s v="angelina.hunt@sgaviationaustralia.com"/>
    <x v="6"/>
    <x v="1"/>
    <d v="2025-05-20T00:00:00"/>
    <d v="2025-04-21T00:00:00"/>
    <m/>
    <x v="0"/>
    <s v="Q4, FY25"/>
  </r>
  <r>
    <x v="5"/>
    <m/>
    <s v="SGH SUPPORT"/>
    <d v="2022-09-01T00:00:00"/>
    <s v="Angelina"/>
    <s v="Hunt"/>
    <s v="angelina.hunt@sgaviationaustralia.com"/>
    <x v="8"/>
    <x v="1"/>
    <d v="2024-06-04T00:00:00"/>
    <d v="2023-05-11T00:00:00"/>
    <m/>
    <x v="21"/>
    <s v="Q4, FY24"/>
  </r>
  <r>
    <x v="5"/>
    <m/>
    <s v="SGH SUPPORT"/>
    <d v="2022-09-01T00:00:00"/>
    <s v="Angelina"/>
    <s v="Hunt"/>
    <s v="angelina.hunt@sgaviationaustralia.com"/>
    <x v="10"/>
    <x v="1"/>
    <d v="2024-06-04T00:00:00"/>
    <d v="2022-09-28T00:00:00"/>
    <m/>
    <x v="21"/>
    <s v="Q4, FY24"/>
  </r>
  <r>
    <x v="5"/>
    <m/>
    <s v="SGH SUPPORT"/>
    <d v="2022-09-01T00:00:00"/>
    <s v="Angelina"/>
    <s v="Hunt"/>
    <s v="angelina.hunt@sgaviationaustralia.com"/>
    <x v="10"/>
    <x v="1"/>
    <d v="2025-05-19T00:00:00"/>
    <d v="2025-04-21T00:00:00"/>
    <m/>
    <x v="0"/>
    <s v="Q4, FY25"/>
  </r>
  <r>
    <x v="4"/>
    <s v="SS ECOMM SM1"/>
    <s v="SHARED SERVICES E-COM"/>
    <d v="2022-08-29T00:00:00"/>
    <s v="Erin"/>
    <s v="Sidwell"/>
    <s v="Erin.Sidwell@srg.com.au"/>
    <x v="0"/>
    <x v="1"/>
    <d v="2022-09-29T00:00:00"/>
    <d v="2022-09-20T00:00:00"/>
    <m/>
    <x v="3"/>
    <s v="Q2, FY23"/>
  </r>
  <r>
    <x v="4"/>
    <s v="SS ECOMM SM1"/>
    <s v="SHARED SERVICES E-COM"/>
    <d v="2022-08-29T00:00:00"/>
    <s v="Erin"/>
    <s v="Sidwell"/>
    <s v="Erin.Sidwell@srg.com.au"/>
    <x v="1"/>
    <x v="1"/>
    <d v="2022-09-29T00:00:00"/>
    <d v="2022-09-20T00:00:00"/>
    <m/>
    <x v="3"/>
    <s v="Q2, FY23"/>
  </r>
  <r>
    <x v="4"/>
    <s v="SS ECOMM SM1"/>
    <s v="SHARED SERVICES E-COM"/>
    <d v="2022-08-29T00:00:00"/>
    <s v="Erin"/>
    <s v="Sidwell"/>
    <s v="Erin.Sidwell@srg.com.au"/>
    <x v="2"/>
    <x v="1"/>
    <d v="2024-05-17T00:00:00"/>
    <d v="2024-02-29T00:00:00"/>
    <m/>
    <x v="22"/>
    <s v="Q4, FY24"/>
  </r>
  <r>
    <x v="4"/>
    <s v="SS ECOMM SM1"/>
    <s v="SHARED SERVICES E-COM"/>
    <d v="2022-08-29T00:00:00"/>
    <s v="Erin"/>
    <s v="Sidwell"/>
    <s v="Erin.Sidwell@srg.com.au"/>
    <x v="2"/>
    <x v="1"/>
    <d v="2025-05-16T00:00:00"/>
    <d v="2025-04-03T00:00:00"/>
    <m/>
    <x v="0"/>
    <s v="Q4, FY25"/>
  </r>
  <r>
    <x v="4"/>
    <s v="SS ECOMM SM1"/>
    <s v="SHARED SERVICES E-COM"/>
    <d v="2022-08-29T00:00:00"/>
    <s v="Erin"/>
    <s v="Sidwell"/>
    <s v="Erin.Sidwell@srg.com.au"/>
    <x v="3"/>
    <x v="1"/>
    <d v="2024-05-17T00:00:00"/>
    <d v="2024-02-29T00:00:00"/>
    <m/>
    <x v="22"/>
    <s v="Q4, FY24"/>
  </r>
  <r>
    <x v="4"/>
    <s v="SS ECOMM SM1"/>
    <s v="SHARED SERVICES E-COM"/>
    <d v="2022-08-29T00:00:00"/>
    <s v="Erin"/>
    <s v="Sidwell"/>
    <s v="Erin.Sidwell@srg.com.au"/>
    <x v="3"/>
    <x v="1"/>
    <d v="2025-05-16T00:00:00"/>
    <d v="2025-04-03T00:00:00"/>
    <m/>
    <x v="0"/>
    <s v="Q4, FY25"/>
  </r>
  <r>
    <x v="4"/>
    <s v="SS ECOMM SM1"/>
    <s v="SHARED SERVICES E-COM"/>
    <d v="2022-08-29T00:00:00"/>
    <s v="Erin"/>
    <s v="Sidwell"/>
    <s v="Erin.Sidwell@srg.com.au"/>
    <x v="4"/>
    <x v="1"/>
    <d v="2024-05-17T00:00:00"/>
    <d v="2024-02-29T00:00:00"/>
    <m/>
    <x v="22"/>
    <s v="Q4, FY24"/>
  </r>
  <r>
    <x v="4"/>
    <s v="SS ECOMM SM1"/>
    <s v="SHARED SERVICES E-COM"/>
    <d v="2022-08-29T00:00:00"/>
    <s v="Erin"/>
    <s v="Sidwell"/>
    <s v="Erin.Sidwell@srg.com.au"/>
    <x v="4"/>
    <x v="1"/>
    <d v="2025-05-16T00:00:00"/>
    <d v="2025-04-03T00:00:00"/>
    <m/>
    <x v="0"/>
    <s v="Q4, FY25"/>
  </r>
  <r>
    <x v="4"/>
    <s v="SS ECOMM SM1"/>
    <s v="SHARED SERVICES E-COM"/>
    <d v="2022-08-29T00:00:00"/>
    <s v="Erin"/>
    <s v="Sidwell"/>
    <s v="Erin.Sidwell@srg.com.au"/>
    <x v="5"/>
    <x v="1"/>
    <d v="2024-05-17T00:00:00"/>
    <d v="2024-02-29T00:00:00"/>
    <m/>
    <x v="22"/>
    <s v="Q4, FY24"/>
  </r>
  <r>
    <x v="4"/>
    <s v="SS ECOMM SM1"/>
    <s v="SHARED SERVICES E-COM"/>
    <d v="2022-08-29T00:00:00"/>
    <s v="Erin"/>
    <s v="Sidwell"/>
    <s v="Erin.Sidwell@srg.com.au"/>
    <x v="5"/>
    <x v="1"/>
    <d v="2025-05-16T00:00:00"/>
    <d v="2025-04-03T00:00:00"/>
    <m/>
    <x v="0"/>
    <s v="Q4, FY25"/>
  </r>
  <r>
    <x v="4"/>
    <s v="SS ECOMM SM1"/>
    <s v="SHARED SERVICES E-COM"/>
    <d v="2022-08-29T00:00:00"/>
    <s v="Erin"/>
    <s v="Sidwell"/>
    <s v="Erin.Sidwell@srg.com.au"/>
    <x v="6"/>
    <x v="1"/>
    <d v="2024-05-17T00:00:00"/>
    <d v="2024-02-29T00:00:00"/>
    <m/>
    <x v="22"/>
    <s v="Q4, FY24"/>
  </r>
  <r>
    <x v="4"/>
    <s v="SS ECOMM SM1"/>
    <s v="SHARED SERVICES E-COM"/>
    <d v="2022-08-29T00:00:00"/>
    <s v="Erin"/>
    <s v="Sidwell"/>
    <s v="Erin.Sidwell@srg.com.au"/>
    <x v="6"/>
    <x v="1"/>
    <d v="2025-05-09T00:00:00"/>
    <d v="2025-04-03T00:00:00"/>
    <m/>
    <x v="0"/>
    <s v="Q4, FY25"/>
  </r>
  <r>
    <x v="4"/>
    <s v="SS ECOMM SM1"/>
    <s v="SHARED SERVICES E-COM"/>
    <d v="2022-08-29T00:00:00"/>
    <s v="Erin"/>
    <s v="Sidwell"/>
    <s v="Erin.Sidwell@srg.com.au"/>
    <x v="7"/>
    <x v="1"/>
    <d v="2022-12-15T00:00:00"/>
    <d v="2022-08-11T00:00:00"/>
    <m/>
    <x v="40"/>
    <s v="Q2, FY23"/>
  </r>
  <r>
    <x v="4"/>
    <s v="SS ECOMM SM1"/>
    <s v="SHARED SERVICES E-COM"/>
    <d v="2022-08-29T00:00:00"/>
    <s v="Erin"/>
    <s v="Sidwell"/>
    <s v="Erin.Sidwell@srg.com.au"/>
    <x v="8"/>
    <x v="1"/>
    <d v="2022-09-30T00:00:00"/>
    <d v="2022-08-11T00:00:00"/>
    <m/>
    <x v="3"/>
    <s v="Q2, FY23"/>
  </r>
  <r>
    <x v="4"/>
    <s v="SS ECOMM SM1"/>
    <s v="SHARED SERVICES E-COM"/>
    <d v="2022-08-29T00:00:00"/>
    <s v="Erin"/>
    <s v="Sidwell"/>
    <s v="Erin.Sidwell@srg.com.au"/>
    <x v="9"/>
    <x v="1"/>
    <d v="2022-09-28T00:00:00"/>
    <d v="2022-08-11T00:00:00"/>
    <m/>
    <x v="3"/>
    <s v="Q2, FY23"/>
  </r>
  <r>
    <x v="4"/>
    <s v="SS ECOMM SM1"/>
    <s v="SHARED SERVICES E-COM"/>
    <d v="2022-08-29T00:00:00"/>
    <s v="Erin"/>
    <s v="Sidwell"/>
    <s v="Erin.Sidwell@srg.com.au"/>
    <x v="9"/>
    <x v="1"/>
    <d v="2023-03-21T00:00:00"/>
    <d v="2023-03-21T00:00:00"/>
    <m/>
    <x v="38"/>
    <s v="Q3, FY23"/>
  </r>
  <r>
    <x v="4"/>
    <s v="SS ECOMM SM1"/>
    <s v="SHARED SERVICES E-COM"/>
    <d v="2022-08-29T00:00:00"/>
    <s v="Erin"/>
    <s v="Sidwell"/>
    <s v="Erin.Sidwell@srg.com.au"/>
    <x v="10"/>
    <x v="1"/>
    <d v="2022-12-01T00:00:00"/>
    <d v="2022-08-11T00:00:00"/>
    <m/>
    <x v="40"/>
    <s v="Q2, FY23"/>
  </r>
  <r>
    <x v="3"/>
    <s v="Procurement- Property"/>
    <s v="SHARED SERVICES"/>
    <d v="2022-08-29T00:00:00"/>
    <s v="Nez"/>
    <s v="Toprak"/>
    <s v="Neslihan.Toprak@srg.com.au"/>
    <x v="0"/>
    <x v="1"/>
    <d v="2023-01-05T00:00:00"/>
    <d v="2022-09-20T00:00:00"/>
    <m/>
    <x v="9"/>
    <s v="Q3, FY23"/>
  </r>
  <r>
    <x v="3"/>
    <s v="Procurement- Property"/>
    <s v="SHARED SERVICES"/>
    <d v="2022-08-29T00:00:00"/>
    <s v="Nez"/>
    <s v="Toprak"/>
    <s v="Neslihan.Toprak@srg.com.au"/>
    <x v="1"/>
    <x v="1"/>
    <d v="2023-01-05T00:00:00"/>
    <d v="2022-09-20T00:00:00"/>
    <m/>
    <x v="9"/>
    <s v="Q3, FY23"/>
  </r>
  <r>
    <x v="3"/>
    <s v="Procurement- Property"/>
    <s v="SHARED SERVICES"/>
    <d v="2022-08-29T00:00:00"/>
    <s v="Nez"/>
    <s v="Toprak"/>
    <s v="Neslihan.Toprak@srg.com.au"/>
    <x v="2"/>
    <x v="0"/>
    <m/>
    <d v="2025-05-06T00:00:00"/>
    <m/>
    <x v="0"/>
    <s v="Q4, FY25"/>
  </r>
  <r>
    <x v="3"/>
    <s v="Procurement- Property"/>
    <s v="SHARED SERVICES"/>
    <d v="2022-08-29T00:00:00"/>
    <s v="Nez"/>
    <s v="Toprak"/>
    <s v="Neslihan.Toprak@srg.com.au"/>
    <x v="2"/>
    <x v="1"/>
    <d v="2024-06-19T00:00:00"/>
    <d v="2024-02-29T00:00:00"/>
    <m/>
    <x v="21"/>
    <s v="Q4, FY24"/>
  </r>
  <r>
    <x v="3"/>
    <s v="Procurement- Property"/>
    <s v="SHARED SERVICES"/>
    <d v="2022-08-29T00:00:00"/>
    <s v="Nez"/>
    <s v="Toprak"/>
    <s v="Neslihan.Toprak@srg.com.au"/>
    <x v="3"/>
    <x v="0"/>
    <m/>
    <d v="2025-05-06T00:00:00"/>
    <m/>
    <x v="0"/>
    <s v="Q4, FY25"/>
  </r>
  <r>
    <x v="3"/>
    <s v="Procurement- Property"/>
    <s v="SHARED SERVICES"/>
    <d v="2022-08-29T00:00:00"/>
    <s v="Nez"/>
    <s v="Toprak"/>
    <s v="Neslihan.Toprak@srg.com.au"/>
    <x v="3"/>
    <x v="1"/>
    <d v="2024-06-19T00:00:00"/>
    <d v="2024-02-29T00:00:00"/>
    <m/>
    <x v="21"/>
    <s v="Q4, FY24"/>
  </r>
  <r>
    <x v="3"/>
    <s v="Procurement- Property"/>
    <s v="SHARED SERVICES"/>
    <d v="2022-08-29T00:00:00"/>
    <s v="Nez"/>
    <s v="Toprak"/>
    <s v="Neslihan.Toprak@srg.com.au"/>
    <x v="4"/>
    <x v="0"/>
    <m/>
    <d v="2025-05-06T00:00:00"/>
    <m/>
    <x v="0"/>
    <s v="Q4, FY25"/>
  </r>
  <r>
    <x v="3"/>
    <s v="Procurement- Property"/>
    <s v="SHARED SERVICES"/>
    <d v="2022-08-29T00:00:00"/>
    <s v="Nez"/>
    <s v="Toprak"/>
    <s v="Neslihan.Toprak@srg.com.au"/>
    <x v="4"/>
    <x v="1"/>
    <d v="2024-06-19T00:00:00"/>
    <d v="2024-02-29T00:00:00"/>
    <m/>
    <x v="21"/>
    <s v="Q4, FY24"/>
  </r>
  <r>
    <x v="3"/>
    <s v="Procurement- Property"/>
    <s v="SHARED SERVICES"/>
    <d v="2022-08-29T00:00:00"/>
    <s v="Nez"/>
    <s v="Toprak"/>
    <s v="Neslihan.Toprak@srg.com.au"/>
    <x v="5"/>
    <x v="0"/>
    <m/>
    <d v="2025-05-08T00:00:00"/>
    <m/>
    <x v="0"/>
    <s v="Q4, FY25"/>
  </r>
  <r>
    <x v="3"/>
    <s v="Procurement- Property"/>
    <s v="SHARED SERVICES"/>
    <d v="2022-08-29T00:00:00"/>
    <s v="Nez"/>
    <s v="Toprak"/>
    <s v="Neslihan.Toprak@srg.com.au"/>
    <x v="5"/>
    <x v="1"/>
    <d v="2024-06-21T00:00:00"/>
    <d v="2024-02-29T00:00:00"/>
    <m/>
    <x v="21"/>
    <s v="Q4, FY24"/>
  </r>
  <r>
    <x v="3"/>
    <s v="Procurement- Property"/>
    <s v="SHARED SERVICES"/>
    <d v="2022-08-29T00:00:00"/>
    <s v="Nez"/>
    <s v="Toprak"/>
    <s v="Neslihan.Toprak@srg.com.au"/>
    <x v="6"/>
    <x v="0"/>
    <m/>
    <d v="2025-05-08T00:00:00"/>
    <m/>
    <x v="0"/>
    <s v="Q4, FY25"/>
  </r>
  <r>
    <x v="3"/>
    <s v="Procurement- Property"/>
    <s v="SHARED SERVICES"/>
    <d v="2022-08-29T00:00:00"/>
    <s v="Nez"/>
    <s v="Toprak"/>
    <s v="Neslihan.Toprak@srg.com.au"/>
    <x v="6"/>
    <x v="1"/>
    <d v="2024-06-21T00:00:00"/>
    <d v="2024-02-29T00:00:00"/>
    <m/>
    <x v="21"/>
    <s v="Q4, FY24"/>
  </r>
  <r>
    <x v="3"/>
    <s v="Procurement- Property"/>
    <s v="SHARED SERVICES"/>
    <d v="2022-08-29T00:00:00"/>
    <s v="Nez"/>
    <s v="Toprak"/>
    <s v="Neslihan.Toprak@srg.com.au"/>
    <x v="7"/>
    <x v="1"/>
    <d v="2022-09-07T00:00:00"/>
    <d v="2022-08-13T00:00:00"/>
    <m/>
    <x v="30"/>
    <s v="Q1, FY23"/>
  </r>
  <r>
    <x v="3"/>
    <s v="Procurement- Property"/>
    <s v="SHARED SERVICES"/>
    <d v="2022-08-29T00:00:00"/>
    <s v="Nez"/>
    <s v="Toprak"/>
    <s v="Neslihan.Toprak@srg.com.au"/>
    <x v="8"/>
    <x v="1"/>
    <d v="2022-09-07T00:00:00"/>
    <d v="2022-08-13T00:00:00"/>
    <m/>
    <x v="30"/>
    <s v="Q1, FY23"/>
  </r>
  <r>
    <x v="3"/>
    <s v="Procurement- Property"/>
    <s v="SHARED SERVICES"/>
    <d v="2022-08-29T00:00:00"/>
    <s v="Nez"/>
    <s v="Toprak"/>
    <s v="Neslihan.Toprak@srg.com.au"/>
    <x v="9"/>
    <x v="1"/>
    <d v="2022-09-07T00:00:00"/>
    <d v="2022-08-13T00:00:00"/>
    <m/>
    <x v="30"/>
    <s v="Q1, FY23"/>
  </r>
  <r>
    <x v="3"/>
    <s v="Procurement- Property"/>
    <s v="SHARED SERVICES"/>
    <d v="2022-08-29T00:00:00"/>
    <s v="Nez"/>
    <s v="Toprak"/>
    <s v="Neslihan.Toprak@srg.com.au"/>
    <x v="10"/>
    <x v="1"/>
    <d v="2022-09-07T00:00:00"/>
    <d v="2022-08-13T00:00:00"/>
    <m/>
    <x v="30"/>
    <s v="Q1, FY23"/>
  </r>
  <r>
    <x v="2"/>
    <s v="IT SALES &amp; OPS"/>
    <s v="SHARED SERVICES IT"/>
    <d v="2022-08-22T00:00:00"/>
    <s v="Isla"/>
    <s v="Belcher"/>
    <s v="ISLA.BELCHER@SRG.COM.AU"/>
    <x v="0"/>
    <x v="1"/>
    <d v="2022-10-06T00:00:00"/>
    <d v="2022-09-20T00:00:00"/>
    <m/>
    <x v="3"/>
    <s v="Q2, FY23"/>
  </r>
  <r>
    <x v="2"/>
    <s v="IT SALES &amp; OPS"/>
    <s v="SHARED SERVICES IT"/>
    <d v="2022-08-22T00:00:00"/>
    <s v="Isla"/>
    <s v="Belcher"/>
    <s v="ISLA.BELCHER@SRG.COM.AU"/>
    <x v="1"/>
    <x v="1"/>
    <d v="2022-10-06T00:00:00"/>
    <d v="2022-09-20T00:00:00"/>
    <m/>
    <x v="3"/>
    <s v="Q2, FY23"/>
  </r>
  <r>
    <x v="2"/>
    <s v="IT SALES &amp; OPS"/>
    <s v="SHARED SERVICES IT"/>
    <d v="2022-08-22T00:00:00"/>
    <s v="Isla"/>
    <s v="Belcher"/>
    <s v="ISLA.BELCHER@SRG.COM.AU"/>
    <x v="2"/>
    <x v="1"/>
    <d v="2024-03-25T00:00:00"/>
    <d v="2024-02-29T00:00:00"/>
    <m/>
    <x v="5"/>
    <s v="Q4, FY24"/>
  </r>
  <r>
    <x v="2"/>
    <s v="IT SALES &amp; OPS"/>
    <s v="SHARED SERVICES IT"/>
    <d v="2022-08-22T00:00:00"/>
    <s v="Isla"/>
    <s v="Belcher"/>
    <s v="ISLA.BELCHER@SRG.COM.AU"/>
    <x v="3"/>
    <x v="1"/>
    <d v="2024-03-25T00:00:00"/>
    <d v="2024-02-29T00:00:00"/>
    <m/>
    <x v="5"/>
    <s v="Q4, FY24"/>
  </r>
  <r>
    <x v="2"/>
    <s v="IT SALES &amp; OPS"/>
    <s v="SHARED SERVICES IT"/>
    <d v="2022-08-22T00:00:00"/>
    <s v="Isla"/>
    <s v="Belcher"/>
    <s v="ISLA.BELCHER@SRG.COM.AU"/>
    <x v="3"/>
    <x v="1"/>
    <d v="2025-02-13T00:00:00"/>
    <d v="2025-02-13T00:00:00"/>
    <m/>
    <x v="8"/>
    <s v="Q3, FY25"/>
  </r>
  <r>
    <x v="2"/>
    <s v="IT SALES &amp; OPS"/>
    <s v="SHARED SERVICES IT"/>
    <d v="2022-08-22T00:00:00"/>
    <s v="Isla"/>
    <s v="Belcher"/>
    <s v="ISLA.BELCHER@SRG.COM.AU"/>
    <x v="4"/>
    <x v="1"/>
    <d v="2024-03-27T00:00:00"/>
    <d v="2024-02-29T00:00:00"/>
    <m/>
    <x v="5"/>
    <s v="Q4, FY24"/>
  </r>
  <r>
    <x v="2"/>
    <s v="IT SALES &amp; OPS"/>
    <s v="SHARED SERVICES IT"/>
    <d v="2022-08-22T00:00:00"/>
    <s v="Isla"/>
    <s v="Belcher"/>
    <s v="ISLA.BELCHER@SRG.COM.AU"/>
    <x v="5"/>
    <x v="1"/>
    <d v="2024-03-27T00:00:00"/>
    <d v="2024-02-29T00:00:00"/>
    <m/>
    <x v="5"/>
    <s v="Q4, FY24"/>
  </r>
  <r>
    <x v="2"/>
    <s v="IT SALES &amp; OPS"/>
    <s v="SHARED SERVICES IT"/>
    <d v="2022-08-22T00:00:00"/>
    <s v="Isla"/>
    <s v="Belcher"/>
    <s v="ISLA.BELCHER@SRG.COM.AU"/>
    <x v="6"/>
    <x v="1"/>
    <d v="2024-03-27T00:00:00"/>
    <d v="2024-02-29T00:00:00"/>
    <m/>
    <x v="5"/>
    <s v="Q4, FY24"/>
  </r>
  <r>
    <x v="2"/>
    <s v="IT SALES &amp; OPS"/>
    <s v="SHARED SERVICES IT"/>
    <d v="2022-08-22T00:00:00"/>
    <s v="Isla"/>
    <s v="Belcher"/>
    <s v="ISLA.BELCHER@SRG.COM.AU"/>
    <x v="7"/>
    <x v="1"/>
    <d v="2022-10-06T00:00:00"/>
    <d v="2022-08-24T00:00:00"/>
    <m/>
    <x v="3"/>
    <s v="Q2, FY23"/>
  </r>
  <r>
    <x v="2"/>
    <s v="IT SALES &amp; OPS"/>
    <s v="SHARED SERVICES IT"/>
    <d v="2022-08-22T00:00:00"/>
    <s v="Isla"/>
    <s v="Belcher"/>
    <s v="ISLA.BELCHER@SRG.COM.AU"/>
    <x v="8"/>
    <x v="1"/>
    <d v="2022-10-06T00:00:00"/>
    <d v="2022-08-24T00:00:00"/>
    <m/>
    <x v="3"/>
    <s v="Q2, FY23"/>
  </r>
  <r>
    <x v="2"/>
    <s v="IT SALES &amp; OPS"/>
    <s v="SHARED SERVICES IT"/>
    <d v="2022-08-22T00:00:00"/>
    <s v="Isla"/>
    <s v="Belcher"/>
    <s v="ISLA.BELCHER@SRG.COM.AU"/>
    <x v="9"/>
    <x v="1"/>
    <d v="2022-10-06T00:00:00"/>
    <d v="2022-08-24T00:00:00"/>
    <m/>
    <x v="3"/>
    <s v="Q2, FY23"/>
  </r>
  <r>
    <x v="2"/>
    <s v="IT SALES &amp; OPS"/>
    <s v="SHARED SERVICES IT"/>
    <d v="2022-08-22T00:00:00"/>
    <s v="Isla"/>
    <s v="Belcher"/>
    <s v="ISLA.BELCHER@SRG.COM.AU"/>
    <x v="10"/>
    <x v="1"/>
    <d v="2022-10-06T00:00:00"/>
    <d v="2022-08-24T00:00:00"/>
    <m/>
    <x v="3"/>
    <s v="Q2, FY23"/>
  </r>
  <r>
    <x v="7"/>
    <s v="HR LEARN DEVELOP"/>
    <s v="SHARED SERVICES HR"/>
    <d v="2022-08-16T00:00:00"/>
    <s v="Tina"/>
    <s v="De Luca"/>
    <s v="valentina.deluca@srg.com.au"/>
    <x v="0"/>
    <x v="1"/>
    <d v="2022-09-14T00:00:00"/>
    <d v="2022-09-14T00:00:00"/>
    <m/>
    <x v="30"/>
    <s v="Q1, FY23"/>
  </r>
  <r>
    <x v="7"/>
    <s v="HR LEARN DEVELOP"/>
    <s v="SHARED SERVICES HR"/>
    <d v="2022-08-16T00:00:00"/>
    <s v="Tina"/>
    <s v="De Luca"/>
    <s v="valentina.deluca@srg.com.au"/>
    <x v="0"/>
    <x v="1"/>
    <d v="2022-09-21T00:00:00"/>
    <d v="2022-09-15T00:00:00"/>
    <m/>
    <x v="30"/>
    <s v="Q1, FY23"/>
  </r>
  <r>
    <x v="7"/>
    <s v="HR LEARN DEVELOP"/>
    <s v="SHARED SERVICES HR"/>
    <d v="2022-08-16T00:00:00"/>
    <s v="Tina"/>
    <s v="De Luca"/>
    <s v="valentina.deluca@srg.com.au"/>
    <x v="0"/>
    <x v="1"/>
    <d v="2022-11-15T00:00:00"/>
    <d v="2022-10-10T00:00:00"/>
    <m/>
    <x v="26"/>
    <s v="Q2, FY23"/>
  </r>
  <r>
    <x v="7"/>
    <s v="HR LEARN DEVELOP"/>
    <s v="SHARED SERVICES HR"/>
    <d v="2022-08-16T00:00:00"/>
    <s v="Tina"/>
    <s v="De Luca"/>
    <s v="valentina.deluca@srg.com.au"/>
    <x v="0"/>
    <x v="1"/>
    <d v="2024-06-04T00:00:00"/>
    <d v="2024-05-08T00:00:00"/>
    <m/>
    <x v="21"/>
    <s v="Q4, FY24"/>
  </r>
  <r>
    <x v="7"/>
    <s v="HR LEARN DEVELOP"/>
    <s v="SHARED SERVICES HR"/>
    <d v="2022-08-16T00:00:00"/>
    <s v="Tina"/>
    <s v="De Luca"/>
    <s v="valentina.deluca@srg.com.au"/>
    <x v="1"/>
    <x v="1"/>
    <d v="2022-09-21T00:00:00"/>
    <d v="2022-09-14T00:00:00"/>
    <m/>
    <x v="30"/>
    <s v="Q1, FY23"/>
  </r>
  <r>
    <x v="7"/>
    <s v="HR LEARN DEVELOP"/>
    <s v="SHARED SERVICES HR"/>
    <d v="2022-08-16T00:00:00"/>
    <s v="Tina"/>
    <s v="De Luca"/>
    <s v="valentina.deluca@srg.com.au"/>
    <x v="1"/>
    <x v="1"/>
    <d v="2022-11-14T00:00:00"/>
    <d v="2022-10-06T00:00:00"/>
    <m/>
    <x v="26"/>
    <s v="Q2, FY23"/>
  </r>
  <r>
    <x v="7"/>
    <s v="HR LEARN DEVELOP"/>
    <s v="SHARED SERVICES HR"/>
    <d v="2022-08-16T00:00:00"/>
    <s v="Tina"/>
    <s v="De Luca"/>
    <s v="valentina.deluca@srg.com.au"/>
    <x v="2"/>
    <x v="0"/>
    <m/>
    <d v="2025-04-22T00:00:00"/>
    <m/>
    <x v="1"/>
    <s v="Q4, FY25"/>
  </r>
  <r>
    <x v="7"/>
    <s v="HR LEARN DEVELOP"/>
    <s v="SHARED SERVICES HR"/>
    <d v="2022-08-16T00:00:00"/>
    <s v="Tina"/>
    <s v="De Luca"/>
    <s v="valentina.deluca@srg.com.au"/>
    <x v="2"/>
    <x v="1"/>
    <d v="2024-06-05T00:00:00"/>
    <d v="2024-02-29T00:00:00"/>
    <m/>
    <x v="21"/>
    <s v="Q4, FY24"/>
  </r>
  <r>
    <x v="7"/>
    <s v="HR LEARN DEVELOP"/>
    <s v="SHARED SERVICES HR"/>
    <d v="2022-08-16T00:00:00"/>
    <s v="Tina"/>
    <s v="De Luca"/>
    <s v="valentina.deluca@srg.com.au"/>
    <x v="3"/>
    <x v="0"/>
    <m/>
    <d v="2025-04-22T00:00:00"/>
    <m/>
    <x v="1"/>
    <s v="Q4, FY25"/>
  </r>
  <r>
    <x v="7"/>
    <s v="HR LEARN DEVELOP"/>
    <s v="SHARED SERVICES HR"/>
    <d v="2022-08-16T00:00:00"/>
    <s v="Tina"/>
    <s v="De Luca"/>
    <s v="valentina.deluca@srg.com.au"/>
    <x v="3"/>
    <x v="1"/>
    <d v="2024-06-05T00:00:00"/>
    <d v="2024-02-29T00:00:00"/>
    <m/>
    <x v="21"/>
    <s v="Q4, FY24"/>
  </r>
  <r>
    <x v="7"/>
    <s v="HR LEARN DEVELOP"/>
    <s v="SHARED SERVICES HR"/>
    <d v="2022-08-16T00:00:00"/>
    <s v="Tina"/>
    <s v="De Luca"/>
    <s v="valentina.deluca@srg.com.au"/>
    <x v="4"/>
    <x v="0"/>
    <m/>
    <d v="2025-04-22T00:00:00"/>
    <m/>
    <x v="1"/>
    <s v="Q4, FY25"/>
  </r>
  <r>
    <x v="7"/>
    <s v="HR LEARN DEVELOP"/>
    <s v="SHARED SERVICES HR"/>
    <d v="2022-08-16T00:00:00"/>
    <s v="Tina"/>
    <s v="De Luca"/>
    <s v="valentina.deluca@srg.com.au"/>
    <x v="4"/>
    <x v="1"/>
    <d v="2024-06-05T00:00:00"/>
    <d v="2024-02-29T00:00:00"/>
    <m/>
    <x v="21"/>
    <s v="Q4, FY24"/>
  </r>
  <r>
    <x v="7"/>
    <s v="HR LEARN DEVELOP"/>
    <s v="SHARED SERVICES HR"/>
    <d v="2022-08-16T00:00:00"/>
    <s v="Tina"/>
    <s v="De Luca"/>
    <s v="valentina.deluca@srg.com.au"/>
    <x v="5"/>
    <x v="0"/>
    <m/>
    <d v="2025-04-22T00:00:00"/>
    <m/>
    <x v="1"/>
    <s v="Q4, FY25"/>
  </r>
  <r>
    <x v="7"/>
    <s v="HR LEARN DEVELOP"/>
    <s v="SHARED SERVICES HR"/>
    <d v="2022-08-16T00:00:00"/>
    <s v="Tina"/>
    <s v="De Luca"/>
    <s v="valentina.deluca@srg.com.au"/>
    <x v="5"/>
    <x v="1"/>
    <d v="2024-06-05T00:00:00"/>
    <d v="2023-04-26T00:00:00"/>
    <m/>
    <x v="21"/>
    <s v="Q4, FY24"/>
  </r>
  <r>
    <x v="7"/>
    <s v="HR LEARN DEVELOP"/>
    <s v="SHARED SERVICES HR"/>
    <d v="2022-08-16T00:00:00"/>
    <s v="Tina"/>
    <s v="De Luca"/>
    <s v="valentina.deluca@srg.com.au"/>
    <x v="6"/>
    <x v="0"/>
    <m/>
    <d v="2025-04-22T00:00:00"/>
    <m/>
    <x v="1"/>
    <s v="Q4, FY25"/>
  </r>
  <r>
    <x v="7"/>
    <s v="HR LEARN DEVELOP"/>
    <s v="SHARED SERVICES HR"/>
    <d v="2022-08-16T00:00:00"/>
    <s v="Tina"/>
    <s v="De Luca"/>
    <s v="valentina.deluca@srg.com.au"/>
    <x v="6"/>
    <x v="1"/>
    <d v="2024-06-05T00:00:00"/>
    <d v="2024-02-29T00:00:00"/>
    <m/>
    <x v="21"/>
    <s v="Q4, FY24"/>
  </r>
  <r>
    <x v="7"/>
    <s v="HR LEARN DEVELOP"/>
    <s v="SHARED SERVICES HR"/>
    <d v="2022-08-16T00:00:00"/>
    <s v="Tina"/>
    <s v="De Luca"/>
    <s v="valentina.deluca@srg.com.au"/>
    <x v="7"/>
    <x v="1"/>
    <d v="2022-08-22T00:00:00"/>
    <d v="2022-07-29T00:00:00"/>
    <m/>
    <x v="10"/>
    <s v="Q1, FY23"/>
  </r>
  <r>
    <x v="7"/>
    <s v="HR LEARN DEVELOP"/>
    <s v="SHARED SERVICES HR"/>
    <d v="2022-08-16T00:00:00"/>
    <s v="Tina"/>
    <s v="De Luca"/>
    <s v="valentina.deluca@srg.com.au"/>
    <x v="7"/>
    <x v="1"/>
    <d v="2022-11-15T00:00:00"/>
    <d v="2022-10-14T00:00:00"/>
    <m/>
    <x v="26"/>
    <s v="Q2, FY23"/>
  </r>
  <r>
    <x v="7"/>
    <s v="HR LEARN DEVELOP"/>
    <s v="SHARED SERVICES HR"/>
    <d v="2022-08-16T00:00:00"/>
    <s v="Tina"/>
    <s v="De Luca"/>
    <s v="valentina.deluca@srg.com.au"/>
    <x v="7"/>
    <x v="1"/>
    <d v="2022-12-01T00:00:00"/>
    <d v="2022-12-01T00:00:00"/>
    <m/>
    <x v="40"/>
    <s v="Q2, FY23"/>
  </r>
  <r>
    <x v="7"/>
    <s v="HR LEARN DEVELOP"/>
    <s v="SHARED SERVICES HR"/>
    <d v="2022-08-16T00:00:00"/>
    <s v="Tina"/>
    <s v="De Luca"/>
    <s v="valentina.deluca@srg.com.au"/>
    <x v="8"/>
    <x v="1"/>
    <d v="2022-08-22T00:00:00"/>
    <d v="2022-07-29T00:00:00"/>
    <m/>
    <x v="10"/>
    <s v="Q1, FY23"/>
  </r>
  <r>
    <x v="7"/>
    <s v="HR LEARN DEVELOP"/>
    <s v="SHARED SERVICES HR"/>
    <d v="2022-08-16T00:00:00"/>
    <s v="Tina"/>
    <s v="De Luca"/>
    <s v="valentina.deluca@srg.com.au"/>
    <x v="8"/>
    <x v="1"/>
    <d v="2022-09-21T00:00:00"/>
    <d v="2022-09-15T00:00:00"/>
    <m/>
    <x v="30"/>
    <s v="Q1, FY23"/>
  </r>
  <r>
    <x v="7"/>
    <s v="HR LEARN DEVELOP"/>
    <s v="SHARED SERVICES HR"/>
    <d v="2022-08-16T00:00:00"/>
    <s v="Tina"/>
    <s v="De Luca"/>
    <s v="valentina.deluca@srg.com.au"/>
    <x v="8"/>
    <x v="1"/>
    <d v="2022-11-15T00:00:00"/>
    <d v="2022-09-26T00:00:00"/>
    <m/>
    <x v="26"/>
    <s v="Q2, FY23"/>
  </r>
  <r>
    <x v="7"/>
    <s v="HR LEARN DEVELOP"/>
    <s v="SHARED SERVICES HR"/>
    <d v="2022-08-16T00:00:00"/>
    <s v="Tina"/>
    <s v="De Luca"/>
    <s v="valentina.deluca@srg.com.au"/>
    <x v="8"/>
    <x v="1"/>
    <d v="2023-01-18T00:00:00"/>
    <d v="2023-01-11T00:00:00"/>
    <m/>
    <x v="9"/>
    <s v="Q3, FY23"/>
  </r>
  <r>
    <x v="7"/>
    <s v="HR LEARN DEVELOP"/>
    <s v="SHARED SERVICES HR"/>
    <d v="2022-08-16T00:00:00"/>
    <s v="Tina"/>
    <s v="De Luca"/>
    <s v="valentina.deluca@srg.com.au"/>
    <x v="9"/>
    <x v="1"/>
    <d v="2022-08-22T00:00:00"/>
    <d v="2022-07-29T00:00:00"/>
    <m/>
    <x v="10"/>
    <s v="Q1, FY23"/>
  </r>
  <r>
    <x v="7"/>
    <s v="HR LEARN DEVELOP"/>
    <s v="SHARED SERVICES HR"/>
    <d v="2022-08-16T00:00:00"/>
    <s v="Tina"/>
    <s v="De Luca"/>
    <s v="valentina.deluca@srg.com.au"/>
    <x v="9"/>
    <x v="1"/>
    <d v="2022-11-15T00:00:00"/>
    <d v="2022-10-14T00:00:00"/>
    <m/>
    <x v="26"/>
    <s v="Q2, FY23"/>
  </r>
  <r>
    <x v="7"/>
    <s v="HR LEARN DEVELOP"/>
    <s v="SHARED SERVICES HR"/>
    <d v="2022-08-16T00:00:00"/>
    <s v="Tina"/>
    <s v="De Luca"/>
    <s v="valentina.deluca@srg.com.au"/>
    <x v="9"/>
    <x v="1"/>
    <d v="2024-07-23T00:00:00"/>
    <d v="2024-07-05T00:00:00"/>
    <m/>
    <x v="20"/>
    <s v="Q1, FY25"/>
  </r>
  <r>
    <x v="7"/>
    <s v="HR LEARN DEVELOP"/>
    <s v="SHARED SERVICES HR"/>
    <d v="2022-08-16T00:00:00"/>
    <s v="Tina"/>
    <s v="De Luca"/>
    <s v="valentina.deluca@srg.com.au"/>
    <x v="10"/>
    <x v="1"/>
    <d v="2022-08-22T00:00:00"/>
    <d v="2022-07-29T00:00:00"/>
    <m/>
    <x v="10"/>
    <s v="Q1, FY23"/>
  </r>
  <r>
    <x v="7"/>
    <s v="HR LEARN DEVELOP"/>
    <s v="SHARED SERVICES HR"/>
    <d v="2022-08-16T00:00:00"/>
    <s v="Tina"/>
    <s v="De Luca"/>
    <s v="valentina.deluca@srg.com.au"/>
    <x v="10"/>
    <x v="1"/>
    <d v="2022-11-15T00:00:00"/>
    <d v="2022-10-14T00:00:00"/>
    <m/>
    <x v="26"/>
    <s v="Q2, FY23"/>
  </r>
  <r>
    <x v="7"/>
    <s v="HR LEARN DEVELOP"/>
    <s v="SHARED SERVICES HR"/>
    <d v="2022-08-16T00:00:00"/>
    <s v="Tina"/>
    <s v="De Luca"/>
    <s v="valentina.deluca@srg.com.au"/>
    <x v="10"/>
    <x v="1"/>
    <d v="2024-05-03T00:00:00"/>
    <d v="2024-04-22T00:00:00"/>
    <m/>
    <x v="22"/>
    <s v="Q4, FY24"/>
  </r>
  <r>
    <x v="6"/>
    <s v="SS Finance SM1"/>
    <s v="SHARED SERVICES"/>
    <d v="2022-08-15T00:00:00"/>
    <s v="Tim"/>
    <s v="Charman"/>
    <s v="Tim.Charman@srg.com.au"/>
    <x v="0"/>
    <x v="1"/>
    <d v="2022-09-20T00:00:00"/>
    <d v="2022-09-20T00:00:00"/>
    <m/>
    <x v="30"/>
    <s v="Q1, FY23"/>
  </r>
  <r>
    <x v="6"/>
    <s v="SS Finance SM1"/>
    <s v="SHARED SERVICES"/>
    <d v="2022-08-15T00:00:00"/>
    <s v="Tim"/>
    <s v="Charman"/>
    <s v="Tim.Charman@srg.com.au"/>
    <x v="1"/>
    <x v="1"/>
    <d v="2022-09-20T00:00:00"/>
    <d v="2022-09-20T00:00:00"/>
    <m/>
    <x v="30"/>
    <s v="Q1, FY23"/>
  </r>
  <r>
    <x v="6"/>
    <s v="SS Finance SM1"/>
    <s v="SHARED SERVICES"/>
    <d v="2022-08-15T00:00:00"/>
    <s v="Tim"/>
    <s v="Charman"/>
    <s v="Tim.Charman@srg.com.au"/>
    <x v="2"/>
    <x v="1"/>
    <d v="2024-05-01T00:00:00"/>
    <d v="2024-02-29T00:00:00"/>
    <m/>
    <x v="22"/>
    <s v="Q4, FY24"/>
  </r>
  <r>
    <x v="6"/>
    <s v="SS Finance SM1"/>
    <s v="SHARED SERVICES"/>
    <d v="2022-08-15T00:00:00"/>
    <s v="Tim"/>
    <s v="Charman"/>
    <s v="Tim.Charman@srg.com.au"/>
    <x v="2"/>
    <x v="1"/>
    <d v="2025-03-18T00:00:00"/>
    <d v="2025-03-18T00:00:00"/>
    <m/>
    <x v="2"/>
    <s v="Q3, FY25"/>
  </r>
  <r>
    <x v="6"/>
    <s v="SS Finance SM1"/>
    <s v="SHARED SERVICES"/>
    <d v="2022-08-15T00:00:00"/>
    <s v="Tim"/>
    <s v="Charman"/>
    <s v="Tim.Charman@srg.com.au"/>
    <x v="3"/>
    <x v="1"/>
    <d v="2025-05-19T00:00:00"/>
    <d v="2024-02-29T00:00:00"/>
    <m/>
    <x v="0"/>
    <s v="Q4, FY25"/>
  </r>
  <r>
    <x v="6"/>
    <s v="SS Finance SM1"/>
    <s v="SHARED SERVICES"/>
    <d v="2022-08-15T00:00:00"/>
    <s v="Tim"/>
    <s v="Charman"/>
    <s v="Tim.Charman@srg.com.au"/>
    <x v="4"/>
    <x v="1"/>
    <d v="2025-05-19T00:00:00"/>
    <d v="2024-02-29T00:00:00"/>
    <m/>
    <x v="0"/>
    <s v="Q4, FY25"/>
  </r>
  <r>
    <x v="6"/>
    <s v="SS Finance SM1"/>
    <s v="SHARED SERVICES"/>
    <d v="2022-08-15T00:00:00"/>
    <s v="Tim"/>
    <s v="Charman"/>
    <s v="Tim.Charman@srg.com.au"/>
    <x v="5"/>
    <x v="1"/>
    <d v="2025-05-19T00:00:00"/>
    <d v="2024-02-29T00:00:00"/>
    <m/>
    <x v="0"/>
    <s v="Q4, FY25"/>
  </r>
  <r>
    <x v="6"/>
    <s v="SS Finance SM1"/>
    <s v="SHARED SERVICES"/>
    <d v="2022-08-15T00:00:00"/>
    <s v="Tim"/>
    <s v="Charman"/>
    <s v="Tim.Charman@srg.com.au"/>
    <x v="6"/>
    <x v="1"/>
    <d v="2025-05-19T00:00:00"/>
    <d v="2024-02-29T00:00:00"/>
    <m/>
    <x v="0"/>
    <s v="Q4, FY25"/>
  </r>
  <r>
    <x v="6"/>
    <s v="SS Finance SM1"/>
    <s v="SHARED SERVICES"/>
    <d v="2022-08-15T00:00:00"/>
    <s v="Tim"/>
    <s v="Charman"/>
    <s v="Tim.Charman@srg.com.au"/>
    <x v="7"/>
    <x v="1"/>
    <d v="2022-08-29T00:00:00"/>
    <d v="2022-07-05T00:00:00"/>
    <m/>
    <x v="30"/>
    <s v="Q1, FY23"/>
  </r>
  <r>
    <x v="6"/>
    <s v="SS Finance SM1"/>
    <s v="SHARED SERVICES"/>
    <d v="2022-08-15T00:00:00"/>
    <s v="Tim"/>
    <s v="Charman"/>
    <s v="Tim.Charman@srg.com.au"/>
    <x v="8"/>
    <x v="1"/>
    <d v="2022-08-29T00:00:00"/>
    <d v="2022-07-05T00:00:00"/>
    <m/>
    <x v="30"/>
    <s v="Q1, FY23"/>
  </r>
  <r>
    <x v="6"/>
    <s v="SS Finance SM1"/>
    <s v="SHARED SERVICES"/>
    <d v="2022-08-15T00:00:00"/>
    <s v="Tim"/>
    <s v="Charman"/>
    <s v="Tim.Charman@srg.com.au"/>
    <x v="9"/>
    <x v="1"/>
    <d v="2022-08-29T00:00:00"/>
    <d v="2022-07-05T00:00:00"/>
    <m/>
    <x v="30"/>
    <s v="Q1, FY23"/>
  </r>
  <r>
    <x v="6"/>
    <s v="SS Finance SM1"/>
    <s v="SHARED SERVICES"/>
    <d v="2022-08-15T00:00:00"/>
    <s v="Tim"/>
    <s v="Charman"/>
    <s v="Tim.Charman@srg.com.au"/>
    <x v="9"/>
    <x v="1"/>
    <d v="2023-11-22T00:00:00"/>
    <d v="2023-11-22T00:00:00"/>
    <m/>
    <x v="28"/>
    <s v="Q2, FY24"/>
  </r>
  <r>
    <x v="6"/>
    <s v="SS Finance SM1"/>
    <s v="SHARED SERVICES"/>
    <d v="2022-08-15T00:00:00"/>
    <s v="Tim"/>
    <s v="Charman"/>
    <s v="Tim.Charman@srg.com.au"/>
    <x v="10"/>
    <x v="1"/>
    <d v="2022-08-29T00:00:00"/>
    <d v="2022-07-05T00:00:00"/>
    <m/>
    <x v="30"/>
    <s v="Q1, FY23"/>
  </r>
  <r>
    <x v="8"/>
    <s v="SC PROCESS &amp;TRANS TL"/>
    <s v="DC"/>
    <d v="2022-08-08T00:00:00"/>
    <s v="Sowjanya"/>
    <s v="Nagireddy"/>
    <s v="SOWJI.REDDY1701@GMAIL.COM"/>
    <x v="0"/>
    <x v="1"/>
    <d v="2024-04-04T00:00:00"/>
    <d v="2022-10-06T00:00:00"/>
    <m/>
    <x v="5"/>
    <s v="Q4, FY24"/>
  </r>
  <r>
    <x v="8"/>
    <s v="SC PROCESS &amp;TRANS TL"/>
    <s v="DC"/>
    <d v="2022-08-08T00:00:00"/>
    <s v="Sowjanya"/>
    <s v="Nagireddy"/>
    <s v="SOWJI.REDDY1701@GMAIL.COM"/>
    <x v="1"/>
    <x v="1"/>
    <d v="2024-04-04T00:00:00"/>
    <d v="2022-10-06T00:00:00"/>
    <m/>
    <x v="5"/>
    <s v="Q4, FY24"/>
  </r>
  <r>
    <x v="7"/>
    <m/>
    <s v="SHARED SERVICES HR"/>
    <d v="2022-08-01T00:00:00"/>
    <s v="Julie"/>
    <s v="Huang"/>
    <s v="Julie.Huang@srg.com.au"/>
    <x v="0"/>
    <x v="1"/>
    <d v="2022-11-07T00:00:00"/>
    <d v="2022-09-20T00:00:00"/>
    <m/>
    <x v="26"/>
    <s v="Q2, FY23"/>
  </r>
  <r>
    <x v="7"/>
    <m/>
    <s v="SHARED SERVICES HR"/>
    <d v="2022-08-01T00:00:00"/>
    <s v="Julie"/>
    <s v="Huang"/>
    <s v="Julie.Huang@srg.com.au"/>
    <x v="1"/>
    <x v="1"/>
    <d v="2022-11-07T00:00:00"/>
    <d v="2022-09-20T00:00:00"/>
    <m/>
    <x v="26"/>
    <s v="Q2, FY23"/>
  </r>
  <r>
    <x v="7"/>
    <m/>
    <s v="SHARED SERVICES HR"/>
    <d v="2022-08-01T00:00:00"/>
    <s v="Julie"/>
    <s v="Huang"/>
    <s v="Julie.Huang@srg.com.au"/>
    <x v="2"/>
    <x v="1"/>
    <d v="2024-03-08T00:00:00"/>
    <d v="2024-02-29T00:00:00"/>
    <m/>
    <x v="4"/>
    <s v="Q3, FY24"/>
  </r>
  <r>
    <x v="7"/>
    <m/>
    <s v="SHARED SERVICES HR"/>
    <d v="2022-08-01T00:00:00"/>
    <s v="Julie"/>
    <s v="Huang"/>
    <s v="Julie.Huang@srg.com.au"/>
    <x v="3"/>
    <x v="1"/>
    <d v="2024-03-08T00:00:00"/>
    <d v="2024-02-29T00:00:00"/>
    <m/>
    <x v="4"/>
    <s v="Q3, FY24"/>
  </r>
  <r>
    <x v="7"/>
    <m/>
    <s v="SHARED SERVICES HR"/>
    <d v="2022-08-01T00:00:00"/>
    <s v="Julie"/>
    <s v="Huang"/>
    <s v="Julie.Huang@srg.com.au"/>
    <x v="4"/>
    <x v="1"/>
    <d v="2024-03-08T00:00:00"/>
    <d v="2024-02-29T00:00:00"/>
    <m/>
    <x v="4"/>
    <s v="Q3, FY24"/>
  </r>
  <r>
    <x v="7"/>
    <m/>
    <s v="SHARED SERVICES HR"/>
    <d v="2022-08-01T00:00:00"/>
    <s v="Julie"/>
    <s v="Huang"/>
    <s v="Julie.Huang@srg.com.au"/>
    <x v="5"/>
    <x v="1"/>
    <d v="2024-03-08T00:00:00"/>
    <d v="2024-02-29T00:00:00"/>
    <m/>
    <x v="4"/>
    <s v="Q3, FY24"/>
  </r>
  <r>
    <x v="7"/>
    <m/>
    <s v="SHARED SERVICES HR"/>
    <d v="2022-08-01T00:00:00"/>
    <s v="Julie"/>
    <s v="Huang"/>
    <s v="Julie.Huang@srg.com.au"/>
    <x v="6"/>
    <x v="1"/>
    <d v="2024-03-08T00:00:00"/>
    <d v="2024-02-29T00:00:00"/>
    <m/>
    <x v="4"/>
    <s v="Q3, FY24"/>
  </r>
  <r>
    <x v="7"/>
    <m/>
    <s v="SHARED SERVICES HR"/>
    <d v="2022-08-01T00:00:00"/>
    <s v="Julie"/>
    <s v="Huang"/>
    <s v="Julie.Huang@srg.com.au"/>
    <x v="7"/>
    <x v="1"/>
    <d v="2022-10-05T00:00:00"/>
    <d v="2022-07-06T00:00:00"/>
    <m/>
    <x v="3"/>
    <s v="Q2, FY23"/>
  </r>
  <r>
    <x v="7"/>
    <m/>
    <s v="SHARED SERVICES HR"/>
    <d v="2022-08-01T00:00:00"/>
    <s v="Julie"/>
    <s v="Huang"/>
    <s v="Julie.Huang@srg.com.au"/>
    <x v="8"/>
    <x v="1"/>
    <d v="2022-10-06T00:00:00"/>
    <d v="2022-07-06T00:00:00"/>
    <m/>
    <x v="3"/>
    <s v="Q2, FY23"/>
  </r>
  <r>
    <x v="7"/>
    <m/>
    <s v="SHARED SERVICES HR"/>
    <d v="2022-08-01T00:00:00"/>
    <s v="Julie"/>
    <s v="Huang"/>
    <s v="Julie.Huang@srg.com.au"/>
    <x v="9"/>
    <x v="1"/>
    <d v="2022-10-05T00:00:00"/>
    <d v="2022-07-06T00:00:00"/>
    <m/>
    <x v="3"/>
    <s v="Q2, FY23"/>
  </r>
  <r>
    <x v="7"/>
    <m/>
    <s v="SHARED SERVICES HR"/>
    <d v="2022-08-01T00:00:00"/>
    <s v="Julie"/>
    <s v="Huang"/>
    <s v="Julie.Huang@srg.com.au"/>
    <x v="10"/>
    <x v="1"/>
    <d v="2022-10-05T00:00:00"/>
    <d v="2022-07-06T00:00:00"/>
    <m/>
    <x v="3"/>
    <s v="Q2, FY23"/>
  </r>
  <r>
    <x v="4"/>
    <s v="Head of Marketing Ops"/>
    <s v="SHARED SERVICES MARKETING"/>
    <d v="2022-08-01T00:00:00"/>
    <s v="Nathan"/>
    <s v="Cook"/>
    <s v="nathan.cook@srg.com.au"/>
    <x v="0"/>
    <x v="1"/>
    <d v="2023-01-24T00:00:00"/>
    <d v="2022-09-20T00:00:00"/>
    <s v="complete"/>
    <x v="39"/>
    <s v="Q3, FY23"/>
  </r>
  <r>
    <x v="4"/>
    <s v="Head of Marketing Ops"/>
    <s v="SHARED SERVICES MARKETING"/>
    <d v="2022-08-01T00:00:00"/>
    <s v="Nathan"/>
    <s v="Cook"/>
    <s v="nathan.cook@srg.com.au"/>
    <x v="1"/>
    <x v="1"/>
    <d v="2023-01-24T00:00:00"/>
    <d v="2022-09-20T00:00:00"/>
    <m/>
    <x v="39"/>
    <s v="Q3, FY23"/>
  </r>
  <r>
    <x v="4"/>
    <s v="Head of Marketing Ops"/>
    <s v="SHARED SERVICES MARKETING"/>
    <d v="2022-08-01T00:00:00"/>
    <s v="Nathan"/>
    <s v="Cook"/>
    <s v="nathan.cook@srg.com.au"/>
    <x v="2"/>
    <x v="0"/>
    <m/>
    <d v="2024-02-29T00:00:00"/>
    <m/>
    <x v="4"/>
    <s v="Q3, FY24"/>
  </r>
  <r>
    <x v="4"/>
    <s v="Head of Marketing Ops"/>
    <s v="SHARED SERVICES MARKETING"/>
    <d v="2022-08-01T00:00:00"/>
    <s v="Nathan"/>
    <s v="Cook"/>
    <s v="nathan.cook@srg.com.au"/>
    <x v="3"/>
    <x v="0"/>
    <m/>
    <d v="2024-02-29T00:00:00"/>
    <m/>
    <x v="4"/>
    <s v="Q3, FY24"/>
  </r>
  <r>
    <x v="4"/>
    <s v="Head of Marketing Ops"/>
    <s v="SHARED SERVICES MARKETING"/>
    <d v="2022-08-01T00:00:00"/>
    <s v="Nathan"/>
    <s v="Cook"/>
    <s v="nathan.cook@srg.com.au"/>
    <x v="4"/>
    <x v="0"/>
    <m/>
    <d v="2024-02-29T00:00:00"/>
    <m/>
    <x v="4"/>
    <s v="Q3, FY24"/>
  </r>
  <r>
    <x v="4"/>
    <s v="Head of Marketing Ops"/>
    <s v="SHARED SERVICES MARKETING"/>
    <d v="2022-08-01T00:00:00"/>
    <s v="Nathan"/>
    <s v="Cook"/>
    <s v="nathan.cook@srg.com.au"/>
    <x v="5"/>
    <x v="0"/>
    <m/>
    <d v="2024-02-29T00:00:00"/>
    <m/>
    <x v="4"/>
    <s v="Q3, FY24"/>
  </r>
  <r>
    <x v="4"/>
    <s v="Head of Marketing Ops"/>
    <s v="SHARED SERVICES MARKETING"/>
    <d v="2022-08-01T00:00:00"/>
    <s v="Nathan"/>
    <s v="Cook"/>
    <s v="nathan.cook@srg.com.au"/>
    <x v="6"/>
    <x v="0"/>
    <m/>
    <d v="2024-02-29T00:00:00"/>
    <m/>
    <x v="4"/>
    <s v="Q3, FY24"/>
  </r>
  <r>
    <x v="4"/>
    <s v="Head of Marketing Ops"/>
    <s v="SHARED SERVICES MARKETING"/>
    <d v="2022-08-01T00:00:00"/>
    <s v="Nathan"/>
    <s v="Cook"/>
    <s v="nathan.cook@srg.com.au"/>
    <x v="7"/>
    <x v="1"/>
    <d v="2022-10-03T00:00:00"/>
    <d v="2022-07-28T00:00:00"/>
    <m/>
    <x v="3"/>
    <s v="Q2, FY23"/>
  </r>
  <r>
    <x v="4"/>
    <s v="Head of Marketing Ops"/>
    <s v="SHARED SERVICES MARKETING"/>
    <d v="2022-08-01T00:00:00"/>
    <s v="Nathan"/>
    <s v="Cook"/>
    <s v="nathan.cook@srg.com.au"/>
    <x v="8"/>
    <x v="1"/>
    <d v="2025-01-07T00:00:00"/>
    <d v="2022-08-10T00:00:00"/>
    <s v="complete training"/>
    <x v="12"/>
    <s v="Q3, FY25"/>
  </r>
  <r>
    <x v="4"/>
    <s v="Head of Marketing Ops"/>
    <s v="SHARED SERVICES MARKETING"/>
    <d v="2022-08-01T00:00:00"/>
    <s v="Nathan"/>
    <s v="Cook"/>
    <s v="nathan.cook@srg.com.au"/>
    <x v="9"/>
    <x v="1"/>
    <d v="2022-09-20T00:00:00"/>
    <d v="2022-07-28T00:00:00"/>
    <s v="complete training"/>
    <x v="30"/>
    <s v="Q1, FY23"/>
  </r>
  <r>
    <x v="4"/>
    <s v="Head of Marketing Ops"/>
    <s v="SHARED SERVICES MARKETING"/>
    <d v="2022-08-01T00:00:00"/>
    <s v="Nathan"/>
    <s v="Cook"/>
    <s v="nathan.cook@srg.com.au"/>
    <x v="10"/>
    <x v="1"/>
    <d v="2022-10-03T00:00:00"/>
    <d v="2022-07-28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0"/>
    <x v="1"/>
    <d v="2022-10-10T00:00:00"/>
    <d v="2022-09-20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1"/>
    <x v="1"/>
    <d v="2022-10-10T00:00:00"/>
    <d v="2022-09-20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2"/>
    <x v="0"/>
    <m/>
    <d v="2024-02-29T00:00:00"/>
    <m/>
    <x v="4"/>
    <s v="Q3, FY24"/>
  </r>
  <r>
    <x v="4"/>
    <s v="Head of Marketing Ops"/>
    <s v="SHARED SERVICES MARKETING"/>
    <d v="2022-08-01T00:00:00"/>
    <s v="Tara"/>
    <s v="Saltzman"/>
    <s v="tara.saltzman@srg.com.au"/>
    <x v="3"/>
    <x v="0"/>
    <m/>
    <d v="2024-02-29T00:00:00"/>
    <m/>
    <x v="4"/>
    <s v="Q3, FY24"/>
  </r>
  <r>
    <x v="4"/>
    <s v="Head of Marketing Ops"/>
    <s v="SHARED SERVICES MARKETING"/>
    <d v="2022-08-01T00:00:00"/>
    <s v="Tara"/>
    <s v="Saltzman"/>
    <s v="tara.saltzman@srg.com.au"/>
    <x v="4"/>
    <x v="0"/>
    <m/>
    <d v="2024-02-29T00:00:00"/>
    <m/>
    <x v="4"/>
    <s v="Q3, FY24"/>
  </r>
  <r>
    <x v="4"/>
    <s v="Head of Marketing Ops"/>
    <s v="SHARED SERVICES MARKETING"/>
    <d v="2022-08-01T00:00:00"/>
    <s v="Tara"/>
    <s v="Saltzman"/>
    <s v="tara.saltzman@srg.com.au"/>
    <x v="5"/>
    <x v="0"/>
    <m/>
    <d v="2024-02-29T00:00:00"/>
    <m/>
    <x v="4"/>
    <s v="Q3, FY24"/>
  </r>
  <r>
    <x v="4"/>
    <s v="Head of Marketing Ops"/>
    <s v="SHARED SERVICES MARKETING"/>
    <d v="2022-08-01T00:00:00"/>
    <s v="Tara"/>
    <s v="Saltzman"/>
    <s v="tara.saltzman@srg.com.au"/>
    <x v="6"/>
    <x v="0"/>
    <m/>
    <d v="2024-02-29T00:00:00"/>
    <m/>
    <x v="4"/>
    <s v="Q3, FY24"/>
  </r>
  <r>
    <x v="4"/>
    <s v="Head of Marketing Ops"/>
    <s v="SHARED SERVICES MARKETING"/>
    <d v="2022-08-01T00:00:00"/>
    <s v="Tara"/>
    <s v="Saltzman"/>
    <s v="tara.saltzman@srg.com.au"/>
    <x v="7"/>
    <x v="1"/>
    <d v="2022-10-10T00:00:00"/>
    <d v="2022-06-30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8"/>
    <x v="1"/>
    <d v="2022-10-10T00:00:00"/>
    <d v="2022-06-30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9"/>
    <x v="1"/>
    <d v="2022-10-10T00:00:00"/>
    <d v="2022-06-30T00:00:00"/>
    <m/>
    <x v="3"/>
    <s v="Q2, FY23"/>
  </r>
  <r>
    <x v="4"/>
    <s v="Head of Marketing Ops"/>
    <s v="SHARED SERVICES MARKETING"/>
    <d v="2022-08-01T00:00:00"/>
    <s v="Tara"/>
    <s v="Saltzman"/>
    <s v="tara.saltzman@srg.com.au"/>
    <x v="10"/>
    <x v="1"/>
    <d v="2022-10-10T00:00:00"/>
    <d v="2022-06-30T00:00:00"/>
    <m/>
    <x v="3"/>
    <s v="Q2, FY23"/>
  </r>
  <r>
    <x v="8"/>
    <s v="SC LOGISTICS PLAN INV"/>
    <s v="SHARED SERVICES"/>
    <d v="2022-08-01T00:00:00"/>
    <s v="Joseph Hew"/>
    <s v="Hew"/>
    <s v="joseph.hew@srg.com.au"/>
    <x v="0"/>
    <x v="1"/>
    <d v="2022-10-03T00:00:00"/>
    <d v="2022-09-20T00:00:00"/>
    <m/>
    <x v="3"/>
    <s v="Q2, FY23"/>
  </r>
  <r>
    <x v="8"/>
    <s v="SC LOGISTICS PLAN INV"/>
    <s v="SHARED SERVICES"/>
    <d v="2022-08-01T00:00:00"/>
    <s v="Joseph Hew"/>
    <s v="Hew"/>
    <s v="joseph.hew@srg.com.au"/>
    <x v="1"/>
    <x v="1"/>
    <d v="2022-10-03T00:00:00"/>
    <d v="2022-09-20T00:00:00"/>
    <m/>
    <x v="3"/>
    <s v="Q2, FY23"/>
  </r>
  <r>
    <x v="8"/>
    <s v="SC LOGISTICS PLAN INV"/>
    <s v="SHARED SERVICES"/>
    <d v="2022-08-01T00:00:00"/>
    <s v="Joseph Hew"/>
    <s v="Hew"/>
    <s v="joseph.hew@srg.com.au"/>
    <x v="2"/>
    <x v="1"/>
    <d v="2024-05-06T00:00:00"/>
    <d v="2024-02-29T00:00:00"/>
    <m/>
    <x v="22"/>
    <s v="Q4, FY24"/>
  </r>
  <r>
    <x v="8"/>
    <s v="SC LOGISTICS PLAN INV"/>
    <s v="SHARED SERVICES"/>
    <d v="2022-08-01T00:00:00"/>
    <s v="Joseph Hew"/>
    <s v="Hew"/>
    <s v="joseph.hew@srg.com.au"/>
    <x v="2"/>
    <x v="1"/>
    <d v="2025-04-23T00:00:00"/>
    <d v="2025-03-23T00:00:00"/>
    <m/>
    <x v="1"/>
    <s v="Q4, FY25"/>
  </r>
  <r>
    <x v="8"/>
    <s v="SC LOGISTICS PLAN INV"/>
    <s v="SHARED SERVICES"/>
    <d v="2022-08-01T00:00:00"/>
    <s v="Joseph Hew"/>
    <s v="Hew"/>
    <s v="joseph.hew@srg.com.au"/>
    <x v="3"/>
    <x v="1"/>
    <d v="2024-05-06T00:00:00"/>
    <d v="2024-02-29T00:00:00"/>
    <m/>
    <x v="22"/>
    <s v="Q4, FY24"/>
  </r>
  <r>
    <x v="8"/>
    <s v="SC LOGISTICS PLAN INV"/>
    <s v="SHARED SERVICES"/>
    <d v="2022-08-01T00:00:00"/>
    <s v="Joseph Hew"/>
    <s v="Hew"/>
    <s v="joseph.hew@srg.com.au"/>
    <x v="3"/>
    <x v="1"/>
    <d v="2025-04-23T00:00:00"/>
    <d v="2025-03-23T00:00:00"/>
    <m/>
    <x v="1"/>
    <s v="Q4, FY25"/>
  </r>
  <r>
    <x v="8"/>
    <s v="SC LOGISTICS PLAN INV"/>
    <s v="SHARED SERVICES"/>
    <d v="2022-08-01T00:00:00"/>
    <s v="Joseph Hew"/>
    <s v="Hew"/>
    <s v="joseph.hew@srg.com.au"/>
    <x v="4"/>
    <x v="1"/>
    <d v="2024-05-06T00:00:00"/>
    <d v="2024-02-29T00:00:00"/>
    <m/>
    <x v="22"/>
    <s v="Q4, FY24"/>
  </r>
  <r>
    <x v="8"/>
    <s v="SC LOGISTICS PLAN INV"/>
    <s v="SHARED SERVICES"/>
    <d v="2022-08-01T00:00:00"/>
    <s v="Joseph Hew"/>
    <s v="Hew"/>
    <s v="joseph.hew@srg.com.au"/>
    <x v="4"/>
    <x v="1"/>
    <d v="2025-04-23T00:00:00"/>
    <d v="2025-03-23T00:00:00"/>
    <m/>
    <x v="1"/>
    <s v="Q4, FY25"/>
  </r>
  <r>
    <x v="8"/>
    <s v="SC LOGISTICS PLAN INV"/>
    <s v="SHARED SERVICES"/>
    <d v="2022-08-01T00:00:00"/>
    <s v="Joseph Hew"/>
    <s v="Hew"/>
    <s v="joseph.hew@srg.com.au"/>
    <x v="5"/>
    <x v="1"/>
    <d v="2024-05-06T00:00:00"/>
    <d v="2024-02-29T00:00:00"/>
    <m/>
    <x v="22"/>
    <s v="Q4, FY24"/>
  </r>
  <r>
    <x v="8"/>
    <s v="SC LOGISTICS PLAN INV"/>
    <s v="SHARED SERVICES"/>
    <d v="2022-08-01T00:00:00"/>
    <s v="Joseph Hew"/>
    <s v="Hew"/>
    <s v="joseph.hew@srg.com.au"/>
    <x v="5"/>
    <x v="1"/>
    <d v="2025-04-23T00:00:00"/>
    <d v="2025-03-23T00:00:00"/>
    <m/>
    <x v="1"/>
    <s v="Q4, FY25"/>
  </r>
  <r>
    <x v="8"/>
    <s v="SC LOGISTICS PLAN INV"/>
    <s v="SHARED SERVICES"/>
    <d v="2022-08-01T00:00:00"/>
    <s v="Joseph Hew"/>
    <s v="Hew"/>
    <s v="joseph.hew@srg.com.au"/>
    <x v="6"/>
    <x v="1"/>
    <d v="2024-05-06T00:00:00"/>
    <d v="2024-02-29T00:00:00"/>
    <m/>
    <x v="22"/>
    <s v="Q4, FY24"/>
  </r>
  <r>
    <x v="8"/>
    <s v="SC LOGISTICS PLAN INV"/>
    <s v="SHARED SERVICES"/>
    <d v="2022-08-01T00:00:00"/>
    <s v="Joseph Hew"/>
    <s v="Hew"/>
    <s v="joseph.hew@srg.com.au"/>
    <x v="6"/>
    <x v="1"/>
    <d v="2025-04-23T00:00:00"/>
    <d v="2024-10-08T00:00:00"/>
    <m/>
    <x v="1"/>
    <s v="Q4, FY25"/>
  </r>
  <r>
    <x v="8"/>
    <s v="SC LOGISTICS PLAN INV"/>
    <s v="SHARED SERVICES"/>
    <d v="2022-08-01T00:00:00"/>
    <s v="Joseph Hew"/>
    <s v="Hew"/>
    <s v="joseph.hew@srg.com.au"/>
    <x v="7"/>
    <x v="1"/>
    <d v="2022-09-05T00:00:00"/>
    <d v="2022-07-24T00:00:00"/>
    <m/>
    <x v="30"/>
    <s v="Q1, FY23"/>
  </r>
  <r>
    <x v="8"/>
    <s v="SC LOGISTICS PLAN INV"/>
    <s v="SHARED SERVICES"/>
    <d v="2022-08-01T00:00:00"/>
    <s v="Joseph Hew"/>
    <s v="Hew"/>
    <s v="joseph.hew@srg.com.au"/>
    <x v="8"/>
    <x v="1"/>
    <d v="2022-09-05T00:00:00"/>
    <d v="2022-07-24T00:00:00"/>
    <m/>
    <x v="30"/>
    <s v="Q1, FY23"/>
  </r>
  <r>
    <x v="8"/>
    <s v="SC LOGISTICS PLAN INV"/>
    <s v="SHARED SERVICES"/>
    <d v="2022-08-01T00:00:00"/>
    <s v="Joseph Hew"/>
    <s v="Hew"/>
    <s v="joseph.hew@srg.com.au"/>
    <x v="9"/>
    <x v="1"/>
    <d v="2022-09-05T00:00:00"/>
    <d v="2022-07-24T00:00:00"/>
    <m/>
    <x v="30"/>
    <s v="Q1, FY23"/>
  </r>
  <r>
    <x v="8"/>
    <s v="SC LOGISTICS PLAN INV"/>
    <s v="SHARED SERVICES"/>
    <d v="2022-08-01T00:00:00"/>
    <s v="Joseph Hew"/>
    <s v="Hew"/>
    <s v="joseph.hew@srg.com.au"/>
    <x v="9"/>
    <x v="1"/>
    <d v="2022-10-03T00:00:00"/>
    <d v="2022-10-03T00:00:00"/>
    <m/>
    <x v="3"/>
    <s v="Q2, FY23"/>
  </r>
  <r>
    <x v="8"/>
    <s v="SC LOGISTICS PLAN INV"/>
    <s v="SHARED SERVICES"/>
    <d v="2022-08-01T00:00:00"/>
    <s v="Joseph Hew"/>
    <s v="Hew"/>
    <s v="joseph.hew@srg.com.au"/>
    <x v="10"/>
    <x v="1"/>
    <d v="2022-09-05T00:00:00"/>
    <d v="2022-07-24T00:00:00"/>
    <m/>
    <x v="30"/>
    <s v="Q1, FY23"/>
  </r>
  <r>
    <x v="2"/>
    <s v="IT DIGITAL"/>
    <s v="SHARED SERVICES"/>
    <d v="2022-07-11T00:00:00"/>
    <s v="Harsimar"/>
    <s v="Kaur"/>
    <s v="harsimar.kaur@srg.com.au"/>
    <x v="0"/>
    <x v="1"/>
    <d v="2022-12-21T00:00:00"/>
    <d v="2022-09-20T00:00:00"/>
    <m/>
    <x v="40"/>
    <s v="Q2, FY23"/>
  </r>
  <r>
    <x v="2"/>
    <s v="IT DIGITAL"/>
    <s v="SHARED SERVICES"/>
    <d v="2022-07-11T00:00:00"/>
    <s v="Harsimar"/>
    <s v="Kaur"/>
    <s v="harsimar.kaur@srg.com.au"/>
    <x v="1"/>
    <x v="1"/>
    <d v="2022-12-21T00:00:00"/>
    <d v="2022-09-20T00:00:00"/>
    <m/>
    <x v="40"/>
    <s v="Q2, FY23"/>
  </r>
  <r>
    <x v="2"/>
    <s v="IT DIGITAL"/>
    <s v="SHARED SERVICES"/>
    <d v="2022-07-11T00:00:00"/>
    <s v="Harsimar"/>
    <s v="Kaur"/>
    <s v="harsimar.kaur@srg.com.au"/>
    <x v="2"/>
    <x v="1"/>
    <d v="2024-06-12T00:00:00"/>
    <d v="2024-02-29T00:00:00"/>
    <m/>
    <x v="21"/>
    <s v="Q4, FY24"/>
  </r>
  <r>
    <x v="2"/>
    <s v="IT DIGITAL"/>
    <s v="SHARED SERVICES"/>
    <d v="2022-07-11T00:00:00"/>
    <s v="Harsimar"/>
    <s v="Kaur"/>
    <s v="harsimar.kaur@srg.com.au"/>
    <x v="2"/>
    <x v="1"/>
    <d v="2025-05-21T00:00:00"/>
    <d v="2025-04-29T00:00:00"/>
    <m/>
    <x v="0"/>
    <s v="Q4, FY25"/>
  </r>
  <r>
    <x v="2"/>
    <s v="IT DIGITAL"/>
    <s v="SHARED SERVICES"/>
    <d v="2022-07-11T00:00:00"/>
    <s v="Harsimar"/>
    <s v="Kaur"/>
    <s v="harsimar.kaur@srg.com.au"/>
    <x v="3"/>
    <x v="1"/>
    <d v="2024-06-12T00:00:00"/>
    <d v="2024-02-29T00:00:00"/>
    <m/>
    <x v="21"/>
    <s v="Q4, FY24"/>
  </r>
  <r>
    <x v="2"/>
    <s v="IT DIGITAL"/>
    <s v="SHARED SERVICES"/>
    <d v="2022-07-11T00:00:00"/>
    <s v="Harsimar"/>
    <s v="Kaur"/>
    <s v="harsimar.kaur@srg.com.au"/>
    <x v="3"/>
    <x v="1"/>
    <d v="2025-05-21T00:00:00"/>
    <d v="2025-04-29T00:00:00"/>
    <m/>
    <x v="0"/>
    <s v="Q4, FY25"/>
  </r>
  <r>
    <x v="2"/>
    <s v="IT DIGITAL"/>
    <s v="SHARED SERVICES"/>
    <d v="2022-07-11T00:00:00"/>
    <s v="Harsimar"/>
    <s v="Kaur"/>
    <s v="harsimar.kaur@srg.com.au"/>
    <x v="3"/>
    <x v="1"/>
    <d v="2025-05-21T00:00:00"/>
    <d v="2025-05-21T00:00:00"/>
    <m/>
    <x v="0"/>
    <s v="Q4, FY25"/>
  </r>
  <r>
    <x v="2"/>
    <s v="IT DIGITAL"/>
    <s v="SHARED SERVICES"/>
    <d v="2022-07-11T00:00:00"/>
    <s v="Harsimar"/>
    <s v="Kaur"/>
    <s v="harsimar.kaur@srg.com.au"/>
    <x v="4"/>
    <x v="1"/>
    <d v="2024-06-12T00:00:00"/>
    <d v="2024-02-29T00:00:00"/>
    <m/>
    <x v="21"/>
    <s v="Q4, FY24"/>
  </r>
  <r>
    <x v="2"/>
    <s v="IT DIGITAL"/>
    <s v="SHARED SERVICES"/>
    <d v="2022-07-11T00:00:00"/>
    <s v="Harsimar"/>
    <s v="Kaur"/>
    <s v="harsimar.kaur@srg.com.au"/>
    <x v="4"/>
    <x v="1"/>
    <d v="2025-05-21T00:00:00"/>
    <d v="2025-04-29T00:00:00"/>
    <m/>
    <x v="0"/>
    <s v="Q4, FY25"/>
  </r>
  <r>
    <x v="2"/>
    <s v="IT DIGITAL"/>
    <s v="SHARED SERVICES"/>
    <d v="2022-07-11T00:00:00"/>
    <s v="Harsimar"/>
    <s v="Kaur"/>
    <s v="harsimar.kaur@srg.com.au"/>
    <x v="5"/>
    <x v="1"/>
    <d v="2024-06-12T00:00:00"/>
    <d v="2024-02-29T00:00:00"/>
    <m/>
    <x v="21"/>
    <s v="Q4, FY24"/>
  </r>
  <r>
    <x v="2"/>
    <s v="IT DIGITAL"/>
    <s v="SHARED SERVICES"/>
    <d v="2022-07-11T00:00:00"/>
    <s v="Harsimar"/>
    <s v="Kaur"/>
    <s v="harsimar.kaur@srg.com.au"/>
    <x v="5"/>
    <x v="1"/>
    <d v="2025-05-21T00:00:00"/>
    <d v="2025-04-29T00:00:00"/>
    <m/>
    <x v="0"/>
    <s v="Q4, FY25"/>
  </r>
  <r>
    <x v="2"/>
    <s v="IT DIGITAL"/>
    <s v="SHARED SERVICES"/>
    <d v="2022-07-11T00:00:00"/>
    <s v="Harsimar"/>
    <s v="Kaur"/>
    <s v="harsimar.kaur@srg.com.au"/>
    <x v="6"/>
    <x v="1"/>
    <d v="2024-06-12T00:00:00"/>
    <d v="2024-02-29T00:00:00"/>
    <m/>
    <x v="21"/>
    <s v="Q4, FY24"/>
  </r>
  <r>
    <x v="2"/>
    <s v="IT DIGITAL"/>
    <s v="SHARED SERVICES"/>
    <d v="2022-07-11T00:00:00"/>
    <s v="Harsimar"/>
    <s v="Kaur"/>
    <s v="harsimar.kaur@srg.com.au"/>
    <x v="6"/>
    <x v="1"/>
    <d v="2025-05-21T00:00:00"/>
    <d v="2025-04-29T00:00:00"/>
    <m/>
    <x v="0"/>
    <s v="Q4, FY25"/>
  </r>
  <r>
    <x v="2"/>
    <s v="IT DIGITAL"/>
    <s v="SHARED SERVICES"/>
    <d v="2022-07-11T00:00:00"/>
    <s v="Harsimar"/>
    <s v="Kaur"/>
    <s v="harsimar.kaur@srg.com.au"/>
    <x v="7"/>
    <x v="1"/>
    <d v="2022-07-15T00:00:00"/>
    <d v="2022-06-15T00:00:00"/>
    <m/>
    <x v="31"/>
    <s v="Q1, FY23"/>
  </r>
  <r>
    <x v="2"/>
    <s v="IT DIGITAL"/>
    <s v="SHARED SERVICES"/>
    <d v="2022-07-11T00:00:00"/>
    <s v="Harsimar"/>
    <s v="Kaur"/>
    <s v="harsimar.kaur@srg.com.au"/>
    <x v="7"/>
    <x v="1"/>
    <d v="2025-05-01T00:00:00"/>
    <d v="2025-05-01T00:00:00"/>
    <m/>
    <x v="0"/>
    <s v="Q4, FY25"/>
  </r>
  <r>
    <x v="2"/>
    <s v="IT DIGITAL"/>
    <s v="SHARED SERVICES"/>
    <d v="2022-07-11T00:00:00"/>
    <s v="Harsimar"/>
    <s v="Kaur"/>
    <s v="harsimar.kaur@srg.com.au"/>
    <x v="8"/>
    <x v="1"/>
    <d v="2022-07-21T00:00:00"/>
    <d v="2022-06-23T00:00:00"/>
    <m/>
    <x v="31"/>
    <s v="Q1, FY23"/>
  </r>
  <r>
    <x v="2"/>
    <s v="IT DIGITAL"/>
    <s v="SHARED SERVICES"/>
    <d v="2022-07-11T00:00:00"/>
    <s v="Harsimar"/>
    <s v="Kaur"/>
    <s v="harsimar.kaur@srg.com.au"/>
    <x v="9"/>
    <x v="1"/>
    <d v="2022-07-15T00:00:00"/>
    <d v="2022-06-15T00:00:00"/>
    <m/>
    <x v="31"/>
    <s v="Q1, FY23"/>
  </r>
  <r>
    <x v="2"/>
    <s v="IT DIGITAL"/>
    <s v="SHARED SERVICES"/>
    <d v="2022-07-11T00:00:00"/>
    <s v="Harsimar"/>
    <s v="Kaur"/>
    <s v="harsimar.kaur@srg.com.au"/>
    <x v="10"/>
    <x v="1"/>
    <d v="2022-07-12T00:00:00"/>
    <d v="2022-06-15T00:00:00"/>
    <m/>
    <x v="31"/>
    <s v="Q1, FY23"/>
  </r>
  <r>
    <x v="4"/>
    <s v="Head of Marketing Ops"/>
    <s v="SHARED SERVICES"/>
    <d v="2022-07-11T00:00:00"/>
    <s v="Jennelle"/>
    <s v="Devereux"/>
    <s v="jennelle.devereux@srg.com.au"/>
    <x v="0"/>
    <x v="1"/>
    <d v="2022-09-21T00:00:00"/>
    <d v="2022-09-20T00:00:00"/>
    <m/>
    <x v="30"/>
    <s v="Q1, FY23"/>
  </r>
  <r>
    <x v="4"/>
    <s v="Head of Marketing Ops"/>
    <s v="SHARED SERVICES"/>
    <d v="2022-07-11T00:00:00"/>
    <s v="Jennelle"/>
    <s v="Devereux"/>
    <s v="jennelle.devereux@srg.com.au"/>
    <x v="1"/>
    <x v="1"/>
    <d v="2022-09-21T00:00:00"/>
    <d v="2022-09-20T00:00:00"/>
    <m/>
    <x v="30"/>
    <s v="Q1, FY23"/>
  </r>
  <r>
    <x v="4"/>
    <s v="Head of Marketing Ops"/>
    <s v="SHARED SERVICES"/>
    <d v="2022-07-11T00:00:00"/>
    <s v="Jennelle"/>
    <s v="Devereux"/>
    <s v="jennelle.devereux@srg.com.au"/>
    <x v="2"/>
    <x v="1"/>
    <d v="2024-04-29T00:00:00"/>
    <d v="2024-02-29T00:00:00"/>
    <m/>
    <x v="22"/>
    <s v="Q4, FY24"/>
  </r>
  <r>
    <x v="4"/>
    <s v="Head of Marketing Ops"/>
    <s v="SHARED SERVICES"/>
    <d v="2022-07-11T00:00:00"/>
    <s v="Jennelle"/>
    <s v="Devereux"/>
    <s v="jennelle.devereux@srg.com.au"/>
    <x v="2"/>
    <x v="1"/>
    <d v="2025-04-23T00:00:00"/>
    <d v="2025-03-16T00:00:00"/>
    <m/>
    <x v="1"/>
    <s v="Q4, FY25"/>
  </r>
  <r>
    <x v="4"/>
    <s v="Head of Marketing Ops"/>
    <s v="SHARED SERVICES"/>
    <d v="2022-07-11T00:00:00"/>
    <s v="Jennelle"/>
    <s v="Devereux"/>
    <s v="jennelle.devereux@srg.com.au"/>
    <x v="3"/>
    <x v="1"/>
    <d v="2024-04-29T00:00:00"/>
    <d v="2024-02-29T00:00:00"/>
    <m/>
    <x v="22"/>
    <s v="Q4, FY24"/>
  </r>
  <r>
    <x v="4"/>
    <s v="Head of Marketing Ops"/>
    <s v="SHARED SERVICES"/>
    <d v="2022-07-11T00:00:00"/>
    <s v="Jennelle"/>
    <s v="Devereux"/>
    <s v="jennelle.devereux@srg.com.au"/>
    <x v="3"/>
    <x v="1"/>
    <d v="2025-04-23T00:00:00"/>
    <d v="2025-03-16T00:00:00"/>
    <m/>
    <x v="1"/>
    <s v="Q4, FY25"/>
  </r>
  <r>
    <x v="4"/>
    <s v="Head of Marketing Ops"/>
    <s v="SHARED SERVICES"/>
    <d v="2022-07-11T00:00:00"/>
    <s v="Jennelle"/>
    <s v="Devereux"/>
    <s v="jennelle.devereux@srg.com.au"/>
    <x v="4"/>
    <x v="1"/>
    <d v="2024-04-29T00:00:00"/>
    <d v="2024-02-29T00:00:00"/>
    <m/>
    <x v="22"/>
    <s v="Q4, FY24"/>
  </r>
  <r>
    <x v="4"/>
    <s v="Head of Marketing Ops"/>
    <s v="SHARED SERVICES"/>
    <d v="2022-07-11T00:00:00"/>
    <s v="Jennelle"/>
    <s v="Devereux"/>
    <s v="jennelle.devereux@srg.com.au"/>
    <x v="4"/>
    <x v="1"/>
    <d v="2025-04-23T00:00:00"/>
    <d v="2025-03-16T00:00:00"/>
    <m/>
    <x v="1"/>
    <s v="Q4, FY25"/>
  </r>
  <r>
    <x v="4"/>
    <s v="Head of Marketing Ops"/>
    <s v="SHARED SERVICES"/>
    <d v="2022-07-11T00:00:00"/>
    <s v="Jennelle"/>
    <s v="Devereux"/>
    <s v="jennelle.devereux@srg.com.au"/>
    <x v="5"/>
    <x v="1"/>
    <d v="2024-04-29T00:00:00"/>
    <d v="2024-02-29T00:00:00"/>
    <m/>
    <x v="22"/>
    <s v="Q4, FY24"/>
  </r>
  <r>
    <x v="4"/>
    <s v="Head of Marketing Ops"/>
    <s v="SHARED SERVICES"/>
    <d v="2022-07-11T00:00:00"/>
    <s v="Jennelle"/>
    <s v="Devereux"/>
    <s v="jennelle.devereux@srg.com.au"/>
    <x v="5"/>
    <x v="1"/>
    <d v="2025-04-23T00:00:00"/>
    <d v="2025-03-16T00:00:00"/>
    <m/>
    <x v="1"/>
    <s v="Q4, FY25"/>
  </r>
  <r>
    <x v="4"/>
    <s v="Head of Marketing Ops"/>
    <s v="SHARED SERVICES"/>
    <d v="2022-07-11T00:00:00"/>
    <s v="Jennelle"/>
    <s v="Devereux"/>
    <s v="jennelle.devereux@srg.com.au"/>
    <x v="6"/>
    <x v="1"/>
    <d v="2024-04-29T00:00:00"/>
    <d v="2024-02-29T00:00:00"/>
    <m/>
    <x v="22"/>
    <s v="Q4, FY24"/>
  </r>
  <r>
    <x v="4"/>
    <s v="Head of Marketing Ops"/>
    <s v="SHARED SERVICES"/>
    <d v="2022-07-11T00:00:00"/>
    <s v="Jennelle"/>
    <s v="Devereux"/>
    <s v="jennelle.devereux@srg.com.au"/>
    <x v="6"/>
    <x v="1"/>
    <d v="2025-04-23T00:00:00"/>
    <d v="2025-03-16T00:00:00"/>
    <m/>
    <x v="1"/>
    <s v="Q4, FY25"/>
  </r>
  <r>
    <x v="4"/>
    <s v="Head of Marketing Ops"/>
    <s v="SHARED SERVICES"/>
    <d v="2022-07-11T00:00:00"/>
    <s v="Jennelle"/>
    <s v="Devereux"/>
    <s v="jennelle.devereux@srg.com.au"/>
    <x v="7"/>
    <x v="1"/>
    <d v="2022-07-20T00:00:00"/>
    <d v="2022-07-14T00:00:00"/>
    <m/>
    <x v="31"/>
    <s v="Q1, FY23"/>
  </r>
  <r>
    <x v="4"/>
    <s v="Head of Marketing Ops"/>
    <s v="SHARED SERVICES"/>
    <d v="2022-07-11T00:00:00"/>
    <s v="Jennelle"/>
    <s v="Devereux"/>
    <s v="jennelle.devereux@srg.com.au"/>
    <x v="8"/>
    <x v="1"/>
    <d v="2022-07-20T00:00:00"/>
    <d v="2022-07-14T00:00:00"/>
    <m/>
    <x v="31"/>
    <s v="Q1, FY23"/>
  </r>
  <r>
    <x v="4"/>
    <s v="Head of Marketing Ops"/>
    <s v="SHARED SERVICES"/>
    <d v="2022-07-11T00:00:00"/>
    <s v="Jennelle"/>
    <s v="Devereux"/>
    <s v="jennelle.devereux@srg.com.au"/>
    <x v="9"/>
    <x v="1"/>
    <d v="2022-07-20T00:00:00"/>
    <d v="2022-07-14T00:00:00"/>
    <m/>
    <x v="31"/>
    <s v="Q1, FY23"/>
  </r>
  <r>
    <x v="4"/>
    <s v="Head of Marketing Ops"/>
    <s v="SHARED SERVICES"/>
    <d v="2022-07-11T00:00:00"/>
    <s v="Jennelle"/>
    <s v="Devereux"/>
    <s v="jennelle.devereux@srg.com.au"/>
    <x v="9"/>
    <x v="1"/>
    <d v="2022-12-01T00:00:00"/>
    <d v="2022-10-03T00:00:00"/>
    <m/>
    <x v="40"/>
    <s v="Q2, FY23"/>
  </r>
  <r>
    <x v="4"/>
    <s v="Head of Marketing Ops"/>
    <s v="SHARED SERVICES"/>
    <d v="2022-07-11T00:00:00"/>
    <s v="Jennelle"/>
    <s v="Devereux"/>
    <s v="jennelle.devereux@srg.com.au"/>
    <x v="10"/>
    <x v="1"/>
    <d v="2022-07-20T00:00:00"/>
    <d v="2022-07-14T00:00:00"/>
    <m/>
    <x v="31"/>
    <s v="Q1, FY23"/>
  </r>
  <r>
    <x v="4"/>
    <s v="Head of Marketing Ops"/>
    <s v="SHARED SERVICES MARKETING"/>
    <d v="2022-07-11T00:00:00"/>
    <s v="Christopher"/>
    <s v="Bond"/>
    <s v="christopher.bond@srg.com.au"/>
    <x v="11"/>
    <x v="1"/>
    <d v="2022-10-05T00:00:00"/>
    <d v="2022-10-03T00:00:00"/>
    <m/>
    <x v="3"/>
    <s v="Q2, FY23"/>
  </r>
  <r>
    <x v="4"/>
    <s v="Head of Marketing Ops"/>
    <s v="SHARED SERVICES MARKETING"/>
    <d v="2022-07-11T00:00:00"/>
    <s v="Christopher"/>
    <s v="Bond"/>
    <s v="christopher.bond@srg.com.au"/>
    <x v="0"/>
    <x v="1"/>
    <d v="2022-10-04T00:00:00"/>
    <d v="2022-09-20T00:00:00"/>
    <m/>
    <x v="3"/>
    <s v="Q2, FY23"/>
  </r>
  <r>
    <x v="4"/>
    <s v="Head of Marketing Ops"/>
    <s v="SHARED SERVICES MARKETING"/>
    <d v="2022-07-11T00:00:00"/>
    <s v="Christopher"/>
    <s v="Bond"/>
    <s v="christopher.bond@srg.com.au"/>
    <x v="1"/>
    <x v="1"/>
    <d v="2022-10-04T00:00:00"/>
    <d v="2022-09-20T00:00:00"/>
    <m/>
    <x v="3"/>
    <s v="Q2, FY23"/>
  </r>
  <r>
    <x v="4"/>
    <s v="Head of Marketing Ops"/>
    <s v="SHARED SERVICES MARKETING"/>
    <d v="2022-07-11T00:00:00"/>
    <s v="Christopher"/>
    <s v="Bond"/>
    <s v="christopher.bond@srg.com.au"/>
    <x v="2"/>
    <x v="0"/>
    <m/>
    <d v="2024-02-29T00:00:00"/>
    <m/>
    <x v="4"/>
    <s v="Q3, FY24"/>
  </r>
  <r>
    <x v="4"/>
    <s v="Head of Marketing Ops"/>
    <s v="SHARED SERVICES MARKETING"/>
    <d v="2022-07-11T00:00:00"/>
    <s v="Christopher"/>
    <s v="Bond"/>
    <s v="christopher.bond@srg.com.au"/>
    <x v="3"/>
    <x v="0"/>
    <m/>
    <d v="2024-02-29T00:00:00"/>
    <m/>
    <x v="4"/>
    <s v="Q3, FY24"/>
  </r>
  <r>
    <x v="4"/>
    <s v="Head of Marketing Ops"/>
    <s v="SHARED SERVICES MARKETING"/>
    <d v="2022-07-11T00:00:00"/>
    <s v="Christopher"/>
    <s v="Bond"/>
    <s v="christopher.bond@srg.com.au"/>
    <x v="4"/>
    <x v="0"/>
    <m/>
    <d v="2024-02-29T00:00:00"/>
    <m/>
    <x v="4"/>
    <s v="Q3, FY24"/>
  </r>
  <r>
    <x v="4"/>
    <s v="Head of Marketing Ops"/>
    <s v="SHARED SERVICES MARKETING"/>
    <d v="2022-07-11T00:00:00"/>
    <s v="Christopher"/>
    <s v="Bond"/>
    <s v="christopher.bond@srg.com.au"/>
    <x v="5"/>
    <x v="0"/>
    <m/>
    <d v="2024-02-29T00:00:00"/>
    <m/>
    <x v="4"/>
    <s v="Q3, FY24"/>
  </r>
  <r>
    <x v="4"/>
    <s v="Head of Marketing Ops"/>
    <s v="SHARED SERVICES MARKETING"/>
    <d v="2022-07-11T00:00:00"/>
    <s v="Christopher"/>
    <s v="Bond"/>
    <s v="christopher.bond@srg.com.au"/>
    <x v="6"/>
    <x v="0"/>
    <m/>
    <d v="2024-02-29T00:00:00"/>
    <m/>
    <x v="4"/>
    <s v="Q3, FY24"/>
  </r>
  <r>
    <x v="4"/>
    <s v="Head of Marketing Ops"/>
    <s v="SHARED SERVICES MARKETING"/>
    <d v="2022-07-11T00:00:00"/>
    <s v="Christopher"/>
    <s v="Bond"/>
    <s v="christopher.bond@srg.com.au"/>
    <x v="7"/>
    <x v="1"/>
    <d v="2022-07-18T00:00:00"/>
    <d v="2022-06-22T00:00:00"/>
    <m/>
    <x v="31"/>
    <s v="Q1, FY23"/>
  </r>
  <r>
    <x v="4"/>
    <s v="Head of Marketing Ops"/>
    <s v="SHARED SERVICES MARKETING"/>
    <d v="2022-07-11T00:00:00"/>
    <s v="Christopher"/>
    <s v="Bond"/>
    <s v="christopher.bond@srg.com.au"/>
    <x v="8"/>
    <x v="1"/>
    <d v="2022-07-22T00:00:00"/>
    <d v="2022-06-23T00:00:00"/>
    <m/>
    <x v="31"/>
    <s v="Q1, FY23"/>
  </r>
  <r>
    <x v="4"/>
    <s v="Head of Marketing Ops"/>
    <s v="SHARED SERVICES MARKETING"/>
    <d v="2022-07-11T00:00:00"/>
    <s v="Christopher"/>
    <s v="Bond"/>
    <s v="christopher.bond@srg.com.au"/>
    <x v="9"/>
    <x v="1"/>
    <d v="2022-07-18T00:00:00"/>
    <d v="2022-06-22T00:00:00"/>
    <m/>
    <x v="31"/>
    <s v="Q1, FY23"/>
  </r>
  <r>
    <x v="4"/>
    <s v="Head of Marketing Ops"/>
    <s v="SHARED SERVICES MARKETING"/>
    <d v="2022-07-11T00:00:00"/>
    <s v="Christopher"/>
    <s v="Bond"/>
    <s v="christopher.bond@srg.com.au"/>
    <x v="10"/>
    <x v="1"/>
    <d v="2022-07-18T00:00:00"/>
    <d v="2022-06-22T00:00:00"/>
    <m/>
    <x v="31"/>
    <s v="Q1, FY23"/>
  </r>
  <r>
    <x v="2"/>
    <s v="IT INFRASTRUCTURE"/>
    <s v="SHARED SERVICES IT"/>
    <d v="2022-07-04T00:00:00"/>
    <s v="Justin"/>
    <s v="Scollo"/>
    <s v="justin.scollo@srg.com.au"/>
    <x v="0"/>
    <x v="1"/>
    <d v="2022-12-06T00:00:00"/>
    <d v="2022-09-20T00:00:00"/>
    <m/>
    <x v="40"/>
    <s v="Q2, FY23"/>
  </r>
  <r>
    <x v="2"/>
    <s v="IT INFRASTRUCTURE"/>
    <s v="SHARED SERVICES IT"/>
    <d v="2022-07-04T00:00:00"/>
    <s v="Justin"/>
    <s v="Scollo"/>
    <s v="justin.scollo@srg.com.au"/>
    <x v="1"/>
    <x v="1"/>
    <d v="2022-12-06T00:00:00"/>
    <d v="2022-09-20T00:00:00"/>
    <m/>
    <x v="40"/>
    <s v="Q2, FY23"/>
  </r>
  <r>
    <x v="2"/>
    <s v="IT INFRASTRUCTURE"/>
    <s v="SHARED SERVICES IT"/>
    <d v="2022-07-04T00:00:00"/>
    <s v="Justin"/>
    <s v="Scollo"/>
    <s v="justin.scollo@srg.com.au"/>
    <x v="2"/>
    <x v="1"/>
    <d v="2024-03-25T00:00:00"/>
    <d v="2024-02-29T00:00:00"/>
    <m/>
    <x v="5"/>
    <s v="Q4, FY24"/>
  </r>
  <r>
    <x v="2"/>
    <s v="IT INFRASTRUCTURE"/>
    <s v="SHARED SERVICES IT"/>
    <d v="2022-07-04T00:00:00"/>
    <s v="Justin"/>
    <s v="Scollo"/>
    <s v="justin.scollo@srg.com.au"/>
    <x v="3"/>
    <x v="1"/>
    <d v="2024-03-25T00:00:00"/>
    <d v="2024-02-29T00:00:00"/>
    <m/>
    <x v="5"/>
    <s v="Q4, FY24"/>
  </r>
  <r>
    <x v="2"/>
    <s v="IT INFRASTRUCTURE"/>
    <s v="SHARED SERVICES IT"/>
    <d v="2022-07-04T00:00:00"/>
    <s v="Justin"/>
    <s v="Scollo"/>
    <s v="justin.scollo@srg.com.au"/>
    <x v="4"/>
    <x v="1"/>
    <d v="2024-03-25T00:00:00"/>
    <d v="2024-02-29T00:00:00"/>
    <m/>
    <x v="5"/>
    <s v="Q4, FY24"/>
  </r>
  <r>
    <x v="2"/>
    <s v="IT INFRASTRUCTURE"/>
    <s v="SHARED SERVICES IT"/>
    <d v="2022-07-04T00:00:00"/>
    <s v="Justin"/>
    <s v="Scollo"/>
    <s v="justin.scollo@srg.com.au"/>
    <x v="5"/>
    <x v="1"/>
    <d v="2024-03-25T00:00:00"/>
    <d v="2024-02-29T00:00:00"/>
    <m/>
    <x v="5"/>
    <s v="Q4, FY24"/>
  </r>
  <r>
    <x v="2"/>
    <s v="IT INFRASTRUCTURE"/>
    <s v="SHARED SERVICES IT"/>
    <d v="2022-07-04T00:00:00"/>
    <s v="Justin"/>
    <s v="Scollo"/>
    <s v="justin.scollo@srg.com.au"/>
    <x v="6"/>
    <x v="1"/>
    <d v="2024-03-25T00:00:00"/>
    <d v="2024-02-29T00:00:00"/>
    <m/>
    <x v="5"/>
    <s v="Q4, FY24"/>
  </r>
  <r>
    <x v="2"/>
    <s v="IT INFRASTRUCTURE"/>
    <s v="SHARED SERVICES IT"/>
    <d v="2022-07-04T00:00:00"/>
    <s v="Justin"/>
    <s v="Scollo"/>
    <s v="justin.scollo@srg.com.au"/>
    <x v="7"/>
    <x v="1"/>
    <d v="2022-07-04T00:00:00"/>
    <d v="2022-06-07T00:00:00"/>
    <m/>
    <x v="31"/>
    <s v="Q1, FY23"/>
  </r>
  <r>
    <x v="2"/>
    <s v="IT INFRASTRUCTURE"/>
    <s v="SHARED SERVICES IT"/>
    <d v="2022-07-04T00:00:00"/>
    <s v="Justin"/>
    <s v="Scollo"/>
    <s v="justin.scollo@srg.com.au"/>
    <x v="8"/>
    <x v="1"/>
    <d v="2022-07-04T00:00:00"/>
    <d v="2022-06-23T00:00:00"/>
    <m/>
    <x v="31"/>
    <s v="Q1, FY23"/>
  </r>
  <r>
    <x v="2"/>
    <s v="IT INFRASTRUCTURE"/>
    <s v="SHARED SERVICES IT"/>
    <d v="2022-07-04T00:00:00"/>
    <s v="Justin"/>
    <s v="Scollo"/>
    <s v="justin.scollo@srg.com.au"/>
    <x v="9"/>
    <x v="1"/>
    <d v="2022-07-04T00:00:00"/>
    <d v="2022-06-07T00:00:00"/>
    <m/>
    <x v="31"/>
    <s v="Q1, FY23"/>
  </r>
  <r>
    <x v="2"/>
    <s v="IT INFRASTRUCTURE"/>
    <s v="SHARED SERVICES IT"/>
    <d v="2022-07-04T00:00:00"/>
    <s v="Justin"/>
    <s v="Scollo"/>
    <s v="justin.scollo@srg.com.au"/>
    <x v="10"/>
    <x v="1"/>
    <d v="2022-07-04T00:00:00"/>
    <d v="2022-06-07T00:00:00"/>
    <m/>
    <x v="31"/>
    <s v="Q1, FY23"/>
  </r>
  <r>
    <x v="4"/>
    <s v="Head of Marketing Ops"/>
    <s v="SHARED SERVICES MARKETING"/>
    <d v="2022-07-04T00:00:00"/>
    <s v="Adam"/>
    <s v="Brozinski"/>
    <s v="adam.brozinski@srg.com.au"/>
    <x v="0"/>
    <x v="1"/>
    <d v="2022-09-21T00:00:00"/>
    <d v="2022-09-20T00:00:00"/>
    <m/>
    <x v="30"/>
    <s v="Q1, FY23"/>
  </r>
  <r>
    <x v="4"/>
    <s v="Head of Marketing Ops"/>
    <s v="SHARED SERVICES MARKETING"/>
    <d v="2022-07-04T00:00:00"/>
    <s v="Adam"/>
    <s v="Brozinski"/>
    <s v="adam.brozinski@srg.com.au"/>
    <x v="1"/>
    <x v="1"/>
    <d v="2022-09-21T00:00:00"/>
    <d v="2022-09-20T00:00:00"/>
    <m/>
    <x v="30"/>
    <s v="Q1, FY23"/>
  </r>
  <r>
    <x v="4"/>
    <s v="Head of Marketing Ops"/>
    <s v="SHARED SERVICES MARKETING"/>
    <d v="2022-07-04T00:00:00"/>
    <s v="Adam"/>
    <s v="Brozinski"/>
    <s v="adam.brozinski@srg.com.au"/>
    <x v="2"/>
    <x v="1"/>
    <d v="2025-01-21T00:00:00"/>
    <d v="2024-02-29T00:00:00"/>
    <m/>
    <x v="12"/>
    <s v="Q3, FY25"/>
  </r>
  <r>
    <x v="4"/>
    <s v="Head of Marketing Ops"/>
    <s v="SHARED SERVICES MARKETING"/>
    <d v="2022-07-04T00:00:00"/>
    <s v="Adam"/>
    <s v="Brozinski"/>
    <s v="adam.brozinski@srg.com.au"/>
    <x v="3"/>
    <x v="1"/>
    <d v="2024-05-21T00:00:00"/>
    <d v="2024-02-29T00:00:00"/>
    <m/>
    <x v="22"/>
    <s v="Q4, FY24"/>
  </r>
  <r>
    <x v="4"/>
    <s v="Head of Marketing Ops"/>
    <s v="SHARED SERVICES MARKETING"/>
    <d v="2022-07-04T00:00:00"/>
    <s v="Adam"/>
    <s v="Brozinski"/>
    <s v="adam.brozinski@srg.com.au"/>
    <x v="3"/>
    <x v="1"/>
    <d v="2025-05-19T00:00:00"/>
    <d v="2025-04-07T00:00:00"/>
    <m/>
    <x v="0"/>
    <s v="Q4, FY25"/>
  </r>
  <r>
    <x v="4"/>
    <s v="Head of Marketing Ops"/>
    <s v="SHARED SERVICES MARKETING"/>
    <d v="2022-07-04T00:00:00"/>
    <s v="Adam"/>
    <s v="Brozinski"/>
    <s v="adam.brozinski@srg.com.au"/>
    <x v="4"/>
    <x v="1"/>
    <d v="2025-01-21T00:00:00"/>
    <d v="2024-02-29T00:00:00"/>
    <m/>
    <x v="12"/>
    <s v="Q3, FY25"/>
  </r>
  <r>
    <x v="4"/>
    <s v="Head of Marketing Ops"/>
    <s v="SHARED SERVICES MARKETING"/>
    <d v="2022-07-04T00:00:00"/>
    <s v="Adam"/>
    <s v="Brozinski"/>
    <s v="adam.brozinski@srg.com.au"/>
    <x v="5"/>
    <x v="1"/>
    <d v="2025-01-21T00:00:00"/>
    <d v="2024-02-29T00:00:00"/>
    <m/>
    <x v="12"/>
    <s v="Q3, FY25"/>
  </r>
  <r>
    <x v="4"/>
    <s v="Head of Marketing Ops"/>
    <s v="SHARED SERVICES MARKETING"/>
    <d v="2022-07-04T00:00:00"/>
    <s v="Adam"/>
    <s v="Brozinski"/>
    <s v="adam.brozinski@srg.com.au"/>
    <x v="6"/>
    <x v="1"/>
    <d v="2025-01-21T00:00:00"/>
    <d v="2024-02-29T00:00:00"/>
    <m/>
    <x v="12"/>
    <s v="Q3, FY25"/>
  </r>
  <r>
    <x v="4"/>
    <s v="Head of Marketing Ops"/>
    <s v="SHARED SERVICES MARKETING"/>
    <d v="2022-07-04T00:00:00"/>
    <s v="Adam"/>
    <s v="Brozinski"/>
    <s v="adam.brozinski@srg.com.au"/>
    <x v="7"/>
    <x v="1"/>
    <d v="2022-09-21T00:00:00"/>
    <d v="2022-06-05T00:00:00"/>
    <m/>
    <x v="30"/>
    <s v="Q1, FY23"/>
  </r>
  <r>
    <x v="4"/>
    <s v="Head of Marketing Ops"/>
    <s v="SHARED SERVICES MARKETING"/>
    <d v="2022-07-04T00:00:00"/>
    <s v="Adam"/>
    <s v="Brozinski"/>
    <s v="adam.brozinski@srg.com.au"/>
    <x v="8"/>
    <x v="1"/>
    <d v="2022-09-21T00:00:00"/>
    <d v="2022-06-23T00:00:00"/>
    <m/>
    <x v="30"/>
    <s v="Q1, FY23"/>
  </r>
  <r>
    <x v="4"/>
    <s v="Head of Marketing Ops"/>
    <s v="SHARED SERVICES MARKETING"/>
    <d v="2022-07-04T00:00:00"/>
    <s v="Adam"/>
    <s v="Brozinski"/>
    <s v="adam.brozinski@srg.com.au"/>
    <x v="9"/>
    <x v="1"/>
    <d v="2022-09-21T00:00:00"/>
    <d v="2022-06-05T00:00:00"/>
    <m/>
    <x v="30"/>
    <s v="Q1, FY23"/>
  </r>
  <r>
    <x v="4"/>
    <s v="Head of Marketing Ops"/>
    <s v="SHARED SERVICES MARKETING"/>
    <d v="2022-07-04T00:00:00"/>
    <s v="Adam"/>
    <s v="Brozinski"/>
    <s v="adam.brozinski@srg.com.au"/>
    <x v="10"/>
    <x v="1"/>
    <d v="2022-09-21T00:00:00"/>
    <d v="2022-06-05T00:00:00"/>
    <m/>
    <x v="30"/>
    <s v="Q1, FY23"/>
  </r>
  <r>
    <x v="2"/>
    <s v="IT SALES &amp; OPS"/>
    <s v="SHARED SERVICES IT"/>
    <d v="2022-06-29T00:00:00"/>
    <s v="Vineth"/>
    <s v="Wetthasinghe"/>
    <s v="Vineth.Wetthasinghe@srg.com.au"/>
    <x v="0"/>
    <x v="1"/>
    <d v="2022-10-03T00:00:00"/>
    <d v="2022-09-20T00:00:00"/>
    <m/>
    <x v="3"/>
    <s v="Q2, FY23"/>
  </r>
  <r>
    <x v="2"/>
    <s v="IT SALES &amp; OPS"/>
    <s v="SHARED SERVICES IT"/>
    <d v="2022-06-29T00:00:00"/>
    <s v="Vineth"/>
    <s v="Wetthasinghe"/>
    <s v="Vineth.Wetthasinghe@srg.com.au"/>
    <x v="1"/>
    <x v="1"/>
    <d v="2022-10-03T00:00:00"/>
    <d v="2022-09-20T00:00:00"/>
    <m/>
    <x v="3"/>
    <s v="Q2, FY23"/>
  </r>
  <r>
    <x v="2"/>
    <s v="IT SALES &amp; OPS"/>
    <s v="SHARED SERVICES IT"/>
    <d v="2022-06-29T00:00:00"/>
    <s v="Vineth"/>
    <s v="Wetthasinghe"/>
    <s v="Vineth.Wetthasinghe@srg.com.au"/>
    <x v="2"/>
    <x v="0"/>
    <m/>
    <d v="2025-05-16T00:00:00"/>
    <m/>
    <x v="0"/>
    <s v="Q4, FY25"/>
  </r>
  <r>
    <x v="2"/>
    <s v="IT SALES &amp; OPS"/>
    <s v="SHARED SERVICES IT"/>
    <d v="2022-06-29T00:00:00"/>
    <s v="Vineth"/>
    <s v="Wetthasinghe"/>
    <s v="Vineth.Wetthasinghe@srg.com.au"/>
    <x v="2"/>
    <x v="1"/>
    <d v="2024-06-29T00:00:00"/>
    <d v="2024-02-29T00:00:00"/>
    <m/>
    <x v="21"/>
    <s v="Q4, FY24"/>
  </r>
  <r>
    <x v="2"/>
    <s v="IT SALES &amp; OPS"/>
    <s v="SHARED SERVICES IT"/>
    <d v="2022-06-29T00:00:00"/>
    <s v="Vineth"/>
    <s v="Wetthasinghe"/>
    <s v="Vineth.Wetthasinghe@srg.com.au"/>
    <x v="3"/>
    <x v="0"/>
    <m/>
    <d v="2025-05-16T00:00:00"/>
    <m/>
    <x v="0"/>
    <s v="Q4, FY25"/>
  </r>
  <r>
    <x v="2"/>
    <s v="IT SALES &amp; OPS"/>
    <s v="SHARED SERVICES IT"/>
    <d v="2022-06-29T00:00:00"/>
    <s v="Vineth"/>
    <s v="Wetthasinghe"/>
    <s v="Vineth.Wetthasinghe@srg.com.au"/>
    <x v="3"/>
    <x v="1"/>
    <d v="2024-06-29T00:00:00"/>
    <d v="2024-02-29T00:00:00"/>
    <m/>
    <x v="21"/>
    <s v="Q4, FY24"/>
  </r>
  <r>
    <x v="2"/>
    <s v="IT SALES &amp; OPS"/>
    <s v="SHARED SERVICES IT"/>
    <d v="2022-06-29T00:00:00"/>
    <s v="Vineth"/>
    <s v="Wetthasinghe"/>
    <s v="Vineth.Wetthasinghe@srg.com.au"/>
    <x v="4"/>
    <x v="0"/>
    <m/>
    <d v="2025-05-16T00:00:00"/>
    <m/>
    <x v="0"/>
    <s v="Q4, FY25"/>
  </r>
  <r>
    <x v="2"/>
    <s v="IT SALES &amp; OPS"/>
    <s v="SHARED SERVICES IT"/>
    <d v="2022-06-29T00:00:00"/>
    <s v="Vineth"/>
    <s v="Wetthasinghe"/>
    <s v="Vineth.Wetthasinghe@srg.com.au"/>
    <x v="4"/>
    <x v="1"/>
    <d v="2024-06-29T00:00:00"/>
    <d v="2024-02-29T00:00:00"/>
    <m/>
    <x v="21"/>
    <s v="Q4, FY24"/>
  </r>
  <r>
    <x v="2"/>
    <s v="IT SALES &amp; OPS"/>
    <s v="SHARED SERVICES IT"/>
    <d v="2022-06-29T00:00:00"/>
    <s v="Vineth"/>
    <s v="Wetthasinghe"/>
    <s v="Vineth.Wetthasinghe@srg.com.au"/>
    <x v="5"/>
    <x v="0"/>
    <m/>
    <d v="2025-05-16T00:00:00"/>
    <m/>
    <x v="0"/>
    <s v="Q4, FY25"/>
  </r>
  <r>
    <x v="2"/>
    <s v="IT SALES &amp; OPS"/>
    <s v="SHARED SERVICES IT"/>
    <d v="2022-06-29T00:00:00"/>
    <s v="Vineth"/>
    <s v="Wetthasinghe"/>
    <s v="Vineth.Wetthasinghe@srg.com.au"/>
    <x v="5"/>
    <x v="1"/>
    <d v="2024-06-29T00:00:00"/>
    <d v="2024-02-29T00:00:00"/>
    <m/>
    <x v="21"/>
    <s v="Q4, FY24"/>
  </r>
  <r>
    <x v="2"/>
    <s v="IT SALES &amp; OPS"/>
    <s v="SHARED SERVICES IT"/>
    <d v="2022-06-29T00:00:00"/>
    <s v="Vineth"/>
    <s v="Wetthasinghe"/>
    <s v="Vineth.Wetthasinghe@srg.com.au"/>
    <x v="6"/>
    <x v="0"/>
    <m/>
    <d v="2025-05-16T00:00:00"/>
    <m/>
    <x v="0"/>
    <s v="Q4, FY25"/>
  </r>
  <r>
    <x v="2"/>
    <s v="IT SALES &amp; OPS"/>
    <s v="SHARED SERVICES IT"/>
    <d v="2022-06-29T00:00:00"/>
    <s v="Vineth"/>
    <s v="Wetthasinghe"/>
    <s v="Vineth.Wetthasinghe@srg.com.au"/>
    <x v="6"/>
    <x v="1"/>
    <d v="2024-06-29T00:00:00"/>
    <d v="2024-02-29T00:00:00"/>
    <m/>
    <x v="21"/>
    <s v="Q4, FY24"/>
  </r>
  <r>
    <x v="2"/>
    <s v="IT SALES &amp; OPS"/>
    <s v="SHARED SERVICES IT"/>
    <d v="2022-06-29T00:00:00"/>
    <s v="Vineth"/>
    <s v="Wetthasinghe"/>
    <s v="Vineth.Wetthasinghe@srg.com.au"/>
    <x v="7"/>
    <x v="1"/>
    <d v="2022-07-22T00:00:00"/>
    <d v="2022-07-07T00:00:00"/>
    <m/>
    <x v="31"/>
    <s v="Q1, FY23"/>
  </r>
  <r>
    <x v="2"/>
    <s v="IT SALES &amp; OPS"/>
    <s v="SHARED SERVICES IT"/>
    <d v="2022-06-29T00:00:00"/>
    <s v="Vineth"/>
    <s v="Wetthasinghe"/>
    <s v="Vineth.Wetthasinghe@srg.com.au"/>
    <x v="8"/>
    <x v="1"/>
    <d v="2022-07-22T00:00:00"/>
    <d v="2022-07-07T00:00:00"/>
    <m/>
    <x v="31"/>
    <s v="Q1, FY23"/>
  </r>
  <r>
    <x v="2"/>
    <s v="IT SALES &amp; OPS"/>
    <s v="SHARED SERVICES IT"/>
    <d v="2022-06-29T00:00:00"/>
    <s v="Vineth"/>
    <s v="Wetthasinghe"/>
    <s v="Vineth.Wetthasinghe@srg.com.au"/>
    <x v="9"/>
    <x v="1"/>
    <d v="2022-07-22T00:00:00"/>
    <d v="2022-07-07T00:00:00"/>
    <m/>
    <x v="31"/>
    <s v="Q1, FY23"/>
  </r>
  <r>
    <x v="2"/>
    <s v="IT SALES &amp; OPS"/>
    <s v="SHARED SERVICES IT"/>
    <d v="2022-06-29T00:00:00"/>
    <s v="Vineth"/>
    <s v="Wetthasinghe"/>
    <s v="Vineth.Wetthasinghe@srg.com.au"/>
    <x v="10"/>
    <x v="1"/>
    <d v="2022-07-22T00:00:00"/>
    <d v="2022-07-07T00:00:00"/>
    <m/>
    <x v="31"/>
    <s v="Q1, FY23"/>
  </r>
  <r>
    <x v="2"/>
    <s v="IT DIGITAL"/>
    <s v="SHARED SERVICES"/>
    <d v="2022-06-20T00:00:00"/>
    <s v="Gaurav"/>
    <s v="Bhat"/>
    <s v="Gaurav.Bhat@srg.com.au"/>
    <x v="0"/>
    <x v="1"/>
    <d v="2022-11-16T00:00:00"/>
    <d v="2022-09-20T00:00:00"/>
    <m/>
    <x v="26"/>
    <s v="Q2, FY23"/>
  </r>
  <r>
    <x v="2"/>
    <s v="IT DIGITAL"/>
    <s v="SHARED SERVICES"/>
    <d v="2022-06-20T00:00:00"/>
    <s v="Gaurav"/>
    <s v="Bhat"/>
    <s v="Gaurav.Bhat@srg.com.au"/>
    <x v="1"/>
    <x v="1"/>
    <d v="2023-03-15T00:00:00"/>
    <d v="2022-09-20T00:00:00"/>
    <m/>
    <x v="38"/>
    <s v="Q3, FY23"/>
  </r>
  <r>
    <x v="2"/>
    <s v="IT DIGITAL"/>
    <s v="SHARED SERVICES"/>
    <d v="2022-06-20T00:00:00"/>
    <s v="Gaurav"/>
    <s v="Bhat"/>
    <s v="Gaurav.Bhat@srg.com.au"/>
    <x v="2"/>
    <x v="1"/>
    <d v="2024-04-29T00:00:00"/>
    <d v="2024-02-29T00:00:00"/>
    <m/>
    <x v="22"/>
    <s v="Q4, FY24"/>
  </r>
  <r>
    <x v="2"/>
    <s v="IT DIGITAL"/>
    <s v="SHARED SERVICES"/>
    <d v="2022-06-20T00:00:00"/>
    <s v="Gaurav"/>
    <s v="Bhat"/>
    <s v="Gaurav.Bhat@srg.com.au"/>
    <x v="2"/>
    <x v="1"/>
    <d v="2025-04-22T00:00:00"/>
    <d v="2025-03-16T00:00:00"/>
    <m/>
    <x v="1"/>
    <s v="Q4, FY25"/>
  </r>
  <r>
    <x v="2"/>
    <s v="IT DIGITAL"/>
    <s v="SHARED SERVICES"/>
    <d v="2022-06-20T00:00:00"/>
    <s v="Gaurav"/>
    <s v="Bhat"/>
    <s v="Gaurav.Bhat@srg.com.au"/>
    <x v="3"/>
    <x v="1"/>
    <d v="2024-04-29T00:00:00"/>
    <d v="2024-02-29T00:00:00"/>
    <m/>
    <x v="22"/>
    <s v="Q4, FY24"/>
  </r>
  <r>
    <x v="2"/>
    <s v="IT DIGITAL"/>
    <s v="SHARED SERVICES"/>
    <d v="2022-06-20T00:00:00"/>
    <s v="Gaurav"/>
    <s v="Bhat"/>
    <s v="Gaurav.Bhat@srg.com.au"/>
    <x v="3"/>
    <x v="1"/>
    <d v="2025-04-11T00:00:00"/>
    <d v="2025-03-16T00:00:00"/>
    <m/>
    <x v="1"/>
    <s v="Q4, FY25"/>
  </r>
  <r>
    <x v="2"/>
    <s v="IT DIGITAL"/>
    <s v="SHARED SERVICES"/>
    <d v="2022-06-20T00:00:00"/>
    <s v="Gaurav"/>
    <s v="Bhat"/>
    <s v="Gaurav.Bhat@srg.com.au"/>
    <x v="3"/>
    <x v="1"/>
    <d v="2025-05-09T00:00:00"/>
    <d v="2025-05-09T00:00:00"/>
    <m/>
    <x v="0"/>
    <s v="Q4, FY25"/>
  </r>
  <r>
    <x v="2"/>
    <s v="IT DIGITAL"/>
    <s v="SHARED SERVICES"/>
    <d v="2022-06-20T00:00:00"/>
    <s v="Gaurav"/>
    <s v="Bhat"/>
    <s v="Gaurav.Bhat@srg.com.au"/>
    <x v="4"/>
    <x v="1"/>
    <d v="2024-04-29T00:00:00"/>
    <d v="2024-02-29T00:00:00"/>
    <m/>
    <x v="22"/>
    <s v="Q4, FY24"/>
  </r>
  <r>
    <x v="2"/>
    <s v="IT DIGITAL"/>
    <s v="SHARED SERVICES"/>
    <d v="2022-06-20T00:00:00"/>
    <s v="Gaurav"/>
    <s v="Bhat"/>
    <s v="Gaurav.Bhat@srg.com.au"/>
    <x v="4"/>
    <x v="1"/>
    <d v="2025-04-11T00:00:00"/>
    <d v="2025-03-16T00:00:00"/>
    <m/>
    <x v="1"/>
    <s v="Q4, FY25"/>
  </r>
  <r>
    <x v="2"/>
    <s v="IT DIGITAL"/>
    <s v="SHARED SERVICES"/>
    <d v="2022-06-20T00:00:00"/>
    <s v="Gaurav"/>
    <s v="Bhat"/>
    <s v="Gaurav.Bhat@srg.com.au"/>
    <x v="5"/>
    <x v="1"/>
    <d v="2024-04-29T00:00:00"/>
    <d v="2024-02-29T00:00:00"/>
    <m/>
    <x v="22"/>
    <s v="Q4, FY24"/>
  </r>
  <r>
    <x v="2"/>
    <s v="IT DIGITAL"/>
    <s v="SHARED SERVICES"/>
    <d v="2022-06-20T00:00:00"/>
    <s v="Gaurav"/>
    <s v="Bhat"/>
    <s v="Gaurav.Bhat@srg.com.au"/>
    <x v="5"/>
    <x v="1"/>
    <d v="2025-04-11T00:00:00"/>
    <d v="2025-03-16T00:00:00"/>
    <m/>
    <x v="1"/>
    <s v="Q4, FY25"/>
  </r>
  <r>
    <x v="2"/>
    <s v="IT DIGITAL"/>
    <s v="SHARED SERVICES"/>
    <d v="2022-06-20T00:00:00"/>
    <s v="Gaurav"/>
    <s v="Bhat"/>
    <s v="Gaurav.Bhat@srg.com.au"/>
    <x v="6"/>
    <x v="1"/>
    <d v="2024-04-29T00:00:00"/>
    <d v="2024-02-29T00:00:00"/>
    <m/>
    <x v="22"/>
    <s v="Q4, FY24"/>
  </r>
  <r>
    <x v="2"/>
    <s v="IT DIGITAL"/>
    <s v="SHARED SERVICES"/>
    <d v="2022-06-20T00:00:00"/>
    <s v="Gaurav"/>
    <s v="Bhat"/>
    <s v="Gaurav.Bhat@srg.com.au"/>
    <x v="6"/>
    <x v="1"/>
    <d v="2025-04-22T00:00:00"/>
    <d v="2025-03-16T00:00:00"/>
    <m/>
    <x v="1"/>
    <s v="Q4, FY25"/>
  </r>
  <r>
    <x v="2"/>
    <s v="IT DIGITAL"/>
    <s v="SHARED SERVICES"/>
    <d v="2022-06-20T00:00:00"/>
    <s v="Gaurav"/>
    <s v="Bhat"/>
    <s v="Gaurav.Bhat@srg.com.au"/>
    <x v="7"/>
    <x v="1"/>
    <d v="2022-08-09T00:00:00"/>
    <d v="2022-06-19T00:00:00"/>
    <m/>
    <x v="10"/>
    <s v="Q1, FY23"/>
  </r>
  <r>
    <x v="2"/>
    <s v="IT DIGITAL"/>
    <s v="SHARED SERVICES"/>
    <d v="2022-06-20T00:00:00"/>
    <s v="Gaurav"/>
    <s v="Bhat"/>
    <s v="Gaurav.Bhat@srg.com.au"/>
    <x v="8"/>
    <x v="1"/>
    <d v="2022-08-09T00:00:00"/>
    <d v="2022-06-23T00:00:00"/>
    <m/>
    <x v="10"/>
    <s v="Q1, FY23"/>
  </r>
  <r>
    <x v="2"/>
    <s v="IT DIGITAL"/>
    <s v="SHARED SERVICES"/>
    <d v="2022-06-20T00:00:00"/>
    <s v="Gaurav"/>
    <s v="Bhat"/>
    <s v="Gaurav.Bhat@srg.com.au"/>
    <x v="9"/>
    <x v="1"/>
    <d v="2022-07-22T00:00:00"/>
    <d v="2022-06-19T00:00:00"/>
    <m/>
    <x v="31"/>
    <s v="Q1, FY23"/>
  </r>
  <r>
    <x v="2"/>
    <s v="IT DIGITAL"/>
    <s v="SHARED SERVICES"/>
    <d v="2022-06-20T00:00:00"/>
    <s v="Gaurav"/>
    <s v="Bhat"/>
    <s v="Gaurav.Bhat@srg.com.au"/>
    <x v="10"/>
    <x v="1"/>
    <d v="2022-07-22T00:00:00"/>
    <d v="2022-06-19T00:00:00"/>
    <m/>
    <x v="31"/>
    <s v="Q1, FY23"/>
  </r>
  <r>
    <x v="4"/>
    <s v="Head of Marketing Ops"/>
    <s v="SHARED SERVICES MARKETING"/>
    <d v="2022-06-20T00:00:00"/>
    <s v="Gabbi"/>
    <s v="Fetalvero"/>
    <s v="gabrielle.fetalvero@srg.com.au"/>
    <x v="0"/>
    <x v="1"/>
    <d v="2022-09-26T00:00:00"/>
    <d v="2022-09-20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1"/>
    <x v="1"/>
    <d v="2022-09-26T00:00:00"/>
    <d v="2022-09-20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2"/>
    <x v="0"/>
    <m/>
    <d v="2024-02-29T00:00:00"/>
    <m/>
    <x v="4"/>
    <s v="Q3, FY24"/>
  </r>
  <r>
    <x v="4"/>
    <s v="Head of Marketing Ops"/>
    <s v="SHARED SERVICES MARKETING"/>
    <d v="2022-06-20T00:00:00"/>
    <s v="Gabbi"/>
    <s v="Fetalvero"/>
    <s v="gabrielle.fetalvero@srg.com.au"/>
    <x v="3"/>
    <x v="0"/>
    <m/>
    <d v="2025-04-16T00:00:00"/>
    <m/>
    <x v="1"/>
    <s v="Q4, FY25"/>
  </r>
  <r>
    <x v="4"/>
    <s v="Head of Marketing Ops"/>
    <s v="SHARED SERVICES MARKETING"/>
    <d v="2022-06-20T00:00:00"/>
    <s v="Gabbi"/>
    <s v="Fetalvero"/>
    <s v="gabrielle.fetalvero@srg.com.au"/>
    <x v="3"/>
    <x v="1"/>
    <d v="2024-05-30T00:00:00"/>
    <d v="2024-02-29T00:00:00"/>
    <m/>
    <x v="21"/>
    <s v="Q4, FY24"/>
  </r>
  <r>
    <x v="4"/>
    <s v="Head of Marketing Ops"/>
    <s v="SHARED SERVICES MARKETING"/>
    <d v="2022-06-20T00:00:00"/>
    <s v="Gabbi"/>
    <s v="Fetalvero"/>
    <s v="gabrielle.fetalvero@srg.com.au"/>
    <x v="4"/>
    <x v="2"/>
    <m/>
    <d v="2024-02-29T00:00:00"/>
    <m/>
    <x v="41"/>
    <s v="Q4, FY22"/>
  </r>
  <r>
    <x v="4"/>
    <s v="Head of Marketing Ops"/>
    <s v="SHARED SERVICES MARKETING"/>
    <d v="2022-06-20T00:00:00"/>
    <s v="Gabbi"/>
    <s v="Fetalvero"/>
    <s v="gabrielle.fetalvero@srg.com.au"/>
    <x v="5"/>
    <x v="0"/>
    <m/>
    <d v="2024-02-29T00:00:00"/>
    <m/>
    <x v="4"/>
    <s v="Q3, FY24"/>
  </r>
  <r>
    <x v="4"/>
    <s v="Head of Marketing Ops"/>
    <s v="SHARED SERVICES MARKETING"/>
    <d v="2022-06-20T00:00:00"/>
    <s v="Gabbi"/>
    <s v="Fetalvero"/>
    <s v="gabrielle.fetalvero@srg.com.au"/>
    <x v="6"/>
    <x v="0"/>
    <m/>
    <d v="2024-02-29T00:00:00"/>
    <m/>
    <x v="4"/>
    <s v="Q3, FY24"/>
  </r>
  <r>
    <x v="4"/>
    <s v="Head of Marketing Ops"/>
    <s v="SHARED SERVICES MARKETING"/>
    <d v="2022-06-20T00:00:00"/>
    <s v="Gabbi"/>
    <s v="Fetalvero"/>
    <s v="gabrielle.fetalvero@srg.com.au"/>
    <x v="7"/>
    <x v="1"/>
    <d v="2022-10-05T00:00:00"/>
    <d v="2022-06-02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8"/>
    <x v="1"/>
    <d v="2022-10-06T00:00:00"/>
    <d v="2022-06-23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9"/>
    <x v="1"/>
    <d v="2022-09-26T00:00:00"/>
    <d v="2022-06-02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9"/>
    <x v="1"/>
    <d v="2022-10-18T00:00:00"/>
    <d v="2022-10-18T00:00:00"/>
    <m/>
    <x v="3"/>
    <s v="Q2, FY23"/>
  </r>
  <r>
    <x v="4"/>
    <s v="Head of Marketing Ops"/>
    <s v="SHARED SERVICES MARKETING"/>
    <d v="2022-06-20T00:00:00"/>
    <s v="Gabbi"/>
    <s v="Fetalvero"/>
    <s v="gabrielle.fetalvero@srg.com.au"/>
    <x v="10"/>
    <x v="1"/>
    <d v="2022-10-03T00:00:00"/>
    <d v="2022-06-02T00:00:00"/>
    <m/>
    <x v="3"/>
    <s v="Q2, FY23"/>
  </r>
  <r>
    <x v="4"/>
    <s v="Head of Marketing Ops"/>
    <s v="SHARED SERVICES MARKETING"/>
    <d v="2022-06-14T00:00:00"/>
    <s v="Christian"/>
    <s v="Ferrero"/>
    <s v="christian.ferrero@srg.com.au"/>
    <x v="0"/>
    <x v="1"/>
    <d v="2024-11-01T00:00:00"/>
    <d v="2022-09-20T00:00:00"/>
    <m/>
    <x v="13"/>
    <s v="Q2, FY25"/>
  </r>
  <r>
    <x v="4"/>
    <s v="Head of Marketing Ops"/>
    <s v="SHARED SERVICES MARKETING"/>
    <d v="2022-06-14T00:00:00"/>
    <s v="Christian"/>
    <s v="Ferrero"/>
    <s v="christian.ferrero@srg.com.au"/>
    <x v="1"/>
    <x v="1"/>
    <d v="2024-11-01T00:00:00"/>
    <d v="2022-09-20T00:00:00"/>
    <m/>
    <x v="13"/>
    <s v="Q2, FY25"/>
  </r>
  <r>
    <x v="4"/>
    <s v="Head of Marketing Ops"/>
    <s v="SHARED SERVICES MARKETING"/>
    <d v="2022-06-14T00:00:00"/>
    <s v="Christian"/>
    <s v="Ferrero"/>
    <s v="christian.ferrero@srg.com.au"/>
    <x v="2"/>
    <x v="0"/>
    <m/>
    <d v="2024-02-29T00:00:00"/>
    <m/>
    <x v="4"/>
    <s v="Q3, FY24"/>
  </r>
  <r>
    <x v="4"/>
    <s v="Head of Marketing Ops"/>
    <s v="SHARED SERVICES MARKETING"/>
    <d v="2022-06-14T00:00:00"/>
    <s v="Christian"/>
    <s v="Ferrero"/>
    <s v="christian.ferrero@srg.com.au"/>
    <x v="3"/>
    <x v="0"/>
    <m/>
    <d v="2024-02-29T00:00:00"/>
    <m/>
    <x v="4"/>
    <s v="Q3, FY24"/>
  </r>
  <r>
    <x v="4"/>
    <s v="Head of Marketing Ops"/>
    <s v="SHARED SERVICES MARKETING"/>
    <d v="2022-06-14T00:00:00"/>
    <s v="Christian"/>
    <s v="Ferrero"/>
    <s v="christian.ferrero@srg.com.au"/>
    <x v="4"/>
    <x v="0"/>
    <m/>
    <d v="2024-02-29T00:00:00"/>
    <m/>
    <x v="4"/>
    <s v="Q3, FY24"/>
  </r>
  <r>
    <x v="4"/>
    <s v="Head of Marketing Ops"/>
    <s v="SHARED SERVICES MARKETING"/>
    <d v="2022-06-14T00:00:00"/>
    <s v="Christian"/>
    <s v="Ferrero"/>
    <s v="christian.ferrero@srg.com.au"/>
    <x v="5"/>
    <x v="0"/>
    <m/>
    <d v="2024-02-29T00:00:00"/>
    <m/>
    <x v="4"/>
    <s v="Q3, FY24"/>
  </r>
  <r>
    <x v="4"/>
    <s v="Head of Marketing Ops"/>
    <s v="SHARED SERVICES MARKETING"/>
    <d v="2022-06-14T00:00:00"/>
    <s v="Christian"/>
    <s v="Ferrero"/>
    <s v="christian.ferrero@srg.com.au"/>
    <x v="6"/>
    <x v="0"/>
    <m/>
    <d v="2024-02-29T00:00:00"/>
    <m/>
    <x v="4"/>
    <s v="Q3, FY24"/>
  </r>
  <r>
    <x v="4"/>
    <s v="Head of Marketing Ops"/>
    <s v="SHARED SERVICES MARKETING"/>
    <d v="2022-06-14T00:00:00"/>
    <s v="Christian"/>
    <s v="Ferrero"/>
    <s v="christian.ferrero@srg.com.au"/>
    <x v="7"/>
    <x v="1"/>
    <d v="2022-07-20T00:00:00"/>
    <d v="2022-06-03T00:00:00"/>
    <m/>
    <x v="31"/>
    <s v="Q1, FY23"/>
  </r>
  <r>
    <x v="4"/>
    <s v="Head of Marketing Ops"/>
    <s v="SHARED SERVICES MARKETING"/>
    <d v="2022-06-14T00:00:00"/>
    <s v="Christian"/>
    <s v="Ferrero"/>
    <s v="christian.ferrero@srg.com.au"/>
    <x v="8"/>
    <x v="1"/>
    <d v="2022-07-26T00:00:00"/>
    <d v="2022-06-23T00:00:00"/>
    <m/>
    <x v="10"/>
    <s v="Q1, FY23"/>
  </r>
  <r>
    <x v="4"/>
    <s v="Head of Marketing Ops"/>
    <s v="SHARED SERVICES MARKETING"/>
    <d v="2022-06-14T00:00:00"/>
    <s v="Christian"/>
    <s v="Ferrero"/>
    <s v="christian.ferrero@srg.com.au"/>
    <x v="8"/>
    <x v="1"/>
    <d v="2024-11-01T00:00:00"/>
    <d v="2024-11-01T00:00:00"/>
    <m/>
    <x v="13"/>
    <s v="Q2, FY25"/>
  </r>
  <r>
    <x v="4"/>
    <s v="Head of Marketing Ops"/>
    <s v="SHARED SERVICES MARKETING"/>
    <d v="2022-06-14T00:00:00"/>
    <s v="Christian"/>
    <s v="Ferrero"/>
    <s v="christian.ferrero@srg.com.au"/>
    <x v="9"/>
    <x v="1"/>
    <d v="2022-07-20T00:00:00"/>
    <d v="2022-06-03T00:00:00"/>
    <m/>
    <x v="31"/>
    <s v="Q1, FY23"/>
  </r>
  <r>
    <x v="4"/>
    <s v="Head of Marketing Ops"/>
    <s v="SHARED SERVICES MARKETING"/>
    <d v="2022-06-14T00:00:00"/>
    <s v="Christian"/>
    <s v="Ferrero"/>
    <s v="christian.ferrero@srg.com.au"/>
    <x v="9"/>
    <x v="1"/>
    <d v="2022-09-20T00:00:00"/>
    <d v="2022-09-20T00:00:00"/>
    <m/>
    <x v="30"/>
    <s v="Q1, FY23"/>
  </r>
  <r>
    <x v="4"/>
    <s v="Head of Marketing Ops"/>
    <s v="SHARED SERVICES MARKETING"/>
    <d v="2022-06-14T00:00:00"/>
    <s v="Christian"/>
    <s v="Ferrero"/>
    <s v="christian.ferrero@srg.com.au"/>
    <x v="10"/>
    <x v="1"/>
    <d v="2022-07-20T00:00:00"/>
    <d v="2022-06-03T00:00:00"/>
    <m/>
    <x v="31"/>
    <s v="Q1, FY23"/>
  </r>
  <r>
    <x v="2"/>
    <s v="IT BUSINESS INTELLIGENCE"/>
    <s v="SHARED SERVICES IT"/>
    <d v="2022-06-06T00:00:00"/>
    <s v="Saif"/>
    <s v="Kallayi Valappil Ibrahim"/>
    <s v="Saif.Ibrahim@srg.com.au"/>
    <x v="0"/>
    <x v="1"/>
    <d v="2022-12-05T00:00:00"/>
    <d v="2022-09-20T00:00:00"/>
    <m/>
    <x v="40"/>
    <s v="Q2, FY23"/>
  </r>
  <r>
    <x v="2"/>
    <s v="IT BUSINESS INTELLIGENCE"/>
    <s v="SHARED SERVICES IT"/>
    <d v="2022-06-06T00:00:00"/>
    <s v="Saif"/>
    <s v="Kallayi Valappil Ibrahim"/>
    <s v="Saif.Ibrahim@srg.com.au"/>
    <x v="1"/>
    <x v="1"/>
    <d v="2022-12-05T00:00:00"/>
    <d v="2022-09-20T00:00:00"/>
    <m/>
    <x v="40"/>
    <s v="Q2, FY23"/>
  </r>
  <r>
    <x v="2"/>
    <s v="IT BUSINESS INTELLIGENCE"/>
    <s v="SHARED SERVICES IT"/>
    <d v="2022-06-06T00:00:00"/>
    <s v="Saif"/>
    <s v="Kallayi Valappil Ibrahim"/>
    <s v="Saif.Ibrahim@srg.com.au"/>
    <x v="2"/>
    <x v="0"/>
    <m/>
    <d v="2024-02-29T00:00:00"/>
    <m/>
    <x v="4"/>
    <s v="Q3, FY24"/>
  </r>
  <r>
    <x v="2"/>
    <s v="IT BUSINESS INTELLIGENCE"/>
    <s v="SHARED SERVICES IT"/>
    <d v="2022-06-06T00:00:00"/>
    <s v="Saif"/>
    <s v="Kallayi Valappil Ibrahim"/>
    <s v="Saif.Ibrahim@srg.com.au"/>
    <x v="3"/>
    <x v="0"/>
    <m/>
    <d v="2024-02-29T00:00:00"/>
    <m/>
    <x v="4"/>
    <s v="Q3, FY24"/>
  </r>
  <r>
    <x v="2"/>
    <s v="IT BUSINESS INTELLIGENCE"/>
    <s v="SHARED SERVICES IT"/>
    <d v="2022-06-06T00:00:00"/>
    <s v="Saif"/>
    <s v="Kallayi Valappil Ibrahim"/>
    <s v="Saif.Ibrahim@srg.com.au"/>
    <x v="4"/>
    <x v="0"/>
    <m/>
    <d v="2024-02-29T00:00:00"/>
    <m/>
    <x v="4"/>
    <s v="Q3, FY24"/>
  </r>
  <r>
    <x v="2"/>
    <s v="IT BUSINESS INTELLIGENCE"/>
    <s v="SHARED SERVICES IT"/>
    <d v="2022-06-06T00:00:00"/>
    <s v="Saif"/>
    <s v="Kallayi Valappil Ibrahim"/>
    <s v="Saif.Ibrahim@srg.com.au"/>
    <x v="5"/>
    <x v="0"/>
    <m/>
    <d v="2024-02-29T00:00:00"/>
    <m/>
    <x v="4"/>
    <s v="Q3, FY24"/>
  </r>
  <r>
    <x v="2"/>
    <s v="IT BUSINESS INTELLIGENCE"/>
    <s v="SHARED SERVICES IT"/>
    <d v="2022-06-06T00:00:00"/>
    <s v="Saif"/>
    <s v="Kallayi Valappil Ibrahim"/>
    <s v="Saif.Ibrahim@srg.com.au"/>
    <x v="6"/>
    <x v="0"/>
    <m/>
    <d v="2024-02-29T00:00:00"/>
    <m/>
    <x v="4"/>
    <s v="Q3, FY24"/>
  </r>
  <r>
    <x v="2"/>
    <s v="IT BUSINESS INTELLIGENCE"/>
    <s v="SHARED SERVICES IT"/>
    <d v="2022-06-06T00:00:00"/>
    <s v="Saif"/>
    <s v="Kallayi Valappil Ibrahim"/>
    <s v="Saif.Ibrahim@srg.com.au"/>
    <x v="7"/>
    <x v="1"/>
    <d v="2022-12-06T00:00:00"/>
    <d v="2022-06-07T00:00:00"/>
    <m/>
    <x v="40"/>
    <s v="Q2, FY23"/>
  </r>
  <r>
    <x v="2"/>
    <s v="IT BUSINESS INTELLIGENCE"/>
    <s v="SHARED SERVICES IT"/>
    <d v="2022-06-06T00:00:00"/>
    <s v="Saif"/>
    <s v="Kallayi Valappil Ibrahim"/>
    <s v="Saif.Ibrahim@srg.com.au"/>
    <x v="8"/>
    <x v="1"/>
    <d v="2023-02-02T00:00:00"/>
    <d v="2022-06-23T00:00:00"/>
    <m/>
    <x v="39"/>
    <s v="Q3, FY23"/>
  </r>
  <r>
    <x v="2"/>
    <s v="IT BUSINESS INTELLIGENCE"/>
    <s v="SHARED SERVICES IT"/>
    <d v="2022-06-06T00:00:00"/>
    <s v="Saif"/>
    <s v="Kallayi Valappil Ibrahim"/>
    <s v="Saif.Ibrahim@srg.com.au"/>
    <x v="9"/>
    <x v="1"/>
    <d v="2022-12-06T00:00:00"/>
    <d v="2022-06-07T00:00:00"/>
    <m/>
    <x v="40"/>
    <s v="Q2, FY23"/>
  </r>
  <r>
    <x v="2"/>
    <s v="IT BUSINESS INTELLIGENCE"/>
    <s v="SHARED SERVICES IT"/>
    <d v="2022-06-06T00:00:00"/>
    <s v="Saif"/>
    <s v="Kallayi Valappil Ibrahim"/>
    <s v="Saif.Ibrahim@srg.com.au"/>
    <x v="10"/>
    <x v="1"/>
    <d v="2022-12-06T00:00:00"/>
    <d v="2022-06-07T00:00:00"/>
    <m/>
    <x v="40"/>
    <s v="Q2, FY23"/>
  </r>
  <r>
    <x v="8"/>
    <s v="SC PROCESS &amp;TRANS TL"/>
    <s v="DC LEADING HANDS"/>
    <d v="2022-06-06T00:00:00"/>
    <s v="Ninda"/>
    <s v="Trianty"/>
    <s v="NINDA0807@YAHOO.COM"/>
    <x v="0"/>
    <x v="1"/>
    <d v="2023-06-13T00:00:00"/>
    <d v="2022-10-06T00:00:00"/>
    <m/>
    <x v="35"/>
    <s v="Q4, FY23"/>
  </r>
  <r>
    <x v="8"/>
    <s v="SC PROCESS &amp;TRANS TL"/>
    <s v="DC LEADING HANDS"/>
    <d v="2022-06-06T00:00:00"/>
    <s v="Ninda"/>
    <s v="Trianty"/>
    <s v="NINDA0807@YAHOO.COM"/>
    <x v="1"/>
    <x v="1"/>
    <d v="2023-06-13T00:00:00"/>
    <d v="2022-10-06T00:00:00"/>
    <m/>
    <x v="35"/>
    <s v="Q4, FY23"/>
  </r>
  <r>
    <x v="8"/>
    <s v="SC PROCESS &amp;TRANS TL"/>
    <s v="DC LEADING HANDS"/>
    <d v="2022-06-06T00:00:00"/>
    <s v="Ninda"/>
    <s v="Trianty"/>
    <s v="NINDA0807@YAHOO.COM"/>
    <x v="2"/>
    <x v="1"/>
    <d v="2025-05-22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3"/>
    <x v="1"/>
    <d v="2025-05-22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4"/>
    <x v="1"/>
    <d v="2025-05-22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5"/>
    <x v="1"/>
    <d v="2025-05-23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6"/>
    <x v="1"/>
    <d v="2025-05-23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7"/>
    <x v="1"/>
    <d v="2025-05-22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8"/>
    <x v="1"/>
    <d v="2025-05-22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9"/>
    <x v="1"/>
    <d v="2025-05-23T00:00:00"/>
    <d v="2025-04-17T00:00:00"/>
    <m/>
    <x v="0"/>
    <s v="Q4, FY25"/>
  </r>
  <r>
    <x v="8"/>
    <s v="SC PROCESS &amp;TRANS TL"/>
    <s v="DC LEADING HANDS"/>
    <d v="2022-06-06T00:00:00"/>
    <s v="Ninda"/>
    <s v="Trianty"/>
    <s v="NINDA0807@YAHOO.COM"/>
    <x v="10"/>
    <x v="1"/>
    <d v="2025-05-22T00:00:00"/>
    <d v="2025-04-17T00:00:00"/>
    <m/>
    <x v="0"/>
    <s v="Q4, FY25"/>
  </r>
  <r>
    <x v="8"/>
    <s v="Supply Chain DCManagement"/>
    <s v="SHARED SERVICES"/>
    <d v="2022-06-01T00:00:00"/>
    <s v="Steve"/>
    <s v="Harrison"/>
    <s v="steve.harrison@srg.com.au"/>
    <x v="0"/>
    <x v="1"/>
    <d v="2022-10-06T00:00:00"/>
    <d v="2022-09-20T00:00:00"/>
    <m/>
    <x v="3"/>
    <s v="Q2, FY23"/>
  </r>
  <r>
    <x v="8"/>
    <s v="Supply Chain DCManagement"/>
    <s v="SHARED SERVICES"/>
    <d v="2022-06-01T00:00:00"/>
    <s v="Steve"/>
    <s v="Harrison"/>
    <s v="steve.harrison@srg.com.au"/>
    <x v="1"/>
    <x v="1"/>
    <d v="2022-10-06T00:00:00"/>
    <d v="2022-09-20T00:00:00"/>
    <m/>
    <x v="3"/>
    <s v="Q2, FY23"/>
  </r>
  <r>
    <x v="8"/>
    <s v="Supply Chain DCManagement"/>
    <s v="SHARED SERVICES"/>
    <d v="2022-06-01T00:00:00"/>
    <s v="Steve"/>
    <s v="Harrison"/>
    <s v="steve.harrison@srg.com.au"/>
    <x v="2"/>
    <x v="1"/>
    <d v="2024-03-05T00:00:00"/>
    <d v="2024-02-29T00:00:00"/>
    <m/>
    <x v="4"/>
    <s v="Q3, FY24"/>
  </r>
  <r>
    <x v="8"/>
    <s v="Supply Chain DCManagement"/>
    <s v="SHARED SERVICES"/>
    <d v="2022-06-01T00:00:00"/>
    <s v="Steve"/>
    <s v="Harrison"/>
    <s v="steve.harrison@srg.com.au"/>
    <x v="3"/>
    <x v="1"/>
    <d v="2024-03-05T00:00:00"/>
    <d v="2024-02-29T00:00:00"/>
    <m/>
    <x v="4"/>
    <s v="Q3, FY24"/>
  </r>
  <r>
    <x v="8"/>
    <s v="Supply Chain DCManagement"/>
    <s v="SHARED SERVICES"/>
    <d v="2022-06-01T00:00:00"/>
    <s v="Steve"/>
    <s v="Harrison"/>
    <s v="steve.harrison@srg.com.au"/>
    <x v="4"/>
    <x v="1"/>
    <d v="2024-03-05T00:00:00"/>
    <d v="2024-02-29T00:00:00"/>
    <m/>
    <x v="4"/>
    <s v="Q3, FY24"/>
  </r>
  <r>
    <x v="8"/>
    <s v="Supply Chain DCManagement"/>
    <s v="SHARED SERVICES"/>
    <d v="2022-06-01T00:00:00"/>
    <s v="Steve"/>
    <s v="Harrison"/>
    <s v="steve.harrison@srg.com.au"/>
    <x v="5"/>
    <x v="1"/>
    <d v="2024-03-06T00:00:00"/>
    <d v="2024-02-29T00:00:00"/>
    <m/>
    <x v="4"/>
    <s v="Q3, FY24"/>
  </r>
  <r>
    <x v="8"/>
    <s v="Supply Chain DCManagement"/>
    <s v="SHARED SERVICES"/>
    <d v="2022-06-01T00:00:00"/>
    <s v="Steve"/>
    <s v="Harrison"/>
    <s v="steve.harrison@srg.com.au"/>
    <x v="6"/>
    <x v="1"/>
    <d v="2024-03-06T00:00:00"/>
    <d v="2024-02-29T00:00:00"/>
    <m/>
    <x v="4"/>
    <s v="Q3, FY24"/>
  </r>
  <r>
    <x v="8"/>
    <s v="Supply Chain DCManagement"/>
    <s v="SHARED SERVICES"/>
    <d v="2022-06-01T00:00:00"/>
    <s v="Steve"/>
    <s v="Harrison"/>
    <s v="steve.harrison@srg.com.au"/>
    <x v="7"/>
    <x v="1"/>
    <d v="2022-09-27T00:00:00"/>
    <d v="2022-05-05T00:00:00"/>
    <s v="Limit the days i work from home, only work from home when absolutely essential"/>
    <x v="3"/>
    <s v="Q2, FY23"/>
  </r>
  <r>
    <x v="8"/>
    <s v="Supply Chain DCManagement"/>
    <s v="SHARED SERVICES"/>
    <d v="2022-06-01T00:00:00"/>
    <s v="Steve"/>
    <s v="Harrison"/>
    <s v="steve.harrison@srg.com.au"/>
    <x v="8"/>
    <x v="1"/>
    <d v="2022-09-27T00:00:00"/>
    <d v="2022-06-23T00:00:00"/>
    <m/>
    <x v="3"/>
    <s v="Q2, FY23"/>
  </r>
  <r>
    <x v="8"/>
    <s v="Supply Chain DCManagement"/>
    <s v="SHARED SERVICES"/>
    <d v="2022-06-01T00:00:00"/>
    <s v="Steve"/>
    <s v="Harrison"/>
    <s v="steve.harrison@srg.com.au"/>
    <x v="9"/>
    <x v="1"/>
    <d v="2022-09-27T00:00:00"/>
    <d v="2022-05-05T00:00:00"/>
    <m/>
    <x v="3"/>
    <s v="Q2, FY23"/>
  </r>
  <r>
    <x v="8"/>
    <s v="Supply Chain DCManagement"/>
    <s v="SHARED SERVICES"/>
    <d v="2022-06-01T00:00:00"/>
    <s v="Steve"/>
    <s v="Harrison"/>
    <s v="steve.harrison@srg.com.au"/>
    <x v="10"/>
    <x v="1"/>
    <d v="2022-09-27T00:00:00"/>
    <d v="2022-05-05T00:00:00"/>
    <m/>
    <x v="3"/>
    <s v="Q2, FY23"/>
  </r>
  <r>
    <x v="1"/>
    <m/>
    <s v="SHARED SERVICES IT"/>
    <d v="2022-05-30T00:00:00"/>
    <s v="Aaron"/>
    <s v="Sarson"/>
    <s v="AARON.SARSON@SRG.COM.AU"/>
    <x v="0"/>
    <x v="1"/>
    <d v="2023-01-05T00:00:00"/>
    <d v="2022-09-20T00:00:00"/>
    <m/>
    <x v="9"/>
    <s v="Q3, FY23"/>
  </r>
  <r>
    <x v="1"/>
    <m/>
    <s v="SHARED SERVICES IT"/>
    <d v="2022-05-30T00:00:00"/>
    <s v="Aaron"/>
    <s v="Sarson"/>
    <s v="AARON.SARSON@SRG.COM.AU"/>
    <x v="1"/>
    <x v="1"/>
    <d v="2023-01-05T00:00:00"/>
    <d v="2022-09-20T00:00:00"/>
    <m/>
    <x v="9"/>
    <s v="Q3, FY23"/>
  </r>
  <r>
    <x v="1"/>
    <m/>
    <s v="SHARED SERVICES IT"/>
    <d v="2022-05-30T00:00:00"/>
    <s v="Aaron"/>
    <s v="Sarson"/>
    <s v="AARON.SARSON@SRG.COM.AU"/>
    <x v="2"/>
    <x v="0"/>
    <m/>
    <d v="2025-04-02T00:00:00"/>
    <m/>
    <x v="1"/>
    <s v="Q4, FY25"/>
  </r>
  <r>
    <x v="1"/>
    <m/>
    <s v="SHARED SERVICES IT"/>
    <d v="2022-05-30T00:00:00"/>
    <s v="Aaron"/>
    <s v="Sarson"/>
    <s v="AARON.SARSON@SRG.COM.AU"/>
    <x v="2"/>
    <x v="1"/>
    <d v="2024-05-16T00:00:00"/>
    <d v="2024-02-29T00:00:00"/>
    <m/>
    <x v="22"/>
    <s v="Q4, FY24"/>
  </r>
  <r>
    <x v="1"/>
    <m/>
    <s v="SHARED SERVICES IT"/>
    <d v="2022-05-30T00:00:00"/>
    <s v="Aaron"/>
    <s v="Sarson"/>
    <s v="AARON.SARSON@SRG.COM.AU"/>
    <x v="3"/>
    <x v="0"/>
    <m/>
    <d v="2025-04-02T00:00:00"/>
    <m/>
    <x v="1"/>
    <s v="Q4, FY25"/>
  </r>
  <r>
    <x v="1"/>
    <m/>
    <s v="SHARED SERVICES IT"/>
    <d v="2022-05-30T00:00:00"/>
    <s v="Aaron"/>
    <s v="Sarson"/>
    <s v="AARON.SARSON@SRG.COM.AU"/>
    <x v="3"/>
    <x v="1"/>
    <d v="2024-05-16T00:00:00"/>
    <d v="2024-02-29T00:00:00"/>
    <m/>
    <x v="22"/>
    <s v="Q4, FY24"/>
  </r>
  <r>
    <x v="1"/>
    <m/>
    <s v="SHARED SERVICES IT"/>
    <d v="2022-05-30T00:00:00"/>
    <s v="Aaron"/>
    <s v="Sarson"/>
    <s v="AARON.SARSON@SRG.COM.AU"/>
    <x v="4"/>
    <x v="0"/>
    <m/>
    <d v="2025-04-02T00:00:00"/>
    <m/>
    <x v="1"/>
    <s v="Q4, FY25"/>
  </r>
  <r>
    <x v="1"/>
    <m/>
    <s v="SHARED SERVICES IT"/>
    <d v="2022-05-30T00:00:00"/>
    <s v="Aaron"/>
    <s v="Sarson"/>
    <s v="AARON.SARSON@SRG.COM.AU"/>
    <x v="4"/>
    <x v="1"/>
    <d v="2024-05-16T00:00:00"/>
    <d v="2024-02-29T00:00:00"/>
    <m/>
    <x v="22"/>
    <s v="Q4, FY24"/>
  </r>
  <r>
    <x v="1"/>
    <m/>
    <s v="SHARED SERVICES IT"/>
    <d v="2022-05-30T00:00:00"/>
    <s v="Aaron"/>
    <s v="Sarson"/>
    <s v="AARON.SARSON@SRG.COM.AU"/>
    <x v="5"/>
    <x v="0"/>
    <m/>
    <d v="2025-04-02T00:00:00"/>
    <m/>
    <x v="1"/>
    <s v="Q4, FY25"/>
  </r>
  <r>
    <x v="1"/>
    <m/>
    <s v="SHARED SERVICES IT"/>
    <d v="2022-05-30T00:00:00"/>
    <s v="Aaron"/>
    <s v="Sarson"/>
    <s v="AARON.SARSON@SRG.COM.AU"/>
    <x v="5"/>
    <x v="1"/>
    <d v="2024-05-16T00:00:00"/>
    <d v="2024-02-29T00:00:00"/>
    <m/>
    <x v="22"/>
    <s v="Q4, FY24"/>
  </r>
  <r>
    <x v="1"/>
    <m/>
    <s v="SHARED SERVICES IT"/>
    <d v="2022-05-30T00:00:00"/>
    <s v="Aaron"/>
    <s v="Sarson"/>
    <s v="AARON.SARSON@SRG.COM.AU"/>
    <x v="6"/>
    <x v="0"/>
    <m/>
    <d v="2025-04-02T00:00:00"/>
    <m/>
    <x v="1"/>
    <s v="Q4, FY25"/>
  </r>
  <r>
    <x v="1"/>
    <m/>
    <s v="SHARED SERVICES IT"/>
    <d v="2022-05-30T00:00:00"/>
    <s v="Aaron"/>
    <s v="Sarson"/>
    <s v="AARON.SARSON@SRG.COM.AU"/>
    <x v="6"/>
    <x v="1"/>
    <d v="2024-05-16T00:00:00"/>
    <d v="2024-02-29T00:00:00"/>
    <m/>
    <x v="22"/>
    <s v="Q4, FY24"/>
  </r>
  <r>
    <x v="1"/>
    <m/>
    <s v="SHARED SERVICES IT"/>
    <d v="2022-05-30T00:00:00"/>
    <s v="Aaron"/>
    <s v="Sarson"/>
    <s v="AARON.SARSON@SRG.COM.AU"/>
    <x v="7"/>
    <x v="1"/>
    <d v="2022-07-14T00:00:00"/>
    <d v="2022-03-19T00:00:00"/>
    <m/>
    <x v="31"/>
    <s v="Q1, FY23"/>
  </r>
  <r>
    <x v="1"/>
    <m/>
    <s v="SHARED SERVICES IT"/>
    <d v="2022-05-30T00:00:00"/>
    <s v="Aaron"/>
    <s v="Sarson"/>
    <s v="AARON.SARSON@SRG.COM.AU"/>
    <x v="8"/>
    <x v="1"/>
    <d v="2022-07-11T00:00:00"/>
    <d v="2022-06-23T00:00:00"/>
    <m/>
    <x v="31"/>
    <s v="Q1, FY23"/>
  </r>
  <r>
    <x v="1"/>
    <m/>
    <s v="SHARED SERVICES IT"/>
    <d v="2022-05-30T00:00:00"/>
    <s v="Aaron"/>
    <s v="Sarson"/>
    <s v="AARON.SARSON@SRG.COM.AU"/>
    <x v="9"/>
    <x v="1"/>
    <d v="2022-07-14T00:00:00"/>
    <d v="2022-03-19T00:00:00"/>
    <m/>
    <x v="31"/>
    <s v="Q1, FY23"/>
  </r>
  <r>
    <x v="1"/>
    <m/>
    <s v="SHARED SERVICES IT"/>
    <d v="2022-05-30T00:00:00"/>
    <s v="Aaron"/>
    <s v="Sarson"/>
    <s v="AARON.SARSON@SRG.COM.AU"/>
    <x v="10"/>
    <x v="1"/>
    <d v="2022-07-11T00:00:00"/>
    <d v="2022-03-19T00:00:00"/>
    <m/>
    <x v="31"/>
    <s v="Q1, FY23"/>
  </r>
  <r>
    <x v="8"/>
    <s v="SC PROCESS &amp;TRANS TL"/>
    <s v="DC"/>
    <d v="2022-05-30T00:00:00"/>
    <s v="Piyush"/>
    <s v="Budhraja"/>
    <s v="BUDHRAJAPIYUSH07@GMAIL.COM"/>
    <x v="0"/>
    <x v="1"/>
    <d v="2023-06-13T00:00:00"/>
    <d v="2022-10-06T00:00:00"/>
    <m/>
    <x v="35"/>
    <s v="Q4, FY23"/>
  </r>
  <r>
    <x v="8"/>
    <s v="SC PROCESS &amp;TRANS TL"/>
    <s v="DC"/>
    <d v="2022-05-30T00:00:00"/>
    <s v="Piyush"/>
    <s v="Budhraja"/>
    <s v="BUDHRAJAPIYUSH07@GMAIL.COM"/>
    <x v="1"/>
    <x v="1"/>
    <d v="2023-06-13T00:00:00"/>
    <d v="2022-10-06T00:00:00"/>
    <m/>
    <x v="35"/>
    <s v="Q4, FY23"/>
  </r>
  <r>
    <x v="2"/>
    <s v="IT ERP APPLICATIONS"/>
    <s v="SHARED SERVICES IT"/>
    <d v="2022-05-16T00:00:00"/>
    <s v="Nikita"/>
    <s v="Shah"/>
    <s v="NIKITA.SHAH@SRG.COM.AU"/>
    <x v="0"/>
    <x v="1"/>
    <d v="2023-04-03T00:00:00"/>
    <d v="2022-09-20T00:00:00"/>
    <m/>
    <x v="37"/>
    <s v="Q4, FY23"/>
  </r>
  <r>
    <x v="2"/>
    <s v="IT ERP APPLICATIONS"/>
    <s v="SHARED SERVICES IT"/>
    <d v="2022-05-16T00:00:00"/>
    <s v="Nikita"/>
    <s v="Shah"/>
    <s v="NIKITA.SHAH@SRG.COM.AU"/>
    <x v="1"/>
    <x v="1"/>
    <d v="2023-04-03T00:00:00"/>
    <d v="2022-09-20T00:00:00"/>
    <m/>
    <x v="37"/>
    <s v="Q4, FY23"/>
  </r>
  <r>
    <x v="2"/>
    <s v="IT ERP APPLICATIONS"/>
    <s v="SHARED SERVICES IT"/>
    <d v="2022-05-16T00:00:00"/>
    <s v="Nikita"/>
    <s v="Shah"/>
    <s v="NIKITA.SHAH@SRG.COM.AU"/>
    <x v="2"/>
    <x v="0"/>
    <m/>
    <d v="2025-05-05T00:00:00"/>
    <m/>
    <x v="0"/>
    <s v="Q4, FY25"/>
  </r>
  <r>
    <x v="2"/>
    <s v="IT ERP APPLICATIONS"/>
    <s v="SHARED SERVICES IT"/>
    <d v="2022-05-16T00:00:00"/>
    <s v="Nikita"/>
    <s v="Shah"/>
    <s v="NIKITA.SHAH@SRG.COM.AU"/>
    <x v="2"/>
    <x v="1"/>
    <d v="2024-06-18T00:00:00"/>
    <d v="2024-02-29T00:00:00"/>
    <m/>
    <x v="21"/>
    <s v="Q4, FY24"/>
  </r>
  <r>
    <x v="2"/>
    <s v="IT ERP APPLICATIONS"/>
    <s v="SHARED SERVICES IT"/>
    <d v="2022-05-16T00:00:00"/>
    <s v="Nikita"/>
    <s v="Shah"/>
    <s v="NIKITA.SHAH@SRG.COM.AU"/>
    <x v="3"/>
    <x v="0"/>
    <m/>
    <d v="2025-05-05T00:00:00"/>
    <m/>
    <x v="0"/>
    <s v="Q4, FY25"/>
  </r>
  <r>
    <x v="2"/>
    <s v="IT ERP APPLICATIONS"/>
    <s v="SHARED SERVICES IT"/>
    <d v="2022-05-16T00:00:00"/>
    <s v="Nikita"/>
    <s v="Shah"/>
    <s v="NIKITA.SHAH@SRG.COM.AU"/>
    <x v="3"/>
    <x v="1"/>
    <d v="2024-06-18T00:00:00"/>
    <d v="2024-02-29T00:00:00"/>
    <m/>
    <x v="21"/>
    <s v="Q4, FY24"/>
  </r>
  <r>
    <x v="2"/>
    <s v="IT ERP APPLICATIONS"/>
    <s v="SHARED SERVICES IT"/>
    <d v="2022-05-16T00:00:00"/>
    <s v="Nikita"/>
    <s v="Shah"/>
    <s v="NIKITA.SHAH@SRG.COM.AU"/>
    <x v="4"/>
    <x v="0"/>
    <m/>
    <d v="2025-05-05T00:00:00"/>
    <m/>
    <x v="0"/>
    <s v="Q4, FY25"/>
  </r>
  <r>
    <x v="2"/>
    <s v="IT ERP APPLICATIONS"/>
    <s v="SHARED SERVICES IT"/>
    <d v="2022-05-16T00:00:00"/>
    <s v="Nikita"/>
    <s v="Shah"/>
    <s v="NIKITA.SHAH@SRG.COM.AU"/>
    <x v="4"/>
    <x v="1"/>
    <d v="2024-06-18T00:00:00"/>
    <d v="2024-02-29T00:00:00"/>
    <m/>
    <x v="21"/>
    <s v="Q4, FY24"/>
  </r>
  <r>
    <x v="2"/>
    <s v="IT ERP APPLICATIONS"/>
    <s v="SHARED SERVICES IT"/>
    <d v="2022-05-16T00:00:00"/>
    <s v="Nikita"/>
    <s v="Shah"/>
    <s v="NIKITA.SHAH@SRG.COM.AU"/>
    <x v="5"/>
    <x v="0"/>
    <m/>
    <d v="2025-05-05T00:00:00"/>
    <m/>
    <x v="0"/>
    <s v="Q4, FY25"/>
  </r>
  <r>
    <x v="2"/>
    <s v="IT ERP APPLICATIONS"/>
    <s v="SHARED SERVICES IT"/>
    <d v="2022-05-16T00:00:00"/>
    <s v="Nikita"/>
    <s v="Shah"/>
    <s v="NIKITA.SHAH@SRG.COM.AU"/>
    <x v="5"/>
    <x v="1"/>
    <d v="2024-06-18T00:00:00"/>
    <d v="2024-02-29T00:00:00"/>
    <m/>
    <x v="21"/>
    <s v="Q4, FY24"/>
  </r>
  <r>
    <x v="2"/>
    <s v="IT ERP APPLICATIONS"/>
    <s v="SHARED SERVICES IT"/>
    <d v="2022-05-16T00:00:00"/>
    <s v="Nikita"/>
    <s v="Shah"/>
    <s v="NIKITA.SHAH@SRG.COM.AU"/>
    <x v="6"/>
    <x v="0"/>
    <m/>
    <d v="2025-05-05T00:00:00"/>
    <m/>
    <x v="0"/>
    <s v="Q4, FY25"/>
  </r>
  <r>
    <x v="2"/>
    <s v="IT ERP APPLICATIONS"/>
    <s v="SHARED SERVICES IT"/>
    <d v="2022-05-16T00:00:00"/>
    <s v="Nikita"/>
    <s v="Shah"/>
    <s v="NIKITA.SHAH@SRG.COM.AU"/>
    <x v="6"/>
    <x v="1"/>
    <d v="2024-06-18T00:00:00"/>
    <d v="2024-02-29T00:00:00"/>
    <m/>
    <x v="21"/>
    <s v="Q4, FY24"/>
  </r>
  <r>
    <x v="2"/>
    <s v="IT ERP APPLICATIONS"/>
    <s v="SHARED SERVICES IT"/>
    <d v="2022-05-16T00:00:00"/>
    <s v="Nikita"/>
    <s v="Shah"/>
    <s v="NIKITA.SHAH@SRG.COM.AU"/>
    <x v="7"/>
    <x v="1"/>
    <d v="2022-05-24T00:00:00"/>
    <d v="2022-04-13T00:00:00"/>
    <m/>
    <x v="42"/>
    <s v="Q4, FY22"/>
  </r>
  <r>
    <x v="2"/>
    <s v="IT ERP APPLICATIONS"/>
    <s v="SHARED SERVICES IT"/>
    <d v="2022-05-16T00:00:00"/>
    <s v="Nikita"/>
    <s v="Shah"/>
    <s v="NIKITA.SHAH@SRG.COM.AU"/>
    <x v="8"/>
    <x v="1"/>
    <d v="2023-04-03T00:00:00"/>
    <d v="2022-06-23T00:00:00"/>
    <m/>
    <x v="37"/>
    <s v="Q4, FY23"/>
  </r>
  <r>
    <x v="2"/>
    <s v="IT ERP APPLICATIONS"/>
    <s v="SHARED SERVICES IT"/>
    <d v="2022-05-16T00:00:00"/>
    <s v="Nikita"/>
    <s v="Shah"/>
    <s v="NIKITA.SHAH@SRG.COM.AU"/>
    <x v="9"/>
    <x v="1"/>
    <d v="2022-05-24T00:00:00"/>
    <d v="2022-04-13T00:00:00"/>
    <m/>
    <x v="42"/>
    <s v="Q4, FY22"/>
  </r>
  <r>
    <x v="2"/>
    <s v="IT ERP APPLICATIONS"/>
    <s v="SHARED SERVICES IT"/>
    <d v="2022-05-16T00:00:00"/>
    <s v="Nikita"/>
    <s v="Shah"/>
    <s v="NIKITA.SHAH@SRG.COM.AU"/>
    <x v="10"/>
    <x v="1"/>
    <d v="2022-05-24T00:00:00"/>
    <d v="2022-04-13T00:00:00"/>
    <m/>
    <x v="42"/>
    <s v="Q4, FY22"/>
  </r>
  <r>
    <x v="8"/>
    <s v="SC PROCESS &amp;TRANS TL"/>
    <s v="DC"/>
    <d v="2022-05-16T00:00:00"/>
    <s v="Jyoti"/>
    <s v="Jyoti"/>
    <s v="BANGAJYOTI92@GMAIL.COM"/>
    <x v="0"/>
    <x v="1"/>
    <d v="2024-04-04T00:00:00"/>
    <d v="2022-10-06T00:00:00"/>
    <m/>
    <x v="5"/>
    <s v="Q4, FY24"/>
  </r>
  <r>
    <x v="8"/>
    <s v="SC PROCESS &amp;TRANS TL"/>
    <s v="DC"/>
    <d v="2022-05-16T00:00:00"/>
    <s v="Jyoti"/>
    <s v="Jyoti"/>
    <s v="BANGAJYOTI92@GMAIL.COM"/>
    <x v="1"/>
    <x v="1"/>
    <d v="2024-04-04T00:00:00"/>
    <d v="2022-10-06T00:00:00"/>
    <m/>
    <x v="5"/>
    <s v="Q4, FY24"/>
  </r>
  <r>
    <x v="4"/>
    <s v="Head of Marketing Ops"/>
    <s v="SHARED SERVICES MARKETING"/>
    <d v="2022-04-11T00:00:00"/>
    <s v="Lina"/>
    <s v="Carrillo"/>
    <s v="Lina.Carrillo@srg.com.au"/>
    <x v="0"/>
    <x v="1"/>
    <d v="2022-10-12T00:00:00"/>
    <d v="2022-09-20T00:00:00"/>
    <s v="I will learn about the difference between Bullying, Harassment and Discrimination"/>
    <x v="3"/>
    <s v="Q2, FY23"/>
  </r>
  <r>
    <x v="4"/>
    <s v="Head of Marketing Ops"/>
    <s v="SHARED SERVICES MARKETING"/>
    <d v="2022-04-11T00:00:00"/>
    <s v="Lina"/>
    <s v="Carrillo"/>
    <s v="Lina.Carrillo@srg.com.au"/>
    <x v="1"/>
    <x v="1"/>
    <d v="2022-10-12T00:00:00"/>
    <d v="2022-09-20T00:00:00"/>
    <s v="I want to learn about what your responsibilities as a Team Member when dealing with Bullying, Harassment and Discrimination"/>
    <x v="3"/>
    <s v="Q2, FY23"/>
  </r>
  <r>
    <x v="4"/>
    <s v="Head of Marketing Ops"/>
    <s v="SHARED SERVICES MARKETING"/>
    <d v="2022-04-11T00:00:00"/>
    <s v="Lina"/>
    <s v="Carrillo"/>
    <s v="Lina.Carrillo@srg.com.au"/>
    <x v="2"/>
    <x v="0"/>
    <m/>
    <d v="2024-02-29T00:00:00"/>
    <m/>
    <x v="4"/>
    <s v="Q3, FY24"/>
  </r>
  <r>
    <x v="4"/>
    <s v="Head of Marketing Ops"/>
    <s v="SHARED SERVICES MARKETING"/>
    <d v="2022-04-11T00:00:00"/>
    <s v="Lina"/>
    <s v="Carrillo"/>
    <s v="Lina.Carrillo@srg.com.au"/>
    <x v="3"/>
    <x v="1"/>
    <d v="2024-10-01T00:00:00"/>
    <d v="2024-02-29T00:00:00"/>
    <m/>
    <x v="15"/>
    <s v="Q2, FY25"/>
  </r>
  <r>
    <x v="4"/>
    <s v="Head of Marketing Ops"/>
    <s v="SHARED SERVICES MARKETING"/>
    <d v="2022-04-11T00:00:00"/>
    <s v="Lina"/>
    <s v="Carrillo"/>
    <s v="Lina.Carrillo@srg.com.au"/>
    <x v="4"/>
    <x v="0"/>
    <m/>
    <d v="2024-02-29T00:00:00"/>
    <m/>
    <x v="4"/>
    <s v="Q3, FY24"/>
  </r>
  <r>
    <x v="4"/>
    <s v="Head of Marketing Ops"/>
    <s v="SHARED SERVICES MARKETING"/>
    <d v="2022-04-11T00:00:00"/>
    <s v="Lina"/>
    <s v="Carrillo"/>
    <s v="Lina.Carrillo@srg.com.au"/>
    <x v="5"/>
    <x v="0"/>
    <m/>
    <d v="2024-02-29T00:00:00"/>
    <m/>
    <x v="4"/>
    <s v="Q3, FY24"/>
  </r>
  <r>
    <x v="4"/>
    <s v="Head of Marketing Ops"/>
    <s v="SHARED SERVICES MARKETING"/>
    <d v="2022-04-11T00:00:00"/>
    <s v="Lina"/>
    <s v="Carrillo"/>
    <s v="Lina.Carrillo@srg.com.au"/>
    <x v="6"/>
    <x v="0"/>
    <m/>
    <d v="2024-02-29T00:00:00"/>
    <m/>
    <x v="4"/>
    <s v="Q3, FY24"/>
  </r>
  <r>
    <x v="4"/>
    <s v="Head of Marketing Ops"/>
    <s v="SHARED SERVICES MARKETING"/>
    <d v="2022-04-11T00:00:00"/>
    <s v="Lina"/>
    <s v="Carrillo"/>
    <s v="Lina.Carrillo@srg.com.au"/>
    <x v="7"/>
    <x v="1"/>
    <d v="2022-04-20T00:00:00"/>
    <d v="2022-04-12T00:00:00"/>
    <m/>
    <x v="27"/>
    <s v="Q4, FY22"/>
  </r>
  <r>
    <x v="4"/>
    <s v="Head of Marketing Ops"/>
    <s v="SHARED SERVICES MARKETING"/>
    <d v="2022-04-11T00:00:00"/>
    <s v="Lina"/>
    <s v="Carrillo"/>
    <s v="Lina.Carrillo@srg.com.au"/>
    <x v="8"/>
    <x v="1"/>
    <d v="2022-11-18T00:00:00"/>
    <d v="2022-06-23T00:00:00"/>
    <m/>
    <x v="26"/>
    <s v="Q2, FY23"/>
  </r>
  <r>
    <x v="4"/>
    <s v="Head of Marketing Ops"/>
    <s v="SHARED SERVICES MARKETING"/>
    <d v="2022-04-11T00:00:00"/>
    <s v="Lina"/>
    <s v="Carrillo"/>
    <s v="Lina.Carrillo@srg.com.au"/>
    <x v="8"/>
    <x v="1"/>
    <d v="2023-03-28T00:00:00"/>
    <d v="2022-11-18T00:00:00"/>
    <m/>
    <x v="37"/>
    <s v="Q4, FY23"/>
  </r>
  <r>
    <x v="4"/>
    <s v="Head of Marketing Ops"/>
    <s v="SHARED SERVICES MARKETING"/>
    <d v="2022-04-11T00:00:00"/>
    <s v="Lina"/>
    <s v="Carrillo"/>
    <s v="Lina.Carrillo@srg.com.au"/>
    <x v="9"/>
    <x v="1"/>
    <d v="2022-04-20T00:00:00"/>
    <d v="2022-04-12T00:00:00"/>
    <m/>
    <x v="27"/>
    <s v="Q4, FY22"/>
  </r>
  <r>
    <x v="4"/>
    <s v="Head of Marketing Ops"/>
    <s v="SHARED SERVICES MARKETING"/>
    <d v="2022-04-11T00:00:00"/>
    <s v="Lina"/>
    <s v="Carrillo"/>
    <s v="Lina.Carrillo@srg.com.au"/>
    <x v="9"/>
    <x v="1"/>
    <d v="2023-03-23T00:00:00"/>
    <d v="2023-03-23T00:00:00"/>
    <m/>
    <x v="38"/>
    <s v="Q3, FY23"/>
  </r>
  <r>
    <x v="4"/>
    <s v="Head of Marketing Ops"/>
    <s v="SHARED SERVICES MARKETING"/>
    <d v="2022-04-11T00:00:00"/>
    <s v="Lina"/>
    <s v="Carrillo"/>
    <s v="Lina.Carrillo@srg.com.au"/>
    <x v="10"/>
    <x v="1"/>
    <d v="2022-04-20T00:00:00"/>
    <d v="2022-04-12T00:00:00"/>
    <m/>
    <x v="27"/>
    <s v="Q4, FY22"/>
  </r>
  <r>
    <x v="4"/>
    <s v="SS ECOMM SM1"/>
    <s v="SHARED SERVICES E-COM"/>
    <d v="2022-04-11T00:00:00"/>
    <s v="Charmaine"/>
    <s v="Chin"/>
    <s v="charmaine.chin@srg.com.au"/>
    <x v="0"/>
    <x v="1"/>
    <d v="2022-10-07T00:00:00"/>
    <d v="2022-09-20T00:00:00"/>
    <m/>
    <x v="3"/>
    <s v="Q2, FY23"/>
  </r>
  <r>
    <x v="4"/>
    <s v="SS ECOMM SM1"/>
    <s v="SHARED SERVICES E-COM"/>
    <d v="2022-04-11T00:00:00"/>
    <s v="Charmaine"/>
    <s v="Chin"/>
    <s v="charmaine.chin@srg.com.au"/>
    <x v="1"/>
    <x v="1"/>
    <d v="2022-10-07T00:00:00"/>
    <d v="2022-09-20T00:00:00"/>
    <m/>
    <x v="3"/>
    <s v="Q2, FY23"/>
  </r>
  <r>
    <x v="4"/>
    <s v="SS ECOMM SM1"/>
    <s v="SHARED SERVICES E-COM"/>
    <d v="2022-04-11T00:00:00"/>
    <s v="Charmaine"/>
    <s v="Chin"/>
    <s v="charmaine.chin@srg.com.au"/>
    <x v="2"/>
    <x v="0"/>
    <m/>
    <d v="2025-04-17T00:00:00"/>
    <m/>
    <x v="1"/>
    <s v="Q4, FY25"/>
  </r>
  <r>
    <x v="4"/>
    <s v="SS ECOMM SM1"/>
    <s v="SHARED SERVICES E-COM"/>
    <d v="2022-04-11T00:00:00"/>
    <s v="Charmaine"/>
    <s v="Chin"/>
    <s v="charmaine.chin@srg.com.au"/>
    <x v="2"/>
    <x v="1"/>
    <d v="2024-05-31T00:00:00"/>
    <d v="2024-02-29T00:00:00"/>
    <m/>
    <x v="21"/>
    <s v="Q4, FY24"/>
  </r>
  <r>
    <x v="4"/>
    <s v="SS ECOMM SM1"/>
    <s v="SHARED SERVICES E-COM"/>
    <d v="2022-04-11T00:00:00"/>
    <s v="Charmaine"/>
    <s v="Chin"/>
    <s v="charmaine.chin@srg.com.au"/>
    <x v="3"/>
    <x v="0"/>
    <m/>
    <d v="2025-04-17T00:00:00"/>
    <m/>
    <x v="1"/>
    <s v="Q4, FY25"/>
  </r>
  <r>
    <x v="4"/>
    <s v="SS ECOMM SM1"/>
    <s v="SHARED SERVICES E-COM"/>
    <d v="2022-04-11T00:00:00"/>
    <s v="Charmaine"/>
    <s v="Chin"/>
    <s v="charmaine.chin@srg.com.au"/>
    <x v="3"/>
    <x v="1"/>
    <d v="2024-05-31T00:00:00"/>
    <d v="2024-02-29T00:00:00"/>
    <m/>
    <x v="21"/>
    <s v="Q4, FY24"/>
  </r>
  <r>
    <x v="4"/>
    <s v="SS ECOMM SM1"/>
    <s v="SHARED SERVICES E-COM"/>
    <d v="2022-04-11T00:00:00"/>
    <s v="Charmaine"/>
    <s v="Chin"/>
    <s v="charmaine.chin@srg.com.au"/>
    <x v="4"/>
    <x v="0"/>
    <m/>
    <d v="2025-04-17T00:00:00"/>
    <m/>
    <x v="1"/>
    <s v="Q4, FY25"/>
  </r>
  <r>
    <x v="4"/>
    <s v="SS ECOMM SM1"/>
    <s v="SHARED SERVICES E-COM"/>
    <d v="2022-04-11T00:00:00"/>
    <s v="Charmaine"/>
    <s v="Chin"/>
    <s v="charmaine.chin@srg.com.au"/>
    <x v="4"/>
    <x v="1"/>
    <d v="2024-05-31T00:00:00"/>
    <d v="2024-02-29T00:00:00"/>
    <m/>
    <x v="21"/>
    <s v="Q4, FY24"/>
  </r>
  <r>
    <x v="4"/>
    <s v="SS ECOMM SM1"/>
    <s v="SHARED SERVICES E-COM"/>
    <d v="2022-04-11T00:00:00"/>
    <s v="Charmaine"/>
    <s v="Chin"/>
    <s v="charmaine.chin@srg.com.au"/>
    <x v="5"/>
    <x v="1"/>
    <d v="2024-05-31T00:00:00"/>
    <d v="2024-02-29T00:00:00"/>
    <m/>
    <x v="21"/>
    <s v="Q4, FY24"/>
  </r>
  <r>
    <x v="4"/>
    <s v="SS ECOMM SM1"/>
    <s v="SHARED SERVICES E-COM"/>
    <d v="2022-04-11T00:00:00"/>
    <s v="Charmaine"/>
    <s v="Chin"/>
    <s v="charmaine.chin@srg.com.au"/>
    <x v="5"/>
    <x v="1"/>
    <d v="2024-05-31T00:00:00"/>
    <d v="2024-05-31T00:00:00"/>
    <m/>
    <x v="21"/>
    <s v="Q4, FY24"/>
  </r>
  <r>
    <x v="4"/>
    <s v="SS ECOMM SM1"/>
    <s v="SHARED SERVICES E-COM"/>
    <d v="2022-04-11T00:00:00"/>
    <s v="Charmaine"/>
    <s v="Chin"/>
    <s v="charmaine.chin@srg.com.au"/>
    <x v="5"/>
    <x v="2"/>
    <m/>
    <d v="2025-04-17T00:00:00"/>
    <m/>
    <x v="27"/>
    <s v="Q4, FY22"/>
  </r>
  <r>
    <x v="4"/>
    <s v="SS ECOMM SM1"/>
    <s v="SHARED SERVICES E-COM"/>
    <d v="2022-04-11T00:00:00"/>
    <s v="Charmaine"/>
    <s v="Chin"/>
    <s v="charmaine.chin@srg.com.au"/>
    <x v="6"/>
    <x v="1"/>
    <d v="2024-05-31T00:00:00"/>
    <d v="2024-02-29T00:00:00"/>
    <m/>
    <x v="21"/>
    <s v="Q4, FY24"/>
  </r>
  <r>
    <x v="4"/>
    <s v="SS ECOMM SM1"/>
    <s v="SHARED SERVICES E-COM"/>
    <d v="2022-04-11T00:00:00"/>
    <s v="Charmaine"/>
    <s v="Chin"/>
    <s v="charmaine.chin@srg.com.au"/>
    <x v="6"/>
    <x v="1"/>
    <d v="2025-05-15T00:00:00"/>
    <d v="2025-04-17T00:00:00"/>
    <m/>
    <x v="0"/>
    <s v="Q4, FY25"/>
  </r>
  <r>
    <x v="4"/>
    <s v="SS ECOMM SM1"/>
    <s v="SHARED SERVICES E-COM"/>
    <d v="2022-04-11T00:00:00"/>
    <s v="Charmaine"/>
    <s v="Chin"/>
    <s v="charmaine.chin@srg.com.au"/>
    <x v="7"/>
    <x v="1"/>
    <d v="2022-04-11T00:00:00"/>
    <d v="2022-03-31T00:00:00"/>
    <m/>
    <x v="27"/>
    <s v="Q4, FY22"/>
  </r>
  <r>
    <x v="4"/>
    <s v="SS ECOMM SM1"/>
    <s v="SHARED SERVICES E-COM"/>
    <d v="2022-04-11T00:00:00"/>
    <s v="Charmaine"/>
    <s v="Chin"/>
    <s v="charmaine.chin@srg.com.au"/>
    <x v="8"/>
    <x v="1"/>
    <d v="2023-01-03T00:00:00"/>
    <d v="2022-06-23T00:00:00"/>
    <m/>
    <x v="9"/>
    <s v="Q3, FY23"/>
  </r>
  <r>
    <x v="4"/>
    <s v="SS ECOMM SM1"/>
    <s v="SHARED SERVICES E-COM"/>
    <d v="2022-04-11T00:00:00"/>
    <s v="Charmaine"/>
    <s v="Chin"/>
    <s v="charmaine.chin@srg.com.au"/>
    <x v="9"/>
    <x v="1"/>
    <d v="2022-04-12T00:00:00"/>
    <d v="2022-03-31T00:00:00"/>
    <m/>
    <x v="27"/>
    <s v="Q4, FY22"/>
  </r>
  <r>
    <x v="4"/>
    <s v="SS ECOMM SM1"/>
    <s v="SHARED SERVICES E-COM"/>
    <d v="2022-04-11T00:00:00"/>
    <s v="Charmaine"/>
    <s v="Chin"/>
    <s v="charmaine.chin@srg.com.au"/>
    <x v="10"/>
    <x v="1"/>
    <d v="2022-04-11T00:00:00"/>
    <d v="2022-03-31T00:00:00"/>
    <m/>
    <x v="27"/>
    <s v="Q4, FY22"/>
  </r>
  <r>
    <x v="7"/>
    <m/>
    <s v="SHARED SERVICES HR"/>
    <d v="2022-04-07T00:00:00"/>
    <s v="Vinchi"/>
    <s v="Chan"/>
    <s v="vinchi.chan@srg.com.au"/>
    <x v="0"/>
    <x v="1"/>
    <d v="2023-01-16T00:00:00"/>
    <d v="2022-09-20T00:00:00"/>
    <m/>
    <x v="9"/>
    <s v="Q3, FY23"/>
  </r>
  <r>
    <x v="7"/>
    <m/>
    <s v="SHARED SERVICES HR"/>
    <d v="2022-04-07T00:00:00"/>
    <s v="Vinchi"/>
    <s v="Chan"/>
    <s v="vinchi.chan@srg.com.au"/>
    <x v="1"/>
    <x v="1"/>
    <d v="2023-01-16T00:00:00"/>
    <d v="2022-09-20T00:00:00"/>
    <m/>
    <x v="9"/>
    <s v="Q3, FY23"/>
  </r>
  <r>
    <x v="7"/>
    <m/>
    <s v="SHARED SERVICES HR"/>
    <d v="2022-04-07T00:00:00"/>
    <s v="Vinchi"/>
    <s v="Chan"/>
    <s v="vinchi.chan@srg.com.au"/>
    <x v="2"/>
    <x v="0"/>
    <m/>
    <d v="2025-03-26T00:00:00"/>
    <m/>
    <x v="2"/>
    <s v="Q3, FY25"/>
  </r>
  <r>
    <x v="7"/>
    <m/>
    <s v="SHARED SERVICES HR"/>
    <d v="2022-04-07T00:00:00"/>
    <s v="Vinchi"/>
    <s v="Chan"/>
    <s v="vinchi.chan@srg.com.au"/>
    <x v="2"/>
    <x v="1"/>
    <d v="2024-05-08T00:00:00"/>
    <d v="2024-02-29T00:00:00"/>
    <m/>
    <x v="22"/>
    <s v="Q4, FY24"/>
  </r>
  <r>
    <x v="7"/>
    <m/>
    <s v="SHARED SERVICES HR"/>
    <d v="2022-04-07T00:00:00"/>
    <s v="Vinchi"/>
    <s v="Chan"/>
    <s v="vinchi.chan@srg.com.au"/>
    <x v="3"/>
    <x v="0"/>
    <m/>
    <d v="2025-03-26T00:00:00"/>
    <m/>
    <x v="2"/>
    <s v="Q3, FY25"/>
  </r>
  <r>
    <x v="7"/>
    <m/>
    <s v="SHARED SERVICES HR"/>
    <d v="2022-04-07T00:00:00"/>
    <s v="Vinchi"/>
    <s v="Chan"/>
    <s v="vinchi.chan@srg.com.au"/>
    <x v="3"/>
    <x v="1"/>
    <d v="2024-05-08T00:00:00"/>
    <d v="2024-02-29T00:00:00"/>
    <m/>
    <x v="22"/>
    <s v="Q4, FY24"/>
  </r>
  <r>
    <x v="7"/>
    <m/>
    <s v="SHARED SERVICES HR"/>
    <d v="2022-04-07T00:00:00"/>
    <s v="Vinchi"/>
    <s v="Chan"/>
    <s v="vinchi.chan@srg.com.au"/>
    <x v="4"/>
    <x v="0"/>
    <m/>
    <d v="2025-03-26T00:00:00"/>
    <m/>
    <x v="2"/>
    <s v="Q3, FY25"/>
  </r>
  <r>
    <x v="7"/>
    <m/>
    <s v="SHARED SERVICES HR"/>
    <d v="2022-04-07T00:00:00"/>
    <s v="Vinchi"/>
    <s v="Chan"/>
    <s v="vinchi.chan@srg.com.au"/>
    <x v="4"/>
    <x v="1"/>
    <d v="2024-05-08T00:00:00"/>
    <d v="2024-02-29T00:00:00"/>
    <m/>
    <x v="22"/>
    <s v="Q4, FY24"/>
  </r>
  <r>
    <x v="7"/>
    <m/>
    <s v="SHARED SERVICES HR"/>
    <d v="2022-04-07T00:00:00"/>
    <s v="Vinchi"/>
    <s v="Chan"/>
    <s v="vinchi.chan@srg.com.au"/>
    <x v="5"/>
    <x v="0"/>
    <m/>
    <d v="2025-03-26T00:00:00"/>
    <m/>
    <x v="2"/>
    <s v="Q3, FY25"/>
  </r>
  <r>
    <x v="7"/>
    <m/>
    <s v="SHARED SERVICES HR"/>
    <d v="2022-04-07T00:00:00"/>
    <s v="Vinchi"/>
    <s v="Chan"/>
    <s v="vinchi.chan@srg.com.au"/>
    <x v="5"/>
    <x v="1"/>
    <d v="2024-05-08T00:00:00"/>
    <d v="2024-02-29T00:00:00"/>
    <m/>
    <x v="22"/>
    <s v="Q4, FY24"/>
  </r>
  <r>
    <x v="7"/>
    <m/>
    <s v="SHARED SERVICES HR"/>
    <d v="2022-04-07T00:00:00"/>
    <s v="Vinchi"/>
    <s v="Chan"/>
    <s v="vinchi.chan@srg.com.au"/>
    <x v="6"/>
    <x v="0"/>
    <m/>
    <d v="2025-03-26T00:00:00"/>
    <m/>
    <x v="2"/>
    <s v="Q3, FY25"/>
  </r>
  <r>
    <x v="7"/>
    <m/>
    <s v="SHARED SERVICES HR"/>
    <d v="2022-04-07T00:00:00"/>
    <s v="Vinchi"/>
    <s v="Chan"/>
    <s v="vinchi.chan@srg.com.au"/>
    <x v="6"/>
    <x v="1"/>
    <d v="2024-05-08T00:00:00"/>
    <d v="2024-02-29T00:00:00"/>
    <m/>
    <x v="22"/>
    <s v="Q4, FY24"/>
  </r>
  <r>
    <x v="7"/>
    <m/>
    <s v="SHARED SERVICES HR"/>
    <d v="2022-04-07T00:00:00"/>
    <s v="Vinchi"/>
    <s v="Chan"/>
    <s v="vinchi.chan@srg.com.au"/>
    <x v="7"/>
    <x v="1"/>
    <d v="2022-05-04T00:00:00"/>
    <d v="2022-03-15T00:00:00"/>
    <m/>
    <x v="42"/>
    <s v="Q4, FY22"/>
  </r>
  <r>
    <x v="7"/>
    <m/>
    <s v="SHARED SERVICES HR"/>
    <d v="2022-04-07T00:00:00"/>
    <s v="Vinchi"/>
    <s v="Chan"/>
    <s v="vinchi.chan@srg.com.au"/>
    <x v="8"/>
    <x v="1"/>
    <d v="2023-01-16T00:00:00"/>
    <d v="2022-06-23T00:00:00"/>
    <m/>
    <x v="9"/>
    <s v="Q3, FY23"/>
  </r>
  <r>
    <x v="7"/>
    <m/>
    <s v="SHARED SERVICES HR"/>
    <d v="2022-04-07T00:00:00"/>
    <s v="Vinchi"/>
    <s v="Chan"/>
    <s v="vinchi.chan@srg.com.au"/>
    <x v="9"/>
    <x v="1"/>
    <d v="2022-05-04T00:00:00"/>
    <d v="2022-03-05T00:00:00"/>
    <m/>
    <x v="42"/>
    <s v="Q4, FY22"/>
  </r>
  <r>
    <x v="7"/>
    <m/>
    <s v="SHARED SERVICES HR"/>
    <d v="2022-04-07T00:00:00"/>
    <s v="Vinchi"/>
    <s v="Chan"/>
    <s v="vinchi.chan@srg.com.au"/>
    <x v="9"/>
    <x v="1"/>
    <d v="2022-09-30T00:00:00"/>
    <d v="2022-09-30T00:00:00"/>
    <m/>
    <x v="3"/>
    <s v="Q2, FY23"/>
  </r>
  <r>
    <x v="7"/>
    <m/>
    <s v="SHARED SERVICES HR"/>
    <d v="2022-04-07T00:00:00"/>
    <s v="Vinchi"/>
    <s v="Chan"/>
    <s v="vinchi.chan@srg.com.au"/>
    <x v="10"/>
    <x v="1"/>
    <d v="2022-05-04T00:00:00"/>
    <d v="2022-03-05T00:00:00"/>
    <m/>
    <x v="42"/>
    <s v="Q4, FY22"/>
  </r>
  <r>
    <x v="4"/>
    <s v="SS ECOMM SM1"/>
    <s v="SHARED SERVICES E-COM"/>
    <d v="2022-04-07T00:00:00"/>
    <s v="Bec"/>
    <s v="Luong"/>
    <s v="Rebecca.Luong@srg.com.au"/>
    <x v="0"/>
    <x v="1"/>
    <d v="2022-09-21T00:00:00"/>
    <d v="2022-09-20T00:00:00"/>
    <m/>
    <x v="30"/>
    <s v="Q1, FY23"/>
  </r>
  <r>
    <x v="4"/>
    <s v="SS ECOMM SM1"/>
    <s v="SHARED SERVICES E-COM"/>
    <d v="2022-04-07T00:00:00"/>
    <s v="Bec"/>
    <s v="Luong"/>
    <s v="Rebecca.Luong@srg.com.au"/>
    <x v="1"/>
    <x v="1"/>
    <d v="2022-09-21T00:00:00"/>
    <d v="2022-09-20T00:00:00"/>
    <m/>
    <x v="30"/>
    <s v="Q1, FY23"/>
  </r>
  <r>
    <x v="4"/>
    <s v="SS ECOMM SM1"/>
    <s v="SHARED SERVICES E-COM"/>
    <d v="2022-04-07T00:00:00"/>
    <s v="Bec"/>
    <s v="Luong"/>
    <s v="Rebecca.Luong@srg.com.au"/>
    <x v="2"/>
    <x v="1"/>
    <d v="2024-08-23T00:00:00"/>
    <d v="2024-02-29T00:00:00"/>
    <m/>
    <x v="17"/>
    <s v="Q1, FY25"/>
  </r>
  <r>
    <x v="4"/>
    <s v="SS ECOMM SM1"/>
    <s v="SHARED SERVICES E-COM"/>
    <d v="2022-04-07T00:00:00"/>
    <s v="Bec"/>
    <s v="Luong"/>
    <s v="Rebecca.Luong@srg.com.au"/>
    <x v="3"/>
    <x v="1"/>
    <d v="2024-04-02T00:00:00"/>
    <d v="2024-02-29T00:00:00"/>
    <m/>
    <x v="5"/>
    <s v="Q4, FY24"/>
  </r>
  <r>
    <x v="4"/>
    <s v="SS ECOMM SM1"/>
    <s v="SHARED SERVICES E-COM"/>
    <d v="2022-04-07T00:00:00"/>
    <s v="Bec"/>
    <s v="Luong"/>
    <s v="Rebecca.Luong@srg.com.au"/>
    <x v="4"/>
    <x v="1"/>
    <d v="2024-04-02T00:00:00"/>
    <d v="2024-02-29T00:00:00"/>
    <m/>
    <x v="5"/>
    <s v="Q4, FY24"/>
  </r>
  <r>
    <x v="4"/>
    <s v="SS ECOMM SM1"/>
    <s v="SHARED SERVICES E-COM"/>
    <d v="2022-04-07T00:00:00"/>
    <s v="Bec"/>
    <s v="Luong"/>
    <s v="Rebecca.Luong@srg.com.au"/>
    <x v="5"/>
    <x v="1"/>
    <d v="2024-08-23T00:00:00"/>
    <d v="2024-02-29T00:00:00"/>
    <m/>
    <x v="17"/>
    <s v="Q1, FY25"/>
  </r>
  <r>
    <x v="4"/>
    <s v="SS ECOMM SM1"/>
    <s v="SHARED SERVICES E-COM"/>
    <d v="2022-04-07T00:00:00"/>
    <s v="Bec"/>
    <s v="Luong"/>
    <s v="Rebecca.Luong@srg.com.au"/>
    <x v="6"/>
    <x v="1"/>
    <d v="2024-08-23T00:00:00"/>
    <d v="2024-02-29T00:00:00"/>
    <m/>
    <x v="17"/>
    <s v="Q1, FY25"/>
  </r>
  <r>
    <x v="4"/>
    <s v="SS ECOMM SM1"/>
    <s v="SHARED SERVICES E-COM"/>
    <d v="2022-04-07T00:00:00"/>
    <s v="Bec"/>
    <s v="Luong"/>
    <s v="Rebecca.Luong@srg.com.au"/>
    <x v="6"/>
    <x v="1"/>
    <d v="2024-09-16T00:00:00"/>
    <d v="2024-09-16T00:00:00"/>
    <m/>
    <x v="16"/>
    <s v="Q1, FY25"/>
  </r>
  <r>
    <x v="4"/>
    <s v="SS ECOMM SM1"/>
    <s v="SHARED SERVICES E-COM"/>
    <d v="2022-04-07T00:00:00"/>
    <s v="Bec"/>
    <s v="Luong"/>
    <s v="Rebecca.Luong@srg.com.au"/>
    <x v="7"/>
    <x v="1"/>
    <d v="2022-07-20T00:00:00"/>
    <d v="2022-03-15T00:00:00"/>
    <m/>
    <x v="31"/>
    <s v="Q1, FY23"/>
  </r>
  <r>
    <x v="4"/>
    <s v="SS ECOMM SM1"/>
    <s v="SHARED SERVICES E-COM"/>
    <d v="2022-04-07T00:00:00"/>
    <s v="Bec"/>
    <s v="Luong"/>
    <s v="Rebecca.Luong@srg.com.au"/>
    <x v="8"/>
    <x v="1"/>
    <d v="2022-07-21T00:00:00"/>
    <d v="2022-06-23T00:00:00"/>
    <m/>
    <x v="31"/>
    <s v="Q1, FY23"/>
  </r>
  <r>
    <x v="4"/>
    <s v="SS ECOMM SM1"/>
    <s v="SHARED SERVICES E-COM"/>
    <d v="2022-04-07T00:00:00"/>
    <s v="Bec"/>
    <s v="Luong"/>
    <s v="Rebecca.Luong@srg.com.au"/>
    <x v="9"/>
    <x v="1"/>
    <d v="2022-07-20T00:00:00"/>
    <d v="2022-03-03T00:00:00"/>
    <s v="Understand safety procedures_x000a_Actively implement safety every day"/>
    <x v="31"/>
    <s v="Q1, FY23"/>
  </r>
  <r>
    <x v="4"/>
    <s v="SS ECOMM SM1"/>
    <s v="SHARED SERVICES E-COM"/>
    <d v="2022-04-07T00:00:00"/>
    <s v="Bec"/>
    <s v="Luong"/>
    <s v="Rebecca.Luong@srg.com.au"/>
    <x v="9"/>
    <x v="1"/>
    <d v="2022-08-11T00:00:00"/>
    <d v="2022-08-11T00:00:00"/>
    <s v="Understand safety procedures_x000a_Actively implement safety every day"/>
    <x v="10"/>
    <s v="Q1, FY23"/>
  </r>
  <r>
    <x v="4"/>
    <s v="SS ECOMM SM1"/>
    <s v="SHARED SERVICES E-COM"/>
    <d v="2022-04-07T00:00:00"/>
    <s v="Bec"/>
    <s v="Luong"/>
    <s v="Rebecca.Luong@srg.com.au"/>
    <x v="9"/>
    <x v="1"/>
    <d v="2024-03-12T00:00:00"/>
    <d v="2024-03-12T00:00:00"/>
    <s v="Understand safety procedures_x000a_Actively implement safety every day"/>
    <x v="4"/>
    <s v="Q3, FY24"/>
  </r>
  <r>
    <x v="4"/>
    <s v="SS ECOMM SM1"/>
    <s v="SHARED SERVICES E-COM"/>
    <d v="2022-04-07T00:00:00"/>
    <s v="Bec"/>
    <s v="Luong"/>
    <s v="Rebecca.Luong@srg.com.au"/>
    <x v="10"/>
    <x v="1"/>
    <d v="2022-07-20T00:00:00"/>
    <d v="2022-03-03T00:00:00"/>
    <m/>
    <x v="31"/>
    <s v="Q1, FY23"/>
  </r>
  <r>
    <x v="0"/>
    <s v="SS ECOMM SM4"/>
    <s v="SHARED SERVICES E-COM"/>
    <d v="2022-04-04T00:00:00"/>
    <s v="Josie"/>
    <s v="Gonzalez"/>
    <s v="josie.gonzalez@srg.com.au"/>
    <x v="0"/>
    <x v="1"/>
    <d v="2022-09-28T00:00:00"/>
    <d v="2022-09-20T00:00:00"/>
    <m/>
    <x v="3"/>
    <s v="Q2, FY23"/>
  </r>
  <r>
    <x v="0"/>
    <s v="SS ECOMM SM4"/>
    <s v="SHARED SERVICES E-COM"/>
    <d v="2022-04-04T00:00:00"/>
    <s v="Josie"/>
    <s v="Gonzalez"/>
    <s v="josie.gonzalez@srg.com.au"/>
    <x v="1"/>
    <x v="1"/>
    <d v="2022-10-05T00:00:00"/>
    <d v="2022-09-20T00:00:00"/>
    <m/>
    <x v="3"/>
    <s v="Q2, FY23"/>
  </r>
  <r>
    <x v="0"/>
    <s v="SS ECOMM SM4"/>
    <s v="SHARED SERVICES E-COM"/>
    <d v="2022-04-04T00:00:00"/>
    <s v="Josie"/>
    <s v="Gonzalez"/>
    <s v="josie.gonzalez@srg.com.au"/>
    <x v="2"/>
    <x v="1"/>
    <d v="2024-04-08T00:00:00"/>
    <d v="2024-02-29T00:00:00"/>
    <m/>
    <x v="5"/>
    <s v="Q4, FY24"/>
  </r>
  <r>
    <x v="0"/>
    <s v="SS ECOMM SM4"/>
    <s v="SHARED SERVICES E-COM"/>
    <d v="2022-04-04T00:00:00"/>
    <s v="Josie"/>
    <s v="Gonzalez"/>
    <s v="josie.gonzalez@srg.com.au"/>
    <x v="3"/>
    <x v="1"/>
    <d v="2024-04-08T00:00:00"/>
    <d v="2024-02-29T00:00:00"/>
    <m/>
    <x v="5"/>
    <s v="Q4, FY24"/>
  </r>
  <r>
    <x v="0"/>
    <s v="SS ECOMM SM4"/>
    <s v="SHARED SERVICES E-COM"/>
    <d v="2022-04-04T00:00:00"/>
    <s v="Josie"/>
    <s v="Gonzalez"/>
    <s v="josie.gonzalez@srg.com.au"/>
    <x v="4"/>
    <x v="1"/>
    <d v="2024-04-08T00:00:00"/>
    <d v="2024-02-29T00:00:00"/>
    <m/>
    <x v="5"/>
    <s v="Q4, FY24"/>
  </r>
  <r>
    <x v="0"/>
    <s v="SS ECOMM SM4"/>
    <s v="SHARED SERVICES E-COM"/>
    <d v="2022-04-04T00:00:00"/>
    <s v="Josie"/>
    <s v="Gonzalez"/>
    <s v="josie.gonzalez@srg.com.au"/>
    <x v="5"/>
    <x v="1"/>
    <d v="2024-04-08T00:00:00"/>
    <d v="2024-02-29T00:00:00"/>
    <m/>
    <x v="5"/>
    <s v="Q4, FY24"/>
  </r>
  <r>
    <x v="0"/>
    <s v="SS ECOMM SM4"/>
    <s v="SHARED SERVICES E-COM"/>
    <d v="2022-04-04T00:00:00"/>
    <s v="Josie"/>
    <s v="Gonzalez"/>
    <s v="josie.gonzalez@srg.com.au"/>
    <x v="6"/>
    <x v="1"/>
    <d v="2024-04-08T00:00:00"/>
    <d v="2024-02-29T00:00:00"/>
    <m/>
    <x v="5"/>
    <s v="Q4, FY24"/>
  </r>
  <r>
    <x v="0"/>
    <s v="SS ECOMM SM4"/>
    <s v="SHARED SERVICES E-COM"/>
    <d v="2022-04-04T00:00:00"/>
    <s v="Josie"/>
    <s v="Gonzalez"/>
    <s v="josie.gonzalez@srg.com.au"/>
    <x v="7"/>
    <x v="1"/>
    <d v="2022-05-04T00:00:00"/>
    <d v="2022-03-16T00:00:00"/>
    <m/>
    <x v="42"/>
    <s v="Q4, FY22"/>
  </r>
  <r>
    <x v="0"/>
    <s v="SS ECOMM SM4"/>
    <s v="SHARED SERVICES E-COM"/>
    <d v="2022-04-04T00:00:00"/>
    <s v="Josie"/>
    <s v="Gonzalez"/>
    <s v="josie.gonzalez@srg.com.au"/>
    <x v="8"/>
    <x v="1"/>
    <d v="2022-10-05T00:00:00"/>
    <d v="2022-06-23T00:00:00"/>
    <m/>
    <x v="3"/>
    <s v="Q2, FY23"/>
  </r>
  <r>
    <x v="0"/>
    <s v="SS ECOMM SM4"/>
    <s v="SHARED SERVICES E-COM"/>
    <d v="2022-04-04T00:00:00"/>
    <s v="Josie"/>
    <s v="Gonzalez"/>
    <s v="josie.gonzalez@srg.com.au"/>
    <x v="9"/>
    <x v="1"/>
    <d v="2022-05-04T00:00:00"/>
    <d v="2022-03-16T00:00:00"/>
    <m/>
    <x v="42"/>
    <s v="Q4, FY22"/>
  </r>
  <r>
    <x v="0"/>
    <s v="SS ECOMM SM4"/>
    <s v="SHARED SERVICES E-COM"/>
    <d v="2022-04-04T00:00:00"/>
    <s v="Josie"/>
    <s v="Gonzalez"/>
    <s v="josie.gonzalez@srg.com.au"/>
    <x v="9"/>
    <x v="1"/>
    <d v="2022-09-14T00:00:00"/>
    <d v="2022-09-14T00:00:00"/>
    <m/>
    <x v="30"/>
    <s v="Q1, FY23"/>
  </r>
  <r>
    <x v="0"/>
    <s v="SS ECOMM SM4"/>
    <s v="SHARED SERVICES E-COM"/>
    <d v="2022-04-04T00:00:00"/>
    <s v="Josie"/>
    <s v="Gonzalez"/>
    <s v="josie.gonzalez@srg.com.au"/>
    <x v="10"/>
    <x v="1"/>
    <d v="2022-05-04T00:00:00"/>
    <d v="2022-03-16T00:00:00"/>
    <m/>
    <x v="42"/>
    <s v="Q4, FY22"/>
  </r>
  <r>
    <x v="4"/>
    <s v="SS ECOMM SM1"/>
    <s v="SHARED SERVICES E-COM"/>
    <d v="2022-04-04T00:00:00"/>
    <s v="Harveen"/>
    <s v="Puri"/>
    <s v="Harveen.Singh@srg.com.au"/>
    <x v="0"/>
    <x v="1"/>
    <d v="2022-11-25T00:00:00"/>
    <d v="2022-09-20T00:00:00"/>
    <s v="Understand what bullying &amp; harassment looks like in my workplace &amp; help anyone when i come across it."/>
    <x v="26"/>
    <s v="Q2, FY23"/>
  </r>
  <r>
    <x v="4"/>
    <s v="SS ECOMM SM1"/>
    <s v="SHARED SERVICES E-COM"/>
    <d v="2022-04-04T00:00:00"/>
    <s v="Harveen"/>
    <s v="Puri"/>
    <s v="Harveen.Singh@srg.com.au"/>
    <x v="1"/>
    <x v="1"/>
    <d v="2022-11-28T00:00:00"/>
    <d v="2022-09-20T00:00:00"/>
    <s v="Be aware of my own actions, words &amp; biases. Make conscious effort to be a better teammate."/>
    <x v="40"/>
    <s v="Q2, FY23"/>
  </r>
  <r>
    <x v="4"/>
    <s v="SS ECOMM SM1"/>
    <s v="SHARED SERVICES E-COM"/>
    <d v="2022-04-04T00:00:00"/>
    <s v="Harveen"/>
    <s v="Puri"/>
    <s v="Harveen.Singh@srg.com.au"/>
    <x v="2"/>
    <x v="0"/>
    <m/>
    <d v="2024-02-29T00:00:00"/>
    <m/>
    <x v="4"/>
    <s v="Q3, FY24"/>
  </r>
  <r>
    <x v="4"/>
    <s v="SS ECOMM SM1"/>
    <s v="SHARED SERVICES E-COM"/>
    <d v="2022-04-04T00:00:00"/>
    <s v="Harveen"/>
    <s v="Puri"/>
    <s v="Harveen.Singh@srg.com.au"/>
    <x v="3"/>
    <x v="0"/>
    <m/>
    <d v="2024-02-29T00:00:00"/>
    <m/>
    <x v="4"/>
    <s v="Q3, FY24"/>
  </r>
  <r>
    <x v="4"/>
    <s v="SS ECOMM SM1"/>
    <s v="SHARED SERVICES E-COM"/>
    <d v="2022-04-04T00:00:00"/>
    <s v="Harveen"/>
    <s v="Puri"/>
    <s v="Harveen.Singh@srg.com.au"/>
    <x v="4"/>
    <x v="0"/>
    <m/>
    <d v="2024-02-29T00:00:00"/>
    <m/>
    <x v="4"/>
    <s v="Q3, FY24"/>
  </r>
  <r>
    <x v="4"/>
    <s v="SS ECOMM SM1"/>
    <s v="SHARED SERVICES E-COM"/>
    <d v="2022-04-04T00:00:00"/>
    <s v="Harveen"/>
    <s v="Puri"/>
    <s v="Harveen.Singh@srg.com.au"/>
    <x v="5"/>
    <x v="2"/>
    <m/>
    <d v="2024-02-29T00:00:00"/>
    <m/>
    <x v="27"/>
    <s v="Q4, FY22"/>
  </r>
  <r>
    <x v="4"/>
    <s v="SS ECOMM SM1"/>
    <s v="SHARED SERVICES E-COM"/>
    <d v="2022-04-04T00:00:00"/>
    <s v="Harveen"/>
    <s v="Puri"/>
    <s v="Harveen.Singh@srg.com.au"/>
    <x v="6"/>
    <x v="2"/>
    <m/>
    <d v="2024-02-29T00:00:00"/>
    <m/>
    <x v="27"/>
    <s v="Q4, FY22"/>
  </r>
  <r>
    <x v="4"/>
    <s v="SS ECOMM SM1"/>
    <s v="SHARED SERVICES E-COM"/>
    <d v="2022-04-04T00:00:00"/>
    <s v="Harveen"/>
    <s v="Puri"/>
    <s v="Harveen.Singh@srg.com.au"/>
    <x v="7"/>
    <x v="1"/>
    <d v="2022-08-03T00:00:00"/>
    <d v="2022-03-26T00:00:00"/>
    <m/>
    <x v="10"/>
    <s v="Q1, FY23"/>
  </r>
  <r>
    <x v="4"/>
    <s v="SS ECOMM SM1"/>
    <s v="SHARED SERVICES E-COM"/>
    <d v="2022-04-04T00:00:00"/>
    <s v="Harveen"/>
    <s v="Puri"/>
    <s v="Harveen.Singh@srg.com.au"/>
    <x v="8"/>
    <x v="1"/>
    <d v="2022-08-03T00:00:00"/>
    <d v="2022-06-23T00:00:00"/>
    <m/>
    <x v="10"/>
    <s v="Q1, FY23"/>
  </r>
  <r>
    <x v="4"/>
    <s v="SS ECOMM SM1"/>
    <s v="SHARED SERVICES E-COM"/>
    <d v="2022-04-04T00:00:00"/>
    <s v="Harveen"/>
    <s v="Puri"/>
    <s v="Harveen.Singh@srg.com.au"/>
    <x v="8"/>
    <x v="1"/>
    <d v="2022-10-25T00:00:00"/>
    <d v="2022-09-16T00:00:00"/>
    <m/>
    <x v="26"/>
    <s v="Q2, FY23"/>
  </r>
  <r>
    <x v="4"/>
    <s v="SS ECOMM SM1"/>
    <s v="SHARED SERVICES E-COM"/>
    <d v="2022-04-04T00:00:00"/>
    <s v="Harveen"/>
    <s v="Puri"/>
    <s v="Harveen.Singh@srg.com.au"/>
    <x v="9"/>
    <x v="1"/>
    <d v="2022-08-03T00:00:00"/>
    <d v="2022-03-26T00:00:00"/>
    <m/>
    <x v="10"/>
    <s v="Q1, FY23"/>
  </r>
  <r>
    <x v="4"/>
    <s v="SS ECOMM SM1"/>
    <s v="SHARED SERVICES E-COM"/>
    <d v="2022-04-04T00:00:00"/>
    <s v="Harveen"/>
    <s v="Puri"/>
    <s v="Harveen.Singh@srg.com.au"/>
    <x v="9"/>
    <x v="1"/>
    <d v="2022-08-31T00:00:00"/>
    <d v="2022-08-31T00:00:00"/>
    <m/>
    <x v="30"/>
    <s v="Q1, FY23"/>
  </r>
  <r>
    <x v="4"/>
    <s v="SS ECOMM SM1"/>
    <s v="SHARED SERVICES E-COM"/>
    <d v="2022-04-04T00:00:00"/>
    <s v="Harveen"/>
    <s v="Puri"/>
    <s v="Harveen.Singh@srg.com.au"/>
    <x v="9"/>
    <x v="1"/>
    <d v="2023-02-26T00:00:00"/>
    <d v="2023-02-26T00:00:00"/>
    <s v="Use the learned steps, by keeping safe &amp; helping my colleagues with safe steps too"/>
    <x v="39"/>
    <s v="Q3, FY23"/>
  </r>
  <r>
    <x v="4"/>
    <s v="SS ECOMM SM1"/>
    <s v="SHARED SERVICES E-COM"/>
    <d v="2022-04-04T00:00:00"/>
    <s v="Harveen"/>
    <s v="Puri"/>
    <s v="Harveen.Singh@srg.com.au"/>
    <x v="9"/>
    <x v="1"/>
    <d v="2024-02-28T00:00:00"/>
    <d v="2024-02-28T00:00:00"/>
    <s v="Use the learned steps, by keeping safe &amp; helping my colleagues with safe steps too"/>
    <x v="4"/>
    <s v="Q3, FY24"/>
  </r>
  <r>
    <x v="4"/>
    <s v="SS ECOMM SM1"/>
    <s v="SHARED SERVICES E-COM"/>
    <d v="2022-04-04T00:00:00"/>
    <s v="Harveen"/>
    <s v="Puri"/>
    <s v="Harveen.Singh@srg.com.au"/>
    <x v="9"/>
    <x v="1"/>
    <d v="2024-09-25T00:00:00"/>
    <d v="2024-09-24T00:00:00"/>
    <s v="learn safety procedures for working instore"/>
    <x v="16"/>
    <s v="Q1, FY25"/>
  </r>
  <r>
    <x v="4"/>
    <s v="SS ECOMM SM1"/>
    <s v="SHARED SERVICES E-COM"/>
    <d v="2022-04-04T00:00:00"/>
    <s v="Harveen"/>
    <s v="Puri"/>
    <s v="Harveen.Singh@srg.com.au"/>
    <x v="10"/>
    <x v="1"/>
    <d v="2022-08-03T00:00:00"/>
    <d v="2022-03-26T00:00:00"/>
    <m/>
    <x v="10"/>
    <s v="Q1, FY23"/>
  </r>
  <r>
    <x v="6"/>
    <s v="SS Finance SM4"/>
    <s v="SHARED SERVICES"/>
    <d v="2022-03-28T00:00:00"/>
    <s v="Andre"/>
    <s v="Wilbraham"/>
    <s v="andre.wilbraham@srg.com.au"/>
    <x v="0"/>
    <x v="1"/>
    <d v="2022-10-05T00:00:00"/>
    <d v="2022-09-20T00:00:00"/>
    <m/>
    <x v="3"/>
    <s v="Q2, FY23"/>
  </r>
  <r>
    <x v="6"/>
    <s v="SS Finance SM4"/>
    <s v="SHARED SERVICES"/>
    <d v="2022-03-28T00:00:00"/>
    <s v="Andre"/>
    <s v="Wilbraham"/>
    <s v="andre.wilbraham@srg.com.au"/>
    <x v="1"/>
    <x v="1"/>
    <d v="2022-10-05T00:00:00"/>
    <d v="2022-09-20T00:00:00"/>
    <m/>
    <x v="3"/>
    <s v="Q2, FY23"/>
  </r>
  <r>
    <x v="6"/>
    <s v="SS Finance SM4"/>
    <s v="SHARED SERVICES"/>
    <d v="2022-03-28T00:00:00"/>
    <s v="Andre"/>
    <s v="Wilbraham"/>
    <s v="andre.wilbraham@srg.com.au"/>
    <x v="2"/>
    <x v="0"/>
    <m/>
    <d v="2024-02-29T00:00:00"/>
    <m/>
    <x v="4"/>
    <s v="Q3, FY24"/>
  </r>
  <r>
    <x v="6"/>
    <s v="SS Finance SM4"/>
    <s v="SHARED SERVICES"/>
    <d v="2022-03-28T00:00:00"/>
    <s v="Andre"/>
    <s v="Wilbraham"/>
    <s v="andre.wilbraham@srg.com.au"/>
    <x v="3"/>
    <x v="0"/>
    <m/>
    <d v="2024-02-29T00:00:00"/>
    <m/>
    <x v="4"/>
    <s v="Q3, FY24"/>
  </r>
  <r>
    <x v="6"/>
    <s v="SS Finance SM4"/>
    <s v="SHARED SERVICES"/>
    <d v="2022-03-28T00:00:00"/>
    <s v="Andre"/>
    <s v="Wilbraham"/>
    <s v="andre.wilbraham@srg.com.au"/>
    <x v="4"/>
    <x v="0"/>
    <m/>
    <d v="2024-02-29T00:00:00"/>
    <m/>
    <x v="4"/>
    <s v="Q3, FY24"/>
  </r>
  <r>
    <x v="6"/>
    <s v="SS Finance SM4"/>
    <s v="SHARED SERVICES"/>
    <d v="2022-03-28T00:00:00"/>
    <s v="Andre"/>
    <s v="Wilbraham"/>
    <s v="andre.wilbraham@srg.com.au"/>
    <x v="5"/>
    <x v="0"/>
    <m/>
    <d v="2024-02-29T00:00:00"/>
    <m/>
    <x v="4"/>
    <s v="Q3, FY24"/>
  </r>
  <r>
    <x v="6"/>
    <s v="SS Finance SM4"/>
    <s v="SHARED SERVICES"/>
    <d v="2022-03-28T00:00:00"/>
    <s v="Andre"/>
    <s v="Wilbraham"/>
    <s v="andre.wilbraham@srg.com.au"/>
    <x v="6"/>
    <x v="0"/>
    <m/>
    <d v="2024-02-29T00:00:00"/>
    <m/>
    <x v="4"/>
    <s v="Q3, FY24"/>
  </r>
  <r>
    <x v="6"/>
    <s v="SS Finance SM4"/>
    <s v="SHARED SERVICES"/>
    <d v="2022-03-28T00:00:00"/>
    <s v="Andre"/>
    <s v="Wilbraham"/>
    <s v="andre.wilbraham@srg.com.au"/>
    <x v="7"/>
    <x v="1"/>
    <d v="2022-04-26T00:00:00"/>
    <d v="2022-04-02T00:00:00"/>
    <m/>
    <x v="42"/>
    <s v="Q4, FY22"/>
  </r>
  <r>
    <x v="6"/>
    <s v="SS Finance SM4"/>
    <s v="SHARED SERVICES"/>
    <d v="2022-03-28T00:00:00"/>
    <s v="Andre"/>
    <s v="Wilbraham"/>
    <s v="andre.wilbraham@srg.com.au"/>
    <x v="8"/>
    <x v="1"/>
    <d v="2022-07-20T00:00:00"/>
    <d v="2022-06-23T00:00:00"/>
    <m/>
    <x v="31"/>
    <s v="Q1, FY23"/>
  </r>
  <r>
    <x v="6"/>
    <s v="SS Finance SM4"/>
    <s v="SHARED SERVICES"/>
    <d v="2022-03-28T00:00:00"/>
    <s v="Andre"/>
    <s v="Wilbraham"/>
    <s v="andre.wilbraham@srg.com.au"/>
    <x v="9"/>
    <x v="1"/>
    <d v="2022-04-03T00:00:00"/>
    <d v="2022-04-02T00:00:00"/>
    <m/>
    <x v="27"/>
    <s v="Q4, FY22"/>
  </r>
  <r>
    <x v="6"/>
    <s v="SS Finance SM4"/>
    <s v="SHARED SERVICES"/>
    <d v="2022-03-28T00:00:00"/>
    <s v="Andre"/>
    <s v="Wilbraham"/>
    <s v="andre.wilbraham@srg.com.au"/>
    <x v="10"/>
    <x v="1"/>
    <d v="2022-07-20T00:00:00"/>
    <d v="2022-04-02T00:00:00"/>
    <m/>
    <x v="31"/>
    <s v="Q1, FY23"/>
  </r>
  <r>
    <x v="7"/>
    <m/>
    <s v="SHARED SERVICES HR"/>
    <d v="2022-03-21T00:00:00"/>
    <s v="Vicki"/>
    <s v="Liassos"/>
    <s v="Vicki.liassos@srg.com.au"/>
    <x v="0"/>
    <x v="1"/>
    <d v="2022-11-30T00:00:00"/>
    <d v="2022-09-20T00:00:00"/>
    <m/>
    <x v="40"/>
    <s v="Q2, FY23"/>
  </r>
  <r>
    <x v="7"/>
    <m/>
    <s v="SHARED SERVICES HR"/>
    <d v="2022-03-21T00:00:00"/>
    <s v="Vicki"/>
    <s v="Liassos"/>
    <s v="Vicki.liassos@srg.com.au"/>
    <x v="1"/>
    <x v="1"/>
    <d v="2022-11-30T00:00:00"/>
    <d v="2022-09-20T00:00:00"/>
    <m/>
    <x v="40"/>
    <s v="Q2, FY23"/>
  </r>
  <r>
    <x v="7"/>
    <m/>
    <s v="SHARED SERVICES HR"/>
    <d v="2022-03-21T00:00:00"/>
    <s v="Vicki"/>
    <s v="Liassos"/>
    <s v="Vicki.liassos@srg.com.au"/>
    <x v="2"/>
    <x v="0"/>
    <m/>
    <d v="2024-02-29T00:00:00"/>
    <m/>
    <x v="4"/>
    <s v="Q3, FY24"/>
  </r>
  <r>
    <x v="7"/>
    <m/>
    <s v="SHARED SERVICES HR"/>
    <d v="2022-03-21T00:00:00"/>
    <s v="Vicki"/>
    <s v="Liassos"/>
    <s v="Vicki.liassos@srg.com.au"/>
    <x v="3"/>
    <x v="0"/>
    <m/>
    <d v="2024-02-29T00:00:00"/>
    <m/>
    <x v="4"/>
    <s v="Q3, FY24"/>
  </r>
  <r>
    <x v="7"/>
    <m/>
    <s v="SHARED SERVICES HR"/>
    <d v="2022-03-21T00:00:00"/>
    <s v="Vicki"/>
    <s v="Liassos"/>
    <s v="Vicki.liassos@srg.com.au"/>
    <x v="4"/>
    <x v="0"/>
    <m/>
    <d v="2024-02-29T00:00:00"/>
    <m/>
    <x v="4"/>
    <s v="Q3, FY24"/>
  </r>
  <r>
    <x v="7"/>
    <m/>
    <s v="SHARED SERVICES HR"/>
    <d v="2022-03-21T00:00:00"/>
    <s v="Vicki"/>
    <s v="Liassos"/>
    <s v="Vicki.liassos@srg.com.au"/>
    <x v="5"/>
    <x v="0"/>
    <m/>
    <d v="2024-02-29T00:00:00"/>
    <m/>
    <x v="4"/>
    <s v="Q3, FY24"/>
  </r>
  <r>
    <x v="7"/>
    <m/>
    <s v="SHARED SERVICES HR"/>
    <d v="2022-03-21T00:00:00"/>
    <s v="Vicki"/>
    <s v="Liassos"/>
    <s v="Vicki.liassos@srg.com.au"/>
    <x v="6"/>
    <x v="0"/>
    <m/>
    <d v="2024-02-29T00:00:00"/>
    <m/>
    <x v="4"/>
    <s v="Q3, FY24"/>
  </r>
  <r>
    <x v="7"/>
    <m/>
    <s v="SHARED SERVICES HR"/>
    <d v="2022-03-21T00:00:00"/>
    <s v="Vicki"/>
    <s v="Liassos"/>
    <s v="Vicki.liassos@srg.com.au"/>
    <x v="7"/>
    <x v="1"/>
    <d v="2022-03-29T00:00:00"/>
    <d v="2022-03-15T00:00:00"/>
    <m/>
    <x v="27"/>
    <s v="Q4, FY22"/>
  </r>
  <r>
    <x v="7"/>
    <m/>
    <s v="SHARED SERVICES HR"/>
    <d v="2022-03-21T00:00:00"/>
    <s v="Vicki"/>
    <s v="Liassos"/>
    <s v="Vicki.liassos@srg.com.au"/>
    <x v="8"/>
    <x v="1"/>
    <d v="2022-11-30T00:00:00"/>
    <d v="2022-06-23T00:00:00"/>
    <m/>
    <x v="40"/>
    <s v="Q2, FY23"/>
  </r>
  <r>
    <x v="7"/>
    <m/>
    <s v="SHARED SERVICES HR"/>
    <d v="2022-03-21T00:00:00"/>
    <s v="Vicki"/>
    <s v="Liassos"/>
    <s v="Vicki.liassos@srg.com.au"/>
    <x v="9"/>
    <x v="1"/>
    <d v="2022-03-29T00:00:00"/>
    <d v="2022-03-09T00:00:00"/>
    <m/>
    <x v="27"/>
    <s v="Q4, FY22"/>
  </r>
  <r>
    <x v="7"/>
    <m/>
    <s v="SHARED SERVICES HR"/>
    <d v="2022-03-21T00:00:00"/>
    <s v="Vicki"/>
    <s v="Liassos"/>
    <s v="Vicki.liassos@srg.com.au"/>
    <x v="10"/>
    <x v="1"/>
    <d v="2022-03-29T00:00:00"/>
    <d v="2022-03-09T00:00:00"/>
    <m/>
    <x v="27"/>
    <s v="Q4, FY22"/>
  </r>
  <r>
    <x v="4"/>
    <s v="ECOMM DIGITAL"/>
    <s v="SHARED SERVICES E-COM"/>
    <d v="2022-03-15T00:00:00"/>
    <s v="May"/>
    <s v="Lam"/>
    <s v="may.zu.lam@srg.com.au"/>
    <x v="0"/>
    <x v="1"/>
    <d v="2022-10-04T00:00:00"/>
    <d v="2022-09-20T00:00:00"/>
    <m/>
    <x v="3"/>
    <s v="Q2, FY23"/>
  </r>
  <r>
    <x v="4"/>
    <s v="ECOMM DIGITAL"/>
    <s v="SHARED SERVICES E-COM"/>
    <d v="2022-03-15T00:00:00"/>
    <s v="May"/>
    <s v="Lam"/>
    <s v="may.zu.lam@srg.com.au"/>
    <x v="1"/>
    <x v="1"/>
    <d v="2022-10-04T00:00:00"/>
    <d v="2022-09-20T00:00:00"/>
    <m/>
    <x v="3"/>
    <s v="Q2, FY23"/>
  </r>
  <r>
    <x v="4"/>
    <s v="ECOMM DIGITAL"/>
    <s v="SHARED SERVICES E-COM"/>
    <d v="2022-03-15T00:00:00"/>
    <s v="May"/>
    <s v="Lam"/>
    <s v="may.zu.lam@srg.com.au"/>
    <x v="2"/>
    <x v="0"/>
    <m/>
    <d v="2024-02-29T00:00:00"/>
    <m/>
    <x v="4"/>
    <s v="Q3, FY24"/>
  </r>
  <r>
    <x v="4"/>
    <s v="ECOMM DIGITAL"/>
    <s v="SHARED SERVICES E-COM"/>
    <d v="2022-03-15T00:00:00"/>
    <s v="May"/>
    <s v="Lam"/>
    <s v="may.zu.lam@srg.com.au"/>
    <x v="3"/>
    <x v="0"/>
    <m/>
    <d v="2024-02-29T00:00:00"/>
    <m/>
    <x v="4"/>
    <s v="Q3, FY24"/>
  </r>
  <r>
    <x v="4"/>
    <s v="ECOMM DIGITAL"/>
    <s v="SHARED SERVICES E-COM"/>
    <d v="2022-03-15T00:00:00"/>
    <s v="May"/>
    <s v="Lam"/>
    <s v="may.zu.lam@srg.com.au"/>
    <x v="4"/>
    <x v="0"/>
    <m/>
    <d v="2024-02-29T00:00:00"/>
    <m/>
    <x v="4"/>
    <s v="Q3, FY24"/>
  </r>
  <r>
    <x v="4"/>
    <s v="ECOMM DIGITAL"/>
    <s v="SHARED SERVICES E-COM"/>
    <d v="2022-03-15T00:00:00"/>
    <s v="May"/>
    <s v="Lam"/>
    <s v="may.zu.lam@srg.com.au"/>
    <x v="5"/>
    <x v="0"/>
    <m/>
    <d v="2024-02-29T00:00:00"/>
    <m/>
    <x v="4"/>
    <s v="Q3, FY24"/>
  </r>
  <r>
    <x v="4"/>
    <s v="ECOMM DIGITAL"/>
    <s v="SHARED SERVICES E-COM"/>
    <d v="2022-03-15T00:00:00"/>
    <s v="May"/>
    <s v="Lam"/>
    <s v="may.zu.lam@srg.com.au"/>
    <x v="6"/>
    <x v="0"/>
    <m/>
    <d v="2024-02-29T00:00:00"/>
    <m/>
    <x v="4"/>
    <s v="Q3, FY24"/>
  </r>
  <r>
    <x v="4"/>
    <s v="ECOMM DIGITAL"/>
    <s v="SHARED SERVICES E-COM"/>
    <d v="2022-03-15T00:00:00"/>
    <s v="May"/>
    <s v="Lam"/>
    <s v="may.zu.lam@srg.com.au"/>
    <x v="7"/>
    <x v="1"/>
    <d v="2022-03-29T00:00:00"/>
    <d v="2022-03-15T00:00:00"/>
    <m/>
    <x v="27"/>
    <s v="Q4, FY22"/>
  </r>
  <r>
    <x v="4"/>
    <s v="ECOMM DIGITAL"/>
    <s v="SHARED SERVICES E-COM"/>
    <d v="2022-03-15T00:00:00"/>
    <s v="May"/>
    <s v="Lam"/>
    <s v="may.zu.lam@srg.com.au"/>
    <x v="8"/>
    <x v="1"/>
    <d v="2022-08-16T00:00:00"/>
    <d v="2022-06-23T00:00:00"/>
    <m/>
    <x v="10"/>
    <s v="Q1, FY23"/>
  </r>
  <r>
    <x v="4"/>
    <s v="ECOMM DIGITAL"/>
    <s v="SHARED SERVICES E-COM"/>
    <d v="2022-03-15T00:00:00"/>
    <s v="May"/>
    <s v="Lam"/>
    <s v="may.zu.lam@srg.com.au"/>
    <x v="8"/>
    <x v="1"/>
    <d v="2022-09-26T00:00:00"/>
    <d v="2022-09-26T00:00:00"/>
    <m/>
    <x v="3"/>
    <s v="Q2, FY23"/>
  </r>
  <r>
    <x v="4"/>
    <s v="ECOMM DIGITAL"/>
    <s v="SHARED SERVICES E-COM"/>
    <d v="2022-03-15T00:00:00"/>
    <s v="May"/>
    <s v="Lam"/>
    <s v="may.zu.lam@srg.com.au"/>
    <x v="9"/>
    <x v="1"/>
    <d v="2022-03-29T00:00:00"/>
    <d v="2022-03-02T00:00:00"/>
    <m/>
    <x v="27"/>
    <s v="Q4, FY22"/>
  </r>
  <r>
    <x v="4"/>
    <s v="ECOMM DIGITAL"/>
    <s v="SHARED SERVICES E-COM"/>
    <d v="2022-03-15T00:00:00"/>
    <s v="May"/>
    <s v="Lam"/>
    <s v="may.zu.lam@srg.com.au"/>
    <x v="9"/>
    <x v="1"/>
    <d v="2022-05-30T00:00:00"/>
    <d v="2022-05-30T00:00:00"/>
    <m/>
    <x v="41"/>
    <s v="Q4, FY22"/>
  </r>
  <r>
    <x v="4"/>
    <s v="ECOMM DIGITAL"/>
    <s v="SHARED SERVICES E-COM"/>
    <d v="2022-03-15T00:00:00"/>
    <s v="May"/>
    <s v="Lam"/>
    <s v="may.zu.lam@srg.com.au"/>
    <x v="10"/>
    <x v="1"/>
    <d v="2022-03-29T00:00:00"/>
    <d v="2022-03-02T00:00:00"/>
    <m/>
    <x v="27"/>
    <s v="Q4, FY22"/>
  </r>
  <r>
    <x v="8"/>
    <s v="SC LOGISTICS PLAN INV"/>
    <s v="SHARED SERVICES"/>
    <d v="2022-02-28T00:00:00"/>
    <s v="Sudheer"/>
    <s v="Chillimuntha"/>
    <s v="Sudheer.Chillimuntha@srg.com.au"/>
    <x v="0"/>
    <x v="1"/>
    <d v="2023-06-13T00:00:00"/>
    <d v="2022-10-06T00:00:00"/>
    <m/>
    <x v="35"/>
    <s v="Q4, FY23"/>
  </r>
  <r>
    <x v="8"/>
    <s v="SC LOGISTICS PLAN INV"/>
    <s v="SHARED SERVICES"/>
    <d v="2022-02-28T00:00:00"/>
    <s v="Sudheer"/>
    <s v="Chillimuntha"/>
    <s v="Sudheer.Chillimuntha@srg.com.au"/>
    <x v="1"/>
    <x v="1"/>
    <d v="2023-06-13T00:00:00"/>
    <d v="2022-10-06T00:00:00"/>
    <m/>
    <x v="35"/>
    <s v="Q4, FY23"/>
  </r>
  <r>
    <x v="8"/>
    <s v="SC LOGISTICS PLAN INV"/>
    <s v="SHARED SERVICES"/>
    <d v="2022-02-28T00:00:00"/>
    <s v="Sudheer"/>
    <s v="Chillimuntha"/>
    <s v="Sudheer.Chillimuntha@srg.com.au"/>
    <x v="2"/>
    <x v="0"/>
    <m/>
    <d v="2024-06-20T00:00:00"/>
    <m/>
    <x v="21"/>
    <s v="Q4, FY24"/>
  </r>
  <r>
    <x v="8"/>
    <s v="SC LOGISTICS PLAN INV"/>
    <s v="SHARED SERVICES"/>
    <d v="2022-02-28T00:00:00"/>
    <s v="Sudheer"/>
    <s v="Chillimuntha"/>
    <s v="Sudheer.Chillimuntha@srg.com.au"/>
    <x v="3"/>
    <x v="0"/>
    <m/>
    <d v="2024-06-20T00:00:00"/>
    <m/>
    <x v="21"/>
    <s v="Q4, FY24"/>
  </r>
  <r>
    <x v="8"/>
    <s v="SC LOGISTICS PLAN INV"/>
    <s v="SHARED SERVICES"/>
    <d v="2022-02-28T00:00:00"/>
    <s v="Sudheer"/>
    <s v="Chillimuntha"/>
    <s v="Sudheer.Chillimuntha@srg.com.au"/>
    <x v="4"/>
    <x v="0"/>
    <m/>
    <d v="2024-06-20T00:00:00"/>
    <m/>
    <x v="21"/>
    <s v="Q4, FY24"/>
  </r>
  <r>
    <x v="8"/>
    <s v="SC LOGISTICS PLAN INV"/>
    <s v="SHARED SERVICES"/>
    <d v="2022-02-28T00:00:00"/>
    <s v="Sudheer"/>
    <s v="Chillimuntha"/>
    <s v="Sudheer.Chillimuntha@srg.com.au"/>
    <x v="5"/>
    <x v="0"/>
    <m/>
    <d v="2024-06-20T00:00:00"/>
    <m/>
    <x v="21"/>
    <s v="Q4, FY24"/>
  </r>
  <r>
    <x v="8"/>
    <s v="SC LOGISTICS PLAN INV"/>
    <s v="SHARED SERVICES"/>
    <d v="2022-02-28T00:00:00"/>
    <s v="Sudheer"/>
    <s v="Chillimuntha"/>
    <s v="Sudheer.Chillimuntha@srg.com.au"/>
    <x v="6"/>
    <x v="0"/>
    <m/>
    <d v="2024-06-20T00:00:00"/>
    <m/>
    <x v="21"/>
    <s v="Q4, FY24"/>
  </r>
  <r>
    <x v="8"/>
    <s v="SC LOGISTICS PLAN INV"/>
    <s v="SHARED SERVICES"/>
    <d v="2022-02-28T00:00:00"/>
    <s v="Sudheer"/>
    <s v="Chillimuntha"/>
    <s v="Sudheer.Chillimuntha@srg.com.au"/>
    <x v="7"/>
    <x v="1"/>
    <d v="2024-08-09T00:00:00"/>
    <d v="2024-06-20T00:00:00"/>
    <m/>
    <x v="17"/>
    <s v="Q1, FY25"/>
  </r>
  <r>
    <x v="8"/>
    <s v="SC LOGISTICS PLAN INV"/>
    <s v="SHARED SERVICES"/>
    <d v="2022-02-28T00:00:00"/>
    <s v="Sudheer"/>
    <s v="Chillimuntha"/>
    <s v="Sudheer.Chillimuntha@srg.com.au"/>
    <x v="8"/>
    <x v="1"/>
    <d v="2024-08-09T00:00:00"/>
    <d v="2024-06-20T00:00:00"/>
    <m/>
    <x v="17"/>
    <s v="Q1, FY25"/>
  </r>
  <r>
    <x v="8"/>
    <s v="SC LOGISTICS PLAN INV"/>
    <s v="SHARED SERVICES"/>
    <d v="2022-02-28T00:00:00"/>
    <s v="Sudheer"/>
    <s v="Chillimuntha"/>
    <s v="Sudheer.Chillimuntha@srg.com.au"/>
    <x v="9"/>
    <x v="1"/>
    <d v="2024-08-14T00:00:00"/>
    <d v="2024-06-20T00:00:00"/>
    <m/>
    <x v="17"/>
    <s v="Q1, FY25"/>
  </r>
  <r>
    <x v="8"/>
    <s v="SC LOGISTICS PLAN INV"/>
    <s v="SHARED SERVICES"/>
    <d v="2022-02-28T00:00:00"/>
    <s v="Sudheer"/>
    <s v="Chillimuntha"/>
    <s v="Sudheer.Chillimuntha@srg.com.au"/>
    <x v="10"/>
    <x v="1"/>
    <d v="2024-08-09T00:00:00"/>
    <d v="2024-06-20T00:00:00"/>
    <m/>
    <x v="17"/>
    <s v="Q1, FY25"/>
  </r>
  <r>
    <x v="8"/>
    <s v="Supply Chain DCManagement"/>
    <s v="DC"/>
    <d v="2022-02-28T00:00:00"/>
    <s v="Aaron"/>
    <s v="Glare"/>
    <s v="GLARE415@GMAIL.COM"/>
    <x v="0"/>
    <x v="1"/>
    <d v="2022-10-27T00:00:00"/>
    <d v="2022-10-06T00:00:00"/>
    <m/>
    <x v="26"/>
    <s v="Q2, FY23"/>
  </r>
  <r>
    <x v="8"/>
    <s v="Supply Chain DCManagement"/>
    <s v="DC"/>
    <d v="2022-02-28T00:00:00"/>
    <s v="Aaron"/>
    <s v="Glare"/>
    <s v="GLARE415@GMAIL.COM"/>
    <x v="1"/>
    <x v="1"/>
    <d v="2022-10-27T00:00:00"/>
    <d v="2022-10-06T00:00:00"/>
    <m/>
    <x v="26"/>
    <s v="Q2, FY23"/>
  </r>
  <r>
    <x v="8"/>
    <s v="Supply Chain DCManagement"/>
    <s v="DC"/>
    <d v="2022-02-21T00:00:00"/>
    <s v="Peter"/>
    <s v="Uri"/>
    <s v="PETER.URI91@GMAIL.COM"/>
    <x v="0"/>
    <x v="1"/>
    <d v="2023-06-13T00:00:00"/>
    <d v="2022-10-06T00:00:00"/>
    <m/>
    <x v="35"/>
    <s v="Q4, FY23"/>
  </r>
  <r>
    <x v="8"/>
    <s v="Supply Chain DCManagement"/>
    <s v="DC"/>
    <d v="2022-02-21T00:00:00"/>
    <s v="Peter"/>
    <s v="Uri"/>
    <s v="PETER.URI91@GMAIL.COM"/>
    <x v="1"/>
    <x v="1"/>
    <d v="2023-06-13T00:00:00"/>
    <d v="2022-10-06T00:00:00"/>
    <m/>
    <x v="35"/>
    <s v="Q4, FY23"/>
  </r>
  <r>
    <x v="8"/>
    <s v="SC DCManagement ANA"/>
    <s v="DC"/>
    <d v="2022-02-14T00:00:00"/>
    <s v="None"/>
    <s v="Kassaye"/>
    <s v="BEGASHAW44@GMAIL.COM"/>
    <x v="0"/>
    <x v="1"/>
    <d v="2023-08-04T00:00:00"/>
    <d v="2022-10-06T00:00:00"/>
    <m/>
    <x v="34"/>
    <s v="Q1, FY24"/>
  </r>
  <r>
    <x v="8"/>
    <s v="SC DCManagement ANA"/>
    <s v="DC"/>
    <d v="2022-02-14T00:00:00"/>
    <s v="None"/>
    <s v="Kassaye"/>
    <s v="BEGASHAW44@GMAIL.COM"/>
    <x v="1"/>
    <x v="1"/>
    <d v="2023-08-04T00:00:00"/>
    <d v="2022-10-06T00:00:00"/>
    <m/>
    <x v="34"/>
    <s v="Q1, FY24"/>
  </r>
  <r>
    <x v="8"/>
    <s v="SC DCManagement ANA"/>
    <s v="DC"/>
    <d v="2022-02-14T00:00:00"/>
    <s v="Trokon  Diggs"/>
    <s v="Diggs"/>
    <s v="TROK.D85@HOTMAIL.COM"/>
    <x v="0"/>
    <x v="1"/>
    <d v="2023-06-13T00:00:00"/>
    <d v="2022-10-06T00:00:00"/>
    <m/>
    <x v="35"/>
    <s v="Q4, FY23"/>
  </r>
  <r>
    <x v="8"/>
    <s v="SC DCManagement ANA"/>
    <s v="DC"/>
    <d v="2022-02-14T00:00:00"/>
    <s v="Trokon  Diggs"/>
    <s v="Diggs"/>
    <s v="TROK.D85@HOTMAIL.COM"/>
    <x v="1"/>
    <x v="1"/>
    <d v="2023-06-13T00:00:00"/>
    <d v="2022-10-06T00:00:00"/>
    <m/>
    <x v="35"/>
    <s v="Q4, FY23"/>
  </r>
  <r>
    <x v="8"/>
    <s v="SC PROCESS &amp;TRANS TL"/>
    <s v="DC"/>
    <d v="2022-02-14T00:00:00"/>
    <s v="Vilas"/>
    <s v="Aleti"/>
    <s v="VILASREDDY5636@GMAIL.COM"/>
    <x v="0"/>
    <x v="1"/>
    <d v="2023-06-13T00:00:00"/>
    <d v="2022-10-06T00:00:00"/>
    <m/>
    <x v="35"/>
    <s v="Q4, FY23"/>
  </r>
  <r>
    <x v="8"/>
    <s v="SC PROCESS &amp;TRANS TL"/>
    <s v="DC"/>
    <d v="2022-02-14T00:00:00"/>
    <s v="Vilas"/>
    <s v="Aleti"/>
    <s v="VILASREDDY5636@GMAIL.COM"/>
    <x v="1"/>
    <x v="1"/>
    <d v="2023-06-13T00:00:00"/>
    <d v="2022-10-06T00:00:00"/>
    <m/>
    <x v="35"/>
    <s v="Q4, FY23"/>
  </r>
  <r>
    <x v="8"/>
    <s v="Supply Chain DCManagement"/>
    <s v="DC"/>
    <d v="2022-02-14T00:00:00"/>
    <s v="Emie"/>
    <s v="Reyes"/>
    <s v="EMIE.REYES@LIVE.COM"/>
    <x v="0"/>
    <x v="1"/>
    <d v="2022-10-18T00:00:00"/>
    <d v="2022-10-06T00:00:00"/>
    <m/>
    <x v="3"/>
    <s v="Q2, FY23"/>
  </r>
  <r>
    <x v="8"/>
    <s v="Supply Chain DCManagement"/>
    <s v="DC"/>
    <d v="2022-02-14T00:00:00"/>
    <s v="Emie"/>
    <s v="Reyes"/>
    <s v="EMIE.REYES@LIVE.COM"/>
    <x v="1"/>
    <x v="1"/>
    <d v="2022-10-18T00:00:00"/>
    <d v="2022-10-06T00:00:00"/>
    <m/>
    <x v="3"/>
    <s v="Q2, FY23"/>
  </r>
  <r>
    <x v="8"/>
    <s v="Supply Chain DCManagement"/>
    <s v="DC"/>
    <d v="2022-02-14T00:00:00"/>
    <s v="Frank"/>
    <s v="Chang"/>
    <s v="FRANKCHANG3037@HOTMAIL.COM"/>
    <x v="0"/>
    <x v="1"/>
    <d v="2023-06-13T00:00:00"/>
    <d v="2022-10-06T00:00:00"/>
    <m/>
    <x v="35"/>
    <s v="Q4, FY23"/>
  </r>
  <r>
    <x v="8"/>
    <s v="Supply Chain DCManagement"/>
    <s v="DC"/>
    <d v="2022-02-14T00:00:00"/>
    <s v="Frank"/>
    <s v="Chang"/>
    <s v="FRANKCHANG3037@HOTMAIL.COM"/>
    <x v="1"/>
    <x v="1"/>
    <d v="2023-06-13T00:00:00"/>
    <d v="2022-10-06T00:00:00"/>
    <m/>
    <x v="35"/>
    <s v="Q4, FY23"/>
  </r>
  <r>
    <x v="8"/>
    <s v="Supply Chain DCManagement"/>
    <s v="DC"/>
    <d v="2022-02-14T00:00:00"/>
    <s v="Sione"/>
    <s v="Falesiva"/>
    <s v="TUPUKAUVALUFALESIVA@GMAIL.COM"/>
    <x v="0"/>
    <x v="1"/>
    <d v="2024-03-28T00:00:00"/>
    <d v="2022-10-06T00:00:00"/>
    <m/>
    <x v="5"/>
    <s v="Q4, FY24"/>
  </r>
  <r>
    <x v="8"/>
    <s v="Supply Chain DCManagement"/>
    <s v="DC"/>
    <d v="2022-02-14T00:00:00"/>
    <s v="Sione"/>
    <s v="Falesiva"/>
    <s v="TUPUKAUVALUFALESIVA@GMAIL.COM"/>
    <x v="1"/>
    <x v="1"/>
    <d v="2024-03-28T00:00:00"/>
    <d v="2022-10-06T00:00:00"/>
    <m/>
    <x v="5"/>
    <s v="Q4, FY24"/>
  </r>
  <r>
    <x v="8"/>
    <s v="Supply Chain DCManagement"/>
    <s v="DC LEADING HANDS"/>
    <d v="2022-02-14T00:00:00"/>
    <s v="Ajay"/>
    <s v="Singh"/>
    <s v="ajaypal.singh@srg.com.au"/>
    <x v="0"/>
    <x v="1"/>
    <d v="2023-06-13T00:00:00"/>
    <d v="2022-10-06T00:00:00"/>
    <m/>
    <x v="35"/>
    <s v="Q4, FY23"/>
  </r>
  <r>
    <x v="8"/>
    <s v="Supply Chain DCManagement"/>
    <s v="DC LEADING HANDS"/>
    <d v="2022-02-14T00:00:00"/>
    <s v="Ajay"/>
    <s v="Singh"/>
    <s v="ajaypal.singh@srg.com.au"/>
    <x v="1"/>
    <x v="1"/>
    <d v="2022-10-27T00:00:00"/>
    <d v="2022-10-06T00:00:00"/>
    <m/>
    <x v="26"/>
    <s v="Q2, FY23"/>
  </r>
  <r>
    <x v="8"/>
    <s v="Supply Chain DCManagement"/>
    <s v="DC LEADING HANDS"/>
    <d v="2022-02-14T00:00:00"/>
    <s v="Ajay"/>
    <s v="Singh"/>
    <s v="ajaypal.singh@srg.com.au"/>
    <x v="2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3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4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5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6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7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8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9"/>
    <x v="1"/>
    <d v="2024-04-09T00:00:00"/>
    <d v="2024-03-22T00:00:00"/>
    <m/>
    <x v="5"/>
    <s v="Q4, FY24"/>
  </r>
  <r>
    <x v="8"/>
    <s v="Supply Chain DCManagement"/>
    <s v="DC LEADING HANDS"/>
    <d v="2022-02-14T00:00:00"/>
    <s v="Ajay"/>
    <s v="Singh"/>
    <s v="ajaypal.singh@srg.com.au"/>
    <x v="10"/>
    <x v="1"/>
    <d v="2024-04-09T00:00:00"/>
    <d v="2024-03-22T00:00:00"/>
    <m/>
    <x v="5"/>
    <s v="Q4, FY24"/>
  </r>
  <r>
    <x v="8"/>
    <s v="Supply Chain DCManagement"/>
    <s v="DC LEADING HANDS"/>
    <d v="2022-02-14T00:00:00"/>
    <s v="Shayina"/>
    <s v="Sharma"/>
    <s v="Shayina.Sharma@spotlight.com.au"/>
    <x v="0"/>
    <x v="1"/>
    <d v="2024-05-09T00:00:00"/>
    <d v="2022-10-06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1"/>
    <x v="1"/>
    <d v="2024-05-09T00:00:00"/>
    <d v="2022-10-06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2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2"/>
    <x v="1"/>
    <d v="2025-05-08T00:00:00"/>
    <d v="2025-03-26T00:00:00"/>
    <m/>
    <x v="0"/>
    <s v="Q4, FY25"/>
  </r>
  <r>
    <x v="8"/>
    <s v="Supply Chain DCManagement"/>
    <s v="DC LEADING HANDS"/>
    <d v="2022-02-14T00:00:00"/>
    <s v="Shayina"/>
    <s v="Sharma"/>
    <s v="Shayina.Sharma@spotlight.com.au"/>
    <x v="3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3"/>
    <x v="1"/>
    <d v="2025-05-06T00:00:00"/>
    <d v="2025-03-26T00:00:00"/>
    <m/>
    <x v="0"/>
    <s v="Q4, FY25"/>
  </r>
  <r>
    <x v="8"/>
    <s v="Supply Chain DCManagement"/>
    <s v="DC LEADING HANDS"/>
    <d v="2022-02-14T00:00:00"/>
    <s v="Shayina"/>
    <s v="Sharma"/>
    <s v="Shayina.Sharma@spotlight.com.au"/>
    <x v="4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4"/>
    <x v="1"/>
    <d v="2025-05-06T00:00:00"/>
    <d v="2025-03-26T00:00:00"/>
    <m/>
    <x v="0"/>
    <s v="Q4, FY25"/>
  </r>
  <r>
    <x v="8"/>
    <s v="Supply Chain DCManagement"/>
    <s v="DC LEADING HANDS"/>
    <d v="2022-02-14T00:00:00"/>
    <s v="Shayina"/>
    <s v="Sharma"/>
    <s v="Shayina.Sharma@spotlight.com.au"/>
    <x v="5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5"/>
    <x v="1"/>
    <d v="2025-05-08T00:00:00"/>
    <d v="2025-03-26T00:00:00"/>
    <m/>
    <x v="0"/>
    <s v="Q4, FY25"/>
  </r>
  <r>
    <x v="8"/>
    <s v="Supply Chain DCManagement"/>
    <s v="DC LEADING HANDS"/>
    <d v="2022-02-14T00:00:00"/>
    <s v="Shayina"/>
    <s v="Sharma"/>
    <s v="Shayina.Sharma@spotlight.com.au"/>
    <x v="6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6"/>
    <x v="1"/>
    <d v="2025-05-08T00:00:00"/>
    <d v="2025-03-26T00:00:00"/>
    <m/>
    <x v="0"/>
    <s v="Q4, FY25"/>
  </r>
  <r>
    <x v="8"/>
    <s v="Supply Chain DCManagement"/>
    <s v="DC LEADING HANDS"/>
    <d v="2022-02-14T00:00:00"/>
    <s v="Shayina"/>
    <s v="Sharma"/>
    <s v="Shayina.Sharma@spotlight.com.au"/>
    <x v="7"/>
    <x v="1"/>
    <d v="2024-05-10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8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9"/>
    <x v="1"/>
    <d v="2024-05-09T00:00:00"/>
    <d v="2024-03-22T00:00:00"/>
    <m/>
    <x v="22"/>
    <s v="Q4, FY24"/>
  </r>
  <r>
    <x v="8"/>
    <s v="Supply Chain DCManagement"/>
    <s v="DC LEADING HANDS"/>
    <d v="2022-02-14T00:00:00"/>
    <s v="Shayina"/>
    <s v="Sharma"/>
    <s v="Shayina.Sharma@spotlight.com.au"/>
    <x v="10"/>
    <x v="1"/>
    <d v="2024-05-10T00:00:00"/>
    <d v="2024-03-22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0"/>
    <x v="1"/>
    <d v="2023-03-29T00:00:00"/>
    <d v="2022-09-20T00:00:00"/>
    <m/>
    <x v="37"/>
    <s v="Q4, FY23"/>
  </r>
  <r>
    <x v="4"/>
    <s v="Head of Marketing Ops"/>
    <s v="SHARED SERVICES MARKETING"/>
    <d v="2022-02-07T00:00:00"/>
    <s v="Elisa"/>
    <s v="Malfitana"/>
    <s v="Elisa.Malfitana@srg.com.au"/>
    <x v="1"/>
    <x v="1"/>
    <d v="2023-03-29T00:00:00"/>
    <d v="2022-09-20T00:00:00"/>
    <m/>
    <x v="37"/>
    <s v="Q4, FY23"/>
  </r>
  <r>
    <x v="4"/>
    <s v="Head of Marketing Ops"/>
    <s v="SHARED SERVICES MARKETING"/>
    <d v="2022-02-07T00:00:00"/>
    <s v="Elisa"/>
    <s v="Malfitana"/>
    <s v="Elisa.Malfitana@srg.com.au"/>
    <x v="2"/>
    <x v="0"/>
    <m/>
    <d v="2025-03-17T00:00:00"/>
    <m/>
    <x v="2"/>
    <s v="Q3, FY25"/>
  </r>
  <r>
    <x v="4"/>
    <s v="Head of Marketing Ops"/>
    <s v="SHARED SERVICES MARKETING"/>
    <d v="2022-02-07T00:00:00"/>
    <s v="Elisa"/>
    <s v="Malfitana"/>
    <s v="Elisa.Malfitana@srg.com.au"/>
    <x v="2"/>
    <x v="1"/>
    <d v="2024-04-30T00:00:00"/>
    <d v="2024-02-29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3"/>
    <x v="0"/>
    <m/>
    <d v="2025-03-17T00:00:00"/>
    <m/>
    <x v="2"/>
    <s v="Q3, FY25"/>
  </r>
  <r>
    <x v="4"/>
    <s v="Head of Marketing Ops"/>
    <s v="SHARED SERVICES MARKETING"/>
    <d v="2022-02-07T00:00:00"/>
    <s v="Elisa"/>
    <s v="Malfitana"/>
    <s v="Elisa.Malfitana@srg.com.au"/>
    <x v="3"/>
    <x v="1"/>
    <d v="2024-04-30T00:00:00"/>
    <d v="2024-02-29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4"/>
    <x v="0"/>
    <m/>
    <d v="2025-03-17T00:00:00"/>
    <m/>
    <x v="2"/>
    <s v="Q3, FY25"/>
  </r>
  <r>
    <x v="4"/>
    <s v="Head of Marketing Ops"/>
    <s v="SHARED SERVICES MARKETING"/>
    <d v="2022-02-07T00:00:00"/>
    <s v="Elisa"/>
    <s v="Malfitana"/>
    <s v="Elisa.Malfitana@srg.com.au"/>
    <x v="4"/>
    <x v="1"/>
    <d v="2024-04-30T00:00:00"/>
    <d v="2024-02-29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5"/>
    <x v="0"/>
    <m/>
    <d v="2025-03-17T00:00:00"/>
    <m/>
    <x v="2"/>
    <s v="Q3, FY25"/>
  </r>
  <r>
    <x v="4"/>
    <s v="Head of Marketing Ops"/>
    <s v="SHARED SERVICES MARKETING"/>
    <d v="2022-02-07T00:00:00"/>
    <s v="Elisa"/>
    <s v="Malfitana"/>
    <s v="Elisa.Malfitana@srg.com.au"/>
    <x v="5"/>
    <x v="1"/>
    <d v="2024-04-30T00:00:00"/>
    <d v="2024-02-29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6"/>
    <x v="0"/>
    <m/>
    <d v="2025-03-17T00:00:00"/>
    <m/>
    <x v="2"/>
    <s v="Q3, FY25"/>
  </r>
  <r>
    <x v="4"/>
    <s v="Head of Marketing Ops"/>
    <s v="SHARED SERVICES MARKETING"/>
    <d v="2022-02-07T00:00:00"/>
    <s v="Elisa"/>
    <s v="Malfitana"/>
    <s v="Elisa.Malfitana@srg.com.au"/>
    <x v="6"/>
    <x v="1"/>
    <d v="2024-04-30T00:00:00"/>
    <d v="2024-02-29T00:00:00"/>
    <m/>
    <x v="22"/>
    <s v="Q4, FY24"/>
  </r>
  <r>
    <x v="4"/>
    <s v="Head of Marketing Ops"/>
    <s v="SHARED SERVICES MARKETING"/>
    <d v="2022-02-07T00:00:00"/>
    <s v="Elisa"/>
    <s v="Malfitana"/>
    <s v="Elisa.Malfitana@srg.com.au"/>
    <x v="7"/>
    <x v="1"/>
    <d v="2022-03-22T00:00:00"/>
    <d v="2022-03-15T00:00:00"/>
    <m/>
    <x v="6"/>
    <s v="Q3, FY22"/>
  </r>
  <r>
    <x v="4"/>
    <s v="Head of Marketing Ops"/>
    <s v="SHARED SERVICES MARKETING"/>
    <d v="2022-02-07T00:00:00"/>
    <s v="Elisa"/>
    <s v="Malfitana"/>
    <s v="Elisa.Malfitana@srg.com.au"/>
    <x v="8"/>
    <x v="1"/>
    <d v="2022-11-23T00:00:00"/>
    <d v="2022-06-23T00:00:00"/>
    <m/>
    <x v="26"/>
    <s v="Q2, FY23"/>
  </r>
  <r>
    <x v="4"/>
    <s v="Head of Marketing Ops"/>
    <s v="SHARED SERVICES MARKETING"/>
    <d v="2022-02-07T00:00:00"/>
    <s v="Elisa"/>
    <s v="Malfitana"/>
    <s v="Elisa.Malfitana@srg.com.au"/>
    <x v="9"/>
    <x v="1"/>
    <d v="2022-03-07T00:00:00"/>
    <d v="2022-02-08T00:00:00"/>
    <m/>
    <x v="6"/>
    <s v="Q3, FY22"/>
  </r>
  <r>
    <x v="4"/>
    <s v="Head of Marketing Ops"/>
    <s v="SHARED SERVICES MARKETING"/>
    <d v="2022-02-07T00:00:00"/>
    <s v="Elisa"/>
    <s v="Malfitana"/>
    <s v="Elisa.Malfitana@srg.com.au"/>
    <x v="10"/>
    <x v="1"/>
    <d v="2022-03-07T00:00:00"/>
    <d v="2022-02-08T00:00:00"/>
    <m/>
    <x v="6"/>
    <s v="Q3, FY22"/>
  </r>
  <r>
    <x v="8"/>
    <s v="Supply Chain DCManagement"/>
    <s v="DC"/>
    <d v="2022-02-07T00:00:00"/>
    <s v="Preet"/>
    <s v="Kaur"/>
    <s v="Gurpreet.Kaur@srg.com.au"/>
    <x v="0"/>
    <x v="1"/>
    <d v="2023-08-04T00:00:00"/>
    <d v="2022-10-06T00:00:00"/>
    <m/>
    <x v="34"/>
    <s v="Q1, FY24"/>
  </r>
  <r>
    <x v="8"/>
    <s v="Supply Chain DCManagement"/>
    <s v="DC"/>
    <d v="2022-02-07T00:00:00"/>
    <s v="Preet"/>
    <s v="Kaur"/>
    <s v="Gurpreet.Kaur@srg.com.au"/>
    <x v="1"/>
    <x v="1"/>
    <d v="2023-08-04T00:00:00"/>
    <d v="2022-10-06T00:00:00"/>
    <m/>
    <x v="34"/>
    <s v="Q1, FY24"/>
  </r>
  <r>
    <x v="8"/>
    <s v="SC DCManagement ANA"/>
    <s v="DC"/>
    <d v="2022-01-31T00:00:00"/>
    <s v="Naresh"/>
    <s v="Ayyamgari"/>
    <s v="A.NARESH5@GMAIL.COM"/>
    <x v="0"/>
    <x v="1"/>
    <d v="2023-06-13T00:00:00"/>
    <d v="2022-10-06T00:00:00"/>
    <m/>
    <x v="35"/>
    <s v="Q4, FY23"/>
  </r>
  <r>
    <x v="8"/>
    <s v="SC DCManagement ANA"/>
    <s v="DC"/>
    <d v="2022-01-31T00:00:00"/>
    <s v="Naresh"/>
    <s v="Ayyamgari"/>
    <s v="A.NARESH5@GMAIL.COM"/>
    <x v="1"/>
    <x v="1"/>
    <d v="2023-06-13T00:00:00"/>
    <d v="2022-10-06T00:00:00"/>
    <m/>
    <x v="35"/>
    <s v="Q4, FY23"/>
  </r>
  <r>
    <x v="8"/>
    <s v="Supply Chain DCManagement"/>
    <s v="DC"/>
    <d v="2022-01-31T00:00:00"/>
    <s v="Gagan"/>
    <s v="Kaur"/>
    <s v="GAGAN_ROBBY@YAHOO.COM"/>
    <x v="0"/>
    <x v="1"/>
    <d v="2023-06-13T00:00:00"/>
    <d v="2022-10-06T00:00:00"/>
    <m/>
    <x v="35"/>
    <s v="Q4, FY23"/>
  </r>
  <r>
    <x v="8"/>
    <s v="Supply Chain DCManagement"/>
    <s v="DC"/>
    <d v="2022-01-31T00:00:00"/>
    <s v="Gagan"/>
    <s v="Kaur"/>
    <s v="GAGAN_ROBBY@YAHOO.COM"/>
    <x v="1"/>
    <x v="1"/>
    <d v="2023-06-13T00:00:00"/>
    <d v="2022-10-06T00:00:00"/>
    <m/>
    <x v="35"/>
    <s v="Q4, FY23"/>
  </r>
  <r>
    <x v="3"/>
    <s v="Facilities Management"/>
    <s v="SHARED SERVICES"/>
    <d v="2022-01-27T00:00:00"/>
    <s v="Andrew"/>
    <s v="Ireson"/>
    <s v="andrew.ireson@srg.com.au"/>
    <x v="11"/>
    <x v="1"/>
    <d v="2022-10-06T00:00:00"/>
    <d v="2022-10-03T00:00:00"/>
    <m/>
    <x v="3"/>
    <s v="Q2, FY23"/>
  </r>
  <r>
    <x v="3"/>
    <s v="Facilities Management"/>
    <s v="SHARED SERVICES"/>
    <d v="2022-01-27T00:00:00"/>
    <s v="Andrew"/>
    <s v="Ireson"/>
    <s v="andrew.ireson@srg.com.au"/>
    <x v="0"/>
    <x v="1"/>
    <d v="2022-10-06T00:00:00"/>
    <d v="2022-09-20T00:00:00"/>
    <m/>
    <x v="3"/>
    <s v="Q2, FY23"/>
  </r>
  <r>
    <x v="3"/>
    <s v="Facilities Management"/>
    <s v="SHARED SERVICES"/>
    <d v="2022-01-27T00:00:00"/>
    <s v="Andrew"/>
    <s v="Ireson"/>
    <s v="andrew.ireson@srg.com.au"/>
    <x v="1"/>
    <x v="1"/>
    <d v="2022-10-06T00:00:00"/>
    <d v="2022-09-20T00:00:00"/>
    <m/>
    <x v="3"/>
    <s v="Q2, FY23"/>
  </r>
  <r>
    <x v="3"/>
    <s v="Facilities Management"/>
    <s v="SHARED SERVICES"/>
    <d v="2022-01-27T00:00:00"/>
    <s v="Andrew"/>
    <s v="Ireson"/>
    <s v="andrew.ireson@srg.com.au"/>
    <x v="2"/>
    <x v="1"/>
    <d v="2025-05-20T00:00:00"/>
    <d v="2024-02-29T00:00:00"/>
    <m/>
    <x v="0"/>
    <s v="Q4, FY25"/>
  </r>
  <r>
    <x v="3"/>
    <s v="Facilities Management"/>
    <s v="SHARED SERVICES"/>
    <d v="2022-01-27T00:00:00"/>
    <s v="Andrew"/>
    <s v="Ireson"/>
    <s v="andrew.ireson@srg.com.au"/>
    <x v="3"/>
    <x v="1"/>
    <d v="2025-05-02T00:00:00"/>
    <d v="2024-02-29T00:00:00"/>
    <m/>
    <x v="0"/>
    <s v="Q4, FY25"/>
  </r>
  <r>
    <x v="3"/>
    <s v="Facilities Management"/>
    <s v="SHARED SERVICES"/>
    <d v="2022-01-27T00:00:00"/>
    <s v="Andrew"/>
    <s v="Ireson"/>
    <s v="andrew.ireson@srg.com.au"/>
    <x v="4"/>
    <x v="1"/>
    <d v="2025-05-02T00:00:00"/>
    <d v="2024-02-29T00:00:00"/>
    <m/>
    <x v="0"/>
    <s v="Q4, FY25"/>
  </r>
  <r>
    <x v="3"/>
    <s v="Facilities Management"/>
    <s v="SHARED SERVICES"/>
    <d v="2022-01-27T00:00:00"/>
    <s v="Andrew"/>
    <s v="Ireson"/>
    <s v="andrew.ireson@srg.com.au"/>
    <x v="5"/>
    <x v="2"/>
    <m/>
    <d v="2024-02-29T00:00:00"/>
    <m/>
    <x v="43"/>
    <s v="Q3, FY22"/>
  </r>
  <r>
    <x v="3"/>
    <s v="Facilities Management"/>
    <s v="SHARED SERVICES"/>
    <d v="2022-01-27T00:00:00"/>
    <s v="Andrew"/>
    <s v="Ireson"/>
    <s v="andrew.ireson@srg.com.au"/>
    <x v="6"/>
    <x v="0"/>
    <m/>
    <d v="2024-02-29T00:00:00"/>
    <m/>
    <x v="4"/>
    <s v="Q3, FY24"/>
  </r>
  <r>
    <x v="3"/>
    <s v="Facilities Management"/>
    <s v="SHARED SERVICES"/>
    <d v="2022-01-27T00:00:00"/>
    <s v="Andrew"/>
    <s v="Ireson"/>
    <s v="andrew.ireson@srg.com.au"/>
    <x v="7"/>
    <x v="1"/>
    <d v="2022-03-24T00:00:00"/>
    <d v="2022-03-15T00:00:00"/>
    <m/>
    <x v="6"/>
    <s v="Q3, FY22"/>
  </r>
  <r>
    <x v="3"/>
    <s v="Facilities Management"/>
    <s v="SHARED SERVICES"/>
    <d v="2022-01-27T00:00:00"/>
    <s v="Andrew"/>
    <s v="Ireson"/>
    <s v="andrew.ireson@srg.com.au"/>
    <x v="8"/>
    <x v="1"/>
    <d v="2022-10-05T00:00:00"/>
    <d v="2022-06-23T00:00:00"/>
    <m/>
    <x v="3"/>
    <s v="Q2, FY23"/>
  </r>
  <r>
    <x v="3"/>
    <s v="Facilities Management"/>
    <s v="SHARED SERVICES"/>
    <d v="2022-01-27T00:00:00"/>
    <s v="Andrew"/>
    <s v="Ireson"/>
    <s v="andrew.ireson@srg.com.au"/>
    <x v="9"/>
    <x v="1"/>
    <d v="2022-01-31T00:00:00"/>
    <d v="2021-12-20T00:00:00"/>
    <m/>
    <x v="43"/>
    <s v="Q3, FY22"/>
  </r>
  <r>
    <x v="3"/>
    <s v="Facilities Management"/>
    <s v="SHARED SERVICES"/>
    <d v="2022-01-27T00:00:00"/>
    <s v="Andrew"/>
    <s v="Ireson"/>
    <s v="andrew.ireson@srg.com.au"/>
    <x v="10"/>
    <x v="1"/>
    <d v="2022-01-31T00:00:00"/>
    <d v="2021-12-20T00:00:00"/>
    <m/>
    <x v="43"/>
    <s v="Q3, FY22"/>
  </r>
  <r>
    <x v="8"/>
    <s v="SC DCManagement ANA"/>
    <s v="DC"/>
    <d v="2022-01-24T00:00:00"/>
    <s v="Abdul Rahman"/>
    <s v="Abdul Rahman"/>
    <s v="MARAHMANOFFICEMAIL@GMAIL.COM"/>
    <x v="0"/>
    <x v="1"/>
    <d v="2023-08-04T00:00:00"/>
    <d v="2022-10-06T00:00:00"/>
    <m/>
    <x v="34"/>
    <s v="Q1, FY24"/>
  </r>
  <r>
    <x v="8"/>
    <s v="SC DCManagement ANA"/>
    <s v="DC"/>
    <d v="2022-01-24T00:00:00"/>
    <s v="Abdul Rahman"/>
    <s v="Abdul Rahman"/>
    <s v="MARAHMANOFFICEMAIL@GMAIL.COM"/>
    <x v="1"/>
    <x v="1"/>
    <d v="2023-08-04T00:00:00"/>
    <d v="2022-10-06T00:00:00"/>
    <m/>
    <x v="34"/>
    <s v="Q1, FY24"/>
  </r>
  <r>
    <x v="8"/>
    <s v="SC DCManagement ANA"/>
    <s v="DC"/>
    <d v="2022-01-24T00:00:00"/>
    <s v="Abdul Raoof"/>
    <s v="Mohammed"/>
    <s v="MOHAMMEDABDULRAOOFSAM@GMAIL.COM"/>
    <x v="0"/>
    <x v="1"/>
    <d v="2023-06-13T00:00:00"/>
    <d v="2022-10-06T00:00:00"/>
    <m/>
    <x v="35"/>
    <s v="Q4, FY23"/>
  </r>
  <r>
    <x v="8"/>
    <s v="SC DCManagement ANA"/>
    <s v="DC"/>
    <d v="2022-01-24T00:00:00"/>
    <s v="Abdul Raoof"/>
    <s v="Mohammed"/>
    <s v="MOHAMMEDABDULRAOOFSAM@GMAIL.COM"/>
    <x v="1"/>
    <x v="1"/>
    <d v="2023-06-13T00:00:00"/>
    <d v="2022-10-06T00:00:00"/>
    <m/>
    <x v="35"/>
    <s v="Q4, FY23"/>
  </r>
  <r>
    <x v="8"/>
    <s v="SC DCManagement ANA"/>
    <s v="DC"/>
    <d v="2022-01-24T00:00:00"/>
    <s v="Denyon"/>
    <s v="Makaea"/>
    <s v="DENYON-_-MAKAEA@OUTLOOK.COM"/>
    <x v="0"/>
    <x v="1"/>
    <d v="2023-06-13T00:00:00"/>
    <d v="2022-10-06T00:00:00"/>
    <m/>
    <x v="35"/>
    <s v="Q4, FY23"/>
  </r>
  <r>
    <x v="8"/>
    <s v="SC DCManagement ANA"/>
    <s v="DC"/>
    <d v="2022-01-24T00:00:00"/>
    <s v="Denyon"/>
    <s v="Makaea"/>
    <s v="DENYON-_-MAKAEA@OUTLOOK.COM"/>
    <x v="1"/>
    <x v="1"/>
    <d v="2023-06-13T00:00:00"/>
    <d v="2022-10-06T00:00:00"/>
    <m/>
    <x v="35"/>
    <s v="Q4, FY23"/>
  </r>
  <r>
    <x v="8"/>
    <s v="SC PROCESS &amp;TRANS TL"/>
    <s v="DC"/>
    <d v="2022-01-24T00:00:00"/>
    <s v="Amandeep"/>
    <s v="Kaur"/>
    <s v="AMANDEEP.KAUR5589@GMAIL.COM"/>
    <x v="0"/>
    <x v="1"/>
    <d v="2023-06-13T00:00:00"/>
    <d v="2022-10-06T00:00:00"/>
    <m/>
    <x v="35"/>
    <s v="Q4, FY23"/>
  </r>
  <r>
    <x v="8"/>
    <s v="SC PROCESS &amp;TRANS TL"/>
    <s v="DC"/>
    <d v="2022-01-24T00:00:00"/>
    <s v="Amandeep"/>
    <s v="Kaur"/>
    <s v="AMANDEEP.KAUR5589@GMAIL.COM"/>
    <x v="1"/>
    <x v="1"/>
    <d v="2023-06-13T00:00:00"/>
    <d v="2022-10-06T00:00:00"/>
    <m/>
    <x v="35"/>
    <s v="Q4, FY23"/>
  </r>
  <r>
    <x v="8"/>
    <s v="SC PROCESS &amp;TRANS TL"/>
    <s v="DC"/>
    <d v="2022-01-24T00:00:00"/>
    <s v="Beth"/>
    <s v="Poppleton"/>
    <s v="beth.pop75@gmail.com"/>
    <x v="0"/>
    <x v="1"/>
    <d v="2024-04-05T00:00:00"/>
    <d v="2022-10-06T00:00:00"/>
    <m/>
    <x v="5"/>
    <s v="Q4, FY24"/>
  </r>
  <r>
    <x v="8"/>
    <s v="SC PROCESS &amp;TRANS TL"/>
    <s v="DC"/>
    <d v="2022-01-24T00:00:00"/>
    <s v="Beth"/>
    <s v="Poppleton"/>
    <s v="beth.pop75@gmail.com"/>
    <x v="1"/>
    <x v="1"/>
    <d v="2024-04-05T00:00:00"/>
    <d v="2022-10-06T00:00:00"/>
    <m/>
    <x v="5"/>
    <s v="Q4, FY24"/>
  </r>
  <r>
    <x v="8"/>
    <s v="SC PROCESS &amp;TRANS TL"/>
    <s v="DC"/>
    <d v="2022-01-24T00:00:00"/>
    <s v="Fathima"/>
    <s v="Wazeer"/>
    <s v="RALEENAWAZEER@HOTMAIL.COM"/>
    <x v="0"/>
    <x v="1"/>
    <d v="2023-06-13T00:00:00"/>
    <d v="2022-10-06T00:00:00"/>
    <m/>
    <x v="35"/>
    <s v="Q4, FY23"/>
  </r>
  <r>
    <x v="8"/>
    <s v="SC PROCESS &amp;TRANS TL"/>
    <s v="DC"/>
    <d v="2022-01-24T00:00:00"/>
    <s v="Fathima"/>
    <s v="Wazeer"/>
    <s v="RALEENAWAZEER@HOTMAIL.COM"/>
    <x v="1"/>
    <x v="1"/>
    <d v="2023-06-13T00:00:00"/>
    <d v="2022-10-06T00:00:00"/>
    <m/>
    <x v="35"/>
    <s v="Q4, FY23"/>
  </r>
  <r>
    <x v="8"/>
    <s v="SC PROCESS &amp;TRANS TL"/>
    <s v="DC"/>
    <d v="2022-01-24T00:00:00"/>
    <s v="Milos"/>
    <s v="Kalember"/>
    <s v="MKALEMBER@YAHOO.COM"/>
    <x v="0"/>
    <x v="1"/>
    <d v="2022-10-22T00:00:00"/>
    <d v="2022-10-06T00:00:00"/>
    <m/>
    <x v="3"/>
    <s v="Q2, FY23"/>
  </r>
  <r>
    <x v="8"/>
    <s v="SC PROCESS &amp;TRANS TL"/>
    <s v="DC"/>
    <d v="2022-01-24T00:00:00"/>
    <s v="Milos"/>
    <s v="Kalember"/>
    <s v="MKALEMBER@YAHOO.COM"/>
    <x v="1"/>
    <x v="1"/>
    <d v="2022-10-22T00:00:00"/>
    <d v="2022-10-06T00:00:00"/>
    <m/>
    <x v="3"/>
    <s v="Q2, FY23"/>
  </r>
  <r>
    <x v="8"/>
    <s v="SC PROCESS &amp;TRANS TL"/>
    <s v="DC"/>
    <d v="2022-01-24T00:00:00"/>
    <s v="Sonal"/>
    <s v="Parekh"/>
    <s v="SONAL2281@GMAIL.COM"/>
    <x v="0"/>
    <x v="1"/>
    <d v="2023-06-13T00:00:00"/>
    <d v="2022-10-06T00:00:00"/>
    <m/>
    <x v="35"/>
    <s v="Q4, FY23"/>
  </r>
  <r>
    <x v="8"/>
    <s v="SC PROCESS &amp;TRANS TL"/>
    <s v="DC"/>
    <d v="2022-01-24T00:00:00"/>
    <s v="Sonal"/>
    <s v="Parekh"/>
    <s v="SONAL2281@GMAIL.COM"/>
    <x v="1"/>
    <x v="1"/>
    <d v="2023-06-13T00:00:00"/>
    <d v="2022-10-06T00:00:00"/>
    <m/>
    <x v="35"/>
    <s v="Q4, FY23"/>
  </r>
  <r>
    <x v="8"/>
    <s v="Supply Chain DCManagement"/>
    <s v="DC"/>
    <d v="2022-01-24T00:00:00"/>
    <s v="Alan"/>
    <s v="Catacutan"/>
    <s v="ALAN_CATACUTAN@YAHOO.COM.AU"/>
    <x v="0"/>
    <x v="1"/>
    <d v="2023-06-13T00:00:00"/>
    <d v="2022-10-06T00:00:00"/>
    <m/>
    <x v="35"/>
    <s v="Q4, FY23"/>
  </r>
  <r>
    <x v="8"/>
    <s v="Supply Chain DCManagement"/>
    <s v="DC"/>
    <d v="2022-01-24T00:00:00"/>
    <s v="Alan"/>
    <s v="Catacutan"/>
    <s v="ALAN_CATACUTAN@YAHOO.COM.AU"/>
    <x v="1"/>
    <x v="1"/>
    <d v="2022-10-18T00:00:00"/>
    <d v="2022-10-06T00:00:00"/>
    <m/>
    <x v="3"/>
    <s v="Q2, FY23"/>
  </r>
  <r>
    <x v="8"/>
    <s v="Supply Chain DCManagement"/>
    <s v="DC"/>
    <d v="2022-01-24T00:00:00"/>
    <s v="Daljit Kaur"/>
    <s v="Kaur"/>
    <s v="Daljit.Kaur@srg.com.au"/>
    <x v="0"/>
    <x v="1"/>
    <d v="2023-06-13T00:00:00"/>
    <d v="2022-10-06T00:00:00"/>
    <m/>
    <x v="35"/>
    <s v="Q4, FY23"/>
  </r>
  <r>
    <x v="8"/>
    <s v="Supply Chain DCManagement"/>
    <s v="DC"/>
    <d v="2022-01-24T00:00:00"/>
    <s v="Daljit Kaur"/>
    <s v="Kaur"/>
    <s v="Daljit.Kaur@srg.com.au"/>
    <x v="1"/>
    <x v="1"/>
    <d v="2023-06-13T00:00:00"/>
    <d v="2022-10-06T00:00:00"/>
    <m/>
    <x v="35"/>
    <s v="Q4, FY23"/>
  </r>
  <r>
    <x v="8"/>
    <s v="Supply Chain DCManagement"/>
    <s v="DC"/>
    <d v="2022-01-24T00:00:00"/>
    <s v="Danish"/>
    <s v="Mohammed"/>
    <s v="MOHDD95@YAHOO.COM"/>
    <x v="0"/>
    <x v="1"/>
    <d v="2022-11-02T00:00:00"/>
    <d v="2022-10-06T00:00:00"/>
    <m/>
    <x v="26"/>
    <s v="Q2, FY23"/>
  </r>
  <r>
    <x v="8"/>
    <s v="Supply Chain DCManagement"/>
    <s v="DC"/>
    <d v="2022-01-24T00:00:00"/>
    <s v="Danish"/>
    <s v="Mohammed"/>
    <s v="MOHDD95@YAHOO.COM"/>
    <x v="1"/>
    <x v="1"/>
    <d v="2022-11-02T00:00:00"/>
    <d v="2022-10-06T00:00:00"/>
    <m/>
    <x v="26"/>
    <s v="Q2, FY23"/>
  </r>
  <r>
    <x v="8"/>
    <s v="Supply Chain DCManagement"/>
    <s v="DC"/>
    <d v="2022-01-24T00:00:00"/>
    <s v="Du"/>
    <s v="Nguyen"/>
    <s v="DU_NGUYEN@HOTMAIL.COM"/>
    <x v="0"/>
    <x v="1"/>
    <d v="2023-06-13T00:00:00"/>
    <d v="2022-10-06T00:00:00"/>
    <m/>
    <x v="35"/>
    <s v="Q4, FY23"/>
  </r>
  <r>
    <x v="8"/>
    <s v="Supply Chain DCManagement"/>
    <s v="DC"/>
    <d v="2022-01-24T00:00:00"/>
    <s v="Du"/>
    <s v="Nguyen"/>
    <s v="DU_NGUYEN@HOTMAIL.COM"/>
    <x v="1"/>
    <x v="1"/>
    <d v="2023-06-13T00:00:00"/>
    <d v="2022-10-06T00:00:00"/>
    <m/>
    <x v="35"/>
    <s v="Q4, FY23"/>
  </r>
  <r>
    <x v="8"/>
    <s v="Supply Chain DCManagement"/>
    <s v="DC"/>
    <d v="2022-01-24T00:00:00"/>
    <s v="Karl"/>
    <s v="San Jose"/>
    <s v="Karl.SanJose@srg.com.au"/>
    <x v="0"/>
    <x v="1"/>
    <d v="2022-10-17T00:00:00"/>
    <d v="2022-10-06T00:00:00"/>
    <m/>
    <x v="3"/>
    <s v="Q2, FY23"/>
  </r>
  <r>
    <x v="8"/>
    <s v="Supply Chain DCManagement"/>
    <s v="DC"/>
    <d v="2022-01-24T00:00:00"/>
    <s v="Karl"/>
    <s v="San Jose"/>
    <s v="Karl.SanJose@srg.com.au"/>
    <x v="1"/>
    <x v="1"/>
    <d v="2022-10-17T00:00:00"/>
    <d v="2022-10-06T00:00:00"/>
    <m/>
    <x v="3"/>
    <s v="Q2, FY23"/>
  </r>
  <r>
    <x v="8"/>
    <s v="Supply Chain DCManagement"/>
    <s v="DC"/>
    <d v="2022-01-24T00:00:00"/>
    <s v="Marjoel"/>
    <s v="Morales"/>
    <s v="MARJOELMORALES@YAHOO.COM"/>
    <x v="0"/>
    <x v="1"/>
    <d v="2022-10-18T00:00:00"/>
    <d v="2022-10-06T00:00:00"/>
    <m/>
    <x v="3"/>
    <s v="Q2, FY23"/>
  </r>
  <r>
    <x v="8"/>
    <s v="Supply Chain DCManagement"/>
    <s v="DC"/>
    <d v="2022-01-24T00:00:00"/>
    <s v="Marjoel"/>
    <s v="Morales"/>
    <s v="MARJOELMORALES@YAHOO.COM"/>
    <x v="1"/>
    <x v="1"/>
    <d v="2022-10-18T00:00:00"/>
    <d v="2022-10-06T00:00:00"/>
    <m/>
    <x v="3"/>
    <s v="Q2, FY23"/>
  </r>
  <r>
    <x v="8"/>
    <s v="Supply Chain DCManagement"/>
    <s v="DC"/>
    <d v="2022-01-24T00:00:00"/>
    <s v="Minh"/>
    <s v="Luong"/>
    <s v="MLUONG1972@GMAIL.COM"/>
    <x v="0"/>
    <x v="1"/>
    <d v="2023-08-04T00:00:00"/>
    <d v="2022-10-06T00:00:00"/>
    <m/>
    <x v="34"/>
    <s v="Q1, FY24"/>
  </r>
  <r>
    <x v="8"/>
    <s v="Supply Chain DCManagement"/>
    <s v="DC"/>
    <d v="2022-01-24T00:00:00"/>
    <s v="Minh"/>
    <s v="Luong"/>
    <s v="MLUONG1972@GMAIL.COM"/>
    <x v="1"/>
    <x v="1"/>
    <d v="2023-08-04T00:00:00"/>
    <d v="2022-10-06T00:00:00"/>
    <m/>
    <x v="34"/>
    <s v="Q1, FY24"/>
  </r>
  <r>
    <x v="8"/>
    <s v="Supply Chain DCManagement"/>
    <s v="DC"/>
    <d v="2022-01-24T00:00:00"/>
    <s v="Moditha"/>
    <s v="Peduru Arachchige"/>
    <s v="RANAHANSA.SN@GMAIL.COM"/>
    <x v="0"/>
    <x v="1"/>
    <d v="2023-06-05T00:00:00"/>
    <d v="2022-10-06T00:00:00"/>
    <m/>
    <x v="35"/>
    <s v="Q4, FY23"/>
  </r>
  <r>
    <x v="8"/>
    <s v="Supply Chain DCManagement"/>
    <s v="DC"/>
    <d v="2022-01-24T00:00:00"/>
    <s v="Moditha"/>
    <s v="Peduru Arachchige"/>
    <s v="RANAHANSA.SN@GMAIL.COM"/>
    <x v="1"/>
    <x v="1"/>
    <d v="2023-06-05T00:00:00"/>
    <d v="2022-10-06T00:00:00"/>
    <m/>
    <x v="35"/>
    <s v="Q4, FY23"/>
  </r>
  <r>
    <x v="8"/>
    <s v="Supply Chain DCManagement"/>
    <s v="DC"/>
    <d v="2022-01-24T00:00:00"/>
    <s v="Navneet"/>
    <s v="Kaur"/>
    <s v="Navneet.Kaur@srg.com.au"/>
    <x v="0"/>
    <x v="1"/>
    <d v="2023-06-13T00:00:00"/>
    <d v="2022-10-06T00:00:00"/>
    <m/>
    <x v="35"/>
    <s v="Q4, FY23"/>
  </r>
  <r>
    <x v="8"/>
    <s v="Supply Chain DCManagement"/>
    <s v="DC"/>
    <d v="2022-01-24T00:00:00"/>
    <s v="Navneet"/>
    <s v="Kaur"/>
    <s v="Navneet.Kaur@srg.com.au"/>
    <x v="1"/>
    <x v="1"/>
    <d v="2023-06-13T00:00:00"/>
    <d v="2022-10-06T00:00:00"/>
    <m/>
    <x v="35"/>
    <s v="Q4, FY23"/>
  </r>
  <r>
    <x v="8"/>
    <s v="Supply Chain DCManagement"/>
    <s v="DC"/>
    <d v="2022-01-24T00:00:00"/>
    <s v="Tim"/>
    <s v="Jenkins"/>
    <s v="TIMOTHYJENKINS561@OUTLOOK.COM"/>
    <x v="0"/>
    <x v="1"/>
    <d v="2023-06-13T00:00:00"/>
    <d v="2022-10-06T00:00:00"/>
    <m/>
    <x v="35"/>
    <s v="Q4, FY23"/>
  </r>
  <r>
    <x v="8"/>
    <s v="Supply Chain DCManagement"/>
    <s v="DC"/>
    <d v="2022-01-24T00:00:00"/>
    <s v="Tim"/>
    <s v="Jenkins"/>
    <s v="TIMOTHYJENKINS561@OUTLOOK.COM"/>
    <x v="1"/>
    <x v="1"/>
    <d v="2023-06-13T00:00:00"/>
    <d v="2022-10-06T00:00:00"/>
    <m/>
    <x v="35"/>
    <s v="Q4, FY23"/>
  </r>
  <r>
    <x v="8"/>
    <s v="Supply Chain DCManagement"/>
    <s v="DC"/>
    <d v="2022-01-24T00:00:00"/>
    <s v="Van"/>
    <s v="Nguyen"/>
    <s v="VANDNGUYEN59@GMAIL.COM"/>
    <x v="0"/>
    <x v="1"/>
    <d v="2023-06-13T00:00:00"/>
    <d v="2022-10-06T00:00:00"/>
    <m/>
    <x v="35"/>
    <s v="Q4, FY23"/>
  </r>
  <r>
    <x v="8"/>
    <s v="Supply Chain DCManagement"/>
    <s v="DC"/>
    <d v="2022-01-24T00:00:00"/>
    <s v="Van"/>
    <s v="Nguyen"/>
    <s v="VANDNGUYEN59@GMAIL.COM"/>
    <x v="1"/>
    <x v="1"/>
    <d v="2023-06-13T00:00:00"/>
    <d v="2022-10-06T00:00:00"/>
    <m/>
    <x v="35"/>
    <s v="Q4, FY23"/>
  </r>
  <r>
    <x v="7"/>
    <m/>
    <s v="SHARED SERVICES HR"/>
    <d v="2022-01-12T00:00:00"/>
    <s v="Callia"/>
    <s v="Emory"/>
    <s v="callia.emory@srg.com.au"/>
    <x v="0"/>
    <x v="1"/>
    <d v="2022-09-29T00:00:00"/>
    <d v="2022-09-20T00:00:00"/>
    <m/>
    <x v="3"/>
    <s v="Q2, FY23"/>
  </r>
  <r>
    <x v="7"/>
    <m/>
    <s v="SHARED SERVICES HR"/>
    <d v="2022-01-12T00:00:00"/>
    <s v="Callia"/>
    <s v="Emory"/>
    <s v="callia.emory@srg.com.au"/>
    <x v="1"/>
    <x v="1"/>
    <d v="2022-09-29T00:00:00"/>
    <d v="2022-09-20T00:00:00"/>
    <m/>
    <x v="3"/>
    <s v="Q2, FY23"/>
  </r>
  <r>
    <x v="7"/>
    <m/>
    <s v="SHARED SERVICES HR"/>
    <d v="2022-01-12T00:00:00"/>
    <s v="Callia"/>
    <s v="Emory"/>
    <s v="callia.emory@srg.com.au"/>
    <x v="2"/>
    <x v="1"/>
    <d v="2024-05-06T00:00:00"/>
    <d v="2024-02-29T00:00:00"/>
    <m/>
    <x v="22"/>
    <s v="Q4, FY24"/>
  </r>
  <r>
    <x v="7"/>
    <m/>
    <s v="SHARED SERVICES HR"/>
    <d v="2022-01-12T00:00:00"/>
    <s v="Callia"/>
    <s v="Emory"/>
    <s v="callia.emory@srg.com.au"/>
    <x v="2"/>
    <x v="1"/>
    <d v="2025-04-22T00:00:00"/>
    <d v="2025-03-23T00:00:00"/>
    <m/>
    <x v="1"/>
    <s v="Q4, FY25"/>
  </r>
  <r>
    <x v="7"/>
    <m/>
    <s v="SHARED SERVICES HR"/>
    <d v="2022-01-12T00:00:00"/>
    <s v="Callia"/>
    <s v="Emory"/>
    <s v="callia.emory@srg.com.au"/>
    <x v="3"/>
    <x v="1"/>
    <d v="2024-05-06T00:00:00"/>
    <d v="2024-02-29T00:00:00"/>
    <m/>
    <x v="22"/>
    <s v="Q4, FY24"/>
  </r>
  <r>
    <x v="7"/>
    <m/>
    <s v="SHARED SERVICES HR"/>
    <d v="2022-01-12T00:00:00"/>
    <s v="Callia"/>
    <s v="Emory"/>
    <s v="callia.emory@srg.com.au"/>
    <x v="3"/>
    <x v="1"/>
    <d v="2025-04-24T00:00:00"/>
    <d v="2025-04-23T00:00:00"/>
    <m/>
    <x v="1"/>
    <s v="Q4, FY25"/>
  </r>
  <r>
    <x v="7"/>
    <m/>
    <s v="SHARED SERVICES HR"/>
    <d v="2022-01-12T00:00:00"/>
    <s v="Callia"/>
    <s v="Emory"/>
    <s v="callia.emory@srg.com.au"/>
    <x v="4"/>
    <x v="1"/>
    <d v="2024-05-06T00:00:00"/>
    <d v="2024-02-29T00:00:00"/>
    <m/>
    <x v="22"/>
    <s v="Q4, FY24"/>
  </r>
  <r>
    <x v="7"/>
    <m/>
    <s v="SHARED SERVICES HR"/>
    <d v="2022-01-12T00:00:00"/>
    <s v="Callia"/>
    <s v="Emory"/>
    <s v="callia.emory@srg.com.au"/>
    <x v="4"/>
    <x v="1"/>
    <d v="2025-04-22T00:00:00"/>
    <d v="2025-03-23T00:00:00"/>
    <m/>
    <x v="1"/>
    <s v="Q4, FY25"/>
  </r>
  <r>
    <x v="7"/>
    <m/>
    <s v="SHARED SERVICES HR"/>
    <d v="2022-01-12T00:00:00"/>
    <s v="Callia"/>
    <s v="Emory"/>
    <s v="callia.emory@srg.com.au"/>
    <x v="5"/>
    <x v="1"/>
    <d v="2024-05-06T00:00:00"/>
    <d v="2024-02-29T00:00:00"/>
    <m/>
    <x v="22"/>
    <s v="Q4, FY24"/>
  </r>
  <r>
    <x v="7"/>
    <m/>
    <s v="SHARED SERVICES HR"/>
    <d v="2022-01-12T00:00:00"/>
    <s v="Callia"/>
    <s v="Emory"/>
    <s v="callia.emory@srg.com.au"/>
    <x v="5"/>
    <x v="1"/>
    <d v="2025-04-22T00:00:00"/>
    <d v="2025-03-23T00:00:00"/>
    <m/>
    <x v="1"/>
    <s v="Q4, FY25"/>
  </r>
  <r>
    <x v="7"/>
    <m/>
    <s v="SHARED SERVICES HR"/>
    <d v="2022-01-12T00:00:00"/>
    <s v="Callia"/>
    <s v="Emory"/>
    <s v="callia.emory@srg.com.au"/>
    <x v="6"/>
    <x v="1"/>
    <d v="2024-05-06T00:00:00"/>
    <d v="2024-02-29T00:00:00"/>
    <m/>
    <x v="22"/>
    <s v="Q4, FY24"/>
  </r>
  <r>
    <x v="7"/>
    <m/>
    <s v="SHARED SERVICES HR"/>
    <d v="2022-01-12T00:00:00"/>
    <s v="Callia"/>
    <s v="Emory"/>
    <s v="callia.emory@srg.com.au"/>
    <x v="6"/>
    <x v="1"/>
    <d v="2025-04-22T00:00:00"/>
    <d v="2025-03-23T00:00:00"/>
    <m/>
    <x v="1"/>
    <s v="Q4, FY25"/>
  </r>
  <r>
    <x v="7"/>
    <m/>
    <s v="SHARED SERVICES HR"/>
    <d v="2022-01-12T00:00:00"/>
    <s v="Callia"/>
    <s v="Emory"/>
    <s v="callia.emory@srg.com.au"/>
    <x v="7"/>
    <x v="1"/>
    <d v="2022-05-04T00:00:00"/>
    <d v="2022-03-15T00:00:00"/>
    <m/>
    <x v="42"/>
    <s v="Q4, FY22"/>
  </r>
  <r>
    <x v="7"/>
    <m/>
    <s v="SHARED SERVICES HR"/>
    <d v="2022-01-12T00:00:00"/>
    <s v="Callia"/>
    <s v="Emory"/>
    <s v="callia.emory@srg.com.au"/>
    <x v="8"/>
    <x v="1"/>
    <d v="2022-07-21T00:00:00"/>
    <d v="2022-06-23T00:00:00"/>
    <m/>
    <x v="31"/>
    <s v="Q1, FY23"/>
  </r>
  <r>
    <x v="7"/>
    <m/>
    <s v="SHARED SERVICES HR"/>
    <d v="2022-01-12T00:00:00"/>
    <s v="Callia"/>
    <s v="Emory"/>
    <s v="callia.emory@srg.com.au"/>
    <x v="9"/>
    <x v="1"/>
    <d v="2021-12-17T00:00:00"/>
    <d v="2021-12-02T00:00:00"/>
    <m/>
    <x v="33"/>
    <s v="Q2, FY22"/>
  </r>
  <r>
    <x v="7"/>
    <m/>
    <s v="SHARED SERVICES HR"/>
    <d v="2022-01-12T00:00:00"/>
    <s v="Callia"/>
    <s v="Emory"/>
    <s v="callia.emory@srg.com.au"/>
    <x v="10"/>
    <x v="1"/>
    <d v="2021-12-17T00:00:00"/>
    <d v="2021-12-02T00:00:00"/>
    <m/>
    <x v="33"/>
    <s v="Q2, FY22"/>
  </r>
  <r>
    <x v="4"/>
    <s v="ECOMM DIGITAL"/>
    <s v="SHARED SERVICES E-COM"/>
    <d v="2022-01-10T00:00:00"/>
    <s v="Nestor"/>
    <s v="Valverde Castro"/>
    <s v="nestor.valverde@srg.com.au"/>
    <x v="11"/>
    <x v="1"/>
    <d v="2023-01-13T00:00:00"/>
    <d v="2022-10-03T00:00:00"/>
    <m/>
    <x v="9"/>
    <s v="Q3, FY23"/>
  </r>
  <r>
    <x v="4"/>
    <s v="ECOMM DIGITAL"/>
    <s v="SHARED SERVICES E-COM"/>
    <d v="2022-01-10T00:00:00"/>
    <s v="Nestor"/>
    <s v="Valverde Castro"/>
    <s v="nestor.valverde@srg.com.au"/>
    <x v="0"/>
    <x v="1"/>
    <d v="2023-01-13T00:00:00"/>
    <d v="2022-09-20T00:00:00"/>
    <m/>
    <x v="9"/>
    <s v="Q3, FY23"/>
  </r>
  <r>
    <x v="4"/>
    <s v="ECOMM DIGITAL"/>
    <s v="SHARED SERVICES E-COM"/>
    <d v="2022-01-10T00:00:00"/>
    <s v="Nestor"/>
    <s v="Valverde Castro"/>
    <s v="nestor.valverde@srg.com.au"/>
    <x v="1"/>
    <x v="1"/>
    <d v="2023-01-13T00:00:00"/>
    <d v="2022-09-20T00:00:00"/>
    <m/>
    <x v="9"/>
    <s v="Q3, FY23"/>
  </r>
  <r>
    <x v="4"/>
    <s v="ECOMM DIGITAL"/>
    <s v="SHARED SERVICES E-COM"/>
    <d v="2022-01-10T00:00:00"/>
    <s v="Nestor"/>
    <s v="Valverde Castro"/>
    <s v="nestor.valverde@srg.com.au"/>
    <x v="2"/>
    <x v="0"/>
    <m/>
    <d v="2024-02-29T00:00:00"/>
    <m/>
    <x v="4"/>
    <s v="Q3, FY24"/>
  </r>
  <r>
    <x v="4"/>
    <s v="ECOMM DIGITAL"/>
    <s v="SHARED SERVICES E-COM"/>
    <d v="2022-01-10T00:00:00"/>
    <s v="Nestor"/>
    <s v="Valverde Castro"/>
    <s v="nestor.valverde@srg.com.au"/>
    <x v="3"/>
    <x v="0"/>
    <m/>
    <d v="2024-02-29T00:00:00"/>
    <m/>
    <x v="4"/>
    <s v="Q3, FY24"/>
  </r>
  <r>
    <x v="4"/>
    <s v="ECOMM DIGITAL"/>
    <s v="SHARED SERVICES E-COM"/>
    <d v="2022-01-10T00:00:00"/>
    <s v="Nestor"/>
    <s v="Valverde Castro"/>
    <s v="nestor.valverde@srg.com.au"/>
    <x v="4"/>
    <x v="0"/>
    <m/>
    <d v="2024-02-29T00:00:00"/>
    <m/>
    <x v="4"/>
    <s v="Q3, FY24"/>
  </r>
  <r>
    <x v="4"/>
    <s v="ECOMM DIGITAL"/>
    <s v="SHARED SERVICES E-COM"/>
    <d v="2022-01-10T00:00:00"/>
    <s v="Nestor"/>
    <s v="Valverde Castro"/>
    <s v="nestor.valverde@srg.com.au"/>
    <x v="5"/>
    <x v="0"/>
    <m/>
    <d v="2024-02-29T00:00:00"/>
    <m/>
    <x v="4"/>
    <s v="Q3, FY24"/>
  </r>
  <r>
    <x v="4"/>
    <s v="ECOMM DIGITAL"/>
    <s v="SHARED SERVICES E-COM"/>
    <d v="2022-01-10T00:00:00"/>
    <s v="Nestor"/>
    <s v="Valverde Castro"/>
    <s v="nestor.valverde@srg.com.au"/>
    <x v="6"/>
    <x v="0"/>
    <m/>
    <d v="2024-02-29T00:00:00"/>
    <m/>
    <x v="4"/>
    <s v="Q3, FY24"/>
  </r>
  <r>
    <x v="4"/>
    <s v="ECOMM DIGITAL"/>
    <s v="SHARED SERVICES E-COM"/>
    <d v="2022-01-10T00:00:00"/>
    <s v="Nestor"/>
    <s v="Valverde Castro"/>
    <s v="nestor.valverde@srg.com.au"/>
    <x v="7"/>
    <x v="1"/>
    <d v="2022-04-11T00:00:00"/>
    <d v="2022-03-15T00:00:00"/>
    <m/>
    <x v="27"/>
    <s v="Q4, FY22"/>
  </r>
  <r>
    <x v="4"/>
    <s v="ECOMM DIGITAL"/>
    <s v="SHARED SERVICES E-COM"/>
    <d v="2022-01-10T00:00:00"/>
    <s v="Nestor"/>
    <s v="Valverde Castro"/>
    <s v="nestor.valverde@srg.com.au"/>
    <x v="8"/>
    <x v="1"/>
    <d v="2023-01-13T00:00:00"/>
    <d v="2022-06-23T00:00:00"/>
    <m/>
    <x v="9"/>
    <s v="Q3, FY23"/>
  </r>
  <r>
    <x v="4"/>
    <s v="ECOMM DIGITAL"/>
    <s v="SHARED SERVICES E-COM"/>
    <d v="2022-01-10T00:00:00"/>
    <s v="Nestor"/>
    <s v="Valverde Castro"/>
    <s v="nestor.valverde@srg.com.au"/>
    <x v="9"/>
    <x v="1"/>
    <d v="2022-03-10T00:00:00"/>
    <d v="2021-10-23T00:00:00"/>
    <m/>
    <x v="6"/>
    <s v="Q3, FY22"/>
  </r>
  <r>
    <x v="4"/>
    <s v="ECOMM DIGITAL"/>
    <s v="SHARED SERVICES E-COM"/>
    <d v="2022-01-10T00:00:00"/>
    <s v="Nestor"/>
    <s v="Valverde Castro"/>
    <s v="nestor.valverde@srg.com.au"/>
    <x v="9"/>
    <x v="1"/>
    <d v="2022-06-03T00:00:00"/>
    <d v="2022-06-03T00:00:00"/>
    <m/>
    <x v="41"/>
    <s v="Q4, FY22"/>
  </r>
  <r>
    <x v="4"/>
    <s v="ECOMM DIGITAL"/>
    <s v="SHARED SERVICES E-COM"/>
    <d v="2022-01-10T00:00:00"/>
    <s v="Nestor"/>
    <s v="Valverde Castro"/>
    <s v="nestor.valverde@srg.com.au"/>
    <x v="9"/>
    <x v="1"/>
    <d v="2023-06-27T00:00:00"/>
    <d v="2023-06-27T00:00:00"/>
    <m/>
    <x v="7"/>
    <s v="Q1, FY24"/>
  </r>
  <r>
    <x v="4"/>
    <s v="ECOMM DIGITAL"/>
    <s v="SHARED SERVICES E-COM"/>
    <d v="2022-01-10T00:00:00"/>
    <s v="Nestor"/>
    <s v="Valverde Castro"/>
    <s v="nestor.valverde@srg.com.au"/>
    <x v="10"/>
    <x v="1"/>
    <d v="2022-03-10T00:00:00"/>
    <d v="2021-10-23T00:00:00"/>
    <m/>
    <x v="6"/>
    <s v="Q3, FY22"/>
  </r>
  <r>
    <x v="8"/>
    <m/>
    <s v="SHARED SERVICES"/>
    <d v="2022-01-10T00:00:00"/>
    <s v="Marie"/>
    <s v="Uisa"/>
    <s v="Marie.Uisa@srg.com.au"/>
    <x v="0"/>
    <x v="1"/>
    <d v="2023-02-03T00:00:00"/>
    <d v="2022-09-20T00:00:00"/>
    <m/>
    <x v="39"/>
    <s v="Q3, FY23"/>
  </r>
  <r>
    <x v="8"/>
    <m/>
    <s v="SHARED SERVICES"/>
    <d v="2022-01-10T00:00:00"/>
    <s v="Marie"/>
    <s v="Uisa"/>
    <s v="Marie.Uisa@srg.com.au"/>
    <x v="1"/>
    <x v="1"/>
    <d v="2023-02-03T00:00:00"/>
    <d v="2022-09-20T00:00:00"/>
    <m/>
    <x v="39"/>
    <s v="Q3, FY23"/>
  </r>
  <r>
    <x v="8"/>
    <m/>
    <s v="SHARED SERVICES"/>
    <d v="2022-01-10T00:00:00"/>
    <s v="Marie"/>
    <s v="Uisa"/>
    <s v="Marie.Uisa@srg.com.au"/>
    <x v="2"/>
    <x v="0"/>
    <m/>
    <d v="2024-02-29T00:00:00"/>
    <m/>
    <x v="4"/>
    <s v="Q3, FY24"/>
  </r>
  <r>
    <x v="8"/>
    <m/>
    <s v="SHARED SERVICES"/>
    <d v="2022-01-10T00:00:00"/>
    <s v="Marie"/>
    <s v="Uisa"/>
    <s v="Marie.Uisa@srg.com.au"/>
    <x v="3"/>
    <x v="2"/>
    <m/>
    <d v="2024-02-29T00:00:00"/>
    <m/>
    <x v="11"/>
    <s v="Q3, FY22"/>
  </r>
  <r>
    <x v="8"/>
    <m/>
    <s v="SHARED SERVICES"/>
    <d v="2022-01-10T00:00:00"/>
    <s v="Marie"/>
    <s v="Uisa"/>
    <s v="Marie.Uisa@srg.com.au"/>
    <x v="4"/>
    <x v="0"/>
    <m/>
    <d v="2024-02-29T00:00:00"/>
    <m/>
    <x v="4"/>
    <s v="Q3, FY24"/>
  </r>
  <r>
    <x v="8"/>
    <m/>
    <s v="SHARED SERVICES"/>
    <d v="2022-01-10T00:00:00"/>
    <s v="Marie"/>
    <s v="Uisa"/>
    <s v="Marie.Uisa@srg.com.au"/>
    <x v="5"/>
    <x v="0"/>
    <m/>
    <d v="2024-02-29T00:00:00"/>
    <m/>
    <x v="4"/>
    <s v="Q3, FY24"/>
  </r>
  <r>
    <x v="8"/>
    <m/>
    <s v="SHARED SERVICES"/>
    <d v="2022-01-10T00:00:00"/>
    <s v="Marie"/>
    <s v="Uisa"/>
    <s v="Marie.Uisa@srg.com.au"/>
    <x v="6"/>
    <x v="0"/>
    <m/>
    <d v="2024-02-29T00:00:00"/>
    <m/>
    <x v="4"/>
    <s v="Q3, FY24"/>
  </r>
  <r>
    <x v="8"/>
    <m/>
    <s v="SHARED SERVICES"/>
    <d v="2022-01-10T00:00:00"/>
    <s v="Marie"/>
    <s v="Uisa"/>
    <s v="Marie.Uisa@srg.com.au"/>
    <x v="7"/>
    <x v="1"/>
    <d v="2023-02-03T00:00:00"/>
    <d v="2022-03-15T00:00:00"/>
    <m/>
    <x v="39"/>
    <s v="Q3, FY23"/>
  </r>
  <r>
    <x v="8"/>
    <m/>
    <s v="SHARED SERVICES"/>
    <d v="2022-01-10T00:00:00"/>
    <s v="Marie"/>
    <s v="Uisa"/>
    <s v="Marie.Uisa@srg.com.au"/>
    <x v="8"/>
    <x v="1"/>
    <d v="2023-02-03T00:00:00"/>
    <d v="2022-06-23T00:00:00"/>
    <m/>
    <x v="39"/>
    <s v="Q3, FY23"/>
  </r>
  <r>
    <x v="8"/>
    <m/>
    <s v="SHARED SERVICES"/>
    <d v="2022-01-10T00:00:00"/>
    <s v="Marie"/>
    <s v="Uisa"/>
    <s v="Marie.Uisa@srg.com.au"/>
    <x v="9"/>
    <x v="1"/>
    <d v="2023-02-03T00:00:00"/>
    <d v="2022-01-08T00:00:00"/>
    <m/>
    <x v="39"/>
    <s v="Q3, FY23"/>
  </r>
  <r>
    <x v="8"/>
    <m/>
    <s v="SHARED SERVICES"/>
    <d v="2022-01-10T00:00:00"/>
    <s v="Marie"/>
    <s v="Uisa"/>
    <s v="Marie.Uisa@srg.com.au"/>
    <x v="10"/>
    <x v="1"/>
    <d v="2022-07-29T00:00:00"/>
    <d v="2022-01-08T00:00:00"/>
    <m/>
    <x v="10"/>
    <s v="Q1, FY23"/>
  </r>
  <r>
    <x v="8"/>
    <s v="SC LOGISTICS PLAN INV"/>
    <s v="SHARED SERVICES"/>
    <d v="2022-01-04T00:00:00"/>
    <s v="Adam"/>
    <s v="Luu"/>
    <s v="Adam.Luu@srg.com.au"/>
    <x v="11"/>
    <x v="1"/>
    <d v="2023-01-26T00:00:00"/>
    <d v="2022-10-03T00:00:00"/>
    <m/>
    <x v="39"/>
    <s v="Q3, FY23"/>
  </r>
  <r>
    <x v="8"/>
    <s v="SC LOGISTICS PLAN INV"/>
    <s v="SHARED SERVICES"/>
    <d v="2022-01-04T00:00:00"/>
    <s v="Adam"/>
    <s v="Luu"/>
    <s v="Adam.Luu@srg.com.au"/>
    <x v="0"/>
    <x v="1"/>
    <d v="2023-01-26T00:00:00"/>
    <d v="2022-09-20T00:00:00"/>
    <m/>
    <x v="39"/>
    <s v="Q3, FY23"/>
  </r>
  <r>
    <x v="8"/>
    <s v="SC LOGISTICS PLAN INV"/>
    <s v="SHARED SERVICES"/>
    <d v="2022-01-04T00:00:00"/>
    <s v="Adam"/>
    <s v="Luu"/>
    <s v="Adam.Luu@srg.com.au"/>
    <x v="0"/>
    <x v="1"/>
    <d v="2024-02-12T00:00:00"/>
    <d v="2023-07-22T00:00:00"/>
    <m/>
    <x v="23"/>
    <s v="Q3, FY24"/>
  </r>
  <r>
    <x v="8"/>
    <s v="SC LOGISTICS PLAN INV"/>
    <s v="SHARED SERVICES"/>
    <d v="2022-01-04T00:00:00"/>
    <s v="Adam"/>
    <s v="Luu"/>
    <s v="Adam.Luu@srg.com.au"/>
    <x v="1"/>
    <x v="1"/>
    <d v="2023-01-26T00:00:00"/>
    <d v="2022-09-20T00:00:00"/>
    <m/>
    <x v="39"/>
    <s v="Q3, FY23"/>
  </r>
  <r>
    <x v="8"/>
    <s v="SC LOGISTICS PLAN INV"/>
    <s v="SHARED SERVICES"/>
    <d v="2022-01-04T00:00:00"/>
    <s v="Adam"/>
    <s v="Luu"/>
    <s v="Adam.Luu@srg.com.au"/>
    <x v="1"/>
    <x v="1"/>
    <d v="2024-02-12T00:00:00"/>
    <d v="2023-07-22T00:00:00"/>
    <m/>
    <x v="23"/>
    <s v="Q3, FY24"/>
  </r>
  <r>
    <x v="8"/>
    <s v="SC LOGISTICS PLAN INV"/>
    <s v="SHARED SERVICES"/>
    <d v="2022-01-04T00:00:00"/>
    <s v="Adam"/>
    <s v="Luu"/>
    <s v="Adam.Luu@srg.com.au"/>
    <x v="2"/>
    <x v="0"/>
    <m/>
    <d v="2024-02-29T00:00:00"/>
    <m/>
    <x v="4"/>
    <s v="Q3, FY24"/>
  </r>
  <r>
    <x v="8"/>
    <s v="SC LOGISTICS PLAN INV"/>
    <s v="SHARED SERVICES"/>
    <d v="2022-01-04T00:00:00"/>
    <s v="Adam"/>
    <s v="Luu"/>
    <s v="Adam.Luu@srg.com.au"/>
    <x v="3"/>
    <x v="0"/>
    <m/>
    <d v="2024-02-29T00:00:00"/>
    <m/>
    <x v="4"/>
    <s v="Q3, FY24"/>
  </r>
  <r>
    <x v="8"/>
    <s v="SC LOGISTICS PLAN INV"/>
    <s v="SHARED SERVICES"/>
    <d v="2022-01-04T00:00:00"/>
    <s v="Adam"/>
    <s v="Luu"/>
    <s v="Adam.Luu@srg.com.au"/>
    <x v="4"/>
    <x v="0"/>
    <m/>
    <d v="2024-02-29T00:00:00"/>
    <m/>
    <x v="4"/>
    <s v="Q3, FY24"/>
  </r>
  <r>
    <x v="8"/>
    <s v="SC LOGISTICS PLAN INV"/>
    <s v="SHARED SERVICES"/>
    <d v="2022-01-04T00:00:00"/>
    <s v="Adam"/>
    <s v="Luu"/>
    <s v="Adam.Luu@srg.com.au"/>
    <x v="5"/>
    <x v="0"/>
    <m/>
    <d v="2024-02-29T00:00:00"/>
    <m/>
    <x v="4"/>
    <s v="Q3, FY24"/>
  </r>
  <r>
    <x v="8"/>
    <s v="SC LOGISTICS PLAN INV"/>
    <s v="SHARED SERVICES"/>
    <d v="2022-01-04T00:00:00"/>
    <s v="Adam"/>
    <s v="Luu"/>
    <s v="Adam.Luu@srg.com.au"/>
    <x v="6"/>
    <x v="0"/>
    <m/>
    <d v="2024-02-29T00:00:00"/>
    <m/>
    <x v="4"/>
    <s v="Q3, FY24"/>
  </r>
  <r>
    <x v="8"/>
    <s v="SC LOGISTICS PLAN INV"/>
    <s v="SHARED SERVICES"/>
    <d v="2022-01-04T00:00:00"/>
    <s v="Adam"/>
    <s v="Luu"/>
    <s v="Adam.Luu@srg.com.au"/>
    <x v="7"/>
    <x v="1"/>
    <d v="2022-07-27T00:00:00"/>
    <d v="2022-03-15T00:00:00"/>
    <m/>
    <x v="10"/>
    <s v="Q1, FY23"/>
  </r>
  <r>
    <x v="8"/>
    <s v="SC LOGISTICS PLAN INV"/>
    <s v="SHARED SERVICES"/>
    <d v="2022-01-04T00:00:00"/>
    <s v="Adam"/>
    <s v="Luu"/>
    <s v="Adam.Luu@srg.com.au"/>
    <x v="8"/>
    <x v="1"/>
    <d v="2022-07-27T00:00:00"/>
    <d v="2022-06-23T00:00:00"/>
    <m/>
    <x v="10"/>
    <s v="Q1, FY23"/>
  </r>
  <r>
    <x v="8"/>
    <s v="SC LOGISTICS PLAN INV"/>
    <s v="SHARED SERVICES"/>
    <d v="2022-01-04T00:00:00"/>
    <s v="Adam"/>
    <s v="Luu"/>
    <s v="Adam.Luu@srg.com.au"/>
    <x v="8"/>
    <x v="1"/>
    <d v="2023-01-26T00:00:00"/>
    <d v="2022-08-01T00:00:00"/>
    <m/>
    <x v="39"/>
    <s v="Q3, FY23"/>
  </r>
  <r>
    <x v="8"/>
    <s v="SC LOGISTICS PLAN INV"/>
    <s v="SHARED SERVICES"/>
    <d v="2022-01-04T00:00:00"/>
    <s v="Adam"/>
    <s v="Luu"/>
    <s v="Adam.Luu@srg.com.au"/>
    <x v="9"/>
    <x v="1"/>
    <d v="2023-01-26T00:00:00"/>
    <d v="2021-12-11T00:00:00"/>
    <m/>
    <x v="39"/>
    <s v="Q3, FY23"/>
  </r>
  <r>
    <x v="8"/>
    <s v="SC LOGISTICS PLAN INV"/>
    <s v="SHARED SERVICES"/>
    <d v="2022-01-04T00:00:00"/>
    <s v="Adam"/>
    <s v="Luu"/>
    <s v="Adam.Luu@srg.com.au"/>
    <x v="10"/>
    <x v="1"/>
    <d v="2022-07-27T00:00:00"/>
    <d v="2021-12-11T00:00:00"/>
    <m/>
    <x v="10"/>
    <s v="Q1, FY23"/>
  </r>
  <r>
    <x v="0"/>
    <m/>
    <s v="SHARED SERVICES E-COM"/>
    <d v="2021-12-13T00:00:00"/>
    <s v="Nicole Royal"/>
    <s v="Hart"/>
    <s v="nicole.royal@srg.com.au"/>
    <x v="0"/>
    <x v="1"/>
    <d v="2025-03-12T00:00:00"/>
    <d v="2022-09-20T00:00:00"/>
    <m/>
    <x v="2"/>
    <s v="Q3, FY25"/>
  </r>
  <r>
    <x v="0"/>
    <m/>
    <s v="SHARED SERVICES E-COM"/>
    <d v="2021-12-13T00:00:00"/>
    <s v="Nicole Royal"/>
    <s v="Hart"/>
    <s v="nicole.royal@srg.com.au"/>
    <x v="1"/>
    <x v="1"/>
    <d v="2025-03-12T00:00:00"/>
    <d v="2022-09-20T00:00:00"/>
    <m/>
    <x v="2"/>
    <s v="Q3, FY25"/>
  </r>
  <r>
    <x v="0"/>
    <m/>
    <s v="SHARED SERVICES E-COM"/>
    <d v="2021-12-13T00:00:00"/>
    <s v="Nicole Royal"/>
    <s v="Hart"/>
    <s v="nicole.royal@srg.com.au"/>
    <x v="2"/>
    <x v="0"/>
    <m/>
    <d v="2024-02-29T00:00:00"/>
    <m/>
    <x v="4"/>
    <s v="Q3, FY24"/>
  </r>
  <r>
    <x v="0"/>
    <m/>
    <s v="SHARED SERVICES E-COM"/>
    <d v="2021-12-13T00:00:00"/>
    <s v="Nicole Royal"/>
    <s v="Hart"/>
    <s v="nicole.royal@srg.com.au"/>
    <x v="3"/>
    <x v="0"/>
    <m/>
    <d v="2024-02-29T00:00:00"/>
    <m/>
    <x v="4"/>
    <s v="Q3, FY24"/>
  </r>
  <r>
    <x v="0"/>
    <m/>
    <s v="SHARED SERVICES E-COM"/>
    <d v="2021-12-13T00:00:00"/>
    <s v="Nicole Royal"/>
    <s v="Hart"/>
    <s v="nicole.royal@srg.com.au"/>
    <x v="4"/>
    <x v="0"/>
    <m/>
    <d v="2024-02-29T00:00:00"/>
    <m/>
    <x v="4"/>
    <s v="Q3, FY24"/>
  </r>
  <r>
    <x v="0"/>
    <m/>
    <s v="SHARED SERVICES E-COM"/>
    <d v="2021-12-13T00:00:00"/>
    <s v="Nicole Royal"/>
    <s v="Hart"/>
    <s v="nicole.royal@srg.com.au"/>
    <x v="5"/>
    <x v="0"/>
    <m/>
    <d v="2024-02-29T00:00:00"/>
    <m/>
    <x v="4"/>
    <s v="Q3, FY24"/>
  </r>
  <r>
    <x v="0"/>
    <m/>
    <s v="SHARED SERVICES E-COM"/>
    <d v="2021-12-13T00:00:00"/>
    <s v="Nicole Royal"/>
    <s v="Hart"/>
    <s v="nicole.royal@srg.com.au"/>
    <x v="6"/>
    <x v="0"/>
    <m/>
    <d v="2024-02-29T00:00:00"/>
    <m/>
    <x v="4"/>
    <s v="Q3, FY24"/>
  </r>
  <r>
    <x v="0"/>
    <m/>
    <s v="SHARED SERVICES E-COM"/>
    <d v="2021-12-13T00:00:00"/>
    <s v="Nicole Royal"/>
    <s v="Hart"/>
    <s v="nicole.royal@srg.com.au"/>
    <x v="7"/>
    <x v="1"/>
    <d v="2025-03-14T00:00:00"/>
    <d v="2022-03-15T00:00:00"/>
    <m/>
    <x v="2"/>
    <s v="Q3, FY25"/>
  </r>
  <r>
    <x v="0"/>
    <m/>
    <s v="SHARED SERVICES E-COM"/>
    <d v="2021-12-13T00:00:00"/>
    <s v="Nicole Royal"/>
    <s v="Hart"/>
    <s v="nicole.royal@srg.com.au"/>
    <x v="8"/>
    <x v="1"/>
    <d v="2025-03-14T00:00:00"/>
    <d v="2022-06-23T00:00:00"/>
    <m/>
    <x v="2"/>
    <s v="Q3, FY25"/>
  </r>
  <r>
    <x v="0"/>
    <m/>
    <s v="SHARED SERVICES E-COM"/>
    <d v="2021-12-13T00:00:00"/>
    <s v="Nicole Royal"/>
    <s v="Hart"/>
    <s v="nicole.royal@srg.com.au"/>
    <x v="9"/>
    <x v="1"/>
    <d v="2022-03-23T00:00:00"/>
    <d v="2021-11-17T00:00:00"/>
    <m/>
    <x v="6"/>
    <s v="Q3, FY22"/>
  </r>
  <r>
    <x v="0"/>
    <m/>
    <s v="SHARED SERVICES E-COM"/>
    <d v="2021-12-13T00:00:00"/>
    <s v="Nicole Royal"/>
    <s v="Hart"/>
    <s v="nicole.royal@srg.com.au"/>
    <x v="9"/>
    <x v="1"/>
    <d v="2022-09-13T00:00:00"/>
    <d v="2022-09-13T00:00:00"/>
    <m/>
    <x v="30"/>
    <s v="Q1, FY23"/>
  </r>
  <r>
    <x v="0"/>
    <m/>
    <s v="SHARED SERVICES E-COM"/>
    <d v="2021-12-13T00:00:00"/>
    <s v="Nicole Royal"/>
    <s v="Hart"/>
    <s v="nicole.royal@srg.com.au"/>
    <x v="10"/>
    <x v="1"/>
    <d v="2021-12-09T00:00:00"/>
    <d v="2021-11-17T00:00:00"/>
    <m/>
    <x v="33"/>
    <s v="Q2, FY22"/>
  </r>
  <r>
    <x v="4"/>
    <s v="Head of Marketing Ops"/>
    <s v="SHARED SERVICES MARKETING"/>
    <d v="2021-11-29T00:00:00"/>
    <s v="Fuad"/>
    <s v="Abdi"/>
    <s v="Fuad.Abdi@srg.com.au"/>
    <x v="0"/>
    <x v="1"/>
    <d v="2023-01-03T00:00:00"/>
    <d v="2022-09-20T00:00:00"/>
    <m/>
    <x v="9"/>
    <s v="Q3, FY23"/>
  </r>
  <r>
    <x v="4"/>
    <s v="Head of Marketing Ops"/>
    <s v="SHARED SERVICES MARKETING"/>
    <d v="2021-11-29T00:00:00"/>
    <s v="Fuad"/>
    <s v="Abdi"/>
    <s v="Fuad.Abdi@srg.com.au"/>
    <x v="1"/>
    <x v="1"/>
    <d v="2023-01-03T00:00:00"/>
    <d v="2022-09-20T00:00:00"/>
    <m/>
    <x v="9"/>
    <s v="Q3, FY23"/>
  </r>
  <r>
    <x v="4"/>
    <s v="Head of Marketing Ops"/>
    <s v="SHARED SERVICES MARKETING"/>
    <d v="2021-11-29T00:00:00"/>
    <s v="Fuad"/>
    <s v="Abdi"/>
    <s v="Fuad.Abdi@srg.com.au"/>
    <x v="2"/>
    <x v="0"/>
    <m/>
    <d v="2025-05-05T00:00:00"/>
    <m/>
    <x v="0"/>
    <s v="Q4, FY25"/>
  </r>
  <r>
    <x v="4"/>
    <s v="Head of Marketing Ops"/>
    <s v="SHARED SERVICES MARKETING"/>
    <d v="2021-11-29T00:00:00"/>
    <s v="Fuad"/>
    <s v="Abdi"/>
    <s v="Fuad.Abdi@srg.com.au"/>
    <x v="2"/>
    <x v="1"/>
    <d v="2024-06-18T00:00:00"/>
    <d v="2024-02-29T00:00:00"/>
    <m/>
    <x v="21"/>
    <s v="Q4, FY24"/>
  </r>
  <r>
    <x v="4"/>
    <s v="Head of Marketing Ops"/>
    <s v="SHARED SERVICES MARKETING"/>
    <d v="2021-11-29T00:00:00"/>
    <s v="Fuad"/>
    <s v="Abdi"/>
    <s v="Fuad.Abdi@srg.com.au"/>
    <x v="3"/>
    <x v="0"/>
    <m/>
    <d v="2025-05-05T00:00:00"/>
    <m/>
    <x v="0"/>
    <s v="Q4, FY25"/>
  </r>
  <r>
    <x v="4"/>
    <s v="Head of Marketing Ops"/>
    <s v="SHARED SERVICES MARKETING"/>
    <d v="2021-11-29T00:00:00"/>
    <s v="Fuad"/>
    <s v="Abdi"/>
    <s v="Fuad.Abdi@srg.com.au"/>
    <x v="3"/>
    <x v="1"/>
    <d v="2024-06-18T00:00:00"/>
    <d v="2024-02-29T00:00:00"/>
    <m/>
    <x v="21"/>
    <s v="Q4, FY24"/>
  </r>
  <r>
    <x v="4"/>
    <s v="Head of Marketing Ops"/>
    <s v="SHARED SERVICES MARKETING"/>
    <d v="2021-11-29T00:00:00"/>
    <s v="Fuad"/>
    <s v="Abdi"/>
    <s v="Fuad.Abdi@srg.com.au"/>
    <x v="4"/>
    <x v="0"/>
    <m/>
    <d v="2025-05-05T00:00:00"/>
    <m/>
    <x v="0"/>
    <s v="Q4, FY25"/>
  </r>
  <r>
    <x v="4"/>
    <s v="Head of Marketing Ops"/>
    <s v="SHARED SERVICES MARKETING"/>
    <d v="2021-11-29T00:00:00"/>
    <s v="Fuad"/>
    <s v="Abdi"/>
    <s v="Fuad.Abdi@srg.com.au"/>
    <x v="4"/>
    <x v="1"/>
    <d v="2024-06-18T00:00:00"/>
    <d v="2024-02-29T00:00:00"/>
    <m/>
    <x v="21"/>
    <s v="Q4, FY24"/>
  </r>
  <r>
    <x v="4"/>
    <s v="Head of Marketing Ops"/>
    <s v="SHARED SERVICES MARKETING"/>
    <d v="2021-11-29T00:00:00"/>
    <s v="Fuad"/>
    <s v="Abdi"/>
    <s v="Fuad.Abdi@srg.com.au"/>
    <x v="5"/>
    <x v="0"/>
    <m/>
    <d v="2025-05-05T00:00:00"/>
    <m/>
    <x v="0"/>
    <s v="Q4, FY25"/>
  </r>
  <r>
    <x v="4"/>
    <s v="Head of Marketing Ops"/>
    <s v="SHARED SERVICES MARKETING"/>
    <d v="2021-11-29T00:00:00"/>
    <s v="Fuad"/>
    <s v="Abdi"/>
    <s v="Fuad.Abdi@srg.com.au"/>
    <x v="5"/>
    <x v="1"/>
    <d v="2024-06-18T00:00:00"/>
    <d v="2024-02-29T00:00:00"/>
    <m/>
    <x v="21"/>
    <s v="Q4, FY24"/>
  </r>
  <r>
    <x v="4"/>
    <s v="Head of Marketing Ops"/>
    <s v="SHARED SERVICES MARKETING"/>
    <d v="2021-11-29T00:00:00"/>
    <s v="Fuad"/>
    <s v="Abdi"/>
    <s v="Fuad.Abdi@srg.com.au"/>
    <x v="6"/>
    <x v="0"/>
    <m/>
    <d v="2025-05-05T00:00:00"/>
    <m/>
    <x v="0"/>
    <s v="Q4, FY25"/>
  </r>
  <r>
    <x v="4"/>
    <s v="Head of Marketing Ops"/>
    <s v="SHARED SERVICES MARKETING"/>
    <d v="2021-11-29T00:00:00"/>
    <s v="Fuad"/>
    <s v="Abdi"/>
    <s v="Fuad.Abdi@srg.com.au"/>
    <x v="6"/>
    <x v="1"/>
    <d v="2024-06-18T00:00:00"/>
    <d v="2024-02-29T00:00:00"/>
    <m/>
    <x v="21"/>
    <s v="Q4, FY24"/>
  </r>
  <r>
    <x v="4"/>
    <s v="Head of Marketing Ops"/>
    <s v="SHARED SERVICES MARKETING"/>
    <d v="2021-11-29T00:00:00"/>
    <s v="Fuad"/>
    <s v="Abdi"/>
    <s v="Fuad.Abdi@srg.com.au"/>
    <x v="7"/>
    <x v="1"/>
    <d v="2022-07-21T00:00:00"/>
    <d v="2022-03-15T00:00:00"/>
    <m/>
    <x v="31"/>
    <s v="Q1, FY23"/>
  </r>
  <r>
    <x v="4"/>
    <s v="Head of Marketing Ops"/>
    <s v="SHARED SERVICES MARKETING"/>
    <d v="2021-11-29T00:00:00"/>
    <s v="Fuad"/>
    <s v="Abdi"/>
    <s v="Fuad.Abdi@srg.com.au"/>
    <x v="7"/>
    <x v="1"/>
    <d v="2022-12-22T00:00:00"/>
    <d v="2022-12-21T00:00:00"/>
    <m/>
    <x v="40"/>
    <s v="Q2, FY23"/>
  </r>
  <r>
    <x v="4"/>
    <s v="Head of Marketing Ops"/>
    <s v="SHARED SERVICES MARKETING"/>
    <d v="2021-11-29T00:00:00"/>
    <s v="Fuad"/>
    <s v="Abdi"/>
    <s v="Fuad.Abdi@srg.com.au"/>
    <x v="8"/>
    <x v="1"/>
    <d v="2022-09-06T00:00:00"/>
    <d v="2022-06-23T00:00:00"/>
    <m/>
    <x v="30"/>
    <s v="Q1, FY23"/>
  </r>
  <r>
    <x v="4"/>
    <s v="Head of Marketing Ops"/>
    <s v="SHARED SERVICES MARKETING"/>
    <d v="2021-11-29T00:00:00"/>
    <s v="Fuad"/>
    <s v="Abdi"/>
    <s v="Fuad.Abdi@srg.com.au"/>
    <x v="9"/>
    <x v="1"/>
    <d v="2021-12-09T00:00:00"/>
    <d v="2021-11-23T00:00:00"/>
    <m/>
    <x v="33"/>
    <s v="Q2, FY22"/>
  </r>
  <r>
    <x v="4"/>
    <s v="Head of Marketing Ops"/>
    <s v="SHARED SERVICES MARKETING"/>
    <d v="2021-11-29T00:00:00"/>
    <s v="Fuad"/>
    <s v="Abdi"/>
    <s v="Fuad.Abdi@srg.com.au"/>
    <x v="9"/>
    <x v="1"/>
    <d v="2022-09-20T00:00:00"/>
    <d v="2022-09-20T00:00:00"/>
    <m/>
    <x v="30"/>
    <s v="Q1, FY23"/>
  </r>
  <r>
    <x v="4"/>
    <s v="Head of Marketing Ops"/>
    <s v="SHARED SERVICES MARKETING"/>
    <d v="2021-11-29T00:00:00"/>
    <s v="Fuad"/>
    <s v="Abdi"/>
    <s v="Fuad.Abdi@srg.com.au"/>
    <x v="9"/>
    <x v="1"/>
    <d v="2023-01-17T00:00:00"/>
    <d v="2023-01-17T00:00:00"/>
    <m/>
    <x v="9"/>
    <s v="Q3, FY23"/>
  </r>
  <r>
    <x v="4"/>
    <s v="Head of Marketing Ops"/>
    <s v="SHARED SERVICES MARKETING"/>
    <d v="2021-11-29T00:00:00"/>
    <s v="Fuad"/>
    <s v="Abdi"/>
    <s v="Fuad.Abdi@srg.com.au"/>
    <x v="10"/>
    <x v="1"/>
    <d v="2021-12-09T00:00:00"/>
    <d v="2021-11-23T00:00:00"/>
    <m/>
    <x v="33"/>
    <s v="Q2, FY22"/>
  </r>
  <r>
    <x v="4"/>
    <s v="ECOMM DIGITAL"/>
    <s v="SHARED SERVICES E-COM"/>
    <d v="2021-11-22T00:00:00"/>
    <s v="Steph"/>
    <s v="Taupin"/>
    <s v="steph.taupin@srg.com.au"/>
    <x v="11"/>
    <x v="1"/>
    <d v="2023-01-06T00:00:00"/>
    <d v="2022-10-03T00:00:00"/>
    <m/>
    <x v="9"/>
    <s v="Q3, FY23"/>
  </r>
  <r>
    <x v="4"/>
    <s v="ECOMM DIGITAL"/>
    <s v="SHARED SERVICES E-COM"/>
    <d v="2021-11-22T00:00:00"/>
    <s v="Steph"/>
    <s v="Taupin"/>
    <s v="steph.taupin@srg.com.au"/>
    <x v="0"/>
    <x v="1"/>
    <d v="2023-01-06T00:00:00"/>
    <d v="2022-09-20T00:00:00"/>
    <m/>
    <x v="9"/>
    <s v="Q3, FY23"/>
  </r>
  <r>
    <x v="4"/>
    <s v="ECOMM DIGITAL"/>
    <s v="SHARED SERVICES E-COM"/>
    <d v="2021-11-22T00:00:00"/>
    <s v="Steph"/>
    <s v="Taupin"/>
    <s v="steph.taupin@srg.com.au"/>
    <x v="1"/>
    <x v="1"/>
    <d v="2023-01-06T00:00:00"/>
    <d v="2022-09-20T00:00:00"/>
    <m/>
    <x v="9"/>
    <s v="Q3, FY23"/>
  </r>
  <r>
    <x v="4"/>
    <s v="ECOMM DIGITAL"/>
    <s v="SHARED SERVICES E-COM"/>
    <d v="2021-11-22T00:00:00"/>
    <s v="Steph"/>
    <s v="Taupin"/>
    <s v="steph.taupin@srg.com.au"/>
    <x v="2"/>
    <x v="0"/>
    <m/>
    <d v="2024-02-29T00:00:00"/>
    <m/>
    <x v="4"/>
    <s v="Q3, FY24"/>
  </r>
  <r>
    <x v="4"/>
    <s v="ECOMM DIGITAL"/>
    <s v="SHARED SERVICES E-COM"/>
    <d v="2021-11-22T00:00:00"/>
    <s v="Steph"/>
    <s v="Taupin"/>
    <s v="steph.taupin@srg.com.au"/>
    <x v="3"/>
    <x v="0"/>
    <m/>
    <d v="2024-02-29T00:00:00"/>
    <m/>
    <x v="4"/>
    <s v="Q3, FY24"/>
  </r>
  <r>
    <x v="4"/>
    <s v="ECOMM DIGITAL"/>
    <s v="SHARED SERVICES E-COM"/>
    <d v="2021-11-22T00:00:00"/>
    <s v="Steph"/>
    <s v="Taupin"/>
    <s v="steph.taupin@srg.com.au"/>
    <x v="4"/>
    <x v="0"/>
    <m/>
    <d v="2024-02-29T00:00:00"/>
    <m/>
    <x v="4"/>
    <s v="Q3, FY24"/>
  </r>
  <r>
    <x v="4"/>
    <s v="ECOMM DIGITAL"/>
    <s v="SHARED SERVICES E-COM"/>
    <d v="2021-11-22T00:00:00"/>
    <s v="Steph"/>
    <s v="Taupin"/>
    <s v="steph.taupin@srg.com.au"/>
    <x v="5"/>
    <x v="0"/>
    <m/>
    <d v="2024-02-29T00:00:00"/>
    <m/>
    <x v="4"/>
    <s v="Q3, FY24"/>
  </r>
  <r>
    <x v="4"/>
    <s v="ECOMM DIGITAL"/>
    <s v="SHARED SERVICES E-COM"/>
    <d v="2021-11-22T00:00:00"/>
    <s v="Steph"/>
    <s v="Taupin"/>
    <s v="steph.taupin@srg.com.au"/>
    <x v="6"/>
    <x v="0"/>
    <m/>
    <d v="2024-02-29T00:00:00"/>
    <m/>
    <x v="4"/>
    <s v="Q3, FY24"/>
  </r>
  <r>
    <x v="4"/>
    <s v="ECOMM DIGITAL"/>
    <s v="SHARED SERVICES E-COM"/>
    <d v="2021-11-22T00:00:00"/>
    <s v="Steph"/>
    <s v="Taupin"/>
    <s v="steph.taupin@srg.com.au"/>
    <x v="7"/>
    <x v="1"/>
    <d v="2022-05-19T00:00:00"/>
    <d v="2022-03-15T00:00:00"/>
    <m/>
    <x v="42"/>
    <s v="Q4, FY22"/>
  </r>
  <r>
    <x v="4"/>
    <s v="ECOMM DIGITAL"/>
    <s v="SHARED SERVICES E-COM"/>
    <d v="2021-11-22T00:00:00"/>
    <s v="Steph"/>
    <s v="Taupin"/>
    <s v="steph.taupin@srg.com.au"/>
    <x v="8"/>
    <x v="1"/>
    <d v="2023-07-06T00:00:00"/>
    <d v="2022-06-23T00:00:00"/>
    <m/>
    <x v="7"/>
    <s v="Q1, FY24"/>
  </r>
  <r>
    <x v="4"/>
    <s v="ECOMM DIGITAL"/>
    <s v="SHARED SERVICES E-COM"/>
    <d v="2021-11-22T00:00:00"/>
    <s v="Steph"/>
    <s v="Taupin"/>
    <s v="steph.taupin@srg.com.au"/>
    <x v="9"/>
    <x v="1"/>
    <d v="2022-01-05T00:00:00"/>
    <d v="2021-10-13T00:00:00"/>
    <m/>
    <x v="11"/>
    <s v="Q3, FY22"/>
  </r>
  <r>
    <x v="4"/>
    <s v="ECOMM DIGITAL"/>
    <s v="SHARED SERVICES E-COM"/>
    <d v="2021-11-22T00:00:00"/>
    <s v="Steph"/>
    <s v="Taupin"/>
    <s v="steph.taupin@srg.com.au"/>
    <x v="10"/>
    <x v="1"/>
    <d v="2021-12-13T00:00:00"/>
    <d v="2021-10-13T00:00:00"/>
    <m/>
    <x v="33"/>
    <s v="Q2, FY22"/>
  </r>
  <r>
    <x v="4"/>
    <s v="SS ECOMM SM1"/>
    <s v="SHARED SERVICES E-COM"/>
    <d v="2021-11-22T00:00:00"/>
    <s v="Katie"/>
    <s v="Van Leeuwen"/>
    <s v="Katie.VanLeeuwen@srg.com.au"/>
    <x v="11"/>
    <x v="1"/>
    <d v="2023-10-06T00:00:00"/>
    <d v="2022-10-03T00:00:00"/>
    <m/>
    <x v="29"/>
    <s v="Q2, FY24"/>
  </r>
  <r>
    <x v="4"/>
    <s v="SS ECOMM SM1"/>
    <s v="SHARED SERVICES E-COM"/>
    <d v="2021-11-22T00:00:00"/>
    <s v="Katie"/>
    <s v="Van Leeuwen"/>
    <s v="Katie.VanLeeuwen@srg.com.au"/>
    <x v="0"/>
    <x v="1"/>
    <d v="2023-10-06T00:00:00"/>
    <d v="2022-09-20T00:00:00"/>
    <m/>
    <x v="29"/>
    <s v="Q2, FY24"/>
  </r>
  <r>
    <x v="4"/>
    <s v="SS ECOMM SM1"/>
    <s v="SHARED SERVICES E-COM"/>
    <d v="2021-11-22T00:00:00"/>
    <s v="Katie"/>
    <s v="Van Leeuwen"/>
    <s v="Katie.VanLeeuwen@srg.com.au"/>
    <x v="1"/>
    <x v="1"/>
    <d v="2023-10-06T00:00:00"/>
    <d v="2022-09-20T00:00:00"/>
    <m/>
    <x v="29"/>
    <s v="Q2, FY24"/>
  </r>
  <r>
    <x v="4"/>
    <s v="SS ECOMM SM1"/>
    <s v="SHARED SERVICES E-COM"/>
    <d v="2021-11-22T00:00:00"/>
    <s v="Katie"/>
    <s v="Van Leeuwen"/>
    <s v="Katie.VanLeeuwen@srg.com.au"/>
    <x v="2"/>
    <x v="0"/>
    <m/>
    <d v="2024-02-29T00:00:00"/>
    <m/>
    <x v="4"/>
    <s v="Q3, FY24"/>
  </r>
  <r>
    <x v="4"/>
    <s v="SS ECOMM SM1"/>
    <s v="SHARED SERVICES E-COM"/>
    <d v="2021-11-22T00:00:00"/>
    <s v="Katie"/>
    <s v="Van Leeuwen"/>
    <s v="Katie.VanLeeuwen@srg.com.au"/>
    <x v="3"/>
    <x v="0"/>
    <m/>
    <d v="2024-02-29T00:00:00"/>
    <m/>
    <x v="4"/>
    <s v="Q3, FY24"/>
  </r>
  <r>
    <x v="4"/>
    <s v="SS ECOMM SM1"/>
    <s v="SHARED SERVICES E-COM"/>
    <d v="2021-11-22T00:00:00"/>
    <s v="Katie"/>
    <s v="Van Leeuwen"/>
    <s v="Katie.VanLeeuwen@srg.com.au"/>
    <x v="4"/>
    <x v="0"/>
    <m/>
    <d v="2024-02-29T00:00:00"/>
    <m/>
    <x v="4"/>
    <s v="Q3, FY24"/>
  </r>
  <r>
    <x v="4"/>
    <s v="SS ECOMM SM1"/>
    <s v="SHARED SERVICES E-COM"/>
    <d v="2021-11-22T00:00:00"/>
    <s v="Katie"/>
    <s v="Van Leeuwen"/>
    <s v="Katie.VanLeeuwen@srg.com.au"/>
    <x v="5"/>
    <x v="0"/>
    <m/>
    <d v="2024-02-29T00:00:00"/>
    <m/>
    <x v="4"/>
    <s v="Q3, FY24"/>
  </r>
  <r>
    <x v="4"/>
    <s v="SS ECOMM SM1"/>
    <s v="SHARED SERVICES E-COM"/>
    <d v="2021-11-22T00:00:00"/>
    <s v="Katie"/>
    <s v="Van Leeuwen"/>
    <s v="Katie.VanLeeuwen@srg.com.au"/>
    <x v="6"/>
    <x v="0"/>
    <m/>
    <d v="2024-02-29T00:00:00"/>
    <m/>
    <x v="4"/>
    <s v="Q3, FY24"/>
  </r>
  <r>
    <x v="4"/>
    <s v="SS ECOMM SM1"/>
    <s v="SHARED SERVICES E-COM"/>
    <d v="2021-11-22T00:00:00"/>
    <s v="Katie"/>
    <s v="Van Leeuwen"/>
    <s v="Katie.VanLeeuwen@srg.com.au"/>
    <x v="7"/>
    <x v="1"/>
    <d v="2022-08-09T00:00:00"/>
    <d v="2022-03-15T00:00:00"/>
    <m/>
    <x v="10"/>
    <s v="Q1, FY23"/>
  </r>
  <r>
    <x v="4"/>
    <s v="SS ECOMM SM1"/>
    <s v="SHARED SERVICES E-COM"/>
    <d v="2021-11-22T00:00:00"/>
    <s v="Katie"/>
    <s v="Van Leeuwen"/>
    <s v="Katie.VanLeeuwen@srg.com.au"/>
    <x v="8"/>
    <x v="1"/>
    <d v="2022-08-09T00:00:00"/>
    <d v="2022-06-23T00:00:00"/>
    <m/>
    <x v="10"/>
    <s v="Q1, FY23"/>
  </r>
  <r>
    <x v="4"/>
    <s v="SS ECOMM SM1"/>
    <s v="SHARED SERVICES E-COM"/>
    <d v="2021-11-22T00:00:00"/>
    <s v="Katie"/>
    <s v="Van Leeuwen"/>
    <s v="Katie.VanLeeuwen@srg.com.au"/>
    <x v="9"/>
    <x v="1"/>
    <d v="2021-12-10T00:00:00"/>
    <d v="2021-10-22T00:00:00"/>
    <m/>
    <x v="33"/>
    <s v="Q2, FY22"/>
  </r>
  <r>
    <x v="4"/>
    <s v="SS ECOMM SM1"/>
    <s v="SHARED SERVICES E-COM"/>
    <d v="2021-11-22T00:00:00"/>
    <s v="Katie"/>
    <s v="Van Leeuwen"/>
    <s v="Katie.VanLeeuwen@srg.com.au"/>
    <x v="9"/>
    <x v="1"/>
    <d v="2022-10-19T00:00:00"/>
    <d v="2022-10-18T00:00:00"/>
    <m/>
    <x v="3"/>
    <s v="Q2, FY23"/>
  </r>
  <r>
    <x v="4"/>
    <s v="SS ECOMM SM1"/>
    <s v="SHARED SERVICES E-COM"/>
    <d v="2021-11-22T00:00:00"/>
    <s v="Katie"/>
    <s v="Van Leeuwen"/>
    <s v="Katie.VanLeeuwen@srg.com.au"/>
    <x v="9"/>
    <x v="1"/>
    <d v="2024-04-17T00:00:00"/>
    <d v="2024-04-17T00:00:00"/>
    <m/>
    <x v="5"/>
    <s v="Q4, FY24"/>
  </r>
  <r>
    <x v="4"/>
    <s v="SS ECOMM SM1"/>
    <s v="SHARED SERVICES E-COM"/>
    <d v="2021-11-22T00:00:00"/>
    <s v="Katie"/>
    <s v="Van Leeuwen"/>
    <s v="Katie.VanLeeuwen@srg.com.au"/>
    <x v="10"/>
    <x v="1"/>
    <d v="2021-12-10T00:00:00"/>
    <d v="2021-10-22T00:00:00"/>
    <m/>
    <x v="33"/>
    <s v="Q2, FY22"/>
  </r>
  <r>
    <x v="8"/>
    <s v="SC DCManagement ANA"/>
    <s v="DC"/>
    <d v="2021-11-15T00:00:00"/>
    <s v="Joe"/>
    <s v="Bush"/>
    <s v="JOVARN_BUSH@HOTMAIL.COM"/>
    <x v="0"/>
    <x v="1"/>
    <d v="2023-06-13T00:00:00"/>
    <d v="2022-10-06T00:00:00"/>
    <m/>
    <x v="35"/>
    <s v="Q4, FY23"/>
  </r>
  <r>
    <x v="8"/>
    <s v="SC DCManagement ANA"/>
    <s v="DC"/>
    <d v="2021-11-15T00:00:00"/>
    <s v="Joe"/>
    <s v="Bush"/>
    <s v="JOVARN_BUSH@HOTMAIL.COM"/>
    <x v="1"/>
    <x v="1"/>
    <d v="2023-06-13T00:00:00"/>
    <d v="2022-10-06T00:00:00"/>
    <m/>
    <x v="35"/>
    <s v="Q4, FY23"/>
  </r>
  <r>
    <x v="8"/>
    <s v="SC DCManagement ANA"/>
    <s v="DC"/>
    <d v="2021-11-15T00:00:00"/>
    <s v="Mohamed Ali"/>
    <s v="Ali"/>
    <s v="MAHEALI96@GMAIL.COM"/>
    <x v="0"/>
    <x v="1"/>
    <d v="2024-04-24T00:00:00"/>
    <d v="2022-10-06T00:00:00"/>
    <m/>
    <x v="22"/>
    <s v="Q4, FY24"/>
  </r>
  <r>
    <x v="8"/>
    <s v="SC DCManagement ANA"/>
    <s v="DC"/>
    <d v="2021-11-15T00:00:00"/>
    <s v="Mohamed Ali"/>
    <s v="Ali"/>
    <s v="MAHEALI96@GMAIL.COM"/>
    <x v="1"/>
    <x v="1"/>
    <d v="2024-04-24T00:00:00"/>
    <d v="2022-10-06T00:00:00"/>
    <m/>
    <x v="22"/>
    <s v="Q4, FY24"/>
  </r>
  <r>
    <x v="8"/>
    <s v="SC DCManagement ANA"/>
    <s v="DC"/>
    <d v="2021-11-15T00:00:00"/>
    <s v="Ngata"/>
    <s v="Bush"/>
    <s v="WHIU.BUSH@GMAIL.COM"/>
    <x v="0"/>
    <x v="1"/>
    <d v="2023-08-04T00:00:00"/>
    <d v="2022-10-06T00:00:00"/>
    <m/>
    <x v="34"/>
    <s v="Q1, FY24"/>
  </r>
  <r>
    <x v="8"/>
    <s v="SC DCManagement ANA"/>
    <s v="DC"/>
    <d v="2021-11-15T00:00:00"/>
    <s v="Ngata"/>
    <s v="Bush"/>
    <s v="WHIU.BUSH@GMAIL.COM"/>
    <x v="1"/>
    <x v="1"/>
    <d v="2023-08-04T00:00:00"/>
    <d v="2022-10-06T00:00:00"/>
    <m/>
    <x v="34"/>
    <s v="Q1, FY24"/>
  </r>
  <r>
    <x v="8"/>
    <s v="SC DCManagement ANA"/>
    <s v="DC"/>
    <d v="2021-11-15T00:00:00"/>
    <s v="None"/>
    <s v="Kahsay"/>
    <s v="marudc113131@gmail.com"/>
    <x v="0"/>
    <x v="1"/>
    <d v="2023-08-04T00:00:00"/>
    <d v="2022-10-06T00:00:00"/>
    <m/>
    <x v="34"/>
    <s v="Q1, FY24"/>
  </r>
  <r>
    <x v="8"/>
    <s v="SC DCManagement ANA"/>
    <s v="DC"/>
    <d v="2021-11-15T00:00:00"/>
    <s v="None"/>
    <s v="Kahsay"/>
    <s v="marudc113131@gmail.com"/>
    <x v="1"/>
    <x v="1"/>
    <d v="2023-08-04T00:00:00"/>
    <d v="2022-10-06T00:00:00"/>
    <m/>
    <x v="34"/>
    <s v="Q1, FY24"/>
  </r>
  <r>
    <x v="8"/>
    <s v="SC DCManagement ANA"/>
    <s v="DC"/>
    <d v="2021-11-15T00:00:00"/>
    <s v="Tushar"/>
    <s v="Patel"/>
    <s v="Tushar.Patel@srg.com.au"/>
    <x v="0"/>
    <x v="1"/>
    <d v="2023-06-13T00:00:00"/>
    <d v="2022-10-06T00:00:00"/>
    <m/>
    <x v="35"/>
    <s v="Q4, FY23"/>
  </r>
  <r>
    <x v="8"/>
    <s v="SC DCManagement ANA"/>
    <s v="DC"/>
    <d v="2021-11-15T00:00:00"/>
    <s v="Tushar"/>
    <s v="Patel"/>
    <s v="Tushar.Patel@srg.com.au"/>
    <x v="1"/>
    <x v="1"/>
    <d v="2023-06-13T00:00:00"/>
    <d v="2022-10-06T00:00:00"/>
    <m/>
    <x v="35"/>
    <s v="Q4, FY23"/>
  </r>
  <r>
    <x v="8"/>
    <s v="SC PROCESS &amp;TRANS TL"/>
    <s v="DC"/>
    <d v="2021-11-15T00:00:00"/>
    <s v="Filipos"/>
    <s v="Tecle"/>
    <s v="natural.2man@gmail.com"/>
    <x v="0"/>
    <x v="1"/>
    <d v="2022-10-18T00:00:00"/>
    <d v="2022-10-06T00:00:00"/>
    <m/>
    <x v="3"/>
    <s v="Q2, FY23"/>
  </r>
  <r>
    <x v="8"/>
    <s v="SC PROCESS &amp;TRANS TL"/>
    <s v="DC"/>
    <d v="2021-11-15T00:00:00"/>
    <s v="Filipos"/>
    <s v="Tecle"/>
    <s v="natural.2man@gmail.com"/>
    <x v="1"/>
    <x v="1"/>
    <d v="2022-10-18T00:00:00"/>
    <d v="2022-10-06T00:00:00"/>
    <m/>
    <x v="3"/>
    <s v="Q2, FY23"/>
  </r>
  <r>
    <x v="8"/>
    <s v="SC PROCESS &amp;TRANS TL"/>
    <s v="DC LEADING HANDS"/>
    <d v="2021-11-15T00:00:00"/>
    <s v="Tal"/>
    <s v="Sidhu"/>
    <s v="TALWINDERSIDHU172@HOTMAIL.COM"/>
    <x v="0"/>
    <x v="1"/>
    <d v="2022-10-13T00:00:00"/>
    <d v="2022-10-06T00:00:00"/>
    <m/>
    <x v="3"/>
    <s v="Q2, FY23"/>
  </r>
  <r>
    <x v="8"/>
    <s v="SC PROCESS &amp;TRANS TL"/>
    <s v="DC LEADING HANDS"/>
    <d v="2021-11-15T00:00:00"/>
    <s v="Tal"/>
    <s v="Sidhu"/>
    <s v="TALWINDERSIDHU172@HOTMAIL.COM"/>
    <x v="1"/>
    <x v="1"/>
    <d v="2023-08-04T00:00:00"/>
    <d v="2022-10-06T00:00:00"/>
    <m/>
    <x v="34"/>
    <s v="Q1, FY24"/>
  </r>
  <r>
    <x v="8"/>
    <s v="SC PROCESS &amp;TRANS TL"/>
    <s v="DC LEADING HANDS"/>
    <d v="2021-11-15T00:00:00"/>
    <s v="Tal"/>
    <s v="Sidhu"/>
    <s v="TALWINDERSIDHU172@HOTMAIL.COM"/>
    <x v="2"/>
    <x v="1"/>
    <d v="2024-04-24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2"/>
    <x v="1"/>
    <d v="2025-04-02T00:00:00"/>
    <d v="2025-03-11T00:00:00"/>
    <m/>
    <x v="1"/>
    <s v="Q4, FY25"/>
  </r>
  <r>
    <x v="8"/>
    <s v="SC PROCESS &amp;TRANS TL"/>
    <s v="DC LEADING HANDS"/>
    <d v="2021-11-15T00:00:00"/>
    <s v="Tal"/>
    <s v="Sidhu"/>
    <s v="TALWINDERSIDHU172@HOTMAIL.COM"/>
    <x v="3"/>
    <x v="1"/>
    <d v="2024-05-08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3"/>
    <x v="1"/>
    <d v="2025-04-02T00:00:00"/>
    <d v="2025-03-26T00:00:00"/>
    <m/>
    <x v="1"/>
    <s v="Q4, FY25"/>
  </r>
  <r>
    <x v="8"/>
    <s v="SC PROCESS &amp;TRANS TL"/>
    <s v="DC LEADING HANDS"/>
    <d v="2021-11-15T00:00:00"/>
    <s v="Tal"/>
    <s v="Sidhu"/>
    <s v="TALWINDERSIDHU172@HOTMAIL.COM"/>
    <x v="4"/>
    <x v="1"/>
    <d v="2024-05-08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4"/>
    <x v="1"/>
    <d v="2025-04-02T00:00:00"/>
    <d v="2025-03-26T00:00:00"/>
    <m/>
    <x v="1"/>
    <s v="Q4, FY25"/>
  </r>
  <r>
    <x v="8"/>
    <s v="SC PROCESS &amp;TRANS TL"/>
    <s v="DC LEADING HANDS"/>
    <d v="2021-11-15T00:00:00"/>
    <s v="Tal"/>
    <s v="Sidhu"/>
    <s v="TALWINDERSIDHU172@HOTMAIL.COM"/>
    <x v="5"/>
    <x v="1"/>
    <d v="2024-05-08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5"/>
    <x v="1"/>
    <d v="2025-04-02T00:00:00"/>
    <d v="2025-03-26T00:00:00"/>
    <m/>
    <x v="1"/>
    <s v="Q4, FY25"/>
  </r>
  <r>
    <x v="8"/>
    <s v="SC PROCESS &amp;TRANS TL"/>
    <s v="DC LEADING HANDS"/>
    <d v="2021-11-15T00:00:00"/>
    <s v="Tal"/>
    <s v="Sidhu"/>
    <s v="TALWINDERSIDHU172@HOTMAIL.COM"/>
    <x v="6"/>
    <x v="1"/>
    <d v="2024-04-24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6"/>
    <x v="1"/>
    <d v="2025-04-02T00:00:00"/>
    <d v="2025-03-11T00:00:00"/>
    <m/>
    <x v="1"/>
    <s v="Q4, FY25"/>
  </r>
  <r>
    <x v="8"/>
    <s v="SC PROCESS &amp;TRANS TL"/>
    <s v="DC LEADING HANDS"/>
    <d v="2021-11-15T00:00:00"/>
    <s v="Tal"/>
    <s v="Sidhu"/>
    <s v="TALWINDERSIDHU172@HOTMAIL.COM"/>
    <x v="7"/>
    <x v="1"/>
    <d v="2024-04-24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8"/>
    <x v="1"/>
    <d v="2024-04-24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9"/>
    <x v="1"/>
    <d v="2024-04-24T00:00:00"/>
    <d v="2024-03-22T00:00:00"/>
    <m/>
    <x v="22"/>
    <s v="Q4, FY24"/>
  </r>
  <r>
    <x v="8"/>
    <s v="SC PROCESS &amp;TRANS TL"/>
    <s v="DC LEADING HANDS"/>
    <d v="2021-11-15T00:00:00"/>
    <s v="Tal"/>
    <s v="Sidhu"/>
    <s v="TALWINDERSIDHU172@HOTMAIL.COM"/>
    <x v="10"/>
    <x v="1"/>
    <d v="2024-04-24T00:00:00"/>
    <d v="2024-03-22T00:00:00"/>
    <m/>
    <x v="22"/>
    <s v="Q4, FY24"/>
  </r>
  <r>
    <x v="8"/>
    <s v="Supply Chain DCManagement"/>
    <s v="DC"/>
    <d v="2021-11-15T00:00:00"/>
    <s v="Abdul"/>
    <s v="Ali"/>
    <s v="Abdul.Ali@spotlight.com.au"/>
    <x v="0"/>
    <x v="1"/>
    <d v="2023-06-13T00:00:00"/>
    <d v="2022-10-06T00:00:00"/>
    <m/>
    <x v="35"/>
    <s v="Q4, FY23"/>
  </r>
  <r>
    <x v="8"/>
    <s v="Supply Chain DCManagement"/>
    <s v="DC"/>
    <d v="2021-11-15T00:00:00"/>
    <s v="Abdul"/>
    <s v="Ali"/>
    <s v="Abdul.Ali@spotlight.com.au"/>
    <x v="1"/>
    <x v="1"/>
    <d v="2023-06-13T00:00:00"/>
    <d v="2022-10-06T00:00:00"/>
    <m/>
    <x v="35"/>
    <s v="Q4, FY23"/>
  </r>
  <r>
    <x v="8"/>
    <s v="Supply Chain DCManagement"/>
    <s v="DC"/>
    <d v="2021-11-15T00:00:00"/>
    <s v="Garu"/>
    <s v="Bekuretsion"/>
    <s v="MANTUY2006@YAHOO.COM"/>
    <x v="0"/>
    <x v="1"/>
    <d v="2023-06-13T00:00:00"/>
    <d v="2022-10-06T00:00:00"/>
    <m/>
    <x v="35"/>
    <s v="Q4, FY23"/>
  </r>
  <r>
    <x v="8"/>
    <s v="Supply Chain DCManagement"/>
    <s v="DC"/>
    <d v="2021-11-15T00:00:00"/>
    <s v="Garu"/>
    <s v="Bekuretsion"/>
    <s v="MANTUY2006@YAHOO.COM"/>
    <x v="1"/>
    <x v="1"/>
    <d v="2023-06-13T00:00:00"/>
    <d v="2022-10-06T00:00:00"/>
    <m/>
    <x v="35"/>
    <s v="Q4, FY23"/>
  </r>
  <r>
    <x v="8"/>
    <s v="Supply Chain DCManagement"/>
    <s v="DC"/>
    <d v="2021-11-15T00:00:00"/>
    <s v="Ramir"/>
    <s v="Lobo"/>
    <s v="RAMIR.LOBO@GMAIL.COM"/>
    <x v="0"/>
    <x v="1"/>
    <d v="2023-06-13T00:00:00"/>
    <d v="2022-10-06T00:00:00"/>
    <m/>
    <x v="35"/>
    <s v="Q4, FY23"/>
  </r>
  <r>
    <x v="8"/>
    <s v="Supply Chain DCManagement"/>
    <s v="DC"/>
    <d v="2021-11-15T00:00:00"/>
    <s v="Ramir"/>
    <s v="Lobo"/>
    <s v="RAMIR.LOBO@GMAIL.COM"/>
    <x v="1"/>
    <x v="1"/>
    <d v="2023-06-13T00:00:00"/>
    <d v="2022-10-06T00:00:00"/>
    <m/>
    <x v="35"/>
    <s v="Q4, FY23"/>
  </r>
  <r>
    <x v="8"/>
    <s v="Supply Chain DCManagement"/>
    <s v="DC"/>
    <d v="2021-11-15T00:00:00"/>
    <s v="Thom"/>
    <s v="Sem"/>
    <s v="THOM.88@LIVE.COM"/>
    <x v="0"/>
    <x v="1"/>
    <d v="2022-10-10T00:00:00"/>
    <d v="2022-10-06T00:00:00"/>
    <m/>
    <x v="3"/>
    <s v="Q2, FY23"/>
  </r>
  <r>
    <x v="8"/>
    <s v="Supply Chain DCManagement"/>
    <s v="DC"/>
    <d v="2021-11-15T00:00:00"/>
    <s v="Thom"/>
    <s v="Sem"/>
    <s v="THOM.88@LIVE.COM"/>
    <x v="1"/>
    <x v="1"/>
    <d v="2022-10-10T00:00:00"/>
    <d v="2022-10-06T00:00:00"/>
    <m/>
    <x v="3"/>
    <s v="Q2, FY23"/>
  </r>
  <r>
    <x v="5"/>
    <m/>
    <s v="FFM SUPPORT"/>
    <d v="2021-11-15T00:00:00"/>
    <s v="Dimitra"/>
    <s v="Soulemezis"/>
    <s v="dimitra.soulemezis@spotlightgroup.com"/>
    <x v="0"/>
    <x v="1"/>
    <d v="2024-08-05T00:00:00"/>
    <d v="2022-09-20T00:00:00"/>
    <m/>
    <x v="17"/>
    <s v="Q1, FY25"/>
  </r>
  <r>
    <x v="5"/>
    <m/>
    <s v="FFM SUPPORT"/>
    <d v="2021-11-15T00:00:00"/>
    <s v="Dimitra"/>
    <s v="Soulemezis"/>
    <s v="dimitra.soulemezis@spotlightgroup.com"/>
    <x v="1"/>
    <x v="1"/>
    <d v="2024-08-05T00:00:00"/>
    <d v="2022-09-20T00:00:00"/>
    <m/>
    <x v="17"/>
    <s v="Q1, FY25"/>
  </r>
  <r>
    <x v="5"/>
    <m/>
    <s v="FFM SUPPORT"/>
    <d v="2021-11-15T00:00:00"/>
    <s v="Dimitra"/>
    <s v="Soulemezis"/>
    <s v="dimitra.soulemezis@spotlightgroup.com"/>
    <x v="2"/>
    <x v="0"/>
    <m/>
    <d v="2024-02-29T00:00:00"/>
    <m/>
    <x v="4"/>
    <s v="Q3, FY24"/>
  </r>
  <r>
    <x v="5"/>
    <m/>
    <s v="FFM SUPPORT"/>
    <d v="2021-11-15T00:00:00"/>
    <s v="Dimitra"/>
    <s v="Soulemezis"/>
    <s v="dimitra.soulemezis@spotlightgroup.com"/>
    <x v="3"/>
    <x v="0"/>
    <m/>
    <d v="2024-02-29T00:00:00"/>
    <m/>
    <x v="4"/>
    <s v="Q3, FY24"/>
  </r>
  <r>
    <x v="5"/>
    <m/>
    <s v="FFM SUPPORT"/>
    <d v="2021-11-15T00:00:00"/>
    <s v="Dimitra"/>
    <s v="Soulemezis"/>
    <s v="dimitra.soulemezis@spotlightgroup.com"/>
    <x v="4"/>
    <x v="0"/>
    <m/>
    <d v="2024-02-29T00:00:00"/>
    <m/>
    <x v="4"/>
    <s v="Q3, FY24"/>
  </r>
  <r>
    <x v="5"/>
    <m/>
    <s v="FFM SUPPORT"/>
    <d v="2021-11-15T00:00:00"/>
    <s v="Dimitra"/>
    <s v="Soulemezis"/>
    <s v="dimitra.soulemezis@spotlightgroup.com"/>
    <x v="5"/>
    <x v="0"/>
    <m/>
    <d v="2024-02-29T00:00:00"/>
    <m/>
    <x v="4"/>
    <s v="Q3, FY24"/>
  </r>
  <r>
    <x v="5"/>
    <m/>
    <s v="FFM SUPPORT"/>
    <d v="2021-11-15T00:00:00"/>
    <s v="Dimitra"/>
    <s v="Soulemezis"/>
    <s v="dimitra.soulemezis@spotlightgroup.com"/>
    <x v="6"/>
    <x v="0"/>
    <m/>
    <d v="2024-02-29T00:00:00"/>
    <m/>
    <x v="4"/>
    <s v="Q3, FY24"/>
  </r>
  <r>
    <x v="5"/>
    <m/>
    <s v="FFM SUPPORT"/>
    <d v="2021-11-15T00:00:00"/>
    <s v="Dimitra"/>
    <s v="Soulemezis"/>
    <s v="dimitra.soulemezis@spotlightgroup.com"/>
    <x v="7"/>
    <x v="1"/>
    <d v="2022-03-29T00:00:00"/>
    <d v="2022-03-15T00:00:00"/>
    <m/>
    <x v="27"/>
    <s v="Q4, FY22"/>
  </r>
  <r>
    <x v="5"/>
    <m/>
    <s v="FFM SUPPORT"/>
    <d v="2021-11-15T00:00:00"/>
    <s v="Dimitra"/>
    <s v="Soulemezis"/>
    <s v="dimitra.soulemezis@spotlightgroup.com"/>
    <x v="8"/>
    <x v="1"/>
    <d v="2023-06-01T00:00:00"/>
    <d v="2022-09-26T00:00:00"/>
    <m/>
    <x v="35"/>
    <s v="Q4, FY23"/>
  </r>
  <r>
    <x v="5"/>
    <m/>
    <s v="FFM SUPPORT"/>
    <d v="2021-11-15T00:00:00"/>
    <s v="Dimitra"/>
    <s v="Soulemezis"/>
    <s v="dimitra.soulemezis@spotlightgroup.com"/>
    <x v="9"/>
    <x v="1"/>
    <d v="2021-12-08T00:00:00"/>
    <d v="2021-10-05T00:00:00"/>
    <m/>
    <x v="33"/>
    <s v="Q2, FY22"/>
  </r>
  <r>
    <x v="5"/>
    <m/>
    <s v="FFM SUPPORT"/>
    <d v="2021-11-15T00:00:00"/>
    <s v="Dimitra"/>
    <s v="Soulemezis"/>
    <s v="dimitra.soulemezis@spotlightgroup.com"/>
    <x v="9"/>
    <x v="1"/>
    <d v="2022-11-14T00:00:00"/>
    <d v="2022-11-14T00:00:00"/>
    <s v="To be familiar with safety whilst working in store"/>
    <x v="26"/>
    <s v="Q2, FY23"/>
  </r>
  <r>
    <x v="5"/>
    <m/>
    <s v="FFM SUPPORT"/>
    <d v="2021-11-15T00:00:00"/>
    <s v="Dimitra"/>
    <s v="Soulemezis"/>
    <s v="dimitra.soulemezis@spotlightgroup.com"/>
    <x v="10"/>
    <x v="1"/>
    <d v="2023-06-01T00:00:00"/>
    <d v="2023-05-11T00:00:00"/>
    <m/>
    <x v="35"/>
    <s v="Q4, FY23"/>
  </r>
  <r>
    <x v="4"/>
    <s v="ECOMM DIGITAL"/>
    <s v="SHARED SERVICES E-COM"/>
    <d v="2021-11-08T00:00:00"/>
    <s v="Matt"/>
    <s v="Demarco"/>
    <s v="matt.demarco@srg.com.au"/>
    <x v="11"/>
    <x v="1"/>
    <d v="2022-10-05T00:00:00"/>
    <d v="2022-10-03T00:00:00"/>
    <m/>
    <x v="3"/>
    <s v="Q2, FY23"/>
  </r>
  <r>
    <x v="4"/>
    <s v="ECOMM DIGITAL"/>
    <s v="SHARED SERVICES E-COM"/>
    <d v="2021-11-08T00:00:00"/>
    <s v="Matt"/>
    <s v="Demarco"/>
    <s v="matt.demarco@srg.com.au"/>
    <x v="0"/>
    <x v="1"/>
    <d v="2024-01-02T00:00:00"/>
    <d v="2022-09-20T00:00:00"/>
    <m/>
    <x v="24"/>
    <s v="Q3, FY24"/>
  </r>
  <r>
    <x v="4"/>
    <s v="ECOMM DIGITAL"/>
    <s v="SHARED SERVICES E-COM"/>
    <d v="2021-11-08T00:00:00"/>
    <s v="Matt"/>
    <s v="Demarco"/>
    <s v="matt.demarco@srg.com.au"/>
    <x v="1"/>
    <x v="1"/>
    <d v="2024-01-02T00:00:00"/>
    <d v="2022-09-20T00:00:00"/>
    <m/>
    <x v="24"/>
    <s v="Q3, FY24"/>
  </r>
  <r>
    <x v="4"/>
    <s v="ECOMM DIGITAL"/>
    <s v="SHARED SERVICES E-COM"/>
    <d v="2021-11-08T00:00:00"/>
    <s v="Matt"/>
    <s v="Demarco"/>
    <s v="matt.demarco@srg.com.au"/>
    <x v="2"/>
    <x v="1"/>
    <d v="2025-05-26T00:00:00"/>
    <d v="2024-02-29T00:00:00"/>
    <m/>
    <x v="0"/>
    <s v="Q4, FY25"/>
  </r>
  <r>
    <x v="4"/>
    <s v="ECOMM DIGITAL"/>
    <s v="SHARED SERVICES E-COM"/>
    <d v="2021-11-08T00:00:00"/>
    <s v="Matt"/>
    <s v="Demarco"/>
    <s v="matt.demarco@srg.com.au"/>
    <x v="3"/>
    <x v="1"/>
    <d v="2025-05-26T00:00:00"/>
    <d v="2024-02-29T00:00:00"/>
    <m/>
    <x v="0"/>
    <s v="Q4, FY25"/>
  </r>
  <r>
    <x v="4"/>
    <s v="ECOMM DIGITAL"/>
    <s v="SHARED SERVICES E-COM"/>
    <d v="2021-11-08T00:00:00"/>
    <s v="Matt"/>
    <s v="Demarco"/>
    <s v="matt.demarco@srg.com.au"/>
    <x v="4"/>
    <x v="1"/>
    <d v="2025-05-26T00:00:00"/>
    <d v="2024-02-29T00:00:00"/>
    <m/>
    <x v="0"/>
    <s v="Q4, FY25"/>
  </r>
  <r>
    <x v="4"/>
    <s v="ECOMM DIGITAL"/>
    <s v="SHARED SERVICES E-COM"/>
    <d v="2021-11-08T00:00:00"/>
    <s v="Matt"/>
    <s v="Demarco"/>
    <s v="matt.demarco@srg.com.au"/>
    <x v="5"/>
    <x v="0"/>
    <m/>
    <d v="2024-02-29T00:00:00"/>
    <m/>
    <x v="4"/>
    <s v="Q3, FY24"/>
  </r>
  <r>
    <x v="4"/>
    <s v="ECOMM DIGITAL"/>
    <s v="SHARED SERVICES E-COM"/>
    <d v="2021-11-08T00:00:00"/>
    <s v="Matt"/>
    <s v="Demarco"/>
    <s v="matt.demarco@srg.com.au"/>
    <x v="6"/>
    <x v="0"/>
    <m/>
    <d v="2024-02-29T00:00:00"/>
    <m/>
    <x v="4"/>
    <s v="Q3, FY24"/>
  </r>
  <r>
    <x v="4"/>
    <s v="ECOMM DIGITAL"/>
    <s v="SHARED SERVICES E-COM"/>
    <d v="2021-11-08T00:00:00"/>
    <s v="Matt"/>
    <s v="Demarco"/>
    <s v="matt.demarco@srg.com.au"/>
    <x v="7"/>
    <x v="1"/>
    <d v="2022-04-03T00:00:00"/>
    <d v="2022-03-15T00:00:00"/>
    <m/>
    <x v="27"/>
    <s v="Q4, FY22"/>
  </r>
  <r>
    <x v="4"/>
    <s v="ECOMM DIGITAL"/>
    <s v="SHARED SERVICES E-COM"/>
    <d v="2021-11-08T00:00:00"/>
    <s v="Matt"/>
    <s v="Demarco"/>
    <s v="matt.demarco@srg.com.au"/>
    <x v="8"/>
    <x v="1"/>
    <d v="2023-01-13T00:00:00"/>
    <d v="2022-06-23T00:00:00"/>
    <m/>
    <x v="9"/>
    <s v="Q3, FY23"/>
  </r>
  <r>
    <x v="4"/>
    <s v="ECOMM DIGITAL"/>
    <s v="SHARED SERVICES E-COM"/>
    <d v="2021-11-08T00:00:00"/>
    <s v="Matt"/>
    <s v="Demarco"/>
    <s v="matt.demarco@srg.com.au"/>
    <x v="9"/>
    <x v="1"/>
    <d v="2021-12-09T00:00:00"/>
    <d v="2021-08-18T00:00:00"/>
    <m/>
    <x v="33"/>
    <s v="Q2, FY22"/>
  </r>
  <r>
    <x v="4"/>
    <s v="ECOMM DIGITAL"/>
    <s v="SHARED SERVICES E-COM"/>
    <d v="2021-11-08T00:00:00"/>
    <s v="Matt"/>
    <s v="Demarco"/>
    <s v="matt.demarco@srg.com.au"/>
    <x v="9"/>
    <x v="1"/>
    <d v="2022-06-22T00:00:00"/>
    <d v="2022-06-22T00:00:00"/>
    <m/>
    <x v="41"/>
    <s v="Q4, FY22"/>
  </r>
  <r>
    <x v="4"/>
    <s v="ECOMM DIGITAL"/>
    <s v="SHARED SERVICES E-COM"/>
    <d v="2021-11-08T00:00:00"/>
    <s v="Matt"/>
    <s v="Demarco"/>
    <s v="matt.demarco@srg.com.au"/>
    <x v="10"/>
    <x v="1"/>
    <d v="2021-12-20T00:00:00"/>
    <d v="2021-08-18T00:00:00"/>
    <m/>
    <x v="33"/>
    <s v="Q2, FY22"/>
  </r>
  <r>
    <x v="4"/>
    <s v="SS ECOMM SM1"/>
    <s v="SHARED SERVICES E-COM"/>
    <d v="2021-11-08T00:00:00"/>
    <s v="Dean"/>
    <s v="Gerst"/>
    <s v="Dean.Gerst@srg.com.au"/>
    <x v="0"/>
    <x v="1"/>
    <d v="2022-09-26T00:00:00"/>
    <d v="2022-09-20T00:00:00"/>
    <m/>
    <x v="3"/>
    <s v="Q2, FY23"/>
  </r>
  <r>
    <x v="4"/>
    <s v="SS ECOMM SM1"/>
    <s v="SHARED SERVICES E-COM"/>
    <d v="2021-11-08T00:00:00"/>
    <s v="Dean"/>
    <s v="Gerst"/>
    <s v="Dean.Gerst@srg.com.au"/>
    <x v="1"/>
    <x v="1"/>
    <d v="2022-09-26T00:00:00"/>
    <d v="2022-09-20T00:00:00"/>
    <m/>
    <x v="3"/>
    <s v="Q2, FY23"/>
  </r>
  <r>
    <x v="4"/>
    <s v="SS ECOMM SM1"/>
    <s v="SHARED SERVICES E-COM"/>
    <d v="2021-11-08T00:00:00"/>
    <s v="Dean"/>
    <s v="Gerst"/>
    <s v="Dean.Gerst@srg.com.au"/>
    <x v="2"/>
    <x v="1"/>
    <d v="2024-04-03T00:00:00"/>
    <d v="2024-02-29T00:00:00"/>
    <m/>
    <x v="5"/>
    <s v="Q4, FY24"/>
  </r>
  <r>
    <x v="4"/>
    <s v="SS ECOMM SM1"/>
    <s v="SHARED SERVICES E-COM"/>
    <d v="2021-11-08T00:00:00"/>
    <s v="Dean"/>
    <s v="Gerst"/>
    <s v="Dean.Gerst@srg.com.au"/>
    <x v="3"/>
    <x v="1"/>
    <d v="2024-04-03T00:00:00"/>
    <d v="2024-02-29T00:00:00"/>
    <m/>
    <x v="5"/>
    <s v="Q4, FY24"/>
  </r>
  <r>
    <x v="4"/>
    <s v="SS ECOMM SM1"/>
    <s v="SHARED SERVICES E-COM"/>
    <d v="2021-11-08T00:00:00"/>
    <s v="Dean"/>
    <s v="Gerst"/>
    <s v="Dean.Gerst@srg.com.au"/>
    <x v="4"/>
    <x v="1"/>
    <d v="2024-04-03T00:00:00"/>
    <d v="2024-02-29T00:00:00"/>
    <m/>
    <x v="5"/>
    <s v="Q4, FY24"/>
  </r>
  <r>
    <x v="4"/>
    <s v="SS ECOMM SM1"/>
    <s v="SHARED SERVICES E-COM"/>
    <d v="2021-11-08T00:00:00"/>
    <s v="Dean"/>
    <s v="Gerst"/>
    <s v="Dean.Gerst@srg.com.au"/>
    <x v="5"/>
    <x v="1"/>
    <d v="2024-04-03T00:00:00"/>
    <d v="2024-02-29T00:00:00"/>
    <m/>
    <x v="5"/>
    <s v="Q4, FY24"/>
  </r>
  <r>
    <x v="4"/>
    <s v="SS ECOMM SM1"/>
    <s v="SHARED SERVICES E-COM"/>
    <d v="2021-11-08T00:00:00"/>
    <s v="Dean"/>
    <s v="Gerst"/>
    <s v="Dean.Gerst@srg.com.au"/>
    <x v="6"/>
    <x v="1"/>
    <d v="2024-04-03T00:00:00"/>
    <d v="2024-02-29T00:00:00"/>
    <m/>
    <x v="5"/>
    <s v="Q4, FY24"/>
  </r>
  <r>
    <x v="4"/>
    <s v="SS ECOMM SM1"/>
    <s v="SHARED SERVICES E-COM"/>
    <d v="2021-11-08T00:00:00"/>
    <s v="Dean"/>
    <s v="Gerst"/>
    <s v="Dean.Gerst@srg.com.au"/>
    <x v="7"/>
    <x v="1"/>
    <d v="2022-04-20T00:00:00"/>
    <d v="2022-03-15T00:00:00"/>
    <s v="to learn about the flexible working guidelines"/>
    <x v="27"/>
    <s v="Q4, FY22"/>
  </r>
  <r>
    <x v="4"/>
    <s v="SS ECOMM SM1"/>
    <s v="SHARED SERVICES E-COM"/>
    <d v="2021-11-08T00:00:00"/>
    <s v="Dean"/>
    <s v="Gerst"/>
    <s v="Dean.Gerst@srg.com.au"/>
    <x v="8"/>
    <x v="1"/>
    <d v="2022-09-26T00:00:00"/>
    <d v="2022-06-23T00:00:00"/>
    <m/>
    <x v="3"/>
    <s v="Q2, FY23"/>
  </r>
  <r>
    <x v="4"/>
    <s v="SS ECOMM SM1"/>
    <s v="SHARED SERVICES E-COM"/>
    <d v="2021-11-08T00:00:00"/>
    <s v="Dean"/>
    <s v="Gerst"/>
    <s v="Dean.Gerst@srg.com.au"/>
    <x v="8"/>
    <x v="1"/>
    <d v="2024-04-03T00:00:00"/>
    <d v="2024-04-03T00:00:00"/>
    <m/>
    <x v="5"/>
    <s v="Q4, FY24"/>
  </r>
  <r>
    <x v="4"/>
    <s v="SS ECOMM SM1"/>
    <s v="SHARED SERVICES E-COM"/>
    <d v="2021-11-08T00:00:00"/>
    <s v="Dean"/>
    <s v="Gerst"/>
    <s v="Dean.Gerst@srg.com.au"/>
    <x v="9"/>
    <x v="1"/>
    <d v="2021-12-09T00:00:00"/>
    <d v="2021-10-21T00:00:00"/>
    <s v="To learn about health and safety so I can help create a safe work environment for me and my teammates."/>
    <x v="33"/>
    <s v="Q2, FY22"/>
  </r>
  <r>
    <x v="4"/>
    <s v="SS ECOMM SM1"/>
    <s v="SHARED SERVICES E-COM"/>
    <d v="2021-11-08T00:00:00"/>
    <s v="Dean"/>
    <s v="Gerst"/>
    <s v="Dean.Gerst@srg.com.au"/>
    <x v="9"/>
    <x v="1"/>
    <d v="2023-04-17T00:00:00"/>
    <d v="2023-04-17T00:00:00"/>
    <s v="To learn about health and safety so I can help create a safe work environment for me and my teammates."/>
    <x v="37"/>
    <s v="Q4, FY23"/>
  </r>
  <r>
    <x v="4"/>
    <s v="SS ECOMM SM1"/>
    <s v="SHARED SERVICES E-COM"/>
    <d v="2021-11-08T00:00:00"/>
    <s v="Dean"/>
    <s v="Gerst"/>
    <s v="Dean.Gerst@srg.com.au"/>
    <x v="9"/>
    <x v="1"/>
    <d v="2024-04-03T00:00:00"/>
    <d v="2024-04-03T00:00:00"/>
    <s v="To learn about health and safety so I can help create a safe work environment for me and my teammates."/>
    <x v="5"/>
    <s v="Q4, FY24"/>
  </r>
  <r>
    <x v="4"/>
    <s v="SS ECOMM SM1"/>
    <s v="SHARED SERVICES E-COM"/>
    <d v="2021-11-08T00:00:00"/>
    <s v="Dean"/>
    <s v="Gerst"/>
    <s v="Dean.Gerst@srg.com.au"/>
    <x v="10"/>
    <x v="1"/>
    <d v="2021-12-09T00:00:00"/>
    <d v="2021-10-21T00:00:00"/>
    <s v="To learn how to correctly use technology at Spotlight"/>
    <x v="33"/>
    <s v="Q2, FY22"/>
  </r>
  <r>
    <x v="4"/>
    <s v="SS ECOMM SM1"/>
    <s v="SHARED SERVICES E-COM"/>
    <d v="2021-11-08T00:00:00"/>
    <s v="Dean"/>
    <s v="Gerst"/>
    <s v="Dean.Gerst@srg.com.au"/>
    <x v="10"/>
    <x v="1"/>
    <d v="2024-04-03T00:00:00"/>
    <d v="2024-04-03T00:00:00"/>
    <s v="To learn how to correctly use technology at Spotlight"/>
    <x v="5"/>
    <s v="Q4, FY24"/>
  </r>
  <r>
    <x v="6"/>
    <s v="SS Finance SM2"/>
    <s v="SHARED SERVICES"/>
    <d v="2021-11-08T00:00:00"/>
    <s v="Nadav"/>
    <s v="Greenberger"/>
    <s v="nadav.greenberger@srg.com.au"/>
    <x v="0"/>
    <x v="1"/>
    <d v="2022-11-24T00:00:00"/>
    <d v="2022-09-20T00:00:00"/>
    <m/>
    <x v="26"/>
    <s v="Q2, FY23"/>
  </r>
  <r>
    <x v="6"/>
    <s v="SS Finance SM2"/>
    <s v="SHARED SERVICES"/>
    <d v="2021-11-08T00:00:00"/>
    <s v="Nadav"/>
    <s v="Greenberger"/>
    <s v="nadav.greenberger@srg.com.au"/>
    <x v="1"/>
    <x v="1"/>
    <d v="2022-11-25T00:00:00"/>
    <d v="2022-09-20T00:00:00"/>
    <m/>
    <x v="26"/>
    <s v="Q2, FY23"/>
  </r>
  <r>
    <x v="6"/>
    <s v="SS Finance SM2"/>
    <s v="SHARED SERVICES"/>
    <d v="2021-11-08T00:00:00"/>
    <s v="Nadav"/>
    <s v="Greenberger"/>
    <s v="nadav.greenberger@srg.com.au"/>
    <x v="2"/>
    <x v="0"/>
    <m/>
    <d v="2024-02-29T00:00:00"/>
    <m/>
    <x v="4"/>
    <s v="Q3, FY24"/>
  </r>
  <r>
    <x v="6"/>
    <s v="SS Finance SM2"/>
    <s v="SHARED SERVICES"/>
    <d v="2021-11-08T00:00:00"/>
    <s v="Nadav"/>
    <s v="Greenberger"/>
    <s v="nadav.greenberger@srg.com.au"/>
    <x v="3"/>
    <x v="0"/>
    <m/>
    <d v="2024-02-29T00:00:00"/>
    <m/>
    <x v="4"/>
    <s v="Q3, FY24"/>
  </r>
  <r>
    <x v="6"/>
    <s v="SS Finance SM2"/>
    <s v="SHARED SERVICES"/>
    <d v="2021-11-08T00:00:00"/>
    <s v="Nadav"/>
    <s v="Greenberger"/>
    <s v="nadav.greenberger@srg.com.au"/>
    <x v="4"/>
    <x v="0"/>
    <m/>
    <d v="2024-02-29T00:00:00"/>
    <m/>
    <x v="4"/>
    <s v="Q3, FY24"/>
  </r>
  <r>
    <x v="6"/>
    <s v="SS Finance SM2"/>
    <s v="SHARED SERVICES"/>
    <d v="2021-11-08T00:00:00"/>
    <s v="Nadav"/>
    <s v="Greenberger"/>
    <s v="nadav.greenberger@srg.com.au"/>
    <x v="5"/>
    <x v="0"/>
    <m/>
    <d v="2024-02-29T00:00:00"/>
    <m/>
    <x v="4"/>
    <s v="Q3, FY24"/>
  </r>
  <r>
    <x v="6"/>
    <s v="SS Finance SM2"/>
    <s v="SHARED SERVICES"/>
    <d v="2021-11-08T00:00:00"/>
    <s v="Nadav"/>
    <s v="Greenberger"/>
    <s v="nadav.greenberger@srg.com.au"/>
    <x v="6"/>
    <x v="0"/>
    <m/>
    <d v="2024-02-29T00:00:00"/>
    <m/>
    <x v="4"/>
    <s v="Q3, FY24"/>
  </r>
  <r>
    <x v="6"/>
    <s v="SS Finance SM2"/>
    <s v="SHARED SERVICES"/>
    <d v="2021-11-08T00:00:00"/>
    <s v="Nadav"/>
    <s v="Greenberger"/>
    <s v="nadav.greenberger@srg.com.au"/>
    <x v="7"/>
    <x v="1"/>
    <d v="2022-04-07T00:00:00"/>
    <d v="2022-03-15T00:00:00"/>
    <m/>
    <x v="27"/>
    <s v="Q4, FY22"/>
  </r>
  <r>
    <x v="6"/>
    <s v="SS Finance SM2"/>
    <s v="SHARED SERVICES"/>
    <d v="2021-11-08T00:00:00"/>
    <s v="Nadav"/>
    <s v="Greenberger"/>
    <s v="nadav.greenberger@srg.com.au"/>
    <x v="8"/>
    <x v="1"/>
    <d v="2023-01-03T00:00:00"/>
    <d v="2022-06-23T00:00:00"/>
    <m/>
    <x v="9"/>
    <s v="Q3, FY23"/>
  </r>
  <r>
    <x v="6"/>
    <s v="SS Finance SM2"/>
    <s v="SHARED SERVICES"/>
    <d v="2021-11-08T00:00:00"/>
    <s v="Nadav"/>
    <s v="Greenberger"/>
    <s v="nadav.greenberger@srg.com.au"/>
    <x v="9"/>
    <x v="1"/>
    <d v="2021-11-09T00:00:00"/>
    <d v="2021-10-08T00:00:00"/>
    <m/>
    <x v="44"/>
    <s v="Q2, FY22"/>
  </r>
  <r>
    <x v="6"/>
    <s v="SS Finance SM2"/>
    <s v="SHARED SERVICES"/>
    <d v="2021-11-08T00:00:00"/>
    <s v="Nadav"/>
    <s v="Greenberger"/>
    <s v="nadav.greenberger@srg.com.au"/>
    <x v="9"/>
    <x v="1"/>
    <d v="2023-05-18T00:00:00"/>
    <d v="2023-05-18T00:00:00"/>
    <m/>
    <x v="36"/>
    <s v="Q4, FY23"/>
  </r>
  <r>
    <x v="6"/>
    <s v="SS Finance SM2"/>
    <s v="SHARED SERVICES"/>
    <d v="2021-11-08T00:00:00"/>
    <s v="Nadav"/>
    <s v="Greenberger"/>
    <s v="nadav.greenberger@srg.com.au"/>
    <x v="10"/>
    <x v="1"/>
    <d v="2021-12-10T00:00:00"/>
    <d v="2021-10-08T00:00:00"/>
    <m/>
    <x v="33"/>
    <s v="Q2, FY22"/>
  </r>
  <r>
    <x v="4"/>
    <s v="Head of Marketing Ops"/>
    <s v="SHARED SERVICES MARKETING"/>
    <d v="2021-11-01T00:00:00"/>
    <s v="Niki"/>
    <s v="Campbell"/>
    <s v="niki.campbell@srg.com.au"/>
    <x v="0"/>
    <x v="1"/>
    <d v="2022-10-04T00:00:00"/>
    <d v="2022-09-20T00:00:00"/>
    <m/>
    <x v="3"/>
    <s v="Q2, FY23"/>
  </r>
  <r>
    <x v="4"/>
    <s v="Head of Marketing Ops"/>
    <s v="SHARED SERVICES MARKETING"/>
    <d v="2021-11-01T00:00:00"/>
    <s v="Niki"/>
    <s v="Campbell"/>
    <s v="niki.campbell@srg.com.au"/>
    <x v="1"/>
    <x v="1"/>
    <d v="2022-10-04T00:00:00"/>
    <d v="2022-09-20T00:00:00"/>
    <m/>
    <x v="3"/>
    <s v="Q2, FY23"/>
  </r>
  <r>
    <x v="4"/>
    <s v="Head of Marketing Ops"/>
    <s v="SHARED SERVICES MARKETING"/>
    <d v="2021-11-01T00:00:00"/>
    <s v="Niki"/>
    <s v="Campbell"/>
    <s v="niki.campbell@srg.com.au"/>
    <x v="2"/>
    <x v="1"/>
    <d v="2024-04-29T00:00:00"/>
    <d v="2024-02-29T00:00:00"/>
    <m/>
    <x v="22"/>
    <s v="Q4, FY24"/>
  </r>
  <r>
    <x v="4"/>
    <s v="Head of Marketing Ops"/>
    <s v="SHARED SERVICES MARKETING"/>
    <d v="2021-11-01T00:00:00"/>
    <s v="Niki"/>
    <s v="Campbell"/>
    <s v="niki.campbell@srg.com.au"/>
    <x v="2"/>
    <x v="1"/>
    <d v="2025-05-19T00:00:00"/>
    <d v="2025-03-16T00:00:00"/>
    <m/>
    <x v="0"/>
    <s v="Q4, FY25"/>
  </r>
  <r>
    <x v="4"/>
    <s v="Head of Marketing Ops"/>
    <s v="SHARED SERVICES MARKETING"/>
    <d v="2021-11-01T00:00:00"/>
    <s v="Niki"/>
    <s v="Campbell"/>
    <s v="niki.campbell@srg.com.au"/>
    <x v="3"/>
    <x v="1"/>
    <d v="2024-04-29T00:00:00"/>
    <d v="2024-02-29T00:00:00"/>
    <m/>
    <x v="22"/>
    <s v="Q4, FY24"/>
  </r>
  <r>
    <x v="4"/>
    <s v="Head of Marketing Ops"/>
    <s v="SHARED SERVICES MARKETING"/>
    <d v="2021-11-01T00:00:00"/>
    <s v="Niki"/>
    <s v="Campbell"/>
    <s v="niki.campbell@srg.com.au"/>
    <x v="3"/>
    <x v="1"/>
    <d v="2025-05-19T00:00:00"/>
    <d v="2025-03-16T00:00:00"/>
    <m/>
    <x v="0"/>
    <s v="Q4, FY25"/>
  </r>
  <r>
    <x v="4"/>
    <s v="Head of Marketing Ops"/>
    <s v="SHARED SERVICES MARKETING"/>
    <d v="2021-11-01T00:00:00"/>
    <s v="Niki"/>
    <s v="Campbell"/>
    <s v="niki.campbell@srg.com.au"/>
    <x v="4"/>
    <x v="1"/>
    <d v="2024-04-29T00:00:00"/>
    <d v="2024-02-29T00:00:00"/>
    <m/>
    <x v="22"/>
    <s v="Q4, FY24"/>
  </r>
  <r>
    <x v="4"/>
    <s v="Head of Marketing Ops"/>
    <s v="SHARED SERVICES MARKETING"/>
    <d v="2021-11-01T00:00:00"/>
    <s v="Niki"/>
    <s v="Campbell"/>
    <s v="niki.campbell@srg.com.au"/>
    <x v="4"/>
    <x v="1"/>
    <d v="2025-05-19T00:00:00"/>
    <d v="2025-03-16T00:00:00"/>
    <m/>
    <x v="0"/>
    <s v="Q4, FY25"/>
  </r>
  <r>
    <x v="4"/>
    <s v="Head of Marketing Ops"/>
    <s v="SHARED SERVICES MARKETING"/>
    <d v="2021-11-01T00:00:00"/>
    <s v="Niki"/>
    <s v="Campbell"/>
    <s v="niki.campbell@srg.com.au"/>
    <x v="5"/>
    <x v="1"/>
    <d v="2024-04-29T00:00:00"/>
    <d v="2024-02-29T00:00:00"/>
    <m/>
    <x v="22"/>
    <s v="Q4, FY24"/>
  </r>
  <r>
    <x v="4"/>
    <s v="Head of Marketing Ops"/>
    <s v="SHARED SERVICES MARKETING"/>
    <d v="2021-11-01T00:00:00"/>
    <s v="Niki"/>
    <s v="Campbell"/>
    <s v="niki.campbell@srg.com.au"/>
    <x v="5"/>
    <x v="1"/>
    <d v="2025-05-19T00:00:00"/>
    <d v="2025-03-16T00:00:00"/>
    <m/>
    <x v="0"/>
    <s v="Q4, FY25"/>
  </r>
  <r>
    <x v="4"/>
    <s v="Head of Marketing Ops"/>
    <s v="SHARED SERVICES MARKETING"/>
    <d v="2021-11-01T00:00:00"/>
    <s v="Niki"/>
    <s v="Campbell"/>
    <s v="niki.campbell@srg.com.au"/>
    <x v="6"/>
    <x v="1"/>
    <d v="2024-04-29T00:00:00"/>
    <d v="2024-02-29T00:00:00"/>
    <m/>
    <x v="22"/>
    <s v="Q4, FY24"/>
  </r>
  <r>
    <x v="4"/>
    <s v="Head of Marketing Ops"/>
    <s v="SHARED SERVICES MARKETING"/>
    <d v="2021-11-01T00:00:00"/>
    <s v="Niki"/>
    <s v="Campbell"/>
    <s v="niki.campbell@srg.com.au"/>
    <x v="6"/>
    <x v="1"/>
    <d v="2025-05-19T00:00:00"/>
    <d v="2025-03-16T00:00:00"/>
    <m/>
    <x v="0"/>
    <s v="Q4, FY25"/>
  </r>
  <r>
    <x v="4"/>
    <s v="Head of Marketing Ops"/>
    <s v="SHARED SERVICES MARKETING"/>
    <d v="2021-11-01T00:00:00"/>
    <s v="Niki"/>
    <s v="Campbell"/>
    <s v="niki.campbell@srg.com.au"/>
    <x v="7"/>
    <x v="1"/>
    <d v="2022-07-21T00:00:00"/>
    <d v="2022-03-15T00:00:00"/>
    <m/>
    <x v="31"/>
    <s v="Q1, FY23"/>
  </r>
  <r>
    <x v="4"/>
    <s v="Head of Marketing Ops"/>
    <s v="SHARED SERVICES MARKETING"/>
    <d v="2021-11-01T00:00:00"/>
    <s v="Niki"/>
    <s v="Campbell"/>
    <s v="niki.campbell@srg.com.au"/>
    <x v="8"/>
    <x v="1"/>
    <d v="2022-07-21T00:00:00"/>
    <d v="2022-06-23T00:00:00"/>
    <m/>
    <x v="31"/>
    <s v="Q1, FY23"/>
  </r>
  <r>
    <x v="4"/>
    <s v="Head of Marketing Ops"/>
    <s v="SHARED SERVICES MARKETING"/>
    <d v="2021-11-01T00:00:00"/>
    <s v="Niki"/>
    <s v="Campbell"/>
    <s v="niki.campbell@srg.com.au"/>
    <x v="9"/>
    <x v="1"/>
    <d v="2021-12-08T00:00:00"/>
    <d v="2021-10-26T00:00:00"/>
    <m/>
    <x v="33"/>
    <s v="Q2, FY22"/>
  </r>
  <r>
    <x v="4"/>
    <s v="Head of Marketing Ops"/>
    <s v="SHARED SERVICES MARKETING"/>
    <d v="2021-11-01T00:00:00"/>
    <s v="Niki"/>
    <s v="Campbell"/>
    <s v="niki.campbell@srg.com.au"/>
    <x v="9"/>
    <x v="1"/>
    <d v="2022-08-05T00:00:00"/>
    <d v="2022-08-04T00:00:00"/>
    <m/>
    <x v="10"/>
    <s v="Q1, FY23"/>
  </r>
  <r>
    <x v="4"/>
    <s v="Head of Marketing Ops"/>
    <s v="SHARED SERVICES MARKETING"/>
    <d v="2021-11-01T00:00:00"/>
    <s v="Niki"/>
    <s v="Campbell"/>
    <s v="niki.campbell@srg.com.au"/>
    <x v="10"/>
    <x v="1"/>
    <d v="2021-12-08T00:00:00"/>
    <d v="2021-10-26T00:00:00"/>
    <m/>
    <x v="33"/>
    <s v="Q2, FY22"/>
  </r>
  <r>
    <x v="4"/>
    <s v="SS ECOMM SM1"/>
    <s v="SHARED SERVICES"/>
    <d v="2021-11-01T00:00:00"/>
    <s v="Gessica"/>
    <s v="Vittone Taylor"/>
    <s v="Gessica.Taylor@srg.com.au"/>
    <x v="0"/>
    <x v="1"/>
    <d v="2022-12-08T00:00:00"/>
    <d v="2022-09-20T00:00:00"/>
    <m/>
    <x v="40"/>
    <s v="Q2, FY23"/>
  </r>
  <r>
    <x v="4"/>
    <s v="SS ECOMM SM1"/>
    <s v="SHARED SERVICES"/>
    <d v="2021-11-01T00:00:00"/>
    <s v="Gessica"/>
    <s v="Vittone Taylor"/>
    <s v="Gessica.Taylor@srg.com.au"/>
    <x v="1"/>
    <x v="1"/>
    <d v="2022-12-08T00:00:00"/>
    <d v="2022-09-20T00:00:00"/>
    <m/>
    <x v="40"/>
    <s v="Q2, FY23"/>
  </r>
  <r>
    <x v="4"/>
    <s v="SS ECOMM SM1"/>
    <s v="SHARED SERVICES"/>
    <d v="2021-11-01T00:00:00"/>
    <s v="Gessica"/>
    <s v="Vittone Taylor"/>
    <s v="Gessica.Taylor@srg.com.au"/>
    <x v="2"/>
    <x v="0"/>
    <m/>
    <d v="2025-05-27T00:00:00"/>
    <m/>
    <x v="0"/>
    <s v="Q4, FY25"/>
  </r>
  <r>
    <x v="4"/>
    <s v="SS ECOMM SM1"/>
    <s v="SHARED SERVICES"/>
    <d v="2021-11-01T00:00:00"/>
    <s v="Gessica"/>
    <s v="Vittone Taylor"/>
    <s v="Gessica.Taylor@srg.com.au"/>
    <x v="2"/>
    <x v="1"/>
    <d v="2024-07-10T00:00:00"/>
    <d v="2024-02-29T00:00:00"/>
    <m/>
    <x v="20"/>
    <s v="Q1, FY25"/>
  </r>
  <r>
    <x v="4"/>
    <s v="SS ECOMM SM1"/>
    <s v="SHARED SERVICES"/>
    <d v="2021-11-01T00:00:00"/>
    <s v="Gessica"/>
    <s v="Vittone Taylor"/>
    <s v="Gessica.Taylor@srg.com.au"/>
    <x v="3"/>
    <x v="0"/>
    <m/>
    <d v="2025-05-27T00:00:00"/>
    <m/>
    <x v="0"/>
    <s v="Q4, FY25"/>
  </r>
  <r>
    <x v="4"/>
    <s v="SS ECOMM SM1"/>
    <s v="SHARED SERVICES"/>
    <d v="2021-11-01T00:00:00"/>
    <s v="Gessica"/>
    <s v="Vittone Taylor"/>
    <s v="Gessica.Taylor@srg.com.au"/>
    <x v="3"/>
    <x v="1"/>
    <d v="2024-07-10T00:00:00"/>
    <d v="2024-02-29T00:00:00"/>
    <m/>
    <x v="20"/>
    <s v="Q1, FY25"/>
  </r>
  <r>
    <x v="4"/>
    <s v="SS ECOMM SM1"/>
    <s v="SHARED SERVICES"/>
    <d v="2021-11-01T00:00:00"/>
    <s v="Gessica"/>
    <s v="Vittone Taylor"/>
    <s v="Gessica.Taylor@srg.com.au"/>
    <x v="4"/>
    <x v="0"/>
    <m/>
    <d v="2025-05-27T00:00:00"/>
    <m/>
    <x v="0"/>
    <s v="Q4, FY25"/>
  </r>
  <r>
    <x v="4"/>
    <s v="SS ECOMM SM1"/>
    <s v="SHARED SERVICES"/>
    <d v="2021-11-01T00:00:00"/>
    <s v="Gessica"/>
    <s v="Vittone Taylor"/>
    <s v="Gessica.Taylor@srg.com.au"/>
    <x v="4"/>
    <x v="1"/>
    <d v="2024-07-10T00:00:00"/>
    <d v="2024-02-29T00:00:00"/>
    <m/>
    <x v="20"/>
    <s v="Q1, FY25"/>
  </r>
  <r>
    <x v="4"/>
    <s v="SS ECOMM SM1"/>
    <s v="SHARED SERVICES"/>
    <d v="2021-11-01T00:00:00"/>
    <s v="Gessica"/>
    <s v="Vittone Taylor"/>
    <s v="Gessica.Taylor@srg.com.au"/>
    <x v="5"/>
    <x v="0"/>
    <m/>
    <d v="2025-05-27T00:00:00"/>
    <m/>
    <x v="0"/>
    <s v="Q4, FY25"/>
  </r>
  <r>
    <x v="4"/>
    <s v="SS ECOMM SM1"/>
    <s v="SHARED SERVICES"/>
    <d v="2021-11-01T00:00:00"/>
    <s v="Gessica"/>
    <s v="Vittone Taylor"/>
    <s v="Gessica.Taylor@srg.com.au"/>
    <x v="5"/>
    <x v="1"/>
    <d v="2024-07-10T00:00:00"/>
    <d v="2024-02-29T00:00:00"/>
    <m/>
    <x v="20"/>
    <s v="Q1, FY25"/>
  </r>
  <r>
    <x v="4"/>
    <s v="SS ECOMM SM1"/>
    <s v="SHARED SERVICES"/>
    <d v="2021-11-01T00:00:00"/>
    <s v="Gessica"/>
    <s v="Vittone Taylor"/>
    <s v="Gessica.Taylor@srg.com.au"/>
    <x v="6"/>
    <x v="0"/>
    <m/>
    <d v="2025-05-27T00:00:00"/>
    <m/>
    <x v="0"/>
    <s v="Q4, FY25"/>
  </r>
  <r>
    <x v="4"/>
    <s v="SS ECOMM SM1"/>
    <s v="SHARED SERVICES"/>
    <d v="2021-11-01T00:00:00"/>
    <s v="Gessica"/>
    <s v="Vittone Taylor"/>
    <s v="Gessica.Taylor@srg.com.au"/>
    <x v="6"/>
    <x v="1"/>
    <d v="2024-07-10T00:00:00"/>
    <d v="2024-02-29T00:00:00"/>
    <m/>
    <x v="20"/>
    <s v="Q1, FY25"/>
  </r>
  <r>
    <x v="4"/>
    <s v="SS ECOMM SM1"/>
    <s v="SHARED SERVICES"/>
    <d v="2021-11-01T00:00:00"/>
    <s v="Gessica"/>
    <s v="Vittone Taylor"/>
    <s v="Gessica.Taylor@srg.com.au"/>
    <x v="7"/>
    <x v="1"/>
    <d v="2022-12-08T00:00:00"/>
    <d v="2022-12-02T00:00:00"/>
    <m/>
    <x v="40"/>
    <s v="Q2, FY23"/>
  </r>
  <r>
    <x v="4"/>
    <s v="SS ECOMM SM1"/>
    <s v="SHARED SERVICES"/>
    <d v="2021-11-01T00:00:00"/>
    <s v="Gessica"/>
    <s v="Vittone Taylor"/>
    <s v="Gessica.Taylor@srg.com.au"/>
    <x v="8"/>
    <x v="1"/>
    <d v="2022-12-07T00:00:00"/>
    <d v="2022-12-02T00:00:00"/>
    <m/>
    <x v="40"/>
    <s v="Q2, FY23"/>
  </r>
  <r>
    <x v="4"/>
    <s v="SS ECOMM SM1"/>
    <s v="SHARED SERVICES"/>
    <d v="2021-11-01T00:00:00"/>
    <s v="Gessica"/>
    <s v="Vittone Taylor"/>
    <s v="Gessica.Taylor@srg.com.au"/>
    <x v="9"/>
    <x v="1"/>
    <d v="2022-12-07T00:00:00"/>
    <d v="2022-12-02T00:00:00"/>
    <m/>
    <x v="40"/>
    <s v="Q2, FY23"/>
  </r>
  <r>
    <x v="4"/>
    <s v="SS ECOMM SM1"/>
    <s v="SHARED SERVICES"/>
    <d v="2021-11-01T00:00:00"/>
    <s v="Gessica"/>
    <s v="Vittone Taylor"/>
    <s v="Gessica.Taylor@srg.com.au"/>
    <x v="10"/>
    <x v="1"/>
    <d v="2022-01-22T00:00:00"/>
    <d v="2021-10-28T00:00:00"/>
    <m/>
    <x v="11"/>
    <s v="Q3, FY22"/>
  </r>
  <r>
    <x v="3"/>
    <s v="Facilities Management"/>
    <s v="SHARED SERVICES"/>
    <d v="2021-10-25T00:00:00"/>
    <s v="Sarah"/>
    <s v="Michail"/>
    <s v="Sarah.Michail@srg.com.au"/>
    <x v="11"/>
    <x v="1"/>
    <d v="2022-10-20T00:00:00"/>
    <d v="2022-10-03T00:00:00"/>
    <m/>
    <x v="3"/>
    <s v="Q2, FY23"/>
  </r>
  <r>
    <x v="3"/>
    <s v="Facilities Management"/>
    <s v="SHARED SERVICES"/>
    <d v="2021-10-25T00:00:00"/>
    <s v="Sarah"/>
    <s v="Michail"/>
    <s v="Sarah.Michail@srg.com.au"/>
    <x v="0"/>
    <x v="1"/>
    <d v="2022-09-21T00:00:00"/>
    <d v="2022-09-20T00:00:00"/>
    <m/>
    <x v="30"/>
    <s v="Q1, FY23"/>
  </r>
  <r>
    <x v="3"/>
    <s v="Facilities Management"/>
    <s v="SHARED SERVICES"/>
    <d v="2021-10-25T00:00:00"/>
    <s v="Sarah"/>
    <s v="Michail"/>
    <s v="Sarah.Michail@srg.com.au"/>
    <x v="1"/>
    <x v="1"/>
    <d v="2022-09-21T00:00:00"/>
    <d v="2022-09-20T00:00:00"/>
    <m/>
    <x v="30"/>
    <s v="Q1, FY23"/>
  </r>
  <r>
    <x v="3"/>
    <s v="Facilities Management"/>
    <s v="SHARED SERVICES"/>
    <d v="2021-10-25T00:00:00"/>
    <s v="Sarah"/>
    <s v="Michail"/>
    <s v="Sarah.Michail@srg.com.au"/>
    <x v="2"/>
    <x v="1"/>
    <d v="2024-06-05T00:00:00"/>
    <d v="2024-02-29T00:00:00"/>
    <m/>
    <x v="21"/>
    <s v="Q4, FY24"/>
  </r>
  <r>
    <x v="3"/>
    <s v="Facilities Management"/>
    <s v="SHARED SERVICES"/>
    <d v="2021-10-25T00:00:00"/>
    <s v="Sarah"/>
    <s v="Michail"/>
    <s v="Sarah.Michail@srg.com.au"/>
    <x v="2"/>
    <x v="1"/>
    <d v="2025-04-30T00:00:00"/>
    <d v="2025-04-22T00:00:00"/>
    <m/>
    <x v="0"/>
    <s v="Q4, FY25"/>
  </r>
  <r>
    <x v="3"/>
    <s v="Facilities Management"/>
    <s v="SHARED SERVICES"/>
    <d v="2021-10-25T00:00:00"/>
    <s v="Sarah"/>
    <s v="Michail"/>
    <s v="Sarah.Michail@srg.com.au"/>
    <x v="3"/>
    <x v="1"/>
    <d v="2024-06-05T00:00:00"/>
    <d v="2024-02-29T00:00:00"/>
    <m/>
    <x v="21"/>
    <s v="Q4, FY24"/>
  </r>
  <r>
    <x v="3"/>
    <s v="Facilities Management"/>
    <s v="SHARED SERVICES"/>
    <d v="2021-10-25T00:00:00"/>
    <s v="Sarah"/>
    <s v="Michail"/>
    <s v="Sarah.Michail@srg.com.au"/>
    <x v="3"/>
    <x v="1"/>
    <d v="2025-04-30T00:00:00"/>
    <d v="2025-04-22T00:00:00"/>
    <m/>
    <x v="0"/>
    <s v="Q4, FY25"/>
  </r>
  <r>
    <x v="3"/>
    <s v="Facilities Management"/>
    <s v="SHARED SERVICES"/>
    <d v="2021-10-25T00:00:00"/>
    <s v="Sarah"/>
    <s v="Michail"/>
    <s v="Sarah.Michail@srg.com.au"/>
    <x v="4"/>
    <x v="1"/>
    <d v="2024-06-05T00:00:00"/>
    <d v="2024-02-29T00:00:00"/>
    <m/>
    <x v="21"/>
    <s v="Q4, FY24"/>
  </r>
  <r>
    <x v="3"/>
    <s v="Facilities Management"/>
    <s v="SHARED SERVICES"/>
    <d v="2021-10-25T00:00:00"/>
    <s v="Sarah"/>
    <s v="Michail"/>
    <s v="Sarah.Michail@srg.com.au"/>
    <x v="4"/>
    <x v="1"/>
    <d v="2025-04-30T00:00:00"/>
    <d v="2025-04-22T00:00:00"/>
    <m/>
    <x v="0"/>
    <s v="Q4, FY25"/>
  </r>
  <r>
    <x v="3"/>
    <s v="Facilities Management"/>
    <s v="SHARED SERVICES"/>
    <d v="2021-10-25T00:00:00"/>
    <s v="Sarah"/>
    <s v="Michail"/>
    <s v="Sarah.Michail@srg.com.au"/>
    <x v="5"/>
    <x v="1"/>
    <d v="2024-06-05T00:00:00"/>
    <d v="2024-02-29T00:00:00"/>
    <m/>
    <x v="21"/>
    <s v="Q4, FY24"/>
  </r>
  <r>
    <x v="3"/>
    <s v="Facilities Management"/>
    <s v="SHARED SERVICES"/>
    <d v="2021-10-25T00:00:00"/>
    <s v="Sarah"/>
    <s v="Michail"/>
    <s v="Sarah.Michail@srg.com.au"/>
    <x v="5"/>
    <x v="1"/>
    <d v="2025-04-30T00:00:00"/>
    <d v="2025-04-22T00:00:00"/>
    <m/>
    <x v="0"/>
    <s v="Q4, FY25"/>
  </r>
  <r>
    <x v="3"/>
    <s v="Facilities Management"/>
    <s v="SHARED SERVICES"/>
    <d v="2021-10-25T00:00:00"/>
    <s v="Sarah"/>
    <s v="Michail"/>
    <s v="Sarah.Michail@srg.com.au"/>
    <x v="6"/>
    <x v="1"/>
    <d v="2024-06-05T00:00:00"/>
    <d v="2024-02-29T00:00:00"/>
    <m/>
    <x v="21"/>
    <s v="Q4, FY24"/>
  </r>
  <r>
    <x v="3"/>
    <s v="Facilities Management"/>
    <s v="SHARED SERVICES"/>
    <d v="2021-10-25T00:00:00"/>
    <s v="Sarah"/>
    <s v="Michail"/>
    <s v="Sarah.Michail@srg.com.au"/>
    <x v="6"/>
    <x v="1"/>
    <d v="2024-06-05T00:00:00"/>
    <d v="2024-06-05T00:00:00"/>
    <m/>
    <x v="21"/>
    <s v="Q4, FY24"/>
  </r>
  <r>
    <x v="3"/>
    <s v="Facilities Management"/>
    <s v="SHARED SERVICES"/>
    <d v="2021-10-25T00:00:00"/>
    <s v="Sarah"/>
    <s v="Michail"/>
    <s v="Sarah.Michail@srg.com.au"/>
    <x v="6"/>
    <x v="1"/>
    <d v="2025-04-30T00:00:00"/>
    <d v="2025-04-22T00:00:00"/>
    <m/>
    <x v="0"/>
    <s v="Q4, FY25"/>
  </r>
  <r>
    <x v="3"/>
    <s v="Facilities Management"/>
    <s v="SHARED SERVICES"/>
    <d v="2021-10-25T00:00:00"/>
    <s v="Sarah"/>
    <s v="Michail"/>
    <s v="Sarah.Michail@srg.com.au"/>
    <x v="7"/>
    <x v="1"/>
    <d v="2022-03-28T00:00:00"/>
    <d v="2022-03-15T00:00:00"/>
    <m/>
    <x v="27"/>
    <s v="Q4, FY22"/>
  </r>
  <r>
    <x v="3"/>
    <s v="Facilities Management"/>
    <s v="SHARED SERVICES"/>
    <d v="2021-10-25T00:00:00"/>
    <s v="Sarah"/>
    <s v="Michail"/>
    <s v="Sarah.Michail@srg.com.au"/>
    <x v="8"/>
    <x v="1"/>
    <d v="2023-01-05T00:00:00"/>
    <d v="2022-06-23T00:00:00"/>
    <m/>
    <x v="9"/>
    <s v="Q3, FY23"/>
  </r>
  <r>
    <x v="3"/>
    <s v="Facilities Management"/>
    <s v="SHARED SERVICES"/>
    <d v="2021-10-25T00:00:00"/>
    <s v="Sarah"/>
    <s v="Michail"/>
    <s v="Sarah.Michail@srg.com.au"/>
    <x v="9"/>
    <x v="1"/>
    <d v="2021-11-03T00:00:00"/>
    <d v="2021-10-19T00:00:00"/>
    <m/>
    <x v="44"/>
    <s v="Q2, FY22"/>
  </r>
  <r>
    <x v="3"/>
    <s v="Facilities Management"/>
    <s v="SHARED SERVICES"/>
    <d v="2021-10-25T00:00:00"/>
    <s v="Sarah"/>
    <s v="Michail"/>
    <s v="Sarah.Michail@srg.com.au"/>
    <x v="9"/>
    <x v="1"/>
    <d v="2022-09-09T00:00:00"/>
    <d v="2022-09-09T00:00:00"/>
    <m/>
    <x v="30"/>
    <s v="Q1, FY23"/>
  </r>
  <r>
    <x v="3"/>
    <s v="Facilities Management"/>
    <s v="SHARED SERVICES"/>
    <d v="2021-10-25T00:00:00"/>
    <s v="Sarah"/>
    <s v="Michail"/>
    <s v="Sarah.Michail@srg.com.au"/>
    <x v="9"/>
    <x v="1"/>
    <d v="2023-03-14T00:00:00"/>
    <d v="2023-03-14T00:00:00"/>
    <m/>
    <x v="38"/>
    <s v="Q3, FY23"/>
  </r>
  <r>
    <x v="3"/>
    <s v="Facilities Management"/>
    <s v="SHARED SERVICES"/>
    <d v="2021-10-25T00:00:00"/>
    <s v="Sarah"/>
    <s v="Michail"/>
    <s v="Sarah.Michail@srg.com.au"/>
    <x v="10"/>
    <x v="1"/>
    <d v="2021-12-09T00:00:00"/>
    <d v="2021-10-19T00:00:00"/>
    <m/>
    <x v="33"/>
    <s v="Q2, FY22"/>
  </r>
  <r>
    <x v="2"/>
    <s v="IT ERP APPLICATIONS"/>
    <s v="SHARED SERVICES IT"/>
    <d v="2021-10-11T00:00:00"/>
    <s v="Peter"/>
    <s v="Manadheera"/>
    <s v="Peter.Manadheera@srg.com.au"/>
    <x v="0"/>
    <x v="1"/>
    <d v="2022-10-15T00:00:00"/>
    <d v="2022-09-20T00:00:00"/>
    <m/>
    <x v="3"/>
    <s v="Q2, FY23"/>
  </r>
  <r>
    <x v="2"/>
    <s v="IT ERP APPLICATIONS"/>
    <s v="SHARED SERVICES IT"/>
    <d v="2021-10-11T00:00:00"/>
    <s v="Peter"/>
    <s v="Manadheera"/>
    <s v="Peter.Manadheera@srg.com.au"/>
    <x v="1"/>
    <x v="1"/>
    <d v="2022-10-17T00:00:00"/>
    <d v="2022-09-20T00:00:00"/>
    <m/>
    <x v="3"/>
    <s v="Q2, FY23"/>
  </r>
  <r>
    <x v="2"/>
    <s v="IT ERP APPLICATIONS"/>
    <s v="SHARED SERVICES IT"/>
    <d v="2021-10-11T00:00:00"/>
    <s v="Peter"/>
    <s v="Manadheera"/>
    <s v="Peter.Manadheera@srg.com.au"/>
    <x v="2"/>
    <x v="0"/>
    <m/>
    <d v="2024-02-29T00:00:00"/>
    <m/>
    <x v="4"/>
    <s v="Q3, FY24"/>
  </r>
  <r>
    <x v="2"/>
    <s v="IT ERP APPLICATIONS"/>
    <s v="SHARED SERVICES IT"/>
    <d v="2021-10-11T00:00:00"/>
    <s v="Peter"/>
    <s v="Manadheera"/>
    <s v="Peter.Manadheera@srg.com.au"/>
    <x v="3"/>
    <x v="0"/>
    <m/>
    <d v="2024-02-29T00:00:00"/>
    <m/>
    <x v="4"/>
    <s v="Q3, FY24"/>
  </r>
  <r>
    <x v="2"/>
    <s v="IT ERP APPLICATIONS"/>
    <s v="SHARED SERVICES IT"/>
    <d v="2021-10-11T00:00:00"/>
    <s v="Peter"/>
    <s v="Manadheera"/>
    <s v="Peter.Manadheera@srg.com.au"/>
    <x v="4"/>
    <x v="0"/>
    <m/>
    <d v="2024-02-29T00:00:00"/>
    <m/>
    <x v="4"/>
    <s v="Q3, FY24"/>
  </r>
  <r>
    <x v="2"/>
    <s v="IT ERP APPLICATIONS"/>
    <s v="SHARED SERVICES IT"/>
    <d v="2021-10-11T00:00:00"/>
    <s v="Peter"/>
    <s v="Manadheera"/>
    <s v="Peter.Manadheera@srg.com.au"/>
    <x v="5"/>
    <x v="0"/>
    <m/>
    <d v="2024-02-29T00:00:00"/>
    <m/>
    <x v="4"/>
    <s v="Q3, FY24"/>
  </r>
  <r>
    <x v="2"/>
    <s v="IT ERP APPLICATIONS"/>
    <s v="SHARED SERVICES IT"/>
    <d v="2021-10-11T00:00:00"/>
    <s v="Peter"/>
    <s v="Manadheera"/>
    <s v="Peter.Manadheera@srg.com.au"/>
    <x v="6"/>
    <x v="0"/>
    <m/>
    <d v="2024-02-29T00:00:00"/>
    <m/>
    <x v="4"/>
    <s v="Q3, FY24"/>
  </r>
  <r>
    <x v="2"/>
    <s v="IT ERP APPLICATIONS"/>
    <s v="SHARED SERVICES IT"/>
    <d v="2021-10-11T00:00:00"/>
    <s v="Peter"/>
    <s v="Manadheera"/>
    <s v="Peter.Manadheera@srg.com.au"/>
    <x v="7"/>
    <x v="1"/>
    <d v="2022-04-01T00:00:00"/>
    <d v="2022-03-15T00:00:00"/>
    <m/>
    <x v="27"/>
    <s v="Q4, FY22"/>
  </r>
  <r>
    <x v="2"/>
    <s v="IT ERP APPLICATIONS"/>
    <s v="SHARED SERVICES IT"/>
    <d v="2021-10-11T00:00:00"/>
    <s v="Peter"/>
    <s v="Manadheera"/>
    <s v="Peter.Manadheera@srg.com.au"/>
    <x v="8"/>
    <x v="1"/>
    <d v="2023-07-10T00:00:00"/>
    <d v="2022-06-23T00:00:00"/>
    <m/>
    <x v="7"/>
    <s v="Q1, FY24"/>
  </r>
  <r>
    <x v="2"/>
    <s v="IT ERP APPLICATIONS"/>
    <s v="SHARED SERVICES IT"/>
    <d v="2021-10-11T00:00:00"/>
    <s v="Peter"/>
    <s v="Manadheera"/>
    <s v="Peter.Manadheera@srg.com.au"/>
    <x v="9"/>
    <x v="1"/>
    <d v="2021-11-29T00:00:00"/>
    <d v="2021-09-10T00:00:00"/>
    <m/>
    <x v="33"/>
    <s v="Q2, FY22"/>
  </r>
  <r>
    <x v="2"/>
    <s v="IT ERP APPLICATIONS"/>
    <s v="SHARED SERVICES IT"/>
    <d v="2021-10-11T00:00:00"/>
    <s v="Peter"/>
    <s v="Manadheera"/>
    <s v="Peter.Manadheera@srg.com.au"/>
    <x v="9"/>
    <x v="1"/>
    <d v="2022-06-06T00:00:00"/>
    <d v="2021-11-30T00:00:00"/>
    <m/>
    <x v="41"/>
    <s v="Q4, FY22"/>
  </r>
  <r>
    <x v="2"/>
    <s v="IT ERP APPLICATIONS"/>
    <s v="SHARED SERVICES IT"/>
    <d v="2021-10-11T00:00:00"/>
    <s v="Peter"/>
    <s v="Manadheera"/>
    <s v="Peter.Manadheera@srg.com.au"/>
    <x v="10"/>
    <x v="1"/>
    <d v="2022-01-05T00:00:00"/>
    <d v="2021-09-10T00:00:00"/>
    <m/>
    <x v="11"/>
    <s v="Q3, FY22"/>
  </r>
  <r>
    <x v="2"/>
    <s v="IT SALES &amp; OPS"/>
    <s v="SHARED SERVICES IT"/>
    <d v="2021-10-11T00:00:00"/>
    <s v="Luke"/>
    <s v="Carbone"/>
    <s v="luke.carbone@srg.com.au"/>
    <x v="0"/>
    <x v="1"/>
    <d v="2023-04-03T00:00:00"/>
    <d v="2022-09-20T00:00:00"/>
    <m/>
    <x v="37"/>
    <s v="Q4, FY23"/>
  </r>
  <r>
    <x v="2"/>
    <s v="IT SALES &amp; OPS"/>
    <s v="SHARED SERVICES IT"/>
    <d v="2021-10-11T00:00:00"/>
    <s v="Luke"/>
    <s v="Carbone"/>
    <s v="luke.carbone@srg.com.au"/>
    <x v="1"/>
    <x v="1"/>
    <d v="2023-04-03T00:00:00"/>
    <d v="2022-09-20T00:00:00"/>
    <m/>
    <x v="37"/>
    <s v="Q4, FY23"/>
  </r>
  <r>
    <x v="2"/>
    <s v="IT SALES &amp; OPS"/>
    <s v="SHARED SERVICES IT"/>
    <d v="2021-10-11T00:00:00"/>
    <s v="Luke"/>
    <s v="Carbone"/>
    <s v="luke.carbone@srg.com.au"/>
    <x v="2"/>
    <x v="0"/>
    <m/>
    <d v="2024-02-29T00:00:00"/>
    <m/>
    <x v="4"/>
    <s v="Q3, FY24"/>
  </r>
  <r>
    <x v="2"/>
    <s v="IT SALES &amp; OPS"/>
    <s v="SHARED SERVICES IT"/>
    <d v="2021-10-11T00:00:00"/>
    <s v="Luke"/>
    <s v="Carbone"/>
    <s v="luke.carbone@srg.com.au"/>
    <x v="3"/>
    <x v="0"/>
    <m/>
    <d v="2024-02-29T00:00:00"/>
    <m/>
    <x v="4"/>
    <s v="Q3, FY24"/>
  </r>
  <r>
    <x v="2"/>
    <s v="IT SALES &amp; OPS"/>
    <s v="SHARED SERVICES IT"/>
    <d v="2021-10-11T00:00:00"/>
    <s v="Luke"/>
    <s v="Carbone"/>
    <s v="luke.carbone@srg.com.au"/>
    <x v="4"/>
    <x v="0"/>
    <m/>
    <d v="2024-02-29T00:00:00"/>
    <m/>
    <x v="4"/>
    <s v="Q3, FY24"/>
  </r>
  <r>
    <x v="2"/>
    <s v="IT SALES &amp; OPS"/>
    <s v="SHARED SERVICES IT"/>
    <d v="2021-10-11T00:00:00"/>
    <s v="Luke"/>
    <s v="Carbone"/>
    <s v="luke.carbone@srg.com.au"/>
    <x v="5"/>
    <x v="0"/>
    <m/>
    <d v="2024-02-29T00:00:00"/>
    <m/>
    <x v="4"/>
    <s v="Q3, FY24"/>
  </r>
  <r>
    <x v="2"/>
    <s v="IT SALES &amp; OPS"/>
    <s v="SHARED SERVICES IT"/>
    <d v="2021-10-11T00:00:00"/>
    <s v="Luke"/>
    <s v="Carbone"/>
    <s v="luke.carbone@srg.com.au"/>
    <x v="6"/>
    <x v="0"/>
    <m/>
    <d v="2024-02-29T00:00:00"/>
    <m/>
    <x v="4"/>
    <s v="Q3, FY24"/>
  </r>
  <r>
    <x v="2"/>
    <s v="IT SALES &amp; OPS"/>
    <s v="SHARED SERVICES IT"/>
    <d v="2021-10-11T00:00:00"/>
    <s v="Luke"/>
    <s v="Carbone"/>
    <s v="luke.carbone@srg.com.au"/>
    <x v="7"/>
    <x v="1"/>
    <d v="2022-05-20T00:00:00"/>
    <d v="2022-03-15T00:00:00"/>
    <m/>
    <x v="42"/>
    <s v="Q4, FY22"/>
  </r>
  <r>
    <x v="2"/>
    <s v="IT SALES &amp; OPS"/>
    <s v="SHARED SERVICES IT"/>
    <d v="2021-10-11T00:00:00"/>
    <s v="Luke"/>
    <s v="Carbone"/>
    <s v="luke.carbone@srg.com.au"/>
    <x v="8"/>
    <x v="1"/>
    <d v="2023-04-03T00:00:00"/>
    <d v="2022-06-23T00:00:00"/>
    <m/>
    <x v="37"/>
    <s v="Q4, FY23"/>
  </r>
  <r>
    <x v="2"/>
    <s v="IT SALES &amp; OPS"/>
    <s v="SHARED SERVICES IT"/>
    <d v="2021-10-11T00:00:00"/>
    <s v="Luke"/>
    <s v="Carbone"/>
    <s v="luke.carbone@srg.com.au"/>
    <x v="9"/>
    <x v="1"/>
    <d v="2021-12-18T00:00:00"/>
    <d v="2021-10-09T00:00:00"/>
    <m/>
    <x v="33"/>
    <s v="Q2, FY22"/>
  </r>
  <r>
    <x v="2"/>
    <s v="IT SALES &amp; OPS"/>
    <s v="SHARED SERVICES IT"/>
    <d v="2021-10-11T00:00:00"/>
    <s v="Luke"/>
    <s v="Carbone"/>
    <s v="luke.carbone@srg.com.au"/>
    <x v="10"/>
    <x v="1"/>
    <d v="2021-12-18T00:00:00"/>
    <d v="2021-10-09T00:00:00"/>
    <m/>
    <x v="33"/>
    <s v="Q2, FY22"/>
  </r>
  <r>
    <x v="7"/>
    <m/>
    <s v="SHARED SERVICES HR"/>
    <d v="2021-10-06T00:00:00"/>
    <s v="Dave"/>
    <s v="Bassett"/>
    <s v="David.Bassett@srg.com.au"/>
    <x v="0"/>
    <x v="1"/>
    <d v="2022-10-01T00:00:00"/>
    <d v="2022-09-20T00:00:00"/>
    <m/>
    <x v="3"/>
    <s v="Q2, FY23"/>
  </r>
  <r>
    <x v="7"/>
    <m/>
    <s v="SHARED SERVICES HR"/>
    <d v="2021-10-06T00:00:00"/>
    <s v="Dave"/>
    <s v="Bassett"/>
    <s v="David.Bassett@srg.com.au"/>
    <x v="1"/>
    <x v="1"/>
    <d v="2022-10-01T00:00:00"/>
    <d v="2022-09-20T00:00:00"/>
    <m/>
    <x v="3"/>
    <s v="Q2, FY23"/>
  </r>
  <r>
    <x v="7"/>
    <m/>
    <s v="SHARED SERVICES HR"/>
    <d v="2021-10-06T00:00:00"/>
    <s v="Dave"/>
    <s v="Bassett"/>
    <s v="David.Bassett@srg.com.au"/>
    <x v="2"/>
    <x v="1"/>
    <d v="2024-03-06T00:00:00"/>
    <d v="2024-02-29T00:00:00"/>
    <m/>
    <x v="4"/>
    <s v="Q3, FY24"/>
  </r>
  <r>
    <x v="7"/>
    <m/>
    <s v="SHARED SERVICES HR"/>
    <d v="2021-10-06T00:00:00"/>
    <s v="Dave"/>
    <s v="Bassett"/>
    <s v="David.Bassett@srg.com.au"/>
    <x v="3"/>
    <x v="1"/>
    <d v="2024-03-06T00:00:00"/>
    <d v="2024-02-29T00:00:00"/>
    <m/>
    <x v="4"/>
    <s v="Q3, FY24"/>
  </r>
  <r>
    <x v="7"/>
    <m/>
    <s v="SHARED SERVICES HR"/>
    <d v="2021-10-06T00:00:00"/>
    <s v="Dave"/>
    <s v="Bassett"/>
    <s v="David.Bassett@srg.com.au"/>
    <x v="4"/>
    <x v="1"/>
    <d v="2024-03-06T00:00:00"/>
    <d v="2024-02-29T00:00:00"/>
    <m/>
    <x v="4"/>
    <s v="Q3, FY24"/>
  </r>
  <r>
    <x v="7"/>
    <m/>
    <s v="SHARED SERVICES HR"/>
    <d v="2021-10-06T00:00:00"/>
    <s v="Dave"/>
    <s v="Bassett"/>
    <s v="David.Bassett@srg.com.au"/>
    <x v="5"/>
    <x v="1"/>
    <d v="2024-03-06T00:00:00"/>
    <d v="2024-02-29T00:00:00"/>
    <m/>
    <x v="4"/>
    <s v="Q3, FY24"/>
  </r>
  <r>
    <x v="7"/>
    <m/>
    <s v="SHARED SERVICES HR"/>
    <d v="2021-10-06T00:00:00"/>
    <s v="Dave"/>
    <s v="Bassett"/>
    <s v="David.Bassett@srg.com.au"/>
    <x v="6"/>
    <x v="1"/>
    <d v="2024-03-06T00:00:00"/>
    <d v="2024-02-29T00:00:00"/>
    <m/>
    <x v="4"/>
    <s v="Q3, FY24"/>
  </r>
  <r>
    <x v="7"/>
    <m/>
    <s v="SHARED SERVICES HR"/>
    <d v="2021-10-06T00:00:00"/>
    <s v="Dave"/>
    <s v="Bassett"/>
    <s v="David.Bassett@srg.com.au"/>
    <x v="7"/>
    <x v="1"/>
    <d v="2022-05-10T00:00:00"/>
    <d v="2022-03-15T00:00:00"/>
    <m/>
    <x v="42"/>
    <s v="Q4, FY22"/>
  </r>
  <r>
    <x v="7"/>
    <m/>
    <s v="SHARED SERVICES HR"/>
    <d v="2021-10-06T00:00:00"/>
    <s v="Dave"/>
    <s v="Bassett"/>
    <s v="David.Bassett@srg.com.au"/>
    <x v="8"/>
    <x v="1"/>
    <d v="2022-07-26T00:00:00"/>
    <d v="2022-06-23T00:00:00"/>
    <m/>
    <x v="10"/>
    <s v="Q1, FY23"/>
  </r>
  <r>
    <x v="7"/>
    <m/>
    <s v="SHARED SERVICES HR"/>
    <d v="2021-10-06T00:00:00"/>
    <s v="Dave"/>
    <s v="Bassett"/>
    <s v="David.Bassett@srg.com.au"/>
    <x v="9"/>
    <x v="1"/>
    <d v="2021-10-22T00:00:00"/>
    <d v="2021-09-12T00:00:00"/>
    <m/>
    <x v="45"/>
    <s v="Q2, FY22"/>
  </r>
  <r>
    <x v="7"/>
    <m/>
    <s v="SHARED SERVICES HR"/>
    <d v="2021-10-06T00:00:00"/>
    <s v="Dave"/>
    <s v="Bassett"/>
    <s v="David.Bassett@srg.com.au"/>
    <x v="10"/>
    <x v="1"/>
    <d v="2021-12-09T00:00:00"/>
    <d v="2021-09-12T00:00:00"/>
    <m/>
    <x v="33"/>
    <s v="Q2, FY22"/>
  </r>
  <r>
    <x v="2"/>
    <s v="IT ENTERPRISE INFORMATION"/>
    <s v="SHARED SERVICES IT"/>
    <d v="2021-10-06T00:00:00"/>
    <s v="Ash"/>
    <s v="Steers"/>
    <s v="Ashley.Steers@srg.com.au"/>
    <x v="0"/>
    <x v="1"/>
    <d v="2022-10-05T00:00:00"/>
    <d v="2022-09-20T00:00:00"/>
    <m/>
    <x v="3"/>
    <s v="Q2, FY23"/>
  </r>
  <r>
    <x v="2"/>
    <s v="IT ENTERPRISE INFORMATION"/>
    <s v="SHARED SERVICES IT"/>
    <d v="2021-10-06T00:00:00"/>
    <s v="Ash"/>
    <s v="Steers"/>
    <s v="Ashley.Steers@srg.com.au"/>
    <x v="1"/>
    <x v="1"/>
    <d v="2022-10-05T00:00:00"/>
    <d v="2022-09-20T00:00:00"/>
    <m/>
    <x v="3"/>
    <s v="Q2, FY23"/>
  </r>
  <r>
    <x v="2"/>
    <s v="IT ENTERPRISE INFORMATION"/>
    <s v="SHARED SERVICES IT"/>
    <d v="2021-10-06T00:00:00"/>
    <s v="Ash"/>
    <s v="Steers"/>
    <s v="Ashley.Steers@srg.com.au"/>
    <x v="2"/>
    <x v="1"/>
    <d v="2024-04-29T00:00:00"/>
    <d v="2024-02-29T00:00:00"/>
    <s v="Increase Cyber security awareness"/>
    <x v="22"/>
    <s v="Q4, FY24"/>
  </r>
  <r>
    <x v="2"/>
    <s v="IT ENTERPRISE INFORMATION"/>
    <s v="SHARED SERVICES IT"/>
    <d v="2021-10-06T00:00:00"/>
    <s v="Ash"/>
    <s v="Steers"/>
    <s v="Ashley.Steers@srg.com.au"/>
    <x v="2"/>
    <x v="1"/>
    <d v="2025-04-08T00:00:00"/>
    <d v="2025-03-16T00:00:00"/>
    <m/>
    <x v="1"/>
    <s v="Q4, FY25"/>
  </r>
  <r>
    <x v="2"/>
    <s v="IT ENTERPRISE INFORMATION"/>
    <s v="SHARED SERVICES IT"/>
    <d v="2021-10-06T00:00:00"/>
    <s v="Ash"/>
    <s v="Steers"/>
    <s v="Ashley.Steers@srg.com.au"/>
    <x v="3"/>
    <x v="1"/>
    <d v="2024-04-29T00:00:00"/>
    <d v="2024-02-29T00:00:00"/>
    <m/>
    <x v="22"/>
    <s v="Q4, FY24"/>
  </r>
  <r>
    <x v="2"/>
    <s v="IT ENTERPRISE INFORMATION"/>
    <s v="SHARED SERVICES IT"/>
    <d v="2021-10-06T00:00:00"/>
    <s v="Ash"/>
    <s v="Steers"/>
    <s v="Ashley.Steers@srg.com.au"/>
    <x v="3"/>
    <x v="1"/>
    <d v="2024-04-29T00:00:00"/>
    <d v="2024-04-29T00:00:00"/>
    <s v="Increased cyber security awareness"/>
    <x v="22"/>
    <s v="Q4, FY24"/>
  </r>
  <r>
    <x v="2"/>
    <s v="IT ENTERPRISE INFORMATION"/>
    <s v="SHARED SERVICES IT"/>
    <d v="2021-10-06T00:00:00"/>
    <s v="Ash"/>
    <s v="Steers"/>
    <s v="Ashley.Steers@srg.com.au"/>
    <x v="3"/>
    <x v="1"/>
    <d v="2025-04-08T00:00:00"/>
    <d v="2025-03-16T00:00:00"/>
    <m/>
    <x v="1"/>
    <s v="Q4, FY25"/>
  </r>
  <r>
    <x v="2"/>
    <s v="IT ENTERPRISE INFORMATION"/>
    <s v="SHARED SERVICES IT"/>
    <d v="2021-10-06T00:00:00"/>
    <s v="Ash"/>
    <s v="Steers"/>
    <s v="Ashley.Steers@srg.com.au"/>
    <x v="4"/>
    <x v="1"/>
    <d v="2024-04-29T00:00:00"/>
    <d v="2024-02-29T00:00:00"/>
    <s v="To increase awareness on Cyber security"/>
    <x v="22"/>
    <s v="Q4, FY24"/>
  </r>
  <r>
    <x v="2"/>
    <s v="IT ENTERPRISE INFORMATION"/>
    <s v="SHARED SERVICES IT"/>
    <d v="2021-10-06T00:00:00"/>
    <s v="Ash"/>
    <s v="Steers"/>
    <s v="Ashley.Steers@srg.com.au"/>
    <x v="4"/>
    <x v="1"/>
    <d v="2025-04-08T00:00:00"/>
    <d v="2025-03-16T00:00:00"/>
    <m/>
    <x v="1"/>
    <s v="Q4, FY25"/>
  </r>
  <r>
    <x v="2"/>
    <s v="IT ENTERPRISE INFORMATION"/>
    <s v="SHARED SERVICES IT"/>
    <d v="2021-10-06T00:00:00"/>
    <s v="Ash"/>
    <s v="Steers"/>
    <s v="Ashley.Steers@srg.com.au"/>
    <x v="5"/>
    <x v="1"/>
    <d v="2024-04-29T00:00:00"/>
    <d v="2024-02-29T00:00:00"/>
    <s v="To increase Cyber Security awareness"/>
    <x v="22"/>
    <s v="Q4, FY24"/>
  </r>
  <r>
    <x v="2"/>
    <s v="IT ENTERPRISE INFORMATION"/>
    <s v="SHARED SERVICES IT"/>
    <d v="2021-10-06T00:00:00"/>
    <s v="Ash"/>
    <s v="Steers"/>
    <s v="Ashley.Steers@srg.com.au"/>
    <x v="5"/>
    <x v="1"/>
    <d v="2025-04-08T00:00:00"/>
    <d v="2025-03-16T00:00:00"/>
    <m/>
    <x v="1"/>
    <s v="Q4, FY25"/>
  </r>
  <r>
    <x v="2"/>
    <s v="IT ENTERPRISE INFORMATION"/>
    <s v="SHARED SERVICES IT"/>
    <d v="2021-10-06T00:00:00"/>
    <s v="Ash"/>
    <s v="Steers"/>
    <s v="Ashley.Steers@srg.com.au"/>
    <x v="6"/>
    <x v="1"/>
    <d v="2024-04-29T00:00:00"/>
    <d v="2024-02-29T00:00:00"/>
    <s v="Increased Cyber Security Awareness"/>
    <x v="22"/>
    <s v="Q4, FY24"/>
  </r>
  <r>
    <x v="2"/>
    <s v="IT ENTERPRISE INFORMATION"/>
    <s v="SHARED SERVICES IT"/>
    <d v="2021-10-06T00:00:00"/>
    <s v="Ash"/>
    <s v="Steers"/>
    <s v="Ashley.Steers@srg.com.au"/>
    <x v="6"/>
    <x v="1"/>
    <d v="2025-04-08T00:00:00"/>
    <d v="2025-03-16T00:00:00"/>
    <m/>
    <x v="1"/>
    <s v="Q4, FY25"/>
  </r>
  <r>
    <x v="2"/>
    <s v="IT ENTERPRISE INFORMATION"/>
    <s v="SHARED SERVICES IT"/>
    <d v="2021-10-06T00:00:00"/>
    <s v="Ash"/>
    <s v="Steers"/>
    <s v="Ashley.Steers@srg.com.au"/>
    <x v="7"/>
    <x v="1"/>
    <d v="2022-03-29T00:00:00"/>
    <d v="2022-03-15T00:00:00"/>
    <m/>
    <x v="27"/>
    <s v="Q4, FY22"/>
  </r>
  <r>
    <x v="2"/>
    <s v="IT ENTERPRISE INFORMATION"/>
    <s v="SHARED SERVICES IT"/>
    <d v="2021-10-06T00:00:00"/>
    <s v="Ash"/>
    <s v="Steers"/>
    <s v="Ashley.Steers@srg.com.au"/>
    <x v="8"/>
    <x v="1"/>
    <d v="2022-09-02T00:00:00"/>
    <d v="2022-06-23T00:00:00"/>
    <m/>
    <x v="30"/>
    <s v="Q1, FY23"/>
  </r>
  <r>
    <x v="2"/>
    <s v="IT ENTERPRISE INFORMATION"/>
    <s v="SHARED SERVICES IT"/>
    <d v="2021-10-06T00:00:00"/>
    <s v="Ash"/>
    <s v="Steers"/>
    <s v="Ashley.Steers@srg.com.au"/>
    <x v="9"/>
    <x v="1"/>
    <d v="2021-10-22T00:00:00"/>
    <d v="2021-10-01T00:00:00"/>
    <s v="Read and understand the documentation related to safe and healthy work practise at SRG."/>
    <x v="45"/>
    <s v="Q2, FY22"/>
  </r>
  <r>
    <x v="2"/>
    <s v="IT ENTERPRISE INFORMATION"/>
    <s v="SHARED SERVICES IT"/>
    <d v="2021-10-06T00:00:00"/>
    <s v="Ash"/>
    <s v="Steers"/>
    <s v="Ashley.Steers@srg.com.au"/>
    <x v="10"/>
    <x v="1"/>
    <d v="2021-12-09T00:00:00"/>
    <d v="2021-10-01T00:00:00"/>
    <s v="Complete the reading for the PCI Compliance module._x000a_Follow the guidelines learned from the training and adhere to the company policy"/>
    <x v="33"/>
    <s v="Q2, FY22"/>
  </r>
  <r>
    <x v="11"/>
    <s v="SPG DEV MGT"/>
    <s v="SPG TEAM"/>
    <d v="2021-10-04T00:00:00"/>
    <s v="Geoff"/>
    <s v="Manolitsa"/>
    <s v="geoffrey.manolitsa@sghlegal.com.au"/>
    <x v="0"/>
    <x v="1"/>
    <d v="2022-09-21T00:00:00"/>
    <d v="2022-09-20T00:00:00"/>
    <m/>
    <x v="30"/>
    <s v="Q1, FY23"/>
  </r>
  <r>
    <x v="11"/>
    <s v="SPG DEV MGT"/>
    <s v="SPG TEAM"/>
    <d v="2021-10-04T00:00:00"/>
    <s v="Geoff"/>
    <s v="Manolitsa"/>
    <s v="geoffrey.manolitsa@sghlegal.com.au"/>
    <x v="1"/>
    <x v="1"/>
    <d v="2022-09-21T00:00:00"/>
    <d v="2022-09-20T00:00:00"/>
    <m/>
    <x v="30"/>
    <s v="Q1, FY23"/>
  </r>
  <r>
    <x v="11"/>
    <s v="SPG DEV MGT"/>
    <s v="SPG TEAM"/>
    <d v="2021-10-04T00:00:00"/>
    <s v="Geoff"/>
    <s v="Manolitsa"/>
    <s v="geoffrey.manolitsa@sghlegal.com.au"/>
    <x v="2"/>
    <x v="1"/>
    <d v="2025-04-08T00:00:00"/>
    <d v="2024-04-18T00:00:00"/>
    <m/>
    <x v="1"/>
    <s v="Q4, FY25"/>
  </r>
  <r>
    <x v="11"/>
    <s v="SPG DEV MGT"/>
    <s v="SPG TEAM"/>
    <d v="2021-10-04T00:00:00"/>
    <s v="Geoff"/>
    <s v="Manolitsa"/>
    <s v="geoffrey.manolitsa@sghlegal.com.au"/>
    <x v="3"/>
    <x v="1"/>
    <d v="2025-04-04T00:00:00"/>
    <d v="2024-04-18T00:00:00"/>
    <m/>
    <x v="1"/>
    <s v="Q4, FY25"/>
  </r>
  <r>
    <x v="11"/>
    <s v="SPG DEV MGT"/>
    <s v="SPG TEAM"/>
    <d v="2021-10-04T00:00:00"/>
    <s v="Geoff"/>
    <s v="Manolitsa"/>
    <s v="geoffrey.manolitsa@sghlegal.com.au"/>
    <x v="4"/>
    <x v="1"/>
    <d v="2024-05-03T00:00:00"/>
    <d v="2024-04-18T00:00:00"/>
    <m/>
    <x v="22"/>
    <s v="Q4, FY24"/>
  </r>
  <r>
    <x v="11"/>
    <s v="SPG DEV MGT"/>
    <s v="SPG TEAM"/>
    <d v="2021-10-04T00:00:00"/>
    <s v="Geoff"/>
    <s v="Manolitsa"/>
    <s v="geoffrey.manolitsa@sghlegal.com.au"/>
    <x v="4"/>
    <x v="1"/>
    <d v="2025-04-15T00:00:00"/>
    <d v="2025-03-20T00:00:00"/>
    <m/>
    <x v="1"/>
    <s v="Q4, FY25"/>
  </r>
  <r>
    <x v="11"/>
    <s v="SPG DEV MGT"/>
    <s v="SPG TEAM"/>
    <d v="2021-10-04T00:00:00"/>
    <s v="Geoff"/>
    <s v="Manolitsa"/>
    <s v="geoffrey.manolitsa@sghlegal.com.au"/>
    <x v="5"/>
    <x v="1"/>
    <d v="2025-04-08T00:00:00"/>
    <d v="2024-04-18T00:00:00"/>
    <m/>
    <x v="1"/>
    <s v="Q4, FY25"/>
  </r>
  <r>
    <x v="11"/>
    <s v="SPG DEV MGT"/>
    <s v="SPG TEAM"/>
    <d v="2021-10-04T00:00:00"/>
    <s v="Geoff"/>
    <s v="Manolitsa"/>
    <s v="geoffrey.manolitsa@sghlegal.com.au"/>
    <x v="6"/>
    <x v="1"/>
    <d v="2025-04-08T00:00:00"/>
    <d v="2024-04-18T00:00:00"/>
    <m/>
    <x v="1"/>
    <s v="Q4, FY25"/>
  </r>
  <r>
    <x v="11"/>
    <s v="SPG DEV MGT"/>
    <s v="SPG TEAM"/>
    <d v="2021-10-04T00:00:00"/>
    <s v="Geoff"/>
    <s v="Manolitsa"/>
    <s v="geoffrey.manolitsa@sghlegal.com.au"/>
    <x v="7"/>
    <x v="1"/>
    <d v="2022-03-23T00:00:00"/>
    <d v="2022-03-15T00:00:00"/>
    <m/>
    <x v="6"/>
    <s v="Q3, FY22"/>
  </r>
  <r>
    <x v="11"/>
    <s v="SPG DEV MGT"/>
    <s v="SPG TEAM"/>
    <d v="2021-10-04T00:00:00"/>
    <s v="Geoff"/>
    <s v="Manolitsa"/>
    <s v="geoffrey.manolitsa@sghlegal.com.au"/>
    <x v="8"/>
    <x v="1"/>
    <d v="2023-06-05T00:00:00"/>
    <d v="2023-05-11T00:00:00"/>
    <m/>
    <x v="35"/>
    <s v="Q4, FY23"/>
  </r>
  <r>
    <x v="11"/>
    <s v="SPG DEV MGT"/>
    <s v="SPG TEAM"/>
    <d v="2021-10-04T00:00:00"/>
    <s v="Geoff"/>
    <s v="Manolitsa"/>
    <s v="geoffrey.manolitsa@sghlegal.com.au"/>
    <x v="9"/>
    <x v="1"/>
    <d v="2021-10-22T00:00:00"/>
    <d v="2021-09-02T00:00:00"/>
    <m/>
    <x v="45"/>
    <s v="Q2, FY22"/>
  </r>
  <r>
    <x v="11"/>
    <s v="SPG DEV MGT"/>
    <s v="SPG TEAM"/>
    <d v="2021-10-04T00:00:00"/>
    <s v="Geoff"/>
    <s v="Manolitsa"/>
    <s v="geoffrey.manolitsa@sghlegal.com.au"/>
    <x v="10"/>
    <x v="1"/>
    <d v="2023-06-05T00:00:00"/>
    <d v="2023-05-11T00:00:00"/>
    <m/>
    <x v="35"/>
    <s v="Q4, FY23"/>
  </r>
  <r>
    <x v="4"/>
    <s v="Head of Marketing Ops"/>
    <s v="SHARED SERVICES MARKETING"/>
    <d v="2021-09-27T00:00:00"/>
    <s v="Lynne Barron"/>
    <s v="Barron"/>
    <s v="lynne.barron@srg.com.au"/>
    <x v="11"/>
    <x v="1"/>
    <d v="2022-11-16T00:00:00"/>
    <d v="2022-10-03T00:00:00"/>
    <m/>
    <x v="26"/>
    <s v="Q2, FY23"/>
  </r>
  <r>
    <x v="4"/>
    <s v="Head of Marketing Ops"/>
    <s v="SHARED SERVICES MARKETING"/>
    <d v="2021-09-27T00:00:00"/>
    <s v="Lynne Barron"/>
    <s v="Barron"/>
    <s v="lynne.barron@srg.com.au"/>
    <x v="0"/>
    <x v="1"/>
    <d v="2023-03-03T00:00:00"/>
    <d v="2022-09-20T00:00:00"/>
    <m/>
    <x v="38"/>
    <s v="Q3, FY23"/>
  </r>
  <r>
    <x v="4"/>
    <s v="Head of Marketing Ops"/>
    <s v="SHARED SERVICES MARKETING"/>
    <d v="2021-09-27T00:00:00"/>
    <s v="Lynne Barron"/>
    <s v="Barron"/>
    <s v="lynne.barron@srg.com.au"/>
    <x v="1"/>
    <x v="1"/>
    <d v="2023-03-03T00:00:00"/>
    <d v="2022-09-20T00:00:00"/>
    <m/>
    <x v="38"/>
    <s v="Q3, FY23"/>
  </r>
  <r>
    <x v="4"/>
    <s v="Head of Marketing Ops"/>
    <s v="SHARED SERVICES MARKETING"/>
    <d v="2021-09-27T00:00:00"/>
    <s v="Lynne Barron"/>
    <s v="Barron"/>
    <s v="lynne.barron@srg.com.au"/>
    <x v="2"/>
    <x v="0"/>
    <m/>
    <d v="2024-02-29T00:00:00"/>
    <m/>
    <x v="4"/>
    <s v="Q3, FY24"/>
  </r>
  <r>
    <x v="4"/>
    <s v="Head of Marketing Ops"/>
    <s v="SHARED SERVICES MARKETING"/>
    <d v="2021-09-27T00:00:00"/>
    <s v="Lynne Barron"/>
    <s v="Barron"/>
    <s v="lynne.barron@srg.com.au"/>
    <x v="3"/>
    <x v="0"/>
    <m/>
    <d v="2024-02-29T00:00:00"/>
    <m/>
    <x v="4"/>
    <s v="Q3, FY24"/>
  </r>
  <r>
    <x v="4"/>
    <s v="Head of Marketing Ops"/>
    <s v="SHARED SERVICES MARKETING"/>
    <d v="2021-09-27T00:00:00"/>
    <s v="Lynne Barron"/>
    <s v="Barron"/>
    <s v="lynne.barron@srg.com.au"/>
    <x v="4"/>
    <x v="0"/>
    <m/>
    <d v="2024-02-29T00:00:00"/>
    <m/>
    <x v="4"/>
    <s v="Q3, FY24"/>
  </r>
  <r>
    <x v="4"/>
    <s v="Head of Marketing Ops"/>
    <s v="SHARED SERVICES MARKETING"/>
    <d v="2021-09-27T00:00:00"/>
    <s v="Lynne Barron"/>
    <s v="Barron"/>
    <s v="lynne.barron@srg.com.au"/>
    <x v="5"/>
    <x v="0"/>
    <m/>
    <d v="2024-02-29T00:00:00"/>
    <m/>
    <x v="4"/>
    <s v="Q3, FY24"/>
  </r>
  <r>
    <x v="4"/>
    <s v="Head of Marketing Ops"/>
    <s v="SHARED SERVICES MARKETING"/>
    <d v="2021-09-27T00:00:00"/>
    <s v="Lynne Barron"/>
    <s v="Barron"/>
    <s v="lynne.barron@srg.com.au"/>
    <x v="6"/>
    <x v="0"/>
    <m/>
    <d v="2024-02-29T00:00:00"/>
    <m/>
    <x v="4"/>
    <s v="Q3, FY24"/>
  </r>
  <r>
    <x v="4"/>
    <s v="Head of Marketing Ops"/>
    <s v="SHARED SERVICES MARKETING"/>
    <d v="2021-09-27T00:00:00"/>
    <s v="Lynne Barron"/>
    <s v="Barron"/>
    <s v="lynne.barron@srg.com.au"/>
    <x v="7"/>
    <x v="1"/>
    <d v="2023-03-03T00:00:00"/>
    <d v="2022-03-15T00:00:00"/>
    <m/>
    <x v="38"/>
    <s v="Q3, FY23"/>
  </r>
  <r>
    <x v="4"/>
    <s v="Head of Marketing Ops"/>
    <s v="SHARED SERVICES MARKETING"/>
    <d v="2021-09-27T00:00:00"/>
    <s v="Lynne Barron"/>
    <s v="Barron"/>
    <s v="lynne.barron@srg.com.au"/>
    <x v="8"/>
    <x v="1"/>
    <d v="2023-03-03T00:00:00"/>
    <d v="2022-06-23T00:00:00"/>
    <m/>
    <x v="38"/>
    <s v="Q3, FY23"/>
  </r>
  <r>
    <x v="4"/>
    <s v="Head of Marketing Ops"/>
    <s v="SHARED SERVICES MARKETING"/>
    <d v="2021-09-27T00:00:00"/>
    <s v="Lynne Barron"/>
    <s v="Barron"/>
    <s v="lynne.barron@srg.com.au"/>
    <x v="9"/>
    <x v="1"/>
    <d v="2021-12-08T00:00:00"/>
    <d v="2021-09-02T00:00:00"/>
    <m/>
    <x v="33"/>
    <s v="Q2, FY22"/>
  </r>
  <r>
    <x v="4"/>
    <s v="Head of Marketing Ops"/>
    <s v="SHARED SERVICES MARKETING"/>
    <d v="2021-09-27T00:00:00"/>
    <s v="Lynne Barron"/>
    <s v="Barron"/>
    <s v="lynne.barron@srg.com.au"/>
    <x v="10"/>
    <x v="1"/>
    <d v="2021-12-08T00:00:00"/>
    <d v="2021-09-02T00:00:00"/>
    <m/>
    <x v="33"/>
    <s v="Q2, FY22"/>
  </r>
  <r>
    <x v="7"/>
    <m/>
    <s v="SHARED SERVICES HR"/>
    <d v="2021-09-20T00:00:00"/>
    <s v="Michel"/>
    <s v="Gloutnay"/>
    <s v="MICHEL.GLOUTNAY@SRG.COM.AU"/>
    <x v="0"/>
    <x v="1"/>
    <d v="2022-11-21T00:00:00"/>
    <d v="2022-09-20T00:00:00"/>
    <s v="I will read through the module"/>
    <x v="26"/>
    <s v="Q2, FY23"/>
  </r>
  <r>
    <x v="7"/>
    <m/>
    <s v="SHARED SERVICES HR"/>
    <d v="2021-09-20T00:00:00"/>
    <s v="Michel"/>
    <s v="Gloutnay"/>
    <s v="MICHEL.GLOUTNAY@SRG.COM.AU"/>
    <x v="1"/>
    <x v="1"/>
    <d v="2022-11-21T00:00:00"/>
    <d v="2022-09-20T00:00:00"/>
    <s v="I will go through the whole module"/>
    <x v="26"/>
    <s v="Q2, FY23"/>
  </r>
  <r>
    <x v="7"/>
    <m/>
    <s v="SHARED SERVICES HR"/>
    <d v="2021-09-20T00:00:00"/>
    <s v="Michel"/>
    <s v="Gloutnay"/>
    <s v="MICHEL.GLOUTNAY@SRG.COM.AU"/>
    <x v="2"/>
    <x v="1"/>
    <d v="2024-03-08T00:00:00"/>
    <d v="2024-02-29T00:00:00"/>
    <m/>
    <x v="4"/>
    <s v="Q3, FY24"/>
  </r>
  <r>
    <x v="7"/>
    <m/>
    <s v="SHARED SERVICES HR"/>
    <d v="2021-09-20T00:00:00"/>
    <s v="Michel"/>
    <s v="Gloutnay"/>
    <s v="MICHEL.GLOUTNAY@SRG.COM.AU"/>
    <x v="3"/>
    <x v="1"/>
    <d v="2024-03-18T00:00:00"/>
    <d v="2024-02-29T00:00:00"/>
    <m/>
    <x v="4"/>
    <s v="Q3, FY24"/>
  </r>
  <r>
    <x v="7"/>
    <m/>
    <s v="SHARED SERVICES HR"/>
    <d v="2021-09-20T00:00:00"/>
    <s v="Michel"/>
    <s v="Gloutnay"/>
    <s v="MICHEL.GLOUTNAY@SRG.COM.AU"/>
    <x v="4"/>
    <x v="1"/>
    <d v="2024-03-08T00:00:00"/>
    <d v="2024-02-29T00:00:00"/>
    <m/>
    <x v="4"/>
    <s v="Q3, FY24"/>
  </r>
  <r>
    <x v="7"/>
    <m/>
    <s v="SHARED SERVICES HR"/>
    <d v="2021-09-20T00:00:00"/>
    <s v="Michel"/>
    <s v="Gloutnay"/>
    <s v="MICHEL.GLOUTNAY@SRG.COM.AU"/>
    <x v="5"/>
    <x v="1"/>
    <d v="2024-03-08T00:00:00"/>
    <d v="2024-02-29T00:00:00"/>
    <m/>
    <x v="4"/>
    <s v="Q3, FY24"/>
  </r>
  <r>
    <x v="7"/>
    <m/>
    <s v="SHARED SERVICES HR"/>
    <d v="2021-09-20T00:00:00"/>
    <s v="Michel"/>
    <s v="Gloutnay"/>
    <s v="MICHEL.GLOUTNAY@SRG.COM.AU"/>
    <x v="6"/>
    <x v="1"/>
    <d v="2024-03-18T00:00:00"/>
    <d v="2024-02-29T00:00:00"/>
    <m/>
    <x v="4"/>
    <s v="Q3, FY24"/>
  </r>
  <r>
    <x v="7"/>
    <m/>
    <s v="SHARED SERVICES HR"/>
    <d v="2021-09-20T00:00:00"/>
    <s v="Michel"/>
    <s v="Gloutnay"/>
    <s v="MICHEL.GLOUTNAY@SRG.COM.AU"/>
    <x v="7"/>
    <x v="1"/>
    <d v="2022-07-21T00:00:00"/>
    <d v="2022-03-15T00:00:00"/>
    <m/>
    <x v="31"/>
    <s v="Q1, FY23"/>
  </r>
  <r>
    <x v="7"/>
    <m/>
    <s v="SHARED SERVICES HR"/>
    <d v="2021-09-20T00:00:00"/>
    <s v="Michel"/>
    <s v="Gloutnay"/>
    <s v="MICHEL.GLOUTNAY@SRG.COM.AU"/>
    <x v="8"/>
    <x v="1"/>
    <d v="2023-01-19T00:00:00"/>
    <d v="2022-06-23T00:00:00"/>
    <m/>
    <x v="9"/>
    <s v="Q3, FY23"/>
  </r>
  <r>
    <x v="7"/>
    <m/>
    <s v="SHARED SERVICES HR"/>
    <d v="2021-09-20T00:00:00"/>
    <s v="Michel"/>
    <s v="Gloutnay"/>
    <s v="MICHEL.GLOUTNAY@SRG.COM.AU"/>
    <x v="8"/>
    <x v="1"/>
    <d v="2023-09-05T00:00:00"/>
    <d v="2023-09-05T00:00:00"/>
    <s v="will do the assigned task"/>
    <x v="32"/>
    <s v="Q1, FY24"/>
  </r>
  <r>
    <x v="7"/>
    <m/>
    <s v="SHARED SERVICES HR"/>
    <d v="2021-09-20T00:00:00"/>
    <s v="Michel"/>
    <s v="Gloutnay"/>
    <s v="MICHEL.GLOUTNAY@SRG.COM.AU"/>
    <x v="9"/>
    <x v="1"/>
    <d v="2021-10-22T00:00:00"/>
    <d v="2021-09-16T00:00:00"/>
    <s v="learn safe work practises"/>
    <x v="45"/>
    <s v="Q2, FY22"/>
  </r>
  <r>
    <x v="7"/>
    <m/>
    <s v="SHARED SERVICES HR"/>
    <d v="2021-09-20T00:00:00"/>
    <s v="Michel"/>
    <s v="Gloutnay"/>
    <s v="MICHEL.GLOUTNAY@SRG.COM.AU"/>
    <x v="9"/>
    <x v="1"/>
    <d v="2022-09-15T00:00:00"/>
    <d v="2022-09-15T00:00:00"/>
    <s v="learn safe work practises"/>
    <x v="30"/>
    <s v="Q1, FY23"/>
  </r>
  <r>
    <x v="7"/>
    <m/>
    <s v="SHARED SERVICES HR"/>
    <d v="2021-09-20T00:00:00"/>
    <s v="Michel"/>
    <s v="Gloutnay"/>
    <s v="MICHEL.GLOUTNAY@SRG.COM.AU"/>
    <x v="10"/>
    <x v="1"/>
    <d v="2021-12-09T00:00:00"/>
    <d v="2021-09-16T00:00:00"/>
    <s v="I will go through the training document"/>
    <x v="33"/>
    <s v="Q2, FY22"/>
  </r>
  <r>
    <x v="2"/>
    <s v="IT ERP APPLICATIONS"/>
    <s v="SHARED SERVICES IT"/>
    <d v="2021-09-13T00:00:00"/>
    <s v="Ibrahim"/>
    <s v="Polutak"/>
    <s v="Ibrahim.Polutak@srg.com.au"/>
    <x v="0"/>
    <x v="1"/>
    <d v="2022-09-21T00:00:00"/>
    <d v="2022-09-20T00:00:00"/>
    <m/>
    <x v="30"/>
    <s v="Q1, FY23"/>
  </r>
  <r>
    <x v="2"/>
    <s v="IT ERP APPLICATIONS"/>
    <s v="SHARED SERVICES IT"/>
    <d v="2021-09-13T00:00:00"/>
    <s v="Ibrahim"/>
    <s v="Polutak"/>
    <s v="Ibrahim.Polutak@srg.com.au"/>
    <x v="1"/>
    <x v="1"/>
    <d v="2022-09-21T00:00:00"/>
    <d v="2022-09-20T00:00:00"/>
    <m/>
    <x v="30"/>
    <s v="Q1, FY23"/>
  </r>
  <r>
    <x v="2"/>
    <s v="IT ERP APPLICATIONS"/>
    <s v="SHARED SERVICES IT"/>
    <d v="2021-09-13T00:00:00"/>
    <s v="Ibrahim"/>
    <s v="Polutak"/>
    <s v="Ibrahim.Polutak@srg.com.au"/>
    <x v="2"/>
    <x v="1"/>
    <d v="2024-03-27T00:00:00"/>
    <d v="2024-02-29T00:00:00"/>
    <m/>
    <x v="5"/>
    <s v="Q4, FY24"/>
  </r>
  <r>
    <x v="2"/>
    <s v="IT ERP APPLICATIONS"/>
    <s v="SHARED SERVICES IT"/>
    <d v="2021-09-13T00:00:00"/>
    <s v="Ibrahim"/>
    <s v="Polutak"/>
    <s v="Ibrahim.Polutak@srg.com.au"/>
    <x v="3"/>
    <x v="1"/>
    <d v="2024-03-27T00:00:00"/>
    <d v="2024-02-29T00:00:00"/>
    <m/>
    <x v="5"/>
    <s v="Q4, FY24"/>
  </r>
  <r>
    <x v="2"/>
    <s v="IT ERP APPLICATIONS"/>
    <s v="SHARED SERVICES IT"/>
    <d v="2021-09-13T00:00:00"/>
    <s v="Ibrahim"/>
    <s v="Polutak"/>
    <s v="Ibrahim.Polutak@srg.com.au"/>
    <x v="4"/>
    <x v="1"/>
    <d v="2024-03-27T00:00:00"/>
    <d v="2024-02-29T00:00:00"/>
    <m/>
    <x v="5"/>
    <s v="Q4, FY24"/>
  </r>
  <r>
    <x v="2"/>
    <s v="IT ERP APPLICATIONS"/>
    <s v="SHARED SERVICES IT"/>
    <d v="2021-09-13T00:00:00"/>
    <s v="Ibrahim"/>
    <s v="Polutak"/>
    <s v="Ibrahim.Polutak@srg.com.au"/>
    <x v="5"/>
    <x v="1"/>
    <d v="2024-03-27T00:00:00"/>
    <d v="2024-02-29T00:00:00"/>
    <m/>
    <x v="5"/>
    <s v="Q4, FY24"/>
  </r>
  <r>
    <x v="2"/>
    <s v="IT ERP APPLICATIONS"/>
    <s v="SHARED SERVICES IT"/>
    <d v="2021-09-13T00:00:00"/>
    <s v="Ibrahim"/>
    <s v="Polutak"/>
    <s v="Ibrahim.Polutak@srg.com.au"/>
    <x v="6"/>
    <x v="1"/>
    <d v="2024-03-27T00:00:00"/>
    <d v="2024-02-29T00:00:00"/>
    <m/>
    <x v="5"/>
    <s v="Q4, FY24"/>
  </r>
  <r>
    <x v="2"/>
    <s v="IT ERP APPLICATIONS"/>
    <s v="SHARED SERVICES IT"/>
    <d v="2021-09-13T00:00:00"/>
    <s v="Ibrahim"/>
    <s v="Polutak"/>
    <s v="Ibrahim.Polutak@srg.com.au"/>
    <x v="7"/>
    <x v="1"/>
    <d v="2022-03-22T00:00:00"/>
    <d v="2022-03-15T00:00:00"/>
    <m/>
    <x v="6"/>
    <s v="Q3, FY22"/>
  </r>
  <r>
    <x v="2"/>
    <s v="IT ERP APPLICATIONS"/>
    <s v="SHARED SERVICES IT"/>
    <d v="2021-09-13T00:00:00"/>
    <s v="Ibrahim"/>
    <s v="Polutak"/>
    <s v="Ibrahim.Polutak@srg.com.au"/>
    <x v="8"/>
    <x v="1"/>
    <d v="2022-09-21T00:00:00"/>
    <d v="2022-06-23T00:00:00"/>
    <m/>
    <x v="30"/>
    <s v="Q1, FY23"/>
  </r>
  <r>
    <x v="2"/>
    <s v="IT ERP APPLICATIONS"/>
    <s v="SHARED SERVICES IT"/>
    <d v="2021-09-13T00:00:00"/>
    <s v="Ibrahim"/>
    <s v="Polutak"/>
    <s v="Ibrahim.Polutak@srg.com.au"/>
    <x v="8"/>
    <x v="1"/>
    <d v="2023-05-09T00:00:00"/>
    <d v="2023-05-09T00:00:00"/>
    <m/>
    <x v="36"/>
    <s v="Q4, FY23"/>
  </r>
  <r>
    <x v="2"/>
    <s v="IT ERP APPLICATIONS"/>
    <s v="SHARED SERVICES IT"/>
    <d v="2021-09-13T00:00:00"/>
    <s v="Ibrahim"/>
    <s v="Polutak"/>
    <s v="Ibrahim.Polutak@srg.com.au"/>
    <x v="9"/>
    <x v="1"/>
    <d v="2021-10-04T00:00:00"/>
    <d v="2021-09-08T00:00:00"/>
    <m/>
    <x v="45"/>
    <s v="Q2, FY22"/>
  </r>
  <r>
    <x v="2"/>
    <s v="IT ERP APPLICATIONS"/>
    <s v="SHARED SERVICES IT"/>
    <d v="2021-09-13T00:00:00"/>
    <s v="Ibrahim"/>
    <s v="Polutak"/>
    <s v="Ibrahim.Polutak@srg.com.au"/>
    <x v="9"/>
    <x v="1"/>
    <d v="2023-05-09T00:00:00"/>
    <d v="2023-05-09T00:00:00"/>
    <m/>
    <x v="36"/>
    <s v="Q4, FY23"/>
  </r>
  <r>
    <x v="2"/>
    <s v="IT ERP APPLICATIONS"/>
    <s v="SHARED SERVICES IT"/>
    <d v="2021-09-13T00:00:00"/>
    <s v="Ibrahim"/>
    <s v="Polutak"/>
    <s v="Ibrahim.Polutak@srg.com.au"/>
    <x v="10"/>
    <x v="1"/>
    <d v="2021-10-04T00:00:00"/>
    <d v="2021-09-08T00:00:00"/>
    <m/>
    <x v="45"/>
    <s v="Q2, FY22"/>
  </r>
  <r>
    <x v="2"/>
    <s v="IT ERP APPLICATIONS"/>
    <s v="SHARED SERVICES IT"/>
    <d v="2021-09-13T00:00:00"/>
    <s v="Ibrahim"/>
    <s v="Polutak"/>
    <s v="Ibrahim.Polutak@srg.com.au"/>
    <x v="10"/>
    <x v="1"/>
    <d v="2023-05-09T00:00:00"/>
    <d v="2023-05-09T00:00:00"/>
    <m/>
    <x v="36"/>
    <s v="Q4, FY23"/>
  </r>
  <r>
    <x v="4"/>
    <s v="Head of Marketing Ops"/>
    <s v="SHARED SERVICES MARKETING"/>
    <d v="2021-09-06T00:00:00"/>
    <s v="Nadia"/>
    <s v="Duffy"/>
    <s v="nadia.duffy@srg.com.au"/>
    <x v="11"/>
    <x v="1"/>
    <d v="2022-10-05T00:00:00"/>
    <d v="2022-10-03T00:00:00"/>
    <m/>
    <x v="3"/>
    <s v="Q2, FY23"/>
  </r>
  <r>
    <x v="4"/>
    <s v="Head of Marketing Ops"/>
    <s v="SHARED SERVICES MARKETING"/>
    <d v="2021-09-06T00:00:00"/>
    <s v="Nadia"/>
    <s v="Duffy"/>
    <s v="nadia.duffy@srg.com.au"/>
    <x v="0"/>
    <x v="1"/>
    <d v="2022-09-27T00:00:00"/>
    <d v="2022-09-20T00:00:00"/>
    <m/>
    <x v="3"/>
    <s v="Q2, FY23"/>
  </r>
  <r>
    <x v="4"/>
    <s v="Head of Marketing Ops"/>
    <s v="SHARED SERVICES MARKETING"/>
    <d v="2021-09-06T00:00:00"/>
    <s v="Nadia"/>
    <s v="Duffy"/>
    <s v="nadia.duffy@srg.com.au"/>
    <x v="1"/>
    <x v="1"/>
    <d v="2022-09-27T00:00:00"/>
    <d v="2022-09-20T00:00:00"/>
    <m/>
    <x v="3"/>
    <s v="Q2, FY23"/>
  </r>
  <r>
    <x v="4"/>
    <s v="Head of Marketing Ops"/>
    <s v="SHARED SERVICES MARKETING"/>
    <d v="2021-09-06T00:00:00"/>
    <s v="Nadia"/>
    <s v="Duffy"/>
    <s v="nadia.duffy@srg.com.au"/>
    <x v="2"/>
    <x v="2"/>
    <m/>
    <d v="2024-02-29T00:00:00"/>
    <m/>
    <x v="18"/>
    <s v="Q1, FY22"/>
  </r>
  <r>
    <x v="4"/>
    <s v="Head of Marketing Ops"/>
    <s v="SHARED SERVICES MARKETING"/>
    <d v="2021-09-06T00:00:00"/>
    <s v="Nadia"/>
    <s v="Duffy"/>
    <s v="nadia.duffy@srg.com.au"/>
    <x v="3"/>
    <x v="0"/>
    <m/>
    <d v="2024-02-29T00:00:00"/>
    <m/>
    <x v="4"/>
    <s v="Q3, FY24"/>
  </r>
  <r>
    <x v="4"/>
    <s v="Head of Marketing Ops"/>
    <s v="SHARED SERVICES MARKETING"/>
    <d v="2021-09-06T00:00:00"/>
    <s v="Nadia"/>
    <s v="Duffy"/>
    <s v="nadia.duffy@srg.com.au"/>
    <x v="4"/>
    <x v="0"/>
    <m/>
    <d v="2024-02-29T00:00:00"/>
    <m/>
    <x v="4"/>
    <s v="Q3, FY24"/>
  </r>
  <r>
    <x v="4"/>
    <s v="Head of Marketing Ops"/>
    <s v="SHARED SERVICES MARKETING"/>
    <d v="2021-09-06T00:00:00"/>
    <s v="Nadia"/>
    <s v="Duffy"/>
    <s v="nadia.duffy@srg.com.au"/>
    <x v="5"/>
    <x v="0"/>
    <m/>
    <d v="2024-02-29T00:00:00"/>
    <m/>
    <x v="4"/>
    <s v="Q3, FY24"/>
  </r>
  <r>
    <x v="4"/>
    <s v="Head of Marketing Ops"/>
    <s v="SHARED SERVICES MARKETING"/>
    <d v="2021-09-06T00:00:00"/>
    <s v="Nadia"/>
    <s v="Duffy"/>
    <s v="nadia.duffy@srg.com.au"/>
    <x v="6"/>
    <x v="0"/>
    <m/>
    <d v="2024-02-29T00:00:00"/>
    <m/>
    <x v="4"/>
    <s v="Q3, FY24"/>
  </r>
  <r>
    <x v="4"/>
    <s v="Head of Marketing Ops"/>
    <s v="SHARED SERVICES MARKETING"/>
    <d v="2021-09-06T00:00:00"/>
    <s v="Nadia"/>
    <s v="Duffy"/>
    <s v="nadia.duffy@srg.com.au"/>
    <x v="7"/>
    <x v="1"/>
    <d v="2022-03-28T00:00:00"/>
    <d v="2022-03-15T00:00:00"/>
    <m/>
    <x v="27"/>
    <s v="Q4, FY22"/>
  </r>
  <r>
    <x v="4"/>
    <s v="Head of Marketing Ops"/>
    <s v="SHARED SERVICES MARKETING"/>
    <d v="2021-09-06T00:00:00"/>
    <s v="Nadia"/>
    <s v="Duffy"/>
    <s v="nadia.duffy@srg.com.au"/>
    <x v="8"/>
    <x v="1"/>
    <d v="2022-09-27T00:00:00"/>
    <d v="2022-06-23T00:00:00"/>
    <m/>
    <x v="3"/>
    <s v="Q2, FY23"/>
  </r>
  <r>
    <x v="4"/>
    <s v="Head of Marketing Ops"/>
    <s v="SHARED SERVICES MARKETING"/>
    <d v="2021-09-06T00:00:00"/>
    <s v="Nadia"/>
    <s v="Duffy"/>
    <s v="nadia.duffy@srg.com.au"/>
    <x v="9"/>
    <x v="1"/>
    <d v="2021-08-31T00:00:00"/>
    <d v="2021-08-22T00:00:00"/>
    <m/>
    <x v="18"/>
    <s v="Q1, FY22"/>
  </r>
  <r>
    <x v="4"/>
    <s v="Head of Marketing Ops"/>
    <s v="SHARED SERVICES MARKETING"/>
    <d v="2021-09-06T00:00:00"/>
    <s v="Nadia"/>
    <s v="Duffy"/>
    <s v="nadia.duffy@srg.com.au"/>
    <x v="9"/>
    <x v="1"/>
    <d v="2023-04-03T00:00:00"/>
    <d v="2023-03-09T00:00:00"/>
    <m/>
    <x v="37"/>
    <s v="Q4, FY23"/>
  </r>
  <r>
    <x v="4"/>
    <s v="Head of Marketing Ops"/>
    <s v="SHARED SERVICES MARKETING"/>
    <d v="2021-09-06T00:00:00"/>
    <s v="Nadia"/>
    <s v="Duffy"/>
    <s v="nadia.duffy@srg.com.au"/>
    <x v="10"/>
    <x v="1"/>
    <d v="2021-09-09T00:00:00"/>
    <d v="2021-08-22T00:00:00"/>
    <m/>
    <x v="18"/>
    <s v="Q1, FY22"/>
  </r>
  <r>
    <x v="7"/>
    <m/>
    <s v="SHARED SERVICES HR"/>
    <d v="2021-08-23T00:00:00"/>
    <s v="Kristy"/>
    <s v="Rosengren-Loughry"/>
    <s v="kristy.rosengren@srg.com.au"/>
    <x v="0"/>
    <x v="1"/>
    <d v="2022-11-15T00:00:00"/>
    <d v="2022-09-20T00:00:00"/>
    <m/>
    <x v="26"/>
    <s v="Q2, FY23"/>
  </r>
  <r>
    <x v="7"/>
    <m/>
    <s v="SHARED SERVICES HR"/>
    <d v="2021-08-23T00:00:00"/>
    <s v="Kristy"/>
    <s v="Rosengren-Loughry"/>
    <s v="kristy.rosengren@srg.com.au"/>
    <x v="1"/>
    <x v="1"/>
    <d v="2022-11-15T00:00:00"/>
    <d v="2022-09-20T00:00:00"/>
    <m/>
    <x v="26"/>
    <s v="Q2, FY23"/>
  </r>
  <r>
    <x v="7"/>
    <m/>
    <s v="SHARED SERVICES HR"/>
    <d v="2021-08-23T00:00:00"/>
    <s v="Kristy"/>
    <s v="Rosengren-Loughry"/>
    <s v="kristy.rosengren@srg.com.au"/>
    <x v="2"/>
    <x v="1"/>
    <d v="2024-04-29T00:00:00"/>
    <d v="2024-02-29T00:00:00"/>
    <m/>
    <x v="22"/>
    <s v="Q4, FY24"/>
  </r>
  <r>
    <x v="7"/>
    <m/>
    <s v="SHARED SERVICES HR"/>
    <d v="2021-08-23T00:00:00"/>
    <s v="Kristy"/>
    <s v="Rosengren-Loughry"/>
    <s v="kristy.rosengren@srg.com.au"/>
    <x v="2"/>
    <x v="1"/>
    <d v="2025-04-30T00:00:00"/>
    <d v="2025-03-16T00:00:00"/>
    <m/>
    <x v="0"/>
    <s v="Q4, FY25"/>
  </r>
  <r>
    <x v="7"/>
    <m/>
    <s v="SHARED SERVICES HR"/>
    <d v="2021-08-23T00:00:00"/>
    <s v="Kristy"/>
    <s v="Rosengren-Loughry"/>
    <s v="kristy.rosengren@srg.com.au"/>
    <x v="3"/>
    <x v="1"/>
    <d v="2024-04-29T00:00:00"/>
    <d v="2024-02-29T00:00:00"/>
    <m/>
    <x v="22"/>
    <s v="Q4, FY24"/>
  </r>
  <r>
    <x v="7"/>
    <m/>
    <s v="SHARED SERVICES HR"/>
    <d v="2021-08-23T00:00:00"/>
    <s v="Kristy"/>
    <s v="Rosengren-Loughry"/>
    <s v="kristy.rosengren@srg.com.au"/>
    <x v="3"/>
    <x v="2"/>
    <m/>
    <d v="2025-03-16T00:00:00"/>
    <m/>
    <x v="46"/>
    <s v="Q1, FY22"/>
  </r>
  <r>
    <x v="7"/>
    <m/>
    <s v="SHARED SERVICES HR"/>
    <d v="2021-08-23T00:00:00"/>
    <s v="Kristy"/>
    <s v="Rosengren-Loughry"/>
    <s v="kristy.rosengren@srg.com.au"/>
    <x v="4"/>
    <x v="1"/>
    <d v="2024-04-29T00:00:00"/>
    <d v="2024-02-29T00:00:00"/>
    <m/>
    <x v="22"/>
    <s v="Q4, FY24"/>
  </r>
  <r>
    <x v="7"/>
    <m/>
    <s v="SHARED SERVICES HR"/>
    <d v="2021-08-23T00:00:00"/>
    <s v="Kristy"/>
    <s v="Rosengren-Loughry"/>
    <s v="kristy.rosengren@srg.com.au"/>
    <x v="4"/>
    <x v="1"/>
    <d v="2025-04-30T00:00:00"/>
    <d v="2025-03-16T00:00:00"/>
    <m/>
    <x v="0"/>
    <s v="Q4, FY25"/>
  </r>
  <r>
    <x v="7"/>
    <m/>
    <s v="SHARED SERVICES HR"/>
    <d v="2021-08-23T00:00:00"/>
    <s v="Kristy"/>
    <s v="Rosengren-Loughry"/>
    <s v="kristy.rosengren@srg.com.au"/>
    <x v="5"/>
    <x v="1"/>
    <d v="2024-04-29T00:00:00"/>
    <d v="2024-02-29T00:00:00"/>
    <m/>
    <x v="22"/>
    <s v="Q4, FY24"/>
  </r>
  <r>
    <x v="7"/>
    <m/>
    <s v="SHARED SERVICES HR"/>
    <d v="2021-08-23T00:00:00"/>
    <s v="Kristy"/>
    <s v="Rosengren-Loughry"/>
    <s v="kristy.rosengren@srg.com.au"/>
    <x v="5"/>
    <x v="1"/>
    <d v="2025-04-30T00:00:00"/>
    <d v="2025-03-16T00:00:00"/>
    <m/>
    <x v="0"/>
    <s v="Q4, FY25"/>
  </r>
  <r>
    <x v="7"/>
    <m/>
    <s v="SHARED SERVICES HR"/>
    <d v="2021-08-23T00:00:00"/>
    <s v="Kristy"/>
    <s v="Rosengren-Loughry"/>
    <s v="kristy.rosengren@srg.com.au"/>
    <x v="6"/>
    <x v="1"/>
    <d v="2024-04-29T00:00:00"/>
    <d v="2024-02-29T00:00:00"/>
    <m/>
    <x v="22"/>
    <s v="Q4, FY24"/>
  </r>
  <r>
    <x v="7"/>
    <m/>
    <s v="SHARED SERVICES HR"/>
    <d v="2021-08-23T00:00:00"/>
    <s v="Kristy"/>
    <s v="Rosengren-Loughry"/>
    <s v="kristy.rosengren@srg.com.au"/>
    <x v="6"/>
    <x v="1"/>
    <d v="2025-04-29T00:00:00"/>
    <d v="2025-03-16T00:00:00"/>
    <m/>
    <x v="0"/>
    <s v="Q4, FY25"/>
  </r>
  <r>
    <x v="7"/>
    <m/>
    <s v="SHARED SERVICES HR"/>
    <d v="2021-08-23T00:00:00"/>
    <s v="Kristy"/>
    <s v="Rosengren-Loughry"/>
    <s v="kristy.rosengren@srg.com.au"/>
    <x v="7"/>
    <x v="1"/>
    <d v="2022-03-29T00:00:00"/>
    <d v="2022-03-15T00:00:00"/>
    <m/>
    <x v="27"/>
    <s v="Q4, FY22"/>
  </r>
  <r>
    <x v="7"/>
    <m/>
    <s v="SHARED SERVICES HR"/>
    <d v="2021-08-23T00:00:00"/>
    <s v="Kristy"/>
    <s v="Rosengren-Loughry"/>
    <s v="kristy.rosengren@srg.com.au"/>
    <x v="8"/>
    <x v="1"/>
    <d v="2022-07-08T00:00:00"/>
    <d v="2022-06-23T00:00:00"/>
    <m/>
    <x v="31"/>
    <s v="Q1, FY23"/>
  </r>
  <r>
    <x v="7"/>
    <m/>
    <s v="SHARED SERVICES HR"/>
    <d v="2021-08-23T00:00:00"/>
    <s v="Kristy"/>
    <s v="Rosengren-Loughry"/>
    <s v="kristy.rosengren@srg.com.au"/>
    <x v="8"/>
    <x v="1"/>
    <d v="2023-03-09T00:00:00"/>
    <d v="2023-03-02T00:00:00"/>
    <m/>
    <x v="38"/>
    <s v="Q3, FY23"/>
  </r>
  <r>
    <x v="7"/>
    <m/>
    <s v="SHARED SERVICES HR"/>
    <d v="2021-08-23T00:00:00"/>
    <s v="Kristy"/>
    <s v="Rosengren-Loughry"/>
    <s v="kristy.rosengren@srg.com.au"/>
    <x v="9"/>
    <x v="1"/>
    <d v="2021-08-27T00:00:00"/>
    <d v="2021-08-24T00:00:00"/>
    <m/>
    <x v="46"/>
    <s v="Q1, FY22"/>
  </r>
  <r>
    <x v="7"/>
    <m/>
    <s v="SHARED SERVICES HR"/>
    <d v="2021-08-23T00:00:00"/>
    <s v="Kristy"/>
    <s v="Rosengren-Loughry"/>
    <s v="kristy.rosengren@srg.com.au"/>
    <x v="9"/>
    <x v="1"/>
    <d v="2022-07-08T00:00:00"/>
    <d v="2022-07-08T00:00:00"/>
    <m/>
    <x v="31"/>
    <s v="Q1, FY23"/>
  </r>
  <r>
    <x v="7"/>
    <m/>
    <s v="SHARED SERVICES HR"/>
    <d v="2021-08-23T00:00:00"/>
    <s v="Kristy"/>
    <s v="Rosengren-Loughry"/>
    <s v="kristy.rosengren@srg.com.au"/>
    <x v="10"/>
    <x v="1"/>
    <d v="2020-11-20T00:00:00"/>
    <d v="2020-09-19T00:00:00"/>
    <m/>
    <x v="47"/>
    <s v="Q2, FY21"/>
  </r>
  <r>
    <x v="7"/>
    <m/>
    <s v="SHARED SERVICES HR"/>
    <d v="2021-08-19T00:00:00"/>
    <s v="Akansha"/>
    <s v="Tewari"/>
    <s v="akansha.tewari@srg.com.au"/>
    <x v="0"/>
    <x v="1"/>
    <d v="2023-01-18T00:00:00"/>
    <d v="2022-09-20T00:00:00"/>
    <m/>
    <x v="9"/>
    <s v="Q3, FY23"/>
  </r>
  <r>
    <x v="7"/>
    <m/>
    <s v="SHARED SERVICES HR"/>
    <d v="2021-08-19T00:00:00"/>
    <s v="Akansha"/>
    <s v="Tewari"/>
    <s v="akansha.tewari@srg.com.au"/>
    <x v="1"/>
    <x v="1"/>
    <d v="2023-01-18T00:00:00"/>
    <d v="2022-09-20T00:00:00"/>
    <m/>
    <x v="9"/>
    <s v="Q3, FY23"/>
  </r>
  <r>
    <x v="7"/>
    <m/>
    <s v="SHARED SERVICES HR"/>
    <d v="2021-08-19T00:00:00"/>
    <s v="Akansha"/>
    <s v="Tewari"/>
    <s v="akansha.tewari@srg.com.au"/>
    <x v="2"/>
    <x v="0"/>
    <m/>
    <d v="2024-02-29T00:00:00"/>
    <m/>
    <x v="4"/>
    <s v="Q3, FY24"/>
  </r>
  <r>
    <x v="7"/>
    <m/>
    <s v="SHARED SERVICES HR"/>
    <d v="2021-08-19T00:00:00"/>
    <s v="Akansha"/>
    <s v="Tewari"/>
    <s v="akansha.tewari@srg.com.au"/>
    <x v="3"/>
    <x v="2"/>
    <m/>
    <d v="2024-02-29T00:00:00"/>
    <m/>
    <x v="46"/>
    <s v="Q1, FY22"/>
  </r>
  <r>
    <x v="7"/>
    <m/>
    <s v="SHARED SERVICES HR"/>
    <d v="2021-08-19T00:00:00"/>
    <s v="Akansha"/>
    <s v="Tewari"/>
    <s v="akansha.tewari@srg.com.au"/>
    <x v="4"/>
    <x v="0"/>
    <m/>
    <d v="2024-02-29T00:00:00"/>
    <m/>
    <x v="4"/>
    <s v="Q3, FY24"/>
  </r>
  <r>
    <x v="7"/>
    <m/>
    <s v="SHARED SERVICES HR"/>
    <d v="2021-08-19T00:00:00"/>
    <s v="Akansha"/>
    <s v="Tewari"/>
    <s v="akansha.tewari@srg.com.au"/>
    <x v="5"/>
    <x v="0"/>
    <m/>
    <d v="2024-02-29T00:00:00"/>
    <m/>
    <x v="4"/>
    <s v="Q3, FY24"/>
  </r>
  <r>
    <x v="7"/>
    <m/>
    <s v="SHARED SERVICES HR"/>
    <d v="2021-08-19T00:00:00"/>
    <s v="Akansha"/>
    <s v="Tewari"/>
    <s v="akansha.tewari@srg.com.au"/>
    <x v="6"/>
    <x v="0"/>
    <m/>
    <d v="2024-02-29T00:00:00"/>
    <m/>
    <x v="4"/>
    <s v="Q3, FY24"/>
  </r>
  <r>
    <x v="7"/>
    <m/>
    <s v="SHARED SERVICES HR"/>
    <d v="2021-08-19T00:00:00"/>
    <s v="Akansha"/>
    <s v="Tewari"/>
    <s v="akansha.tewari@srg.com.au"/>
    <x v="7"/>
    <x v="1"/>
    <d v="2022-03-24T00:00:00"/>
    <d v="2022-03-15T00:00:00"/>
    <m/>
    <x v="6"/>
    <s v="Q3, FY22"/>
  </r>
  <r>
    <x v="7"/>
    <m/>
    <s v="SHARED SERVICES HR"/>
    <d v="2021-08-19T00:00:00"/>
    <s v="Akansha"/>
    <s v="Tewari"/>
    <s v="akansha.tewari@srg.com.au"/>
    <x v="8"/>
    <x v="1"/>
    <d v="2023-01-18T00:00:00"/>
    <d v="2022-06-23T00:00:00"/>
    <m/>
    <x v="9"/>
    <s v="Q3, FY23"/>
  </r>
  <r>
    <x v="7"/>
    <m/>
    <s v="SHARED SERVICES HR"/>
    <d v="2021-08-19T00:00:00"/>
    <s v="Akansha"/>
    <s v="Tewari"/>
    <s v="akansha.tewari@srg.com.au"/>
    <x v="9"/>
    <x v="1"/>
    <d v="2021-08-23T00:00:00"/>
    <d v="2021-08-09T00:00:00"/>
    <m/>
    <x v="46"/>
    <s v="Q1, FY22"/>
  </r>
  <r>
    <x v="7"/>
    <m/>
    <s v="SHARED SERVICES HR"/>
    <d v="2021-08-19T00:00:00"/>
    <s v="Akansha"/>
    <s v="Tewari"/>
    <s v="akansha.tewari@srg.com.au"/>
    <x v="9"/>
    <x v="1"/>
    <d v="2021-11-23T00:00:00"/>
    <d v="2021-11-23T00:00:00"/>
    <m/>
    <x v="44"/>
    <s v="Q2, FY22"/>
  </r>
  <r>
    <x v="7"/>
    <m/>
    <s v="SHARED SERVICES HR"/>
    <d v="2021-08-19T00:00:00"/>
    <s v="Akansha"/>
    <s v="Tewari"/>
    <s v="akansha.tewari@srg.com.au"/>
    <x v="10"/>
    <x v="1"/>
    <d v="2021-08-23T00:00:00"/>
    <d v="2021-07-23T00:00:00"/>
    <m/>
    <x v="46"/>
    <s v="Q1, FY22"/>
  </r>
  <r>
    <x v="7"/>
    <m/>
    <s v="SHARED SERVICES HR"/>
    <d v="2021-08-17T00:00:00"/>
    <s v="Fi"/>
    <s v="Cassidy"/>
    <s v="fiona.cassidy@srg.com.au"/>
    <x v="11"/>
    <x v="1"/>
    <d v="2022-10-10T00:00:00"/>
    <d v="2022-10-03T00:00:00"/>
    <m/>
    <x v="3"/>
    <s v="Q2, FY23"/>
  </r>
  <r>
    <x v="7"/>
    <m/>
    <s v="SHARED SERVICES HR"/>
    <d v="2021-08-17T00:00:00"/>
    <s v="Fi"/>
    <s v="Cassidy"/>
    <s v="fiona.cassidy@srg.com.au"/>
    <x v="0"/>
    <x v="1"/>
    <d v="2023-01-14T00:00:00"/>
    <d v="2022-09-20T00:00:00"/>
    <m/>
    <x v="9"/>
    <s v="Q3, FY23"/>
  </r>
  <r>
    <x v="7"/>
    <m/>
    <s v="SHARED SERVICES HR"/>
    <d v="2021-08-17T00:00:00"/>
    <s v="Fi"/>
    <s v="Cassidy"/>
    <s v="fiona.cassidy@srg.com.au"/>
    <x v="1"/>
    <x v="1"/>
    <d v="2023-01-14T00:00:00"/>
    <d v="2022-09-20T00:00:00"/>
    <m/>
    <x v="9"/>
    <s v="Q3, FY23"/>
  </r>
  <r>
    <x v="7"/>
    <m/>
    <s v="SHARED SERVICES HR"/>
    <d v="2021-08-17T00:00:00"/>
    <s v="Fi"/>
    <s v="Cassidy"/>
    <s v="fiona.cassidy@srg.com.au"/>
    <x v="2"/>
    <x v="0"/>
    <m/>
    <d v="2025-03-19T00:00:00"/>
    <m/>
    <x v="2"/>
    <s v="Q3, FY25"/>
  </r>
  <r>
    <x v="7"/>
    <m/>
    <s v="SHARED SERVICES HR"/>
    <d v="2021-08-17T00:00:00"/>
    <s v="Fi"/>
    <s v="Cassidy"/>
    <s v="fiona.cassidy@srg.com.au"/>
    <x v="2"/>
    <x v="1"/>
    <d v="2024-05-02T00:00:00"/>
    <d v="2024-02-29T00:00:00"/>
    <m/>
    <x v="22"/>
    <s v="Q4, FY24"/>
  </r>
  <r>
    <x v="7"/>
    <m/>
    <s v="SHARED SERVICES HR"/>
    <d v="2021-08-17T00:00:00"/>
    <s v="Fi"/>
    <s v="Cassidy"/>
    <s v="fiona.cassidy@srg.com.au"/>
    <x v="3"/>
    <x v="0"/>
    <m/>
    <d v="2025-03-26T00:00:00"/>
    <m/>
    <x v="2"/>
    <s v="Q3, FY25"/>
  </r>
  <r>
    <x v="7"/>
    <m/>
    <s v="SHARED SERVICES HR"/>
    <d v="2021-08-17T00:00:00"/>
    <s v="Fi"/>
    <s v="Cassidy"/>
    <s v="fiona.cassidy@srg.com.au"/>
    <x v="3"/>
    <x v="1"/>
    <d v="2024-05-08T00:00:00"/>
    <d v="2024-02-29T00:00:00"/>
    <m/>
    <x v="22"/>
    <s v="Q4, FY24"/>
  </r>
  <r>
    <x v="7"/>
    <m/>
    <s v="SHARED SERVICES HR"/>
    <d v="2021-08-17T00:00:00"/>
    <s v="Fi"/>
    <s v="Cassidy"/>
    <s v="fiona.cassidy@srg.com.au"/>
    <x v="4"/>
    <x v="0"/>
    <m/>
    <d v="2025-03-24T00:00:00"/>
    <m/>
    <x v="2"/>
    <s v="Q3, FY25"/>
  </r>
  <r>
    <x v="7"/>
    <m/>
    <s v="SHARED SERVICES HR"/>
    <d v="2021-08-17T00:00:00"/>
    <s v="Fi"/>
    <s v="Cassidy"/>
    <s v="fiona.cassidy@srg.com.au"/>
    <x v="4"/>
    <x v="1"/>
    <d v="2024-05-07T00:00:00"/>
    <d v="2024-02-29T00:00:00"/>
    <m/>
    <x v="22"/>
    <s v="Q4, FY24"/>
  </r>
  <r>
    <x v="7"/>
    <m/>
    <s v="SHARED SERVICES HR"/>
    <d v="2021-08-17T00:00:00"/>
    <s v="Fi"/>
    <s v="Cassidy"/>
    <s v="fiona.cassidy@srg.com.au"/>
    <x v="5"/>
    <x v="0"/>
    <m/>
    <d v="2025-03-24T00:00:00"/>
    <m/>
    <x v="2"/>
    <s v="Q3, FY25"/>
  </r>
  <r>
    <x v="7"/>
    <m/>
    <s v="SHARED SERVICES HR"/>
    <d v="2021-08-17T00:00:00"/>
    <s v="Fi"/>
    <s v="Cassidy"/>
    <s v="fiona.cassidy@srg.com.au"/>
    <x v="5"/>
    <x v="1"/>
    <d v="2024-05-07T00:00:00"/>
    <d v="2024-02-29T00:00:00"/>
    <m/>
    <x v="22"/>
    <s v="Q4, FY24"/>
  </r>
  <r>
    <x v="7"/>
    <m/>
    <s v="SHARED SERVICES HR"/>
    <d v="2021-08-17T00:00:00"/>
    <s v="Fi"/>
    <s v="Cassidy"/>
    <s v="fiona.cassidy@srg.com.au"/>
    <x v="6"/>
    <x v="0"/>
    <m/>
    <d v="2025-03-24T00:00:00"/>
    <m/>
    <x v="2"/>
    <s v="Q3, FY25"/>
  </r>
  <r>
    <x v="7"/>
    <m/>
    <s v="SHARED SERVICES HR"/>
    <d v="2021-08-17T00:00:00"/>
    <s v="Fi"/>
    <s v="Cassidy"/>
    <s v="fiona.cassidy@srg.com.au"/>
    <x v="6"/>
    <x v="1"/>
    <d v="2024-05-07T00:00:00"/>
    <d v="2024-02-29T00:00:00"/>
    <m/>
    <x v="22"/>
    <s v="Q4, FY24"/>
  </r>
  <r>
    <x v="7"/>
    <m/>
    <s v="SHARED SERVICES HR"/>
    <d v="2021-08-17T00:00:00"/>
    <s v="Fi"/>
    <s v="Cassidy"/>
    <s v="fiona.cassidy@srg.com.au"/>
    <x v="7"/>
    <x v="1"/>
    <d v="2022-05-04T00:00:00"/>
    <d v="2022-03-15T00:00:00"/>
    <m/>
    <x v="42"/>
    <s v="Q4, FY22"/>
  </r>
  <r>
    <x v="7"/>
    <m/>
    <s v="SHARED SERVICES HR"/>
    <d v="2021-08-17T00:00:00"/>
    <s v="Fi"/>
    <s v="Cassidy"/>
    <s v="fiona.cassidy@srg.com.au"/>
    <x v="8"/>
    <x v="1"/>
    <d v="2022-10-27T00:00:00"/>
    <d v="2022-06-23T00:00:00"/>
    <m/>
    <x v="26"/>
    <s v="Q2, FY23"/>
  </r>
  <r>
    <x v="7"/>
    <m/>
    <s v="SHARED SERVICES HR"/>
    <d v="2021-08-17T00:00:00"/>
    <s v="Fi"/>
    <s v="Cassidy"/>
    <s v="fiona.cassidy@srg.com.au"/>
    <x v="9"/>
    <x v="1"/>
    <d v="2021-09-10T00:00:00"/>
    <d v="2021-08-09T00:00:00"/>
    <m/>
    <x v="18"/>
    <s v="Q1, FY22"/>
  </r>
  <r>
    <x v="7"/>
    <m/>
    <s v="SHARED SERVICES HR"/>
    <d v="2021-08-17T00:00:00"/>
    <s v="Fi"/>
    <s v="Cassidy"/>
    <s v="fiona.cassidy@srg.com.au"/>
    <x v="9"/>
    <x v="1"/>
    <d v="2022-12-16T00:00:00"/>
    <d v="2022-12-16T00:00:00"/>
    <m/>
    <x v="40"/>
    <s v="Q2, FY23"/>
  </r>
  <r>
    <x v="7"/>
    <m/>
    <s v="SHARED SERVICES HR"/>
    <d v="2021-08-17T00:00:00"/>
    <s v="Fi"/>
    <s v="Cassidy"/>
    <s v="fiona.cassidy@srg.com.au"/>
    <x v="10"/>
    <x v="1"/>
    <d v="2022-01-08T00:00:00"/>
    <d v="2021-06-03T00:00:00"/>
    <m/>
    <x v="11"/>
    <s v="Q3, FY22"/>
  </r>
  <r>
    <x v="7"/>
    <m/>
    <s v="SHARED SERVICES HR"/>
    <d v="2021-08-08T00:00:00"/>
    <s v="Benjamin"/>
    <s v="Hayes"/>
    <s v="Benjamin.Hayes@srg.com.au"/>
    <x v="0"/>
    <x v="1"/>
    <d v="2022-10-13T00:00:00"/>
    <d v="2022-09-20T00:00:00"/>
    <m/>
    <x v="3"/>
    <s v="Q2, FY23"/>
  </r>
  <r>
    <x v="7"/>
    <m/>
    <s v="SHARED SERVICES HR"/>
    <d v="2021-08-08T00:00:00"/>
    <s v="Benjamin"/>
    <s v="Hayes"/>
    <s v="Benjamin.Hayes@srg.com.au"/>
    <x v="1"/>
    <x v="1"/>
    <d v="2022-10-13T00:00:00"/>
    <d v="2022-09-20T00:00:00"/>
    <m/>
    <x v="3"/>
    <s v="Q2, FY23"/>
  </r>
  <r>
    <x v="7"/>
    <m/>
    <s v="SHARED SERVICES HR"/>
    <d v="2021-08-08T00:00:00"/>
    <s v="Benjamin"/>
    <s v="Hayes"/>
    <s v="Benjamin.Hayes@srg.com.au"/>
    <x v="2"/>
    <x v="1"/>
    <d v="2024-05-08T00:00:00"/>
    <d v="2024-02-29T00:00:00"/>
    <m/>
    <x v="22"/>
    <s v="Q4, FY24"/>
  </r>
  <r>
    <x v="7"/>
    <m/>
    <s v="SHARED SERVICES HR"/>
    <d v="2021-08-08T00:00:00"/>
    <s v="Benjamin"/>
    <s v="Hayes"/>
    <s v="Benjamin.Hayes@srg.com.au"/>
    <x v="2"/>
    <x v="1"/>
    <d v="2025-05-14T00:00:00"/>
    <d v="2025-03-26T00:00:00"/>
    <m/>
    <x v="0"/>
    <s v="Q4, FY25"/>
  </r>
  <r>
    <x v="7"/>
    <m/>
    <s v="SHARED SERVICES HR"/>
    <d v="2021-08-08T00:00:00"/>
    <s v="Benjamin"/>
    <s v="Hayes"/>
    <s v="Benjamin.Hayes@srg.com.au"/>
    <x v="3"/>
    <x v="1"/>
    <d v="2024-05-08T00:00:00"/>
    <d v="2024-02-29T00:00:00"/>
    <m/>
    <x v="22"/>
    <s v="Q4, FY24"/>
  </r>
  <r>
    <x v="7"/>
    <m/>
    <s v="SHARED SERVICES HR"/>
    <d v="2021-08-08T00:00:00"/>
    <s v="Benjamin"/>
    <s v="Hayes"/>
    <s v="Benjamin.Hayes@srg.com.au"/>
    <x v="3"/>
    <x v="1"/>
    <d v="2025-05-14T00:00:00"/>
    <d v="2025-03-26T00:00:00"/>
    <m/>
    <x v="0"/>
    <s v="Q4, FY25"/>
  </r>
  <r>
    <x v="7"/>
    <m/>
    <s v="SHARED SERVICES HR"/>
    <d v="2021-08-08T00:00:00"/>
    <s v="Benjamin"/>
    <s v="Hayes"/>
    <s v="Benjamin.Hayes@srg.com.au"/>
    <x v="4"/>
    <x v="1"/>
    <d v="2024-05-08T00:00:00"/>
    <d v="2024-02-29T00:00:00"/>
    <m/>
    <x v="22"/>
    <s v="Q4, FY24"/>
  </r>
  <r>
    <x v="7"/>
    <m/>
    <s v="SHARED SERVICES HR"/>
    <d v="2021-08-08T00:00:00"/>
    <s v="Benjamin"/>
    <s v="Hayes"/>
    <s v="Benjamin.Hayes@srg.com.au"/>
    <x v="4"/>
    <x v="1"/>
    <d v="2025-05-14T00:00:00"/>
    <d v="2025-03-26T00:00:00"/>
    <m/>
    <x v="0"/>
    <s v="Q4, FY25"/>
  </r>
  <r>
    <x v="7"/>
    <m/>
    <s v="SHARED SERVICES HR"/>
    <d v="2021-08-08T00:00:00"/>
    <s v="Benjamin"/>
    <s v="Hayes"/>
    <s v="Benjamin.Hayes@srg.com.au"/>
    <x v="5"/>
    <x v="1"/>
    <d v="2024-05-08T00:00:00"/>
    <d v="2024-02-29T00:00:00"/>
    <m/>
    <x v="22"/>
    <s v="Q4, FY24"/>
  </r>
  <r>
    <x v="7"/>
    <m/>
    <s v="SHARED SERVICES HR"/>
    <d v="2021-08-08T00:00:00"/>
    <s v="Benjamin"/>
    <s v="Hayes"/>
    <s v="Benjamin.Hayes@srg.com.au"/>
    <x v="5"/>
    <x v="1"/>
    <d v="2025-05-14T00:00:00"/>
    <d v="2025-03-26T00:00:00"/>
    <m/>
    <x v="0"/>
    <s v="Q4, FY25"/>
  </r>
  <r>
    <x v="7"/>
    <m/>
    <s v="SHARED SERVICES HR"/>
    <d v="2021-08-08T00:00:00"/>
    <s v="Benjamin"/>
    <s v="Hayes"/>
    <s v="Benjamin.Hayes@srg.com.au"/>
    <x v="6"/>
    <x v="1"/>
    <d v="2024-05-08T00:00:00"/>
    <d v="2024-02-29T00:00:00"/>
    <m/>
    <x v="22"/>
    <s v="Q4, FY24"/>
  </r>
  <r>
    <x v="7"/>
    <m/>
    <s v="SHARED SERVICES HR"/>
    <d v="2021-08-08T00:00:00"/>
    <s v="Benjamin"/>
    <s v="Hayes"/>
    <s v="Benjamin.Hayes@srg.com.au"/>
    <x v="6"/>
    <x v="1"/>
    <d v="2025-05-14T00:00:00"/>
    <d v="2025-03-26T00:00:00"/>
    <m/>
    <x v="0"/>
    <s v="Q4, FY25"/>
  </r>
  <r>
    <x v="7"/>
    <m/>
    <s v="SHARED SERVICES HR"/>
    <d v="2021-08-08T00:00:00"/>
    <s v="Benjamin"/>
    <s v="Hayes"/>
    <s v="Benjamin.Hayes@srg.com.au"/>
    <x v="7"/>
    <x v="1"/>
    <d v="2022-10-14T00:00:00"/>
    <d v="2022-10-08T00:00:00"/>
    <m/>
    <x v="3"/>
    <s v="Q2, FY23"/>
  </r>
  <r>
    <x v="7"/>
    <m/>
    <s v="SHARED SERVICES HR"/>
    <d v="2021-08-08T00:00:00"/>
    <s v="Benjamin"/>
    <s v="Hayes"/>
    <s v="Benjamin.Hayes@srg.com.au"/>
    <x v="8"/>
    <x v="1"/>
    <d v="2022-10-18T00:00:00"/>
    <d v="2022-10-08T00:00:00"/>
    <m/>
    <x v="3"/>
    <s v="Q2, FY23"/>
  </r>
  <r>
    <x v="7"/>
    <m/>
    <s v="SHARED SERVICES HR"/>
    <d v="2021-08-08T00:00:00"/>
    <s v="Benjamin"/>
    <s v="Hayes"/>
    <s v="Benjamin.Hayes@srg.com.au"/>
    <x v="9"/>
    <x v="1"/>
    <d v="2022-10-13T00:00:00"/>
    <d v="2022-10-08T00:00:00"/>
    <m/>
    <x v="3"/>
    <s v="Q2, FY23"/>
  </r>
  <r>
    <x v="7"/>
    <m/>
    <s v="SHARED SERVICES HR"/>
    <d v="2021-08-08T00:00:00"/>
    <s v="Benjamin"/>
    <s v="Hayes"/>
    <s v="Benjamin.Hayes@srg.com.au"/>
    <x v="10"/>
    <x v="1"/>
    <d v="2021-10-13T00:00:00"/>
    <d v="2021-08-11T00:00:00"/>
    <m/>
    <x v="45"/>
    <s v="Q2, FY22"/>
  </r>
  <r>
    <x v="3"/>
    <s v="Property Management"/>
    <s v="SHARED SERVICES"/>
    <d v="2021-08-05T00:00:00"/>
    <s v="Matthew"/>
    <s v="Boyle"/>
    <s v="matthew.boyle@srg.com.au"/>
    <x v="0"/>
    <x v="1"/>
    <d v="2022-09-30T00:00:00"/>
    <d v="2022-09-20T00:00:00"/>
    <m/>
    <x v="3"/>
    <s v="Q2, FY23"/>
  </r>
  <r>
    <x v="3"/>
    <s v="Property Management"/>
    <s v="SHARED SERVICES"/>
    <d v="2021-08-05T00:00:00"/>
    <s v="Matthew"/>
    <s v="Boyle"/>
    <s v="matthew.boyle@srg.com.au"/>
    <x v="1"/>
    <x v="1"/>
    <d v="2022-09-30T00:00:00"/>
    <d v="2022-09-20T00:00:00"/>
    <m/>
    <x v="3"/>
    <s v="Q2, FY23"/>
  </r>
  <r>
    <x v="3"/>
    <s v="Property Management"/>
    <s v="SHARED SERVICES"/>
    <d v="2021-08-05T00:00:00"/>
    <s v="Matthew"/>
    <s v="Boyle"/>
    <s v="matthew.boyle@srg.com.au"/>
    <x v="2"/>
    <x v="0"/>
    <m/>
    <d v="2025-04-30T00:00:00"/>
    <m/>
    <x v="0"/>
    <s v="Q4, FY25"/>
  </r>
  <r>
    <x v="3"/>
    <s v="Property Management"/>
    <s v="SHARED SERVICES"/>
    <d v="2021-08-05T00:00:00"/>
    <s v="Matthew"/>
    <s v="Boyle"/>
    <s v="matthew.boyle@srg.com.au"/>
    <x v="2"/>
    <x v="1"/>
    <d v="2024-06-13T00:00:00"/>
    <d v="2024-02-29T00:00:00"/>
    <m/>
    <x v="21"/>
    <s v="Q4, FY24"/>
  </r>
  <r>
    <x v="3"/>
    <s v="Property Management"/>
    <s v="SHARED SERVICES"/>
    <d v="2021-08-05T00:00:00"/>
    <s v="Matthew"/>
    <s v="Boyle"/>
    <s v="matthew.boyle@srg.com.au"/>
    <x v="3"/>
    <x v="0"/>
    <m/>
    <d v="2025-04-30T00:00:00"/>
    <m/>
    <x v="0"/>
    <s v="Q4, FY25"/>
  </r>
  <r>
    <x v="3"/>
    <s v="Property Management"/>
    <s v="SHARED SERVICES"/>
    <d v="2021-08-05T00:00:00"/>
    <s v="Matthew"/>
    <s v="Boyle"/>
    <s v="matthew.boyle@srg.com.au"/>
    <x v="3"/>
    <x v="1"/>
    <d v="2024-06-13T00:00:00"/>
    <d v="2024-02-29T00:00:00"/>
    <m/>
    <x v="21"/>
    <s v="Q4, FY24"/>
  </r>
  <r>
    <x v="3"/>
    <s v="Property Management"/>
    <s v="SHARED SERVICES"/>
    <d v="2021-08-05T00:00:00"/>
    <s v="Matthew"/>
    <s v="Boyle"/>
    <s v="matthew.boyle@srg.com.au"/>
    <x v="4"/>
    <x v="0"/>
    <m/>
    <d v="2025-04-30T00:00:00"/>
    <m/>
    <x v="0"/>
    <s v="Q4, FY25"/>
  </r>
  <r>
    <x v="3"/>
    <s v="Property Management"/>
    <s v="SHARED SERVICES"/>
    <d v="2021-08-05T00:00:00"/>
    <s v="Matthew"/>
    <s v="Boyle"/>
    <s v="matthew.boyle@srg.com.au"/>
    <x v="4"/>
    <x v="1"/>
    <d v="2024-06-13T00:00:00"/>
    <d v="2024-02-29T00:00:00"/>
    <m/>
    <x v="21"/>
    <s v="Q4, FY24"/>
  </r>
  <r>
    <x v="3"/>
    <s v="Property Management"/>
    <s v="SHARED SERVICES"/>
    <d v="2021-08-05T00:00:00"/>
    <s v="Matthew"/>
    <s v="Boyle"/>
    <s v="matthew.boyle@srg.com.au"/>
    <x v="5"/>
    <x v="0"/>
    <m/>
    <d v="2025-04-30T00:00:00"/>
    <m/>
    <x v="0"/>
    <s v="Q4, FY25"/>
  </r>
  <r>
    <x v="3"/>
    <s v="Property Management"/>
    <s v="SHARED SERVICES"/>
    <d v="2021-08-05T00:00:00"/>
    <s v="Matthew"/>
    <s v="Boyle"/>
    <s v="matthew.boyle@srg.com.au"/>
    <x v="5"/>
    <x v="1"/>
    <d v="2024-06-13T00:00:00"/>
    <d v="2024-02-29T00:00:00"/>
    <m/>
    <x v="21"/>
    <s v="Q4, FY24"/>
  </r>
  <r>
    <x v="3"/>
    <s v="Property Management"/>
    <s v="SHARED SERVICES"/>
    <d v="2021-08-05T00:00:00"/>
    <s v="Matthew"/>
    <s v="Boyle"/>
    <s v="matthew.boyle@srg.com.au"/>
    <x v="6"/>
    <x v="0"/>
    <m/>
    <d v="2025-04-30T00:00:00"/>
    <m/>
    <x v="0"/>
    <s v="Q4, FY25"/>
  </r>
  <r>
    <x v="3"/>
    <s v="Property Management"/>
    <s v="SHARED SERVICES"/>
    <d v="2021-08-05T00:00:00"/>
    <s v="Matthew"/>
    <s v="Boyle"/>
    <s v="matthew.boyle@srg.com.au"/>
    <x v="6"/>
    <x v="1"/>
    <d v="2024-06-13T00:00:00"/>
    <d v="2024-02-29T00:00:00"/>
    <m/>
    <x v="21"/>
    <s v="Q4, FY24"/>
  </r>
  <r>
    <x v="3"/>
    <s v="Property Management"/>
    <s v="SHARED SERVICES"/>
    <d v="2021-08-05T00:00:00"/>
    <s v="Matthew"/>
    <s v="Boyle"/>
    <s v="matthew.boyle@srg.com.au"/>
    <x v="7"/>
    <x v="1"/>
    <d v="2022-03-28T00:00:00"/>
    <d v="2022-03-15T00:00:00"/>
    <m/>
    <x v="27"/>
    <s v="Q4, FY22"/>
  </r>
  <r>
    <x v="3"/>
    <s v="Property Management"/>
    <s v="SHARED SERVICES"/>
    <d v="2021-08-05T00:00:00"/>
    <s v="Matthew"/>
    <s v="Boyle"/>
    <s v="matthew.boyle@srg.com.au"/>
    <x v="8"/>
    <x v="1"/>
    <d v="2022-09-30T00:00:00"/>
    <d v="2022-06-23T00:00:00"/>
    <m/>
    <x v="3"/>
    <s v="Q2, FY23"/>
  </r>
  <r>
    <x v="3"/>
    <s v="Property Management"/>
    <s v="SHARED SERVICES"/>
    <d v="2021-08-05T00:00:00"/>
    <s v="Matthew"/>
    <s v="Boyle"/>
    <s v="matthew.boyle@srg.com.au"/>
    <x v="8"/>
    <x v="1"/>
    <d v="2022-12-20T00:00:00"/>
    <d v="2022-12-20T00:00:00"/>
    <m/>
    <x v="40"/>
    <s v="Q2, FY23"/>
  </r>
  <r>
    <x v="3"/>
    <s v="Property Management"/>
    <s v="SHARED SERVICES"/>
    <d v="2021-08-05T00:00:00"/>
    <s v="Matthew"/>
    <s v="Boyle"/>
    <s v="matthew.boyle@srg.com.au"/>
    <x v="9"/>
    <x v="1"/>
    <d v="2021-09-09T00:00:00"/>
    <d v="2021-08-09T00:00:00"/>
    <m/>
    <x v="18"/>
    <s v="Q1, FY22"/>
  </r>
  <r>
    <x v="3"/>
    <s v="Property Management"/>
    <s v="SHARED SERVICES"/>
    <d v="2021-08-05T00:00:00"/>
    <s v="Matthew"/>
    <s v="Boyle"/>
    <s v="matthew.boyle@srg.com.au"/>
    <x v="9"/>
    <x v="1"/>
    <d v="2022-10-17T00:00:00"/>
    <d v="2022-10-17T00:00:00"/>
    <m/>
    <x v="3"/>
    <s v="Q2, FY23"/>
  </r>
  <r>
    <x v="3"/>
    <s v="Property Management"/>
    <s v="SHARED SERVICES"/>
    <d v="2021-08-05T00:00:00"/>
    <s v="Matthew"/>
    <s v="Boyle"/>
    <s v="matthew.boyle@srg.com.au"/>
    <x v="9"/>
    <x v="1"/>
    <d v="2022-12-20T00:00:00"/>
    <d v="2022-12-20T00:00:00"/>
    <m/>
    <x v="40"/>
    <s v="Q2, FY23"/>
  </r>
  <r>
    <x v="3"/>
    <s v="Property Management"/>
    <s v="SHARED SERVICES"/>
    <d v="2021-08-05T00:00:00"/>
    <s v="Matthew"/>
    <s v="Boyle"/>
    <s v="matthew.boyle@srg.com.au"/>
    <x v="10"/>
    <x v="1"/>
    <d v="2021-09-09T00:00:00"/>
    <d v="2021-08-04T00:00:00"/>
    <m/>
    <x v="18"/>
    <s v="Q1, FY22"/>
  </r>
  <r>
    <x v="5"/>
    <m/>
    <s v="FFM SUPPORT"/>
    <d v="2021-08-03T00:00:00"/>
    <s v="Rose"/>
    <s v="Thomas"/>
    <s v="Rose.Thomas@spotlightfoundation.org.au"/>
    <x v="11"/>
    <x v="1"/>
    <d v="2024-07-03T00:00:00"/>
    <d v="2022-10-03T00:00:00"/>
    <m/>
    <x v="20"/>
    <s v="Q1, FY25"/>
  </r>
  <r>
    <x v="5"/>
    <m/>
    <s v="FFM SUPPORT"/>
    <d v="2021-08-03T00:00:00"/>
    <s v="Rose"/>
    <s v="Thomas"/>
    <s v="Rose.Thomas@spotlightfoundation.org.au"/>
    <x v="0"/>
    <x v="1"/>
    <d v="2024-07-03T00:00:00"/>
    <d v="2023-02-08T00:00:00"/>
    <m/>
    <x v="20"/>
    <s v="Q1, FY25"/>
  </r>
  <r>
    <x v="5"/>
    <m/>
    <s v="FFM SUPPORT"/>
    <d v="2021-08-03T00:00:00"/>
    <s v="Rose"/>
    <s v="Thomas"/>
    <s v="Rose.Thomas@spotlightfoundation.org.au"/>
    <x v="1"/>
    <x v="1"/>
    <d v="2024-07-03T00:00:00"/>
    <d v="2023-02-08T00:00:00"/>
    <m/>
    <x v="20"/>
    <s v="Q1, FY25"/>
  </r>
  <r>
    <x v="5"/>
    <m/>
    <s v="FFM SUPPORT"/>
    <d v="2021-08-03T00:00:00"/>
    <s v="Rose"/>
    <s v="Thomas"/>
    <s v="Rose.Thomas@spotlightfoundation.org.au"/>
    <x v="2"/>
    <x v="0"/>
    <m/>
    <d v="2024-02-29T00:00:00"/>
    <m/>
    <x v="4"/>
    <s v="Q3, FY24"/>
  </r>
  <r>
    <x v="5"/>
    <m/>
    <s v="FFM SUPPORT"/>
    <d v="2021-08-03T00:00:00"/>
    <s v="Rose"/>
    <s v="Thomas"/>
    <s v="Rose.Thomas@spotlightfoundation.org.au"/>
    <x v="3"/>
    <x v="0"/>
    <m/>
    <d v="2024-02-29T00:00:00"/>
    <m/>
    <x v="4"/>
    <s v="Q3, FY24"/>
  </r>
  <r>
    <x v="5"/>
    <m/>
    <s v="FFM SUPPORT"/>
    <d v="2021-08-03T00:00:00"/>
    <s v="Rose"/>
    <s v="Thomas"/>
    <s v="Rose.Thomas@spotlightfoundation.org.au"/>
    <x v="4"/>
    <x v="0"/>
    <m/>
    <d v="2024-02-29T00:00:00"/>
    <m/>
    <x v="4"/>
    <s v="Q3, FY24"/>
  </r>
  <r>
    <x v="5"/>
    <m/>
    <s v="FFM SUPPORT"/>
    <d v="2021-08-03T00:00:00"/>
    <s v="Rose"/>
    <s v="Thomas"/>
    <s v="Rose.Thomas@spotlightfoundation.org.au"/>
    <x v="5"/>
    <x v="0"/>
    <m/>
    <d v="2024-02-29T00:00:00"/>
    <m/>
    <x v="4"/>
    <s v="Q3, FY24"/>
  </r>
  <r>
    <x v="5"/>
    <m/>
    <s v="FFM SUPPORT"/>
    <d v="2021-08-03T00:00:00"/>
    <s v="Rose"/>
    <s v="Thomas"/>
    <s v="Rose.Thomas@spotlightfoundation.org.au"/>
    <x v="6"/>
    <x v="0"/>
    <m/>
    <d v="2024-02-29T00:00:00"/>
    <m/>
    <x v="4"/>
    <s v="Q3, FY24"/>
  </r>
  <r>
    <x v="5"/>
    <m/>
    <s v="FFM SUPPORT"/>
    <d v="2021-08-03T00:00:00"/>
    <s v="Rose"/>
    <s v="Thomas"/>
    <s v="Rose.Thomas@spotlightfoundation.org.au"/>
    <x v="7"/>
    <x v="1"/>
    <d v="2023-06-08T00:00:00"/>
    <d v="2023-02-08T00:00:00"/>
    <m/>
    <x v="35"/>
    <s v="Q4, FY23"/>
  </r>
  <r>
    <x v="5"/>
    <m/>
    <s v="FFM SUPPORT"/>
    <d v="2021-08-03T00:00:00"/>
    <s v="Rose"/>
    <s v="Thomas"/>
    <s v="Rose.Thomas@spotlightfoundation.org.au"/>
    <x v="8"/>
    <x v="1"/>
    <d v="2023-06-08T00:00:00"/>
    <d v="2023-02-08T00:00:00"/>
    <m/>
    <x v="35"/>
    <s v="Q4, FY23"/>
  </r>
  <r>
    <x v="5"/>
    <m/>
    <s v="FFM SUPPORT"/>
    <d v="2021-08-03T00:00:00"/>
    <s v="Rose"/>
    <s v="Thomas"/>
    <s v="Rose.Thomas@spotlightfoundation.org.au"/>
    <x v="8"/>
    <x v="1"/>
    <d v="2024-07-03T00:00:00"/>
    <d v="2024-07-03T00:00:00"/>
    <m/>
    <x v="20"/>
    <s v="Q1, FY25"/>
  </r>
  <r>
    <x v="5"/>
    <m/>
    <s v="FFM SUPPORT"/>
    <d v="2021-08-03T00:00:00"/>
    <s v="Rose"/>
    <s v="Thomas"/>
    <s v="Rose.Thomas@spotlightfoundation.org.au"/>
    <x v="9"/>
    <x v="1"/>
    <d v="2023-06-08T00:00:00"/>
    <d v="2023-02-08T00:00:00"/>
    <m/>
    <x v="35"/>
    <s v="Q4, FY23"/>
  </r>
  <r>
    <x v="5"/>
    <m/>
    <s v="FFM SUPPORT"/>
    <d v="2021-08-03T00:00:00"/>
    <s v="Rose"/>
    <s v="Thomas"/>
    <s v="Rose.Thomas@spotlightfoundation.org.au"/>
    <x v="10"/>
    <x v="0"/>
    <m/>
    <d v="2025-05-19T00:00:00"/>
    <m/>
    <x v="0"/>
    <s v="Q4, FY25"/>
  </r>
  <r>
    <x v="5"/>
    <m/>
    <s v="FFM SUPPORT"/>
    <d v="2021-08-03T00:00:00"/>
    <s v="Rose"/>
    <s v="Thomas"/>
    <s v="Rose.Thomas@spotlightfoundation.org.au"/>
    <x v="10"/>
    <x v="1"/>
    <d v="2024-07-03T00:00:00"/>
    <d v="2023-05-11T00:00:00"/>
    <m/>
    <x v="20"/>
    <s v="Q1, FY25"/>
  </r>
  <r>
    <x v="7"/>
    <m/>
    <s v="SHARED SERVICES HR"/>
    <d v="2021-08-02T00:00:00"/>
    <s v="Gabrielle"/>
    <s v="Xu"/>
    <s v="Gabrielle.Xu@srg.com.au"/>
    <x v="0"/>
    <x v="1"/>
    <d v="2023-12-05T00:00:00"/>
    <d v="2022-09-20T00:00:00"/>
    <m/>
    <x v="25"/>
    <s v="Q2, FY24"/>
  </r>
  <r>
    <x v="7"/>
    <m/>
    <s v="SHARED SERVICES HR"/>
    <d v="2021-08-02T00:00:00"/>
    <s v="Gabrielle"/>
    <s v="Xu"/>
    <s v="Gabrielle.Xu@srg.com.au"/>
    <x v="1"/>
    <x v="1"/>
    <d v="2023-12-05T00:00:00"/>
    <d v="2022-09-20T00:00:00"/>
    <m/>
    <x v="25"/>
    <s v="Q2, FY24"/>
  </r>
  <r>
    <x v="7"/>
    <m/>
    <s v="SHARED SERVICES HR"/>
    <d v="2021-08-02T00:00:00"/>
    <s v="Gabrielle"/>
    <s v="Xu"/>
    <s v="Gabrielle.Xu@srg.com.au"/>
    <x v="2"/>
    <x v="0"/>
    <m/>
    <d v="2025-03-26T00:00:00"/>
    <m/>
    <x v="2"/>
    <s v="Q3, FY25"/>
  </r>
  <r>
    <x v="7"/>
    <m/>
    <s v="SHARED SERVICES HR"/>
    <d v="2021-08-02T00:00:00"/>
    <s v="Gabrielle"/>
    <s v="Xu"/>
    <s v="Gabrielle.Xu@srg.com.au"/>
    <x v="2"/>
    <x v="1"/>
    <d v="2024-05-08T00:00:00"/>
    <d v="2024-02-29T00:00:00"/>
    <m/>
    <x v="22"/>
    <s v="Q4, FY24"/>
  </r>
  <r>
    <x v="7"/>
    <m/>
    <s v="SHARED SERVICES HR"/>
    <d v="2021-08-02T00:00:00"/>
    <s v="Gabrielle"/>
    <s v="Xu"/>
    <s v="Gabrielle.Xu@srg.com.au"/>
    <x v="3"/>
    <x v="0"/>
    <m/>
    <d v="2025-03-26T00:00:00"/>
    <m/>
    <x v="2"/>
    <s v="Q3, FY25"/>
  </r>
  <r>
    <x v="7"/>
    <m/>
    <s v="SHARED SERVICES HR"/>
    <d v="2021-08-02T00:00:00"/>
    <s v="Gabrielle"/>
    <s v="Xu"/>
    <s v="Gabrielle.Xu@srg.com.au"/>
    <x v="3"/>
    <x v="1"/>
    <d v="2024-05-08T00:00:00"/>
    <d v="2024-02-29T00:00:00"/>
    <m/>
    <x v="22"/>
    <s v="Q4, FY24"/>
  </r>
  <r>
    <x v="7"/>
    <m/>
    <s v="SHARED SERVICES HR"/>
    <d v="2021-08-02T00:00:00"/>
    <s v="Gabrielle"/>
    <s v="Xu"/>
    <s v="Gabrielle.Xu@srg.com.au"/>
    <x v="4"/>
    <x v="0"/>
    <m/>
    <d v="2025-03-26T00:00:00"/>
    <m/>
    <x v="2"/>
    <s v="Q3, FY25"/>
  </r>
  <r>
    <x v="7"/>
    <m/>
    <s v="SHARED SERVICES HR"/>
    <d v="2021-08-02T00:00:00"/>
    <s v="Gabrielle"/>
    <s v="Xu"/>
    <s v="Gabrielle.Xu@srg.com.au"/>
    <x v="4"/>
    <x v="1"/>
    <d v="2024-05-08T00:00:00"/>
    <d v="2024-02-29T00:00:00"/>
    <m/>
    <x v="22"/>
    <s v="Q4, FY24"/>
  </r>
  <r>
    <x v="7"/>
    <m/>
    <s v="SHARED SERVICES HR"/>
    <d v="2021-08-02T00:00:00"/>
    <s v="Gabrielle"/>
    <s v="Xu"/>
    <s v="Gabrielle.Xu@srg.com.au"/>
    <x v="5"/>
    <x v="0"/>
    <m/>
    <d v="2025-03-26T00:00:00"/>
    <m/>
    <x v="2"/>
    <s v="Q3, FY25"/>
  </r>
  <r>
    <x v="7"/>
    <m/>
    <s v="SHARED SERVICES HR"/>
    <d v="2021-08-02T00:00:00"/>
    <s v="Gabrielle"/>
    <s v="Xu"/>
    <s v="Gabrielle.Xu@srg.com.au"/>
    <x v="5"/>
    <x v="1"/>
    <d v="2024-05-08T00:00:00"/>
    <d v="2024-02-29T00:00:00"/>
    <m/>
    <x v="22"/>
    <s v="Q4, FY24"/>
  </r>
  <r>
    <x v="7"/>
    <m/>
    <s v="SHARED SERVICES HR"/>
    <d v="2021-08-02T00:00:00"/>
    <s v="Gabrielle"/>
    <s v="Xu"/>
    <s v="Gabrielle.Xu@srg.com.au"/>
    <x v="6"/>
    <x v="0"/>
    <m/>
    <d v="2025-03-26T00:00:00"/>
    <m/>
    <x v="2"/>
    <s v="Q3, FY25"/>
  </r>
  <r>
    <x v="7"/>
    <m/>
    <s v="SHARED SERVICES HR"/>
    <d v="2021-08-02T00:00:00"/>
    <s v="Gabrielle"/>
    <s v="Xu"/>
    <s v="Gabrielle.Xu@srg.com.au"/>
    <x v="6"/>
    <x v="1"/>
    <d v="2024-05-08T00:00:00"/>
    <d v="2024-02-29T00:00:00"/>
    <m/>
    <x v="22"/>
    <s v="Q4, FY24"/>
  </r>
  <r>
    <x v="7"/>
    <m/>
    <s v="SHARED SERVICES HR"/>
    <d v="2021-08-02T00:00:00"/>
    <s v="Gabrielle"/>
    <s v="Xu"/>
    <s v="Gabrielle.Xu@srg.com.au"/>
    <x v="7"/>
    <x v="1"/>
    <d v="2022-10-05T00:00:00"/>
    <d v="2022-03-15T00:00:00"/>
    <m/>
    <x v="3"/>
    <s v="Q2, FY23"/>
  </r>
  <r>
    <x v="7"/>
    <m/>
    <s v="SHARED SERVICES HR"/>
    <d v="2021-08-02T00:00:00"/>
    <s v="Gabrielle"/>
    <s v="Xu"/>
    <s v="Gabrielle.Xu@srg.com.au"/>
    <x v="8"/>
    <x v="1"/>
    <d v="2023-11-03T00:00:00"/>
    <d v="2022-06-23T00:00:00"/>
    <m/>
    <x v="28"/>
    <s v="Q2, FY24"/>
  </r>
  <r>
    <x v="7"/>
    <m/>
    <s v="SHARED SERVICES HR"/>
    <d v="2021-08-02T00:00:00"/>
    <s v="Gabrielle"/>
    <s v="Xu"/>
    <s v="Gabrielle.Xu@srg.com.au"/>
    <x v="9"/>
    <x v="1"/>
    <d v="2021-09-10T00:00:00"/>
    <d v="2021-08-09T00:00:00"/>
    <m/>
    <x v="18"/>
    <s v="Q1, FY22"/>
  </r>
  <r>
    <x v="7"/>
    <m/>
    <s v="SHARED SERVICES HR"/>
    <d v="2021-08-02T00:00:00"/>
    <s v="Gabrielle"/>
    <s v="Xu"/>
    <s v="Gabrielle.Xu@srg.com.au"/>
    <x v="10"/>
    <x v="1"/>
    <d v="2021-12-17T00:00:00"/>
    <d v="2021-07-18T00:00:00"/>
    <m/>
    <x v="33"/>
    <s v="Q2, FY22"/>
  </r>
  <r>
    <x v="4"/>
    <s v="Head of Marketing Ops"/>
    <s v="SHARED SERVICES MARKETING"/>
    <d v="2021-07-26T00:00:00"/>
    <s v="Jodi"/>
    <s v="Muzir"/>
    <s v="Jodi.Muzir@srg.com.au"/>
    <x v="0"/>
    <x v="1"/>
    <d v="2023-03-24T00:00:00"/>
    <d v="2022-09-20T00:00:00"/>
    <m/>
    <x v="38"/>
    <s v="Q3, FY23"/>
  </r>
  <r>
    <x v="4"/>
    <s v="Head of Marketing Ops"/>
    <s v="SHARED SERVICES MARKETING"/>
    <d v="2021-07-26T00:00:00"/>
    <s v="Jodi"/>
    <s v="Muzir"/>
    <s v="Jodi.Muzir@srg.com.au"/>
    <x v="1"/>
    <x v="1"/>
    <d v="2023-03-24T00:00:00"/>
    <d v="2022-09-20T00:00:00"/>
    <m/>
    <x v="38"/>
    <s v="Q3, FY23"/>
  </r>
  <r>
    <x v="4"/>
    <s v="Head of Marketing Ops"/>
    <s v="SHARED SERVICES MARKETING"/>
    <d v="2021-07-26T00:00:00"/>
    <s v="Jodi"/>
    <s v="Muzir"/>
    <s v="Jodi.Muzir@srg.com.au"/>
    <x v="2"/>
    <x v="1"/>
    <d v="2025-05-19T00:00:00"/>
    <d v="2024-02-29T00:00:00"/>
    <m/>
    <x v="0"/>
    <s v="Q4, FY25"/>
  </r>
  <r>
    <x v="4"/>
    <s v="Head of Marketing Ops"/>
    <s v="SHARED SERVICES MARKETING"/>
    <d v="2021-07-26T00:00:00"/>
    <s v="Jodi"/>
    <s v="Muzir"/>
    <s v="Jodi.Muzir@srg.com.au"/>
    <x v="3"/>
    <x v="1"/>
    <d v="2025-03-25T00:00:00"/>
    <d v="2024-02-29T00:00:00"/>
    <m/>
    <x v="2"/>
    <s v="Q3, FY25"/>
  </r>
  <r>
    <x v="4"/>
    <s v="Head of Marketing Ops"/>
    <s v="SHARED SERVICES MARKETING"/>
    <d v="2021-07-26T00:00:00"/>
    <s v="Jodi"/>
    <s v="Muzir"/>
    <s v="Jodi.Muzir@srg.com.au"/>
    <x v="4"/>
    <x v="1"/>
    <d v="2025-05-19T00:00:00"/>
    <d v="2024-02-29T00:00:00"/>
    <m/>
    <x v="0"/>
    <s v="Q4, FY25"/>
  </r>
  <r>
    <x v="4"/>
    <s v="Head of Marketing Ops"/>
    <s v="SHARED SERVICES MARKETING"/>
    <d v="2021-07-26T00:00:00"/>
    <s v="Jodi"/>
    <s v="Muzir"/>
    <s v="Jodi.Muzir@srg.com.au"/>
    <x v="5"/>
    <x v="1"/>
    <d v="2025-05-19T00:00:00"/>
    <d v="2024-02-29T00:00:00"/>
    <m/>
    <x v="0"/>
    <s v="Q4, FY25"/>
  </r>
  <r>
    <x v="4"/>
    <s v="Head of Marketing Ops"/>
    <s v="SHARED SERVICES MARKETING"/>
    <d v="2021-07-26T00:00:00"/>
    <s v="Jodi"/>
    <s v="Muzir"/>
    <s v="Jodi.Muzir@srg.com.au"/>
    <x v="6"/>
    <x v="1"/>
    <d v="2025-05-19T00:00:00"/>
    <d v="2024-02-29T00:00:00"/>
    <m/>
    <x v="0"/>
    <s v="Q4, FY25"/>
  </r>
  <r>
    <x v="4"/>
    <s v="Head of Marketing Ops"/>
    <s v="SHARED SERVICES MARKETING"/>
    <d v="2021-07-26T00:00:00"/>
    <s v="Jodi"/>
    <s v="Muzir"/>
    <s v="Jodi.Muzir@srg.com.au"/>
    <x v="7"/>
    <x v="1"/>
    <d v="2022-10-07T00:00:00"/>
    <d v="2022-03-15T00:00:00"/>
    <m/>
    <x v="3"/>
    <s v="Q2, FY23"/>
  </r>
  <r>
    <x v="4"/>
    <s v="Head of Marketing Ops"/>
    <s v="SHARED SERVICES MARKETING"/>
    <d v="2021-07-26T00:00:00"/>
    <s v="Jodi"/>
    <s v="Muzir"/>
    <s v="Jodi.Muzir@srg.com.au"/>
    <x v="8"/>
    <x v="1"/>
    <d v="2023-03-24T00:00:00"/>
    <d v="2022-06-23T00:00:00"/>
    <m/>
    <x v="38"/>
    <s v="Q3, FY23"/>
  </r>
  <r>
    <x v="4"/>
    <s v="Head of Marketing Ops"/>
    <s v="SHARED SERVICES MARKETING"/>
    <d v="2021-07-26T00:00:00"/>
    <s v="Jodi"/>
    <s v="Muzir"/>
    <s v="Jodi.Muzir@srg.com.au"/>
    <x v="9"/>
    <x v="1"/>
    <d v="2021-09-10T00:00:00"/>
    <d v="2021-08-27T00:00:00"/>
    <m/>
    <x v="18"/>
    <s v="Q1, FY22"/>
  </r>
  <r>
    <x v="4"/>
    <s v="Head of Marketing Ops"/>
    <s v="SHARED SERVICES MARKETING"/>
    <d v="2021-07-26T00:00:00"/>
    <s v="Jodi"/>
    <s v="Muzir"/>
    <s v="Jodi.Muzir@srg.com.au"/>
    <x v="9"/>
    <x v="1"/>
    <d v="2022-10-04T00:00:00"/>
    <d v="2022-10-04T00:00:00"/>
    <m/>
    <x v="3"/>
    <s v="Q2, FY23"/>
  </r>
  <r>
    <x v="4"/>
    <s v="Head of Marketing Ops"/>
    <s v="SHARED SERVICES MARKETING"/>
    <d v="2021-07-26T00:00:00"/>
    <s v="Jodi"/>
    <s v="Muzir"/>
    <s v="Jodi.Muzir@srg.com.au"/>
    <x v="10"/>
    <x v="1"/>
    <d v="2021-12-13T00:00:00"/>
    <d v="2021-07-17T00:00:00"/>
    <s v="xx"/>
    <x v="33"/>
    <s v="Q2, FY22"/>
  </r>
  <r>
    <x v="2"/>
    <s v="IT ENTERPRISE INFORMATION"/>
    <s v="SHARED SERVICES IT"/>
    <d v="2021-07-19T00:00:00"/>
    <s v="Chris"/>
    <s v="Howard"/>
    <s v="chris.howard@srg.com.au"/>
    <x v="0"/>
    <x v="1"/>
    <d v="2023-01-05T00:00:00"/>
    <d v="2022-09-20T00:00:00"/>
    <m/>
    <x v="9"/>
    <s v="Q3, FY23"/>
  </r>
  <r>
    <x v="2"/>
    <s v="IT ENTERPRISE INFORMATION"/>
    <s v="SHARED SERVICES IT"/>
    <d v="2021-07-19T00:00:00"/>
    <s v="Chris"/>
    <s v="Howard"/>
    <s v="chris.howard@srg.com.au"/>
    <x v="1"/>
    <x v="1"/>
    <d v="2023-01-05T00:00:00"/>
    <d v="2022-09-20T00:00:00"/>
    <m/>
    <x v="9"/>
    <s v="Q3, FY23"/>
  </r>
  <r>
    <x v="2"/>
    <s v="IT ENTERPRISE INFORMATION"/>
    <s v="SHARED SERVICES IT"/>
    <d v="2021-07-19T00:00:00"/>
    <s v="Chris"/>
    <s v="Howard"/>
    <s v="chris.howard@srg.com.au"/>
    <x v="2"/>
    <x v="1"/>
    <d v="2024-08-16T00:00:00"/>
    <d v="2024-02-29T00:00:00"/>
    <m/>
    <x v="17"/>
    <s v="Q1, FY25"/>
  </r>
  <r>
    <x v="2"/>
    <s v="IT ENTERPRISE INFORMATION"/>
    <s v="SHARED SERVICES IT"/>
    <d v="2021-07-19T00:00:00"/>
    <s v="Chris"/>
    <s v="Howard"/>
    <s v="chris.howard@srg.com.au"/>
    <x v="3"/>
    <x v="1"/>
    <d v="2024-08-16T00:00:00"/>
    <d v="2024-02-29T00:00:00"/>
    <m/>
    <x v="17"/>
    <s v="Q1, FY25"/>
  </r>
  <r>
    <x v="2"/>
    <s v="IT ENTERPRISE INFORMATION"/>
    <s v="SHARED SERVICES IT"/>
    <d v="2021-07-19T00:00:00"/>
    <s v="Chris"/>
    <s v="Howard"/>
    <s v="chris.howard@srg.com.au"/>
    <x v="4"/>
    <x v="1"/>
    <d v="2024-08-16T00:00:00"/>
    <d v="2024-02-29T00:00:00"/>
    <m/>
    <x v="17"/>
    <s v="Q1, FY25"/>
  </r>
  <r>
    <x v="2"/>
    <s v="IT ENTERPRISE INFORMATION"/>
    <s v="SHARED SERVICES IT"/>
    <d v="2021-07-19T00:00:00"/>
    <s v="Chris"/>
    <s v="Howard"/>
    <s v="chris.howard@srg.com.au"/>
    <x v="5"/>
    <x v="0"/>
    <m/>
    <d v="2024-02-29T00:00:00"/>
    <m/>
    <x v="4"/>
    <s v="Q3, FY24"/>
  </r>
  <r>
    <x v="2"/>
    <s v="IT ENTERPRISE INFORMATION"/>
    <s v="SHARED SERVICES IT"/>
    <d v="2021-07-19T00:00:00"/>
    <s v="Chris"/>
    <s v="Howard"/>
    <s v="chris.howard@srg.com.au"/>
    <x v="6"/>
    <x v="0"/>
    <m/>
    <d v="2024-02-29T00:00:00"/>
    <m/>
    <x v="4"/>
    <s v="Q3, FY24"/>
  </r>
  <r>
    <x v="2"/>
    <s v="IT ENTERPRISE INFORMATION"/>
    <s v="SHARED SERVICES IT"/>
    <d v="2021-07-19T00:00:00"/>
    <s v="Chris"/>
    <s v="Howard"/>
    <s v="chris.howard@srg.com.au"/>
    <x v="7"/>
    <x v="1"/>
    <d v="2022-03-29T00:00:00"/>
    <d v="2022-03-15T00:00:00"/>
    <m/>
    <x v="27"/>
    <s v="Q4, FY22"/>
  </r>
  <r>
    <x v="2"/>
    <s v="IT ENTERPRISE INFORMATION"/>
    <s v="SHARED SERVICES IT"/>
    <d v="2021-07-19T00:00:00"/>
    <s v="Chris"/>
    <s v="Howard"/>
    <s v="chris.howard@srg.com.au"/>
    <x v="8"/>
    <x v="1"/>
    <d v="2023-01-05T00:00:00"/>
    <d v="2022-06-23T00:00:00"/>
    <m/>
    <x v="9"/>
    <s v="Q3, FY23"/>
  </r>
  <r>
    <x v="2"/>
    <s v="IT ENTERPRISE INFORMATION"/>
    <s v="SHARED SERVICES IT"/>
    <d v="2021-07-19T00:00:00"/>
    <s v="Chris"/>
    <s v="Howard"/>
    <s v="chris.howard@srg.com.au"/>
    <x v="9"/>
    <x v="1"/>
    <d v="2021-09-10T00:00:00"/>
    <d v="2021-08-09T00:00:00"/>
    <m/>
    <x v="18"/>
    <s v="Q1, FY22"/>
  </r>
  <r>
    <x v="2"/>
    <s v="IT ENTERPRISE INFORMATION"/>
    <s v="SHARED SERVICES IT"/>
    <d v="2021-07-19T00:00:00"/>
    <s v="Chris"/>
    <s v="Howard"/>
    <s v="chris.howard@srg.com.au"/>
    <x v="10"/>
    <x v="1"/>
    <d v="2021-12-09T00:00:00"/>
    <d v="2021-06-18T00:00:00"/>
    <m/>
    <x v="33"/>
    <s v="Q2, FY22"/>
  </r>
  <r>
    <x v="2"/>
    <s v="IT SALES &amp; OPS"/>
    <s v="SHARED SERVICES IT"/>
    <d v="2021-07-19T00:00:00"/>
    <s v="Alex"/>
    <s v="James"/>
    <s v="Alexander.James@srg.com.au"/>
    <x v="0"/>
    <x v="1"/>
    <d v="2022-09-27T00:00:00"/>
    <d v="2022-09-20T00:00:00"/>
    <m/>
    <x v="3"/>
    <s v="Q2, FY23"/>
  </r>
  <r>
    <x v="2"/>
    <s v="IT SALES &amp; OPS"/>
    <s v="SHARED SERVICES IT"/>
    <d v="2021-07-19T00:00:00"/>
    <s v="Alex"/>
    <s v="James"/>
    <s v="Alexander.James@srg.com.au"/>
    <x v="1"/>
    <x v="1"/>
    <d v="2022-09-27T00:00:00"/>
    <d v="2022-09-20T00:00:00"/>
    <m/>
    <x v="3"/>
    <s v="Q2, FY23"/>
  </r>
  <r>
    <x v="2"/>
    <s v="IT SALES &amp; OPS"/>
    <s v="SHARED SERVICES IT"/>
    <d v="2021-07-19T00:00:00"/>
    <s v="Alex"/>
    <s v="James"/>
    <s v="Alexander.James@srg.com.au"/>
    <x v="2"/>
    <x v="0"/>
    <m/>
    <d v="2025-03-16T00:00:00"/>
    <m/>
    <x v="2"/>
    <s v="Q3, FY25"/>
  </r>
  <r>
    <x v="2"/>
    <s v="IT SALES &amp; OPS"/>
    <s v="SHARED SERVICES IT"/>
    <d v="2021-07-19T00:00:00"/>
    <s v="Alex"/>
    <s v="James"/>
    <s v="Alexander.James@srg.com.au"/>
    <x v="2"/>
    <x v="1"/>
    <d v="2024-04-29T00:00:00"/>
    <d v="2024-02-29T00:00:00"/>
    <m/>
    <x v="22"/>
    <s v="Q4, FY24"/>
  </r>
  <r>
    <x v="2"/>
    <s v="IT SALES &amp; OPS"/>
    <s v="SHARED SERVICES IT"/>
    <d v="2021-07-19T00:00:00"/>
    <s v="Alex"/>
    <s v="James"/>
    <s v="Alexander.James@srg.com.au"/>
    <x v="3"/>
    <x v="0"/>
    <m/>
    <d v="2025-03-16T00:00:00"/>
    <m/>
    <x v="2"/>
    <s v="Q3, FY25"/>
  </r>
  <r>
    <x v="2"/>
    <s v="IT SALES &amp; OPS"/>
    <s v="SHARED SERVICES IT"/>
    <d v="2021-07-19T00:00:00"/>
    <s v="Alex"/>
    <s v="James"/>
    <s v="Alexander.James@srg.com.au"/>
    <x v="3"/>
    <x v="1"/>
    <d v="2024-04-29T00:00:00"/>
    <d v="2024-02-29T00:00:00"/>
    <m/>
    <x v="22"/>
    <s v="Q4, FY24"/>
  </r>
  <r>
    <x v="2"/>
    <s v="IT SALES &amp; OPS"/>
    <s v="SHARED SERVICES IT"/>
    <d v="2021-07-19T00:00:00"/>
    <s v="Alex"/>
    <s v="James"/>
    <s v="Alexander.James@srg.com.au"/>
    <x v="4"/>
    <x v="0"/>
    <m/>
    <d v="2025-03-16T00:00:00"/>
    <m/>
    <x v="2"/>
    <s v="Q3, FY25"/>
  </r>
  <r>
    <x v="2"/>
    <s v="IT SALES &amp; OPS"/>
    <s v="SHARED SERVICES IT"/>
    <d v="2021-07-19T00:00:00"/>
    <s v="Alex"/>
    <s v="James"/>
    <s v="Alexander.James@srg.com.au"/>
    <x v="4"/>
    <x v="1"/>
    <d v="2024-04-29T00:00:00"/>
    <d v="2024-02-29T00:00:00"/>
    <m/>
    <x v="22"/>
    <s v="Q4, FY24"/>
  </r>
  <r>
    <x v="2"/>
    <s v="IT SALES &amp; OPS"/>
    <s v="SHARED SERVICES IT"/>
    <d v="2021-07-19T00:00:00"/>
    <s v="Alex"/>
    <s v="James"/>
    <s v="Alexander.James@srg.com.au"/>
    <x v="5"/>
    <x v="0"/>
    <m/>
    <d v="2025-03-16T00:00:00"/>
    <m/>
    <x v="2"/>
    <s v="Q3, FY25"/>
  </r>
  <r>
    <x v="2"/>
    <s v="IT SALES &amp; OPS"/>
    <s v="SHARED SERVICES IT"/>
    <d v="2021-07-19T00:00:00"/>
    <s v="Alex"/>
    <s v="James"/>
    <s v="Alexander.James@srg.com.au"/>
    <x v="5"/>
    <x v="1"/>
    <d v="2024-04-29T00:00:00"/>
    <d v="2024-02-29T00:00:00"/>
    <m/>
    <x v="22"/>
    <s v="Q4, FY24"/>
  </r>
  <r>
    <x v="2"/>
    <s v="IT SALES &amp; OPS"/>
    <s v="SHARED SERVICES IT"/>
    <d v="2021-07-19T00:00:00"/>
    <s v="Alex"/>
    <s v="James"/>
    <s v="Alexander.James@srg.com.au"/>
    <x v="6"/>
    <x v="0"/>
    <m/>
    <d v="2025-03-16T00:00:00"/>
    <m/>
    <x v="2"/>
    <s v="Q3, FY25"/>
  </r>
  <r>
    <x v="2"/>
    <s v="IT SALES &amp; OPS"/>
    <s v="SHARED SERVICES IT"/>
    <d v="2021-07-19T00:00:00"/>
    <s v="Alex"/>
    <s v="James"/>
    <s v="Alexander.James@srg.com.au"/>
    <x v="6"/>
    <x v="1"/>
    <d v="2024-04-29T00:00:00"/>
    <d v="2024-02-29T00:00:00"/>
    <m/>
    <x v="22"/>
    <s v="Q4, FY24"/>
  </r>
  <r>
    <x v="2"/>
    <s v="IT SALES &amp; OPS"/>
    <s v="SHARED SERVICES IT"/>
    <d v="2021-07-19T00:00:00"/>
    <s v="Alex"/>
    <s v="James"/>
    <s v="Alexander.James@srg.com.au"/>
    <x v="7"/>
    <x v="1"/>
    <d v="2022-03-23T00:00:00"/>
    <d v="2022-03-15T00:00:00"/>
    <m/>
    <x v="6"/>
    <s v="Q3, FY22"/>
  </r>
  <r>
    <x v="2"/>
    <s v="IT SALES &amp; OPS"/>
    <s v="SHARED SERVICES IT"/>
    <d v="2021-07-19T00:00:00"/>
    <s v="Alex"/>
    <s v="James"/>
    <s v="Alexander.James@srg.com.au"/>
    <x v="8"/>
    <x v="1"/>
    <d v="2022-09-27T00:00:00"/>
    <d v="2022-06-23T00:00:00"/>
    <m/>
    <x v="3"/>
    <s v="Q2, FY23"/>
  </r>
  <r>
    <x v="2"/>
    <s v="IT SALES &amp; OPS"/>
    <s v="SHARED SERVICES IT"/>
    <d v="2021-07-19T00:00:00"/>
    <s v="Alex"/>
    <s v="James"/>
    <s v="Alexander.James@srg.com.au"/>
    <x v="9"/>
    <x v="1"/>
    <d v="2021-09-06T00:00:00"/>
    <d v="2021-08-09T00:00:00"/>
    <s v="listen, learn, think"/>
    <x v="18"/>
    <s v="Q1, FY22"/>
  </r>
  <r>
    <x v="2"/>
    <s v="IT SALES &amp; OPS"/>
    <s v="SHARED SERVICES IT"/>
    <d v="2021-07-19T00:00:00"/>
    <s v="Alex"/>
    <s v="James"/>
    <s v="Alexander.James@srg.com.au"/>
    <x v="10"/>
    <x v="1"/>
    <d v="2021-12-09T00:00:00"/>
    <d v="2021-07-15T00:00:00"/>
    <m/>
    <x v="33"/>
    <s v="Q2, FY22"/>
  </r>
  <r>
    <x v="4"/>
    <s v="CUSTOMER CARE/CM MGR"/>
    <s v="SHARED SERV CUSTOMER CARE"/>
    <d v="2021-07-19T00:00:00"/>
    <s v="Shona"/>
    <s v="Buttrey"/>
    <s v="Shona.Buttrey@srg.com.au"/>
    <x v="11"/>
    <x v="1"/>
    <d v="2023-01-09T00:00:00"/>
    <d v="2022-10-03T00:00:00"/>
    <m/>
    <x v="9"/>
    <s v="Q3, FY23"/>
  </r>
  <r>
    <x v="4"/>
    <s v="CUSTOMER CARE/CM MGR"/>
    <s v="SHARED SERV CUSTOMER CARE"/>
    <d v="2021-07-19T00:00:00"/>
    <s v="Shona"/>
    <s v="Buttrey"/>
    <s v="Shona.Buttrey@srg.com.au"/>
    <x v="0"/>
    <x v="1"/>
    <d v="2022-10-12T00:00:00"/>
    <d v="2022-09-20T00:00:00"/>
    <m/>
    <x v="3"/>
    <s v="Q2, FY23"/>
  </r>
  <r>
    <x v="4"/>
    <s v="CUSTOMER CARE/CM MGR"/>
    <s v="SHARED SERV CUSTOMER CARE"/>
    <d v="2021-07-19T00:00:00"/>
    <s v="Shona"/>
    <s v="Buttrey"/>
    <s v="Shona.Buttrey@srg.com.au"/>
    <x v="1"/>
    <x v="1"/>
    <d v="2023-01-09T00:00:00"/>
    <d v="2022-09-20T00:00:00"/>
    <m/>
    <x v="9"/>
    <s v="Q3, FY23"/>
  </r>
  <r>
    <x v="4"/>
    <s v="CUSTOMER CARE/CM MGR"/>
    <s v="SHARED SERV CUSTOMER CARE"/>
    <d v="2021-07-19T00:00:00"/>
    <s v="Shona"/>
    <s v="Buttrey"/>
    <s v="Shona.Buttrey@srg.com.au"/>
    <x v="2"/>
    <x v="0"/>
    <m/>
    <d v="2024-02-29T00:00:00"/>
    <m/>
    <x v="4"/>
    <s v="Q3, FY24"/>
  </r>
  <r>
    <x v="4"/>
    <s v="CUSTOMER CARE/CM MGR"/>
    <s v="SHARED SERV CUSTOMER CARE"/>
    <d v="2021-07-19T00:00:00"/>
    <s v="Shona"/>
    <s v="Buttrey"/>
    <s v="Shona.Buttrey@srg.com.au"/>
    <x v="3"/>
    <x v="0"/>
    <m/>
    <d v="2024-02-29T00:00:00"/>
    <m/>
    <x v="4"/>
    <s v="Q3, FY24"/>
  </r>
  <r>
    <x v="4"/>
    <s v="CUSTOMER CARE/CM MGR"/>
    <s v="SHARED SERV CUSTOMER CARE"/>
    <d v="2021-07-19T00:00:00"/>
    <s v="Shona"/>
    <s v="Buttrey"/>
    <s v="Shona.Buttrey@srg.com.au"/>
    <x v="4"/>
    <x v="0"/>
    <m/>
    <d v="2024-02-29T00:00:00"/>
    <m/>
    <x v="4"/>
    <s v="Q3, FY24"/>
  </r>
  <r>
    <x v="4"/>
    <s v="CUSTOMER CARE/CM MGR"/>
    <s v="SHARED SERV CUSTOMER CARE"/>
    <d v="2021-07-19T00:00:00"/>
    <s v="Shona"/>
    <s v="Buttrey"/>
    <s v="Shona.Buttrey@srg.com.au"/>
    <x v="5"/>
    <x v="0"/>
    <m/>
    <d v="2024-02-29T00:00:00"/>
    <m/>
    <x v="4"/>
    <s v="Q3, FY24"/>
  </r>
  <r>
    <x v="4"/>
    <s v="CUSTOMER CARE/CM MGR"/>
    <s v="SHARED SERV CUSTOMER CARE"/>
    <d v="2021-07-19T00:00:00"/>
    <s v="Shona"/>
    <s v="Buttrey"/>
    <s v="Shona.Buttrey@srg.com.au"/>
    <x v="6"/>
    <x v="0"/>
    <m/>
    <d v="2024-02-29T00:00:00"/>
    <m/>
    <x v="4"/>
    <s v="Q3, FY24"/>
  </r>
  <r>
    <x v="4"/>
    <s v="CUSTOMER CARE/CM MGR"/>
    <s v="SHARED SERV CUSTOMER CARE"/>
    <d v="2021-07-19T00:00:00"/>
    <s v="Shona"/>
    <s v="Buttrey"/>
    <s v="Shona.Buttrey@srg.com.au"/>
    <x v="7"/>
    <x v="1"/>
    <d v="2022-05-16T00:00:00"/>
    <d v="2022-03-15T00:00:00"/>
    <m/>
    <x v="42"/>
    <s v="Q4, FY22"/>
  </r>
  <r>
    <x v="4"/>
    <s v="CUSTOMER CARE/CM MGR"/>
    <s v="SHARED SERV CUSTOMER CARE"/>
    <d v="2021-07-19T00:00:00"/>
    <s v="Shona"/>
    <s v="Buttrey"/>
    <s v="Shona.Buttrey@srg.com.au"/>
    <x v="8"/>
    <x v="1"/>
    <d v="2023-01-09T00:00:00"/>
    <d v="2022-10-28T00:00:00"/>
    <m/>
    <x v="9"/>
    <s v="Q3, FY23"/>
  </r>
  <r>
    <x v="4"/>
    <s v="CUSTOMER CARE/CM MGR"/>
    <s v="SHARED SERV CUSTOMER CARE"/>
    <d v="2021-07-19T00:00:00"/>
    <s v="Shona"/>
    <s v="Buttrey"/>
    <s v="Shona.Buttrey@srg.com.au"/>
    <x v="8"/>
    <x v="1"/>
    <d v="2023-07-05T00:00:00"/>
    <d v="2023-01-20T00:00:00"/>
    <m/>
    <x v="7"/>
    <s v="Q1, FY24"/>
  </r>
  <r>
    <x v="4"/>
    <s v="CUSTOMER CARE/CM MGR"/>
    <s v="SHARED SERV CUSTOMER CARE"/>
    <d v="2021-07-19T00:00:00"/>
    <s v="Shona"/>
    <s v="Buttrey"/>
    <s v="Shona.Buttrey@srg.com.au"/>
    <x v="9"/>
    <x v="1"/>
    <d v="2022-12-01T00:00:00"/>
    <d v="2022-10-28T00:00:00"/>
    <m/>
    <x v="40"/>
    <s v="Q2, FY23"/>
  </r>
  <r>
    <x v="4"/>
    <s v="CUSTOMER CARE/CM MGR"/>
    <s v="SHARED SERV CUSTOMER CARE"/>
    <d v="2021-07-19T00:00:00"/>
    <s v="Shona"/>
    <s v="Buttrey"/>
    <s v="Shona.Buttrey@srg.com.au"/>
    <x v="10"/>
    <x v="1"/>
    <d v="2021-09-21T00:00:00"/>
    <d v="2021-07-05T00:00:00"/>
    <m/>
    <x v="18"/>
    <s v="Q1, FY22"/>
  </r>
  <r>
    <x v="7"/>
    <s v="HR LEARN DEVELOP"/>
    <s v="SHARED SERVICES HR"/>
    <d v="2021-07-12T00:00:00"/>
    <s v="Melissa"/>
    <s v="Adeson"/>
    <s v="melissa.adeson@srg.com.au"/>
    <x v="11"/>
    <x v="1"/>
    <d v="2022-11-24T00:00:00"/>
    <d v="2022-10-03T00:00:00"/>
    <m/>
    <x v="26"/>
    <s v="Q2, FY23"/>
  </r>
  <r>
    <x v="7"/>
    <s v="HR LEARN DEVELOP"/>
    <s v="SHARED SERVICES HR"/>
    <d v="2021-07-12T00:00:00"/>
    <s v="Melissa"/>
    <s v="Adeson"/>
    <s v="melissa.adeson@srg.com.au"/>
    <x v="0"/>
    <x v="1"/>
    <d v="2022-12-06T00:00:00"/>
    <d v="2022-09-15T00:00:00"/>
    <m/>
    <x v="40"/>
    <s v="Q2, FY23"/>
  </r>
  <r>
    <x v="7"/>
    <s v="HR LEARN DEVELOP"/>
    <s v="SHARED SERVICES HR"/>
    <d v="2021-07-12T00:00:00"/>
    <s v="Melissa"/>
    <s v="Adeson"/>
    <s v="melissa.adeson@srg.com.au"/>
    <x v="1"/>
    <x v="1"/>
    <d v="2022-12-06T00:00:00"/>
    <d v="2022-09-15T00:00:00"/>
    <m/>
    <x v="40"/>
    <s v="Q2, FY23"/>
  </r>
  <r>
    <x v="7"/>
    <s v="HR LEARN DEVELOP"/>
    <s v="SHARED SERVICES HR"/>
    <d v="2021-07-12T00:00:00"/>
    <s v="Melissa"/>
    <s v="Adeson"/>
    <s v="melissa.adeson@srg.com.au"/>
    <x v="2"/>
    <x v="1"/>
    <d v="2024-03-13T00:00:00"/>
    <d v="2024-02-29T00:00:00"/>
    <m/>
    <x v="4"/>
    <s v="Q3, FY24"/>
  </r>
  <r>
    <x v="7"/>
    <s v="HR LEARN DEVELOP"/>
    <s v="SHARED SERVICES HR"/>
    <d v="2021-07-12T00:00:00"/>
    <s v="Melissa"/>
    <s v="Adeson"/>
    <s v="melissa.adeson@srg.com.au"/>
    <x v="3"/>
    <x v="1"/>
    <d v="2024-03-13T00:00:00"/>
    <d v="2023-08-14T00:00:00"/>
    <m/>
    <x v="4"/>
    <s v="Q3, FY24"/>
  </r>
  <r>
    <x v="7"/>
    <s v="HR LEARN DEVELOP"/>
    <s v="SHARED SERVICES HR"/>
    <d v="2021-07-12T00:00:00"/>
    <s v="Melissa"/>
    <s v="Adeson"/>
    <s v="melissa.adeson@srg.com.au"/>
    <x v="3"/>
    <x v="1"/>
    <d v="2025-03-13T00:00:00"/>
    <d v="2025-03-13T00:00:00"/>
    <m/>
    <x v="2"/>
    <s v="Q3, FY25"/>
  </r>
  <r>
    <x v="7"/>
    <s v="HR LEARN DEVELOP"/>
    <s v="SHARED SERVICES HR"/>
    <d v="2021-07-12T00:00:00"/>
    <s v="Melissa"/>
    <s v="Adeson"/>
    <s v="melissa.adeson@srg.com.au"/>
    <x v="4"/>
    <x v="1"/>
    <d v="2024-03-13T00:00:00"/>
    <d v="2024-02-29T00:00:00"/>
    <m/>
    <x v="4"/>
    <s v="Q3, FY24"/>
  </r>
  <r>
    <x v="7"/>
    <s v="HR LEARN DEVELOP"/>
    <s v="SHARED SERVICES HR"/>
    <d v="2021-07-12T00:00:00"/>
    <s v="Melissa"/>
    <s v="Adeson"/>
    <s v="melissa.adeson@srg.com.au"/>
    <x v="5"/>
    <x v="1"/>
    <d v="2024-03-13T00:00:00"/>
    <d v="2023-08-14T00:00:00"/>
    <m/>
    <x v="4"/>
    <s v="Q3, FY24"/>
  </r>
  <r>
    <x v="7"/>
    <s v="HR LEARN DEVELOP"/>
    <s v="SHARED SERVICES HR"/>
    <d v="2021-07-12T00:00:00"/>
    <s v="Melissa"/>
    <s v="Adeson"/>
    <s v="melissa.adeson@srg.com.au"/>
    <x v="6"/>
    <x v="1"/>
    <d v="2024-03-13T00:00:00"/>
    <d v="2024-02-29T00:00:00"/>
    <m/>
    <x v="4"/>
    <s v="Q3, FY24"/>
  </r>
  <r>
    <x v="7"/>
    <s v="HR LEARN DEVELOP"/>
    <s v="SHARED SERVICES HR"/>
    <d v="2021-07-12T00:00:00"/>
    <s v="Melissa"/>
    <s v="Adeson"/>
    <s v="melissa.adeson@srg.com.au"/>
    <x v="7"/>
    <x v="1"/>
    <d v="2022-03-22T00:00:00"/>
    <d v="2022-03-15T00:00:00"/>
    <m/>
    <x v="6"/>
    <s v="Q3, FY22"/>
  </r>
  <r>
    <x v="7"/>
    <s v="HR LEARN DEVELOP"/>
    <s v="SHARED SERVICES HR"/>
    <d v="2021-07-12T00:00:00"/>
    <s v="Melissa"/>
    <s v="Adeson"/>
    <s v="melissa.adeson@srg.com.au"/>
    <x v="7"/>
    <x v="1"/>
    <d v="2022-03-28T00:00:00"/>
    <d v="2022-03-28T00:00:00"/>
    <m/>
    <x v="27"/>
    <s v="Q4, FY22"/>
  </r>
  <r>
    <x v="7"/>
    <s v="HR LEARN DEVELOP"/>
    <s v="SHARED SERVICES HR"/>
    <d v="2021-07-12T00:00:00"/>
    <s v="Melissa"/>
    <s v="Adeson"/>
    <s v="melissa.adeson@srg.com.au"/>
    <x v="7"/>
    <x v="1"/>
    <d v="2022-04-08T00:00:00"/>
    <d v="2022-03-29T00:00:00"/>
    <m/>
    <x v="27"/>
    <s v="Q4, FY22"/>
  </r>
  <r>
    <x v="7"/>
    <s v="HR LEARN DEVELOP"/>
    <s v="SHARED SERVICES HR"/>
    <d v="2021-07-12T00:00:00"/>
    <s v="Melissa"/>
    <s v="Adeson"/>
    <s v="melissa.adeson@srg.com.au"/>
    <x v="8"/>
    <x v="1"/>
    <d v="2022-06-06T00:00:00"/>
    <d v="2022-06-06T00:00:00"/>
    <m/>
    <x v="41"/>
    <s v="Q4, FY22"/>
  </r>
  <r>
    <x v="7"/>
    <s v="HR LEARN DEVELOP"/>
    <s v="SHARED SERVICES HR"/>
    <d v="2021-07-12T00:00:00"/>
    <s v="Melissa"/>
    <s v="Adeson"/>
    <s v="melissa.adeson@srg.com.au"/>
    <x v="9"/>
    <x v="1"/>
    <d v="2021-08-10T00:00:00"/>
    <d v="2021-08-09T00:00:00"/>
    <m/>
    <x v="46"/>
    <s v="Q1, FY22"/>
  </r>
  <r>
    <x v="7"/>
    <s v="HR LEARN DEVELOP"/>
    <s v="SHARED SERVICES HR"/>
    <d v="2021-07-12T00:00:00"/>
    <s v="Melissa"/>
    <s v="Adeson"/>
    <s v="melissa.adeson@srg.com.au"/>
    <x v="9"/>
    <x v="1"/>
    <d v="2022-03-28T00:00:00"/>
    <d v="2022-03-22T00:00:00"/>
    <m/>
    <x v="27"/>
    <s v="Q4, FY22"/>
  </r>
  <r>
    <x v="7"/>
    <s v="HR LEARN DEVELOP"/>
    <s v="SHARED SERVICES HR"/>
    <d v="2021-07-12T00:00:00"/>
    <s v="Melissa"/>
    <s v="Adeson"/>
    <s v="melissa.adeson@srg.com.au"/>
    <x v="10"/>
    <x v="1"/>
    <d v="2021-07-16T00:00:00"/>
    <d v="2021-06-19T00:00:00"/>
    <m/>
    <x v="48"/>
    <s v="Q1, FY22"/>
  </r>
  <r>
    <x v="7"/>
    <s v="HR LEARN DEVELOP"/>
    <s v="SHARED SERVICES HR"/>
    <d v="2021-07-12T00:00:00"/>
    <s v="Melissa"/>
    <s v="Adeson"/>
    <s v="melissa.adeson@srg.com.au"/>
    <x v="10"/>
    <x v="1"/>
    <d v="2022-03-28T00:00:00"/>
    <d v="2022-03-07T00:00:00"/>
    <m/>
    <x v="27"/>
    <s v="Q4, FY22"/>
  </r>
  <r>
    <x v="2"/>
    <s v="IT SALES &amp; OPS"/>
    <s v="SHARED SERVICES IT"/>
    <d v="2021-07-12T00:00:00"/>
    <s v="Adam"/>
    <s v="Iacobaccio"/>
    <s v="adam.iacobaccio@srg.com.au"/>
    <x v="0"/>
    <x v="1"/>
    <d v="2022-09-29T00:00:00"/>
    <d v="2022-09-20T00:00:00"/>
    <m/>
    <x v="3"/>
    <s v="Q2, FY23"/>
  </r>
  <r>
    <x v="2"/>
    <s v="IT SALES &amp; OPS"/>
    <s v="SHARED SERVICES IT"/>
    <d v="2021-07-12T00:00:00"/>
    <s v="Adam"/>
    <s v="Iacobaccio"/>
    <s v="adam.iacobaccio@srg.com.au"/>
    <x v="1"/>
    <x v="1"/>
    <d v="2022-09-29T00:00:00"/>
    <d v="2022-09-20T00:00:00"/>
    <m/>
    <x v="3"/>
    <s v="Q2, FY23"/>
  </r>
  <r>
    <x v="2"/>
    <s v="IT SALES &amp; OPS"/>
    <s v="SHARED SERVICES IT"/>
    <d v="2021-07-12T00:00:00"/>
    <s v="Adam"/>
    <s v="Iacobaccio"/>
    <s v="adam.iacobaccio@srg.com.au"/>
    <x v="2"/>
    <x v="0"/>
    <m/>
    <d v="2024-02-29T00:00:00"/>
    <m/>
    <x v="4"/>
    <s v="Q3, FY24"/>
  </r>
  <r>
    <x v="2"/>
    <s v="IT SALES &amp; OPS"/>
    <s v="SHARED SERVICES IT"/>
    <d v="2021-07-12T00:00:00"/>
    <s v="Adam"/>
    <s v="Iacobaccio"/>
    <s v="adam.iacobaccio@srg.com.au"/>
    <x v="3"/>
    <x v="0"/>
    <m/>
    <d v="2024-02-29T00:00:00"/>
    <m/>
    <x v="4"/>
    <s v="Q3, FY24"/>
  </r>
  <r>
    <x v="2"/>
    <s v="IT SALES &amp; OPS"/>
    <s v="SHARED SERVICES IT"/>
    <d v="2021-07-12T00:00:00"/>
    <s v="Adam"/>
    <s v="Iacobaccio"/>
    <s v="adam.iacobaccio@srg.com.au"/>
    <x v="4"/>
    <x v="0"/>
    <m/>
    <d v="2024-02-29T00:00:00"/>
    <m/>
    <x v="4"/>
    <s v="Q3, FY24"/>
  </r>
  <r>
    <x v="2"/>
    <s v="IT SALES &amp; OPS"/>
    <s v="SHARED SERVICES IT"/>
    <d v="2021-07-12T00:00:00"/>
    <s v="Adam"/>
    <s v="Iacobaccio"/>
    <s v="adam.iacobaccio@srg.com.au"/>
    <x v="5"/>
    <x v="0"/>
    <m/>
    <d v="2024-02-29T00:00:00"/>
    <m/>
    <x v="4"/>
    <s v="Q3, FY24"/>
  </r>
  <r>
    <x v="2"/>
    <s v="IT SALES &amp; OPS"/>
    <s v="SHARED SERVICES IT"/>
    <d v="2021-07-12T00:00:00"/>
    <s v="Adam"/>
    <s v="Iacobaccio"/>
    <s v="adam.iacobaccio@srg.com.au"/>
    <x v="6"/>
    <x v="0"/>
    <m/>
    <d v="2024-02-29T00:00:00"/>
    <m/>
    <x v="4"/>
    <s v="Q3, FY24"/>
  </r>
  <r>
    <x v="2"/>
    <s v="IT SALES &amp; OPS"/>
    <s v="SHARED SERVICES IT"/>
    <d v="2021-07-12T00:00:00"/>
    <s v="Adam"/>
    <s v="Iacobaccio"/>
    <s v="adam.iacobaccio@srg.com.au"/>
    <x v="7"/>
    <x v="1"/>
    <d v="2022-03-23T00:00:00"/>
    <d v="2022-03-15T00:00:00"/>
    <m/>
    <x v="6"/>
    <s v="Q3, FY22"/>
  </r>
  <r>
    <x v="2"/>
    <s v="IT SALES &amp; OPS"/>
    <s v="SHARED SERVICES IT"/>
    <d v="2021-07-12T00:00:00"/>
    <s v="Adam"/>
    <s v="Iacobaccio"/>
    <s v="adam.iacobaccio@srg.com.au"/>
    <x v="8"/>
    <x v="1"/>
    <d v="2023-01-16T00:00:00"/>
    <d v="2022-06-23T00:00:00"/>
    <m/>
    <x v="9"/>
    <s v="Q3, FY23"/>
  </r>
  <r>
    <x v="2"/>
    <s v="IT SALES &amp; OPS"/>
    <s v="SHARED SERVICES IT"/>
    <d v="2021-07-12T00:00:00"/>
    <s v="Adam"/>
    <s v="Iacobaccio"/>
    <s v="adam.iacobaccio@srg.com.au"/>
    <x v="9"/>
    <x v="1"/>
    <d v="2021-11-16T00:00:00"/>
    <d v="2021-08-09T00:00:00"/>
    <m/>
    <x v="44"/>
    <s v="Q2, FY22"/>
  </r>
  <r>
    <x v="2"/>
    <s v="IT SALES &amp; OPS"/>
    <s v="SHARED SERVICES IT"/>
    <d v="2021-07-12T00:00:00"/>
    <s v="Adam"/>
    <s v="Iacobaccio"/>
    <s v="adam.iacobaccio@srg.com.au"/>
    <x v="10"/>
    <x v="1"/>
    <d v="2021-12-12T00:00:00"/>
    <d v="2021-07-09T00:00:00"/>
    <m/>
    <x v="33"/>
    <s v="Q2, FY22"/>
  </r>
  <r>
    <x v="6"/>
    <s v="SS Finance SM1"/>
    <s v="SHARED SERVICES"/>
    <d v="2021-05-26T00:00:00"/>
    <s v="Sebastian"/>
    <s v="Licciardi"/>
    <s v="Sebastian.Licciardi@srg.com.au"/>
    <x v="0"/>
    <x v="1"/>
    <d v="2022-09-21T00:00:00"/>
    <d v="2022-09-20T00:00:00"/>
    <m/>
    <x v="30"/>
    <s v="Q1, FY23"/>
  </r>
  <r>
    <x v="6"/>
    <s v="SS Finance SM1"/>
    <s v="SHARED SERVICES"/>
    <d v="2021-05-26T00:00:00"/>
    <s v="Sebastian"/>
    <s v="Licciardi"/>
    <s v="Sebastian.Licciardi@srg.com.au"/>
    <x v="1"/>
    <x v="1"/>
    <d v="2022-09-21T00:00:00"/>
    <d v="2022-09-20T00:00:00"/>
    <m/>
    <x v="30"/>
    <s v="Q1, FY23"/>
  </r>
  <r>
    <x v="6"/>
    <s v="SS Finance SM1"/>
    <s v="SHARED SERVICES"/>
    <d v="2021-05-26T00:00:00"/>
    <s v="Sebastian"/>
    <s v="Licciardi"/>
    <s v="Sebastian.Licciardi@srg.com.au"/>
    <x v="2"/>
    <x v="1"/>
    <d v="2024-04-03T00:00:00"/>
    <d v="2024-02-29T00:00:00"/>
    <m/>
    <x v="5"/>
    <s v="Q4, FY24"/>
  </r>
  <r>
    <x v="6"/>
    <s v="SS Finance SM1"/>
    <s v="SHARED SERVICES"/>
    <d v="2021-05-26T00:00:00"/>
    <s v="Sebastian"/>
    <s v="Licciardi"/>
    <s v="Sebastian.Licciardi@srg.com.au"/>
    <x v="3"/>
    <x v="1"/>
    <d v="2025-05-20T00:00:00"/>
    <d v="2024-02-29T00:00:00"/>
    <m/>
    <x v="0"/>
    <s v="Q4, FY25"/>
  </r>
  <r>
    <x v="6"/>
    <s v="SS Finance SM1"/>
    <s v="SHARED SERVICES"/>
    <d v="2021-05-26T00:00:00"/>
    <s v="Sebastian"/>
    <s v="Licciardi"/>
    <s v="Sebastian.Licciardi@srg.com.au"/>
    <x v="4"/>
    <x v="1"/>
    <d v="2024-04-03T00:00:00"/>
    <d v="2024-02-29T00:00:00"/>
    <m/>
    <x v="5"/>
    <s v="Q4, FY24"/>
  </r>
  <r>
    <x v="6"/>
    <s v="SS Finance SM1"/>
    <s v="SHARED SERVICES"/>
    <d v="2021-05-26T00:00:00"/>
    <s v="Sebastian"/>
    <s v="Licciardi"/>
    <s v="Sebastian.Licciardi@srg.com.au"/>
    <x v="5"/>
    <x v="1"/>
    <d v="2024-04-03T00:00:00"/>
    <d v="2024-02-29T00:00:00"/>
    <m/>
    <x v="5"/>
    <s v="Q4, FY24"/>
  </r>
  <r>
    <x v="6"/>
    <s v="SS Finance SM1"/>
    <s v="SHARED SERVICES"/>
    <d v="2021-05-26T00:00:00"/>
    <s v="Sebastian"/>
    <s v="Licciardi"/>
    <s v="Sebastian.Licciardi@srg.com.au"/>
    <x v="6"/>
    <x v="1"/>
    <d v="2024-04-03T00:00:00"/>
    <d v="2024-02-29T00:00:00"/>
    <m/>
    <x v="5"/>
    <s v="Q4, FY24"/>
  </r>
  <r>
    <x v="6"/>
    <s v="SS Finance SM1"/>
    <s v="SHARED SERVICES"/>
    <d v="2021-05-26T00:00:00"/>
    <s v="Sebastian"/>
    <s v="Licciardi"/>
    <s v="Sebastian.Licciardi@srg.com.au"/>
    <x v="7"/>
    <x v="1"/>
    <d v="2022-07-20T00:00:00"/>
    <d v="2022-03-15T00:00:00"/>
    <m/>
    <x v="31"/>
    <s v="Q1, FY23"/>
  </r>
  <r>
    <x v="6"/>
    <s v="SS Finance SM1"/>
    <s v="SHARED SERVICES"/>
    <d v="2021-05-26T00:00:00"/>
    <s v="Sebastian"/>
    <s v="Licciardi"/>
    <s v="Sebastian.Licciardi@srg.com.au"/>
    <x v="8"/>
    <x v="1"/>
    <d v="2023-01-03T00:00:00"/>
    <d v="2022-06-23T00:00:00"/>
    <m/>
    <x v="9"/>
    <s v="Q3, FY23"/>
  </r>
  <r>
    <x v="6"/>
    <s v="SS Finance SM1"/>
    <s v="SHARED SERVICES"/>
    <d v="2021-05-26T00:00:00"/>
    <s v="Sebastian"/>
    <s v="Licciardi"/>
    <s v="Sebastian.Licciardi@srg.com.au"/>
    <x v="9"/>
    <x v="1"/>
    <d v="2021-09-20T00:00:00"/>
    <d v="2021-08-09T00:00:00"/>
    <m/>
    <x v="18"/>
    <s v="Q1, FY22"/>
  </r>
  <r>
    <x v="6"/>
    <s v="SS Finance SM1"/>
    <s v="SHARED SERVICES"/>
    <d v="2021-05-26T00:00:00"/>
    <s v="Sebastian"/>
    <s v="Licciardi"/>
    <s v="Sebastian.Licciardi@srg.com.au"/>
    <x v="9"/>
    <x v="1"/>
    <d v="2023-05-18T00:00:00"/>
    <d v="2023-05-18T00:00:00"/>
    <m/>
    <x v="36"/>
    <s v="Q4, FY23"/>
  </r>
  <r>
    <x v="6"/>
    <s v="SS Finance SM1"/>
    <s v="SHARED SERVICES"/>
    <d v="2021-05-26T00:00:00"/>
    <s v="Sebastian"/>
    <s v="Licciardi"/>
    <s v="Sebastian.Licciardi@srg.com.au"/>
    <x v="10"/>
    <x v="1"/>
    <d v="2021-12-14T00:00:00"/>
    <d v="2021-01-17T00:00:00"/>
    <m/>
    <x v="33"/>
    <s v="Q2, FY22"/>
  </r>
  <r>
    <x v="7"/>
    <m/>
    <s v="SHARED SERVICES HR"/>
    <d v="2021-05-19T00:00:00"/>
    <s v="Renee"/>
    <s v="Freeland"/>
    <s v="Renee.Freeland@srg.com.au"/>
    <x v="0"/>
    <x v="1"/>
    <d v="2023-01-23T00:00:00"/>
    <d v="2022-09-20T00:00:00"/>
    <m/>
    <x v="39"/>
    <s v="Q3, FY23"/>
  </r>
  <r>
    <x v="7"/>
    <m/>
    <s v="SHARED SERVICES HR"/>
    <d v="2021-05-19T00:00:00"/>
    <s v="Renee"/>
    <s v="Freeland"/>
    <s v="Renee.Freeland@srg.com.au"/>
    <x v="1"/>
    <x v="1"/>
    <d v="2023-01-23T00:00:00"/>
    <d v="2022-09-20T00:00:00"/>
    <m/>
    <x v="39"/>
    <s v="Q3, FY23"/>
  </r>
  <r>
    <x v="7"/>
    <m/>
    <s v="SHARED SERVICES HR"/>
    <d v="2021-05-19T00:00:00"/>
    <s v="Renee"/>
    <s v="Freeland"/>
    <s v="Renee.Freeland@srg.com.au"/>
    <x v="2"/>
    <x v="0"/>
    <m/>
    <d v="2024-02-29T00:00:00"/>
    <m/>
    <x v="4"/>
    <s v="Q3, FY24"/>
  </r>
  <r>
    <x v="7"/>
    <m/>
    <s v="SHARED SERVICES HR"/>
    <d v="2021-05-19T00:00:00"/>
    <s v="Renee"/>
    <s v="Freeland"/>
    <s v="Renee.Freeland@srg.com.au"/>
    <x v="3"/>
    <x v="0"/>
    <m/>
    <d v="2024-02-29T00:00:00"/>
    <m/>
    <x v="4"/>
    <s v="Q3, FY24"/>
  </r>
  <r>
    <x v="7"/>
    <m/>
    <s v="SHARED SERVICES HR"/>
    <d v="2021-05-19T00:00:00"/>
    <s v="Renee"/>
    <s v="Freeland"/>
    <s v="Renee.Freeland@srg.com.au"/>
    <x v="4"/>
    <x v="0"/>
    <m/>
    <d v="2024-02-29T00:00:00"/>
    <m/>
    <x v="4"/>
    <s v="Q3, FY24"/>
  </r>
  <r>
    <x v="7"/>
    <m/>
    <s v="SHARED SERVICES HR"/>
    <d v="2021-05-19T00:00:00"/>
    <s v="Renee"/>
    <s v="Freeland"/>
    <s v="Renee.Freeland@srg.com.au"/>
    <x v="5"/>
    <x v="0"/>
    <m/>
    <d v="2024-02-29T00:00:00"/>
    <m/>
    <x v="4"/>
    <s v="Q3, FY24"/>
  </r>
  <r>
    <x v="7"/>
    <m/>
    <s v="SHARED SERVICES HR"/>
    <d v="2021-05-19T00:00:00"/>
    <s v="Renee"/>
    <s v="Freeland"/>
    <s v="Renee.Freeland@srg.com.au"/>
    <x v="6"/>
    <x v="0"/>
    <m/>
    <d v="2024-02-29T00:00:00"/>
    <m/>
    <x v="4"/>
    <s v="Q3, FY24"/>
  </r>
  <r>
    <x v="7"/>
    <m/>
    <s v="SHARED SERVICES HR"/>
    <d v="2021-05-19T00:00:00"/>
    <s v="Renee"/>
    <s v="Freeland"/>
    <s v="Renee.Freeland@srg.com.au"/>
    <x v="7"/>
    <x v="1"/>
    <d v="2022-04-05T00:00:00"/>
    <d v="2022-03-15T00:00:00"/>
    <m/>
    <x v="27"/>
    <s v="Q4, FY22"/>
  </r>
  <r>
    <x v="7"/>
    <m/>
    <s v="SHARED SERVICES HR"/>
    <d v="2021-05-19T00:00:00"/>
    <s v="Renee"/>
    <s v="Freeland"/>
    <s v="Renee.Freeland@srg.com.au"/>
    <x v="8"/>
    <x v="1"/>
    <d v="2023-03-01T00:00:00"/>
    <d v="2022-06-23T00:00:00"/>
    <m/>
    <x v="38"/>
    <s v="Q3, FY23"/>
  </r>
  <r>
    <x v="7"/>
    <m/>
    <s v="SHARED SERVICES HR"/>
    <d v="2021-05-19T00:00:00"/>
    <s v="Renee"/>
    <s v="Freeland"/>
    <s v="Renee.Freeland@srg.com.au"/>
    <x v="9"/>
    <x v="1"/>
    <d v="2021-08-30T00:00:00"/>
    <d v="2021-08-09T00:00:00"/>
    <m/>
    <x v="18"/>
    <s v="Q1, FY22"/>
  </r>
  <r>
    <x v="7"/>
    <m/>
    <s v="SHARED SERVICES HR"/>
    <d v="2021-05-19T00:00:00"/>
    <s v="Renee"/>
    <s v="Freeland"/>
    <s v="Renee.Freeland@srg.com.au"/>
    <x v="10"/>
    <x v="1"/>
    <d v="2022-03-07T00:00:00"/>
    <d v="2021-05-07T00:00:00"/>
    <m/>
    <x v="6"/>
    <s v="Q3, FY22"/>
  </r>
  <r>
    <x v="6"/>
    <s v="SS Finance SM1"/>
    <s v="SHARED SERVICES"/>
    <d v="2021-05-17T00:00:00"/>
    <s v="Sumitha"/>
    <s v="Johnsilas"/>
    <s v="Sumitha.Johnsilas@srg.com.au"/>
    <x v="0"/>
    <x v="1"/>
    <d v="2022-10-05T00:00:00"/>
    <d v="2022-09-20T00:00:00"/>
    <m/>
    <x v="3"/>
    <s v="Q2, FY23"/>
  </r>
  <r>
    <x v="6"/>
    <s v="SS Finance SM1"/>
    <s v="SHARED SERVICES"/>
    <d v="2021-05-17T00:00:00"/>
    <s v="Sumitha"/>
    <s v="Johnsilas"/>
    <s v="Sumitha.Johnsilas@srg.com.au"/>
    <x v="1"/>
    <x v="1"/>
    <d v="2022-10-05T00:00:00"/>
    <d v="2022-09-20T00:00:00"/>
    <m/>
    <x v="3"/>
    <s v="Q2, FY23"/>
  </r>
  <r>
    <x v="6"/>
    <s v="SS Finance SM1"/>
    <s v="SHARED SERVICES"/>
    <d v="2021-05-17T00:00:00"/>
    <s v="Sumitha"/>
    <s v="Johnsilas"/>
    <s v="Sumitha.Johnsilas@srg.com.au"/>
    <x v="2"/>
    <x v="0"/>
    <m/>
    <d v="2024-02-29T00:00:00"/>
    <m/>
    <x v="4"/>
    <s v="Q3, FY24"/>
  </r>
  <r>
    <x v="6"/>
    <s v="SS Finance SM1"/>
    <s v="SHARED SERVICES"/>
    <d v="2021-05-17T00:00:00"/>
    <s v="Sumitha"/>
    <s v="Johnsilas"/>
    <s v="Sumitha.Johnsilas@srg.com.au"/>
    <x v="3"/>
    <x v="0"/>
    <m/>
    <d v="2024-02-29T00:00:00"/>
    <m/>
    <x v="4"/>
    <s v="Q3, FY24"/>
  </r>
  <r>
    <x v="6"/>
    <s v="SS Finance SM1"/>
    <s v="SHARED SERVICES"/>
    <d v="2021-05-17T00:00:00"/>
    <s v="Sumitha"/>
    <s v="Johnsilas"/>
    <s v="Sumitha.Johnsilas@srg.com.au"/>
    <x v="4"/>
    <x v="0"/>
    <m/>
    <d v="2024-02-29T00:00:00"/>
    <m/>
    <x v="4"/>
    <s v="Q3, FY24"/>
  </r>
  <r>
    <x v="6"/>
    <s v="SS Finance SM1"/>
    <s v="SHARED SERVICES"/>
    <d v="2021-05-17T00:00:00"/>
    <s v="Sumitha"/>
    <s v="Johnsilas"/>
    <s v="Sumitha.Johnsilas@srg.com.au"/>
    <x v="5"/>
    <x v="0"/>
    <m/>
    <d v="2024-02-29T00:00:00"/>
    <m/>
    <x v="4"/>
    <s v="Q3, FY24"/>
  </r>
  <r>
    <x v="6"/>
    <s v="SS Finance SM1"/>
    <s v="SHARED SERVICES"/>
    <d v="2021-05-17T00:00:00"/>
    <s v="Sumitha"/>
    <s v="Johnsilas"/>
    <s v="Sumitha.Johnsilas@srg.com.au"/>
    <x v="6"/>
    <x v="0"/>
    <m/>
    <d v="2024-02-29T00:00:00"/>
    <m/>
    <x v="4"/>
    <s v="Q3, FY24"/>
  </r>
  <r>
    <x v="6"/>
    <s v="SS Finance SM1"/>
    <s v="SHARED SERVICES"/>
    <d v="2021-05-17T00:00:00"/>
    <s v="Sumitha"/>
    <s v="Johnsilas"/>
    <s v="Sumitha.Johnsilas@srg.com.au"/>
    <x v="7"/>
    <x v="1"/>
    <d v="2022-04-02T00:00:00"/>
    <d v="2022-03-15T00:00:00"/>
    <m/>
    <x v="27"/>
    <s v="Q4, FY22"/>
  </r>
  <r>
    <x v="6"/>
    <s v="SS Finance SM1"/>
    <s v="SHARED SERVICES"/>
    <d v="2021-05-17T00:00:00"/>
    <s v="Sumitha"/>
    <s v="Johnsilas"/>
    <s v="Sumitha.Johnsilas@srg.com.au"/>
    <x v="8"/>
    <x v="1"/>
    <d v="2023-03-01T00:00:00"/>
    <d v="2022-06-23T00:00:00"/>
    <m/>
    <x v="38"/>
    <s v="Q3, FY23"/>
  </r>
  <r>
    <x v="6"/>
    <s v="SS Finance SM1"/>
    <s v="SHARED SERVICES"/>
    <d v="2021-05-17T00:00:00"/>
    <s v="Sumitha"/>
    <s v="Johnsilas"/>
    <s v="Sumitha.Johnsilas@srg.com.au"/>
    <x v="9"/>
    <x v="1"/>
    <d v="2021-09-26T00:00:00"/>
    <d v="2021-08-09T00:00:00"/>
    <m/>
    <x v="18"/>
    <s v="Q1, FY22"/>
  </r>
  <r>
    <x v="6"/>
    <s v="SS Finance SM1"/>
    <s v="SHARED SERVICES"/>
    <d v="2021-05-17T00:00:00"/>
    <s v="Sumitha"/>
    <s v="Johnsilas"/>
    <s v="Sumitha.Johnsilas@srg.com.au"/>
    <x v="9"/>
    <x v="1"/>
    <d v="2022-07-25T00:00:00"/>
    <d v="2022-07-25T00:00:00"/>
    <m/>
    <x v="10"/>
    <s v="Q1, FY23"/>
  </r>
  <r>
    <x v="6"/>
    <s v="SS Finance SM1"/>
    <s v="SHARED SERVICES"/>
    <d v="2021-05-17T00:00:00"/>
    <s v="Sumitha"/>
    <s v="Johnsilas"/>
    <s v="Sumitha.Johnsilas@srg.com.au"/>
    <x v="10"/>
    <x v="1"/>
    <d v="2021-12-09T00:00:00"/>
    <d v="2021-05-16T00:00:00"/>
    <m/>
    <x v="33"/>
    <s v="Q2, FY22"/>
  </r>
  <r>
    <x v="7"/>
    <m/>
    <s v="SHARED SERVICES HR"/>
    <d v="2021-04-28T00:00:00"/>
    <s v="Sai Kavya"/>
    <s v="Koppolu"/>
    <s v="Sai.Kavya.Koppolu@srg.com.au"/>
    <x v="0"/>
    <x v="1"/>
    <d v="2022-11-15T00:00:00"/>
    <d v="2022-09-20T00:00:00"/>
    <m/>
    <x v="26"/>
    <s v="Q2, FY23"/>
  </r>
  <r>
    <x v="7"/>
    <m/>
    <s v="SHARED SERVICES HR"/>
    <d v="2021-04-28T00:00:00"/>
    <s v="Sai Kavya"/>
    <s v="Koppolu"/>
    <s v="Sai.Kavya.Koppolu@srg.com.au"/>
    <x v="1"/>
    <x v="1"/>
    <d v="2022-11-15T00:00:00"/>
    <d v="2022-09-20T00:00:00"/>
    <m/>
    <x v="26"/>
    <s v="Q2, FY23"/>
  </r>
  <r>
    <x v="7"/>
    <m/>
    <s v="SHARED SERVICES HR"/>
    <d v="2021-04-28T00:00:00"/>
    <s v="Sai Kavya"/>
    <s v="Koppolu"/>
    <s v="Sai.Kavya.Koppolu@srg.com.au"/>
    <x v="2"/>
    <x v="0"/>
    <m/>
    <d v="2024-02-29T00:00:00"/>
    <m/>
    <x v="4"/>
    <s v="Q3, FY24"/>
  </r>
  <r>
    <x v="7"/>
    <m/>
    <s v="SHARED SERVICES HR"/>
    <d v="2021-04-28T00:00:00"/>
    <s v="Sai Kavya"/>
    <s v="Koppolu"/>
    <s v="Sai.Kavya.Koppolu@srg.com.au"/>
    <x v="3"/>
    <x v="2"/>
    <m/>
    <d v="2024-02-29T00:00:00"/>
    <m/>
    <x v="49"/>
    <s v="Q4, FY21"/>
  </r>
  <r>
    <x v="7"/>
    <m/>
    <s v="SHARED SERVICES HR"/>
    <d v="2021-04-28T00:00:00"/>
    <s v="Sai Kavya"/>
    <s v="Koppolu"/>
    <s v="Sai.Kavya.Koppolu@srg.com.au"/>
    <x v="4"/>
    <x v="0"/>
    <m/>
    <d v="2024-02-29T00:00:00"/>
    <m/>
    <x v="4"/>
    <s v="Q3, FY24"/>
  </r>
  <r>
    <x v="7"/>
    <m/>
    <s v="SHARED SERVICES HR"/>
    <d v="2021-04-28T00:00:00"/>
    <s v="Sai Kavya"/>
    <s v="Koppolu"/>
    <s v="Sai.Kavya.Koppolu@srg.com.au"/>
    <x v="5"/>
    <x v="0"/>
    <m/>
    <d v="2024-02-29T00:00:00"/>
    <m/>
    <x v="4"/>
    <s v="Q3, FY24"/>
  </r>
  <r>
    <x v="7"/>
    <m/>
    <s v="SHARED SERVICES HR"/>
    <d v="2021-04-28T00:00:00"/>
    <s v="Sai Kavya"/>
    <s v="Koppolu"/>
    <s v="Sai.Kavya.Koppolu@srg.com.au"/>
    <x v="6"/>
    <x v="0"/>
    <m/>
    <d v="2024-02-29T00:00:00"/>
    <m/>
    <x v="4"/>
    <s v="Q3, FY24"/>
  </r>
  <r>
    <x v="7"/>
    <m/>
    <s v="SHARED SERVICES HR"/>
    <d v="2021-04-28T00:00:00"/>
    <s v="Sai Kavya"/>
    <s v="Koppolu"/>
    <s v="Sai.Kavya.Koppolu@srg.com.au"/>
    <x v="7"/>
    <x v="1"/>
    <d v="2022-03-23T00:00:00"/>
    <d v="2022-03-15T00:00:00"/>
    <m/>
    <x v="6"/>
    <s v="Q3, FY22"/>
  </r>
  <r>
    <x v="7"/>
    <m/>
    <s v="SHARED SERVICES HR"/>
    <d v="2021-04-28T00:00:00"/>
    <s v="Sai Kavya"/>
    <s v="Koppolu"/>
    <s v="Sai.Kavya.Koppolu@srg.com.au"/>
    <x v="8"/>
    <x v="1"/>
    <d v="2023-01-31T00:00:00"/>
    <d v="2022-06-23T00:00:00"/>
    <m/>
    <x v="39"/>
    <s v="Q3, FY23"/>
  </r>
  <r>
    <x v="7"/>
    <m/>
    <s v="SHARED SERVICES HR"/>
    <d v="2021-04-28T00:00:00"/>
    <s v="Sai Kavya"/>
    <s v="Koppolu"/>
    <s v="Sai.Kavya.Koppolu@srg.com.au"/>
    <x v="9"/>
    <x v="1"/>
    <d v="2021-11-04T00:00:00"/>
    <d v="2021-08-09T00:00:00"/>
    <m/>
    <x v="44"/>
    <s v="Q2, FY22"/>
  </r>
  <r>
    <x v="7"/>
    <m/>
    <s v="SHARED SERVICES HR"/>
    <d v="2021-04-28T00:00:00"/>
    <s v="Sai Kavya"/>
    <s v="Koppolu"/>
    <s v="Sai.Kavya.Koppolu@srg.com.au"/>
    <x v="10"/>
    <x v="1"/>
    <d v="2021-04-28T00:00:00"/>
    <d v="2021-04-28T00:00:00"/>
    <m/>
    <x v="49"/>
    <s v="Q4, FY21"/>
  </r>
  <r>
    <x v="7"/>
    <m/>
    <s v="SHARED SERVICES HR"/>
    <d v="2021-04-28T00:00:00"/>
    <s v="Sunshine"/>
    <s v="Steward"/>
    <s v="Shine.Steward@srg.com.au"/>
    <x v="0"/>
    <x v="1"/>
    <d v="2022-10-31T00:00:00"/>
    <d v="2022-09-20T00:00:00"/>
    <m/>
    <x v="26"/>
    <s v="Q2, FY23"/>
  </r>
  <r>
    <x v="7"/>
    <m/>
    <s v="SHARED SERVICES HR"/>
    <d v="2021-04-28T00:00:00"/>
    <s v="Sunshine"/>
    <s v="Steward"/>
    <s v="Shine.Steward@srg.com.au"/>
    <x v="1"/>
    <x v="1"/>
    <d v="2022-10-31T00:00:00"/>
    <d v="2022-09-20T00:00:00"/>
    <m/>
    <x v="26"/>
    <s v="Q2, FY23"/>
  </r>
  <r>
    <x v="7"/>
    <m/>
    <s v="SHARED SERVICES HR"/>
    <d v="2021-04-28T00:00:00"/>
    <s v="Sunshine"/>
    <s v="Steward"/>
    <s v="Shine.Steward@srg.com.au"/>
    <x v="2"/>
    <x v="2"/>
    <m/>
    <d v="2024-02-29T00:00:00"/>
    <m/>
    <x v="49"/>
    <s v="Q4, FY21"/>
  </r>
  <r>
    <x v="7"/>
    <m/>
    <s v="SHARED SERVICES HR"/>
    <d v="2021-04-28T00:00:00"/>
    <s v="Sunshine"/>
    <s v="Steward"/>
    <s v="Shine.Steward@srg.com.au"/>
    <x v="3"/>
    <x v="2"/>
    <m/>
    <d v="2024-02-29T00:00:00"/>
    <m/>
    <x v="49"/>
    <s v="Q4, FY21"/>
  </r>
  <r>
    <x v="7"/>
    <m/>
    <s v="SHARED SERVICES HR"/>
    <d v="2021-04-28T00:00:00"/>
    <s v="Sunshine"/>
    <s v="Steward"/>
    <s v="Shine.Steward@srg.com.au"/>
    <x v="4"/>
    <x v="0"/>
    <m/>
    <d v="2024-02-29T00:00:00"/>
    <m/>
    <x v="4"/>
    <s v="Q3, FY24"/>
  </r>
  <r>
    <x v="7"/>
    <m/>
    <s v="SHARED SERVICES HR"/>
    <d v="2021-04-28T00:00:00"/>
    <s v="Sunshine"/>
    <s v="Steward"/>
    <s v="Shine.Steward@srg.com.au"/>
    <x v="5"/>
    <x v="0"/>
    <m/>
    <d v="2024-02-29T00:00:00"/>
    <m/>
    <x v="4"/>
    <s v="Q3, FY24"/>
  </r>
  <r>
    <x v="7"/>
    <m/>
    <s v="SHARED SERVICES HR"/>
    <d v="2021-04-28T00:00:00"/>
    <s v="Sunshine"/>
    <s v="Steward"/>
    <s v="Shine.Steward@srg.com.au"/>
    <x v="6"/>
    <x v="0"/>
    <m/>
    <d v="2024-02-29T00:00:00"/>
    <m/>
    <x v="4"/>
    <s v="Q3, FY24"/>
  </r>
  <r>
    <x v="7"/>
    <m/>
    <s v="SHARED SERVICES HR"/>
    <d v="2021-04-28T00:00:00"/>
    <s v="Sunshine"/>
    <s v="Steward"/>
    <s v="Shine.Steward@srg.com.au"/>
    <x v="7"/>
    <x v="1"/>
    <d v="2022-03-22T00:00:00"/>
    <d v="2022-03-15T00:00:00"/>
    <m/>
    <x v="6"/>
    <s v="Q3, FY22"/>
  </r>
  <r>
    <x v="7"/>
    <m/>
    <s v="SHARED SERVICES HR"/>
    <d v="2021-04-28T00:00:00"/>
    <s v="Sunshine"/>
    <s v="Steward"/>
    <s v="Shine.Steward@srg.com.au"/>
    <x v="8"/>
    <x v="1"/>
    <d v="2022-08-12T00:00:00"/>
    <d v="2022-06-23T00:00:00"/>
    <m/>
    <x v="10"/>
    <s v="Q1, FY23"/>
  </r>
  <r>
    <x v="7"/>
    <m/>
    <s v="SHARED SERVICES HR"/>
    <d v="2021-04-28T00:00:00"/>
    <s v="Sunshine"/>
    <s v="Steward"/>
    <s v="Shine.Steward@srg.com.au"/>
    <x v="9"/>
    <x v="1"/>
    <d v="2021-09-10T00:00:00"/>
    <d v="2021-08-09T00:00:00"/>
    <m/>
    <x v="18"/>
    <s v="Q1, FY22"/>
  </r>
  <r>
    <x v="7"/>
    <m/>
    <s v="SHARED SERVICES HR"/>
    <d v="2021-04-28T00:00:00"/>
    <s v="Sunshine"/>
    <s v="Steward"/>
    <s v="Shine.Steward@srg.com.au"/>
    <x v="9"/>
    <x v="1"/>
    <d v="2023-01-18T00:00:00"/>
    <d v="2023-01-18T00:00:00"/>
    <m/>
    <x v="9"/>
    <s v="Q3, FY23"/>
  </r>
  <r>
    <x v="7"/>
    <m/>
    <s v="SHARED SERVICES HR"/>
    <d v="2021-04-28T00:00:00"/>
    <s v="Sunshine"/>
    <s v="Steward"/>
    <s v="Shine.Steward@srg.com.au"/>
    <x v="10"/>
    <x v="1"/>
    <d v="2021-04-28T00:00:00"/>
    <d v="2021-04-28T00:00:00"/>
    <m/>
    <x v="49"/>
    <s v="Q4, FY21"/>
  </r>
  <r>
    <x v="8"/>
    <s v="SC PROCESS &amp;TRANS TL"/>
    <s v="SHARED SERVICES"/>
    <d v="2021-04-19T00:00:00"/>
    <s v="Arlyn"/>
    <s v="Abaldonado"/>
    <s v="Arlyn.Abaldonado@srg.com.au"/>
    <x v="0"/>
    <x v="1"/>
    <d v="2023-01-04T00:00:00"/>
    <d v="2022-09-20T00:00:00"/>
    <m/>
    <x v="9"/>
    <s v="Q3, FY23"/>
  </r>
  <r>
    <x v="8"/>
    <s v="SC PROCESS &amp;TRANS TL"/>
    <s v="SHARED SERVICES"/>
    <d v="2021-04-19T00:00:00"/>
    <s v="Arlyn"/>
    <s v="Abaldonado"/>
    <s v="Arlyn.Abaldonado@srg.com.au"/>
    <x v="1"/>
    <x v="1"/>
    <d v="2023-01-04T00:00:00"/>
    <d v="2022-09-20T00:00:00"/>
    <m/>
    <x v="9"/>
    <s v="Q3, FY23"/>
  </r>
  <r>
    <x v="8"/>
    <s v="SC PROCESS &amp;TRANS TL"/>
    <s v="SHARED SERVICES"/>
    <d v="2021-04-19T00:00:00"/>
    <s v="Arlyn"/>
    <s v="Abaldonado"/>
    <s v="Arlyn.Abaldonado@srg.com.au"/>
    <x v="2"/>
    <x v="1"/>
    <d v="2024-04-03T00:00:00"/>
    <d v="2024-02-29T00:00:00"/>
    <m/>
    <x v="5"/>
    <s v="Q4, FY24"/>
  </r>
  <r>
    <x v="8"/>
    <s v="SC PROCESS &amp;TRANS TL"/>
    <s v="SHARED SERVICES"/>
    <d v="2021-04-19T00:00:00"/>
    <s v="Arlyn"/>
    <s v="Abaldonado"/>
    <s v="Arlyn.Abaldonado@srg.com.au"/>
    <x v="3"/>
    <x v="1"/>
    <d v="2024-04-03T00:00:00"/>
    <d v="2024-02-29T00:00:00"/>
    <m/>
    <x v="5"/>
    <s v="Q4, FY24"/>
  </r>
  <r>
    <x v="8"/>
    <s v="SC PROCESS &amp;TRANS TL"/>
    <s v="SHARED SERVICES"/>
    <d v="2021-04-19T00:00:00"/>
    <s v="Arlyn"/>
    <s v="Abaldonado"/>
    <s v="Arlyn.Abaldonado@srg.com.au"/>
    <x v="4"/>
    <x v="1"/>
    <d v="2024-04-03T00:00:00"/>
    <d v="2024-02-29T00:00:00"/>
    <m/>
    <x v="5"/>
    <s v="Q4, FY24"/>
  </r>
  <r>
    <x v="8"/>
    <s v="SC PROCESS &amp;TRANS TL"/>
    <s v="SHARED SERVICES"/>
    <d v="2021-04-19T00:00:00"/>
    <s v="Arlyn"/>
    <s v="Abaldonado"/>
    <s v="Arlyn.Abaldonado@srg.com.au"/>
    <x v="5"/>
    <x v="1"/>
    <d v="2024-04-03T00:00:00"/>
    <d v="2024-02-29T00:00:00"/>
    <m/>
    <x v="5"/>
    <s v="Q4, FY24"/>
  </r>
  <r>
    <x v="8"/>
    <s v="SC PROCESS &amp;TRANS TL"/>
    <s v="SHARED SERVICES"/>
    <d v="2021-04-19T00:00:00"/>
    <s v="Arlyn"/>
    <s v="Abaldonado"/>
    <s v="Arlyn.Abaldonado@srg.com.au"/>
    <x v="6"/>
    <x v="1"/>
    <d v="2024-04-03T00:00:00"/>
    <d v="2024-02-29T00:00:00"/>
    <m/>
    <x v="5"/>
    <s v="Q4, FY24"/>
  </r>
  <r>
    <x v="8"/>
    <s v="SC PROCESS &amp;TRANS TL"/>
    <s v="SHARED SERVICES"/>
    <d v="2021-04-19T00:00:00"/>
    <s v="Arlyn"/>
    <s v="Abaldonado"/>
    <s v="Arlyn.Abaldonado@srg.com.au"/>
    <x v="7"/>
    <x v="1"/>
    <d v="2022-07-28T00:00:00"/>
    <d v="2022-03-15T00:00:00"/>
    <m/>
    <x v="10"/>
    <s v="Q1, FY23"/>
  </r>
  <r>
    <x v="8"/>
    <s v="SC PROCESS &amp;TRANS TL"/>
    <s v="SHARED SERVICES"/>
    <d v="2021-04-19T00:00:00"/>
    <s v="Arlyn"/>
    <s v="Abaldonado"/>
    <s v="Arlyn.Abaldonado@srg.com.au"/>
    <x v="8"/>
    <x v="1"/>
    <d v="2022-07-28T00:00:00"/>
    <d v="2022-06-23T00:00:00"/>
    <m/>
    <x v="10"/>
    <s v="Q1, FY23"/>
  </r>
  <r>
    <x v="8"/>
    <s v="SC PROCESS &amp;TRANS TL"/>
    <s v="SHARED SERVICES"/>
    <d v="2021-04-19T00:00:00"/>
    <s v="Arlyn"/>
    <s v="Abaldonado"/>
    <s v="Arlyn.Abaldonado@srg.com.au"/>
    <x v="9"/>
    <x v="1"/>
    <d v="2021-09-10T00:00:00"/>
    <d v="2021-08-09T00:00:00"/>
    <m/>
    <x v="18"/>
    <s v="Q1, FY22"/>
  </r>
  <r>
    <x v="8"/>
    <s v="SC PROCESS &amp;TRANS TL"/>
    <s v="SHARED SERVICES"/>
    <d v="2021-04-19T00:00:00"/>
    <s v="Arlyn"/>
    <s v="Abaldonado"/>
    <s v="Arlyn.Abaldonado@srg.com.au"/>
    <x v="10"/>
    <x v="1"/>
    <d v="2021-09-01T00:00:00"/>
    <d v="2021-03-06T00:00:00"/>
    <m/>
    <x v="18"/>
    <s v="Q1, FY22"/>
  </r>
  <r>
    <x v="7"/>
    <m/>
    <s v="SHARED SERVICES HR"/>
    <d v="2021-03-30T00:00:00"/>
    <s v="Kunal"/>
    <s v="Mazumdar"/>
    <s v="kunal.maz@srg.com.au"/>
    <x v="0"/>
    <x v="1"/>
    <d v="2022-12-15T00:00:00"/>
    <d v="2022-09-20T00:00:00"/>
    <m/>
    <x v="40"/>
    <s v="Q2, FY23"/>
  </r>
  <r>
    <x v="7"/>
    <m/>
    <s v="SHARED SERVICES HR"/>
    <d v="2021-03-30T00:00:00"/>
    <s v="Kunal"/>
    <s v="Mazumdar"/>
    <s v="kunal.maz@srg.com.au"/>
    <x v="1"/>
    <x v="1"/>
    <d v="2022-12-15T00:00:00"/>
    <d v="2022-09-20T00:00:00"/>
    <m/>
    <x v="40"/>
    <s v="Q2, FY23"/>
  </r>
  <r>
    <x v="7"/>
    <m/>
    <s v="SHARED SERVICES HR"/>
    <d v="2021-03-30T00:00:00"/>
    <s v="Kunal"/>
    <s v="Mazumdar"/>
    <s v="kunal.maz@srg.com.au"/>
    <x v="2"/>
    <x v="1"/>
    <d v="2024-04-15T00:00:00"/>
    <d v="2024-02-29T00:00:00"/>
    <m/>
    <x v="5"/>
    <s v="Q4, FY24"/>
  </r>
  <r>
    <x v="7"/>
    <m/>
    <s v="SHARED SERVICES HR"/>
    <d v="2021-03-30T00:00:00"/>
    <s v="Kunal"/>
    <s v="Mazumdar"/>
    <s v="kunal.maz@srg.com.au"/>
    <x v="3"/>
    <x v="1"/>
    <d v="2024-04-15T00:00:00"/>
    <d v="2024-02-29T00:00:00"/>
    <m/>
    <x v="5"/>
    <s v="Q4, FY24"/>
  </r>
  <r>
    <x v="7"/>
    <m/>
    <s v="SHARED SERVICES HR"/>
    <d v="2021-03-30T00:00:00"/>
    <s v="Kunal"/>
    <s v="Mazumdar"/>
    <s v="kunal.maz@srg.com.au"/>
    <x v="4"/>
    <x v="1"/>
    <d v="2024-04-15T00:00:00"/>
    <d v="2024-02-29T00:00:00"/>
    <m/>
    <x v="5"/>
    <s v="Q4, FY24"/>
  </r>
  <r>
    <x v="7"/>
    <m/>
    <s v="SHARED SERVICES HR"/>
    <d v="2021-03-30T00:00:00"/>
    <s v="Kunal"/>
    <s v="Mazumdar"/>
    <s v="kunal.maz@srg.com.au"/>
    <x v="5"/>
    <x v="1"/>
    <d v="2024-04-15T00:00:00"/>
    <d v="2024-02-29T00:00:00"/>
    <m/>
    <x v="5"/>
    <s v="Q4, FY24"/>
  </r>
  <r>
    <x v="7"/>
    <m/>
    <s v="SHARED SERVICES HR"/>
    <d v="2021-03-30T00:00:00"/>
    <s v="Kunal"/>
    <s v="Mazumdar"/>
    <s v="kunal.maz@srg.com.au"/>
    <x v="6"/>
    <x v="1"/>
    <d v="2024-05-03T00:00:00"/>
    <d v="2024-02-29T00:00:00"/>
    <m/>
    <x v="22"/>
    <s v="Q4, FY24"/>
  </r>
  <r>
    <x v="7"/>
    <m/>
    <s v="SHARED SERVICES HR"/>
    <d v="2021-03-30T00:00:00"/>
    <s v="Kunal"/>
    <s v="Mazumdar"/>
    <s v="kunal.maz@srg.com.au"/>
    <x v="6"/>
    <x v="1"/>
    <d v="2025-04-15T00:00:00"/>
    <d v="2025-03-20T00:00:00"/>
    <m/>
    <x v="1"/>
    <s v="Q4, FY25"/>
  </r>
  <r>
    <x v="7"/>
    <m/>
    <s v="SHARED SERVICES HR"/>
    <d v="2021-03-30T00:00:00"/>
    <s v="Kunal"/>
    <s v="Mazumdar"/>
    <s v="kunal.maz@srg.com.au"/>
    <x v="7"/>
    <x v="1"/>
    <d v="2022-05-03T00:00:00"/>
    <d v="2022-03-15T00:00:00"/>
    <m/>
    <x v="42"/>
    <s v="Q4, FY22"/>
  </r>
  <r>
    <x v="7"/>
    <m/>
    <s v="SHARED SERVICES HR"/>
    <d v="2021-03-30T00:00:00"/>
    <s v="Kunal"/>
    <s v="Mazumdar"/>
    <s v="kunal.maz@srg.com.au"/>
    <x v="8"/>
    <x v="1"/>
    <d v="2022-12-15T00:00:00"/>
    <d v="2022-06-23T00:00:00"/>
    <m/>
    <x v="40"/>
    <s v="Q2, FY23"/>
  </r>
  <r>
    <x v="7"/>
    <m/>
    <s v="SHARED SERVICES HR"/>
    <d v="2021-03-30T00:00:00"/>
    <s v="Kunal"/>
    <s v="Mazumdar"/>
    <s v="kunal.maz@srg.com.au"/>
    <x v="9"/>
    <x v="1"/>
    <d v="2021-09-17T00:00:00"/>
    <d v="2021-08-09T00:00:00"/>
    <s v="Ensure I have a safe and healthy environment around me and around others at work or while working from home"/>
    <x v="18"/>
    <s v="Q1, FY22"/>
  </r>
  <r>
    <x v="7"/>
    <m/>
    <s v="SHARED SERVICES HR"/>
    <d v="2021-03-30T00:00:00"/>
    <s v="Kunal"/>
    <s v="Mazumdar"/>
    <s v="kunal.maz@srg.com.au"/>
    <x v="10"/>
    <x v="1"/>
    <d v="2022-02-18T00:00:00"/>
    <d v="2021-03-17T00:00:00"/>
    <m/>
    <x v="43"/>
    <s v="Q3, FY22"/>
  </r>
  <r>
    <x v="7"/>
    <m/>
    <s v="SHARED SERVICES HR"/>
    <d v="2021-03-22T00:00:00"/>
    <s v="Kathryn"/>
    <s v="Buchanan"/>
    <s v="kathryn.buchanan@anaconda.com.au"/>
    <x v="0"/>
    <x v="1"/>
    <d v="2022-11-03T00:00:00"/>
    <d v="2022-09-20T00:00:00"/>
    <m/>
    <x v="26"/>
    <s v="Q2, FY23"/>
  </r>
  <r>
    <x v="7"/>
    <m/>
    <s v="SHARED SERVICES HR"/>
    <d v="2021-03-22T00:00:00"/>
    <s v="Kathryn"/>
    <s v="Buchanan"/>
    <s v="kathryn.buchanan@anaconda.com.au"/>
    <x v="1"/>
    <x v="1"/>
    <d v="2022-12-22T00:00:00"/>
    <d v="2022-09-20T00:00:00"/>
    <m/>
    <x v="40"/>
    <s v="Q2, FY23"/>
  </r>
  <r>
    <x v="7"/>
    <m/>
    <s v="SHARED SERVICES HR"/>
    <d v="2021-03-22T00:00:00"/>
    <s v="Kathryn"/>
    <s v="Buchanan"/>
    <s v="kathryn.buchanan@anaconda.com.au"/>
    <x v="2"/>
    <x v="1"/>
    <d v="2024-02-29T00:00:00"/>
    <d v="2024-02-29T00:00:00"/>
    <m/>
    <x v="4"/>
    <s v="Q3, FY24"/>
  </r>
  <r>
    <x v="7"/>
    <m/>
    <s v="SHARED SERVICES HR"/>
    <d v="2021-03-22T00:00:00"/>
    <s v="Kathryn"/>
    <s v="Buchanan"/>
    <s v="kathryn.buchanan@anaconda.com.au"/>
    <x v="3"/>
    <x v="1"/>
    <d v="2024-02-29T00:00:00"/>
    <d v="2024-02-29T00:00:00"/>
    <m/>
    <x v="4"/>
    <s v="Q3, FY24"/>
  </r>
  <r>
    <x v="7"/>
    <m/>
    <s v="SHARED SERVICES HR"/>
    <d v="2021-03-22T00:00:00"/>
    <s v="Kathryn"/>
    <s v="Buchanan"/>
    <s v="kathryn.buchanan@anaconda.com.au"/>
    <x v="4"/>
    <x v="1"/>
    <d v="2024-02-29T00:00:00"/>
    <d v="2024-02-29T00:00:00"/>
    <m/>
    <x v="4"/>
    <s v="Q3, FY24"/>
  </r>
  <r>
    <x v="7"/>
    <m/>
    <s v="SHARED SERVICES HR"/>
    <d v="2021-03-22T00:00:00"/>
    <s v="Kathryn"/>
    <s v="Buchanan"/>
    <s v="kathryn.buchanan@anaconda.com.au"/>
    <x v="5"/>
    <x v="1"/>
    <d v="2024-02-29T00:00:00"/>
    <d v="2024-02-29T00:00:00"/>
    <m/>
    <x v="4"/>
    <s v="Q3, FY24"/>
  </r>
  <r>
    <x v="7"/>
    <m/>
    <s v="SHARED SERVICES HR"/>
    <d v="2021-03-22T00:00:00"/>
    <s v="Kathryn"/>
    <s v="Buchanan"/>
    <s v="kathryn.buchanan@anaconda.com.au"/>
    <x v="6"/>
    <x v="1"/>
    <d v="2024-02-29T00:00:00"/>
    <d v="2024-02-29T00:00:00"/>
    <m/>
    <x v="4"/>
    <s v="Q3, FY24"/>
  </r>
  <r>
    <x v="7"/>
    <m/>
    <s v="SHARED SERVICES HR"/>
    <d v="2021-03-22T00:00:00"/>
    <s v="Kathryn"/>
    <s v="Buchanan"/>
    <s v="kathryn.buchanan@anaconda.com.au"/>
    <x v="7"/>
    <x v="1"/>
    <d v="2022-03-23T00:00:00"/>
    <d v="2022-03-15T00:00:00"/>
    <m/>
    <x v="6"/>
    <s v="Q3, FY22"/>
  </r>
  <r>
    <x v="7"/>
    <m/>
    <s v="SHARED SERVICES HR"/>
    <d v="2021-03-22T00:00:00"/>
    <s v="Kathryn"/>
    <s v="Buchanan"/>
    <s v="kathryn.buchanan@anaconda.com.au"/>
    <x v="8"/>
    <x v="1"/>
    <d v="2022-07-07T00:00:00"/>
    <d v="2022-06-23T00:00:00"/>
    <s v="Continue to learn and grow within the Payroll and Operations team"/>
    <x v="31"/>
    <s v="Q1, FY23"/>
  </r>
  <r>
    <x v="7"/>
    <m/>
    <s v="SHARED SERVICES HR"/>
    <d v="2021-03-22T00:00:00"/>
    <s v="Kathryn"/>
    <s v="Buchanan"/>
    <s v="kathryn.buchanan@anaconda.com.au"/>
    <x v="9"/>
    <x v="1"/>
    <d v="2021-09-10T00:00:00"/>
    <d v="2021-08-27T00:00:00"/>
    <m/>
    <x v="18"/>
    <s v="Q1, FY22"/>
  </r>
  <r>
    <x v="7"/>
    <m/>
    <s v="SHARED SERVICES HR"/>
    <d v="2021-03-22T00:00:00"/>
    <s v="Kathryn"/>
    <s v="Buchanan"/>
    <s v="kathryn.buchanan@anaconda.com.au"/>
    <x v="10"/>
    <x v="1"/>
    <d v="2017-03-06T00:00:00"/>
    <d v="2018-07-16T00:00:00"/>
    <m/>
    <x v="50"/>
    <s v="Not Applicable"/>
  </r>
  <r>
    <x v="7"/>
    <m/>
    <s v="SHARED SERVICES HR"/>
    <d v="2021-03-22T00:00:00"/>
    <s v="Kathryn"/>
    <s v="Buchanan"/>
    <s v="kathryn.buchanan@anaconda.com.au"/>
    <x v="10"/>
    <x v="1"/>
    <d v="2023-01-18T00:00:00"/>
    <d v="2023-01-18T00:00:00"/>
    <m/>
    <x v="9"/>
    <s v="Q3, FY23"/>
  </r>
  <r>
    <x v="6"/>
    <s v="FFM Finance SM1"/>
    <s v="FFM SUPPORT"/>
    <d v="2021-03-22T00:00:00"/>
    <s v="Ahmed"/>
    <s v="Gulamali"/>
    <s v="Ahmed.Gulamali@spotlightgroup.com"/>
    <x v="0"/>
    <x v="1"/>
    <d v="2023-01-23T00:00:00"/>
    <d v="2022-09-20T00:00:00"/>
    <m/>
    <x v="39"/>
    <s v="Q3, FY23"/>
  </r>
  <r>
    <x v="6"/>
    <s v="FFM Finance SM1"/>
    <s v="FFM SUPPORT"/>
    <d v="2021-03-22T00:00:00"/>
    <s v="Ahmed"/>
    <s v="Gulamali"/>
    <s v="Ahmed.Gulamali@spotlightgroup.com"/>
    <x v="1"/>
    <x v="1"/>
    <d v="2023-01-23T00:00:00"/>
    <d v="2022-09-20T00:00:00"/>
    <m/>
    <x v="39"/>
    <s v="Q3, FY23"/>
  </r>
  <r>
    <x v="6"/>
    <s v="FFM Finance SM1"/>
    <s v="FFM SUPPORT"/>
    <d v="2021-03-22T00:00:00"/>
    <s v="Ahmed"/>
    <s v="Gulamali"/>
    <s v="Ahmed.Gulamali@spotlightgroup.com"/>
    <x v="2"/>
    <x v="0"/>
    <m/>
    <d v="2024-02-29T00:00:00"/>
    <m/>
    <x v="4"/>
    <s v="Q3, FY24"/>
  </r>
  <r>
    <x v="6"/>
    <s v="FFM Finance SM1"/>
    <s v="FFM SUPPORT"/>
    <d v="2021-03-22T00:00:00"/>
    <s v="Ahmed"/>
    <s v="Gulamali"/>
    <s v="Ahmed.Gulamali@spotlightgroup.com"/>
    <x v="3"/>
    <x v="1"/>
    <d v="2024-11-04T00:00:00"/>
    <d v="2024-02-29T00:00:00"/>
    <m/>
    <x v="13"/>
    <s v="Q2, FY25"/>
  </r>
  <r>
    <x v="6"/>
    <s v="FFM Finance SM1"/>
    <s v="FFM SUPPORT"/>
    <d v="2021-03-22T00:00:00"/>
    <s v="Ahmed"/>
    <s v="Gulamali"/>
    <s v="Ahmed.Gulamali@spotlightgroup.com"/>
    <x v="4"/>
    <x v="2"/>
    <m/>
    <d v="2024-02-29T00:00:00"/>
    <m/>
    <x v="51"/>
    <s v="Q4, FY21"/>
  </r>
  <r>
    <x v="6"/>
    <s v="FFM Finance SM1"/>
    <s v="FFM SUPPORT"/>
    <d v="2021-03-22T00:00:00"/>
    <s v="Ahmed"/>
    <s v="Gulamali"/>
    <s v="Ahmed.Gulamali@spotlightgroup.com"/>
    <x v="5"/>
    <x v="0"/>
    <m/>
    <d v="2024-02-29T00:00:00"/>
    <m/>
    <x v="4"/>
    <s v="Q3, FY24"/>
  </r>
  <r>
    <x v="6"/>
    <s v="FFM Finance SM1"/>
    <s v="FFM SUPPORT"/>
    <d v="2021-03-22T00:00:00"/>
    <s v="Ahmed"/>
    <s v="Gulamali"/>
    <s v="Ahmed.Gulamali@spotlightgroup.com"/>
    <x v="6"/>
    <x v="0"/>
    <m/>
    <d v="2024-02-29T00:00:00"/>
    <m/>
    <x v="4"/>
    <s v="Q3, FY24"/>
  </r>
  <r>
    <x v="6"/>
    <s v="FFM Finance SM1"/>
    <s v="FFM SUPPORT"/>
    <d v="2021-03-22T00:00:00"/>
    <s v="Ahmed"/>
    <s v="Gulamali"/>
    <s v="Ahmed.Gulamali@spotlightgroup.com"/>
    <x v="7"/>
    <x v="1"/>
    <d v="2022-03-22T00:00:00"/>
    <d v="2022-03-15T00:00:00"/>
    <m/>
    <x v="6"/>
    <s v="Q3, FY22"/>
  </r>
  <r>
    <x v="6"/>
    <s v="FFM Finance SM1"/>
    <s v="FFM SUPPORT"/>
    <d v="2021-03-22T00:00:00"/>
    <s v="Ahmed"/>
    <s v="Gulamali"/>
    <s v="Ahmed.Gulamali@spotlightgroup.com"/>
    <x v="8"/>
    <x v="1"/>
    <d v="2022-08-03T00:00:00"/>
    <d v="2022-06-23T00:00:00"/>
    <m/>
    <x v="10"/>
    <s v="Q1, FY23"/>
  </r>
  <r>
    <x v="6"/>
    <s v="FFM Finance SM1"/>
    <s v="FFM SUPPORT"/>
    <d v="2021-03-22T00:00:00"/>
    <s v="Ahmed"/>
    <s v="Gulamali"/>
    <s v="Ahmed.Gulamali@spotlightgroup.com"/>
    <x v="9"/>
    <x v="1"/>
    <d v="2021-08-31T00:00:00"/>
    <d v="2021-08-09T00:00:00"/>
    <m/>
    <x v="18"/>
    <s v="Q1, FY22"/>
  </r>
  <r>
    <x v="6"/>
    <s v="FFM Finance SM1"/>
    <s v="FFM SUPPORT"/>
    <d v="2021-03-22T00:00:00"/>
    <s v="Ahmed"/>
    <s v="Gulamali"/>
    <s v="Ahmed.Gulamali@spotlightgroup.com"/>
    <x v="9"/>
    <x v="1"/>
    <d v="2024-01-10T00:00:00"/>
    <d v="2023-12-07T00:00:00"/>
    <m/>
    <x v="24"/>
    <s v="Q3, FY24"/>
  </r>
  <r>
    <x v="6"/>
    <s v="FFM Finance SM1"/>
    <s v="FFM SUPPORT"/>
    <d v="2021-03-22T00:00:00"/>
    <s v="Ahmed"/>
    <s v="Gulamali"/>
    <s v="Ahmed.Gulamali@spotlightgroup.com"/>
    <x v="10"/>
    <x v="1"/>
    <d v="2021-12-17T00:00:00"/>
    <d v="2021-02-25T00:00:00"/>
    <m/>
    <x v="33"/>
    <s v="Q2, FY22"/>
  </r>
  <r>
    <x v="2"/>
    <s v="IT DIGITAL"/>
    <s v="SHARED SERVICES IT"/>
    <d v="2021-03-18T00:00:00"/>
    <s v="Shaistha"/>
    <s v="Begum"/>
    <s v="Shaistha.Begum@srg.com.au"/>
    <x v="0"/>
    <x v="1"/>
    <d v="2023-01-09T00:00:00"/>
    <d v="2022-10-05T00:00:00"/>
    <m/>
    <x v="9"/>
    <s v="Q3, FY23"/>
  </r>
  <r>
    <x v="2"/>
    <s v="IT DIGITAL"/>
    <s v="SHARED SERVICES IT"/>
    <d v="2021-03-18T00:00:00"/>
    <s v="Shaistha"/>
    <s v="Begum"/>
    <s v="Shaistha.Begum@srg.com.au"/>
    <x v="1"/>
    <x v="1"/>
    <d v="2023-01-09T00:00:00"/>
    <d v="2022-10-05T00:00:00"/>
    <m/>
    <x v="9"/>
    <s v="Q3, FY23"/>
  </r>
  <r>
    <x v="2"/>
    <s v="IT DIGITAL"/>
    <s v="SHARED SERVICES IT"/>
    <d v="2021-03-18T00:00:00"/>
    <s v="Shaistha"/>
    <s v="Begum"/>
    <s v="Shaistha.Begum@srg.com.au"/>
    <x v="2"/>
    <x v="1"/>
    <d v="2024-03-15T00:00:00"/>
    <d v="2024-02-29T00:00:00"/>
    <m/>
    <x v="4"/>
    <s v="Q3, FY24"/>
  </r>
  <r>
    <x v="2"/>
    <s v="IT DIGITAL"/>
    <s v="SHARED SERVICES IT"/>
    <d v="2021-03-18T00:00:00"/>
    <s v="Shaistha"/>
    <s v="Begum"/>
    <s v="Shaistha.Begum@srg.com.au"/>
    <x v="3"/>
    <x v="1"/>
    <d v="2021-09-07T00:00:00"/>
    <d v="2021-09-03T00:00:00"/>
    <m/>
    <x v="18"/>
    <s v="Q1, FY22"/>
  </r>
  <r>
    <x v="2"/>
    <s v="IT DIGITAL"/>
    <s v="SHARED SERVICES IT"/>
    <d v="2021-03-18T00:00:00"/>
    <s v="Shaistha"/>
    <s v="Begum"/>
    <s v="Shaistha.Begum@srg.com.au"/>
    <x v="3"/>
    <x v="1"/>
    <d v="2024-03-15T00:00:00"/>
    <d v="2024-02-29T00:00:00"/>
    <m/>
    <x v="4"/>
    <s v="Q3, FY24"/>
  </r>
  <r>
    <x v="2"/>
    <s v="IT DIGITAL"/>
    <s v="SHARED SERVICES IT"/>
    <d v="2021-03-18T00:00:00"/>
    <s v="Shaistha"/>
    <s v="Begum"/>
    <s v="Shaistha.Begum@srg.com.au"/>
    <x v="4"/>
    <x v="1"/>
    <d v="2024-03-15T00:00:00"/>
    <d v="2024-02-29T00:00:00"/>
    <m/>
    <x v="4"/>
    <s v="Q3, FY24"/>
  </r>
  <r>
    <x v="2"/>
    <s v="IT DIGITAL"/>
    <s v="SHARED SERVICES IT"/>
    <d v="2021-03-18T00:00:00"/>
    <s v="Shaistha"/>
    <s v="Begum"/>
    <s v="Shaistha.Begum@srg.com.au"/>
    <x v="5"/>
    <x v="1"/>
    <d v="2024-03-15T00:00:00"/>
    <d v="2024-02-29T00:00:00"/>
    <m/>
    <x v="4"/>
    <s v="Q3, FY24"/>
  </r>
  <r>
    <x v="2"/>
    <s v="IT DIGITAL"/>
    <s v="SHARED SERVICES IT"/>
    <d v="2021-03-18T00:00:00"/>
    <s v="Shaistha"/>
    <s v="Begum"/>
    <s v="Shaistha.Begum@srg.com.au"/>
    <x v="6"/>
    <x v="1"/>
    <d v="2024-03-15T00:00:00"/>
    <d v="2024-02-29T00:00:00"/>
    <m/>
    <x v="4"/>
    <s v="Q3, FY24"/>
  </r>
  <r>
    <x v="2"/>
    <s v="IT DIGITAL"/>
    <s v="SHARED SERVICES IT"/>
    <d v="2021-03-18T00:00:00"/>
    <s v="Shaistha"/>
    <s v="Begum"/>
    <s v="Shaistha.Begum@srg.com.au"/>
    <x v="7"/>
    <x v="1"/>
    <d v="2022-04-22T00:00:00"/>
    <d v="2022-03-15T00:00:00"/>
    <m/>
    <x v="27"/>
    <s v="Q4, FY22"/>
  </r>
  <r>
    <x v="2"/>
    <s v="IT DIGITAL"/>
    <s v="SHARED SERVICES IT"/>
    <d v="2021-03-18T00:00:00"/>
    <s v="Shaistha"/>
    <s v="Begum"/>
    <s v="Shaistha.Begum@srg.com.au"/>
    <x v="8"/>
    <x v="1"/>
    <d v="2022-11-22T00:00:00"/>
    <d v="2022-06-23T00:00:00"/>
    <m/>
    <x v="26"/>
    <s v="Q2, FY23"/>
  </r>
  <r>
    <x v="2"/>
    <s v="IT DIGITAL"/>
    <s v="SHARED SERVICES IT"/>
    <d v="2021-03-18T00:00:00"/>
    <s v="Shaistha"/>
    <s v="Begum"/>
    <s v="Shaistha.Begum@srg.com.au"/>
    <x v="9"/>
    <x v="1"/>
    <d v="2021-08-30T00:00:00"/>
    <d v="2021-08-09T00:00:00"/>
    <m/>
    <x v="18"/>
    <s v="Q1, FY22"/>
  </r>
  <r>
    <x v="2"/>
    <s v="IT DIGITAL"/>
    <s v="SHARED SERVICES IT"/>
    <d v="2021-03-18T00:00:00"/>
    <s v="Shaistha"/>
    <s v="Begum"/>
    <s v="Shaistha.Begum@srg.com.au"/>
    <x v="9"/>
    <x v="1"/>
    <d v="2023-08-10T00:00:00"/>
    <d v="2023-08-10T00:00:00"/>
    <m/>
    <x v="34"/>
    <s v="Q1, FY24"/>
  </r>
  <r>
    <x v="2"/>
    <s v="IT DIGITAL"/>
    <s v="SHARED SERVICES IT"/>
    <d v="2021-03-18T00:00:00"/>
    <s v="Shaistha"/>
    <s v="Begum"/>
    <s v="Shaistha.Begum@srg.com.au"/>
    <x v="9"/>
    <x v="1"/>
    <d v="2024-02-08T00:00:00"/>
    <d v="2024-02-08T00:00:00"/>
    <m/>
    <x v="23"/>
    <s v="Q3, FY24"/>
  </r>
  <r>
    <x v="2"/>
    <s v="IT DIGITAL"/>
    <s v="SHARED SERVICES IT"/>
    <d v="2021-03-18T00:00:00"/>
    <s v="Shaistha"/>
    <s v="Begum"/>
    <s v="Shaistha.Begum@srg.com.au"/>
    <x v="9"/>
    <x v="1"/>
    <d v="2025-05-05T00:00:00"/>
    <d v="2025-04-15T00:00:00"/>
    <m/>
    <x v="0"/>
    <s v="Q4, FY25"/>
  </r>
  <r>
    <x v="2"/>
    <s v="IT DIGITAL"/>
    <s v="SHARED SERVICES IT"/>
    <d v="2021-03-18T00:00:00"/>
    <s v="Shaistha"/>
    <s v="Begum"/>
    <s v="Shaistha.Begum@srg.com.au"/>
    <x v="10"/>
    <x v="1"/>
    <d v="2021-08-30T00:00:00"/>
    <d v="2021-02-11T00:00:00"/>
    <m/>
    <x v="18"/>
    <s v="Q1, FY22"/>
  </r>
  <r>
    <x v="3"/>
    <s v="Property Management"/>
    <s v="SHARED SERVICES"/>
    <d v="2021-03-08T00:00:00"/>
    <s v="Tony"/>
    <s v="Stanghi"/>
    <s v="Tony.Stanghi@srg.com.au"/>
    <x v="0"/>
    <x v="1"/>
    <d v="2022-09-21T00:00:00"/>
    <d v="2022-09-20T00:00:00"/>
    <m/>
    <x v="30"/>
    <s v="Q1, FY23"/>
  </r>
  <r>
    <x v="3"/>
    <s v="Property Management"/>
    <s v="SHARED SERVICES"/>
    <d v="2021-03-08T00:00:00"/>
    <s v="Tony"/>
    <s v="Stanghi"/>
    <s v="Tony.Stanghi@srg.com.au"/>
    <x v="1"/>
    <x v="1"/>
    <d v="2022-10-05T00:00:00"/>
    <d v="2022-09-20T00:00:00"/>
    <m/>
    <x v="3"/>
    <s v="Q2, FY23"/>
  </r>
  <r>
    <x v="3"/>
    <s v="Property Management"/>
    <s v="SHARED SERVICES"/>
    <d v="2021-03-08T00:00:00"/>
    <s v="Tony"/>
    <s v="Stanghi"/>
    <s v="Tony.Stanghi@srg.com.au"/>
    <x v="2"/>
    <x v="1"/>
    <d v="2024-05-14T00:00:00"/>
    <d v="2024-02-29T00:00:00"/>
    <m/>
    <x v="22"/>
    <s v="Q4, FY24"/>
  </r>
  <r>
    <x v="3"/>
    <s v="Property Management"/>
    <s v="SHARED SERVICES"/>
    <d v="2021-03-08T00:00:00"/>
    <s v="Tony"/>
    <s v="Stanghi"/>
    <s v="Tony.Stanghi@srg.com.au"/>
    <x v="2"/>
    <x v="1"/>
    <d v="2025-04-28T00:00:00"/>
    <d v="2025-03-31T00:00:00"/>
    <m/>
    <x v="0"/>
    <s v="Q4, FY25"/>
  </r>
  <r>
    <x v="3"/>
    <s v="Property Management"/>
    <s v="SHARED SERVICES"/>
    <d v="2021-03-08T00:00:00"/>
    <s v="Tony"/>
    <s v="Stanghi"/>
    <s v="Tony.Stanghi@srg.com.au"/>
    <x v="3"/>
    <x v="1"/>
    <d v="2024-05-14T00:00:00"/>
    <d v="2024-02-29T00:00:00"/>
    <m/>
    <x v="22"/>
    <s v="Q4, FY24"/>
  </r>
  <r>
    <x v="3"/>
    <s v="Property Management"/>
    <s v="SHARED SERVICES"/>
    <d v="2021-03-08T00:00:00"/>
    <s v="Tony"/>
    <s v="Stanghi"/>
    <s v="Tony.Stanghi@srg.com.au"/>
    <x v="3"/>
    <x v="1"/>
    <d v="2025-04-28T00:00:00"/>
    <d v="2025-03-31T00:00:00"/>
    <m/>
    <x v="0"/>
    <s v="Q4, FY25"/>
  </r>
  <r>
    <x v="3"/>
    <s v="Property Management"/>
    <s v="SHARED SERVICES"/>
    <d v="2021-03-08T00:00:00"/>
    <s v="Tony"/>
    <s v="Stanghi"/>
    <s v="Tony.Stanghi@srg.com.au"/>
    <x v="4"/>
    <x v="1"/>
    <d v="2024-05-14T00:00:00"/>
    <d v="2024-02-29T00:00:00"/>
    <m/>
    <x v="22"/>
    <s v="Q4, FY24"/>
  </r>
  <r>
    <x v="3"/>
    <s v="Property Management"/>
    <s v="SHARED SERVICES"/>
    <d v="2021-03-08T00:00:00"/>
    <s v="Tony"/>
    <s v="Stanghi"/>
    <s v="Tony.Stanghi@srg.com.au"/>
    <x v="4"/>
    <x v="1"/>
    <d v="2025-04-28T00:00:00"/>
    <d v="2025-03-31T00:00:00"/>
    <m/>
    <x v="0"/>
    <s v="Q4, FY25"/>
  </r>
  <r>
    <x v="3"/>
    <s v="Property Management"/>
    <s v="SHARED SERVICES"/>
    <d v="2021-03-08T00:00:00"/>
    <s v="Tony"/>
    <s v="Stanghi"/>
    <s v="Tony.Stanghi@srg.com.au"/>
    <x v="5"/>
    <x v="1"/>
    <d v="2024-05-14T00:00:00"/>
    <d v="2024-02-29T00:00:00"/>
    <m/>
    <x v="22"/>
    <s v="Q4, FY24"/>
  </r>
  <r>
    <x v="3"/>
    <s v="Property Management"/>
    <s v="SHARED SERVICES"/>
    <d v="2021-03-08T00:00:00"/>
    <s v="Tony"/>
    <s v="Stanghi"/>
    <s v="Tony.Stanghi@srg.com.au"/>
    <x v="5"/>
    <x v="1"/>
    <d v="2025-04-28T00:00:00"/>
    <d v="2025-03-31T00:00:00"/>
    <m/>
    <x v="0"/>
    <s v="Q4, FY25"/>
  </r>
  <r>
    <x v="3"/>
    <s v="Property Management"/>
    <s v="SHARED SERVICES"/>
    <d v="2021-03-08T00:00:00"/>
    <s v="Tony"/>
    <s v="Stanghi"/>
    <s v="Tony.Stanghi@srg.com.au"/>
    <x v="6"/>
    <x v="1"/>
    <d v="2024-05-15T00:00:00"/>
    <d v="2024-02-29T00:00:00"/>
    <m/>
    <x v="22"/>
    <s v="Q4, FY24"/>
  </r>
  <r>
    <x v="3"/>
    <s v="Property Management"/>
    <s v="SHARED SERVICES"/>
    <d v="2021-03-08T00:00:00"/>
    <s v="Tony"/>
    <s v="Stanghi"/>
    <s v="Tony.Stanghi@srg.com.au"/>
    <x v="6"/>
    <x v="1"/>
    <d v="2024-06-14T00:00:00"/>
    <d v="2024-05-15T00:00:00"/>
    <m/>
    <x v="21"/>
    <s v="Q4, FY24"/>
  </r>
  <r>
    <x v="3"/>
    <s v="Property Management"/>
    <s v="SHARED SERVICES"/>
    <d v="2021-03-08T00:00:00"/>
    <s v="Tony"/>
    <s v="Stanghi"/>
    <s v="Tony.Stanghi@srg.com.au"/>
    <x v="6"/>
    <x v="1"/>
    <d v="2025-04-23T00:00:00"/>
    <d v="2025-04-15T00:00:00"/>
    <m/>
    <x v="1"/>
    <s v="Q4, FY25"/>
  </r>
  <r>
    <x v="3"/>
    <s v="Property Management"/>
    <s v="SHARED SERVICES"/>
    <d v="2021-03-08T00:00:00"/>
    <s v="Tony"/>
    <s v="Stanghi"/>
    <s v="Tony.Stanghi@srg.com.au"/>
    <x v="6"/>
    <x v="1"/>
    <d v="2025-04-23T00:00:00"/>
    <d v="2025-04-23T00:00:00"/>
    <m/>
    <x v="1"/>
    <s v="Q4, FY25"/>
  </r>
  <r>
    <x v="3"/>
    <s v="Property Management"/>
    <s v="SHARED SERVICES"/>
    <d v="2021-03-08T00:00:00"/>
    <s v="Tony"/>
    <s v="Stanghi"/>
    <s v="Tony.Stanghi@srg.com.au"/>
    <x v="7"/>
    <x v="1"/>
    <d v="2022-03-23T00:00:00"/>
    <d v="2022-03-15T00:00:00"/>
    <m/>
    <x v="6"/>
    <s v="Q3, FY22"/>
  </r>
  <r>
    <x v="3"/>
    <s v="Property Management"/>
    <s v="SHARED SERVICES"/>
    <d v="2021-03-08T00:00:00"/>
    <s v="Tony"/>
    <s v="Stanghi"/>
    <s v="Tony.Stanghi@srg.com.au"/>
    <x v="8"/>
    <x v="1"/>
    <d v="2022-09-21T00:00:00"/>
    <d v="2022-06-23T00:00:00"/>
    <m/>
    <x v="30"/>
    <s v="Q1, FY23"/>
  </r>
  <r>
    <x v="3"/>
    <s v="Property Management"/>
    <s v="SHARED SERVICES"/>
    <d v="2021-03-08T00:00:00"/>
    <s v="Tony"/>
    <s v="Stanghi"/>
    <s v="Tony.Stanghi@srg.com.au"/>
    <x v="9"/>
    <x v="1"/>
    <d v="2021-08-30T00:00:00"/>
    <d v="2021-08-09T00:00:00"/>
    <m/>
    <x v="18"/>
    <s v="Q1, FY22"/>
  </r>
  <r>
    <x v="3"/>
    <s v="Property Management"/>
    <s v="SHARED SERVICES"/>
    <d v="2021-03-08T00:00:00"/>
    <s v="Tony"/>
    <s v="Stanghi"/>
    <s v="Tony.Stanghi@srg.com.au"/>
    <x v="9"/>
    <x v="1"/>
    <d v="2022-09-21T00:00:00"/>
    <d v="2022-09-21T00:00:00"/>
    <m/>
    <x v="30"/>
    <s v="Q1, FY23"/>
  </r>
  <r>
    <x v="3"/>
    <s v="Property Management"/>
    <s v="SHARED SERVICES"/>
    <d v="2021-03-08T00:00:00"/>
    <s v="Tony"/>
    <s v="Stanghi"/>
    <s v="Tony.Stanghi@srg.com.au"/>
    <x v="9"/>
    <x v="1"/>
    <d v="2023-11-01T00:00:00"/>
    <d v="2023-11-01T00:00:00"/>
    <m/>
    <x v="28"/>
    <s v="Q2, FY24"/>
  </r>
  <r>
    <x v="3"/>
    <s v="Property Management"/>
    <s v="SHARED SERVICES"/>
    <d v="2021-03-08T00:00:00"/>
    <s v="Tony"/>
    <s v="Stanghi"/>
    <s v="Tony.Stanghi@srg.com.au"/>
    <x v="10"/>
    <x v="1"/>
    <d v="2021-05-11T00:00:00"/>
    <d v="2021-02-24T00:00:00"/>
    <m/>
    <x v="49"/>
    <s v="Q4, FY21"/>
  </r>
  <r>
    <x v="4"/>
    <s v="Head of Marketing Ops"/>
    <s v="SHARED SERVICES MARKETING"/>
    <d v="2021-03-01T00:00:00"/>
    <s v="Chris"/>
    <s v="Hazlett"/>
    <s v="chris.hazlett@srg.com.au"/>
    <x v="0"/>
    <x v="1"/>
    <d v="2022-10-17T00:00:00"/>
    <d v="2022-09-20T00:00:00"/>
    <m/>
    <x v="3"/>
    <s v="Q2, FY23"/>
  </r>
  <r>
    <x v="4"/>
    <s v="Head of Marketing Ops"/>
    <s v="SHARED SERVICES MARKETING"/>
    <d v="2021-03-01T00:00:00"/>
    <s v="Chris"/>
    <s v="Hazlett"/>
    <s v="chris.hazlett@srg.com.au"/>
    <x v="1"/>
    <x v="1"/>
    <d v="2022-10-17T00:00:00"/>
    <d v="2022-09-20T00:00:00"/>
    <m/>
    <x v="3"/>
    <s v="Q2, FY23"/>
  </r>
  <r>
    <x v="4"/>
    <s v="Head of Marketing Ops"/>
    <s v="SHARED SERVICES MARKETING"/>
    <d v="2021-03-01T00:00:00"/>
    <s v="Chris"/>
    <s v="Hazlett"/>
    <s v="chris.hazlett@srg.com.au"/>
    <x v="2"/>
    <x v="0"/>
    <m/>
    <d v="2024-02-29T00:00:00"/>
    <m/>
    <x v="4"/>
    <s v="Q3, FY24"/>
  </r>
  <r>
    <x v="4"/>
    <s v="Head of Marketing Ops"/>
    <s v="SHARED SERVICES MARKETING"/>
    <d v="2021-03-01T00:00:00"/>
    <s v="Chris"/>
    <s v="Hazlett"/>
    <s v="chris.hazlett@srg.com.au"/>
    <x v="3"/>
    <x v="0"/>
    <m/>
    <d v="2024-02-29T00:00:00"/>
    <m/>
    <x v="4"/>
    <s v="Q3, FY24"/>
  </r>
  <r>
    <x v="4"/>
    <s v="Head of Marketing Ops"/>
    <s v="SHARED SERVICES MARKETING"/>
    <d v="2021-03-01T00:00:00"/>
    <s v="Chris"/>
    <s v="Hazlett"/>
    <s v="chris.hazlett@srg.com.au"/>
    <x v="4"/>
    <x v="0"/>
    <m/>
    <d v="2024-02-29T00:00:00"/>
    <m/>
    <x v="4"/>
    <s v="Q3, FY24"/>
  </r>
  <r>
    <x v="4"/>
    <s v="Head of Marketing Ops"/>
    <s v="SHARED SERVICES MARKETING"/>
    <d v="2021-03-01T00:00:00"/>
    <s v="Chris"/>
    <s v="Hazlett"/>
    <s v="chris.hazlett@srg.com.au"/>
    <x v="5"/>
    <x v="0"/>
    <m/>
    <d v="2024-02-29T00:00:00"/>
    <m/>
    <x v="4"/>
    <s v="Q3, FY24"/>
  </r>
  <r>
    <x v="4"/>
    <s v="Head of Marketing Ops"/>
    <s v="SHARED SERVICES MARKETING"/>
    <d v="2021-03-01T00:00:00"/>
    <s v="Chris"/>
    <s v="Hazlett"/>
    <s v="chris.hazlett@srg.com.au"/>
    <x v="6"/>
    <x v="0"/>
    <m/>
    <d v="2024-02-29T00:00:00"/>
    <m/>
    <x v="4"/>
    <s v="Q3, FY24"/>
  </r>
  <r>
    <x v="4"/>
    <s v="Head of Marketing Ops"/>
    <s v="SHARED SERVICES MARKETING"/>
    <d v="2021-03-01T00:00:00"/>
    <s v="Chris"/>
    <s v="Hazlett"/>
    <s v="chris.hazlett@srg.com.au"/>
    <x v="7"/>
    <x v="1"/>
    <d v="2022-07-26T00:00:00"/>
    <d v="2022-03-15T00:00:00"/>
    <m/>
    <x v="10"/>
    <s v="Q1, FY23"/>
  </r>
  <r>
    <x v="4"/>
    <s v="Head of Marketing Ops"/>
    <s v="SHARED SERVICES MARKETING"/>
    <d v="2021-03-01T00:00:00"/>
    <s v="Chris"/>
    <s v="Hazlett"/>
    <s v="chris.hazlett@srg.com.au"/>
    <x v="8"/>
    <x v="1"/>
    <d v="2022-10-17T00:00:00"/>
    <d v="2022-06-23T00:00:00"/>
    <m/>
    <x v="3"/>
    <s v="Q2, FY23"/>
  </r>
  <r>
    <x v="4"/>
    <s v="Head of Marketing Ops"/>
    <s v="SHARED SERVICES MARKETING"/>
    <d v="2021-03-01T00:00:00"/>
    <s v="Chris"/>
    <s v="Hazlett"/>
    <s v="chris.hazlett@srg.com.au"/>
    <x v="9"/>
    <x v="1"/>
    <d v="2021-09-20T00:00:00"/>
    <d v="2021-08-09T00:00:00"/>
    <m/>
    <x v="18"/>
    <s v="Q1, FY22"/>
  </r>
  <r>
    <x v="4"/>
    <s v="Head of Marketing Ops"/>
    <s v="SHARED SERVICES MARKETING"/>
    <d v="2021-03-01T00:00:00"/>
    <s v="Chris"/>
    <s v="Hazlett"/>
    <s v="chris.hazlett@srg.com.au"/>
    <x v="10"/>
    <x v="1"/>
    <d v="2021-12-09T00:00:00"/>
    <d v="2021-02-03T00:00:00"/>
    <m/>
    <x v="33"/>
    <s v="Q2, FY22"/>
  </r>
  <r>
    <x v="2"/>
    <s v="IT DIGITAL"/>
    <s v="SHARED SERVICES IT"/>
    <d v="2021-02-22T00:00:00"/>
    <s v="Andrew"/>
    <s v="Fountain"/>
    <s v="Andrew.Fountain@srg.com.au"/>
    <x v="0"/>
    <x v="1"/>
    <d v="2022-09-29T00:00:00"/>
    <d v="2022-09-20T00:00:00"/>
    <s v="Bullying, Harassment and Discrimination"/>
    <x v="3"/>
    <s v="Q2, FY23"/>
  </r>
  <r>
    <x v="2"/>
    <s v="IT DIGITAL"/>
    <s v="SHARED SERVICES IT"/>
    <d v="2021-02-22T00:00:00"/>
    <s v="Andrew"/>
    <s v="Fountain"/>
    <s v="Andrew.Fountain@srg.com.au"/>
    <x v="1"/>
    <x v="1"/>
    <d v="2023-03-10T00:00:00"/>
    <d v="2022-09-20T00:00:00"/>
    <s v="Learn about Bullying, Harrassment and Discrimination"/>
    <x v="38"/>
    <s v="Q3, FY23"/>
  </r>
  <r>
    <x v="2"/>
    <s v="IT DIGITAL"/>
    <s v="SHARED SERVICES IT"/>
    <d v="2021-02-22T00:00:00"/>
    <s v="Andrew"/>
    <s v="Fountain"/>
    <s v="Andrew.Fountain@srg.com.au"/>
    <x v="2"/>
    <x v="1"/>
    <d v="2024-04-26T00:00:00"/>
    <d v="2024-02-29T00:00:00"/>
    <m/>
    <x v="22"/>
    <s v="Q4, FY24"/>
  </r>
  <r>
    <x v="2"/>
    <s v="IT DIGITAL"/>
    <s v="SHARED SERVICES IT"/>
    <d v="2021-02-22T00:00:00"/>
    <s v="Andrew"/>
    <s v="Fountain"/>
    <s v="Andrew.Fountain@srg.com.au"/>
    <x v="2"/>
    <x v="1"/>
    <d v="2025-05-20T00:00:00"/>
    <d v="2025-03-13T00:00:00"/>
    <s v="Cyber Security Awareness"/>
    <x v="0"/>
    <s v="Q4, FY25"/>
  </r>
  <r>
    <x v="2"/>
    <s v="IT DIGITAL"/>
    <s v="SHARED SERVICES IT"/>
    <d v="2021-02-22T00:00:00"/>
    <s v="Andrew"/>
    <s v="Fountain"/>
    <s v="Andrew.Fountain@srg.com.au"/>
    <x v="3"/>
    <x v="1"/>
    <d v="2024-07-16T00:00:00"/>
    <d v="2024-02-29T00:00:00"/>
    <s v="Learn about Cyber Security Awareness"/>
    <x v="20"/>
    <s v="Q1, FY25"/>
  </r>
  <r>
    <x v="2"/>
    <s v="IT DIGITAL"/>
    <s v="SHARED SERVICES IT"/>
    <d v="2021-02-22T00:00:00"/>
    <s v="Andrew"/>
    <s v="Fountain"/>
    <s v="Andrew.Fountain@srg.com.au"/>
    <x v="4"/>
    <x v="1"/>
    <d v="2024-07-16T00:00:00"/>
    <d v="2024-02-29T00:00:00"/>
    <s v="Learn about Malicious Links"/>
    <x v="20"/>
    <s v="Q1, FY25"/>
  </r>
  <r>
    <x v="2"/>
    <s v="IT DIGITAL"/>
    <s v="SHARED SERVICES IT"/>
    <d v="2021-02-22T00:00:00"/>
    <s v="Andrew"/>
    <s v="Fountain"/>
    <s v="Andrew.Fountain@srg.com.au"/>
    <x v="5"/>
    <x v="1"/>
    <d v="2024-07-16T00:00:00"/>
    <d v="2024-02-29T00:00:00"/>
    <s v="Learn how to Surfing the Web"/>
    <x v="20"/>
    <s v="Q1, FY25"/>
  </r>
  <r>
    <x v="2"/>
    <s v="IT DIGITAL"/>
    <s v="SHARED SERVICES IT"/>
    <d v="2021-02-22T00:00:00"/>
    <s v="Andrew"/>
    <s v="Fountain"/>
    <s v="Andrew.Fountain@srg.com.au"/>
    <x v="6"/>
    <x v="1"/>
    <d v="2024-07-16T00:00:00"/>
    <d v="2024-02-29T00:00:00"/>
    <m/>
    <x v="20"/>
    <s v="Q1, FY25"/>
  </r>
  <r>
    <x v="2"/>
    <s v="IT DIGITAL"/>
    <s v="SHARED SERVICES IT"/>
    <d v="2021-02-22T00:00:00"/>
    <s v="Andrew"/>
    <s v="Fountain"/>
    <s v="Andrew.Fountain@srg.com.au"/>
    <x v="7"/>
    <x v="1"/>
    <d v="2022-03-31T00:00:00"/>
    <d v="2022-03-15T00:00:00"/>
    <s v="Understand Flexible Working Guidelines"/>
    <x v="27"/>
    <s v="Q4, FY22"/>
  </r>
  <r>
    <x v="2"/>
    <s v="IT DIGITAL"/>
    <s v="SHARED SERVICES IT"/>
    <d v="2021-02-22T00:00:00"/>
    <s v="Andrew"/>
    <s v="Fountain"/>
    <s v="Andrew.Fountain@srg.com.au"/>
    <x v="8"/>
    <x v="1"/>
    <d v="2022-09-29T00:00:00"/>
    <d v="2022-06-23T00:00:00"/>
    <s v="Learn about SRG"/>
    <x v="3"/>
    <s v="Q2, FY23"/>
  </r>
  <r>
    <x v="2"/>
    <s v="IT DIGITAL"/>
    <s v="SHARED SERVICES IT"/>
    <d v="2021-02-22T00:00:00"/>
    <s v="Andrew"/>
    <s v="Fountain"/>
    <s v="Andrew.Fountain@srg.com.au"/>
    <x v="9"/>
    <x v="1"/>
    <d v="2021-09-10T00:00:00"/>
    <d v="2021-08-09T00:00:00"/>
    <m/>
    <x v="18"/>
    <s v="Q1, FY22"/>
  </r>
  <r>
    <x v="2"/>
    <s v="IT DIGITAL"/>
    <s v="SHARED SERVICES IT"/>
    <d v="2021-02-22T00:00:00"/>
    <s v="Andrew"/>
    <s v="Fountain"/>
    <s v="Andrew.Fountain@srg.com.au"/>
    <x v="10"/>
    <x v="1"/>
    <d v="2022-01-05T00:00:00"/>
    <d v="2021-02-02T00:00:00"/>
    <s v="Understand PCI compliance with regard to my Job description"/>
    <x v="11"/>
    <s v="Q3, FY22"/>
  </r>
  <r>
    <x v="0"/>
    <m/>
    <s v="SHARED SERVICES E-COM"/>
    <d v="2021-02-16T00:00:00"/>
    <s v="Cherie"/>
    <s v="Salomon"/>
    <s v="cherie.salomon@srg.com.au"/>
    <x v="0"/>
    <x v="1"/>
    <d v="2023-01-04T00:00:00"/>
    <d v="2022-09-20T00:00:00"/>
    <m/>
    <x v="9"/>
    <s v="Q3, FY23"/>
  </r>
  <r>
    <x v="0"/>
    <m/>
    <s v="SHARED SERVICES E-COM"/>
    <d v="2021-02-16T00:00:00"/>
    <s v="Cherie"/>
    <s v="Salomon"/>
    <s v="cherie.salomon@srg.com.au"/>
    <x v="1"/>
    <x v="1"/>
    <d v="2023-01-04T00:00:00"/>
    <d v="2022-09-20T00:00:00"/>
    <m/>
    <x v="9"/>
    <s v="Q3, FY23"/>
  </r>
  <r>
    <x v="0"/>
    <m/>
    <s v="SHARED SERVICES E-COM"/>
    <d v="2021-02-16T00:00:00"/>
    <s v="Cherie"/>
    <s v="Salomon"/>
    <s v="cherie.salomon@srg.com.au"/>
    <x v="2"/>
    <x v="1"/>
    <d v="2024-12-05T00:00:00"/>
    <d v="2024-02-29T00:00:00"/>
    <m/>
    <x v="14"/>
    <s v="Q2, FY25"/>
  </r>
  <r>
    <x v="0"/>
    <m/>
    <s v="SHARED SERVICES E-COM"/>
    <d v="2021-02-16T00:00:00"/>
    <s v="Cherie"/>
    <s v="Salomon"/>
    <s v="cherie.salomon@srg.com.au"/>
    <x v="3"/>
    <x v="1"/>
    <d v="2024-12-05T00:00:00"/>
    <d v="2024-02-29T00:00:00"/>
    <m/>
    <x v="14"/>
    <s v="Q2, FY25"/>
  </r>
  <r>
    <x v="0"/>
    <m/>
    <s v="SHARED SERVICES E-COM"/>
    <d v="2021-02-16T00:00:00"/>
    <s v="Cherie"/>
    <s v="Salomon"/>
    <s v="cherie.salomon@srg.com.au"/>
    <x v="4"/>
    <x v="1"/>
    <d v="2024-12-05T00:00:00"/>
    <d v="2024-02-29T00:00:00"/>
    <m/>
    <x v="14"/>
    <s v="Q2, FY25"/>
  </r>
  <r>
    <x v="0"/>
    <m/>
    <s v="SHARED SERVICES E-COM"/>
    <d v="2021-02-16T00:00:00"/>
    <s v="Cherie"/>
    <s v="Salomon"/>
    <s v="cherie.salomon@srg.com.au"/>
    <x v="5"/>
    <x v="1"/>
    <d v="2024-12-05T00:00:00"/>
    <d v="2024-02-29T00:00:00"/>
    <m/>
    <x v="14"/>
    <s v="Q2, FY25"/>
  </r>
  <r>
    <x v="0"/>
    <m/>
    <s v="SHARED SERVICES E-COM"/>
    <d v="2021-02-16T00:00:00"/>
    <s v="Cherie"/>
    <s v="Salomon"/>
    <s v="cherie.salomon@srg.com.au"/>
    <x v="6"/>
    <x v="1"/>
    <d v="2024-12-05T00:00:00"/>
    <d v="2024-02-29T00:00:00"/>
    <m/>
    <x v="14"/>
    <s v="Q2, FY25"/>
  </r>
  <r>
    <x v="0"/>
    <m/>
    <s v="SHARED SERVICES E-COM"/>
    <d v="2021-02-16T00:00:00"/>
    <s v="Cherie"/>
    <s v="Salomon"/>
    <s v="cherie.salomon@srg.com.au"/>
    <x v="7"/>
    <x v="1"/>
    <d v="2024-11-28T00:00:00"/>
    <d v="2022-03-15T00:00:00"/>
    <m/>
    <x v="13"/>
    <s v="Q2, FY25"/>
  </r>
  <r>
    <x v="0"/>
    <m/>
    <s v="SHARED SERVICES E-COM"/>
    <d v="2021-02-16T00:00:00"/>
    <s v="Cherie"/>
    <s v="Salomon"/>
    <s v="cherie.salomon@srg.com.au"/>
    <x v="8"/>
    <x v="1"/>
    <d v="2024-12-06T00:00:00"/>
    <d v="2022-06-23T00:00:00"/>
    <m/>
    <x v="14"/>
    <s v="Q2, FY25"/>
  </r>
  <r>
    <x v="0"/>
    <m/>
    <s v="SHARED SERVICES E-COM"/>
    <d v="2021-02-16T00:00:00"/>
    <s v="Cherie"/>
    <s v="Salomon"/>
    <s v="cherie.salomon@srg.com.au"/>
    <x v="9"/>
    <x v="1"/>
    <d v="2021-09-10T00:00:00"/>
    <d v="2021-08-09T00:00:00"/>
    <m/>
    <x v="18"/>
    <s v="Q1, FY22"/>
  </r>
  <r>
    <x v="0"/>
    <m/>
    <s v="SHARED SERVICES E-COM"/>
    <d v="2021-02-16T00:00:00"/>
    <s v="Cherie"/>
    <s v="Salomon"/>
    <s v="cherie.salomon@srg.com.au"/>
    <x v="10"/>
    <x v="1"/>
    <d v="2021-12-09T00:00:00"/>
    <d v="2021-01-17T00:00:00"/>
    <m/>
    <x v="33"/>
    <s v="Q2, FY22"/>
  </r>
  <r>
    <x v="4"/>
    <s v="ECOMM DIGITAL"/>
    <s v="SHARED SERVICES E-COM"/>
    <d v="2021-02-15T00:00:00"/>
    <s v="Luka"/>
    <s v="Licandro"/>
    <s v="luka.licandro@srg.com.au"/>
    <x v="0"/>
    <x v="1"/>
    <d v="2023-01-06T00:00:00"/>
    <d v="2022-09-20T00:00:00"/>
    <m/>
    <x v="9"/>
    <s v="Q3, FY23"/>
  </r>
  <r>
    <x v="4"/>
    <s v="ECOMM DIGITAL"/>
    <s v="SHARED SERVICES E-COM"/>
    <d v="2021-02-15T00:00:00"/>
    <s v="Luka"/>
    <s v="Licandro"/>
    <s v="luka.licandro@srg.com.au"/>
    <x v="1"/>
    <x v="1"/>
    <d v="2023-01-06T00:00:00"/>
    <d v="2022-09-20T00:00:00"/>
    <m/>
    <x v="9"/>
    <s v="Q3, FY23"/>
  </r>
  <r>
    <x v="4"/>
    <s v="ECOMM DIGITAL"/>
    <s v="SHARED SERVICES E-COM"/>
    <d v="2021-02-15T00:00:00"/>
    <s v="Luka"/>
    <s v="Licandro"/>
    <s v="luka.licandro@srg.com.au"/>
    <x v="2"/>
    <x v="1"/>
    <d v="2024-04-02T00:00:00"/>
    <d v="2024-02-29T00:00:00"/>
    <m/>
    <x v="5"/>
    <s v="Q4, FY24"/>
  </r>
  <r>
    <x v="4"/>
    <s v="ECOMM DIGITAL"/>
    <s v="SHARED SERVICES E-COM"/>
    <d v="2021-02-15T00:00:00"/>
    <s v="Luka"/>
    <s v="Licandro"/>
    <s v="luka.licandro@srg.com.au"/>
    <x v="3"/>
    <x v="1"/>
    <d v="2024-04-02T00:00:00"/>
    <d v="2024-02-29T00:00:00"/>
    <m/>
    <x v="5"/>
    <s v="Q4, FY24"/>
  </r>
  <r>
    <x v="4"/>
    <s v="ECOMM DIGITAL"/>
    <s v="SHARED SERVICES E-COM"/>
    <d v="2021-02-15T00:00:00"/>
    <s v="Luka"/>
    <s v="Licandro"/>
    <s v="luka.licandro@srg.com.au"/>
    <x v="4"/>
    <x v="1"/>
    <d v="2024-04-02T00:00:00"/>
    <d v="2024-02-29T00:00:00"/>
    <m/>
    <x v="5"/>
    <s v="Q4, FY24"/>
  </r>
  <r>
    <x v="4"/>
    <s v="ECOMM DIGITAL"/>
    <s v="SHARED SERVICES E-COM"/>
    <d v="2021-02-15T00:00:00"/>
    <s v="Luka"/>
    <s v="Licandro"/>
    <s v="luka.licandro@srg.com.au"/>
    <x v="5"/>
    <x v="1"/>
    <d v="2024-04-02T00:00:00"/>
    <d v="2024-02-29T00:00:00"/>
    <m/>
    <x v="5"/>
    <s v="Q4, FY24"/>
  </r>
  <r>
    <x v="4"/>
    <s v="ECOMM DIGITAL"/>
    <s v="SHARED SERVICES E-COM"/>
    <d v="2021-02-15T00:00:00"/>
    <s v="Luka"/>
    <s v="Licandro"/>
    <s v="luka.licandro@srg.com.au"/>
    <x v="6"/>
    <x v="1"/>
    <d v="2024-04-02T00:00:00"/>
    <d v="2024-02-29T00:00:00"/>
    <m/>
    <x v="5"/>
    <s v="Q4, FY24"/>
  </r>
  <r>
    <x v="4"/>
    <s v="ECOMM DIGITAL"/>
    <s v="SHARED SERVICES E-COM"/>
    <d v="2021-02-15T00:00:00"/>
    <s v="Luka"/>
    <s v="Licandro"/>
    <s v="luka.licandro@srg.com.au"/>
    <x v="7"/>
    <x v="1"/>
    <d v="2022-03-30T00:00:00"/>
    <d v="2022-03-15T00:00:00"/>
    <m/>
    <x v="27"/>
    <s v="Q4, FY22"/>
  </r>
  <r>
    <x v="4"/>
    <s v="ECOMM DIGITAL"/>
    <s v="SHARED SERVICES E-COM"/>
    <d v="2021-02-15T00:00:00"/>
    <s v="Luka"/>
    <s v="Licandro"/>
    <s v="luka.licandro@srg.com.au"/>
    <x v="8"/>
    <x v="1"/>
    <d v="2022-07-18T00:00:00"/>
    <d v="2022-06-23T00:00:00"/>
    <s v="Gain insights on how SRG Shared Services team supports and can work to assist our stores."/>
    <x v="31"/>
    <s v="Q1, FY23"/>
  </r>
  <r>
    <x v="4"/>
    <s v="ECOMM DIGITAL"/>
    <s v="SHARED SERVICES E-COM"/>
    <d v="2021-02-15T00:00:00"/>
    <s v="Luka"/>
    <s v="Licandro"/>
    <s v="luka.licandro@srg.com.au"/>
    <x v="9"/>
    <x v="1"/>
    <d v="2021-09-10T00:00:00"/>
    <d v="2021-08-09T00:00:00"/>
    <m/>
    <x v="18"/>
    <s v="Q1, FY22"/>
  </r>
  <r>
    <x v="4"/>
    <s v="ECOMM DIGITAL"/>
    <s v="SHARED SERVICES E-COM"/>
    <d v="2021-02-15T00:00:00"/>
    <s v="Luka"/>
    <s v="Licandro"/>
    <s v="luka.licandro@srg.com.au"/>
    <x v="10"/>
    <x v="1"/>
    <d v="2021-02-16T00:00:00"/>
    <d v="2021-01-28T00:00:00"/>
    <m/>
    <x v="19"/>
    <s v="Q3, FY21"/>
  </r>
  <r>
    <x v="2"/>
    <s v="IT ENTERPRISE INFORMATION"/>
    <s v="SHARED SERVICES IT"/>
    <d v="2021-02-08T00:00:00"/>
    <s v="Jade"/>
    <s v="Tan"/>
    <s v="Jade.Tan@srg.com.au"/>
    <x v="0"/>
    <x v="1"/>
    <d v="2022-09-21T00:00:00"/>
    <d v="2022-09-20T00:00:00"/>
    <m/>
    <x v="30"/>
    <s v="Q1, FY23"/>
  </r>
  <r>
    <x v="2"/>
    <s v="IT ENTERPRISE INFORMATION"/>
    <s v="SHARED SERVICES IT"/>
    <d v="2021-02-08T00:00:00"/>
    <s v="Jade"/>
    <s v="Tan"/>
    <s v="Jade.Tan@srg.com.au"/>
    <x v="1"/>
    <x v="1"/>
    <d v="2022-09-21T00:00:00"/>
    <d v="2022-09-20T00:00:00"/>
    <m/>
    <x v="30"/>
    <s v="Q1, FY23"/>
  </r>
  <r>
    <x v="2"/>
    <s v="IT ENTERPRISE INFORMATION"/>
    <s v="SHARED SERVICES IT"/>
    <d v="2021-02-08T00:00:00"/>
    <s v="Jade"/>
    <s v="Tan"/>
    <s v="Jade.Tan@srg.com.au"/>
    <x v="2"/>
    <x v="1"/>
    <d v="2024-04-26T00:00:00"/>
    <d v="2024-02-29T00:00:00"/>
    <m/>
    <x v="22"/>
    <s v="Q4, FY24"/>
  </r>
  <r>
    <x v="2"/>
    <s v="IT ENTERPRISE INFORMATION"/>
    <s v="SHARED SERVICES IT"/>
    <d v="2021-02-08T00:00:00"/>
    <s v="Jade"/>
    <s v="Tan"/>
    <s v="Jade.Tan@srg.com.au"/>
    <x v="2"/>
    <x v="1"/>
    <d v="2025-04-08T00:00:00"/>
    <d v="2025-03-13T00:00:00"/>
    <m/>
    <x v="1"/>
    <s v="Q4, FY25"/>
  </r>
  <r>
    <x v="2"/>
    <s v="IT ENTERPRISE INFORMATION"/>
    <s v="SHARED SERVICES IT"/>
    <d v="2021-02-08T00:00:00"/>
    <s v="Jade"/>
    <s v="Tan"/>
    <s v="Jade.Tan@srg.com.au"/>
    <x v="3"/>
    <x v="1"/>
    <d v="2024-04-26T00:00:00"/>
    <d v="2024-02-29T00:00:00"/>
    <m/>
    <x v="22"/>
    <s v="Q4, FY24"/>
  </r>
  <r>
    <x v="2"/>
    <s v="IT ENTERPRISE INFORMATION"/>
    <s v="SHARED SERVICES IT"/>
    <d v="2021-02-08T00:00:00"/>
    <s v="Jade"/>
    <s v="Tan"/>
    <s v="Jade.Tan@srg.com.au"/>
    <x v="3"/>
    <x v="1"/>
    <d v="2025-04-08T00:00:00"/>
    <d v="2025-03-13T00:00:00"/>
    <m/>
    <x v="1"/>
    <s v="Q4, FY25"/>
  </r>
  <r>
    <x v="2"/>
    <s v="IT ENTERPRISE INFORMATION"/>
    <s v="SHARED SERVICES IT"/>
    <d v="2021-02-08T00:00:00"/>
    <s v="Jade"/>
    <s v="Tan"/>
    <s v="Jade.Tan@srg.com.au"/>
    <x v="4"/>
    <x v="1"/>
    <d v="2024-04-26T00:00:00"/>
    <d v="2024-02-29T00:00:00"/>
    <m/>
    <x v="22"/>
    <s v="Q4, FY24"/>
  </r>
  <r>
    <x v="2"/>
    <s v="IT ENTERPRISE INFORMATION"/>
    <s v="SHARED SERVICES IT"/>
    <d v="2021-02-08T00:00:00"/>
    <s v="Jade"/>
    <s v="Tan"/>
    <s v="Jade.Tan@srg.com.au"/>
    <x v="4"/>
    <x v="1"/>
    <d v="2025-04-08T00:00:00"/>
    <d v="2025-03-13T00:00:00"/>
    <m/>
    <x v="1"/>
    <s v="Q4, FY25"/>
  </r>
  <r>
    <x v="2"/>
    <s v="IT ENTERPRISE INFORMATION"/>
    <s v="SHARED SERVICES IT"/>
    <d v="2021-02-08T00:00:00"/>
    <s v="Jade"/>
    <s v="Tan"/>
    <s v="Jade.Tan@srg.com.au"/>
    <x v="5"/>
    <x v="1"/>
    <d v="2024-04-26T00:00:00"/>
    <d v="2024-02-29T00:00:00"/>
    <m/>
    <x v="22"/>
    <s v="Q4, FY24"/>
  </r>
  <r>
    <x v="2"/>
    <s v="IT ENTERPRISE INFORMATION"/>
    <s v="SHARED SERVICES IT"/>
    <d v="2021-02-08T00:00:00"/>
    <s v="Jade"/>
    <s v="Tan"/>
    <s v="Jade.Tan@srg.com.au"/>
    <x v="5"/>
    <x v="1"/>
    <d v="2025-04-08T00:00:00"/>
    <d v="2025-03-13T00:00:00"/>
    <m/>
    <x v="1"/>
    <s v="Q4, FY25"/>
  </r>
  <r>
    <x v="2"/>
    <s v="IT ENTERPRISE INFORMATION"/>
    <s v="SHARED SERVICES IT"/>
    <d v="2021-02-08T00:00:00"/>
    <s v="Jade"/>
    <s v="Tan"/>
    <s v="Jade.Tan@srg.com.au"/>
    <x v="6"/>
    <x v="1"/>
    <d v="2024-04-26T00:00:00"/>
    <d v="2024-02-29T00:00:00"/>
    <m/>
    <x v="22"/>
    <s v="Q4, FY24"/>
  </r>
  <r>
    <x v="2"/>
    <s v="IT ENTERPRISE INFORMATION"/>
    <s v="SHARED SERVICES IT"/>
    <d v="2021-02-08T00:00:00"/>
    <s v="Jade"/>
    <s v="Tan"/>
    <s v="Jade.Tan@srg.com.au"/>
    <x v="6"/>
    <x v="1"/>
    <d v="2025-04-08T00:00:00"/>
    <d v="2025-03-13T00:00:00"/>
    <m/>
    <x v="1"/>
    <s v="Q4, FY25"/>
  </r>
  <r>
    <x v="2"/>
    <s v="IT ENTERPRISE INFORMATION"/>
    <s v="SHARED SERVICES IT"/>
    <d v="2021-02-08T00:00:00"/>
    <s v="Jade"/>
    <s v="Tan"/>
    <s v="Jade.Tan@srg.com.au"/>
    <x v="7"/>
    <x v="1"/>
    <d v="2022-03-22T00:00:00"/>
    <d v="2022-03-15T00:00:00"/>
    <m/>
    <x v="6"/>
    <s v="Q3, FY22"/>
  </r>
  <r>
    <x v="2"/>
    <s v="IT ENTERPRISE INFORMATION"/>
    <s v="SHARED SERVICES IT"/>
    <d v="2021-02-08T00:00:00"/>
    <s v="Jade"/>
    <s v="Tan"/>
    <s v="Jade.Tan@srg.com.au"/>
    <x v="8"/>
    <x v="1"/>
    <d v="2022-08-11T00:00:00"/>
    <d v="2022-06-23T00:00:00"/>
    <m/>
    <x v="10"/>
    <s v="Q1, FY23"/>
  </r>
  <r>
    <x v="2"/>
    <s v="IT ENTERPRISE INFORMATION"/>
    <s v="SHARED SERVICES IT"/>
    <d v="2021-02-08T00:00:00"/>
    <s v="Jade"/>
    <s v="Tan"/>
    <s v="Jade.Tan@srg.com.au"/>
    <x v="9"/>
    <x v="1"/>
    <d v="2021-09-09T00:00:00"/>
    <d v="2021-08-09T00:00:00"/>
    <m/>
    <x v="18"/>
    <s v="Q1, FY22"/>
  </r>
  <r>
    <x v="2"/>
    <s v="IT ENTERPRISE INFORMATION"/>
    <s v="SHARED SERVICES IT"/>
    <d v="2021-02-08T00:00:00"/>
    <s v="Jade"/>
    <s v="Tan"/>
    <s v="Jade.Tan@srg.com.au"/>
    <x v="9"/>
    <x v="1"/>
    <d v="2022-10-18T00:00:00"/>
    <d v="2022-10-18T00:00:00"/>
    <m/>
    <x v="3"/>
    <s v="Q2, FY23"/>
  </r>
  <r>
    <x v="2"/>
    <s v="IT ENTERPRISE INFORMATION"/>
    <s v="SHARED SERVICES IT"/>
    <d v="2021-02-08T00:00:00"/>
    <s v="Jade"/>
    <s v="Tan"/>
    <s v="Jade.Tan@srg.com.au"/>
    <x v="10"/>
    <x v="1"/>
    <d v="2021-02-08T00:00:00"/>
    <d v="2020-12-19T00:00:00"/>
    <m/>
    <x v="19"/>
    <s v="Q3, FY21"/>
  </r>
  <r>
    <x v="4"/>
    <s v="Head of Marketing Ops"/>
    <s v="SHARED SERVICES MARKETING"/>
    <d v="2021-02-08T00:00:00"/>
    <s v="Michael"/>
    <s v="Girardi"/>
    <s v="Michael.Girardi@srg.com.au"/>
    <x v="0"/>
    <x v="1"/>
    <d v="2022-09-20T00:00:00"/>
    <d v="2022-09-20T00:00:00"/>
    <m/>
    <x v="30"/>
    <s v="Q1, FY23"/>
  </r>
  <r>
    <x v="4"/>
    <s v="Head of Marketing Ops"/>
    <s v="SHARED SERVICES MARKETING"/>
    <d v="2021-02-08T00:00:00"/>
    <s v="Michael"/>
    <s v="Girardi"/>
    <s v="Michael.Girardi@srg.com.au"/>
    <x v="1"/>
    <x v="1"/>
    <d v="2022-09-20T00:00:00"/>
    <d v="2022-09-20T00:00:00"/>
    <m/>
    <x v="30"/>
    <s v="Q1, FY23"/>
  </r>
  <r>
    <x v="4"/>
    <s v="Head of Marketing Ops"/>
    <s v="SHARED SERVICES MARKETING"/>
    <d v="2021-02-08T00:00:00"/>
    <s v="Michael"/>
    <s v="Girardi"/>
    <s v="Michael.Girardi@srg.com.au"/>
    <x v="2"/>
    <x v="0"/>
    <m/>
    <d v="2025-03-18T00:00:00"/>
    <m/>
    <x v="2"/>
    <s v="Q3, FY25"/>
  </r>
  <r>
    <x v="4"/>
    <s v="Head of Marketing Ops"/>
    <s v="SHARED SERVICES MARKETING"/>
    <d v="2021-02-08T00:00:00"/>
    <s v="Michael"/>
    <s v="Girardi"/>
    <s v="Michael.Girardi@srg.com.au"/>
    <x v="2"/>
    <x v="1"/>
    <d v="2024-05-01T00:00:00"/>
    <d v="2024-02-29T00:00:00"/>
    <m/>
    <x v="22"/>
    <s v="Q4, FY24"/>
  </r>
  <r>
    <x v="4"/>
    <s v="Head of Marketing Ops"/>
    <s v="SHARED SERVICES MARKETING"/>
    <d v="2021-02-08T00:00:00"/>
    <s v="Michael"/>
    <s v="Girardi"/>
    <s v="Michael.Girardi@srg.com.au"/>
    <x v="3"/>
    <x v="0"/>
    <m/>
    <d v="2025-03-18T00:00:00"/>
    <m/>
    <x v="2"/>
    <s v="Q3, FY25"/>
  </r>
  <r>
    <x v="4"/>
    <s v="Head of Marketing Ops"/>
    <s v="SHARED SERVICES MARKETING"/>
    <d v="2021-02-08T00:00:00"/>
    <s v="Michael"/>
    <s v="Girardi"/>
    <s v="Michael.Girardi@srg.com.au"/>
    <x v="3"/>
    <x v="1"/>
    <d v="2024-05-01T00:00:00"/>
    <d v="2024-02-29T00:00:00"/>
    <m/>
    <x v="22"/>
    <s v="Q4, FY24"/>
  </r>
  <r>
    <x v="4"/>
    <s v="Head of Marketing Ops"/>
    <s v="SHARED SERVICES MARKETING"/>
    <d v="2021-02-08T00:00:00"/>
    <s v="Michael"/>
    <s v="Girardi"/>
    <s v="Michael.Girardi@srg.com.au"/>
    <x v="4"/>
    <x v="0"/>
    <m/>
    <d v="2025-03-18T00:00:00"/>
    <m/>
    <x v="2"/>
    <s v="Q3, FY25"/>
  </r>
  <r>
    <x v="4"/>
    <s v="Head of Marketing Ops"/>
    <s v="SHARED SERVICES MARKETING"/>
    <d v="2021-02-08T00:00:00"/>
    <s v="Michael"/>
    <s v="Girardi"/>
    <s v="Michael.Girardi@srg.com.au"/>
    <x v="4"/>
    <x v="1"/>
    <d v="2024-05-01T00:00:00"/>
    <d v="2024-02-29T00:00:00"/>
    <m/>
    <x v="22"/>
    <s v="Q4, FY24"/>
  </r>
  <r>
    <x v="4"/>
    <s v="Head of Marketing Ops"/>
    <s v="SHARED SERVICES MARKETING"/>
    <d v="2021-02-08T00:00:00"/>
    <s v="Michael"/>
    <s v="Girardi"/>
    <s v="Michael.Girardi@srg.com.au"/>
    <x v="5"/>
    <x v="0"/>
    <m/>
    <d v="2025-03-18T00:00:00"/>
    <m/>
    <x v="2"/>
    <s v="Q3, FY25"/>
  </r>
  <r>
    <x v="4"/>
    <s v="Head of Marketing Ops"/>
    <s v="SHARED SERVICES MARKETING"/>
    <d v="2021-02-08T00:00:00"/>
    <s v="Michael"/>
    <s v="Girardi"/>
    <s v="Michael.Girardi@srg.com.au"/>
    <x v="5"/>
    <x v="1"/>
    <d v="2024-05-01T00:00:00"/>
    <d v="2024-02-29T00:00:00"/>
    <m/>
    <x v="22"/>
    <s v="Q4, FY24"/>
  </r>
  <r>
    <x v="4"/>
    <s v="Head of Marketing Ops"/>
    <s v="SHARED SERVICES MARKETING"/>
    <d v="2021-02-08T00:00:00"/>
    <s v="Michael"/>
    <s v="Girardi"/>
    <s v="Michael.Girardi@srg.com.au"/>
    <x v="6"/>
    <x v="1"/>
    <d v="2024-05-02T00:00:00"/>
    <d v="2024-02-29T00:00:00"/>
    <m/>
    <x v="22"/>
    <s v="Q4, FY24"/>
  </r>
  <r>
    <x v="4"/>
    <s v="Head of Marketing Ops"/>
    <s v="SHARED SERVICES MARKETING"/>
    <d v="2021-02-08T00:00:00"/>
    <s v="Michael"/>
    <s v="Girardi"/>
    <s v="Michael.Girardi@srg.com.au"/>
    <x v="6"/>
    <x v="1"/>
    <d v="2025-04-04T00:00:00"/>
    <d v="2025-03-19T00:00:00"/>
    <m/>
    <x v="1"/>
    <s v="Q4, FY25"/>
  </r>
  <r>
    <x v="4"/>
    <s v="Head of Marketing Ops"/>
    <s v="SHARED SERVICES MARKETING"/>
    <d v="2021-02-08T00:00:00"/>
    <s v="Michael"/>
    <s v="Girardi"/>
    <s v="Michael.Girardi@srg.com.au"/>
    <x v="7"/>
    <x v="1"/>
    <d v="2022-03-31T00:00:00"/>
    <d v="2022-03-15T00:00:00"/>
    <m/>
    <x v="27"/>
    <s v="Q4, FY22"/>
  </r>
  <r>
    <x v="4"/>
    <s v="Head of Marketing Ops"/>
    <s v="SHARED SERVICES MARKETING"/>
    <d v="2021-02-08T00:00:00"/>
    <s v="Michael"/>
    <s v="Girardi"/>
    <s v="Michael.Girardi@srg.com.au"/>
    <x v="8"/>
    <x v="1"/>
    <d v="2022-08-04T00:00:00"/>
    <d v="2022-06-23T00:00:00"/>
    <m/>
    <x v="10"/>
    <s v="Q1, FY23"/>
  </r>
  <r>
    <x v="4"/>
    <s v="Head of Marketing Ops"/>
    <s v="SHARED SERVICES MARKETING"/>
    <d v="2021-02-08T00:00:00"/>
    <s v="Michael"/>
    <s v="Girardi"/>
    <s v="Michael.Girardi@srg.com.au"/>
    <x v="9"/>
    <x v="1"/>
    <d v="2021-09-10T00:00:00"/>
    <d v="2021-08-09T00:00:00"/>
    <m/>
    <x v="18"/>
    <s v="Q1, FY22"/>
  </r>
  <r>
    <x v="4"/>
    <s v="Head of Marketing Ops"/>
    <s v="SHARED SERVICES MARKETING"/>
    <d v="2021-02-08T00:00:00"/>
    <s v="Michael"/>
    <s v="Girardi"/>
    <s v="Michael.Girardi@srg.com.au"/>
    <x v="9"/>
    <x v="1"/>
    <d v="2022-09-20T00:00:00"/>
    <d v="2022-09-20T00:00:00"/>
    <m/>
    <x v="30"/>
    <s v="Q1, FY23"/>
  </r>
  <r>
    <x v="4"/>
    <s v="Head of Marketing Ops"/>
    <s v="SHARED SERVICES MARKETING"/>
    <d v="2021-02-08T00:00:00"/>
    <s v="Michael"/>
    <s v="Girardi"/>
    <s v="Michael.Girardi@srg.com.au"/>
    <x v="10"/>
    <x v="1"/>
    <d v="2021-09-10T00:00:00"/>
    <d v="2021-02-02T00:00:00"/>
    <m/>
    <x v="18"/>
    <s v="Q1, FY22"/>
  </r>
  <r>
    <x v="11"/>
    <s v="SPG DEV MGT"/>
    <s v="SPG TEAM"/>
    <d v="2021-02-08T00:00:00"/>
    <s v="Haroula"/>
    <s v="Giannakopoulos"/>
    <s v="haroula.giannakopoulos@sghlegal.com.au"/>
    <x v="0"/>
    <x v="1"/>
    <d v="2025-03-07T00:00:00"/>
    <d v="2022-09-20T00:00:00"/>
    <m/>
    <x v="2"/>
    <s v="Q3, FY25"/>
  </r>
  <r>
    <x v="11"/>
    <s v="SPG DEV MGT"/>
    <s v="SPG TEAM"/>
    <d v="2021-02-08T00:00:00"/>
    <s v="Haroula"/>
    <s v="Giannakopoulos"/>
    <s v="haroula.giannakopoulos@sghlegal.com.au"/>
    <x v="1"/>
    <x v="1"/>
    <d v="2025-03-07T00:00:00"/>
    <d v="2022-09-20T00:00:00"/>
    <m/>
    <x v="2"/>
    <s v="Q3, FY25"/>
  </r>
  <r>
    <x v="11"/>
    <s v="SPG DEV MGT"/>
    <s v="SPG TEAM"/>
    <d v="2021-02-08T00:00:00"/>
    <s v="Haroula"/>
    <s v="Giannakopoulos"/>
    <s v="haroula.giannakopoulos@sghlegal.com.au"/>
    <x v="2"/>
    <x v="0"/>
    <m/>
    <d v="2024-04-18T00:00:00"/>
    <m/>
    <x v="5"/>
    <s v="Q4, FY24"/>
  </r>
  <r>
    <x v="11"/>
    <s v="SPG DEV MGT"/>
    <s v="SPG TEAM"/>
    <d v="2021-02-08T00:00:00"/>
    <s v="Haroula"/>
    <s v="Giannakopoulos"/>
    <s v="haroula.giannakopoulos@sghlegal.com.au"/>
    <x v="3"/>
    <x v="0"/>
    <m/>
    <d v="2024-04-18T00:00:00"/>
    <m/>
    <x v="5"/>
    <s v="Q4, FY24"/>
  </r>
  <r>
    <x v="11"/>
    <s v="SPG DEV MGT"/>
    <s v="SPG TEAM"/>
    <d v="2021-02-08T00:00:00"/>
    <s v="Haroula"/>
    <s v="Giannakopoulos"/>
    <s v="haroula.giannakopoulos@sghlegal.com.au"/>
    <x v="4"/>
    <x v="0"/>
    <m/>
    <d v="2024-04-18T00:00:00"/>
    <m/>
    <x v="5"/>
    <s v="Q4, FY24"/>
  </r>
  <r>
    <x v="11"/>
    <s v="SPG DEV MGT"/>
    <s v="SPG TEAM"/>
    <d v="2021-02-08T00:00:00"/>
    <s v="Haroula"/>
    <s v="Giannakopoulos"/>
    <s v="haroula.giannakopoulos@sghlegal.com.au"/>
    <x v="5"/>
    <x v="0"/>
    <m/>
    <d v="2024-04-18T00:00:00"/>
    <m/>
    <x v="5"/>
    <s v="Q4, FY24"/>
  </r>
  <r>
    <x v="11"/>
    <s v="SPG DEV MGT"/>
    <s v="SPG TEAM"/>
    <d v="2021-02-08T00:00:00"/>
    <s v="Haroula"/>
    <s v="Giannakopoulos"/>
    <s v="haroula.giannakopoulos@sghlegal.com.au"/>
    <x v="6"/>
    <x v="0"/>
    <m/>
    <d v="2024-04-18T00:00:00"/>
    <m/>
    <x v="5"/>
    <s v="Q4, FY24"/>
  </r>
  <r>
    <x v="11"/>
    <s v="SPG DEV MGT"/>
    <s v="SPG TEAM"/>
    <d v="2021-02-08T00:00:00"/>
    <s v="Haroula"/>
    <s v="Giannakopoulos"/>
    <s v="haroula.giannakopoulos@sghlegal.com.au"/>
    <x v="7"/>
    <x v="1"/>
    <d v="2022-03-22T00:00:00"/>
    <d v="2022-03-15T00:00:00"/>
    <m/>
    <x v="6"/>
    <s v="Q3, FY22"/>
  </r>
  <r>
    <x v="11"/>
    <s v="SPG DEV MGT"/>
    <s v="SPG TEAM"/>
    <d v="2021-02-08T00:00:00"/>
    <s v="Haroula"/>
    <s v="Giannakopoulos"/>
    <s v="haroula.giannakopoulos@sghlegal.com.au"/>
    <x v="8"/>
    <x v="1"/>
    <d v="2025-03-07T00:00:00"/>
    <d v="2023-05-11T00:00:00"/>
    <m/>
    <x v="2"/>
    <s v="Q3, FY25"/>
  </r>
  <r>
    <x v="11"/>
    <s v="SPG DEV MGT"/>
    <s v="SPG TEAM"/>
    <d v="2021-02-08T00:00:00"/>
    <s v="Haroula"/>
    <s v="Giannakopoulos"/>
    <s v="haroula.giannakopoulos@sghlegal.com.au"/>
    <x v="9"/>
    <x v="1"/>
    <d v="2021-09-28T00:00:00"/>
    <d v="2021-08-30T00:00:00"/>
    <m/>
    <x v="45"/>
    <s v="Q2, FY22"/>
  </r>
  <r>
    <x v="11"/>
    <s v="SPG DEV MGT"/>
    <s v="SPG TEAM"/>
    <d v="2021-02-08T00:00:00"/>
    <s v="Haroula"/>
    <s v="Giannakopoulos"/>
    <s v="haroula.giannakopoulos@sghlegal.com.au"/>
    <x v="10"/>
    <x v="1"/>
    <d v="2025-03-07T00:00:00"/>
    <d v="2023-05-11T00:00:00"/>
    <m/>
    <x v="2"/>
    <s v="Q3, FY25"/>
  </r>
  <r>
    <x v="3"/>
    <s v="Property Management"/>
    <s v="SHARED SERVICES"/>
    <d v="2021-01-04T00:00:00"/>
    <s v="Ben"/>
    <s v="Palmer"/>
    <s v="Ben.Palmer@srg.com.au"/>
    <x v="0"/>
    <x v="1"/>
    <d v="2022-10-11T00:00:00"/>
    <d v="2022-09-20T00:00:00"/>
    <m/>
    <x v="3"/>
    <s v="Q2, FY23"/>
  </r>
  <r>
    <x v="3"/>
    <s v="Property Management"/>
    <s v="SHARED SERVICES"/>
    <d v="2021-01-04T00:00:00"/>
    <s v="Ben"/>
    <s v="Palmer"/>
    <s v="Ben.Palmer@srg.com.au"/>
    <x v="1"/>
    <x v="1"/>
    <d v="2022-10-11T00:00:00"/>
    <d v="2022-09-20T00:00:00"/>
    <m/>
    <x v="3"/>
    <s v="Q2, FY23"/>
  </r>
  <r>
    <x v="3"/>
    <s v="Property Management"/>
    <s v="SHARED SERVICES"/>
    <d v="2021-01-04T00:00:00"/>
    <s v="Ben"/>
    <s v="Palmer"/>
    <s v="Ben.Palmer@srg.com.au"/>
    <x v="2"/>
    <x v="1"/>
    <d v="2025-04-23T00:00:00"/>
    <d v="2024-02-29T00:00:00"/>
    <m/>
    <x v="1"/>
    <s v="Q4, FY25"/>
  </r>
  <r>
    <x v="3"/>
    <s v="Property Management"/>
    <s v="SHARED SERVICES"/>
    <d v="2021-01-04T00:00:00"/>
    <s v="Ben"/>
    <s v="Palmer"/>
    <s v="Ben.Palmer@srg.com.au"/>
    <x v="3"/>
    <x v="1"/>
    <d v="2025-04-23T00:00:00"/>
    <d v="2024-02-29T00:00:00"/>
    <m/>
    <x v="1"/>
    <s v="Q4, FY25"/>
  </r>
  <r>
    <x v="3"/>
    <s v="Property Management"/>
    <s v="SHARED SERVICES"/>
    <d v="2021-01-04T00:00:00"/>
    <s v="Ben"/>
    <s v="Palmer"/>
    <s v="Ben.Palmer@srg.com.au"/>
    <x v="4"/>
    <x v="1"/>
    <d v="2025-04-23T00:00:00"/>
    <d v="2024-02-29T00:00:00"/>
    <m/>
    <x v="1"/>
    <s v="Q4, FY25"/>
  </r>
  <r>
    <x v="3"/>
    <s v="Property Management"/>
    <s v="SHARED SERVICES"/>
    <d v="2021-01-04T00:00:00"/>
    <s v="Ben"/>
    <s v="Palmer"/>
    <s v="Ben.Palmer@srg.com.au"/>
    <x v="5"/>
    <x v="1"/>
    <d v="2025-04-15T00:00:00"/>
    <d v="2024-02-29T00:00:00"/>
    <m/>
    <x v="1"/>
    <s v="Q4, FY25"/>
  </r>
  <r>
    <x v="3"/>
    <s v="Property Management"/>
    <s v="SHARED SERVICES"/>
    <d v="2021-01-04T00:00:00"/>
    <s v="Ben"/>
    <s v="Palmer"/>
    <s v="Ben.Palmer@srg.com.au"/>
    <x v="6"/>
    <x v="1"/>
    <d v="2025-04-15T00:00:00"/>
    <d v="2024-02-29T00:00:00"/>
    <m/>
    <x v="1"/>
    <s v="Q4, FY25"/>
  </r>
  <r>
    <x v="3"/>
    <s v="Property Management"/>
    <s v="SHARED SERVICES"/>
    <d v="2021-01-04T00:00:00"/>
    <s v="Ben"/>
    <s v="Palmer"/>
    <s v="Ben.Palmer@srg.com.au"/>
    <x v="7"/>
    <x v="1"/>
    <d v="2022-03-25T00:00:00"/>
    <d v="2022-03-15T00:00:00"/>
    <m/>
    <x v="6"/>
    <s v="Q3, FY22"/>
  </r>
  <r>
    <x v="3"/>
    <s v="Property Management"/>
    <s v="SHARED SERVICES"/>
    <d v="2021-01-04T00:00:00"/>
    <s v="Ben"/>
    <s v="Palmer"/>
    <s v="Ben.Palmer@srg.com.au"/>
    <x v="8"/>
    <x v="1"/>
    <d v="2022-10-13T00:00:00"/>
    <d v="2022-06-23T00:00:00"/>
    <m/>
    <x v="3"/>
    <s v="Q2, FY23"/>
  </r>
  <r>
    <x v="3"/>
    <s v="Property Management"/>
    <s v="SHARED SERVICES"/>
    <d v="2021-01-04T00:00:00"/>
    <s v="Ben"/>
    <s v="Palmer"/>
    <s v="Ben.Palmer@srg.com.au"/>
    <x v="9"/>
    <x v="1"/>
    <d v="2021-09-06T00:00:00"/>
    <d v="2021-08-09T00:00:00"/>
    <m/>
    <x v="18"/>
    <s v="Q1, FY22"/>
  </r>
  <r>
    <x v="3"/>
    <s v="Property Management"/>
    <s v="SHARED SERVICES"/>
    <d v="2021-01-04T00:00:00"/>
    <s v="Ben"/>
    <s v="Palmer"/>
    <s v="Ben.Palmer@srg.com.au"/>
    <x v="9"/>
    <x v="1"/>
    <d v="2022-09-28T00:00:00"/>
    <d v="2022-09-28T00:00:00"/>
    <m/>
    <x v="3"/>
    <s v="Q2, FY23"/>
  </r>
  <r>
    <x v="3"/>
    <s v="Property Management"/>
    <s v="SHARED SERVICES"/>
    <d v="2021-01-04T00:00:00"/>
    <s v="Ben"/>
    <s v="Palmer"/>
    <s v="Ben.Palmer@srg.com.au"/>
    <x v="10"/>
    <x v="1"/>
    <d v="2021-12-09T00:00:00"/>
    <d v="2020-12-15T00:00:00"/>
    <m/>
    <x v="33"/>
    <s v="Q2, FY22"/>
  </r>
  <r>
    <x v="2"/>
    <s v="IT RISK &amp; SECURITY"/>
    <s v="SHARED SERVICES IT"/>
    <d v="2020-12-21T00:00:00"/>
    <s v="Sonal"/>
    <s v="Bhatia"/>
    <s v="Sonal.Bhatia@srg.com.au"/>
    <x v="0"/>
    <x v="1"/>
    <d v="2023-03-09T00:00:00"/>
    <d v="2022-09-20T00:00:00"/>
    <m/>
    <x v="38"/>
    <s v="Q3, FY23"/>
  </r>
  <r>
    <x v="2"/>
    <s v="IT RISK &amp; SECURITY"/>
    <s v="SHARED SERVICES IT"/>
    <d v="2020-12-21T00:00:00"/>
    <s v="Sonal"/>
    <s v="Bhatia"/>
    <s v="Sonal.Bhatia@srg.com.au"/>
    <x v="1"/>
    <x v="1"/>
    <d v="2023-03-22T00:00:00"/>
    <d v="2022-09-20T00:00:00"/>
    <m/>
    <x v="38"/>
    <s v="Q3, FY23"/>
  </r>
  <r>
    <x v="2"/>
    <s v="IT RISK &amp; SECURITY"/>
    <s v="SHARED SERVICES IT"/>
    <d v="2020-12-21T00:00:00"/>
    <s v="Sonal"/>
    <s v="Bhatia"/>
    <s v="Sonal.Bhatia@srg.com.au"/>
    <x v="2"/>
    <x v="1"/>
    <d v="2020-12-24T00:00:00"/>
    <d v="2020-12-24T00:00:00"/>
    <m/>
    <x v="52"/>
    <s v="Q3, FY21"/>
  </r>
  <r>
    <x v="2"/>
    <s v="IT RISK &amp; SECURITY"/>
    <s v="SHARED SERVICES IT"/>
    <d v="2020-12-21T00:00:00"/>
    <s v="Sonal"/>
    <s v="Bhatia"/>
    <s v="Sonal.Bhatia@srg.com.au"/>
    <x v="2"/>
    <x v="1"/>
    <d v="2024-07-30T00:00:00"/>
    <d v="2023-04-18T00:00:00"/>
    <m/>
    <x v="17"/>
    <s v="Q1, FY25"/>
  </r>
  <r>
    <x v="2"/>
    <s v="IT RISK &amp; SECURITY"/>
    <s v="SHARED SERVICES IT"/>
    <d v="2020-12-21T00:00:00"/>
    <s v="Sonal"/>
    <s v="Bhatia"/>
    <s v="Sonal.Bhatia@srg.com.au"/>
    <x v="3"/>
    <x v="0"/>
    <m/>
    <d v="2025-03-19T00:00:00"/>
    <m/>
    <x v="2"/>
    <s v="Q3, FY25"/>
  </r>
  <r>
    <x v="2"/>
    <s v="IT RISK &amp; SECURITY"/>
    <s v="SHARED SERVICES IT"/>
    <d v="2020-12-21T00:00:00"/>
    <s v="Sonal"/>
    <s v="Bhatia"/>
    <s v="Sonal.Bhatia@srg.com.au"/>
    <x v="3"/>
    <x v="1"/>
    <d v="2020-12-24T00:00:00"/>
    <d v="2020-12-23T00:00:00"/>
    <m/>
    <x v="52"/>
    <s v="Q3, FY21"/>
  </r>
  <r>
    <x v="2"/>
    <s v="IT RISK &amp; SECURITY"/>
    <s v="SHARED SERVICES IT"/>
    <d v="2020-12-21T00:00:00"/>
    <s v="Sonal"/>
    <s v="Bhatia"/>
    <s v="Sonal.Bhatia@srg.com.au"/>
    <x v="3"/>
    <x v="1"/>
    <d v="2024-05-02T00:00:00"/>
    <d v="2023-04-18T00:00:00"/>
    <m/>
    <x v="22"/>
    <s v="Q4, FY24"/>
  </r>
  <r>
    <x v="2"/>
    <s v="IT RISK &amp; SECURITY"/>
    <s v="SHARED SERVICES IT"/>
    <d v="2020-12-21T00:00:00"/>
    <s v="Sonal"/>
    <s v="Bhatia"/>
    <s v="Sonal.Bhatia@srg.com.au"/>
    <x v="4"/>
    <x v="0"/>
    <m/>
    <d v="2024-02-29T00:00:00"/>
    <m/>
    <x v="4"/>
    <s v="Q3, FY24"/>
  </r>
  <r>
    <x v="2"/>
    <s v="IT RISK &amp; SECURITY"/>
    <s v="SHARED SERVICES IT"/>
    <d v="2020-12-21T00:00:00"/>
    <s v="Sonal"/>
    <s v="Bhatia"/>
    <s v="Sonal.Bhatia@srg.com.au"/>
    <x v="4"/>
    <x v="1"/>
    <d v="2020-12-24T00:00:00"/>
    <d v="2020-12-24T00:00:00"/>
    <m/>
    <x v="52"/>
    <s v="Q3, FY21"/>
  </r>
  <r>
    <x v="2"/>
    <s v="IT RISK &amp; SECURITY"/>
    <s v="SHARED SERVICES IT"/>
    <d v="2020-12-21T00:00:00"/>
    <s v="Sonal"/>
    <s v="Bhatia"/>
    <s v="Sonal.Bhatia@srg.com.au"/>
    <x v="5"/>
    <x v="1"/>
    <d v="2021-01-04T00:00:00"/>
    <d v="2021-01-04T00:00:00"/>
    <m/>
    <x v="53"/>
    <s v="Q3, FY21"/>
  </r>
  <r>
    <x v="2"/>
    <s v="IT RISK &amp; SECURITY"/>
    <s v="SHARED SERVICES IT"/>
    <d v="2020-12-21T00:00:00"/>
    <s v="Sonal"/>
    <s v="Bhatia"/>
    <s v="Sonal.Bhatia@srg.com.au"/>
    <x v="5"/>
    <x v="1"/>
    <d v="2023-04-18T00:00:00"/>
    <d v="2023-04-18T00:00:00"/>
    <m/>
    <x v="37"/>
    <s v="Q4, FY23"/>
  </r>
  <r>
    <x v="2"/>
    <s v="IT RISK &amp; SECURITY"/>
    <s v="SHARED SERVICES IT"/>
    <d v="2020-12-21T00:00:00"/>
    <s v="Sonal"/>
    <s v="Bhatia"/>
    <s v="Sonal.Bhatia@srg.com.au"/>
    <x v="5"/>
    <x v="1"/>
    <d v="2024-07-30T00:00:00"/>
    <d v="2024-02-29T00:00:00"/>
    <m/>
    <x v="17"/>
    <s v="Q1, FY25"/>
  </r>
  <r>
    <x v="2"/>
    <s v="IT RISK &amp; SECURITY"/>
    <s v="SHARED SERVICES IT"/>
    <d v="2020-12-21T00:00:00"/>
    <s v="Sonal"/>
    <s v="Bhatia"/>
    <s v="Sonal.Bhatia@srg.com.au"/>
    <x v="6"/>
    <x v="0"/>
    <m/>
    <d v="2024-02-29T00:00:00"/>
    <m/>
    <x v="4"/>
    <s v="Q3, FY24"/>
  </r>
  <r>
    <x v="2"/>
    <s v="IT RISK &amp; SECURITY"/>
    <s v="SHARED SERVICES IT"/>
    <d v="2020-12-21T00:00:00"/>
    <s v="Sonal"/>
    <s v="Bhatia"/>
    <s v="Sonal.Bhatia@srg.com.au"/>
    <x v="7"/>
    <x v="1"/>
    <d v="2022-03-24T00:00:00"/>
    <d v="2022-03-15T00:00:00"/>
    <m/>
    <x v="6"/>
    <s v="Q3, FY22"/>
  </r>
  <r>
    <x v="2"/>
    <s v="IT RISK &amp; SECURITY"/>
    <s v="SHARED SERVICES IT"/>
    <d v="2020-12-21T00:00:00"/>
    <s v="Sonal"/>
    <s v="Bhatia"/>
    <s v="Sonal.Bhatia@srg.com.au"/>
    <x v="8"/>
    <x v="1"/>
    <d v="2023-04-03T00:00:00"/>
    <d v="2022-06-23T00:00:00"/>
    <m/>
    <x v="37"/>
    <s v="Q4, FY23"/>
  </r>
  <r>
    <x v="2"/>
    <s v="IT RISK &amp; SECURITY"/>
    <s v="SHARED SERVICES IT"/>
    <d v="2020-12-21T00:00:00"/>
    <s v="Sonal"/>
    <s v="Bhatia"/>
    <s v="Sonal.Bhatia@srg.com.au"/>
    <x v="9"/>
    <x v="1"/>
    <d v="2021-09-09T00:00:00"/>
    <d v="2021-08-09T00:00:00"/>
    <m/>
    <x v="18"/>
    <s v="Q1, FY22"/>
  </r>
  <r>
    <x v="2"/>
    <s v="IT RISK &amp; SECURITY"/>
    <s v="SHARED SERVICES IT"/>
    <d v="2020-12-21T00:00:00"/>
    <s v="Sonal"/>
    <s v="Bhatia"/>
    <s v="Sonal.Bhatia@srg.com.au"/>
    <x v="9"/>
    <x v="1"/>
    <d v="2022-03-30T00:00:00"/>
    <d v="2022-03-30T00:00:00"/>
    <m/>
    <x v="27"/>
    <s v="Q4, FY22"/>
  </r>
  <r>
    <x v="2"/>
    <s v="IT RISK &amp; SECURITY"/>
    <s v="SHARED SERVICES IT"/>
    <d v="2020-12-21T00:00:00"/>
    <s v="Sonal"/>
    <s v="Bhatia"/>
    <s v="Sonal.Bhatia@srg.com.au"/>
    <x v="10"/>
    <x v="1"/>
    <d v="2020-12-24T00:00:00"/>
    <d v="2020-11-21T00:00:00"/>
    <m/>
    <x v="52"/>
    <s v="Q3, FY21"/>
  </r>
  <r>
    <x v="2"/>
    <s v="IT RISK &amp; SECURITY"/>
    <s v="SHARED SERVICES IT"/>
    <d v="2020-12-21T00:00:00"/>
    <s v="Sonal"/>
    <s v="Bhatia"/>
    <s v="Sonal.Bhatia@srg.com.au"/>
    <x v="10"/>
    <x v="1"/>
    <d v="2021-03-23T00:00:00"/>
    <d v="2021-03-23T00:00:00"/>
    <m/>
    <x v="51"/>
    <s v="Q4, FY21"/>
  </r>
  <r>
    <x v="2"/>
    <s v="IT RISK &amp; SECURITY"/>
    <s v="SHARED SERVICES IT"/>
    <d v="2020-12-21T00:00:00"/>
    <s v="Sonal"/>
    <s v="Bhatia"/>
    <s v="Sonal.Bhatia@srg.com.au"/>
    <x v="10"/>
    <x v="1"/>
    <d v="2023-06-01T00:00:00"/>
    <d v="2023-05-31T00:00:00"/>
    <m/>
    <x v="35"/>
    <s v="Q4, FY23"/>
  </r>
  <r>
    <x v="2"/>
    <s v="IT DIGITAL"/>
    <s v="SHARED SERVICES IT"/>
    <d v="2020-12-14T00:00:00"/>
    <s v="Sowmya"/>
    <s v="Shankaranarayana"/>
    <s v="sowmya.shankaranarayana@srg.com.au"/>
    <x v="0"/>
    <x v="1"/>
    <d v="2022-11-22T00:00:00"/>
    <d v="2022-09-20T00:00:00"/>
    <m/>
    <x v="26"/>
    <s v="Q2, FY23"/>
  </r>
  <r>
    <x v="2"/>
    <s v="IT DIGITAL"/>
    <s v="SHARED SERVICES IT"/>
    <d v="2020-12-14T00:00:00"/>
    <s v="Sowmya"/>
    <s v="Shankaranarayana"/>
    <s v="sowmya.shankaranarayana@srg.com.au"/>
    <x v="1"/>
    <x v="1"/>
    <d v="2022-11-22T00:00:00"/>
    <d v="2022-09-20T00:00:00"/>
    <m/>
    <x v="26"/>
    <s v="Q2, FY23"/>
  </r>
  <r>
    <x v="2"/>
    <s v="IT DIGITAL"/>
    <s v="SHARED SERVICES IT"/>
    <d v="2020-12-14T00:00:00"/>
    <s v="Sowmya"/>
    <s v="Shankaranarayana"/>
    <s v="sowmya.shankaranarayana@srg.com.au"/>
    <x v="2"/>
    <x v="1"/>
    <d v="2024-03-22T00:00:00"/>
    <d v="2024-02-29T00:00:00"/>
    <m/>
    <x v="4"/>
    <s v="Q3, FY24"/>
  </r>
  <r>
    <x v="2"/>
    <s v="IT DIGITAL"/>
    <s v="SHARED SERVICES IT"/>
    <d v="2020-12-14T00:00:00"/>
    <s v="Sowmya"/>
    <s v="Shankaranarayana"/>
    <s v="sowmya.shankaranarayana@srg.com.au"/>
    <x v="3"/>
    <x v="1"/>
    <d v="2024-03-22T00:00:00"/>
    <d v="2024-02-29T00:00:00"/>
    <m/>
    <x v="4"/>
    <s v="Q3, FY24"/>
  </r>
  <r>
    <x v="2"/>
    <s v="IT DIGITAL"/>
    <s v="SHARED SERVICES IT"/>
    <d v="2020-12-14T00:00:00"/>
    <s v="Sowmya"/>
    <s v="Shankaranarayana"/>
    <s v="sowmya.shankaranarayana@srg.com.au"/>
    <x v="4"/>
    <x v="1"/>
    <d v="2024-03-22T00:00:00"/>
    <d v="2024-02-29T00:00:00"/>
    <m/>
    <x v="4"/>
    <s v="Q3, FY24"/>
  </r>
  <r>
    <x v="2"/>
    <s v="IT DIGITAL"/>
    <s v="SHARED SERVICES IT"/>
    <d v="2020-12-14T00:00:00"/>
    <s v="Sowmya"/>
    <s v="Shankaranarayana"/>
    <s v="sowmya.shankaranarayana@srg.com.au"/>
    <x v="5"/>
    <x v="1"/>
    <d v="2024-03-22T00:00:00"/>
    <d v="2024-02-29T00:00:00"/>
    <m/>
    <x v="4"/>
    <s v="Q3, FY24"/>
  </r>
  <r>
    <x v="2"/>
    <s v="IT DIGITAL"/>
    <s v="SHARED SERVICES IT"/>
    <d v="2020-12-14T00:00:00"/>
    <s v="Sowmya"/>
    <s v="Shankaranarayana"/>
    <s v="sowmya.shankaranarayana@srg.com.au"/>
    <x v="6"/>
    <x v="1"/>
    <d v="2024-03-22T00:00:00"/>
    <d v="2024-02-29T00:00:00"/>
    <m/>
    <x v="4"/>
    <s v="Q3, FY24"/>
  </r>
  <r>
    <x v="2"/>
    <s v="IT DIGITAL"/>
    <s v="SHARED SERVICES IT"/>
    <d v="2020-12-14T00:00:00"/>
    <s v="Sowmya"/>
    <s v="Shankaranarayana"/>
    <s v="sowmya.shankaranarayana@srg.com.au"/>
    <x v="7"/>
    <x v="1"/>
    <d v="2022-09-05T00:00:00"/>
    <d v="2022-03-15T00:00:00"/>
    <m/>
    <x v="30"/>
    <s v="Q1, FY23"/>
  </r>
  <r>
    <x v="2"/>
    <s v="IT DIGITAL"/>
    <s v="SHARED SERVICES IT"/>
    <d v="2020-12-14T00:00:00"/>
    <s v="Sowmya"/>
    <s v="Shankaranarayana"/>
    <s v="sowmya.shankaranarayana@srg.com.au"/>
    <x v="8"/>
    <x v="1"/>
    <d v="2022-11-22T00:00:00"/>
    <d v="2022-06-23T00:00:00"/>
    <m/>
    <x v="26"/>
    <s v="Q2, FY23"/>
  </r>
  <r>
    <x v="2"/>
    <s v="IT DIGITAL"/>
    <s v="SHARED SERVICES IT"/>
    <d v="2020-12-14T00:00:00"/>
    <s v="Sowmya"/>
    <s v="Shankaranarayana"/>
    <s v="sowmya.shankaranarayana@srg.com.au"/>
    <x v="9"/>
    <x v="1"/>
    <d v="2022-09-05T00:00:00"/>
    <d v="2021-08-09T00:00:00"/>
    <m/>
    <x v="30"/>
    <s v="Q1, FY23"/>
  </r>
  <r>
    <x v="2"/>
    <s v="IT DIGITAL"/>
    <s v="SHARED SERVICES IT"/>
    <d v="2020-12-14T00:00:00"/>
    <s v="Sowmya"/>
    <s v="Shankaranarayana"/>
    <s v="sowmya.shankaranarayana@srg.com.au"/>
    <x v="9"/>
    <x v="1"/>
    <d v="2023-03-07T00:00:00"/>
    <d v="2023-03-07T00:00:00"/>
    <m/>
    <x v="38"/>
    <s v="Q3, FY23"/>
  </r>
  <r>
    <x v="2"/>
    <s v="IT DIGITAL"/>
    <s v="SHARED SERVICES IT"/>
    <d v="2020-12-14T00:00:00"/>
    <s v="Sowmya"/>
    <s v="Shankaranarayana"/>
    <s v="sowmya.shankaranarayana@srg.com.au"/>
    <x v="10"/>
    <x v="1"/>
    <d v="2020-12-17T00:00:00"/>
    <d v="2020-12-04T00:00:00"/>
    <m/>
    <x v="52"/>
    <s v="Q2, FY21"/>
  </r>
  <r>
    <x v="4"/>
    <s v="Head of Marketing Ops"/>
    <s v="SHARED SERVICES MARKETING"/>
    <d v="2020-11-30T00:00:00"/>
    <s v="Adam Roberts"/>
    <s v="Roberts"/>
    <s v="adam.roberts@srg.com.au"/>
    <x v="0"/>
    <x v="1"/>
    <d v="2022-09-27T00:00:00"/>
    <d v="2022-09-20T00:00:00"/>
    <m/>
    <x v="3"/>
    <s v="Q2, FY23"/>
  </r>
  <r>
    <x v="4"/>
    <s v="Head of Marketing Ops"/>
    <s v="SHARED SERVICES MARKETING"/>
    <d v="2020-11-30T00:00:00"/>
    <s v="Adam Roberts"/>
    <s v="Roberts"/>
    <s v="adam.roberts@srg.com.au"/>
    <x v="1"/>
    <x v="1"/>
    <d v="2022-09-27T00:00:00"/>
    <d v="2022-09-20T00:00:00"/>
    <m/>
    <x v="3"/>
    <s v="Q2, FY23"/>
  </r>
  <r>
    <x v="4"/>
    <s v="Head of Marketing Ops"/>
    <s v="SHARED SERVICES MARKETING"/>
    <d v="2020-11-30T00:00:00"/>
    <s v="Adam Roberts"/>
    <s v="Roberts"/>
    <s v="adam.roberts@srg.com.au"/>
    <x v="2"/>
    <x v="0"/>
    <m/>
    <d v="2024-02-29T00:00:00"/>
    <m/>
    <x v="4"/>
    <s v="Q3, FY24"/>
  </r>
  <r>
    <x v="4"/>
    <s v="Head of Marketing Ops"/>
    <s v="SHARED SERVICES MARKETING"/>
    <d v="2020-11-30T00:00:00"/>
    <s v="Adam Roberts"/>
    <s v="Roberts"/>
    <s v="adam.roberts@srg.com.au"/>
    <x v="3"/>
    <x v="0"/>
    <m/>
    <d v="2024-02-29T00:00:00"/>
    <m/>
    <x v="4"/>
    <s v="Q3, FY24"/>
  </r>
  <r>
    <x v="4"/>
    <s v="Head of Marketing Ops"/>
    <s v="SHARED SERVICES MARKETING"/>
    <d v="2020-11-30T00:00:00"/>
    <s v="Adam Roberts"/>
    <s v="Roberts"/>
    <s v="adam.roberts@srg.com.au"/>
    <x v="4"/>
    <x v="0"/>
    <m/>
    <d v="2024-02-29T00:00:00"/>
    <m/>
    <x v="4"/>
    <s v="Q3, FY24"/>
  </r>
  <r>
    <x v="4"/>
    <s v="Head of Marketing Ops"/>
    <s v="SHARED SERVICES MARKETING"/>
    <d v="2020-11-30T00:00:00"/>
    <s v="Adam Roberts"/>
    <s v="Roberts"/>
    <s v="adam.roberts@srg.com.au"/>
    <x v="5"/>
    <x v="0"/>
    <m/>
    <d v="2024-02-29T00:00:00"/>
    <m/>
    <x v="4"/>
    <s v="Q3, FY24"/>
  </r>
  <r>
    <x v="4"/>
    <s v="Head of Marketing Ops"/>
    <s v="SHARED SERVICES MARKETING"/>
    <d v="2020-11-30T00:00:00"/>
    <s v="Adam Roberts"/>
    <s v="Roberts"/>
    <s v="adam.roberts@srg.com.au"/>
    <x v="6"/>
    <x v="0"/>
    <m/>
    <d v="2024-02-29T00:00:00"/>
    <m/>
    <x v="4"/>
    <s v="Q3, FY24"/>
  </r>
  <r>
    <x v="4"/>
    <s v="Head of Marketing Ops"/>
    <s v="SHARED SERVICES MARKETING"/>
    <d v="2020-11-30T00:00:00"/>
    <s v="Adam Roberts"/>
    <s v="Roberts"/>
    <s v="adam.roberts@srg.com.au"/>
    <x v="7"/>
    <x v="1"/>
    <d v="2022-09-27T00:00:00"/>
    <d v="2022-03-15T00:00:00"/>
    <m/>
    <x v="3"/>
    <s v="Q2, FY23"/>
  </r>
  <r>
    <x v="4"/>
    <s v="Head of Marketing Ops"/>
    <s v="SHARED SERVICES MARKETING"/>
    <d v="2020-11-30T00:00:00"/>
    <s v="Adam Roberts"/>
    <s v="Roberts"/>
    <s v="adam.roberts@srg.com.au"/>
    <x v="8"/>
    <x v="1"/>
    <d v="2022-09-27T00:00:00"/>
    <d v="2022-06-23T00:00:00"/>
    <m/>
    <x v="3"/>
    <s v="Q2, FY23"/>
  </r>
  <r>
    <x v="4"/>
    <s v="Head of Marketing Ops"/>
    <s v="SHARED SERVICES MARKETING"/>
    <d v="2020-11-30T00:00:00"/>
    <s v="Adam Roberts"/>
    <s v="Roberts"/>
    <s v="adam.roberts@srg.com.au"/>
    <x v="9"/>
    <x v="1"/>
    <d v="2021-09-20T00:00:00"/>
    <d v="2021-08-09T00:00:00"/>
    <m/>
    <x v="18"/>
    <s v="Q1, FY22"/>
  </r>
  <r>
    <x v="4"/>
    <s v="Head of Marketing Ops"/>
    <s v="SHARED SERVICES MARKETING"/>
    <d v="2020-11-30T00:00:00"/>
    <s v="Adam Roberts"/>
    <s v="Roberts"/>
    <s v="adam.roberts@srg.com.au"/>
    <x v="9"/>
    <x v="1"/>
    <d v="2022-09-26T00:00:00"/>
    <d v="2022-09-26T00:00:00"/>
    <m/>
    <x v="3"/>
    <s v="Q2, FY23"/>
  </r>
  <r>
    <x v="4"/>
    <s v="Head of Marketing Ops"/>
    <s v="SHARED SERVICES MARKETING"/>
    <d v="2020-11-30T00:00:00"/>
    <s v="Adam Roberts"/>
    <s v="Roberts"/>
    <s v="adam.roberts@srg.com.au"/>
    <x v="10"/>
    <x v="1"/>
    <d v="2021-12-10T00:00:00"/>
    <d v="2020-11-13T00:00:00"/>
    <m/>
    <x v="33"/>
    <s v="Q2, FY22"/>
  </r>
  <r>
    <x v="2"/>
    <s v="IT DIGITAL"/>
    <s v="SHARED SERVICES"/>
    <d v="2020-11-09T00:00:00"/>
    <s v="Sneha"/>
    <s v="Bhegade"/>
    <s v="Sneha.Bhegade@srg.com.au"/>
    <x v="0"/>
    <x v="1"/>
    <d v="2022-11-11T00:00:00"/>
    <d v="2022-09-20T00:00:00"/>
    <m/>
    <x v="26"/>
    <s v="Q2, FY23"/>
  </r>
  <r>
    <x v="2"/>
    <s v="IT DIGITAL"/>
    <s v="SHARED SERVICES"/>
    <d v="2020-11-09T00:00:00"/>
    <s v="Sneha"/>
    <s v="Bhegade"/>
    <s v="Sneha.Bhegade@srg.com.au"/>
    <x v="1"/>
    <x v="1"/>
    <d v="2023-01-05T00:00:00"/>
    <d v="2022-09-20T00:00:00"/>
    <m/>
    <x v="9"/>
    <s v="Q3, FY23"/>
  </r>
  <r>
    <x v="2"/>
    <s v="IT DIGITAL"/>
    <s v="SHARED SERVICES"/>
    <d v="2020-11-09T00:00:00"/>
    <s v="Sneha"/>
    <s v="Bhegade"/>
    <s v="Sneha.Bhegade@srg.com.au"/>
    <x v="2"/>
    <x v="1"/>
    <d v="2024-03-25T00:00:00"/>
    <d v="2024-02-29T00:00:00"/>
    <m/>
    <x v="5"/>
    <s v="Q4, FY24"/>
  </r>
  <r>
    <x v="2"/>
    <s v="IT DIGITAL"/>
    <s v="SHARED SERVICES"/>
    <d v="2020-11-09T00:00:00"/>
    <s v="Sneha"/>
    <s v="Bhegade"/>
    <s v="Sneha.Bhegade@srg.com.au"/>
    <x v="3"/>
    <x v="1"/>
    <d v="2024-03-25T00:00:00"/>
    <d v="2024-02-29T00:00:00"/>
    <m/>
    <x v="5"/>
    <s v="Q4, FY24"/>
  </r>
  <r>
    <x v="2"/>
    <s v="IT DIGITAL"/>
    <s v="SHARED SERVICES"/>
    <d v="2020-11-09T00:00:00"/>
    <s v="Sneha"/>
    <s v="Bhegade"/>
    <s v="Sneha.Bhegade@srg.com.au"/>
    <x v="4"/>
    <x v="1"/>
    <d v="2024-03-25T00:00:00"/>
    <d v="2024-02-29T00:00:00"/>
    <m/>
    <x v="5"/>
    <s v="Q4, FY24"/>
  </r>
  <r>
    <x v="2"/>
    <s v="IT DIGITAL"/>
    <s v="SHARED SERVICES"/>
    <d v="2020-11-09T00:00:00"/>
    <s v="Sneha"/>
    <s v="Bhegade"/>
    <s v="Sneha.Bhegade@srg.com.au"/>
    <x v="5"/>
    <x v="1"/>
    <d v="2024-03-25T00:00:00"/>
    <d v="2024-02-29T00:00:00"/>
    <m/>
    <x v="5"/>
    <s v="Q4, FY24"/>
  </r>
  <r>
    <x v="2"/>
    <s v="IT DIGITAL"/>
    <s v="SHARED SERVICES"/>
    <d v="2020-11-09T00:00:00"/>
    <s v="Sneha"/>
    <s v="Bhegade"/>
    <s v="Sneha.Bhegade@srg.com.au"/>
    <x v="6"/>
    <x v="1"/>
    <d v="2024-03-25T00:00:00"/>
    <d v="2024-02-29T00:00:00"/>
    <m/>
    <x v="5"/>
    <s v="Q4, FY24"/>
  </r>
  <r>
    <x v="2"/>
    <s v="IT DIGITAL"/>
    <s v="SHARED SERVICES"/>
    <d v="2020-11-09T00:00:00"/>
    <s v="Sneha"/>
    <s v="Bhegade"/>
    <s v="Sneha.Bhegade@srg.com.au"/>
    <x v="7"/>
    <x v="1"/>
    <d v="2022-03-23T00:00:00"/>
    <d v="2022-03-15T00:00:00"/>
    <m/>
    <x v="6"/>
    <s v="Q3, FY22"/>
  </r>
  <r>
    <x v="2"/>
    <s v="IT DIGITAL"/>
    <s v="SHARED SERVICES"/>
    <d v="2020-11-09T00:00:00"/>
    <s v="Sneha"/>
    <s v="Bhegade"/>
    <s v="Sneha.Bhegade@srg.com.au"/>
    <x v="8"/>
    <x v="1"/>
    <d v="2022-11-11T00:00:00"/>
    <d v="2022-06-23T00:00:00"/>
    <m/>
    <x v="26"/>
    <s v="Q2, FY23"/>
  </r>
  <r>
    <x v="2"/>
    <s v="IT DIGITAL"/>
    <s v="SHARED SERVICES"/>
    <d v="2020-11-09T00:00:00"/>
    <s v="Sneha"/>
    <s v="Bhegade"/>
    <s v="Sneha.Bhegade@srg.com.au"/>
    <x v="9"/>
    <x v="1"/>
    <d v="2021-09-10T00:00:00"/>
    <d v="2021-08-09T00:00:00"/>
    <m/>
    <x v="18"/>
    <s v="Q1, FY22"/>
  </r>
  <r>
    <x v="2"/>
    <s v="IT DIGITAL"/>
    <s v="SHARED SERVICES"/>
    <d v="2020-11-09T00:00:00"/>
    <s v="Sneha"/>
    <s v="Bhegade"/>
    <s v="Sneha.Bhegade@srg.com.au"/>
    <x v="9"/>
    <x v="1"/>
    <d v="2022-08-22T00:00:00"/>
    <d v="2022-08-22T00:00:00"/>
    <m/>
    <x v="10"/>
    <s v="Q1, FY23"/>
  </r>
  <r>
    <x v="2"/>
    <s v="IT DIGITAL"/>
    <s v="SHARED SERVICES"/>
    <d v="2020-11-09T00:00:00"/>
    <s v="Sneha"/>
    <s v="Bhegade"/>
    <s v="Sneha.Bhegade@srg.com.au"/>
    <x v="9"/>
    <x v="1"/>
    <d v="2023-04-24T00:00:00"/>
    <d v="2023-04-24T00:00:00"/>
    <m/>
    <x v="36"/>
    <s v="Q4, FY23"/>
  </r>
  <r>
    <x v="2"/>
    <s v="IT DIGITAL"/>
    <s v="SHARED SERVICES"/>
    <d v="2020-11-09T00:00:00"/>
    <s v="Sneha"/>
    <s v="Bhegade"/>
    <s v="Sneha.Bhegade@srg.com.au"/>
    <x v="9"/>
    <x v="1"/>
    <d v="2023-09-20T00:00:00"/>
    <d v="2023-09-20T00:00:00"/>
    <m/>
    <x v="32"/>
    <s v="Q1, FY24"/>
  </r>
  <r>
    <x v="2"/>
    <s v="IT DIGITAL"/>
    <s v="SHARED SERVICES"/>
    <d v="2020-11-09T00:00:00"/>
    <s v="Sneha"/>
    <s v="Bhegade"/>
    <s v="Sneha.Bhegade@srg.com.au"/>
    <x v="9"/>
    <x v="1"/>
    <d v="2024-05-02T00:00:00"/>
    <d v="2024-05-02T00:00:00"/>
    <m/>
    <x v="22"/>
    <s v="Q4, FY24"/>
  </r>
  <r>
    <x v="2"/>
    <s v="IT DIGITAL"/>
    <s v="SHARED SERVICES"/>
    <d v="2020-11-09T00:00:00"/>
    <s v="Sneha"/>
    <s v="Bhegade"/>
    <s v="Sneha.Bhegade@srg.com.au"/>
    <x v="10"/>
    <x v="1"/>
    <d v="2021-12-09T00:00:00"/>
    <d v="2020-10-31T00:00:00"/>
    <m/>
    <x v="33"/>
    <s v="Q2, FY22"/>
  </r>
  <r>
    <x v="2"/>
    <s v="IT ENTERPRISE INFORMATION"/>
    <s v="SHARED SERVICES IT"/>
    <d v="2020-10-05T00:00:00"/>
    <s v="Trina"/>
    <s v="Littlepage"/>
    <s v="Trina.Littlepage@srg.com.au"/>
    <x v="0"/>
    <x v="1"/>
    <d v="2022-09-30T00:00:00"/>
    <d v="2022-09-20T00:00:00"/>
    <m/>
    <x v="3"/>
    <s v="Q2, FY23"/>
  </r>
  <r>
    <x v="2"/>
    <s v="IT ENTERPRISE INFORMATION"/>
    <s v="SHARED SERVICES IT"/>
    <d v="2020-10-05T00:00:00"/>
    <s v="Trina"/>
    <s v="Littlepage"/>
    <s v="Trina.Littlepage@srg.com.au"/>
    <x v="1"/>
    <x v="1"/>
    <d v="2022-09-30T00:00:00"/>
    <d v="2022-09-20T00:00:00"/>
    <m/>
    <x v="3"/>
    <s v="Q2, FY23"/>
  </r>
  <r>
    <x v="2"/>
    <s v="IT ENTERPRISE INFORMATION"/>
    <s v="SHARED SERVICES IT"/>
    <d v="2020-10-05T00:00:00"/>
    <s v="Trina"/>
    <s v="Littlepage"/>
    <s v="Trina.Littlepage@srg.com.au"/>
    <x v="2"/>
    <x v="1"/>
    <d v="2025-05-19T00:00:00"/>
    <d v="2024-02-29T00:00:00"/>
    <m/>
    <x v="0"/>
    <s v="Q4, FY25"/>
  </r>
  <r>
    <x v="2"/>
    <s v="IT ENTERPRISE INFORMATION"/>
    <s v="SHARED SERVICES IT"/>
    <d v="2020-10-05T00:00:00"/>
    <s v="Trina"/>
    <s v="Littlepage"/>
    <s v="Trina.Littlepage@srg.com.au"/>
    <x v="3"/>
    <x v="1"/>
    <d v="2025-05-19T00:00:00"/>
    <d v="2024-02-29T00:00:00"/>
    <m/>
    <x v="0"/>
    <s v="Q4, FY25"/>
  </r>
  <r>
    <x v="2"/>
    <s v="IT ENTERPRISE INFORMATION"/>
    <s v="SHARED SERVICES IT"/>
    <d v="2020-10-05T00:00:00"/>
    <s v="Trina"/>
    <s v="Littlepage"/>
    <s v="Trina.Littlepage@srg.com.au"/>
    <x v="4"/>
    <x v="1"/>
    <d v="2025-05-27T00:00:00"/>
    <d v="2024-02-29T00:00:00"/>
    <m/>
    <x v="0"/>
    <s v="Q4, FY25"/>
  </r>
  <r>
    <x v="2"/>
    <s v="IT ENTERPRISE INFORMATION"/>
    <s v="SHARED SERVICES IT"/>
    <d v="2020-10-05T00:00:00"/>
    <s v="Trina"/>
    <s v="Littlepage"/>
    <s v="Trina.Littlepage@srg.com.au"/>
    <x v="5"/>
    <x v="0"/>
    <m/>
    <d v="2024-02-29T00:00:00"/>
    <m/>
    <x v="4"/>
    <s v="Q3, FY24"/>
  </r>
  <r>
    <x v="2"/>
    <s v="IT ENTERPRISE INFORMATION"/>
    <s v="SHARED SERVICES IT"/>
    <d v="2020-10-05T00:00:00"/>
    <s v="Trina"/>
    <s v="Littlepage"/>
    <s v="Trina.Littlepage@srg.com.au"/>
    <x v="5"/>
    <x v="1"/>
    <d v="2020-10-26T00:00:00"/>
    <d v="2020-10-26T00:00:00"/>
    <m/>
    <x v="47"/>
    <s v="Q2, FY21"/>
  </r>
  <r>
    <x v="2"/>
    <s v="IT ENTERPRISE INFORMATION"/>
    <s v="SHARED SERVICES IT"/>
    <d v="2020-10-05T00:00:00"/>
    <s v="Trina"/>
    <s v="Littlepage"/>
    <s v="Trina.Littlepage@srg.com.au"/>
    <x v="6"/>
    <x v="1"/>
    <d v="2024-08-28T00:00:00"/>
    <d v="2024-02-29T00:00:00"/>
    <m/>
    <x v="17"/>
    <s v="Q1, FY25"/>
  </r>
  <r>
    <x v="2"/>
    <s v="IT ENTERPRISE INFORMATION"/>
    <s v="SHARED SERVICES IT"/>
    <d v="2020-10-05T00:00:00"/>
    <s v="Trina"/>
    <s v="Littlepage"/>
    <s v="Trina.Littlepage@srg.com.au"/>
    <x v="7"/>
    <x v="1"/>
    <d v="2022-05-04T00:00:00"/>
    <d v="2022-03-15T00:00:00"/>
    <m/>
    <x v="42"/>
    <s v="Q4, FY22"/>
  </r>
  <r>
    <x v="2"/>
    <s v="IT ENTERPRISE INFORMATION"/>
    <s v="SHARED SERVICES IT"/>
    <d v="2020-10-05T00:00:00"/>
    <s v="Trina"/>
    <s v="Littlepage"/>
    <s v="Trina.Littlepage@srg.com.au"/>
    <x v="8"/>
    <x v="1"/>
    <d v="2022-09-05T00:00:00"/>
    <d v="2022-06-23T00:00:00"/>
    <m/>
    <x v="30"/>
    <s v="Q1, FY23"/>
  </r>
  <r>
    <x v="2"/>
    <s v="IT ENTERPRISE INFORMATION"/>
    <s v="SHARED SERVICES IT"/>
    <d v="2020-10-05T00:00:00"/>
    <s v="Trina"/>
    <s v="Littlepage"/>
    <s v="Trina.Littlepage@srg.com.au"/>
    <x v="8"/>
    <x v="1"/>
    <d v="2023-08-28T00:00:00"/>
    <d v="2023-08-28T00:00:00"/>
    <m/>
    <x v="32"/>
    <s v="Q1, FY24"/>
  </r>
  <r>
    <x v="2"/>
    <s v="IT ENTERPRISE INFORMATION"/>
    <s v="SHARED SERVICES IT"/>
    <d v="2020-10-05T00:00:00"/>
    <s v="Trina"/>
    <s v="Littlepage"/>
    <s v="Trina.Littlepage@srg.com.au"/>
    <x v="9"/>
    <x v="1"/>
    <d v="2021-09-09T00:00:00"/>
    <d v="2021-08-09T00:00:00"/>
    <m/>
    <x v="18"/>
    <s v="Q1, FY22"/>
  </r>
  <r>
    <x v="2"/>
    <s v="IT ENTERPRISE INFORMATION"/>
    <s v="SHARED SERVICES IT"/>
    <d v="2020-10-05T00:00:00"/>
    <s v="Trina"/>
    <s v="Littlepage"/>
    <s v="Trina.Littlepage@srg.com.au"/>
    <x v="9"/>
    <x v="1"/>
    <d v="2022-09-06T00:00:00"/>
    <d v="2022-09-06T00:00:00"/>
    <s v="work in stores for each brand to experience what challenges the stores face and customer expectations_x000a_HS store planned for the 8th of September"/>
    <x v="30"/>
    <s v="Q1, FY23"/>
  </r>
  <r>
    <x v="2"/>
    <s v="IT ENTERPRISE INFORMATION"/>
    <s v="SHARED SERVICES IT"/>
    <d v="2020-10-05T00:00:00"/>
    <s v="Trina"/>
    <s v="Littlepage"/>
    <s v="Trina.Littlepage@srg.com.au"/>
    <x v="10"/>
    <x v="1"/>
    <d v="2022-01-10T00:00:00"/>
    <d v="2020-10-01T00:00:00"/>
    <m/>
    <x v="11"/>
    <s v="Q3, FY22"/>
  </r>
  <r>
    <x v="2"/>
    <s v="IT DIGITAL"/>
    <s v="SHARED SERVICES IT"/>
    <d v="2020-09-07T00:00:00"/>
    <s v="Harish"/>
    <s v="Menon"/>
    <s v="harish.menon@srg.com.au"/>
    <x v="0"/>
    <x v="1"/>
    <d v="2022-11-22T00:00:00"/>
    <d v="2022-09-20T00:00:00"/>
    <m/>
    <x v="26"/>
    <s v="Q2, FY23"/>
  </r>
  <r>
    <x v="2"/>
    <s v="IT DIGITAL"/>
    <s v="SHARED SERVICES IT"/>
    <d v="2020-09-07T00:00:00"/>
    <s v="Harish"/>
    <s v="Menon"/>
    <s v="harish.menon@srg.com.au"/>
    <x v="1"/>
    <x v="1"/>
    <d v="2022-11-22T00:00:00"/>
    <d v="2022-09-20T00:00:00"/>
    <m/>
    <x v="26"/>
    <s v="Q2, FY23"/>
  </r>
  <r>
    <x v="2"/>
    <s v="IT DIGITAL"/>
    <s v="SHARED SERVICES IT"/>
    <d v="2020-09-07T00:00:00"/>
    <s v="Harish"/>
    <s v="Menon"/>
    <s v="harish.menon@srg.com.au"/>
    <x v="2"/>
    <x v="1"/>
    <d v="2024-04-29T00:00:00"/>
    <d v="2024-02-29T00:00:00"/>
    <m/>
    <x v="22"/>
    <s v="Q4, FY24"/>
  </r>
  <r>
    <x v="2"/>
    <s v="IT DIGITAL"/>
    <s v="SHARED SERVICES IT"/>
    <d v="2020-09-07T00:00:00"/>
    <s v="Harish"/>
    <s v="Menon"/>
    <s v="harish.menon@srg.com.au"/>
    <x v="2"/>
    <x v="1"/>
    <d v="2025-04-03T00:00:00"/>
    <d v="2025-03-16T00:00:00"/>
    <m/>
    <x v="1"/>
    <s v="Q4, FY25"/>
  </r>
  <r>
    <x v="2"/>
    <s v="IT DIGITAL"/>
    <s v="SHARED SERVICES IT"/>
    <d v="2020-09-07T00:00:00"/>
    <s v="Harish"/>
    <s v="Menon"/>
    <s v="harish.menon@srg.com.au"/>
    <x v="3"/>
    <x v="1"/>
    <d v="2024-03-18T00:00:00"/>
    <d v="2024-02-29T00:00:00"/>
    <m/>
    <x v="4"/>
    <s v="Q3, FY24"/>
  </r>
  <r>
    <x v="2"/>
    <s v="IT DIGITAL"/>
    <s v="SHARED SERVICES IT"/>
    <d v="2020-09-07T00:00:00"/>
    <s v="Harish"/>
    <s v="Menon"/>
    <s v="harish.menon@srg.com.au"/>
    <x v="4"/>
    <x v="1"/>
    <d v="2024-03-18T00:00:00"/>
    <d v="2024-02-29T00:00:00"/>
    <m/>
    <x v="4"/>
    <s v="Q3, FY24"/>
  </r>
  <r>
    <x v="2"/>
    <s v="IT DIGITAL"/>
    <s v="SHARED SERVICES IT"/>
    <d v="2020-09-07T00:00:00"/>
    <s v="Harish"/>
    <s v="Menon"/>
    <s v="harish.menon@srg.com.au"/>
    <x v="5"/>
    <x v="1"/>
    <d v="2024-04-29T00:00:00"/>
    <d v="2024-02-29T00:00:00"/>
    <m/>
    <x v="22"/>
    <s v="Q4, FY24"/>
  </r>
  <r>
    <x v="2"/>
    <s v="IT DIGITAL"/>
    <s v="SHARED SERVICES IT"/>
    <d v="2020-09-07T00:00:00"/>
    <s v="Harish"/>
    <s v="Menon"/>
    <s v="harish.menon@srg.com.au"/>
    <x v="5"/>
    <x v="1"/>
    <d v="2025-04-03T00:00:00"/>
    <d v="2025-03-16T00:00:00"/>
    <m/>
    <x v="1"/>
    <s v="Q4, FY25"/>
  </r>
  <r>
    <x v="2"/>
    <s v="IT DIGITAL"/>
    <s v="SHARED SERVICES IT"/>
    <d v="2020-09-07T00:00:00"/>
    <s v="Harish"/>
    <s v="Menon"/>
    <s v="harish.menon@srg.com.au"/>
    <x v="6"/>
    <x v="1"/>
    <d v="2024-04-29T00:00:00"/>
    <d v="2024-02-29T00:00:00"/>
    <m/>
    <x v="22"/>
    <s v="Q4, FY24"/>
  </r>
  <r>
    <x v="2"/>
    <s v="IT DIGITAL"/>
    <s v="SHARED SERVICES IT"/>
    <d v="2020-09-07T00:00:00"/>
    <s v="Harish"/>
    <s v="Menon"/>
    <s v="harish.menon@srg.com.au"/>
    <x v="6"/>
    <x v="1"/>
    <d v="2025-04-03T00:00:00"/>
    <d v="2025-03-16T00:00:00"/>
    <m/>
    <x v="1"/>
    <s v="Q4, FY25"/>
  </r>
  <r>
    <x v="2"/>
    <s v="IT DIGITAL"/>
    <s v="SHARED SERVICES IT"/>
    <d v="2020-09-07T00:00:00"/>
    <s v="Harish"/>
    <s v="Menon"/>
    <s v="harish.menon@srg.com.au"/>
    <x v="7"/>
    <x v="1"/>
    <d v="2022-03-31T00:00:00"/>
    <d v="2022-03-15T00:00:00"/>
    <m/>
    <x v="27"/>
    <s v="Q4, FY22"/>
  </r>
  <r>
    <x v="2"/>
    <s v="IT DIGITAL"/>
    <s v="SHARED SERVICES IT"/>
    <d v="2020-09-07T00:00:00"/>
    <s v="Harish"/>
    <s v="Menon"/>
    <s v="harish.menon@srg.com.au"/>
    <x v="8"/>
    <x v="1"/>
    <d v="2022-07-06T00:00:00"/>
    <d v="2022-06-23T00:00:00"/>
    <m/>
    <x v="31"/>
    <s v="Q1, FY23"/>
  </r>
  <r>
    <x v="2"/>
    <s v="IT DIGITAL"/>
    <s v="SHARED SERVICES IT"/>
    <d v="2020-09-07T00:00:00"/>
    <s v="Harish"/>
    <s v="Menon"/>
    <s v="harish.menon@srg.com.au"/>
    <x v="9"/>
    <x v="1"/>
    <d v="2021-08-30T00:00:00"/>
    <d v="2021-08-09T00:00:00"/>
    <m/>
    <x v="18"/>
    <s v="Q1, FY22"/>
  </r>
  <r>
    <x v="2"/>
    <s v="IT DIGITAL"/>
    <s v="SHARED SERVICES IT"/>
    <d v="2020-09-07T00:00:00"/>
    <s v="Harish"/>
    <s v="Menon"/>
    <s v="harish.menon@srg.com.au"/>
    <x v="9"/>
    <x v="1"/>
    <d v="2022-08-09T00:00:00"/>
    <d v="2022-08-09T00:00:00"/>
    <m/>
    <x v="10"/>
    <s v="Q1, FY23"/>
  </r>
  <r>
    <x v="2"/>
    <s v="IT DIGITAL"/>
    <s v="SHARED SERVICES IT"/>
    <d v="2020-09-07T00:00:00"/>
    <s v="Harish"/>
    <s v="Menon"/>
    <s v="harish.menon@srg.com.au"/>
    <x v="10"/>
    <x v="1"/>
    <d v="2021-12-09T00:00:00"/>
    <d v="2020-08-05T00:00:00"/>
    <m/>
    <x v="33"/>
    <s v="Q2, FY22"/>
  </r>
  <r>
    <x v="4"/>
    <m/>
    <s v="SHARED SERVICES MARKETING"/>
    <d v="2020-08-31T00:00:00"/>
    <s v="Jason"/>
    <s v="Wolff"/>
    <s v="Jason.Wolff@SRG.com.au"/>
    <x v="11"/>
    <x v="1"/>
    <d v="2022-10-04T00:00:00"/>
    <d v="2022-10-03T00:00:00"/>
    <m/>
    <x v="3"/>
    <s v="Q2, FY23"/>
  </r>
  <r>
    <x v="4"/>
    <m/>
    <s v="SHARED SERVICES MARKETING"/>
    <d v="2020-08-31T00:00:00"/>
    <s v="Jason"/>
    <s v="Wolff"/>
    <s v="Jason.Wolff@SRG.com.au"/>
    <x v="0"/>
    <x v="1"/>
    <d v="2022-10-04T00:00:00"/>
    <d v="2022-09-20T00:00:00"/>
    <m/>
    <x v="3"/>
    <s v="Q2, FY23"/>
  </r>
  <r>
    <x v="4"/>
    <m/>
    <s v="SHARED SERVICES MARKETING"/>
    <d v="2020-08-31T00:00:00"/>
    <s v="Jason"/>
    <s v="Wolff"/>
    <s v="Jason.Wolff@SRG.com.au"/>
    <x v="1"/>
    <x v="1"/>
    <d v="2024-07-01T00:00:00"/>
    <d v="2022-09-20T00:00:00"/>
    <m/>
    <x v="20"/>
    <s v="Q1, FY25"/>
  </r>
  <r>
    <x v="4"/>
    <m/>
    <s v="SHARED SERVICES MARKETING"/>
    <d v="2020-08-31T00:00:00"/>
    <s v="Jason"/>
    <s v="Wolff"/>
    <s v="Jason.Wolff@SRG.com.au"/>
    <x v="2"/>
    <x v="0"/>
    <m/>
    <d v="2024-02-29T00:00:00"/>
    <m/>
    <x v="4"/>
    <s v="Q3, FY24"/>
  </r>
  <r>
    <x v="4"/>
    <m/>
    <s v="SHARED SERVICES MARKETING"/>
    <d v="2020-08-31T00:00:00"/>
    <s v="Jason"/>
    <s v="Wolff"/>
    <s v="Jason.Wolff@SRG.com.au"/>
    <x v="3"/>
    <x v="0"/>
    <m/>
    <d v="2024-02-29T00:00:00"/>
    <m/>
    <x v="4"/>
    <s v="Q3, FY24"/>
  </r>
  <r>
    <x v="4"/>
    <m/>
    <s v="SHARED SERVICES MARKETING"/>
    <d v="2020-08-31T00:00:00"/>
    <s v="Jason"/>
    <s v="Wolff"/>
    <s v="Jason.Wolff@SRG.com.au"/>
    <x v="4"/>
    <x v="0"/>
    <m/>
    <d v="2024-02-29T00:00:00"/>
    <m/>
    <x v="4"/>
    <s v="Q3, FY24"/>
  </r>
  <r>
    <x v="4"/>
    <m/>
    <s v="SHARED SERVICES MARKETING"/>
    <d v="2020-08-31T00:00:00"/>
    <s v="Jason"/>
    <s v="Wolff"/>
    <s v="Jason.Wolff@SRG.com.au"/>
    <x v="5"/>
    <x v="0"/>
    <m/>
    <d v="2024-02-29T00:00:00"/>
    <m/>
    <x v="4"/>
    <s v="Q3, FY24"/>
  </r>
  <r>
    <x v="4"/>
    <m/>
    <s v="SHARED SERVICES MARKETING"/>
    <d v="2020-08-31T00:00:00"/>
    <s v="Jason"/>
    <s v="Wolff"/>
    <s v="Jason.Wolff@SRG.com.au"/>
    <x v="6"/>
    <x v="0"/>
    <m/>
    <d v="2024-02-29T00:00:00"/>
    <m/>
    <x v="4"/>
    <s v="Q3, FY24"/>
  </r>
  <r>
    <x v="4"/>
    <m/>
    <s v="SHARED SERVICES MARKETING"/>
    <d v="2020-08-31T00:00:00"/>
    <s v="Jason"/>
    <s v="Wolff"/>
    <s v="Jason.Wolff@SRG.com.au"/>
    <x v="7"/>
    <x v="1"/>
    <d v="2022-10-05T00:00:00"/>
    <d v="2022-03-15T00:00:00"/>
    <m/>
    <x v="3"/>
    <s v="Q2, FY23"/>
  </r>
  <r>
    <x v="4"/>
    <m/>
    <s v="SHARED SERVICES MARKETING"/>
    <d v="2020-08-31T00:00:00"/>
    <s v="Jason"/>
    <s v="Wolff"/>
    <s v="Jason.Wolff@SRG.com.au"/>
    <x v="8"/>
    <x v="1"/>
    <d v="2022-10-04T00:00:00"/>
    <d v="2022-07-22T00:00:00"/>
    <m/>
    <x v="3"/>
    <s v="Q2, FY23"/>
  </r>
  <r>
    <x v="4"/>
    <m/>
    <s v="SHARED SERVICES MARKETING"/>
    <d v="2020-08-31T00:00:00"/>
    <s v="Jason"/>
    <s v="Wolff"/>
    <s v="Jason.Wolff@SRG.com.au"/>
    <x v="9"/>
    <x v="1"/>
    <d v="2022-10-04T00:00:00"/>
    <d v="2021-08-27T00:00:00"/>
    <m/>
    <x v="3"/>
    <s v="Q2, FY23"/>
  </r>
  <r>
    <x v="4"/>
    <m/>
    <s v="SHARED SERVICES MARKETING"/>
    <d v="2020-08-31T00:00:00"/>
    <s v="Jason"/>
    <s v="Wolff"/>
    <s v="Jason.Wolff@SRG.com.au"/>
    <x v="10"/>
    <x v="1"/>
    <d v="2022-10-04T00:00:00"/>
    <d v="2020-09-16T00:00:00"/>
    <m/>
    <x v="3"/>
    <s v="Q2, FY23"/>
  </r>
  <r>
    <x v="5"/>
    <m/>
    <s v="FFM SUPPORT"/>
    <d v="2020-08-17T00:00:00"/>
    <s v="Yon"/>
    <s v="Rubinstein"/>
    <s v="yon.rubinstein@spotlightgroup.com"/>
    <x v="0"/>
    <x v="1"/>
    <d v="2023-06-08T00:00:00"/>
    <d v="2022-09-20T00:00:00"/>
    <m/>
    <x v="35"/>
    <s v="Q4, FY23"/>
  </r>
  <r>
    <x v="5"/>
    <m/>
    <s v="FFM SUPPORT"/>
    <d v="2020-08-17T00:00:00"/>
    <s v="Yon"/>
    <s v="Rubinstein"/>
    <s v="yon.rubinstein@spotlightgroup.com"/>
    <x v="1"/>
    <x v="1"/>
    <d v="2023-06-08T00:00:00"/>
    <d v="2022-09-20T00:00:00"/>
    <m/>
    <x v="35"/>
    <s v="Q4, FY23"/>
  </r>
  <r>
    <x v="5"/>
    <m/>
    <s v="FFM SUPPORT"/>
    <d v="2020-08-17T00:00:00"/>
    <s v="Yon"/>
    <s v="Rubinstein"/>
    <s v="yon.rubinstein@spotlightgroup.com"/>
    <x v="2"/>
    <x v="0"/>
    <m/>
    <d v="2024-02-29T00:00:00"/>
    <m/>
    <x v="4"/>
    <s v="Q3, FY24"/>
  </r>
  <r>
    <x v="5"/>
    <m/>
    <s v="FFM SUPPORT"/>
    <d v="2020-08-17T00:00:00"/>
    <s v="Yon"/>
    <s v="Rubinstein"/>
    <s v="yon.rubinstein@spotlightgroup.com"/>
    <x v="3"/>
    <x v="0"/>
    <m/>
    <d v="2024-02-29T00:00:00"/>
    <m/>
    <x v="4"/>
    <s v="Q3, FY24"/>
  </r>
  <r>
    <x v="5"/>
    <m/>
    <s v="FFM SUPPORT"/>
    <d v="2020-08-17T00:00:00"/>
    <s v="Yon"/>
    <s v="Rubinstein"/>
    <s v="yon.rubinstein@spotlightgroup.com"/>
    <x v="4"/>
    <x v="0"/>
    <m/>
    <d v="2024-02-29T00:00:00"/>
    <m/>
    <x v="4"/>
    <s v="Q3, FY24"/>
  </r>
  <r>
    <x v="5"/>
    <m/>
    <s v="FFM SUPPORT"/>
    <d v="2020-08-17T00:00:00"/>
    <s v="Yon"/>
    <s v="Rubinstein"/>
    <s v="yon.rubinstein@spotlightgroup.com"/>
    <x v="5"/>
    <x v="0"/>
    <m/>
    <d v="2024-02-29T00:00:00"/>
    <m/>
    <x v="4"/>
    <s v="Q3, FY24"/>
  </r>
  <r>
    <x v="5"/>
    <m/>
    <s v="FFM SUPPORT"/>
    <d v="2020-08-17T00:00:00"/>
    <s v="Yon"/>
    <s v="Rubinstein"/>
    <s v="yon.rubinstein@spotlightgroup.com"/>
    <x v="6"/>
    <x v="0"/>
    <m/>
    <d v="2024-02-29T00:00:00"/>
    <m/>
    <x v="4"/>
    <s v="Q3, FY24"/>
  </r>
  <r>
    <x v="5"/>
    <m/>
    <s v="FFM SUPPORT"/>
    <d v="2020-08-17T00:00:00"/>
    <s v="Yon"/>
    <s v="Rubinstein"/>
    <s v="yon.rubinstein@spotlightgroup.com"/>
    <x v="7"/>
    <x v="1"/>
    <d v="2022-03-29T00:00:00"/>
    <d v="2022-03-15T00:00:00"/>
    <m/>
    <x v="27"/>
    <s v="Q4, FY22"/>
  </r>
  <r>
    <x v="5"/>
    <m/>
    <s v="FFM SUPPORT"/>
    <d v="2020-08-17T00:00:00"/>
    <s v="Yon"/>
    <s v="Rubinstein"/>
    <s v="yon.rubinstein@spotlightgroup.com"/>
    <x v="8"/>
    <x v="1"/>
    <d v="2025-02-20T00:00:00"/>
    <d v="2022-09-26T00:00:00"/>
    <m/>
    <x v="8"/>
    <s v="Q3, FY25"/>
  </r>
  <r>
    <x v="5"/>
    <m/>
    <s v="FFM SUPPORT"/>
    <d v="2020-08-17T00:00:00"/>
    <s v="Yon"/>
    <s v="Rubinstein"/>
    <s v="yon.rubinstein@spotlightgroup.com"/>
    <x v="9"/>
    <x v="1"/>
    <d v="2021-09-09T00:00:00"/>
    <d v="2021-08-30T00:00:00"/>
    <m/>
    <x v="18"/>
    <s v="Q1, FY22"/>
  </r>
  <r>
    <x v="5"/>
    <m/>
    <s v="FFM SUPPORT"/>
    <d v="2020-08-17T00:00:00"/>
    <s v="Yon"/>
    <s v="Rubinstein"/>
    <s v="yon.rubinstein@spotlightgroup.com"/>
    <x v="9"/>
    <x v="1"/>
    <d v="2024-12-03T00:00:00"/>
    <d v="2024-09-03T00:00:00"/>
    <m/>
    <x v="14"/>
    <s v="Q2, FY25"/>
  </r>
  <r>
    <x v="5"/>
    <m/>
    <s v="FFM SUPPORT"/>
    <d v="2020-08-17T00:00:00"/>
    <s v="Yon"/>
    <s v="Rubinstein"/>
    <s v="yon.rubinstein@spotlightgroup.com"/>
    <x v="10"/>
    <x v="1"/>
    <d v="2022-03-29T00:00:00"/>
    <d v="2020-08-12T00:00:00"/>
    <m/>
    <x v="27"/>
    <s v="Q4, FY22"/>
  </r>
  <r>
    <x v="6"/>
    <s v="FFM Finance SM1"/>
    <s v="FFM SUPPORT"/>
    <d v="2020-06-01T00:00:00"/>
    <s v="Leah"/>
    <s v="Edwards"/>
    <s v="Leah.Edwards@spotlightgroup.com"/>
    <x v="11"/>
    <x v="1"/>
    <d v="2022-10-05T00:00:00"/>
    <d v="2022-10-03T00:00:00"/>
    <m/>
    <x v="3"/>
    <s v="Q2, FY23"/>
  </r>
  <r>
    <x v="6"/>
    <s v="FFM Finance SM1"/>
    <s v="FFM SUPPORT"/>
    <d v="2020-06-01T00:00:00"/>
    <s v="Leah"/>
    <s v="Edwards"/>
    <s v="Leah.Edwards@spotlightgroup.com"/>
    <x v="0"/>
    <x v="1"/>
    <d v="2022-10-05T00:00:00"/>
    <d v="2022-09-20T00:00:00"/>
    <m/>
    <x v="3"/>
    <s v="Q2, FY23"/>
  </r>
  <r>
    <x v="6"/>
    <s v="FFM Finance SM1"/>
    <s v="FFM SUPPORT"/>
    <d v="2020-06-01T00:00:00"/>
    <s v="Leah"/>
    <s v="Edwards"/>
    <s v="Leah.Edwards@spotlightgroup.com"/>
    <x v="1"/>
    <x v="1"/>
    <d v="2023-07-06T00:00:00"/>
    <d v="2022-09-20T00:00:00"/>
    <m/>
    <x v="7"/>
    <s v="Q1, FY24"/>
  </r>
  <r>
    <x v="6"/>
    <s v="FFM Finance SM1"/>
    <s v="FFM SUPPORT"/>
    <d v="2020-06-01T00:00:00"/>
    <s v="Leah"/>
    <s v="Edwards"/>
    <s v="Leah.Edwards@spotlightgroup.com"/>
    <x v="2"/>
    <x v="2"/>
    <m/>
    <d v="2024-02-29T00:00:00"/>
    <m/>
    <x v="54"/>
    <s v="Q4, FY20"/>
  </r>
  <r>
    <x v="6"/>
    <s v="FFM Finance SM1"/>
    <s v="FFM SUPPORT"/>
    <d v="2020-06-01T00:00:00"/>
    <s v="Leah"/>
    <s v="Edwards"/>
    <s v="Leah.Edwards@spotlightgroup.com"/>
    <x v="3"/>
    <x v="0"/>
    <m/>
    <d v="2024-02-29T00:00:00"/>
    <m/>
    <x v="4"/>
    <s v="Q3, FY24"/>
  </r>
  <r>
    <x v="6"/>
    <s v="FFM Finance SM1"/>
    <s v="FFM SUPPORT"/>
    <d v="2020-06-01T00:00:00"/>
    <s v="Leah"/>
    <s v="Edwards"/>
    <s v="Leah.Edwards@spotlightgroup.com"/>
    <x v="4"/>
    <x v="0"/>
    <m/>
    <d v="2024-02-29T00:00:00"/>
    <m/>
    <x v="4"/>
    <s v="Q3, FY24"/>
  </r>
  <r>
    <x v="6"/>
    <s v="FFM Finance SM1"/>
    <s v="FFM SUPPORT"/>
    <d v="2020-06-01T00:00:00"/>
    <s v="Leah"/>
    <s v="Edwards"/>
    <s v="Leah.Edwards@spotlightgroup.com"/>
    <x v="5"/>
    <x v="0"/>
    <m/>
    <d v="2024-02-29T00:00:00"/>
    <m/>
    <x v="4"/>
    <s v="Q3, FY24"/>
  </r>
  <r>
    <x v="6"/>
    <s v="FFM Finance SM1"/>
    <s v="FFM SUPPORT"/>
    <d v="2020-06-01T00:00:00"/>
    <s v="Leah"/>
    <s v="Edwards"/>
    <s v="Leah.Edwards@spotlightgroup.com"/>
    <x v="6"/>
    <x v="0"/>
    <m/>
    <d v="2024-02-29T00:00:00"/>
    <m/>
    <x v="4"/>
    <s v="Q3, FY24"/>
  </r>
  <r>
    <x v="6"/>
    <s v="FFM Finance SM1"/>
    <s v="FFM SUPPORT"/>
    <d v="2020-06-01T00:00:00"/>
    <s v="Leah"/>
    <s v="Edwards"/>
    <s v="Leah.Edwards@spotlightgroup.com"/>
    <x v="7"/>
    <x v="1"/>
    <d v="2022-03-23T00:00:00"/>
    <d v="2022-03-15T00:00:00"/>
    <m/>
    <x v="6"/>
    <s v="Q3, FY22"/>
  </r>
  <r>
    <x v="6"/>
    <s v="FFM Finance SM1"/>
    <s v="FFM SUPPORT"/>
    <d v="2020-06-01T00:00:00"/>
    <s v="Leah"/>
    <s v="Edwards"/>
    <s v="Leah.Edwards@spotlightgroup.com"/>
    <x v="8"/>
    <x v="1"/>
    <d v="2023-07-06T00:00:00"/>
    <d v="2022-09-26T00:00:00"/>
    <m/>
    <x v="7"/>
    <s v="Q1, FY24"/>
  </r>
  <r>
    <x v="6"/>
    <s v="FFM Finance SM1"/>
    <s v="FFM SUPPORT"/>
    <d v="2020-06-01T00:00:00"/>
    <s v="Leah"/>
    <s v="Edwards"/>
    <s v="Leah.Edwards@spotlightgroup.com"/>
    <x v="9"/>
    <x v="1"/>
    <d v="2021-11-01T00:00:00"/>
    <d v="2021-08-30T00:00:00"/>
    <m/>
    <x v="44"/>
    <s v="Q2, FY22"/>
  </r>
  <r>
    <x v="6"/>
    <s v="FFM Finance SM1"/>
    <s v="FFM SUPPORT"/>
    <d v="2020-06-01T00:00:00"/>
    <s v="Leah"/>
    <s v="Edwards"/>
    <s v="Leah.Edwards@spotlightgroup.com"/>
    <x v="9"/>
    <x v="1"/>
    <d v="2023-01-13T00:00:00"/>
    <d v="2023-01-13T00:00:00"/>
    <m/>
    <x v="9"/>
    <s v="Q3, FY23"/>
  </r>
  <r>
    <x v="6"/>
    <s v="FFM Finance SM1"/>
    <s v="FFM SUPPORT"/>
    <d v="2020-06-01T00:00:00"/>
    <s v="Leah"/>
    <s v="Edwards"/>
    <s v="Leah.Edwards@spotlightgroup.com"/>
    <x v="9"/>
    <x v="1"/>
    <d v="2023-11-30T00:00:00"/>
    <d v="2023-11-30T00:00:00"/>
    <m/>
    <x v="25"/>
    <s v="Q2, FY24"/>
  </r>
  <r>
    <x v="6"/>
    <s v="FFM Finance SM1"/>
    <s v="FFM SUPPORT"/>
    <d v="2020-06-01T00:00:00"/>
    <s v="Leah"/>
    <s v="Edwards"/>
    <s v="Leah.Edwards@spotlightgroup.com"/>
    <x v="10"/>
    <x v="1"/>
    <d v="2023-11-30T00:00:00"/>
    <d v="2023-05-11T00:00:00"/>
    <m/>
    <x v="25"/>
    <s v="Q2, FY24"/>
  </r>
  <r>
    <x v="5"/>
    <m/>
    <s v="FFM SUPPORT"/>
    <d v="2020-03-16T00:00:00"/>
    <s v="Ben"/>
    <s v="Clark"/>
    <s v="Benjamin.Clark@spotlightgroup.com"/>
    <x v="11"/>
    <x v="1"/>
    <d v="2025-02-13T00:00:00"/>
    <d v="2022-10-03T00:00:00"/>
    <m/>
    <x v="8"/>
    <s v="Q3, FY25"/>
  </r>
  <r>
    <x v="5"/>
    <m/>
    <s v="FFM SUPPORT"/>
    <d v="2020-03-16T00:00:00"/>
    <s v="Ben"/>
    <s v="Clark"/>
    <s v="Benjamin.Clark@spotlightgroup.com"/>
    <x v="0"/>
    <x v="1"/>
    <d v="2025-02-13T00:00:00"/>
    <d v="2022-09-20T00:00:00"/>
    <m/>
    <x v="8"/>
    <s v="Q3, FY25"/>
  </r>
  <r>
    <x v="5"/>
    <m/>
    <s v="FFM SUPPORT"/>
    <d v="2020-03-16T00:00:00"/>
    <s v="Ben"/>
    <s v="Clark"/>
    <s v="Benjamin.Clark@spotlightgroup.com"/>
    <x v="1"/>
    <x v="1"/>
    <d v="2025-02-13T00:00:00"/>
    <d v="2022-09-20T00:00:00"/>
    <m/>
    <x v="8"/>
    <s v="Q3, FY25"/>
  </r>
  <r>
    <x v="5"/>
    <m/>
    <s v="FFM SUPPORT"/>
    <d v="2020-03-16T00:00:00"/>
    <s v="Ben"/>
    <s v="Clark"/>
    <s v="Benjamin.Clark@spotlightgroup.com"/>
    <x v="2"/>
    <x v="2"/>
    <m/>
    <d v="2024-02-29T00:00:00"/>
    <m/>
    <x v="55"/>
    <s v="Q3, FY20"/>
  </r>
  <r>
    <x v="5"/>
    <m/>
    <s v="FFM SUPPORT"/>
    <d v="2020-03-16T00:00:00"/>
    <s v="Ben"/>
    <s v="Clark"/>
    <s v="Benjamin.Clark@spotlightgroup.com"/>
    <x v="3"/>
    <x v="0"/>
    <m/>
    <d v="2024-02-29T00:00:00"/>
    <m/>
    <x v="4"/>
    <s v="Q3, FY24"/>
  </r>
  <r>
    <x v="5"/>
    <m/>
    <s v="FFM SUPPORT"/>
    <d v="2020-03-16T00:00:00"/>
    <s v="Ben"/>
    <s v="Clark"/>
    <s v="Benjamin.Clark@spotlightgroup.com"/>
    <x v="4"/>
    <x v="1"/>
    <d v="2025-02-13T00:00:00"/>
    <d v="2024-02-29T00:00:00"/>
    <m/>
    <x v="8"/>
    <s v="Q3, FY25"/>
  </r>
  <r>
    <x v="5"/>
    <m/>
    <s v="FFM SUPPORT"/>
    <d v="2020-03-16T00:00:00"/>
    <s v="Ben"/>
    <s v="Clark"/>
    <s v="Benjamin.Clark@spotlightgroup.com"/>
    <x v="5"/>
    <x v="0"/>
    <m/>
    <d v="2024-02-29T00:00:00"/>
    <m/>
    <x v="4"/>
    <s v="Q3, FY24"/>
  </r>
  <r>
    <x v="5"/>
    <m/>
    <s v="FFM SUPPORT"/>
    <d v="2020-03-16T00:00:00"/>
    <s v="Ben"/>
    <s v="Clark"/>
    <s v="Benjamin.Clark@spotlightgroup.com"/>
    <x v="6"/>
    <x v="0"/>
    <m/>
    <d v="2024-02-29T00:00:00"/>
    <m/>
    <x v="4"/>
    <s v="Q3, FY24"/>
  </r>
  <r>
    <x v="5"/>
    <m/>
    <s v="FFM SUPPORT"/>
    <d v="2020-03-16T00:00:00"/>
    <s v="Ben"/>
    <s v="Clark"/>
    <s v="Benjamin.Clark@spotlightgroup.com"/>
    <x v="7"/>
    <x v="1"/>
    <d v="2022-05-02T00:00:00"/>
    <d v="2022-03-15T00:00:00"/>
    <m/>
    <x v="42"/>
    <s v="Q4, FY22"/>
  </r>
  <r>
    <x v="5"/>
    <m/>
    <s v="FFM SUPPORT"/>
    <d v="2020-03-16T00:00:00"/>
    <s v="Ben"/>
    <s v="Clark"/>
    <s v="Benjamin.Clark@spotlightgroup.com"/>
    <x v="8"/>
    <x v="1"/>
    <d v="2025-02-13T00:00:00"/>
    <d v="2022-09-26T00:00:00"/>
    <m/>
    <x v="8"/>
    <s v="Q3, FY25"/>
  </r>
  <r>
    <x v="5"/>
    <m/>
    <s v="FFM SUPPORT"/>
    <d v="2020-03-16T00:00:00"/>
    <s v="Ben"/>
    <s v="Clark"/>
    <s v="Benjamin.Clark@spotlightgroup.com"/>
    <x v="9"/>
    <x v="1"/>
    <d v="2021-09-22T00:00:00"/>
    <d v="2021-08-30T00:00:00"/>
    <m/>
    <x v="18"/>
    <s v="Q1, FY22"/>
  </r>
  <r>
    <x v="5"/>
    <m/>
    <s v="FFM SUPPORT"/>
    <d v="2020-03-16T00:00:00"/>
    <s v="Ben"/>
    <s v="Clark"/>
    <s v="Benjamin.Clark@spotlightgroup.com"/>
    <x v="10"/>
    <x v="1"/>
    <d v="2025-02-13T00:00:00"/>
    <d v="2020-03-13T00:00:00"/>
    <m/>
    <x v="8"/>
    <s v="Q3, FY25"/>
  </r>
  <r>
    <x v="8"/>
    <s v="SC DCManagement ANA"/>
    <s v="DC"/>
    <d v="2020-03-09T00:00:00"/>
    <s v="Vaughan"/>
    <s v="Lister"/>
    <s v="VAUGHAN.LISTER@SRG.COM.AU"/>
    <x v="0"/>
    <x v="1"/>
    <d v="2023-06-13T00:00:00"/>
    <d v="2022-10-06T00:00:00"/>
    <m/>
    <x v="35"/>
    <s v="Q4, FY23"/>
  </r>
  <r>
    <x v="8"/>
    <s v="SC DCManagement ANA"/>
    <s v="DC"/>
    <d v="2020-03-09T00:00:00"/>
    <s v="Vaughan"/>
    <s v="Lister"/>
    <s v="VAUGHAN.LISTER@SRG.COM.AU"/>
    <x v="1"/>
    <x v="1"/>
    <d v="2023-06-13T00:00:00"/>
    <d v="2022-10-06T00:00:00"/>
    <m/>
    <x v="35"/>
    <s v="Q4, FY23"/>
  </r>
  <r>
    <x v="8"/>
    <s v="SC DCManagement ANA"/>
    <s v="DC LEADING HANDS"/>
    <d v="2020-03-09T00:00:00"/>
    <s v="Bradlee"/>
    <s v="Feilo-Hasini"/>
    <s v="Bradley.Hasini@srg.com.au"/>
    <x v="0"/>
    <x v="1"/>
    <d v="2023-06-13T00:00:00"/>
    <d v="2022-10-06T00:00:00"/>
    <m/>
    <x v="35"/>
    <s v="Q4, FY23"/>
  </r>
  <r>
    <x v="8"/>
    <s v="SC DCManagement ANA"/>
    <s v="DC LEADING HANDS"/>
    <d v="2020-03-09T00:00:00"/>
    <s v="Bradlee"/>
    <s v="Feilo-Hasini"/>
    <s v="Bradley.Hasini@srg.com.au"/>
    <x v="1"/>
    <x v="1"/>
    <d v="2023-06-13T00:00:00"/>
    <d v="2022-10-06T00:00:00"/>
    <m/>
    <x v="35"/>
    <s v="Q4, FY23"/>
  </r>
  <r>
    <x v="8"/>
    <s v="SC DCManagement ANA"/>
    <s v="DC LEADING HANDS"/>
    <d v="2020-03-09T00:00:00"/>
    <s v="Bradlee"/>
    <s v="Feilo-Hasini"/>
    <s v="Bradley.Hasini@srg.com.au"/>
    <x v="2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2"/>
    <x v="1"/>
    <d v="2025-04-28T00:00:00"/>
    <d v="2025-03-26T00:00:00"/>
    <m/>
    <x v="0"/>
    <s v="Q4, FY25"/>
  </r>
  <r>
    <x v="8"/>
    <s v="SC DCManagement ANA"/>
    <s v="DC LEADING HANDS"/>
    <d v="2020-03-09T00:00:00"/>
    <s v="Bradlee"/>
    <s v="Feilo-Hasini"/>
    <s v="Bradley.Hasini@srg.com.au"/>
    <x v="3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3"/>
    <x v="1"/>
    <d v="2025-04-29T00:00:00"/>
    <d v="2025-03-26T00:00:00"/>
    <m/>
    <x v="0"/>
    <s v="Q4, FY25"/>
  </r>
  <r>
    <x v="8"/>
    <s v="SC DCManagement ANA"/>
    <s v="DC LEADING HANDS"/>
    <d v="2020-03-09T00:00:00"/>
    <s v="Bradlee"/>
    <s v="Feilo-Hasini"/>
    <s v="Bradley.Hasini@srg.com.au"/>
    <x v="4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4"/>
    <x v="1"/>
    <d v="2025-04-29T00:00:00"/>
    <d v="2025-03-26T00:00:00"/>
    <m/>
    <x v="0"/>
    <s v="Q4, FY25"/>
  </r>
  <r>
    <x v="8"/>
    <s v="SC DCManagement ANA"/>
    <s v="DC LEADING HANDS"/>
    <d v="2020-03-09T00:00:00"/>
    <s v="Bradlee"/>
    <s v="Feilo-Hasini"/>
    <s v="Bradley.Hasini@srg.com.au"/>
    <x v="5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5"/>
    <x v="1"/>
    <d v="2025-04-29T00:00:00"/>
    <d v="2025-03-26T00:00:00"/>
    <m/>
    <x v="0"/>
    <s v="Q4, FY25"/>
  </r>
  <r>
    <x v="8"/>
    <s v="SC DCManagement ANA"/>
    <s v="DC LEADING HANDS"/>
    <d v="2020-03-09T00:00:00"/>
    <s v="Bradlee"/>
    <s v="Feilo-Hasini"/>
    <s v="Bradley.Hasini@srg.com.au"/>
    <x v="6"/>
    <x v="1"/>
    <d v="2024-05-10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6"/>
    <x v="1"/>
    <d v="2025-04-29T00:00:00"/>
    <d v="2025-03-27T00:00:00"/>
    <m/>
    <x v="0"/>
    <s v="Q4, FY25"/>
  </r>
  <r>
    <x v="8"/>
    <s v="SC DCManagement ANA"/>
    <s v="DC LEADING HANDS"/>
    <d v="2020-03-09T00:00:00"/>
    <s v="Bradlee"/>
    <s v="Feilo-Hasini"/>
    <s v="Bradley.Hasini@srg.com.au"/>
    <x v="7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8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9"/>
    <x v="1"/>
    <d v="2024-05-08T00:00:00"/>
    <d v="2024-03-22T00:00:00"/>
    <m/>
    <x v="22"/>
    <s v="Q4, FY24"/>
  </r>
  <r>
    <x v="8"/>
    <s v="SC DCManagement ANA"/>
    <s v="DC LEADING HANDS"/>
    <d v="2020-03-09T00:00:00"/>
    <s v="Bradlee"/>
    <s v="Feilo-Hasini"/>
    <s v="Bradley.Hasini@srg.com.au"/>
    <x v="10"/>
    <x v="1"/>
    <d v="2024-05-08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0"/>
    <x v="1"/>
    <d v="2023-06-13T00:00:00"/>
    <d v="2022-10-06T00:00:00"/>
    <m/>
    <x v="35"/>
    <s v="Q4, FY23"/>
  </r>
  <r>
    <x v="8"/>
    <s v="SC DCManagement ANA"/>
    <s v="DC LEADING HANDS"/>
    <d v="2020-03-09T00:00:00"/>
    <s v="Domenico"/>
    <s v="Martello"/>
    <s v="Domenico.Martello@srg.com.au"/>
    <x v="1"/>
    <x v="1"/>
    <d v="2023-06-13T00:00:00"/>
    <d v="2022-10-06T00:00:00"/>
    <m/>
    <x v="35"/>
    <s v="Q4, FY23"/>
  </r>
  <r>
    <x v="8"/>
    <s v="SC DCManagement ANA"/>
    <s v="DC LEADING HANDS"/>
    <d v="2020-03-09T00:00:00"/>
    <s v="Domenico"/>
    <s v="Martello"/>
    <s v="Domenico.Martello@srg.com.au"/>
    <x v="2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2"/>
    <x v="1"/>
    <d v="2025-03-19T00:00:00"/>
    <d v="2025-03-10T00:00:00"/>
    <m/>
    <x v="2"/>
    <s v="Q3, FY25"/>
  </r>
  <r>
    <x v="8"/>
    <s v="SC DCManagement ANA"/>
    <s v="DC LEADING HANDS"/>
    <d v="2020-03-09T00:00:00"/>
    <s v="Domenico"/>
    <s v="Martello"/>
    <s v="Domenico.Martello@srg.com.au"/>
    <x v="3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3"/>
    <x v="1"/>
    <d v="2025-03-25T00:00:00"/>
    <d v="2025-03-10T00:00:00"/>
    <m/>
    <x v="2"/>
    <s v="Q3, FY25"/>
  </r>
  <r>
    <x v="8"/>
    <s v="SC DCManagement ANA"/>
    <s v="DC LEADING HANDS"/>
    <d v="2020-03-09T00:00:00"/>
    <s v="Domenico"/>
    <s v="Martello"/>
    <s v="Domenico.Martello@srg.com.au"/>
    <x v="4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4"/>
    <x v="1"/>
    <d v="2025-03-19T00:00:00"/>
    <d v="2025-03-10T00:00:00"/>
    <m/>
    <x v="2"/>
    <s v="Q3, FY25"/>
  </r>
  <r>
    <x v="8"/>
    <s v="SC DCManagement ANA"/>
    <s v="DC LEADING HANDS"/>
    <d v="2020-03-09T00:00:00"/>
    <s v="Domenico"/>
    <s v="Martello"/>
    <s v="Domenico.Martello@srg.com.au"/>
    <x v="5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5"/>
    <x v="1"/>
    <d v="2025-03-19T00:00:00"/>
    <d v="2025-03-10T00:00:00"/>
    <m/>
    <x v="2"/>
    <s v="Q3, FY25"/>
  </r>
  <r>
    <x v="8"/>
    <s v="SC DCManagement ANA"/>
    <s v="DC LEADING HANDS"/>
    <d v="2020-03-09T00:00:00"/>
    <s v="Domenico"/>
    <s v="Martello"/>
    <s v="Domenico.Martello@srg.com.au"/>
    <x v="6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6"/>
    <x v="1"/>
    <d v="2025-03-19T00:00:00"/>
    <d v="2025-03-10T00:00:00"/>
    <m/>
    <x v="2"/>
    <s v="Q3, FY25"/>
  </r>
  <r>
    <x v="8"/>
    <s v="SC DCManagement ANA"/>
    <s v="DC LEADING HANDS"/>
    <d v="2020-03-09T00:00:00"/>
    <s v="Domenico"/>
    <s v="Martello"/>
    <s v="Domenico.Martello@srg.com.au"/>
    <x v="7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8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9"/>
    <x v="1"/>
    <d v="2024-04-23T00:00:00"/>
    <d v="2024-03-22T00:00:00"/>
    <m/>
    <x v="22"/>
    <s v="Q4, FY24"/>
  </r>
  <r>
    <x v="8"/>
    <s v="SC DCManagement ANA"/>
    <s v="DC LEADING HANDS"/>
    <d v="2020-03-09T00:00:00"/>
    <s v="Domenico"/>
    <s v="Martello"/>
    <s v="Domenico.Martello@srg.com.au"/>
    <x v="10"/>
    <x v="1"/>
    <d v="2024-04-23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0"/>
    <x v="1"/>
    <d v="2023-06-13T00:00:00"/>
    <d v="2022-10-06T00:00:00"/>
    <m/>
    <x v="35"/>
    <s v="Q4, FY23"/>
  </r>
  <r>
    <x v="8"/>
    <s v="SC DCManagement ANA"/>
    <s v="DC LEADING HANDS"/>
    <d v="2020-03-09T00:00:00"/>
    <s v="Earl"/>
    <s v="David"/>
    <s v="Earl.David@srg.com.au"/>
    <x v="1"/>
    <x v="1"/>
    <d v="2023-06-13T00:00:00"/>
    <d v="2022-10-06T00:00:00"/>
    <m/>
    <x v="35"/>
    <s v="Q4, FY23"/>
  </r>
  <r>
    <x v="8"/>
    <s v="SC DCManagement ANA"/>
    <s v="DC LEADING HANDS"/>
    <d v="2020-03-09T00:00:00"/>
    <s v="Earl"/>
    <s v="David"/>
    <s v="Earl.David@srg.com.au"/>
    <x v="2"/>
    <x v="1"/>
    <d v="2024-04-23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2"/>
    <x v="1"/>
    <d v="2025-03-20T00:00:00"/>
    <d v="2025-03-10T00:00:00"/>
    <m/>
    <x v="2"/>
    <s v="Q3, FY25"/>
  </r>
  <r>
    <x v="8"/>
    <s v="SC DCManagement ANA"/>
    <s v="DC LEADING HANDS"/>
    <d v="2020-03-09T00:00:00"/>
    <s v="Earl"/>
    <s v="David"/>
    <s v="Earl.David@srg.com.au"/>
    <x v="3"/>
    <x v="1"/>
    <d v="2024-05-01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3"/>
    <x v="1"/>
    <d v="2025-03-19T00:00:00"/>
    <d v="2025-03-18T00:00:00"/>
    <m/>
    <x v="2"/>
    <s v="Q3, FY25"/>
  </r>
  <r>
    <x v="8"/>
    <s v="SC DCManagement ANA"/>
    <s v="DC LEADING HANDS"/>
    <d v="2020-03-09T00:00:00"/>
    <s v="Earl"/>
    <s v="David"/>
    <s v="Earl.David@srg.com.au"/>
    <x v="4"/>
    <x v="1"/>
    <d v="2024-05-01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4"/>
    <x v="1"/>
    <d v="2025-03-19T00:00:00"/>
    <d v="2025-03-18T00:00:00"/>
    <m/>
    <x v="2"/>
    <s v="Q3, FY25"/>
  </r>
  <r>
    <x v="8"/>
    <s v="SC DCManagement ANA"/>
    <s v="DC LEADING HANDS"/>
    <d v="2020-03-09T00:00:00"/>
    <s v="Earl"/>
    <s v="David"/>
    <s v="Earl.David@srg.com.au"/>
    <x v="5"/>
    <x v="1"/>
    <d v="2024-05-01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5"/>
    <x v="1"/>
    <d v="2025-03-19T00:00:00"/>
    <d v="2025-03-18T00:00:00"/>
    <m/>
    <x v="2"/>
    <s v="Q3, FY25"/>
  </r>
  <r>
    <x v="8"/>
    <s v="SC DCManagement ANA"/>
    <s v="DC LEADING HANDS"/>
    <d v="2020-03-09T00:00:00"/>
    <s v="Earl"/>
    <s v="David"/>
    <s v="Earl.David@srg.com.au"/>
    <x v="6"/>
    <x v="1"/>
    <d v="2024-05-08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6"/>
    <x v="1"/>
    <d v="2025-03-26T00:00:00"/>
    <d v="2025-03-26T00:00:00"/>
    <m/>
    <x v="2"/>
    <s v="Q3, FY25"/>
  </r>
  <r>
    <x v="8"/>
    <s v="SC DCManagement ANA"/>
    <s v="DC LEADING HANDS"/>
    <d v="2020-03-09T00:00:00"/>
    <s v="Earl"/>
    <s v="David"/>
    <s v="Earl.David@srg.com.au"/>
    <x v="7"/>
    <x v="1"/>
    <d v="2024-05-01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8"/>
    <x v="1"/>
    <d v="2024-05-08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9"/>
    <x v="1"/>
    <d v="2024-04-23T00:00:00"/>
    <d v="2024-03-22T00:00:00"/>
    <m/>
    <x v="22"/>
    <s v="Q4, FY24"/>
  </r>
  <r>
    <x v="8"/>
    <s v="SC DCManagement ANA"/>
    <s v="DC LEADING HANDS"/>
    <d v="2020-03-09T00:00:00"/>
    <s v="Earl"/>
    <s v="David"/>
    <s v="Earl.David@srg.com.au"/>
    <x v="10"/>
    <x v="1"/>
    <d v="2024-05-08T00:00:00"/>
    <d v="2024-03-22T00:00:00"/>
    <m/>
    <x v="22"/>
    <s v="Q4, FY24"/>
  </r>
  <r>
    <x v="8"/>
    <s v="SC LOGISTICS PLAN INV"/>
    <s v="SHARED SERVICES"/>
    <d v="2020-03-09T00:00:00"/>
    <s v="Bobby"/>
    <s v="Sajja"/>
    <s v="bobby.sajja@srg.com.au"/>
    <x v="0"/>
    <x v="1"/>
    <d v="2023-03-24T00:00:00"/>
    <d v="2022-10-06T00:00:00"/>
    <m/>
    <x v="38"/>
    <s v="Q3, FY23"/>
  </r>
  <r>
    <x v="8"/>
    <s v="SC LOGISTICS PLAN INV"/>
    <s v="SHARED SERVICES"/>
    <d v="2020-03-09T00:00:00"/>
    <s v="Bobby"/>
    <s v="Sajja"/>
    <s v="bobby.sajja@srg.com.au"/>
    <x v="1"/>
    <x v="1"/>
    <d v="2023-03-24T00:00:00"/>
    <d v="2022-10-06T00:00:00"/>
    <m/>
    <x v="38"/>
    <s v="Q3, FY23"/>
  </r>
  <r>
    <x v="8"/>
    <s v="SC LOGISTICS PLAN INV"/>
    <s v="SHARED SERVICES"/>
    <d v="2020-03-09T00:00:00"/>
    <s v="Bobby"/>
    <s v="Sajja"/>
    <s v="bobby.sajja@srg.com.au"/>
    <x v="2"/>
    <x v="1"/>
    <d v="2024-04-03T00:00:00"/>
    <d v="2024-02-29T00:00:00"/>
    <m/>
    <x v="5"/>
    <s v="Q4, FY24"/>
  </r>
  <r>
    <x v="8"/>
    <s v="SC LOGISTICS PLAN INV"/>
    <s v="SHARED SERVICES"/>
    <d v="2020-03-09T00:00:00"/>
    <s v="Bobby"/>
    <s v="Sajja"/>
    <s v="bobby.sajja@srg.com.au"/>
    <x v="3"/>
    <x v="1"/>
    <d v="2024-04-03T00:00:00"/>
    <d v="2024-02-29T00:00:00"/>
    <m/>
    <x v="5"/>
    <s v="Q4, FY24"/>
  </r>
  <r>
    <x v="8"/>
    <s v="SC LOGISTICS PLAN INV"/>
    <s v="SHARED SERVICES"/>
    <d v="2020-03-09T00:00:00"/>
    <s v="Bobby"/>
    <s v="Sajja"/>
    <s v="bobby.sajja@srg.com.au"/>
    <x v="4"/>
    <x v="1"/>
    <d v="2024-04-03T00:00:00"/>
    <d v="2024-02-29T00:00:00"/>
    <m/>
    <x v="5"/>
    <s v="Q4, FY24"/>
  </r>
  <r>
    <x v="8"/>
    <s v="SC LOGISTICS PLAN INV"/>
    <s v="SHARED SERVICES"/>
    <d v="2020-03-09T00:00:00"/>
    <s v="Bobby"/>
    <s v="Sajja"/>
    <s v="bobby.sajja@srg.com.au"/>
    <x v="5"/>
    <x v="1"/>
    <d v="2024-04-03T00:00:00"/>
    <d v="2024-02-29T00:00:00"/>
    <m/>
    <x v="5"/>
    <s v="Q4, FY24"/>
  </r>
  <r>
    <x v="8"/>
    <s v="SC LOGISTICS PLAN INV"/>
    <s v="SHARED SERVICES"/>
    <d v="2020-03-09T00:00:00"/>
    <s v="Bobby"/>
    <s v="Sajja"/>
    <s v="bobby.sajja@srg.com.au"/>
    <x v="6"/>
    <x v="1"/>
    <d v="2024-04-03T00:00:00"/>
    <d v="2024-02-29T00:00:00"/>
    <m/>
    <x v="5"/>
    <s v="Q4, FY24"/>
  </r>
  <r>
    <x v="8"/>
    <s v="SC LOGISTICS PLAN INV"/>
    <s v="SHARED SERVICES"/>
    <d v="2020-03-09T00:00:00"/>
    <s v="Bobby"/>
    <s v="Sajja"/>
    <s v="bobby.sajja@srg.com.au"/>
    <x v="7"/>
    <x v="1"/>
    <d v="2023-03-24T00:00:00"/>
    <d v="2023-02-01T00:00:00"/>
    <m/>
    <x v="38"/>
    <s v="Q3, FY23"/>
  </r>
  <r>
    <x v="8"/>
    <s v="SC LOGISTICS PLAN INV"/>
    <s v="SHARED SERVICES"/>
    <d v="2020-03-09T00:00:00"/>
    <s v="Bobby"/>
    <s v="Sajja"/>
    <s v="bobby.sajja@srg.com.au"/>
    <x v="8"/>
    <x v="1"/>
    <d v="2023-03-24T00:00:00"/>
    <d v="2023-02-01T00:00:00"/>
    <m/>
    <x v="38"/>
    <s v="Q3, FY23"/>
  </r>
  <r>
    <x v="8"/>
    <s v="SC LOGISTICS PLAN INV"/>
    <s v="SHARED SERVICES"/>
    <d v="2020-03-09T00:00:00"/>
    <s v="Bobby"/>
    <s v="Sajja"/>
    <s v="bobby.sajja@srg.com.au"/>
    <x v="9"/>
    <x v="1"/>
    <d v="2023-03-21T00:00:00"/>
    <d v="2023-02-01T00:00:00"/>
    <m/>
    <x v="38"/>
    <s v="Q3, FY23"/>
  </r>
  <r>
    <x v="8"/>
    <s v="SC LOGISTICS PLAN INV"/>
    <s v="SHARED SERVICES"/>
    <d v="2020-03-09T00:00:00"/>
    <s v="Bobby"/>
    <s v="Sajja"/>
    <s v="bobby.sajja@srg.com.au"/>
    <x v="10"/>
    <x v="1"/>
    <d v="2023-03-21T00:00:00"/>
    <d v="2023-02-01T00:00:00"/>
    <m/>
    <x v="38"/>
    <s v="Q3, FY23"/>
  </r>
  <r>
    <x v="8"/>
    <s v="SC LOGISTICS PLAN INV"/>
    <s v="SHARED SERVICES"/>
    <d v="2020-03-09T00:00:00"/>
    <s v="Evans"/>
    <s v="Dzadey"/>
    <s v="evans.dzadey@srg.com.au"/>
    <x v="0"/>
    <x v="1"/>
    <d v="2023-06-13T00:00:00"/>
    <d v="2022-10-06T00:00:00"/>
    <m/>
    <x v="35"/>
    <s v="Q4, FY23"/>
  </r>
  <r>
    <x v="8"/>
    <s v="SC LOGISTICS PLAN INV"/>
    <s v="SHARED SERVICES"/>
    <d v="2020-03-09T00:00:00"/>
    <s v="Evans"/>
    <s v="Dzadey"/>
    <s v="evans.dzadey@srg.com.au"/>
    <x v="1"/>
    <x v="1"/>
    <d v="2023-06-13T00:00:00"/>
    <d v="2022-10-06T00:00:00"/>
    <m/>
    <x v="35"/>
    <s v="Q4, FY23"/>
  </r>
  <r>
    <x v="8"/>
    <s v="SC LOGISTICS PLAN INV"/>
    <s v="SHARED SERVICES"/>
    <d v="2020-03-09T00:00:00"/>
    <s v="Evans"/>
    <s v="Dzadey"/>
    <s v="evans.dzadey@srg.com.au"/>
    <x v="2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3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4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5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6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7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8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9"/>
    <x v="1"/>
    <d v="2024-04-05T00:00:00"/>
    <d v="2024-03-22T00:00:00"/>
    <m/>
    <x v="5"/>
    <s v="Q4, FY24"/>
  </r>
  <r>
    <x v="8"/>
    <s v="SC LOGISTICS PLAN INV"/>
    <s v="SHARED SERVICES"/>
    <d v="2020-03-09T00:00:00"/>
    <s v="Evans"/>
    <s v="Dzadey"/>
    <s v="evans.dzadey@srg.com.au"/>
    <x v="10"/>
    <x v="1"/>
    <d v="2024-04-05T00:00:00"/>
    <d v="2024-03-22T00:00:00"/>
    <m/>
    <x v="5"/>
    <s v="Q4, FY24"/>
  </r>
  <r>
    <x v="8"/>
    <s v="Supply Chain DCManagement"/>
    <s v="DC"/>
    <d v="2020-03-09T00:00:00"/>
    <s v="Ak"/>
    <s v="Giir"/>
    <s v="Akech.Giir@spotlight.com.au"/>
    <x v="0"/>
    <x v="1"/>
    <d v="2023-06-13T00:00:00"/>
    <d v="2022-10-06T00:00:00"/>
    <m/>
    <x v="35"/>
    <s v="Q4, FY23"/>
  </r>
  <r>
    <x v="8"/>
    <s v="Supply Chain DCManagement"/>
    <s v="DC"/>
    <d v="2020-03-09T00:00:00"/>
    <s v="Ak"/>
    <s v="Giir"/>
    <s v="Akech.Giir@spotlight.com.au"/>
    <x v="1"/>
    <x v="1"/>
    <d v="2022-10-18T00:00:00"/>
    <d v="2022-10-06T00:00:00"/>
    <m/>
    <x v="3"/>
    <s v="Q2, FY23"/>
  </r>
  <r>
    <x v="8"/>
    <s v="Supply Chain DCManagement"/>
    <s v="DC"/>
    <d v="2020-03-09T00:00:00"/>
    <s v="Alvin"/>
    <s v="Chand"/>
    <s v="REACH_ENLIGHTENMENT@HOTMAIL.COM"/>
    <x v="0"/>
    <x v="1"/>
    <d v="2024-03-26T00:00:00"/>
    <d v="2022-10-06T00:00:00"/>
    <m/>
    <x v="5"/>
    <s v="Q4, FY24"/>
  </r>
  <r>
    <x v="8"/>
    <s v="Supply Chain DCManagement"/>
    <s v="DC"/>
    <d v="2020-03-09T00:00:00"/>
    <s v="Alvin"/>
    <s v="Chand"/>
    <s v="REACH_ENLIGHTENMENT@HOTMAIL.COM"/>
    <x v="1"/>
    <x v="1"/>
    <d v="2024-03-26T00:00:00"/>
    <d v="2022-10-06T00:00:00"/>
    <m/>
    <x v="5"/>
    <s v="Q4, FY24"/>
  </r>
  <r>
    <x v="8"/>
    <s v="Supply Chain DCManagement"/>
    <s v="DC"/>
    <d v="2020-03-09T00:00:00"/>
    <s v="Jay"/>
    <s v="Patel"/>
    <s v="JAYNIL.PATEL@SRG.COM.AU"/>
    <x v="0"/>
    <x v="1"/>
    <d v="2023-06-13T00:00:00"/>
    <d v="2022-10-06T00:00:00"/>
    <m/>
    <x v="35"/>
    <s v="Q4, FY23"/>
  </r>
  <r>
    <x v="8"/>
    <s v="Supply Chain DCManagement"/>
    <s v="DC"/>
    <d v="2020-03-09T00:00:00"/>
    <s v="Jay"/>
    <s v="Patel"/>
    <s v="JAYNIL.PATEL@SRG.COM.AU"/>
    <x v="1"/>
    <x v="1"/>
    <d v="2023-06-13T00:00:00"/>
    <d v="2022-10-06T00:00:00"/>
    <m/>
    <x v="35"/>
    <s v="Q4, FY23"/>
  </r>
  <r>
    <x v="8"/>
    <s v="Supply Chain DCManagement"/>
    <s v="DC"/>
    <d v="2020-03-09T00:00:00"/>
    <s v="Manish"/>
    <s v="Chaudhari"/>
    <s v="BOY200529@REDIFFMAIL.COM"/>
    <x v="0"/>
    <x v="1"/>
    <d v="2022-10-27T00:00:00"/>
    <d v="2022-10-06T00:00:00"/>
    <m/>
    <x v="26"/>
    <s v="Q2, FY23"/>
  </r>
  <r>
    <x v="8"/>
    <s v="Supply Chain DCManagement"/>
    <s v="DC"/>
    <d v="2020-03-09T00:00:00"/>
    <s v="Manish"/>
    <s v="Chaudhari"/>
    <s v="BOY200529@REDIFFMAIL.COM"/>
    <x v="1"/>
    <x v="1"/>
    <d v="2022-10-27T00:00:00"/>
    <d v="2022-10-06T00:00:00"/>
    <m/>
    <x v="26"/>
    <s v="Q2, FY23"/>
  </r>
  <r>
    <x v="8"/>
    <s v="Supply Chain DCManagement"/>
    <s v="DC"/>
    <d v="2020-03-09T00:00:00"/>
    <s v="Nathan"/>
    <s v="Huynh"/>
    <s v="NATHANHUYNH0075@YAHOO.COM"/>
    <x v="0"/>
    <x v="1"/>
    <d v="2023-06-13T00:00:00"/>
    <d v="2022-10-06T00:00:00"/>
    <m/>
    <x v="35"/>
    <s v="Q4, FY23"/>
  </r>
  <r>
    <x v="8"/>
    <s v="Supply Chain DCManagement"/>
    <s v="DC"/>
    <d v="2020-03-09T00:00:00"/>
    <s v="Nathan"/>
    <s v="Huynh"/>
    <s v="NATHANHUYNH0075@YAHOO.COM"/>
    <x v="1"/>
    <x v="1"/>
    <d v="2023-06-13T00:00:00"/>
    <d v="2022-10-06T00:00:00"/>
    <m/>
    <x v="35"/>
    <s v="Q4, FY23"/>
  </r>
  <r>
    <x v="8"/>
    <s v="Supply Chain DCManagement"/>
    <s v="DC"/>
    <d v="2020-03-09T00:00:00"/>
    <s v="Philip"/>
    <s v="Dibbs"/>
    <s v="PHILIPDIBBS@GMAIL.COM"/>
    <x v="0"/>
    <x v="1"/>
    <d v="2023-06-13T00:00:00"/>
    <d v="2022-10-06T00:00:00"/>
    <m/>
    <x v="35"/>
    <s v="Q4, FY23"/>
  </r>
  <r>
    <x v="8"/>
    <s v="Supply Chain DCManagement"/>
    <s v="DC"/>
    <d v="2020-03-09T00:00:00"/>
    <s v="Philip"/>
    <s v="Dibbs"/>
    <s v="PHILIPDIBBS@GMAIL.COM"/>
    <x v="1"/>
    <x v="1"/>
    <d v="2023-06-13T00:00:00"/>
    <d v="2022-10-06T00:00:00"/>
    <m/>
    <x v="35"/>
    <s v="Q4, FY23"/>
  </r>
  <r>
    <x v="8"/>
    <s v="Supply Chain DCManagement"/>
    <s v="DC"/>
    <d v="2020-03-09T00:00:00"/>
    <s v="Rajesh"/>
    <s v="Garikapati"/>
    <s v="Rajesh.Garikapati@srg.com.au"/>
    <x v="0"/>
    <x v="1"/>
    <d v="2023-06-13T00:00:00"/>
    <d v="2022-10-06T00:00:00"/>
    <m/>
    <x v="35"/>
    <s v="Q4, FY23"/>
  </r>
  <r>
    <x v="8"/>
    <s v="Supply Chain DCManagement"/>
    <s v="DC"/>
    <d v="2020-03-09T00:00:00"/>
    <s v="Rajesh"/>
    <s v="Garikapati"/>
    <s v="Rajesh.Garikapati@srg.com.au"/>
    <x v="1"/>
    <x v="1"/>
    <d v="2023-06-13T00:00:00"/>
    <d v="2022-10-06T00:00:00"/>
    <m/>
    <x v="35"/>
    <s v="Q4, FY23"/>
  </r>
  <r>
    <x v="8"/>
    <s v="Supply Chain DCManagement"/>
    <s v="DC"/>
    <d v="2020-03-09T00:00:00"/>
    <s v="Timi"/>
    <s v="Huta"/>
    <s v="AHUHUTA@YAHOO.COM.AU"/>
    <x v="0"/>
    <x v="1"/>
    <d v="2023-06-13T00:00:00"/>
    <d v="2022-10-06T00:00:00"/>
    <m/>
    <x v="35"/>
    <s v="Q4, FY23"/>
  </r>
  <r>
    <x v="8"/>
    <s v="Supply Chain DCManagement"/>
    <s v="DC"/>
    <d v="2020-03-09T00:00:00"/>
    <s v="Timi"/>
    <s v="Huta"/>
    <s v="AHUHUTA@YAHOO.COM.AU"/>
    <x v="1"/>
    <x v="1"/>
    <d v="2023-06-13T00:00:00"/>
    <d v="2022-10-06T00:00:00"/>
    <m/>
    <x v="35"/>
    <s v="Q4, FY23"/>
  </r>
  <r>
    <x v="8"/>
    <s v="Supply Chain DCManagement"/>
    <s v="DC LEADING HANDS"/>
    <d v="2020-03-09T00:00:00"/>
    <s v="Balaji"/>
    <s v="Kathirvelu"/>
    <s v="Veerappa.Kathirvelu@srg.com.au"/>
    <x v="0"/>
    <x v="1"/>
    <d v="2022-10-06T00:00:00"/>
    <d v="2022-10-06T00:00:00"/>
    <m/>
    <x v="3"/>
    <s v="Q2, FY23"/>
  </r>
  <r>
    <x v="8"/>
    <s v="Supply Chain DCManagement"/>
    <s v="DC LEADING HANDS"/>
    <d v="2020-03-09T00:00:00"/>
    <s v="Balaji"/>
    <s v="Kathirvelu"/>
    <s v="Veerappa.Kathirvelu@srg.com.au"/>
    <x v="1"/>
    <x v="1"/>
    <d v="2022-10-06T00:00:00"/>
    <d v="2022-10-06T00:00:00"/>
    <m/>
    <x v="3"/>
    <s v="Q2, FY23"/>
  </r>
  <r>
    <x v="8"/>
    <s v="Supply Chain DCManagement"/>
    <s v="DC LEADING HANDS"/>
    <d v="2020-03-09T00:00:00"/>
    <s v="Balaji"/>
    <s v="Kathirvelu"/>
    <s v="Veerappa.Kathirvelu@srg.com.au"/>
    <x v="2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3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4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5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6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7"/>
    <x v="1"/>
    <d v="2024-04-03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8"/>
    <x v="1"/>
    <d v="2024-03-28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9"/>
    <x v="1"/>
    <d v="2024-03-28T00:00:00"/>
    <d v="2024-03-22T00:00:00"/>
    <m/>
    <x v="5"/>
    <s v="Q4, FY24"/>
  </r>
  <r>
    <x v="8"/>
    <s v="Supply Chain DCManagement"/>
    <s v="DC LEADING HANDS"/>
    <d v="2020-03-09T00:00:00"/>
    <s v="Balaji"/>
    <s v="Kathirvelu"/>
    <s v="Veerappa.Kathirvelu@srg.com.au"/>
    <x v="10"/>
    <x v="1"/>
    <d v="2024-03-28T00:00:00"/>
    <d v="2024-03-22T00:00:00"/>
    <m/>
    <x v="5"/>
    <s v="Q4, FY24"/>
  </r>
  <r>
    <x v="8"/>
    <m/>
    <s v="SHARED SERVICES"/>
    <d v="2020-03-09T00:00:00"/>
    <s v="Suri"/>
    <s v="Nyalakanti"/>
    <s v="Suri.Nyalakanti@srg.com.au"/>
    <x v="0"/>
    <x v="1"/>
    <d v="2023-06-13T00:00:00"/>
    <d v="2022-10-06T00:00:00"/>
    <m/>
    <x v="35"/>
    <s v="Q4, FY23"/>
  </r>
  <r>
    <x v="8"/>
    <m/>
    <s v="SHARED SERVICES"/>
    <d v="2020-03-09T00:00:00"/>
    <s v="Suri"/>
    <s v="Nyalakanti"/>
    <s v="Suri.Nyalakanti@srg.com.au"/>
    <x v="1"/>
    <x v="1"/>
    <d v="2023-06-13T00:00:00"/>
    <d v="2022-10-06T00:00:00"/>
    <m/>
    <x v="35"/>
    <s v="Q4, FY23"/>
  </r>
  <r>
    <x v="8"/>
    <m/>
    <s v="SHARED SERVICES"/>
    <d v="2020-03-09T00:00:00"/>
    <s v="Suri"/>
    <s v="Nyalakanti"/>
    <s v="Suri.Nyalakanti@srg.com.au"/>
    <x v="2"/>
    <x v="0"/>
    <m/>
    <d v="2024-02-29T00:00:00"/>
    <m/>
    <x v="4"/>
    <s v="Q3, FY24"/>
  </r>
  <r>
    <x v="8"/>
    <m/>
    <s v="SHARED SERVICES"/>
    <d v="2020-03-09T00:00:00"/>
    <s v="Suri"/>
    <s v="Nyalakanti"/>
    <s v="Suri.Nyalakanti@srg.com.au"/>
    <x v="3"/>
    <x v="0"/>
    <m/>
    <d v="2024-02-29T00:00:00"/>
    <m/>
    <x v="4"/>
    <s v="Q3, FY24"/>
  </r>
  <r>
    <x v="8"/>
    <m/>
    <s v="SHARED SERVICES"/>
    <d v="2020-03-09T00:00:00"/>
    <s v="Suri"/>
    <s v="Nyalakanti"/>
    <s v="Suri.Nyalakanti@srg.com.au"/>
    <x v="4"/>
    <x v="0"/>
    <m/>
    <d v="2024-02-29T00:00:00"/>
    <m/>
    <x v="4"/>
    <s v="Q3, FY24"/>
  </r>
  <r>
    <x v="8"/>
    <m/>
    <s v="SHARED SERVICES"/>
    <d v="2020-03-09T00:00:00"/>
    <s v="Suri"/>
    <s v="Nyalakanti"/>
    <s v="Suri.Nyalakanti@srg.com.au"/>
    <x v="5"/>
    <x v="0"/>
    <m/>
    <d v="2024-02-29T00:00:00"/>
    <m/>
    <x v="4"/>
    <s v="Q3, FY24"/>
  </r>
  <r>
    <x v="8"/>
    <m/>
    <s v="SHARED SERVICES"/>
    <d v="2020-03-09T00:00:00"/>
    <s v="Suri"/>
    <s v="Nyalakanti"/>
    <s v="Suri.Nyalakanti@srg.com.au"/>
    <x v="6"/>
    <x v="0"/>
    <m/>
    <d v="2024-02-29T00:00:00"/>
    <m/>
    <x v="4"/>
    <s v="Q3, FY24"/>
  </r>
  <r>
    <x v="8"/>
    <m/>
    <s v="SHARED SERVICES"/>
    <d v="2020-03-09T00:00:00"/>
    <s v="Suri"/>
    <s v="Nyalakanti"/>
    <s v="Suri.Nyalakanti@srg.com.au"/>
    <x v="7"/>
    <x v="1"/>
    <d v="2024-09-10T00:00:00"/>
    <d v="2023-11-03T00:00:00"/>
    <m/>
    <x v="16"/>
    <s v="Q1, FY25"/>
  </r>
  <r>
    <x v="8"/>
    <m/>
    <s v="SHARED SERVICES"/>
    <d v="2020-03-09T00:00:00"/>
    <s v="Suri"/>
    <s v="Nyalakanti"/>
    <s v="Suri.Nyalakanti@srg.com.au"/>
    <x v="8"/>
    <x v="1"/>
    <d v="2023-12-04T00:00:00"/>
    <d v="2023-11-03T00:00:00"/>
    <m/>
    <x v="25"/>
    <s v="Q2, FY24"/>
  </r>
  <r>
    <x v="8"/>
    <m/>
    <s v="SHARED SERVICES"/>
    <d v="2020-03-09T00:00:00"/>
    <s v="Suri"/>
    <s v="Nyalakanti"/>
    <s v="Suri.Nyalakanti@srg.com.au"/>
    <x v="9"/>
    <x v="1"/>
    <d v="2023-12-04T00:00:00"/>
    <d v="2023-11-03T00:00:00"/>
    <m/>
    <x v="25"/>
    <s v="Q2, FY24"/>
  </r>
  <r>
    <x v="8"/>
    <m/>
    <s v="SHARED SERVICES"/>
    <d v="2020-03-09T00:00:00"/>
    <s v="Suri"/>
    <s v="Nyalakanti"/>
    <s v="Suri.Nyalakanti@srg.com.au"/>
    <x v="10"/>
    <x v="1"/>
    <d v="2024-12-03T00:00:00"/>
    <d v="2023-11-03T00:00:00"/>
    <m/>
    <x v="14"/>
    <s v="Q2, FY25"/>
  </r>
  <r>
    <x v="11"/>
    <s v="SPG DEV MGT"/>
    <s v="SPG TEAM"/>
    <d v="2020-01-08T00:00:00"/>
    <s v="Rebecca"/>
    <s v="Lees"/>
    <s v="Rebecca.Lees@sghlegal.com.au"/>
    <x v="0"/>
    <x v="1"/>
    <d v="2025-02-04T00:00:00"/>
    <d v="2022-09-20T00:00:00"/>
    <m/>
    <x v="8"/>
    <s v="Q3, FY25"/>
  </r>
  <r>
    <x v="11"/>
    <s v="SPG DEV MGT"/>
    <s v="SPG TEAM"/>
    <d v="2020-01-08T00:00:00"/>
    <s v="Rebecca"/>
    <s v="Lees"/>
    <s v="Rebecca.Lees@sghlegal.com.au"/>
    <x v="1"/>
    <x v="1"/>
    <d v="2025-02-04T00:00:00"/>
    <d v="2022-09-20T00:00:00"/>
    <m/>
    <x v="8"/>
    <s v="Q3, FY25"/>
  </r>
  <r>
    <x v="11"/>
    <s v="SPG DEV MGT"/>
    <s v="SPG TEAM"/>
    <d v="2020-01-08T00:00:00"/>
    <s v="Rebecca"/>
    <s v="Lees"/>
    <s v="Rebecca.Lees@sghlegal.com.au"/>
    <x v="2"/>
    <x v="0"/>
    <m/>
    <d v="2024-04-18T00:00:00"/>
    <m/>
    <x v="5"/>
    <s v="Q4, FY24"/>
  </r>
  <r>
    <x v="11"/>
    <s v="SPG DEV MGT"/>
    <s v="SPG TEAM"/>
    <d v="2020-01-08T00:00:00"/>
    <s v="Rebecca"/>
    <s v="Lees"/>
    <s v="Rebecca.Lees@sghlegal.com.au"/>
    <x v="3"/>
    <x v="0"/>
    <m/>
    <d v="2024-04-18T00:00:00"/>
    <m/>
    <x v="5"/>
    <s v="Q4, FY24"/>
  </r>
  <r>
    <x v="11"/>
    <s v="SPG DEV MGT"/>
    <s v="SPG TEAM"/>
    <d v="2020-01-08T00:00:00"/>
    <s v="Rebecca"/>
    <s v="Lees"/>
    <s v="Rebecca.Lees@sghlegal.com.au"/>
    <x v="4"/>
    <x v="0"/>
    <m/>
    <d v="2024-04-18T00:00:00"/>
    <m/>
    <x v="5"/>
    <s v="Q4, FY24"/>
  </r>
  <r>
    <x v="11"/>
    <s v="SPG DEV MGT"/>
    <s v="SPG TEAM"/>
    <d v="2020-01-08T00:00:00"/>
    <s v="Rebecca"/>
    <s v="Lees"/>
    <s v="Rebecca.Lees@sghlegal.com.au"/>
    <x v="5"/>
    <x v="0"/>
    <m/>
    <d v="2024-04-18T00:00:00"/>
    <m/>
    <x v="5"/>
    <s v="Q4, FY24"/>
  </r>
  <r>
    <x v="11"/>
    <s v="SPG DEV MGT"/>
    <s v="SPG TEAM"/>
    <d v="2020-01-08T00:00:00"/>
    <s v="Rebecca"/>
    <s v="Lees"/>
    <s v="Rebecca.Lees@sghlegal.com.au"/>
    <x v="6"/>
    <x v="0"/>
    <m/>
    <d v="2024-04-18T00:00:00"/>
    <m/>
    <x v="5"/>
    <s v="Q4, FY24"/>
  </r>
  <r>
    <x v="11"/>
    <s v="SPG DEV MGT"/>
    <s v="SPG TEAM"/>
    <d v="2020-01-08T00:00:00"/>
    <s v="Rebecca"/>
    <s v="Lees"/>
    <s v="Rebecca.Lees@sghlegal.com.au"/>
    <x v="7"/>
    <x v="1"/>
    <d v="2022-05-02T00:00:00"/>
    <d v="2022-03-15T00:00:00"/>
    <m/>
    <x v="42"/>
    <s v="Q4, FY22"/>
  </r>
  <r>
    <x v="11"/>
    <s v="SPG DEV MGT"/>
    <s v="SPG TEAM"/>
    <d v="2020-01-08T00:00:00"/>
    <s v="Rebecca"/>
    <s v="Lees"/>
    <s v="Rebecca.Lees@sghlegal.com.au"/>
    <x v="8"/>
    <x v="1"/>
    <d v="2025-02-04T00:00:00"/>
    <d v="2023-05-11T00:00:00"/>
    <m/>
    <x v="8"/>
    <s v="Q3, FY25"/>
  </r>
  <r>
    <x v="11"/>
    <s v="SPG DEV MGT"/>
    <s v="SPG TEAM"/>
    <d v="2020-01-08T00:00:00"/>
    <s v="Rebecca"/>
    <s v="Lees"/>
    <s v="Rebecca.Lees@sghlegal.com.au"/>
    <x v="9"/>
    <x v="1"/>
    <d v="2022-05-02T00:00:00"/>
    <d v="2021-08-30T00:00:00"/>
    <m/>
    <x v="42"/>
    <s v="Q4, FY22"/>
  </r>
  <r>
    <x v="11"/>
    <s v="SPG DEV MGT"/>
    <s v="SPG TEAM"/>
    <d v="2020-01-08T00:00:00"/>
    <s v="Rebecca"/>
    <s v="Lees"/>
    <s v="Rebecca.Lees@sghlegal.com.au"/>
    <x v="10"/>
    <x v="1"/>
    <d v="2022-05-02T00:00:00"/>
    <d v="2020-01-10T00:00:00"/>
    <m/>
    <x v="42"/>
    <s v="Q4, FY22"/>
  </r>
  <r>
    <x v="6"/>
    <s v="FFM Finance SM1"/>
    <s v="SHARED SERVICES"/>
    <d v="2019-12-23T00:00:00"/>
    <s v="Jacqueline"/>
    <s v="Doria"/>
    <s v="jacqueline.doria@srg.com.au"/>
    <x v="11"/>
    <x v="1"/>
    <d v="2022-10-04T00:00:00"/>
    <d v="2022-10-03T00:00:00"/>
    <m/>
    <x v="3"/>
    <s v="Q2, FY23"/>
  </r>
  <r>
    <x v="6"/>
    <s v="FFM Finance SM1"/>
    <s v="SHARED SERVICES"/>
    <d v="2019-12-23T00:00:00"/>
    <s v="Jacqueline"/>
    <s v="Doria"/>
    <s v="jacqueline.doria@srg.com.au"/>
    <x v="0"/>
    <x v="1"/>
    <d v="2022-10-04T00:00:00"/>
    <d v="2022-09-20T00:00:00"/>
    <m/>
    <x v="3"/>
    <s v="Q2, FY23"/>
  </r>
  <r>
    <x v="6"/>
    <s v="FFM Finance SM1"/>
    <s v="SHARED SERVICES"/>
    <d v="2019-12-23T00:00:00"/>
    <s v="Jacqueline"/>
    <s v="Doria"/>
    <s v="jacqueline.doria@srg.com.au"/>
    <x v="1"/>
    <x v="1"/>
    <d v="2023-01-03T00:00:00"/>
    <d v="2022-09-20T00:00:00"/>
    <m/>
    <x v="9"/>
    <s v="Q3, FY23"/>
  </r>
  <r>
    <x v="6"/>
    <s v="FFM Finance SM1"/>
    <s v="SHARED SERVICES"/>
    <d v="2019-12-23T00:00:00"/>
    <s v="Jacqueline"/>
    <s v="Doria"/>
    <s v="jacqueline.doria@srg.com.au"/>
    <x v="2"/>
    <x v="1"/>
    <d v="2025-05-19T00:00:00"/>
    <d v="2024-02-29T00:00:00"/>
    <m/>
    <x v="0"/>
    <s v="Q4, FY25"/>
  </r>
  <r>
    <x v="6"/>
    <s v="FFM Finance SM1"/>
    <s v="SHARED SERVICES"/>
    <d v="2019-12-23T00:00:00"/>
    <s v="Jacqueline"/>
    <s v="Doria"/>
    <s v="jacqueline.doria@srg.com.au"/>
    <x v="3"/>
    <x v="1"/>
    <d v="2025-05-19T00:00:00"/>
    <d v="2024-02-29T00:00:00"/>
    <m/>
    <x v="0"/>
    <s v="Q4, FY25"/>
  </r>
  <r>
    <x v="6"/>
    <s v="FFM Finance SM1"/>
    <s v="SHARED SERVICES"/>
    <d v="2019-12-23T00:00:00"/>
    <s v="Jacqueline"/>
    <s v="Doria"/>
    <s v="jacqueline.doria@srg.com.au"/>
    <x v="4"/>
    <x v="1"/>
    <d v="2025-05-19T00:00:00"/>
    <d v="2024-02-29T00:00:00"/>
    <m/>
    <x v="0"/>
    <s v="Q4, FY25"/>
  </r>
  <r>
    <x v="6"/>
    <s v="FFM Finance SM1"/>
    <s v="SHARED SERVICES"/>
    <d v="2019-12-23T00:00:00"/>
    <s v="Jacqueline"/>
    <s v="Doria"/>
    <s v="jacqueline.doria@srg.com.au"/>
    <x v="5"/>
    <x v="1"/>
    <d v="2025-05-19T00:00:00"/>
    <d v="2024-02-29T00:00:00"/>
    <m/>
    <x v="0"/>
    <s v="Q4, FY25"/>
  </r>
  <r>
    <x v="6"/>
    <s v="FFM Finance SM1"/>
    <s v="SHARED SERVICES"/>
    <d v="2019-12-23T00:00:00"/>
    <s v="Jacqueline"/>
    <s v="Doria"/>
    <s v="jacqueline.doria@srg.com.au"/>
    <x v="6"/>
    <x v="2"/>
    <m/>
    <d v="2024-02-29T00:00:00"/>
    <m/>
    <x v="56"/>
    <s v="Q2, FY20"/>
  </r>
  <r>
    <x v="6"/>
    <s v="FFM Finance SM1"/>
    <s v="SHARED SERVICES"/>
    <d v="2019-12-23T00:00:00"/>
    <s v="Jacqueline"/>
    <s v="Doria"/>
    <s v="jacqueline.doria@srg.com.au"/>
    <x v="7"/>
    <x v="1"/>
    <d v="2022-03-18T00:00:00"/>
    <d v="2022-03-15T00:00:00"/>
    <m/>
    <x v="6"/>
    <s v="Q3, FY22"/>
  </r>
  <r>
    <x v="6"/>
    <s v="FFM Finance SM1"/>
    <s v="SHARED SERVICES"/>
    <d v="2019-12-23T00:00:00"/>
    <s v="Jacqueline"/>
    <s v="Doria"/>
    <s v="jacqueline.doria@srg.com.au"/>
    <x v="8"/>
    <x v="1"/>
    <d v="2023-01-03T00:00:00"/>
    <d v="2022-06-23T00:00:00"/>
    <m/>
    <x v="9"/>
    <s v="Q3, FY23"/>
  </r>
  <r>
    <x v="6"/>
    <s v="FFM Finance SM1"/>
    <s v="SHARED SERVICES"/>
    <d v="2019-12-23T00:00:00"/>
    <s v="Jacqueline"/>
    <s v="Doria"/>
    <s v="jacqueline.doria@srg.com.au"/>
    <x v="9"/>
    <x v="1"/>
    <d v="2021-08-30T00:00:00"/>
    <d v="2021-08-09T00:00:00"/>
    <m/>
    <x v="18"/>
    <s v="Q1, FY22"/>
  </r>
  <r>
    <x v="6"/>
    <s v="FFM Finance SM1"/>
    <s v="SHARED SERVICES"/>
    <d v="2019-12-23T00:00:00"/>
    <s v="Jacqueline"/>
    <s v="Doria"/>
    <s v="jacqueline.doria@srg.com.au"/>
    <x v="9"/>
    <x v="1"/>
    <d v="2022-12-12T00:00:00"/>
    <d v="2022-12-12T00:00:00"/>
    <m/>
    <x v="40"/>
    <s v="Q2, FY23"/>
  </r>
  <r>
    <x v="6"/>
    <s v="FFM Finance SM1"/>
    <s v="SHARED SERVICES"/>
    <d v="2019-12-23T00:00:00"/>
    <s v="Jacqueline"/>
    <s v="Doria"/>
    <s v="jacqueline.doria@srg.com.au"/>
    <x v="9"/>
    <x v="1"/>
    <d v="2023-07-03T00:00:00"/>
    <d v="2023-07-03T00:00:00"/>
    <m/>
    <x v="7"/>
    <s v="Q1, FY24"/>
  </r>
  <r>
    <x v="6"/>
    <s v="FFM Finance SM1"/>
    <s v="SHARED SERVICES"/>
    <d v="2019-12-23T00:00:00"/>
    <s v="Jacqueline"/>
    <s v="Doria"/>
    <s v="jacqueline.doria@srg.com.au"/>
    <x v="10"/>
    <x v="1"/>
    <d v="2021-12-09T00:00:00"/>
    <d v="2019-11-22T00:00:00"/>
    <m/>
    <x v="33"/>
    <s v="Q2, FY22"/>
  </r>
  <r>
    <x v="8"/>
    <s v="Supply Chain DCManagement"/>
    <s v="DC"/>
    <d v="2019-12-04T00:00:00"/>
    <s v="Abdullah"/>
    <s v="Aimaq"/>
    <s v="ABDULLAH.AIMAQ221@HOTMAIL.COM"/>
    <x v="0"/>
    <x v="1"/>
    <d v="2023-08-04T00:00:00"/>
    <d v="2022-10-06T00:00:00"/>
    <m/>
    <x v="34"/>
    <s v="Q1, FY24"/>
  </r>
  <r>
    <x v="8"/>
    <s v="Supply Chain DCManagement"/>
    <s v="DC"/>
    <d v="2019-12-04T00:00:00"/>
    <s v="Abdullah"/>
    <s v="Aimaq"/>
    <s v="ABDULLAH.AIMAQ221@HOTMAIL.COM"/>
    <x v="1"/>
    <x v="1"/>
    <d v="2023-08-04T00:00:00"/>
    <d v="2022-10-06T00:00:00"/>
    <m/>
    <x v="34"/>
    <s v="Q1, FY24"/>
  </r>
  <r>
    <x v="1"/>
    <m/>
    <s v="SHARED SERVICES"/>
    <d v="2019-11-18T00:00:00"/>
    <s v="Su"/>
    <s v="Xie"/>
    <s v="su.ying.xie@srg.com.au"/>
    <x v="11"/>
    <x v="1"/>
    <d v="2022-10-04T00:00:00"/>
    <d v="2022-10-03T00:00:00"/>
    <m/>
    <x v="3"/>
    <s v="Q2, FY23"/>
  </r>
  <r>
    <x v="1"/>
    <m/>
    <s v="SHARED SERVICES"/>
    <d v="2019-11-18T00:00:00"/>
    <s v="Su"/>
    <s v="Xie"/>
    <s v="su.ying.xie@srg.com.au"/>
    <x v="0"/>
    <x v="1"/>
    <d v="2022-09-29T00:00:00"/>
    <d v="2022-09-20T00:00:00"/>
    <m/>
    <x v="3"/>
    <s v="Q2, FY23"/>
  </r>
  <r>
    <x v="1"/>
    <m/>
    <s v="SHARED SERVICES"/>
    <d v="2019-11-18T00:00:00"/>
    <s v="Su"/>
    <s v="Xie"/>
    <s v="su.ying.xie@srg.com.au"/>
    <x v="1"/>
    <x v="1"/>
    <d v="2022-09-29T00:00:00"/>
    <d v="2022-09-20T00:00:00"/>
    <m/>
    <x v="3"/>
    <s v="Q2, FY23"/>
  </r>
  <r>
    <x v="1"/>
    <m/>
    <s v="SHARED SERVICES"/>
    <d v="2019-11-18T00:00:00"/>
    <s v="Su"/>
    <s v="Xie"/>
    <s v="su.ying.xie@srg.com.au"/>
    <x v="2"/>
    <x v="1"/>
    <d v="2025-05-20T00:00:00"/>
    <d v="2024-02-29T00:00:00"/>
    <m/>
    <x v="0"/>
    <s v="Q4, FY25"/>
  </r>
  <r>
    <x v="1"/>
    <m/>
    <s v="SHARED SERVICES"/>
    <d v="2019-11-18T00:00:00"/>
    <s v="Su"/>
    <s v="Xie"/>
    <s v="su.ying.xie@srg.com.au"/>
    <x v="3"/>
    <x v="1"/>
    <d v="2025-05-20T00:00:00"/>
    <d v="2024-02-29T00:00:00"/>
    <m/>
    <x v="0"/>
    <s v="Q4, FY25"/>
  </r>
  <r>
    <x v="1"/>
    <m/>
    <s v="SHARED SERVICES"/>
    <d v="2019-11-18T00:00:00"/>
    <s v="Su"/>
    <s v="Xie"/>
    <s v="su.ying.xie@srg.com.au"/>
    <x v="4"/>
    <x v="1"/>
    <d v="2025-05-20T00:00:00"/>
    <d v="2024-02-29T00:00:00"/>
    <m/>
    <x v="0"/>
    <s v="Q4, FY25"/>
  </r>
  <r>
    <x v="1"/>
    <m/>
    <s v="SHARED SERVICES"/>
    <d v="2019-11-18T00:00:00"/>
    <s v="Su"/>
    <s v="Xie"/>
    <s v="su.ying.xie@srg.com.au"/>
    <x v="5"/>
    <x v="1"/>
    <d v="2025-05-20T00:00:00"/>
    <d v="2024-02-29T00:00:00"/>
    <m/>
    <x v="0"/>
    <s v="Q4, FY25"/>
  </r>
  <r>
    <x v="1"/>
    <m/>
    <s v="SHARED SERVICES"/>
    <d v="2019-11-18T00:00:00"/>
    <s v="Su"/>
    <s v="Xie"/>
    <s v="su.ying.xie@srg.com.au"/>
    <x v="6"/>
    <x v="1"/>
    <d v="2025-05-20T00:00:00"/>
    <d v="2024-02-29T00:00:00"/>
    <m/>
    <x v="0"/>
    <s v="Q4, FY25"/>
  </r>
  <r>
    <x v="1"/>
    <m/>
    <s v="SHARED SERVICES"/>
    <d v="2019-11-18T00:00:00"/>
    <s v="Su"/>
    <s v="Xie"/>
    <s v="su.ying.xie@srg.com.au"/>
    <x v="7"/>
    <x v="1"/>
    <d v="2022-03-24T00:00:00"/>
    <d v="2022-03-15T00:00:00"/>
    <m/>
    <x v="6"/>
    <s v="Q3, FY22"/>
  </r>
  <r>
    <x v="1"/>
    <m/>
    <s v="SHARED SERVICES"/>
    <d v="2019-11-18T00:00:00"/>
    <s v="Su"/>
    <s v="Xie"/>
    <s v="su.ying.xie@srg.com.au"/>
    <x v="8"/>
    <x v="1"/>
    <d v="2022-11-16T00:00:00"/>
    <d v="2022-06-23T00:00:00"/>
    <m/>
    <x v="26"/>
    <s v="Q2, FY23"/>
  </r>
  <r>
    <x v="1"/>
    <m/>
    <s v="SHARED SERVICES"/>
    <d v="2019-11-18T00:00:00"/>
    <s v="Su"/>
    <s v="Xie"/>
    <s v="su.ying.xie@srg.com.au"/>
    <x v="9"/>
    <x v="1"/>
    <d v="2021-08-30T00:00:00"/>
    <d v="2021-08-09T00:00:00"/>
    <m/>
    <x v="18"/>
    <s v="Q1, FY22"/>
  </r>
  <r>
    <x v="1"/>
    <m/>
    <s v="SHARED SERVICES"/>
    <d v="2019-11-18T00:00:00"/>
    <s v="Su"/>
    <s v="Xie"/>
    <s v="su.ying.xie@srg.com.au"/>
    <x v="9"/>
    <x v="1"/>
    <d v="2022-09-06T00:00:00"/>
    <d v="2022-09-06T00:00:00"/>
    <m/>
    <x v="30"/>
    <s v="Q1, FY23"/>
  </r>
  <r>
    <x v="1"/>
    <m/>
    <s v="SHARED SERVICES"/>
    <d v="2019-11-18T00:00:00"/>
    <s v="Su"/>
    <s v="Xie"/>
    <s v="su.ying.xie@srg.com.au"/>
    <x v="10"/>
    <x v="1"/>
    <d v="2021-12-13T00:00:00"/>
    <d v="2019-09-25T00:00:00"/>
    <m/>
    <x v="33"/>
    <s v="Q2, FY22"/>
  </r>
  <r>
    <x v="2"/>
    <s v="IT DIGITAL"/>
    <s v="SHARED SERVICES IT"/>
    <d v="2019-09-30T00:00:00"/>
    <s v="Andrew"/>
    <s v="Arvanitakis"/>
    <s v="Andrew.Arvanitakis@srg.com.au"/>
    <x v="11"/>
    <x v="1"/>
    <d v="2023-04-04T00:00:00"/>
    <d v="2022-10-03T00:00:00"/>
    <m/>
    <x v="37"/>
    <s v="Q4, FY23"/>
  </r>
  <r>
    <x v="2"/>
    <s v="IT DIGITAL"/>
    <s v="SHARED SERVICES IT"/>
    <d v="2019-09-30T00:00:00"/>
    <s v="Andrew"/>
    <s v="Arvanitakis"/>
    <s v="Andrew.Arvanitakis@srg.com.au"/>
    <x v="0"/>
    <x v="1"/>
    <d v="2023-04-04T00:00:00"/>
    <d v="2022-09-20T00:00:00"/>
    <m/>
    <x v="37"/>
    <s v="Q4, FY23"/>
  </r>
  <r>
    <x v="2"/>
    <s v="IT DIGITAL"/>
    <s v="SHARED SERVICES IT"/>
    <d v="2019-09-30T00:00:00"/>
    <s v="Andrew"/>
    <s v="Arvanitakis"/>
    <s v="Andrew.Arvanitakis@srg.com.au"/>
    <x v="1"/>
    <x v="1"/>
    <d v="2023-04-04T00:00:00"/>
    <d v="2022-09-20T00:00:00"/>
    <m/>
    <x v="37"/>
    <s v="Q4, FY23"/>
  </r>
  <r>
    <x v="2"/>
    <s v="IT DIGITAL"/>
    <s v="SHARED SERVICES IT"/>
    <d v="2019-09-30T00:00:00"/>
    <s v="Andrew"/>
    <s v="Arvanitakis"/>
    <s v="Andrew.Arvanitakis@srg.com.au"/>
    <x v="2"/>
    <x v="1"/>
    <d v="2024-08-25T00:00:00"/>
    <d v="2024-02-29T00:00:00"/>
    <m/>
    <x v="17"/>
    <s v="Q1, FY25"/>
  </r>
  <r>
    <x v="2"/>
    <s v="IT DIGITAL"/>
    <s v="SHARED SERVICES IT"/>
    <d v="2019-09-30T00:00:00"/>
    <s v="Andrew"/>
    <s v="Arvanitakis"/>
    <s v="Andrew.Arvanitakis@srg.com.au"/>
    <x v="3"/>
    <x v="1"/>
    <d v="2024-08-25T00:00:00"/>
    <d v="2024-02-29T00:00:00"/>
    <m/>
    <x v="17"/>
    <s v="Q1, FY25"/>
  </r>
  <r>
    <x v="2"/>
    <s v="IT DIGITAL"/>
    <s v="SHARED SERVICES IT"/>
    <d v="2019-09-30T00:00:00"/>
    <s v="Andrew"/>
    <s v="Arvanitakis"/>
    <s v="Andrew.Arvanitakis@srg.com.au"/>
    <x v="4"/>
    <x v="1"/>
    <d v="2024-08-25T00:00:00"/>
    <d v="2024-02-29T00:00:00"/>
    <m/>
    <x v="17"/>
    <s v="Q1, FY25"/>
  </r>
  <r>
    <x v="2"/>
    <s v="IT DIGITAL"/>
    <s v="SHARED SERVICES IT"/>
    <d v="2019-09-30T00:00:00"/>
    <s v="Andrew"/>
    <s v="Arvanitakis"/>
    <s v="Andrew.Arvanitakis@srg.com.au"/>
    <x v="5"/>
    <x v="1"/>
    <d v="2023-10-11T00:00:00"/>
    <d v="2023-10-11T00:00:00"/>
    <m/>
    <x v="29"/>
    <s v="Q2, FY24"/>
  </r>
  <r>
    <x v="2"/>
    <s v="IT DIGITAL"/>
    <s v="SHARED SERVICES IT"/>
    <d v="2019-09-30T00:00:00"/>
    <s v="Andrew"/>
    <s v="Arvanitakis"/>
    <s v="Andrew.Arvanitakis@srg.com.au"/>
    <x v="5"/>
    <x v="1"/>
    <d v="2024-08-25T00:00:00"/>
    <d v="2024-02-29T00:00:00"/>
    <m/>
    <x v="17"/>
    <s v="Q1, FY25"/>
  </r>
  <r>
    <x v="2"/>
    <s v="IT DIGITAL"/>
    <s v="SHARED SERVICES IT"/>
    <d v="2019-09-30T00:00:00"/>
    <s v="Andrew"/>
    <s v="Arvanitakis"/>
    <s v="Andrew.Arvanitakis@srg.com.au"/>
    <x v="6"/>
    <x v="1"/>
    <d v="2024-08-25T00:00:00"/>
    <d v="2024-02-29T00:00:00"/>
    <m/>
    <x v="17"/>
    <s v="Q1, FY25"/>
  </r>
  <r>
    <x v="2"/>
    <s v="IT DIGITAL"/>
    <s v="SHARED SERVICES IT"/>
    <d v="2019-09-30T00:00:00"/>
    <s v="Andrew"/>
    <s v="Arvanitakis"/>
    <s v="Andrew.Arvanitakis@srg.com.au"/>
    <x v="7"/>
    <x v="1"/>
    <d v="2022-03-31T00:00:00"/>
    <d v="2022-03-15T00:00:00"/>
    <s v="To confirm my understanding of the flexible work policy and ensure that my direct reports adhere to the policy"/>
    <x v="27"/>
    <s v="Q4, FY22"/>
  </r>
  <r>
    <x v="2"/>
    <s v="IT DIGITAL"/>
    <s v="SHARED SERVICES IT"/>
    <d v="2019-09-30T00:00:00"/>
    <s v="Andrew"/>
    <s v="Arvanitakis"/>
    <s v="Andrew.Arvanitakis@srg.com.au"/>
    <x v="8"/>
    <x v="1"/>
    <d v="2022-08-30T00:00:00"/>
    <d v="2022-06-23T00:00:00"/>
    <m/>
    <x v="30"/>
    <s v="Q1, FY23"/>
  </r>
  <r>
    <x v="2"/>
    <s v="IT DIGITAL"/>
    <s v="SHARED SERVICES IT"/>
    <d v="2019-09-30T00:00:00"/>
    <s v="Andrew"/>
    <s v="Arvanitakis"/>
    <s v="Andrew.Arvanitakis@srg.com.au"/>
    <x v="9"/>
    <x v="1"/>
    <d v="2021-09-09T00:00:00"/>
    <d v="2021-08-09T00:00:00"/>
    <m/>
    <x v="18"/>
    <s v="Q1, FY22"/>
  </r>
  <r>
    <x v="2"/>
    <s v="IT DIGITAL"/>
    <s v="SHARED SERVICES IT"/>
    <d v="2019-09-30T00:00:00"/>
    <s v="Andrew"/>
    <s v="Arvanitakis"/>
    <s v="Andrew.Arvanitakis@srg.com.au"/>
    <x v="10"/>
    <x v="1"/>
    <d v="2022-06-01T00:00:00"/>
    <d v="2020-10-07T00:00:00"/>
    <m/>
    <x v="41"/>
    <s v="Q4, FY22"/>
  </r>
  <r>
    <x v="0"/>
    <s v="SS ECOMM SM4"/>
    <s v="SHARED SERVICES E-COM"/>
    <d v="2019-09-23T00:00:00"/>
    <s v="Gill"/>
    <s v="Couper"/>
    <s v="gill.couper@srg.com.au"/>
    <x v="11"/>
    <x v="1"/>
    <d v="2022-10-07T00:00:00"/>
    <d v="2022-10-03T00:00:00"/>
    <m/>
    <x v="3"/>
    <s v="Q2, FY23"/>
  </r>
  <r>
    <x v="0"/>
    <s v="SS ECOMM SM4"/>
    <s v="SHARED SERVICES E-COM"/>
    <d v="2019-09-23T00:00:00"/>
    <s v="Gill"/>
    <s v="Couper"/>
    <s v="gill.couper@srg.com.au"/>
    <x v="0"/>
    <x v="1"/>
    <d v="2022-09-30T00:00:00"/>
    <d v="2022-09-20T00:00:00"/>
    <m/>
    <x v="3"/>
    <s v="Q2, FY23"/>
  </r>
  <r>
    <x v="0"/>
    <s v="SS ECOMM SM4"/>
    <s v="SHARED SERVICES E-COM"/>
    <d v="2019-09-23T00:00:00"/>
    <s v="Gill"/>
    <s v="Couper"/>
    <s v="gill.couper@srg.com.au"/>
    <x v="1"/>
    <x v="1"/>
    <d v="2022-09-30T00:00:00"/>
    <d v="2022-09-20T00:00:00"/>
    <m/>
    <x v="3"/>
    <s v="Q2, FY23"/>
  </r>
  <r>
    <x v="0"/>
    <s v="SS ECOMM SM4"/>
    <s v="SHARED SERVICES E-COM"/>
    <d v="2019-09-23T00:00:00"/>
    <s v="Gill"/>
    <s v="Couper"/>
    <s v="gill.couper@srg.com.au"/>
    <x v="2"/>
    <x v="0"/>
    <m/>
    <d v="2025-05-19T00:00:00"/>
    <m/>
    <x v="0"/>
    <s v="Q4, FY25"/>
  </r>
  <r>
    <x v="0"/>
    <s v="SS ECOMM SM4"/>
    <s v="SHARED SERVICES E-COM"/>
    <d v="2019-09-23T00:00:00"/>
    <s v="Gill"/>
    <s v="Couper"/>
    <s v="gill.couper@srg.com.au"/>
    <x v="2"/>
    <x v="1"/>
    <d v="2024-07-02T00:00:00"/>
    <d v="2024-02-29T00:00:00"/>
    <m/>
    <x v="20"/>
    <s v="Q1, FY25"/>
  </r>
  <r>
    <x v="0"/>
    <s v="SS ECOMM SM4"/>
    <s v="SHARED SERVICES E-COM"/>
    <d v="2019-09-23T00:00:00"/>
    <s v="Gill"/>
    <s v="Couper"/>
    <s v="gill.couper@srg.com.au"/>
    <x v="3"/>
    <x v="1"/>
    <d v="2024-04-02T00:00:00"/>
    <d v="2024-02-29T00:00:00"/>
    <m/>
    <x v="5"/>
    <s v="Q4, FY24"/>
  </r>
  <r>
    <x v="0"/>
    <s v="SS ECOMM SM4"/>
    <s v="SHARED SERVICES E-COM"/>
    <d v="2019-09-23T00:00:00"/>
    <s v="Gill"/>
    <s v="Couper"/>
    <s v="gill.couper@srg.com.au"/>
    <x v="4"/>
    <x v="0"/>
    <m/>
    <d v="2025-05-19T00:00:00"/>
    <m/>
    <x v="0"/>
    <s v="Q4, FY25"/>
  </r>
  <r>
    <x v="0"/>
    <s v="SS ECOMM SM4"/>
    <s v="SHARED SERVICES E-COM"/>
    <d v="2019-09-23T00:00:00"/>
    <s v="Gill"/>
    <s v="Couper"/>
    <s v="gill.couper@srg.com.au"/>
    <x v="4"/>
    <x v="1"/>
    <d v="2024-07-02T00:00:00"/>
    <d v="2024-02-29T00:00:00"/>
    <m/>
    <x v="20"/>
    <s v="Q1, FY25"/>
  </r>
  <r>
    <x v="0"/>
    <s v="SS ECOMM SM4"/>
    <s v="SHARED SERVICES E-COM"/>
    <d v="2019-09-23T00:00:00"/>
    <s v="Gill"/>
    <s v="Couper"/>
    <s v="gill.couper@srg.com.au"/>
    <x v="5"/>
    <x v="0"/>
    <m/>
    <d v="2025-05-19T00:00:00"/>
    <m/>
    <x v="0"/>
    <s v="Q4, FY25"/>
  </r>
  <r>
    <x v="0"/>
    <s v="SS ECOMM SM4"/>
    <s v="SHARED SERVICES E-COM"/>
    <d v="2019-09-23T00:00:00"/>
    <s v="Gill"/>
    <s v="Couper"/>
    <s v="gill.couper@srg.com.au"/>
    <x v="5"/>
    <x v="1"/>
    <d v="2024-07-02T00:00:00"/>
    <d v="2024-02-29T00:00:00"/>
    <m/>
    <x v="20"/>
    <s v="Q1, FY25"/>
  </r>
  <r>
    <x v="0"/>
    <s v="SS ECOMM SM4"/>
    <s v="SHARED SERVICES E-COM"/>
    <d v="2019-09-23T00:00:00"/>
    <s v="Gill"/>
    <s v="Couper"/>
    <s v="gill.couper@srg.com.au"/>
    <x v="6"/>
    <x v="0"/>
    <m/>
    <d v="2025-05-20T00:00:00"/>
    <m/>
    <x v="0"/>
    <s v="Q4, FY25"/>
  </r>
  <r>
    <x v="0"/>
    <s v="SS ECOMM SM4"/>
    <s v="SHARED SERVICES E-COM"/>
    <d v="2019-09-23T00:00:00"/>
    <s v="Gill"/>
    <s v="Couper"/>
    <s v="gill.couper@srg.com.au"/>
    <x v="6"/>
    <x v="1"/>
    <d v="2024-07-03T00:00:00"/>
    <d v="2024-02-29T00:00:00"/>
    <m/>
    <x v="20"/>
    <s v="Q1, FY25"/>
  </r>
  <r>
    <x v="0"/>
    <s v="SS ECOMM SM4"/>
    <s v="SHARED SERVICES E-COM"/>
    <d v="2019-09-23T00:00:00"/>
    <s v="Gill"/>
    <s v="Couper"/>
    <s v="gill.couper@srg.com.au"/>
    <x v="7"/>
    <x v="1"/>
    <d v="2022-03-30T00:00:00"/>
    <d v="2022-03-15T00:00:00"/>
    <m/>
    <x v="27"/>
    <s v="Q4, FY22"/>
  </r>
  <r>
    <x v="0"/>
    <s v="SS ECOMM SM4"/>
    <s v="SHARED SERVICES E-COM"/>
    <d v="2019-09-23T00:00:00"/>
    <s v="Gill"/>
    <s v="Couper"/>
    <s v="gill.couper@srg.com.au"/>
    <x v="8"/>
    <x v="1"/>
    <d v="2023-01-03T00:00:00"/>
    <d v="2022-06-23T00:00:00"/>
    <m/>
    <x v="9"/>
    <s v="Q3, FY23"/>
  </r>
  <r>
    <x v="0"/>
    <s v="SS ECOMM SM4"/>
    <s v="SHARED SERVICES E-COM"/>
    <d v="2019-09-23T00:00:00"/>
    <s v="Gill"/>
    <s v="Couper"/>
    <s v="gill.couper@srg.com.au"/>
    <x v="9"/>
    <x v="1"/>
    <d v="2021-09-10T00:00:00"/>
    <d v="2021-08-09T00:00:00"/>
    <m/>
    <x v="18"/>
    <s v="Q1, FY22"/>
  </r>
  <r>
    <x v="0"/>
    <s v="SS ECOMM SM4"/>
    <s v="SHARED SERVICES E-COM"/>
    <d v="2019-09-23T00:00:00"/>
    <s v="Gill"/>
    <s v="Couper"/>
    <s v="gill.couper@srg.com.au"/>
    <x v="9"/>
    <x v="1"/>
    <d v="2022-10-11T00:00:00"/>
    <d v="2022-10-11T00:00:00"/>
    <s v="re visit stores"/>
    <x v="3"/>
    <s v="Q2, FY23"/>
  </r>
  <r>
    <x v="0"/>
    <s v="SS ECOMM SM4"/>
    <s v="SHARED SERVICES E-COM"/>
    <d v="2019-09-23T00:00:00"/>
    <s v="Gill"/>
    <s v="Couper"/>
    <s v="gill.couper@srg.com.au"/>
    <x v="10"/>
    <x v="1"/>
    <d v="2020-01-02T00:00:00"/>
    <d v="2019-08-24T00:00:00"/>
    <m/>
    <x v="57"/>
    <s v="Q3, FY20"/>
  </r>
  <r>
    <x v="7"/>
    <m/>
    <s v="SHARED SERVICES HR"/>
    <d v="2019-07-24T00:00:00"/>
    <s v="Reece"/>
    <s v="Shaw"/>
    <s v="Reece.Shaw@srg.com.au"/>
    <x v="0"/>
    <x v="1"/>
    <d v="2022-11-21T00:00:00"/>
    <d v="2022-09-20T00:00:00"/>
    <m/>
    <x v="26"/>
    <s v="Q2, FY23"/>
  </r>
  <r>
    <x v="7"/>
    <m/>
    <s v="SHARED SERVICES HR"/>
    <d v="2019-07-24T00:00:00"/>
    <s v="Reece"/>
    <s v="Shaw"/>
    <s v="Reece.Shaw@srg.com.au"/>
    <x v="1"/>
    <x v="1"/>
    <d v="2022-11-21T00:00:00"/>
    <d v="2022-09-20T00:00:00"/>
    <m/>
    <x v="26"/>
    <s v="Q2, FY23"/>
  </r>
  <r>
    <x v="7"/>
    <m/>
    <s v="SHARED SERVICES HR"/>
    <d v="2019-07-24T00:00:00"/>
    <s v="Reece"/>
    <s v="Shaw"/>
    <s v="Reece.Shaw@srg.com.au"/>
    <x v="2"/>
    <x v="0"/>
    <m/>
    <d v="2024-02-29T00:00:00"/>
    <m/>
    <x v="4"/>
    <s v="Q3, FY24"/>
  </r>
  <r>
    <x v="7"/>
    <m/>
    <s v="SHARED SERVICES HR"/>
    <d v="2019-07-24T00:00:00"/>
    <s v="Reece"/>
    <s v="Shaw"/>
    <s v="Reece.Shaw@srg.com.au"/>
    <x v="3"/>
    <x v="0"/>
    <m/>
    <d v="2024-02-29T00:00:00"/>
    <m/>
    <x v="4"/>
    <s v="Q3, FY24"/>
  </r>
  <r>
    <x v="7"/>
    <m/>
    <s v="SHARED SERVICES HR"/>
    <d v="2019-07-24T00:00:00"/>
    <s v="Reece"/>
    <s v="Shaw"/>
    <s v="Reece.Shaw@srg.com.au"/>
    <x v="4"/>
    <x v="0"/>
    <m/>
    <d v="2024-02-29T00:00:00"/>
    <m/>
    <x v="4"/>
    <s v="Q3, FY24"/>
  </r>
  <r>
    <x v="7"/>
    <m/>
    <s v="SHARED SERVICES HR"/>
    <d v="2019-07-24T00:00:00"/>
    <s v="Reece"/>
    <s v="Shaw"/>
    <s v="Reece.Shaw@srg.com.au"/>
    <x v="5"/>
    <x v="0"/>
    <m/>
    <d v="2024-02-29T00:00:00"/>
    <m/>
    <x v="4"/>
    <s v="Q3, FY24"/>
  </r>
  <r>
    <x v="7"/>
    <m/>
    <s v="SHARED SERVICES HR"/>
    <d v="2019-07-24T00:00:00"/>
    <s v="Reece"/>
    <s v="Shaw"/>
    <s v="Reece.Shaw@srg.com.au"/>
    <x v="6"/>
    <x v="0"/>
    <m/>
    <d v="2024-02-29T00:00:00"/>
    <m/>
    <x v="4"/>
    <s v="Q3, FY24"/>
  </r>
  <r>
    <x v="7"/>
    <m/>
    <s v="SHARED SERVICES HR"/>
    <d v="2019-07-24T00:00:00"/>
    <s v="Reece"/>
    <s v="Shaw"/>
    <s v="Reece.Shaw@srg.com.au"/>
    <x v="7"/>
    <x v="1"/>
    <d v="2022-04-20T00:00:00"/>
    <d v="2022-03-15T00:00:00"/>
    <m/>
    <x v="27"/>
    <s v="Q4, FY22"/>
  </r>
  <r>
    <x v="7"/>
    <m/>
    <s v="SHARED SERVICES HR"/>
    <d v="2019-07-24T00:00:00"/>
    <s v="Reece"/>
    <s v="Shaw"/>
    <s v="Reece.Shaw@srg.com.au"/>
    <x v="8"/>
    <x v="1"/>
    <d v="2023-01-18T00:00:00"/>
    <d v="2023-01-16T00:00:00"/>
    <m/>
    <x v="9"/>
    <s v="Q3, FY23"/>
  </r>
  <r>
    <x v="7"/>
    <m/>
    <s v="SHARED SERVICES HR"/>
    <d v="2019-07-24T00:00:00"/>
    <s v="Reece"/>
    <s v="Shaw"/>
    <s v="Reece.Shaw@srg.com.au"/>
    <x v="9"/>
    <x v="1"/>
    <d v="2021-09-08T00:00:00"/>
    <d v="2021-08-27T00:00:00"/>
    <m/>
    <x v="18"/>
    <s v="Q1, FY22"/>
  </r>
  <r>
    <x v="7"/>
    <m/>
    <s v="SHARED SERVICES HR"/>
    <d v="2019-07-24T00:00:00"/>
    <s v="Reece"/>
    <s v="Shaw"/>
    <s v="Reece.Shaw@srg.com.au"/>
    <x v="10"/>
    <x v="1"/>
    <d v="2017-03-07T00:00:00"/>
    <d v="2018-07-16T00:00:00"/>
    <m/>
    <x v="50"/>
    <s v="Not Applicable"/>
  </r>
  <r>
    <x v="0"/>
    <s v="SS ECOMM SM4"/>
    <s v="SHARED SERVICES E-COM"/>
    <d v="2019-06-17T00:00:00"/>
    <s v="Juanita"/>
    <s v="Aguero"/>
    <s v="juanita.aguero@spotlight.com.au"/>
    <x v="0"/>
    <x v="1"/>
    <d v="2022-09-27T00:00:00"/>
    <d v="2022-09-20T00:00:00"/>
    <m/>
    <x v="3"/>
    <s v="Q2, FY23"/>
  </r>
  <r>
    <x v="0"/>
    <s v="SS ECOMM SM4"/>
    <s v="SHARED SERVICES E-COM"/>
    <d v="2019-06-17T00:00:00"/>
    <s v="Juanita"/>
    <s v="Aguero"/>
    <s v="juanita.aguero@spotlight.com.au"/>
    <x v="1"/>
    <x v="1"/>
    <d v="2022-09-27T00:00:00"/>
    <d v="2022-09-20T00:00:00"/>
    <m/>
    <x v="3"/>
    <s v="Q2, FY23"/>
  </r>
  <r>
    <x v="0"/>
    <s v="SS ECOMM SM4"/>
    <s v="SHARED SERVICES E-COM"/>
    <d v="2019-06-17T00:00:00"/>
    <s v="Juanita"/>
    <s v="Aguero"/>
    <s v="juanita.aguero@spotlight.com.au"/>
    <x v="2"/>
    <x v="1"/>
    <d v="2024-05-14T00:00:00"/>
    <d v="2024-02-29T00:00:00"/>
    <m/>
    <x v="22"/>
    <s v="Q4, FY24"/>
  </r>
  <r>
    <x v="0"/>
    <s v="SS ECOMM SM4"/>
    <s v="SHARED SERVICES E-COM"/>
    <d v="2019-06-17T00:00:00"/>
    <s v="Juanita"/>
    <s v="Aguero"/>
    <s v="juanita.aguero@spotlight.com.au"/>
    <x v="2"/>
    <x v="1"/>
    <d v="2025-05-02T00:00:00"/>
    <d v="2025-03-31T00:00:00"/>
    <m/>
    <x v="0"/>
    <s v="Q4, FY25"/>
  </r>
  <r>
    <x v="0"/>
    <s v="SS ECOMM SM4"/>
    <s v="SHARED SERVICES E-COM"/>
    <d v="2019-06-17T00:00:00"/>
    <s v="Juanita"/>
    <s v="Aguero"/>
    <s v="juanita.aguero@spotlight.com.au"/>
    <x v="3"/>
    <x v="1"/>
    <d v="2024-05-14T00:00:00"/>
    <d v="2024-02-29T00:00:00"/>
    <m/>
    <x v="22"/>
    <s v="Q4, FY24"/>
  </r>
  <r>
    <x v="0"/>
    <s v="SS ECOMM SM4"/>
    <s v="SHARED SERVICES E-COM"/>
    <d v="2019-06-17T00:00:00"/>
    <s v="Juanita"/>
    <s v="Aguero"/>
    <s v="juanita.aguero@spotlight.com.au"/>
    <x v="3"/>
    <x v="1"/>
    <d v="2025-05-02T00:00:00"/>
    <d v="2025-03-31T00:00:00"/>
    <m/>
    <x v="0"/>
    <s v="Q4, FY25"/>
  </r>
  <r>
    <x v="0"/>
    <s v="SS ECOMM SM4"/>
    <s v="SHARED SERVICES E-COM"/>
    <d v="2019-06-17T00:00:00"/>
    <s v="Juanita"/>
    <s v="Aguero"/>
    <s v="juanita.aguero@spotlight.com.au"/>
    <x v="4"/>
    <x v="1"/>
    <d v="2024-05-14T00:00:00"/>
    <d v="2024-02-29T00:00:00"/>
    <m/>
    <x v="22"/>
    <s v="Q4, FY24"/>
  </r>
  <r>
    <x v="0"/>
    <s v="SS ECOMM SM4"/>
    <s v="SHARED SERVICES E-COM"/>
    <d v="2019-06-17T00:00:00"/>
    <s v="Juanita"/>
    <s v="Aguero"/>
    <s v="juanita.aguero@spotlight.com.au"/>
    <x v="4"/>
    <x v="1"/>
    <d v="2025-05-02T00:00:00"/>
    <d v="2025-03-31T00:00:00"/>
    <m/>
    <x v="0"/>
    <s v="Q4, FY25"/>
  </r>
  <r>
    <x v="0"/>
    <s v="SS ECOMM SM4"/>
    <s v="SHARED SERVICES E-COM"/>
    <d v="2019-06-17T00:00:00"/>
    <s v="Juanita"/>
    <s v="Aguero"/>
    <s v="juanita.aguero@spotlight.com.au"/>
    <x v="5"/>
    <x v="1"/>
    <d v="2024-05-14T00:00:00"/>
    <d v="2024-02-29T00:00:00"/>
    <m/>
    <x v="22"/>
    <s v="Q4, FY24"/>
  </r>
  <r>
    <x v="0"/>
    <s v="SS ECOMM SM4"/>
    <s v="SHARED SERVICES E-COM"/>
    <d v="2019-06-17T00:00:00"/>
    <s v="Juanita"/>
    <s v="Aguero"/>
    <s v="juanita.aguero@spotlight.com.au"/>
    <x v="5"/>
    <x v="1"/>
    <d v="2025-05-02T00:00:00"/>
    <d v="2025-03-31T00:00:00"/>
    <m/>
    <x v="0"/>
    <s v="Q4, FY25"/>
  </r>
  <r>
    <x v="0"/>
    <s v="SS ECOMM SM4"/>
    <s v="SHARED SERVICES E-COM"/>
    <d v="2019-06-17T00:00:00"/>
    <s v="Juanita"/>
    <s v="Aguero"/>
    <s v="juanita.aguero@spotlight.com.au"/>
    <x v="6"/>
    <x v="1"/>
    <d v="2024-05-14T00:00:00"/>
    <d v="2024-02-29T00:00:00"/>
    <m/>
    <x v="22"/>
    <s v="Q4, FY24"/>
  </r>
  <r>
    <x v="0"/>
    <s v="SS ECOMM SM4"/>
    <s v="SHARED SERVICES E-COM"/>
    <d v="2019-06-17T00:00:00"/>
    <s v="Juanita"/>
    <s v="Aguero"/>
    <s v="juanita.aguero@spotlight.com.au"/>
    <x v="6"/>
    <x v="1"/>
    <d v="2025-05-02T00:00:00"/>
    <d v="2025-03-31T00:00:00"/>
    <m/>
    <x v="0"/>
    <s v="Q4, FY25"/>
  </r>
  <r>
    <x v="0"/>
    <s v="SS ECOMM SM4"/>
    <s v="SHARED SERVICES E-COM"/>
    <d v="2019-06-17T00:00:00"/>
    <s v="Juanita"/>
    <s v="Aguero"/>
    <s v="juanita.aguero@spotlight.com.au"/>
    <x v="7"/>
    <x v="1"/>
    <d v="2022-03-30T00:00:00"/>
    <d v="2022-03-15T00:00:00"/>
    <m/>
    <x v="27"/>
    <s v="Q4, FY22"/>
  </r>
  <r>
    <x v="0"/>
    <s v="SS ECOMM SM4"/>
    <s v="SHARED SERVICES E-COM"/>
    <d v="2019-06-17T00:00:00"/>
    <s v="Juanita"/>
    <s v="Aguero"/>
    <s v="juanita.aguero@spotlight.com.au"/>
    <x v="8"/>
    <x v="1"/>
    <d v="2022-07-01T00:00:00"/>
    <d v="2022-06-23T00:00:00"/>
    <m/>
    <x v="31"/>
    <s v="Q1, FY23"/>
  </r>
  <r>
    <x v="0"/>
    <s v="SS ECOMM SM4"/>
    <s v="SHARED SERVICES E-COM"/>
    <d v="2019-06-17T00:00:00"/>
    <s v="Juanita"/>
    <s v="Aguero"/>
    <s v="juanita.aguero@spotlight.com.au"/>
    <x v="9"/>
    <x v="1"/>
    <d v="2021-09-08T00:00:00"/>
    <d v="2021-08-09T00:00:00"/>
    <m/>
    <x v="18"/>
    <s v="Q1, FY22"/>
  </r>
  <r>
    <x v="0"/>
    <s v="SS ECOMM SM4"/>
    <s v="SHARED SERVICES E-COM"/>
    <d v="2019-06-17T00:00:00"/>
    <s v="Juanita"/>
    <s v="Aguero"/>
    <s v="juanita.aguero@spotlight.com.au"/>
    <x v="9"/>
    <x v="1"/>
    <d v="2024-06-27T00:00:00"/>
    <d v="2024-06-27T00:00:00"/>
    <m/>
    <x v="21"/>
    <s v="Q4, FY24"/>
  </r>
  <r>
    <x v="0"/>
    <s v="SS ECOMM SM4"/>
    <s v="SHARED SERVICES E-COM"/>
    <d v="2019-06-17T00:00:00"/>
    <s v="Juanita"/>
    <s v="Aguero"/>
    <s v="juanita.aguero@spotlight.com.au"/>
    <x v="10"/>
    <x v="1"/>
    <d v="2022-01-18T00:00:00"/>
    <d v="2019-06-19T00:00:00"/>
    <m/>
    <x v="11"/>
    <s v="Q3, FY22"/>
  </r>
  <r>
    <x v="5"/>
    <m/>
    <s v="FFM SUPPORT"/>
    <d v="2019-06-12T00:00:00"/>
    <s v="Jack"/>
    <s v="Ronaldson"/>
    <s v="Jack.Ronaldson@spotlightgroup.com"/>
    <x v="11"/>
    <x v="1"/>
    <d v="2023-06-27T00:00:00"/>
    <d v="2022-10-03T00:00:00"/>
    <m/>
    <x v="7"/>
    <s v="Q1, FY24"/>
  </r>
  <r>
    <x v="5"/>
    <m/>
    <s v="FFM SUPPORT"/>
    <d v="2019-06-12T00:00:00"/>
    <s v="Jack"/>
    <s v="Ronaldson"/>
    <s v="Jack.Ronaldson@spotlightgroup.com"/>
    <x v="0"/>
    <x v="1"/>
    <d v="2025-02-03T00:00:00"/>
    <d v="2022-09-20T00:00:00"/>
    <m/>
    <x v="8"/>
    <s v="Q3, FY25"/>
  </r>
  <r>
    <x v="5"/>
    <m/>
    <s v="FFM SUPPORT"/>
    <d v="2019-06-12T00:00:00"/>
    <s v="Jack"/>
    <s v="Ronaldson"/>
    <s v="Jack.Ronaldson@spotlightgroup.com"/>
    <x v="1"/>
    <x v="1"/>
    <d v="2025-02-19T00:00:00"/>
    <d v="2022-09-20T00:00:00"/>
    <m/>
    <x v="8"/>
    <s v="Q3, FY25"/>
  </r>
  <r>
    <x v="5"/>
    <m/>
    <s v="FFM SUPPORT"/>
    <d v="2019-06-12T00:00:00"/>
    <s v="Jack"/>
    <s v="Ronaldson"/>
    <s v="Jack.Ronaldson@spotlightgroup.com"/>
    <x v="2"/>
    <x v="1"/>
    <d v="2025-02-19T00:00:00"/>
    <d v="2024-02-29T00:00:00"/>
    <m/>
    <x v="8"/>
    <s v="Q3, FY25"/>
  </r>
  <r>
    <x v="5"/>
    <m/>
    <s v="FFM SUPPORT"/>
    <d v="2019-06-12T00:00:00"/>
    <s v="Jack"/>
    <s v="Ronaldson"/>
    <s v="Jack.Ronaldson@spotlightgroup.com"/>
    <x v="3"/>
    <x v="1"/>
    <d v="2025-02-19T00:00:00"/>
    <d v="2024-02-29T00:00:00"/>
    <m/>
    <x v="8"/>
    <s v="Q3, FY25"/>
  </r>
  <r>
    <x v="5"/>
    <m/>
    <s v="FFM SUPPORT"/>
    <d v="2019-06-12T00:00:00"/>
    <s v="Jack"/>
    <s v="Ronaldson"/>
    <s v="Jack.Ronaldson@spotlightgroup.com"/>
    <x v="4"/>
    <x v="1"/>
    <d v="2025-02-19T00:00:00"/>
    <d v="2024-02-29T00:00:00"/>
    <m/>
    <x v="8"/>
    <s v="Q3, FY25"/>
  </r>
  <r>
    <x v="5"/>
    <m/>
    <s v="FFM SUPPORT"/>
    <d v="2019-06-12T00:00:00"/>
    <s v="Jack"/>
    <s v="Ronaldson"/>
    <s v="Jack.Ronaldson@spotlightgroup.com"/>
    <x v="5"/>
    <x v="1"/>
    <d v="2025-02-19T00:00:00"/>
    <d v="2024-02-29T00:00:00"/>
    <m/>
    <x v="8"/>
    <s v="Q3, FY25"/>
  </r>
  <r>
    <x v="5"/>
    <m/>
    <s v="FFM SUPPORT"/>
    <d v="2019-06-12T00:00:00"/>
    <s v="Jack"/>
    <s v="Ronaldson"/>
    <s v="Jack.Ronaldson@spotlightgroup.com"/>
    <x v="6"/>
    <x v="1"/>
    <d v="2025-02-19T00:00:00"/>
    <d v="2024-02-29T00:00:00"/>
    <m/>
    <x v="8"/>
    <s v="Q3, FY25"/>
  </r>
  <r>
    <x v="5"/>
    <m/>
    <s v="FFM SUPPORT"/>
    <d v="2019-06-12T00:00:00"/>
    <s v="Jack"/>
    <s v="Ronaldson"/>
    <s v="Jack.Ronaldson@spotlightgroup.com"/>
    <x v="7"/>
    <x v="1"/>
    <d v="2022-03-22T00:00:00"/>
    <d v="2022-03-15T00:00:00"/>
    <m/>
    <x v="6"/>
    <s v="Q3, FY22"/>
  </r>
  <r>
    <x v="5"/>
    <m/>
    <s v="FFM SUPPORT"/>
    <d v="2019-06-12T00:00:00"/>
    <s v="Jack"/>
    <s v="Ronaldson"/>
    <s v="Jack.Ronaldson@spotlightgroup.com"/>
    <x v="8"/>
    <x v="1"/>
    <d v="2023-06-27T00:00:00"/>
    <d v="2022-09-26T00:00:00"/>
    <m/>
    <x v="7"/>
    <s v="Q1, FY24"/>
  </r>
  <r>
    <x v="5"/>
    <m/>
    <s v="FFM SUPPORT"/>
    <d v="2019-06-12T00:00:00"/>
    <s v="Jack"/>
    <s v="Ronaldson"/>
    <s v="Jack.Ronaldson@spotlightgroup.com"/>
    <x v="9"/>
    <x v="1"/>
    <d v="2021-09-30T00:00:00"/>
    <d v="2021-08-30T00:00:00"/>
    <m/>
    <x v="45"/>
    <s v="Q2, FY22"/>
  </r>
  <r>
    <x v="5"/>
    <m/>
    <s v="FFM SUPPORT"/>
    <d v="2019-06-12T00:00:00"/>
    <s v="Jack"/>
    <s v="Ronaldson"/>
    <s v="Jack.Ronaldson@spotlightgroup.com"/>
    <x v="10"/>
    <x v="1"/>
    <d v="2023-06-27T00:00:00"/>
    <d v="2019-06-27T00:00:00"/>
    <m/>
    <x v="7"/>
    <s v="Q1, FY24"/>
  </r>
  <r>
    <x v="4"/>
    <s v="Head of Marketing Ops"/>
    <s v="SHARED SERVICES MARKETING"/>
    <d v="2019-06-03T00:00:00"/>
    <s v="Steve"/>
    <s v="Hughes"/>
    <s v="Stephen.Hughes@srg.com.au"/>
    <x v="0"/>
    <x v="1"/>
    <d v="2023-03-28T00:00:00"/>
    <d v="2022-09-20T00:00:00"/>
    <m/>
    <x v="37"/>
    <s v="Q4, FY23"/>
  </r>
  <r>
    <x v="4"/>
    <s v="Head of Marketing Ops"/>
    <s v="SHARED SERVICES MARKETING"/>
    <d v="2019-06-03T00:00:00"/>
    <s v="Steve"/>
    <s v="Hughes"/>
    <s v="Stephen.Hughes@srg.com.au"/>
    <x v="1"/>
    <x v="1"/>
    <d v="2023-03-28T00:00:00"/>
    <d v="2022-09-20T00:00:00"/>
    <m/>
    <x v="37"/>
    <s v="Q4, FY23"/>
  </r>
  <r>
    <x v="4"/>
    <s v="Head of Marketing Ops"/>
    <s v="SHARED SERVICES MARKETING"/>
    <d v="2019-06-03T00:00:00"/>
    <s v="Steve"/>
    <s v="Hughes"/>
    <s v="Stephen.Hughes@srg.com.au"/>
    <x v="2"/>
    <x v="0"/>
    <m/>
    <d v="2024-02-29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3"/>
    <x v="0"/>
    <m/>
    <d v="2024-02-29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4"/>
    <x v="0"/>
    <m/>
    <d v="2024-02-29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5"/>
    <x v="0"/>
    <m/>
    <d v="2024-02-29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6"/>
    <x v="0"/>
    <m/>
    <d v="2024-02-29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7"/>
    <x v="1"/>
    <d v="2023-03-28T00:00:00"/>
    <d v="2022-03-15T00:00:00"/>
    <m/>
    <x v="37"/>
    <s v="Q4, FY23"/>
  </r>
  <r>
    <x v="4"/>
    <s v="Head of Marketing Ops"/>
    <s v="SHARED SERVICES MARKETING"/>
    <d v="2019-06-03T00:00:00"/>
    <s v="Steve"/>
    <s v="Hughes"/>
    <s v="Stephen.Hughes@srg.com.au"/>
    <x v="8"/>
    <x v="1"/>
    <d v="2024-03-05T00:00:00"/>
    <d v="2022-06-23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9"/>
    <x v="1"/>
    <d v="2021-09-10T00:00:00"/>
    <d v="2021-08-09T00:00:00"/>
    <m/>
    <x v="18"/>
    <s v="Q1, FY22"/>
  </r>
  <r>
    <x v="4"/>
    <s v="Head of Marketing Ops"/>
    <s v="SHARED SERVICES MARKETING"/>
    <d v="2019-06-03T00:00:00"/>
    <s v="Steve"/>
    <s v="Hughes"/>
    <s v="Stephen.Hughes@srg.com.au"/>
    <x v="9"/>
    <x v="1"/>
    <d v="2022-10-11T00:00:00"/>
    <d v="2022-08-23T00:00:00"/>
    <m/>
    <x v="3"/>
    <s v="Q2, FY23"/>
  </r>
  <r>
    <x v="4"/>
    <s v="Head of Marketing Ops"/>
    <s v="SHARED SERVICES MARKETING"/>
    <d v="2019-06-03T00:00:00"/>
    <s v="Steve"/>
    <s v="Hughes"/>
    <s v="Stephen.Hughes@srg.com.au"/>
    <x v="9"/>
    <x v="1"/>
    <d v="2024-03-05T00:00:00"/>
    <d v="2024-03-05T00:00:00"/>
    <m/>
    <x v="4"/>
    <s v="Q3, FY24"/>
  </r>
  <r>
    <x v="4"/>
    <s v="Head of Marketing Ops"/>
    <s v="SHARED SERVICES MARKETING"/>
    <d v="2019-06-03T00:00:00"/>
    <s v="Steve"/>
    <s v="Hughes"/>
    <s v="Stephen.Hughes@srg.com.au"/>
    <x v="10"/>
    <x v="1"/>
    <d v="2021-12-13T00:00:00"/>
    <d v="2019-06-19T00:00:00"/>
    <m/>
    <x v="33"/>
    <s v="Q2, FY22"/>
  </r>
  <r>
    <x v="4"/>
    <s v="Head of Marketing Ops"/>
    <s v="SHARED SERVICES MARKETING"/>
    <d v="2019-06-03T00:00:00"/>
    <s v="Steve"/>
    <s v="Hughes"/>
    <s v="Stephen.Hughes@srg.com.au"/>
    <x v="10"/>
    <x v="1"/>
    <d v="2024-03-05T00:00:00"/>
    <d v="2024-03-05T00:00:00"/>
    <m/>
    <x v="4"/>
    <s v="Q3, FY24"/>
  </r>
  <r>
    <x v="5"/>
    <m/>
    <s v="SGH SUPPORT"/>
    <d v="2019-06-01T00:00:00"/>
    <s v="Justn"/>
    <s v="Doney"/>
    <s v="Justin.Doney@sgaviationaustralia.com"/>
    <x v="0"/>
    <x v="1"/>
    <d v="2023-06-14T00:00:00"/>
    <d v="2022-09-20T00:00:00"/>
    <m/>
    <x v="35"/>
    <s v="Q4, FY23"/>
  </r>
  <r>
    <x v="5"/>
    <m/>
    <s v="SGH SUPPORT"/>
    <d v="2019-06-01T00:00:00"/>
    <s v="Justn"/>
    <s v="Doney"/>
    <s v="Justin.Doney@sgaviationaustralia.com"/>
    <x v="1"/>
    <x v="1"/>
    <d v="2023-06-14T00:00:00"/>
    <d v="2022-09-20T00:00:00"/>
    <m/>
    <x v="35"/>
    <s v="Q4, FY23"/>
  </r>
  <r>
    <x v="5"/>
    <m/>
    <s v="SGH SUPPORT"/>
    <d v="2019-06-01T00:00:00"/>
    <s v="Justn"/>
    <s v="Doney"/>
    <s v="Justin.Doney@sgaviationaustralia.com"/>
    <x v="2"/>
    <x v="1"/>
    <d v="2025-05-23T00:00:00"/>
    <d v="2024-02-29T00:00:00"/>
    <m/>
    <x v="0"/>
    <s v="Q4, FY25"/>
  </r>
  <r>
    <x v="5"/>
    <m/>
    <s v="SGH SUPPORT"/>
    <d v="2019-06-01T00:00:00"/>
    <s v="Justn"/>
    <s v="Doney"/>
    <s v="Justin.Doney@sgaviationaustralia.com"/>
    <x v="3"/>
    <x v="1"/>
    <d v="2025-05-23T00:00:00"/>
    <d v="2024-02-29T00:00:00"/>
    <m/>
    <x v="0"/>
    <s v="Q4, FY25"/>
  </r>
  <r>
    <x v="5"/>
    <m/>
    <s v="SGH SUPPORT"/>
    <d v="2019-06-01T00:00:00"/>
    <s v="Justn"/>
    <s v="Doney"/>
    <s v="Justin.Doney@sgaviationaustralia.com"/>
    <x v="4"/>
    <x v="1"/>
    <d v="2025-05-23T00:00:00"/>
    <d v="2024-02-29T00:00:00"/>
    <m/>
    <x v="0"/>
    <s v="Q4, FY25"/>
  </r>
  <r>
    <x v="5"/>
    <m/>
    <s v="SGH SUPPORT"/>
    <d v="2019-06-01T00:00:00"/>
    <s v="Justn"/>
    <s v="Doney"/>
    <s v="Justin.Doney@sgaviationaustralia.com"/>
    <x v="5"/>
    <x v="1"/>
    <d v="2025-05-23T00:00:00"/>
    <d v="2024-02-29T00:00:00"/>
    <m/>
    <x v="0"/>
    <s v="Q4, FY25"/>
  </r>
  <r>
    <x v="5"/>
    <m/>
    <s v="SGH SUPPORT"/>
    <d v="2019-06-01T00:00:00"/>
    <s v="Justn"/>
    <s v="Doney"/>
    <s v="Justin.Doney@sgaviationaustralia.com"/>
    <x v="6"/>
    <x v="1"/>
    <d v="2025-05-23T00:00:00"/>
    <d v="2024-02-29T00:00:00"/>
    <m/>
    <x v="0"/>
    <s v="Q4, FY25"/>
  </r>
  <r>
    <x v="5"/>
    <m/>
    <s v="SGH SUPPORT"/>
    <d v="2019-06-01T00:00:00"/>
    <s v="Justn"/>
    <s v="Doney"/>
    <s v="Justin.Doney@sgaviationaustralia.com"/>
    <x v="8"/>
    <x v="1"/>
    <d v="2023-06-15T00:00:00"/>
    <d v="2023-05-11T00:00:00"/>
    <m/>
    <x v="35"/>
    <s v="Q4, FY23"/>
  </r>
  <r>
    <x v="5"/>
    <m/>
    <s v="SGH SUPPORT"/>
    <d v="2019-06-01T00:00:00"/>
    <s v="Justn"/>
    <s v="Doney"/>
    <s v="Justin.Doney@sgaviationaustralia.com"/>
    <x v="10"/>
    <x v="1"/>
    <d v="2023-06-14T00:00:00"/>
    <d v="2019-06-21T00:00:00"/>
    <m/>
    <x v="35"/>
    <s v="Q4, FY23"/>
  </r>
  <r>
    <x v="2"/>
    <s v="IT DIGITAL"/>
    <s v="SHARED SERVICES IT"/>
    <d v="2019-04-23T00:00:00"/>
    <s v="Jose"/>
    <s v="Rivera Cordoba"/>
    <s v="jose.rivera@srg.com.au"/>
    <x v="11"/>
    <x v="1"/>
    <d v="2023-02-06T00:00:00"/>
    <d v="2022-10-03T00:00:00"/>
    <m/>
    <x v="39"/>
    <s v="Q3, FY23"/>
  </r>
  <r>
    <x v="2"/>
    <s v="IT DIGITAL"/>
    <s v="SHARED SERVICES IT"/>
    <d v="2019-04-23T00:00:00"/>
    <s v="Jose"/>
    <s v="Rivera Cordoba"/>
    <s v="jose.rivera@srg.com.au"/>
    <x v="0"/>
    <x v="1"/>
    <d v="2023-02-06T00:00:00"/>
    <d v="2022-09-20T00:00:00"/>
    <m/>
    <x v="39"/>
    <s v="Q3, FY23"/>
  </r>
  <r>
    <x v="2"/>
    <s v="IT DIGITAL"/>
    <s v="SHARED SERVICES IT"/>
    <d v="2019-04-23T00:00:00"/>
    <s v="Jose"/>
    <s v="Rivera Cordoba"/>
    <s v="jose.rivera@srg.com.au"/>
    <x v="1"/>
    <x v="1"/>
    <d v="2023-02-06T00:00:00"/>
    <d v="2022-09-20T00:00:00"/>
    <m/>
    <x v="39"/>
    <s v="Q3, FY23"/>
  </r>
  <r>
    <x v="2"/>
    <s v="IT DIGITAL"/>
    <s v="SHARED SERVICES IT"/>
    <d v="2019-04-23T00:00:00"/>
    <s v="Jose"/>
    <s v="Rivera Cordoba"/>
    <s v="jose.rivera@srg.com.au"/>
    <x v="2"/>
    <x v="1"/>
    <d v="2024-04-29T00:00:00"/>
    <d v="2024-02-29T00:00:00"/>
    <m/>
    <x v="22"/>
    <s v="Q4, FY24"/>
  </r>
  <r>
    <x v="2"/>
    <s v="IT DIGITAL"/>
    <s v="SHARED SERVICES IT"/>
    <d v="2019-04-23T00:00:00"/>
    <s v="Jose"/>
    <s v="Rivera Cordoba"/>
    <s v="jose.rivera@srg.com.au"/>
    <x v="2"/>
    <x v="1"/>
    <d v="2025-05-12T00:00:00"/>
    <d v="2025-03-16T00:00:00"/>
    <m/>
    <x v="0"/>
    <s v="Q4, FY25"/>
  </r>
  <r>
    <x v="2"/>
    <s v="IT DIGITAL"/>
    <s v="SHARED SERVICES IT"/>
    <d v="2019-04-23T00:00:00"/>
    <s v="Jose"/>
    <s v="Rivera Cordoba"/>
    <s v="jose.rivera@srg.com.au"/>
    <x v="3"/>
    <x v="1"/>
    <d v="2024-04-29T00:00:00"/>
    <d v="2024-02-29T00:00:00"/>
    <m/>
    <x v="22"/>
    <s v="Q4, FY24"/>
  </r>
  <r>
    <x v="2"/>
    <s v="IT DIGITAL"/>
    <s v="SHARED SERVICES IT"/>
    <d v="2019-04-23T00:00:00"/>
    <s v="Jose"/>
    <s v="Rivera Cordoba"/>
    <s v="jose.rivera@srg.com.au"/>
    <x v="3"/>
    <x v="1"/>
    <d v="2025-05-12T00:00:00"/>
    <d v="2025-03-16T00:00:00"/>
    <m/>
    <x v="0"/>
    <s v="Q4, FY25"/>
  </r>
  <r>
    <x v="2"/>
    <s v="IT DIGITAL"/>
    <s v="SHARED SERVICES IT"/>
    <d v="2019-04-23T00:00:00"/>
    <s v="Jose"/>
    <s v="Rivera Cordoba"/>
    <s v="jose.rivera@srg.com.au"/>
    <x v="4"/>
    <x v="1"/>
    <d v="2024-04-29T00:00:00"/>
    <d v="2024-02-29T00:00:00"/>
    <m/>
    <x v="22"/>
    <s v="Q4, FY24"/>
  </r>
  <r>
    <x v="2"/>
    <s v="IT DIGITAL"/>
    <s v="SHARED SERVICES IT"/>
    <d v="2019-04-23T00:00:00"/>
    <s v="Jose"/>
    <s v="Rivera Cordoba"/>
    <s v="jose.rivera@srg.com.au"/>
    <x v="4"/>
    <x v="1"/>
    <d v="2025-05-12T00:00:00"/>
    <d v="2025-03-16T00:00:00"/>
    <m/>
    <x v="0"/>
    <s v="Q4, FY25"/>
  </r>
  <r>
    <x v="2"/>
    <s v="IT DIGITAL"/>
    <s v="SHARED SERVICES IT"/>
    <d v="2019-04-23T00:00:00"/>
    <s v="Jose"/>
    <s v="Rivera Cordoba"/>
    <s v="jose.rivera@srg.com.au"/>
    <x v="5"/>
    <x v="1"/>
    <d v="2024-04-29T00:00:00"/>
    <d v="2024-02-29T00:00:00"/>
    <m/>
    <x v="22"/>
    <s v="Q4, FY24"/>
  </r>
  <r>
    <x v="2"/>
    <s v="IT DIGITAL"/>
    <s v="SHARED SERVICES IT"/>
    <d v="2019-04-23T00:00:00"/>
    <s v="Jose"/>
    <s v="Rivera Cordoba"/>
    <s v="jose.rivera@srg.com.au"/>
    <x v="5"/>
    <x v="1"/>
    <d v="2025-05-12T00:00:00"/>
    <d v="2025-03-16T00:00:00"/>
    <m/>
    <x v="0"/>
    <s v="Q4, FY25"/>
  </r>
  <r>
    <x v="2"/>
    <s v="IT DIGITAL"/>
    <s v="SHARED SERVICES IT"/>
    <d v="2019-04-23T00:00:00"/>
    <s v="Jose"/>
    <s v="Rivera Cordoba"/>
    <s v="jose.rivera@srg.com.au"/>
    <x v="6"/>
    <x v="1"/>
    <d v="2024-04-29T00:00:00"/>
    <d v="2024-02-29T00:00:00"/>
    <m/>
    <x v="22"/>
    <s v="Q4, FY24"/>
  </r>
  <r>
    <x v="2"/>
    <s v="IT DIGITAL"/>
    <s v="SHARED SERVICES IT"/>
    <d v="2019-04-23T00:00:00"/>
    <s v="Jose"/>
    <s v="Rivera Cordoba"/>
    <s v="jose.rivera@srg.com.au"/>
    <x v="6"/>
    <x v="1"/>
    <d v="2025-05-12T00:00:00"/>
    <d v="2025-03-16T00:00:00"/>
    <m/>
    <x v="0"/>
    <s v="Q4, FY25"/>
  </r>
  <r>
    <x v="2"/>
    <s v="IT DIGITAL"/>
    <s v="SHARED SERVICES IT"/>
    <d v="2019-04-23T00:00:00"/>
    <s v="Jose"/>
    <s v="Rivera Cordoba"/>
    <s v="jose.rivera@srg.com.au"/>
    <x v="7"/>
    <x v="1"/>
    <d v="2022-04-01T00:00:00"/>
    <d v="2022-03-15T00:00:00"/>
    <m/>
    <x v="27"/>
    <s v="Q4, FY22"/>
  </r>
  <r>
    <x v="2"/>
    <s v="IT DIGITAL"/>
    <s v="SHARED SERVICES IT"/>
    <d v="2019-04-23T00:00:00"/>
    <s v="Jose"/>
    <s v="Rivera Cordoba"/>
    <s v="jose.rivera@srg.com.au"/>
    <x v="8"/>
    <x v="1"/>
    <d v="2022-07-08T00:00:00"/>
    <d v="2022-06-23T00:00:00"/>
    <m/>
    <x v="31"/>
    <s v="Q1, FY23"/>
  </r>
  <r>
    <x v="2"/>
    <s v="IT DIGITAL"/>
    <s v="SHARED SERVICES IT"/>
    <d v="2019-04-23T00:00:00"/>
    <s v="Jose"/>
    <s v="Rivera Cordoba"/>
    <s v="jose.rivera@srg.com.au"/>
    <x v="9"/>
    <x v="1"/>
    <d v="2021-10-25T00:00:00"/>
    <d v="2021-08-09T00:00:00"/>
    <m/>
    <x v="44"/>
    <s v="Q2, FY22"/>
  </r>
  <r>
    <x v="2"/>
    <s v="IT DIGITAL"/>
    <s v="SHARED SERVICES IT"/>
    <d v="2019-04-23T00:00:00"/>
    <s v="Jose"/>
    <s v="Rivera Cordoba"/>
    <s v="jose.rivera@srg.com.au"/>
    <x v="9"/>
    <x v="1"/>
    <d v="2022-08-09T00:00:00"/>
    <d v="2022-08-09T00:00:00"/>
    <m/>
    <x v="10"/>
    <s v="Q1, FY23"/>
  </r>
  <r>
    <x v="2"/>
    <s v="IT DIGITAL"/>
    <s v="SHARED SERVICES IT"/>
    <d v="2019-04-23T00:00:00"/>
    <s v="Jose"/>
    <s v="Rivera Cordoba"/>
    <s v="jose.rivera@srg.com.au"/>
    <x v="10"/>
    <x v="1"/>
    <d v="2022-01-20T00:00:00"/>
    <d v="2019-06-19T00:00:00"/>
    <m/>
    <x v="11"/>
    <s v="Q3, FY22"/>
  </r>
  <r>
    <x v="4"/>
    <s v="Head of Marketing Ops"/>
    <s v="SHARED SERVICES MARKETING"/>
    <d v="2019-04-15T00:00:00"/>
    <s v="Christina"/>
    <s v="Koutsaplis"/>
    <s v="christina.koutsaplis@srg.com.au"/>
    <x v="11"/>
    <x v="1"/>
    <d v="2022-10-06T00:00:00"/>
    <d v="2022-10-03T00:00:00"/>
    <m/>
    <x v="3"/>
    <s v="Q2, FY23"/>
  </r>
  <r>
    <x v="4"/>
    <s v="Head of Marketing Ops"/>
    <s v="SHARED SERVICES MARKETING"/>
    <d v="2019-04-15T00:00:00"/>
    <s v="Christina"/>
    <s v="Koutsaplis"/>
    <s v="christina.koutsaplis@srg.com.au"/>
    <x v="0"/>
    <x v="1"/>
    <d v="2022-09-27T00:00:00"/>
    <d v="2022-09-20T00:00:00"/>
    <m/>
    <x v="3"/>
    <s v="Q2, FY23"/>
  </r>
  <r>
    <x v="4"/>
    <s v="Head of Marketing Ops"/>
    <s v="SHARED SERVICES MARKETING"/>
    <d v="2019-04-15T00:00:00"/>
    <s v="Christina"/>
    <s v="Koutsaplis"/>
    <s v="christina.koutsaplis@srg.com.au"/>
    <x v="1"/>
    <x v="1"/>
    <d v="2022-09-27T00:00:00"/>
    <d v="2022-09-20T00:00:00"/>
    <m/>
    <x v="3"/>
    <s v="Q2, FY23"/>
  </r>
  <r>
    <x v="4"/>
    <s v="Head of Marketing Ops"/>
    <s v="SHARED SERVICES MARKETING"/>
    <d v="2019-04-15T00:00:00"/>
    <s v="Christina"/>
    <s v="Koutsaplis"/>
    <s v="christina.koutsaplis@srg.com.au"/>
    <x v="2"/>
    <x v="0"/>
    <m/>
    <d v="2024-02-29T00:00:00"/>
    <m/>
    <x v="4"/>
    <s v="Q3, FY24"/>
  </r>
  <r>
    <x v="4"/>
    <s v="Head of Marketing Ops"/>
    <s v="SHARED SERVICES MARKETING"/>
    <d v="2019-04-15T00:00:00"/>
    <s v="Christina"/>
    <s v="Koutsaplis"/>
    <s v="christina.koutsaplis@srg.com.au"/>
    <x v="3"/>
    <x v="0"/>
    <m/>
    <d v="2024-02-29T00:00:00"/>
    <m/>
    <x v="4"/>
    <s v="Q3, FY24"/>
  </r>
  <r>
    <x v="4"/>
    <s v="Head of Marketing Ops"/>
    <s v="SHARED SERVICES MARKETING"/>
    <d v="2019-04-15T00:00:00"/>
    <s v="Christina"/>
    <s v="Koutsaplis"/>
    <s v="christina.koutsaplis@srg.com.au"/>
    <x v="4"/>
    <x v="0"/>
    <m/>
    <d v="2024-02-29T00:00:00"/>
    <m/>
    <x v="4"/>
    <s v="Q3, FY24"/>
  </r>
  <r>
    <x v="4"/>
    <s v="Head of Marketing Ops"/>
    <s v="SHARED SERVICES MARKETING"/>
    <d v="2019-04-15T00:00:00"/>
    <s v="Christina"/>
    <s v="Koutsaplis"/>
    <s v="christina.koutsaplis@srg.com.au"/>
    <x v="5"/>
    <x v="0"/>
    <m/>
    <d v="2024-02-29T00:00:00"/>
    <m/>
    <x v="4"/>
    <s v="Q3, FY24"/>
  </r>
  <r>
    <x v="4"/>
    <s v="Head of Marketing Ops"/>
    <s v="SHARED SERVICES MARKETING"/>
    <d v="2019-04-15T00:00:00"/>
    <s v="Christina"/>
    <s v="Koutsaplis"/>
    <s v="christina.koutsaplis@srg.com.au"/>
    <x v="6"/>
    <x v="0"/>
    <m/>
    <d v="2024-02-29T00:00:00"/>
    <m/>
    <x v="4"/>
    <s v="Q3, FY24"/>
  </r>
  <r>
    <x v="4"/>
    <s v="Head of Marketing Ops"/>
    <s v="SHARED SERVICES MARKETING"/>
    <d v="2019-04-15T00:00:00"/>
    <s v="Christina"/>
    <s v="Koutsaplis"/>
    <s v="christina.koutsaplis@srg.com.au"/>
    <x v="7"/>
    <x v="1"/>
    <d v="2022-05-16T00:00:00"/>
    <d v="2022-03-15T00:00:00"/>
    <m/>
    <x v="42"/>
    <s v="Q4, FY22"/>
  </r>
  <r>
    <x v="4"/>
    <s v="Head of Marketing Ops"/>
    <s v="SHARED SERVICES MARKETING"/>
    <d v="2019-04-15T00:00:00"/>
    <s v="Christina"/>
    <s v="Koutsaplis"/>
    <s v="christina.koutsaplis@srg.com.au"/>
    <x v="8"/>
    <x v="1"/>
    <d v="2022-10-06T00:00:00"/>
    <d v="2022-06-23T00:00:00"/>
    <m/>
    <x v="3"/>
    <s v="Q2, FY23"/>
  </r>
  <r>
    <x v="4"/>
    <s v="Head of Marketing Ops"/>
    <s v="SHARED SERVICES MARKETING"/>
    <d v="2019-04-15T00:00:00"/>
    <s v="Christina"/>
    <s v="Koutsaplis"/>
    <s v="christina.koutsaplis@srg.com.au"/>
    <x v="9"/>
    <x v="1"/>
    <d v="2021-09-10T00:00:00"/>
    <d v="2021-08-09T00:00:00"/>
    <m/>
    <x v="18"/>
    <s v="Q1, FY22"/>
  </r>
  <r>
    <x v="4"/>
    <s v="Head of Marketing Ops"/>
    <s v="SHARED SERVICES MARKETING"/>
    <d v="2019-04-15T00:00:00"/>
    <s v="Christina"/>
    <s v="Koutsaplis"/>
    <s v="christina.koutsaplis@srg.com.au"/>
    <x v="9"/>
    <x v="1"/>
    <d v="2022-08-08T00:00:00"/>
    <d v="2022-08-08T00:00:00"/>
    <m/>
    <x v="10"/>
    <s v="Q1, FY23"/>
  </r>
  <r>
    <x v="4"/>
    <s v="Head of Marketing Ops"/>
    <s v="SHARED SERVICES MARKETING"/>
    <d v="2019-04-15T00:00:00"/>
    <s v="Christina"/>
    <s v="Koutsaplis"/>
    <s v="christina.koutsaplis@srg.com.au"/>
    <x v="10"/>
    <x v="1"/>
    <d v="2021-12-14T00:00:00"/>
    <d v="2019-06-19T00:00:00"/>
    <m/>
    <x v="33"/>
    <s v="Q2, FY22"/>
  </r>
  <r>
    <x v="0"/>
    <s v="SS ECOMM SM2"/>
    <s v="SHARED SERVICES E-COM"/>
    <d v="2019-03-18T00:00:00"/>
    <s v="Tyler"/>
    <s v="Britton"/>
    <s v="Tyler.Britton@srg.com.au"/>
    <x v="0"/>
    <x v="1"/>
    <d v="2022-10-06T00:00:00"/>
    <d v="2022-09-20T00:00:00"/>
    <m/>
    <x v="3"/>
    <s v="Q2, FY23"/>
  </r>
  <r>
    <x v="0"/>
    <s v="SS ECOMM SM2"/>
    <s v="SHARED SERVICES E-COM"/>
    <d v="2019-03-18T00:00:00"/>
    <s v="Tyler"/>
    <s v="Britton"/>
    <s v="Tyler.Britton@srg.com.au"/>
    <x v="1"/>
    <x v="1"/>
    <d v="2022-10-06T00:00:00"/>
    <d v="2022-09-20T00:00:00"/>
    <m/>
    <x v="3"/>
    <s v="Q2, FY23"/>
  </r>
  <r>
    <x v="0"/>
    <s v="SS ECOMM SM2"/>
    <s v="SHARED SERVICES E-COM"/>
    <d v="2019-03-18T00:00:00"/>
    <s v="Tyler"/>
    <s v="Britton"/>
    <s v="Tyler.Britton@srg.com.au"/>
    <x v="2"/>
    <x v="1"/>
    <d v="2023-01-10T00:00:00"/>
    <d v="2022-10-13T00:00:00"/>
    <m/>
    <x v="9"/>
    <s v="Q3, FY23"/>
  </r>
  <r>
    <x v="0"/>
    <s v="SS ECOMM SM2"/>
    <s v="SHARED SERVICES E-COM"/>
    <d v="2019-03-18T00:00:00"/>
    <s v="Tyler"/>
    <s v="Britton"/>
    <s v="Tyler.Britton@srg.com.au"/>
    <x v="2"/>
    <x v="1"/>
    <d v="2025-05-30T00:00:00"/>
    <d v="2024-02-29T00:00:00"/>
    <m/>
    <x v="0"/>
    <s v="Q4, FY25"/>
  </r>
  <r>
    <x v="0"/>
    <s v="SS ECOMM SM2"/>
    <s v="SHARED SERVICES E-COM"/>
    <d v="2019-03-18T00:00:00"/>
    <s v="Tyler"/>
    <s v="Britton"/>
    <s v="Tyler.Britton@srg.com.au"/>
    <x v="3"/>
    <x v="1"/>
    <d v="2022-10-13T00:00:00"/>
    <d v="2022-10-13T00:00:00"/>
    <m/>
    <x v="3"/>
    <s v="Q2, FY23"/>
  </r>
  <r>
    <x v="0"/>
    <s v="SS ECOMM SM2"/>
    <s v="SHARED SERVICES E-COM"/>
    <d v="2019-03-18T00:00:00"/>
    <s v="Tyler"/>
    <s v="Britton"/>
    <s v="Tyler.Britton@srg.com.au"/>
    <x v="3"/>
    <x v="1"/>
    <d v="2025-05-30T00:00:00"/>
    <d v="2024-02-29T00:00:00"/>
    <m/>
    <x v="0"/>
    <s v="Q4, FY25"/>
  </r>
  <r>
    <x v="0"/>
    <s v="SS ECOMM SM2"/>
    <s v="SHARED SERVICES E-COM"/>
    <d v="2019-03-18T00:00:00"/>
    <s v="Tyler"/>
    <s v="Britton"/>
    <s v="Tyler.Britton@srg.com.au"/>
    <x v="4"/>
    <x v="1"/>
    <d v="2025-05-30T00:00:00"/>
    <d v="2024-02-29T00:00:00"/>
    <m/>
    <x v="0"/>
    <s v="Q4, FY25"/>
  </r>
  <r>
    <x v="0"/>
    <s v="SS ECOMM SM2"/>
    <s v="SHARED SERVICES E-COM"/>
    <d v="2019-03-18T00:00:00"/>
    <s v="Tyler"/>
    <s v="Britton"/>
    <s v="Tyler.Britton@srg.com.au"/>
    <x v="5"/>
    <x v="1"/>
    <d v="2023-01-10T00:00:00"/>
    <d v="2022-10-13T00:00:00"/>
    <m/>
    <x v="9"/>
    <s v="Q3, FY23"/>
  </r>
  <r>
    <x v="0"/>
    <s v="SS ECOMM SM2"/>
    <s v="SHARED SERVICES E-COM"/>
    <d v="2019-03-18T00:00:00"/>
    <s v="Tyler"/>
    <s v="Britton"/>
    <s v="Tyler.Britton@srg.com.au"/>
    <x v="5"/>
    <x v="1"/>
    <d v="2025-05-30T00:00:00"/>
    <d v="2024-02-29T00:00:00"/>
    <m/>
    <x v="0"/>
    <s v="Q4, FY25"/>
  </r>
  <r>
    <x v="0"/>
    <s v="SS ECOMM SM2"/>
    <s v="SHARED SERVICES E-COM"/>
    <d v="2019-03-18T00:00:00"/>
    <s v="Tyler"/>
    <s v="Britton"/>
    <s v="Tyler.Britton@srg.com.au"/>
    <x v="6"/>
    <x v="1"/>
    <d v="2025-05-30T00:00:00"/>
    <d v="2024-02-29T00:00:00"/>
    <m/>
    <x v="0"/>
    <s v="Q4, FY25"/>
  </r>
  <r>
    <x v="0"/>
    <s v="SS ECOMM SM2"/>
    <s v="SHARED SERVICES E-COM"/>
    <d v="2019-03-18T00:00:00"/>
    <s v="Tyler"/>
    <s v="Britton"/>
    <s v="Tyler.Britton@srg.com.au"/>
    <x v="7"/>
    <x v="1"/>
    <d v="2022-03-28T00:00:00"/>
    <d v="2022-03-15T00:00:00"/>
    <m/>
    <x v="27"/>
    <s v="Q4, FY22"/>
  </r>
  <r>
    <x v="0"/>
    <s v="SS ECOMM SM2"/>
    <s v="SHARED SERVICES E-COM"/>
    <d v="2019-03-18T00:00:00"/>
    <s v="Tyler"/>
    <s v="Britton"/>
    <s v="Tyler.Britton@srg.com.au"/>
    <x v="8"/>
    <x v="1"/>
    <d v="2022-10-13T00:00:00"/>
    <d v="2022-06-23T00:00:00"/>
    <m/>
    <x v="3"/>
    <s v="Q2, FY23"/>
  </r>
  <r>
    <x v="0"/>
    <s v="SS ECOMM SM2"/>
    <s v="SHARED SERVICES E-COM"/>
    <d v="2019-03-18T00:00:00"/>
    <s v="Tyler"/>
    <s v="Britton"/>
    <s v="Tyler.Britton@srg.com.au"/>
    <x v="9"/>
    <x v="1"/>
    <d v="2021-11-25T00:00:00"/>
    <d v="2021-11-05T00:00:00"/>
    <m/>
    <x v="44"/>
    <s v="Q2, FY22"/>
  </r>
  <r>
    <x v="0"/>
    <s v="SS ECOMM SM2"/>
    <s v="SHARED SERVICES E-COM"/>
    <d v="2019-03-18T00:00:00"/>
    <s v="Tyler"/>
    <s v="Britton"/>
    <s v="Tyler.Britton@srg.com.au"/>
    <x v="9"/>
    <x v="1"/>
    <d v="2022-09-20T00:00:00"/>
    <d v="2022-09-20T00:00:00"/>
    <m/>
    <x v="30"/>
    <s v="Q1, FY23"/>
  </r>
  <r>
    <x v="0"/>
    <s v="SS ECOMM SM2"/>
    <s v="SHARED SERVICES E-COM"/>
    <d v="2019-03-18T00:00:00"/>
    <s v="Tyler"/>
    <s v="Britton"/>
    <s v="Tyler.Britton@srg.com.au"/>
    <x v="10"/>
    <x v="1"/>
    <d v="2020-09-17T00:00:00"/>
    <d v="2020-01-22T00:00:00"/>
    <m/>
    <x v="58"/>
    <s v="Q1, FY21"/>
  </r>
  <r>
    <x v="8"/>
    <s v="Supply Chain DCManagement"/>
    <s v="DC"/>
    <d v="2019-02-18T00:00:00"/>
    <s v="Edgar"/>
    <s v="San Jose"/>
    <s v="Edgar.Allan-San-Jose@srg.com.au"/>
    <x v="0"/>
    <x v="1"/>
    <d v="2022-10-17T00:00:00"/>
    <d v="2022-10-06T00:00:00"/>
    <m/>
    <x v="3"/>
    <s v="Q2, FY23"/>
  </r>
  <r>
    <x v="8"/>
    <s v="Supply Chain DCManagement"/>
    <s v="DC"/>
    <d v="2019-02-18T00:00:00"/>
    <s v="Edgar"/>
    <s v="San Jose"/>
    <s v="Edgar.Allan-San-Jose@srg.com.au"/>
    <x v="1"/>
    <x v="1"/>
    <d v="2023-06-13T00:00:00"/>
    <d v="2022-10-06T00:00:00"/>
    <m/>
    <x v="35"/>
    <s v="Q4, FY23"/>
  </r>
  <r>
    <x v="6"/>
    <s v="SS Finance SM3"/>
    <s v="SHARED SERVICES"/>
    <d v="2019-01-29T00:00:00"/>
    <s v="Karl"/>
    <s v="Morris"/>
    <s v="Karl.Morris@srg.com.au"/>
    <x v="0"/>
    <x v="1"/>
    <d v="2022-09-26T00:00:00"/>
    <d v="2022-09-20T00:00:00"/>
    <s v="To have a better understanding of bullying, harassment and discrimination and to be well equipped with identifying and dealing with bullying, harassment and discrimination."/>
    <x v="3"/>
    <s v="Q2, FY23"/>
  </r>
  <r>
    <x v="6"/>
    <s v="SS Finance SM3"/>
    <s v="SHARED SERVICES"/>
    <d v="2019-01-29T00:00:00"/>
    <s v="Karl"/>
    <s v="Morris"/>
    <s v="Karl.Morris@srg.com.au"/>
    <x v="1"/>
    <x v="1"/>
    <d v="2022-09-26T00:00:00"/>
    <d v="2022-09-20T00:00:00"/>
    <m/>
    <x v="3"/>
    <s v="Q2, FY23"/>
  </r>
  <r>
    <x v="6"/>
    <s v="SS Finance SM3"/>
    <s v="SHARED SERVICES"/>
    <d v="2019-01-29T00:00:00"/>
    <s v="Karl"/>
    <s v="Morris"/>
    <s v="Karl.Morris@srg.com.au"/>
    <x v="2"/>
    <x v="1"/>
    <d v="2024-06-07T00:00:00"/>
    <d v="2024-02-29T00:00:00"/>
    <s v="Learning modules"/>
    <x v="21"/>
    <s v="Q4, FY24"/>
  </r>
  <r>
    <x v="6"/>
    <s v="SS Finance SM3"/>
    <s v="SHARED SERVICES"/>
    <d v="2019-01-29T00:00:00"/>
    <s v="Karl"/>
    <s v="Morris"/>
    <s v="Karl.Morris@srg.com.au"/>
    <x v="2"/>
    <x v="1"/>
    <d v="2025-05-20T00:00:00"/>
    <d v="2025-04-24T00:00:00"/>
    <m/>
    <x v="0"/>
    <s v="Q4, FY25"/>
  </r>
  <r>
    <x v="6"/>
    <s v="SS Finance SM3"/>
    <s v="SHARED SERVICES"/>
    <d v="2019-01-29T00:00:00"/>
    <s v="Karl"/>
    <s v="Morris"/>
    <s v="Karl.Morris@srg.com.au"/>
    <x v="3"/>
    <x v="1"/>
    <d v="2024-03-01T00:00:00"/>
    <d v="2024-02-29T00:00:00"/>
    <m/>
    <x v="4"/>
    <s v="Q3, FY24"/>
  </r>
  <r>
    <x v="6"/>
    <s v="SS Finance SM3"/>
    <s v="SHARED SERVICES"/>
    <d v="2019-01-29T00:00:00"/>
    <s v="Karl"/>
    <s v="Morris"/>
    <s v="Karl.Morris@srg.com.au"/>
    <x v="4"/>
    <x v="1"/>
    <d v="2024-06-07T00:00:00"/>
    <d v="2024-02-29T00:00:00"/>
    <s v="Complete learning modules"/>
    <x v="21"/>
    <s v="Q4, FY24"/>
  </r>
  <r>
    <x v="6"/>
    <s v="SS Finance SM3"/>
    <s v="SHARED SERVICES"/>
    <d v="2019-01-29T00:00:00"/>
    <s v="Karl"/>
    <s v="Morris"/>
    <s v="Karl.Morris@srg.com.au"/>
    <x v="4"/>
    <x v="1"/>
    <d v="2025-05-20T00:00:00"/>
    <d v="2025-04-24T00:00:00"/>
    <m/>
    <x v="0"/>
    <s v="Q4, FY25"/>
  </r>
  <r>
    <x v="6"/>
    <s v="SS Finance SM3"/>
    <s v="SHARED SERVICES"/>
    <d v="2019-01-29T00:00:00"/>
    <s v="Karl"/>
    <s v="Morris"/>
    <s v="Karl.Morris@srg.com.au"/>
    <x v="5"/>
    <x v="1"/>
    <d v="2024-06-07T00:00:00"/>
    <d v="2024-02-29T00:00:00"/>
    <s v="Complete learning modules"/>
    <x v="21"/>
    <s v="Q4, FY24"/>
  </r>
  <r>
    <x v="6"/>
    <s v="SS Finance SM3"/>
    <s v="SHARED SERVICES"/>
    <d v="2019-01-29T00:00:00"/>
    <s v="Karl"/>
    <s v="Morris"/>
    <s v="Karl.Morris@srg.com.au"/>
    <x v="5"/>
    <x v="1"/>
    <d v="2025-05-20T00:00:00"/>
    <d v="2025-04-24T00:00:00"/>
    <m/>
    <x v="0"/>
    <s v="Q4, FY25"/>
  </r>
  <r>
    <x v="6"/>
    <s v="SS Finance SM3"/>
    <s v="SHARED SERVICES"/>
    <d v="2019-01-29T00:00:00"/>
    <s v="Karl"/>
    <s v="Morris"/>
    <s v="Karl.Morris@srg.com.au"/>
    <x v="6"/>
    <x v="1"/>
    <d v="2024-03-01T00:00:00"/>
    <d v="2024-02-29T00:00:00"/>
    <m/>
    <x v="4"/>
    <s v="Q3, FY24"/>
  </r>
  <r>
    <x v="6"/>
    <s v="SS Finance SM3"/>
    <s v="SHARED SERVICES"/>
    <d v="2019-01-29T00:00:00"/>
    <s v="Karl"/>
    <s v="Morris"/>
    <s v="Karl.Morris@srg.com.au"/>
    <x v="7"/>
    <x v="1"/>
    <d v="2022-03-23T00:00:00"/>
    <d v="2022-03-15T00:00:00"/>
    <m/>
    <x v="6"/>
    <s v="Q3, FY22"/>
  </r>
  <r>
    <x v="6"/>
    <s v="SS Finance SM3"/>
    <s v="SHARED SERVICES"/>
    <d v="2019-01-29T00:00:00"/>
    <s v="Karl"/>
    <s v="Morris"/>
    <s v="Karl.Morris@srg.com.au"/>
    <x v="8"/>
    <x v="1"/>
    <d v="2022-11-17T00:00:00"/>
    <d v="2022-06-23T00:00:00"/>
    <m/>
    <x v="26"/>
    <s v="Q2, FY23"/>
  </r>
  <r>
    <x v="6"/>
    <s v="SS Finance SM3"/>
    <s v="SHARED SERVICES"/>
    <d v="2019-01-29T00:00:00"/>
    <s v="Karl"/>
    <s v="Morris"/>
    <s v="Karl.Morris@srg.com.au"/>
    <x v="9"/>
    <x v="1"/>
    <d v="2021-08-30T00:00:00"/>
    <d v="2021-08-09T00:00:00"/>
    <m/>
    <x v="18"/>
    <s v="Q1, FY22"/>
  </r>
  <r>
    <x v="6"/>
    <s v="SS Finance SM3"/>
    <s v="SHARED SERVICES"/>
    <d v="2019-01-29T00:00:00"/>
    <s v="Karl"/>
    <s v="Morris"/>
    <s v="Karl.Morris@srg.com.au"/>
    <x v="10"/>
    <x v="1"/>
    <d v="2021-12-09T00:00:00"/>
    <d v="2019-06-19T00:00:00"/>
    <m/>
    <x v="33"/>
    <s v="Q2, FY22"/>
  </r>
  <r>
    <x v="6"/>
    <s v="SS Finance SM3"/>
    <s v="SHARED SERVICES"/>
    <d v="2019-01-29T00:00:00"/>
    <s v="Karl"/>
    <s v="Morris"/>
    <s v="Karl.Morris@srg.com.au"/>
    <x v="10"/>
    <x v="1"/>
    <d v="2021-12-09T00:00:00"/>
    <d v="2021-12-09T00:00:00"/>
    <m/>
    <x v="33"/>
    <s v="Q2, FY22"/>
  </r>
  <r>
    <x v="6"/>
    <s v="SS Finance SM3"/>
    <s v="SHARED SERVICES"/>
    <d v="2019-01-01T00:00:00"/>
    <s v="Daryl"/>
    <s v="Megna"/>
    <s v="insurance@spotlightgroup.com"/>
    <x v="0"/>
    <x v="1"/>
    <d v="2023-05-17T00:00:00"/>
    <d v="2022-09-20T00:00:00"/>
    <m/>
    <x v="36"/>
    <s v="Q4, FY23"/>
  </r>
  <r>
    <x v="6"/>
    <s v="SS Finance SM3"/>
    <s v="SHARED SERVICES"/>
    <d v="2019-01-01T00:00:00"/>
    <s v="Daryl"/>
    <s v="Megna"/>
    <s v="insurance@spotlightgroup.com"/>
    <x v="1"/>
    <x v="1"/>
    <d v="2023-05-17T00:00:00"/>
    <d v="2022-09-20T00:00:00"/>
    <m/>
    <x v="36"/>
    <s v="Q4, FY23"/>
  </r>
  <r>
    <x v="6"/>
    <s v="SS Finance SM3"/>
    <s v="SHARED SERVICES"/>
    <d v="2019-01-01T00:00:00"/>
    <s v="Daryl"/>
    <s v="Megna"/>
    <s v="insurance@spotlightgroup.com"/>
    <x v="2"/>
    <x v="0"/>
    <m/>
    <d v="2024-02-29T00:00:00"/>
    <m/>
    <x v="4"/>
    <s v="Q3, FY24"/>
  </r>
  <r>
    <x v="6"/>
    <s v="SS Finance SM3"/>
    <s v="SHARED SERVICES"/>
    <d v="2019-01-01T00:00:00"/>
    <s v="Daryl"/>
    <s v="Megna"/>
    <s v="insurance@spotlightgroup.com"/>
    <x v="3"/>
    <x v="0"/>
    <m/>
    <d v="2024-02-29T00:00:00"/>
    <m/>
    <x v="4"/>
    <s v="Q3, FY24"/>
  </r>
  <r>
    <x v="6"/>
    <s v="SS Finance SM3"/>
    <s v="SHARED SERVICES"/>
    <d v="2019-01-01T00:00:00"/>
    <s v="Daryl"/>
    <s v="Megna"/>
    <s v="insurance@spotlightgroup.com"/>
    <x v="4"/>
    <x v="0"/>
    <m/>
    <d v="2024-02-29T00:00:00"/>
    <m/>
    <x v="4"/>
    <s v="Q3, FY24"/>
  </r>
  <r>
    <x v="6"/>
    <s v="SS Finance SM3"/>
    <s v="SHARED SERVICES"/>
    <d v="2019-01-01T00:00:00"/>
    <s v="Daryl"/>
    <s v="Megna"/>
    <s v="insurance@spotlightgroup.com"/>
    <x v="5"/>
    <x v="0"/>
    <m/>
    <d v="2024-02-29T00:00:00"/>
    <m/>
    <x v="4"/>
    <s v="Q3, FY24"/>
  </r>
  <r>
    <x v="6"/>
    <s v="SS Finance SM3"/>
    <s v="SHARED SERVICES"/>
    <d v="2019-01-01T00:00:00"/>
    <s v="Daryl"/>
    <s v="Megna"/>
    <s v="insurance@spotlightgroup.com"/>
    <x v="6"/>
    <x v="0"/>
    <m/>
    <d v="2024-02-29T00:00:00"/>
    <m/>
    <x v="4"/>
    <s v="Q3, FY24"/>
  </r>
  <r>
    <x v="6"/>
    <s v="SS Finance SM3"/>
    <s v="SHARED SERVICES"/>
    <d v="2019-01-01T00:00:00"/>
    <s v="Daryl"/>
    <s v="Megna"/>
    <s v="insurance@spotlightgroup.com"/>
    <x v="7"/>
    <x v="1"/>
    <d v="2022-04-11T00:00:00"/>
    <d v="2022-03-15T00:00:00"/>
    <m/>
    <x v="27"/>
    <s v="Q4, FY22"/>
  </r>
  <r>
    <x v="6"/>
    <s v="SS Finance SM3"/>
    <s v="SHARED SERVICES"/>
    <d v="2019-01-01T00:00:00"/>
    <s v="Daryl"/>
    <s v="Megna"/>
    <s v="insurance@spotlightgroup.com"/>
    <x v="8"/>
    <x v="1"/>
    <d v="2023-05-17T00:00:00"/>
    <d v="2022-08-06T00:00:00"/>
    <m/>
    <x v="36"/>
    <s v="Q4, FY23"/>
  </r>
  <r>
    <x v="6"/>
    <s v="SS Finance SM3"/>
    <s v="SHARED SERVICES"/>
    <d v="2019-01-01T00:00:00"/>
    <s v="Daryl"/>
    <s v="Megna"/>
    <s v="insurance@spotlightgroup.com"/>
    <x v="9"/>
    <x v="1"/>
    <d v="2021-11-08T00:00:00"/>
    <d v="2021-08-30T00:00:00"/>
    <m/>
    <x v="44"/>
    <s v="Q2, FY22"/>
  </r>
  <r>
    <x v="6"/>
    <s v="SS Finance SM3"/>
    <s v="SHARED SERVICES"/>
    <d v="2019-01-01T00:00:00"/>
    <s v="Daryl"/>
    <s v="Megna"/>
    <s v="insurance@spotlightgroup.com"/>
    <x v="10"/>
    <x v="1"/>
    <d v="2017-03-10T00:00:00"/>
    <d v="2019-05-31T00:00:00"/>
    <s v="This training was originally completed in SLICK/Campfire and completion has been recorded in TMS"/>
    <x v="50"/>
    <s v="Not Applicable"/>
  </r>
  <r>
    <x v="6"/>
    <s v="SS Finance SM1"/>
    <s v="SHARED SERVICES"/>
    <d v="2018-11-30T00:00:00"/>
    <s v="Shakira"/>
    <s v="Solis"/>
    <s v="shakira.solis@srg.com.au"/>
    <x v="0"/>
    <x v="1"/>
    <d v="2022-10-01T00:00:00"/>
    <d v="2022-09-20T00:00:00"/>
    <m/>
    <x v="3"/>
    <s v="Q2, FY23"/>
  </r>
  <r>
    <x v="6"/>
    <s v="SS Finance SM1"/>
    <s v="SHARED SERVICES"/>
    <d v="2018-11-30T00:00:00"/>
    <s v="Shakira"/>
    <s v="Solis"/>
    <s v="shakira.solis@srg.com.au"/>
    <x v="1"/>
    <x v="1"/>
    <d v="2022-10-01T00:00:00"/>
    <d v="2022-09-20T00:00:00"/>
    <m/>
    <x v="3"/>
    <s v="Q2, FY23"/>
  </r>
  <r>
    <x v="6"/>
    <s v="SS Finance SM1"/>
    <s v="SHARED SERVICES"/>
    <d v="2018-11-30T00:00:00"/>
    <s v="Shakira"/>
    <s v="Solis"/>
    <s v="shakira.solis@srg.com.au"/>
    <x v="2"/>
    <x v="1"/>
    <d v="2025-01-09T00:00:00"/>
    <d v="2024-02-29T00:00:00"/>
    <m/>
    <x v="12"/>
    <s v="Q3, FY25"/>
  </r>
  <r>
    <x v="6"/>
    <s v="SS Finance SM1"/>
    <s v="SHARED SERVICES"/>
    <d v="2018-11-30T00:00:00"/>
    <s v="Shakira"/>
    <s v="Solis"/>
    <s v="shakira.solis@srg.com.au"/>
    <x v="3"/>
    <x v="1"/>
    <d v="2025-01-09T00:00:00"/>
    <d v="2024-02-29T00:00:00"/>
    <m/>
    <x v="12"/>
    <s v="Q3, FY25"/>
  </r>
  <r>
    <x v="6"/>
    <s v="SS Finance SM1"/>
    <s v="SHARED SERVICES"/>
    <d v="2018-11-30T00:00:00"/>
    <s v="Shakira"/>
    <s v="Solis"/>
    <s v="shakira.solis@srg.com.au"/>
    <x v="4"/>
    <x v="1"/>
    <d v="2025-01-09T00:00:00"/>
    <d v="2024-02-29T00:00:00"/>
    <m/>
    <x v="12"/>
    <s v="Q3, FY25"/>
  </r>
  <r>
    <x v="6"/>
    <s v="SS Finance SM1"/>
    <s v="SHARED SERVICES"/>
    <d v="2018-11-30T00:00:00"/>
    <s v="Shakira"/>
    <s v="Solis"/>
    <s v="shakira.solis@srg.com.au"/>
    <x v="5"/>
    <x v="1"/>
    <d v="2025-01-09T00:00:00"/>
    <d v="2024-02-29T00:00:00"/>
    <m/>
    <x v="12"/>
    <s v="Q3, FY25"/>
  </r>
  <r>
    <x v="6"/>
    <s v="SS Finance SM1"/>
    <s v="SHARED SERVICES"/>
    <d v="2018-11-30T00:00:00"/>
    <s v="Shakira"/>
    <s v="Solis"/>
    <s v="shakira.solis@srg.com.au"/>
    <x v="6"/>
    <x v="1"/>
    <d v="2025-01-09T00:00:00"/>
    <d v="2024-02-29T00:00:00"/>
    <m/>
    <x v="12"/>
    <s v="Q3, FY25"/>
  </r>
  <r>
    <x v="6"/>
    <s v="SS Finance SM1"/>
    <s v="SHARED SERVICES"/>
    <d v="2018-11-30T00:00:00"/>
    <s v="Shakira"/>
    <s v="Solis"/>
    <s v="shakira.solis@srg.com.au"/>
    <x v="7"/>
    <x v="1"/>
    <d v="2023-03-09T00:00:00"/>
    <d v="2023-02-16T00:00:00"/>
    <m/>
    <x v="38"/>
    <s v="Q3, FY23"/>
  </r>
  <r>
    <x v="6"/>
    <s v="SS Finance SM1"/>
    <s v="SHARED SERVICES"/>
    <d v="2018-11-30T00:00:00"/>
    <s v="Shakira"/>
    <s v="Solis"/>
    <s v="shakira.solis@srg.com.au"/>
    <x v="8"/>
    <x v="1"/>
    <d v="2022-10-01T00:00:00"/>
    <d v="2022-09-26T00:00:00"/>
    <m/>
    <x v="3"/>
    <s v="Q2, FY23"/>
  </r>
  <r>
    <x v="6"/>
    <s v="SS Finance SM1"/>
    <s v="SHARED SERVICES"/>
    <d v="2018-11-30T00:00:00"/>
    <s v="Shakira"/>
    <s v="Solis"/>
    <s v="shakira.solis@srg.com.au"/>
    <x v="9"/>
    <x v="1"/>
    <d v="2022-10-01T00:00:00"/>
    <d v="2022-09-26T00:00:00"/>
    <m/>
    <x v="3"/>
    <s v="Q2, FY23"/>
  </r>
  <r>
    <x v="6"/>
    <s v="SS Finance SM1"/>
    <s v="SHARED SERVICES"/>
    <d v="2018-11-30T00:00:00"/>
    <s v="Shakira"/>
    <s v="Solis"/>
    <s v="shakira.solis@srg.com.au"/>
    <x v="9"/>
    <x v="1"/>
    <d v="2023-05-16T00:00:00"/>
    <d v="2023-05-11T00:00:00"/>
    <m/>
    <x v="36"/>
    <s v="Q4, FY23"/>
  </r>
  <r>
    <x v="6"/>
    <s v="SS Finance SM1"/>
    <s v="SHARED SERVICES"/>
    <d v="2018-11-30T00:00:00"/>
    <s v="Shakira"/>
    <s v="Solis"/>
    <s v="shakira.solis@srg.com.au"/>
    <x v="10"/>
    <x v="1"/>
    <d v="2019-05-30T00:00:00"/>
    <d v="2019-05-19T00:00:00"/>
    <m/>
    <x v="59"/>
    <s v="Q4, FY19"/>
  </r>
  <r>
    <x v="6"/>
    <s v="SS Finance SM1"/>
    <s v="SHARED SERVICES"/>
    <d v="2018-11-30T00:00:00"/>
    <s v="Shakira"/>
    <s v="Solis"/>
    <s v="shakira.solis@srg.com.au"/>
    <x v="10"/>
    <x v="1"/>
    <d v="2022-10-01T00:00:00"/>
    <d v="2022-09-26T00:00:00"/>
    <m/>
    <x v="3"/>
    <s v="Q2, FY23"/>
  </r>
  <r>
    <x v="7"/>
    <m/>
    <s v="SHARED SERVICES HR"/>
    <d v="2018-11-20T00:00:00"/>
    <s v="Margie"/>
    <s v="Robinson"/>
    <s v="Margie.Robinson@srg.com.au"/>
    <x v="0"/>
    <x v="1"/>
    <d v="2022-10-30T00:00:00"/>
    <d v="2022-09-20T00:00:00"/>
    <m/>
    <x v="26"/>
    <s v="Q2, FY23"/>
  </r>
  <r>
    <x v="7"/>
    <m/>
    <s v="SHARED SERVICES HR"/>
    <d v="2018-11-20T00:00:00"/>
    <s v="Margie"/>
    <s v="Robinson"/>
    <s v="Margie.Robinson@srg.com.au"/>
    <x v="1"/>
    <x v="1"/>
    <d v="2022-10-30T00:00:00"/>
    <d v="2022-09-20T00:00:00"/>
    <m/>
    <x v="26"/>
    <s v="Q2, FY23"/>
  </r>
  <r>
    <x v="7"/>
    <m/>
    <s v="SHARED SERVICES HR"/>
    <d v="2018-11-20T00:00:00"/>
    <s v="Margie"/>
    <s v="Robinson"/>
    <s v="Margie.Robinson@srg.com.au"/>
    <x v="2"/>
    <x v="0"/>
    <m/>
    <d v="2024-02-29T00:00:00"/>
    <m/>
    <x v="4"/>
    <s v="Q3, FY24"/>
  </r>
  <r>
    <x v="7"/>
    <m/>
    <s v="SHARED SERVICES HR"/>
    <d v="2018-11-20T00:00:00"/>
    <s v="Margie"/>
    <s v="Robinson"/>
    <s v="Margie.Robinson@srg.com.au"/>
    <x v="3"/>
    <x v="0"/>
    <m/>
    <d v="2024-02-29T00:00:00"/>
    <m/>
    <x v="4"/>
    <s v="Q3, FY24"/>
  </r>
  <r>
    <x v="7"/>
    <m/>
    <s v="SHARED SERVICES HR"/>
    <d v="2018-11-20T00:00:00"/>
    <s v="Margie"/>
    <s v="Robinson"/>
    <s v="Margie.Robinson@srg.com.au"/>
    <x v="4"/>
    <x v="0"/>
    <m/>
    <d v="2024-02-29T00:00:00"/>
    <m/>
    <x v="4"/>
    <s v="Q3, FY24"/>
  </r>
  <r>
    <x v="7"/>
    <m/>
    <s v="SHARED SERVICES HR"/>
    <d v="2018-11-20T00:00:00"/>
    <s v="Margie"/>
    <s v="Robinson"/>
    <s v="Margie.Robinson@srg.com.au"/>
    <x v="5"/>
    <x v="0"/>
    <m/>
    <d v="2024-02-29T00:00:00"/>
    <m/>
    <x v="4"/>
    <s v="Q3, FY24"/>
  </r>
  <r>
    <x v="7"/>
    <m/>
    <s v="SHARED SERVICES HR"/>
    <d v="2018-11-20T00:00:00"/>
    <s v="Margie"/>
    <s v="Robinson"/>
    <s v="Margie.Robinson@srg.com.au"/>
    <x v="6"/>
    <x v="0"/>
    <m/>
    <d v="2024-02-29T00:00:00"/>
    <m/>
    <x v="4"/>
    <s v="Q3, FY24"/>
  </r>
  <r>
    <x v="7"/>
    <m/>
    <s v="SHARED SERVICES HR"/>
    <d v="2018-11-20T00:00:00"/>
    <s v="Margie"/>
    <s v="Robinson"/>
    <s v="Margie.Robinson@srg.com.au"/>
    <x v="7"/>
    <x v="1"/>
    <d v="2023-03-23T00:00:00"/>
    <d v="2023-01-16T00:00:00"/>
    <m/>
    <x v="38"/>
    <s v="Q3, FY23"/>
  </r>
  <r>
    <x v="7"/>
    <m/>
    <s v="SHARED SERVICES HR"/>
    <d v="2018-11-20T00:00:00"/>
    <s v="Margie"/>
    <s v="Robinson"/>
    <s v="Margie.Robinson@srg.com.au"/>
    <x v="8"/>
    <x v="1"/>
    <d v="2024-12-03T00:00:00"/>
    <d v="2024-09-19T00:00:00"/>
    <m/>
    <x v="14"/>
    <s v="Q2, FY25"/>
  </r>
  <r>
    <x v="7"/>
    <m/>
    <s v="SHARED SERVICES HR"/>
    <d v="2018-11-20T00:00:00"/>
    <s v="Margie"/>
    <s v="Robinson"/>
    <s v="Margie.Robinson@srg.com.au"/>
    <x v="8"/>
    <x v="2"/>
    <m/>
    <d v="2025-05-26T00:00:00"/>
    <m/>
    <x v="60"/>
    <s v="Q2, FY19"/>
  </r>
  <r>
    <x v="7"/>
    <m/>
    <s v="SHARED SERVICES HR"/>
    <d v="2018-11-20T00:00:00"/>
    <s v="Margie"/>
    <s v="Robinson"/>
    <s v="Margie.Robinson@srg.com.au"/>
    <x v="9"/>
    <x v="1"/>
    <d v="2023-03-23T00:00:00"/>
    <d v="2023-01-16T00:00:00"/>
    <m/>
    <x v="38"/>
    <s v="Q3, FY23"/>
  </r>
  <r>
    <x v="7"/>
    <m/>
    <s v="SHARED SERVICES HR"/>
    <d v="2018-11-20T00:00:00"/>
    <s v="Margie"/>
    <s v="Robinson"/>
    <s v="Margie.Robinson@srg.com.au"/>
    <x v="9"/>
    <x v="1"/>
    <d v="2024-12-03T00:00:00"/>
    <d v="2024-11-06T00:00:00"/>
    <m/>
    <x v="14"/>
    <s v="Q2, FY25"/>
  </r>
  <r>
    <x v="7"/>
    <m/>
    <s v="SHARED SERVICES HR"/>
    <d v="2018-11-20T00:00:00"/>
    <s v="Margie"/>
    <s v="Robinson"/>
    <s v="Margie.Robinson@srg.com.au"/>
    <x v="10"/>
    <x v="1"/>
    <d v="2021-06-02T00:00:00"/>
    <d v="2021-03-10T00:00:00"/>
    <m/>
    <x v="61"/>
    <s v="Q4, FY21"/>
  </r>
  <r>
    <x v="7"/>
    <m/>
    <s v="SHARED SERVICES HR"/>
    <d v="2018-11-20T00:00:00"/>
    <s v="Margie"/>
    <s v="Robinson"/>
    <s v="Margie.Robinson@srg.com.au"/>
    <x v="10"/>
    <x v="1"/>
    <d v="2024-12-03T00:00:00"/>
    <d v="2024-11-06T00:00:00"/>
    <m/>
    <x v="14"/>
    <s v="Q2, FY25"/>
  </r>
  <r>
    <x v="2"/>
    <s v="IT ERP APPLICATIONS"/>
    <s v="SHARED SERVICES IT"/>
    <d v="2018-11-07T00:00:00"/>
    <s v="Maritsa"/>
    <s v="Georgiou"/>
    <s v="maritsa.georgiou@srg.com.au"/>
    <x v="0"/>
    <x v="1"/>
    <d v="2023-04-11T00:00:00"/>
    <d v="2022-09-20T00:00:00"/>
    <m/>
    <x v="37"/>
    <s v="Q4, FY23"/>
  </r>
  <r>
    <x v="2"/>
    <s v="IT ERP APPLICATIONS"/>
    <s v="SHARED SERVICES IT"/>
    <d v="2018-11-07T00:00:00"/>
    <s v="Maritsa"/>
    <s v="Georgiou"/>
    <s v="maritsa.georgiou@srg.com.au"/>
    <x v="1"/>
    <x v="1"/>
    <d v="2023-04-11T00:00:00"/>
    <d v="2022-09-20T00:00:00"/>
    <m/>
    <x v="37"/>
    <s v="Q4, FY23"/>
  </r>
  <r>
    <x v="2"/>
    <s v="IT ERP APPLICATIONS"/>
    <s v="SHARED SERVICES IT"/>
    <d v="2018-11-07T00:00:00"/>
    <s v="Maritsa"/>
    <s v="Georgiou"/>
    <s v="maritsa.georgiou@srg.com.au"/>
    <x v="2"/>
    <x v="0"/>
    <m/>
    <d v="2024-02-29T00:00:00"/>
    <m/>
    <x v="4"/>
    <s v="Q3, FY24"/>
  </r>
  <r>
    <x v="2"/>
    <s v="IT ERP APPLICATIONS"/>
    <s v="SHARED SERVICES IT"/>
    <d v="2018-11-07T00:00:00"/>
    <s v="Maritsa"/>
    <s v="Georgiou"/>
    <s v="maritsa.georgiou@srg.com.au"/>
    <x v="3"/>
    <x v="0"/>
    <m/>
    <d v="2024-02-29T00:00:00"/>
    <m/>
    <x v="4"/>
    <s v="Q3, FY24"/>
  </r>
  <r>
    <x v="2"/>
    <s v="IT ERP APPLICATIONS"/>
    <s v="SHARED SERVICES IT"/>
    <d v="2018-11-07T00:00:00"/>
    <s v="Maritsa"/>
    <s v="Georgiou"/>
    <s v="maritsa.georgiou@srg.com.au"/>
    <x v="4"/>
    <x v="0"/>
    <m/>
    <d v="2024-02-29T00:00:00"/>
    <m/>
    <x v="4"/>
    <s v="Q3, FY24"/>
  </r>
  <r>
    <x v="2"/>
    <s v="IT ERP APPLICATIONS"/>
    <s v="SHARED SERVICES IT"/>
    <d v="2018-11-07T00:00:00"/>
    <s v="Maritsa"/>
    <s v="Georgiou"/>
    <s v="maritsa.georgiou@srg.com.au"/>
    <x v="5"/>
    <x v="0"/>
    <m/>
    <d v="2024-02-29T00:00:00"/>
    <m/>
    <x v="4"/>
    <s v="Q3, FY24"/>
  </r>
  <r>
    <x v="2"/>
    <s v="IT ERP APPLICATIONS"/>
    <s v="SHARED SERVICES IT"/>
    <d v="2018-11-07T00:00:00"/>
    <s v="Maritsa"/>
    <s v="Georgiou"/>
    <s v="maritsa.georgiou@srg.com.au"/>
    <x v="6"/>
    <x v="0"/>
    <m/>
    <d v="2024-02-29T00:00:00"/>
    <m/>
    <x v="4"/>
    <s v="Q3, FY24"/>
  </r>
  <r>
    <x v="2"/>
    <s v="IT ERP APPLICATIONS"/>
    <s v="SHARED SERVICES IT"/>
    <d v="2018-11-07T00:00:00"/>
    <s v="Maritsa"/>
    <s v="Georgiou"/>
    <s v="maritsa.georgiou@srg.com.au"/>
    <x v="7"/>
    <x v="1"/>
    <d v="2022-05-10T00:00:00"/>
    <d v="2022-03-15T00:00:00"/>
    <m/>
    <x v="42"/>
    <s v="Q4, FY22"/>
  </r>
  <r>
    <x v="2"/>
    <s v="IT ERP APPLICATIONS"/>
    <s v="SHARED SERVICES IT"/>
    <d v="2018-11-07T00:00:00"/>
    <s v="Maritsa"/>
    <s v="Georgiou"/>
    <s v="maritsa.georgiou@srg.com.au"/>
    <x v="8"/>
    <x v="1"/>
    <d v="2023-02-15T00:00:00"/>
    <d v="2022-06-23T00:00:00"/>
    <m/>
    <x v="39"/>
    <s v="Q3, FY23"/>
  </r>
  <r>
    <x v="2"/>
    <s v="IT ERP APPLICATIONS"/>
    <s v="SHARED SERVICES IT"/>
    <d v="2018-11-07T00:00:00"/>
    <s v="Maritsa"/>
    <s v="Georgiou"/>
    <s v="maritsa.georgiou@srg.com.au"/>
    <x v="9"/>
    <x v="1"/>
    <d v="2021-09-10T00:00:00"/>
    <d v="2021-08-09T00:00:00"/>
    <m/>
    <x v="18"/>
    <s v="Q1, FY22"/>
  </r>
  <r>
    <x v="2"/>
    <s v="IT ERP APPLICATIONS"/>
    <s v="SHARED SERVICES IT"/>
    <d v="2018-11-07T00:00:00"/>
    <s v="Maritsa"/>
    <s v="Georgiou"/>
    <s v="maritsa.georgiou@srg.com.au"/>
    <x v="9"/>
    <x v="1"/>
    <d v="2023-07-26T00:00:00"/>
    <d v="2023-07-26T00:00:00"/>
    <m/>
    <x v="34"/>
    <s v="Q1, FY24"/>
  </r>
  <r>
    <x v="2"/>
    <s v="IT ERP APPLICATIONS"/>
    <s v="SHARED SERVICES IT"/>
    <d v="2018-11-07T00:00:00"/>
    <s v="Maritsa"/>
    <s v="Georgiou"/>
    <s v="maritsa.georgiou@srg.com.au"/>
    <x v="10"/>
    <x v="1"/>
    <d v="2021-12-17T00:00:00"/>
    <d v="2019-06-19T00:00:00"/>
    <m/>
    <x v="33"/>
    <s v="Q2, FY22"/>
  </r>
  <r>
    <x v="5"/>
    <m/>
    <s v="FFM SUPPORT"/>
    <d v="2018-10-22T00:00:00"/>
    <s v="Karen"/>
    <s v="Lee"/>
    <s v="Karen.Lee@spotlightgroup.com"/>
    <x v="11"/>
    <x v="1"/>
    <d v="2022-10-05T00:00:00"/>
    <d v="2022-10-03T00:00:00"/>
    <m/>
    <x v="3"/>
    <s v="Q2, FY23"/>
  </r>
  <r>
    <x v="5"/>
    <m/>
    <s v="FFM SUPPORT"/>
    <d v="2018-10-22T00:00:00"/>
    <s v="Karen"/>
    <s v="Lee"/>
    <s v="Karen.Lee@spotlightgroup.com"/>
    <x v="0"/>
    <x v="1"/>
    <d v="2022-09-21T00:00:00"/>
    <d v="2022-09-20T00:00:00"/>
    <m/>
    <x v="30"/>
    <s v="Q1, FY23"/>
  </r>
  <r>
    <x v="5"/>
    <m/>
    <s v="FFM SUPPORT"/>
    <d v="2018-10-22T00:00:00"/>
    <s v="Karen"/>
    <s v="Lee"/>
    <s v="Karen.Lee@spotlightgroup.com"/>
    <x v="1"/>
    <x v="1"/>
    <d v="2022-09-21T00:00:00"/>
    <d v="2022-09-20T00:00:00"/>
    <m/>
    <x v="30"/>
    <s v="Q1, FY23"/>
  </r>
  <r>
    <x v="5"/>
    <m/>
    <s v="FFM SUPPORT"/>
    <d v="2018-10-22T00:00:00"/>
    <s v="Karen"/>
    <s v="Lee"/>
    <s v="Karen.Lee@spotlightgroup.com"/>
    <x v="2"/>
    <x v="1"/>
    <d v="2024-04-24T00:00:00"/>
    <d v="2024-02-29T00:00:00"/>
    <m/>
    <x v="22"/>
    <s v="Q4, FY24"/>
  </r>
  <r>
    <x v="5"/>
    <m/>
    <s v="FFM SUPPORT"/>
    <d v="2018-10-22T00:00:00"/>
    <s v="Karen"/>
    <s v="Lee"/>
    <s v="Karen.Lee@spotlightgroup.com"/>
    <x v="2"/>
    <x v="1"/>
    <d v="2025-04-07T00:00:00"/>
    <d v="2025-03-11T00:00:00"/>
    <m/>
    <x v="1"/>
    <s v="Q4, FY25"/>
  </r>
  <r>
    <x v="5"/>
    <m/>
    <s v="FFM SUPPORT"/>
    <d v="2018-10-22T00:00:00"/>
    <s v="Karen"/>
    <s v="Lee"/>
    <s v="Karen.Lee@spotlightgroup.com"/>
    <x v="3"/>
    <x v="1"/>
    <d v="2024-04-24T00:00:00"/>
    <d v="2024-02-29T00:00:00"/>
    <m/>
    <x v="22"/>
    <s v="Q4, FY24"/>
  </r>
  <r>
    <x v="5"/>
    <m/>
    <s v="FFM SUPPORT"/>
    <d v="2018-10-22T00:00:00"/>
    <s v="Karen"/>
    <s v="Lee"/>
    <s v="Karen.Lee@spotlightgroup.com"/>
    <x v="3"/>
    <x v="1"/>
    <d v="2025-04-07T00:00:00"/>
    <d v="2025-03-11T00:00:00"/>
    <m/>
    <x v="1"/>
    <s v="Q4, FY25"/>
  </r>
  <r>
    <x v="5"/>
    <m/>
    <s v="FFM SUPPORT"/>
    <d v="2018-10-22T00:00:00"/>
    <s v="Karen"/>
    <s v="Lee"/>
    <s v="Karen.Lee@spotlightgroup.com"/>
    <x v="4"/>
    <x v="1"/>
    <d v="2024-04-24T00:00:00"/>
    <d v="2024-02-29T00:00:00"/>
    <m/>
    <x v="22"/>
    <s v="Q4, FY24"/>
  </r>
  <r>
    <x v="5"/>
    <m/>
    <s v="FFM SUPPORT"/>
    <d v="2018-10-22T00:00:00"/>
    <s v="Karen"/>
    <s v="Lee"/>
    <s v="Karen.Lee@spotlightgroup.com"/>
    <x v="4"/>
    <x v="1"/>
    <d v="2025-04-07T00:00:00"/>
    <d v="2025-03-11T00:00:00"/>
    <m/>
    <x v="1"/>
    <s v="Q4, FY25"/>
  </r>
  <r>
    <x v="5"/>
    <m/>
    <s v="FFM SUPPORT"/>
    <d v="2018-10-22T00:00:00"/>
    <s v="Karen"/>
    <s v="Lee"/>
    <s v="Karen.Lee@spotlightgroup.com"/>
    <x v="5"/>
    <x v="1"/>
    <d v="2024-04-24T00:00:00"/>
    <d v="2024-02-29T00:00:00"/>
    <m/>
    <x v="22"/>
    <s v="Q4, FY24"/>
  </r>
  <r>
    <x v="5"/>
    <m/>
    <s v="FFM SUPPORT"/>
    <d v="2018-10-22T00:00:00"/>
    <s v="Karen"/>
    <s v="Lee"/>
    <s v="Karen.Lee@spotlightgroup.com"/>
    <x v="5"/>
    <x v="1"/>
    <d v="2025-04-07T00:00:00"/>
    <d v="2025-03-11T00:00:00"/>
    <m/>
    <x v="1"/>
    <s v="Q4, FY25"/>
  </r>
  <r>
    <x v="5"/>
    <m/>
    <s v="FFM SUPPORT"/>
    <d v="2018-10-22T00:00:00"/>
    <s v="Karen"/>
    <s v="Lee"/>
    <s v="Karen.Lee@spotlightgroup.com"/>
    <x v="6"/>
    <x v="1"/>
    <d v="2024-04-24T00:00:00"/>
    <d v="2024-02-29T00:00:00"/>
    <m/>
    <x v="22"/>
    <s v="Q4, FY24"/>
  </r>
  <r>
    <x v="5"/>
    <m/>
    <s v="FFM SUPPORT"/>
    <d v="2018-10-22T00:00:00"/>
    <s v="Karen"/>
    <s v="Lee"/>
    <s v="Karen.Lee@spotlightgroup.com"/>
    <x v="6"/>
    <x v="1"/>
    <d v="2025-04-07T00:00:00"/>
    <d v="2025-03-11T00:00:00"/>
    <m/>
    <x v="1"/>
    <s v="Q4, FY25"/>
  </r>
  <r>
    <x v="5"/>
    <m/>
    <s v="FFM SUPPORT"/>
    <d v="2018-10-22T00:00:00"/>
    <s v="Karen"/>
    <s v="Lee"/>
    <s v="Karen.Lee@spotlightgroup.com"/>
    <x v="7"/>
    <x v="1"/>
    <d v="2022-03-22T00:00:00"/>
    <d v="2022-03-15T00:00:00"/>
    <m/>
    <x v="6"/>
    <s v="Q3, FY22"/>
  </r>
  <r>
    <x v="5"/>
    <m/>
    <s v="FFM SUPPORT"/>
    <d v="2018-10-22T00:00:00"/>
    <s v="Karen"/>
    <s v="Lee"/>
    <s v="Karen.Lee@spotlightgroup.com"/>
    <x v="8"/>
    <x v="1"/>
    <d v="2023-02-07T00:00:00"/>
    <d v="2022-09-26T00:00:00"/>
    <m/>
    <x v="39"/>
    <s v="Q3, FY23"/>
  </r>
  <r>
    <x v="5"/>
    <m/>
    <s v="FFM SUPPORT"/>
    <d v="2018-10-22T00:00:00"/>
    <s v="Karen"/>
    <s v="Lee"/>
    <s v="Karen.Lee@spotlightgroup.com"/>
    <x v="9"/>
    <x v="1"/>
    <d v="2021-08-30T00:00:00"/>
    <d v="2021-08-30T00:00:00"/>
    <m/>
    <x v="18"/>
    <s v="Q1, FY22"/>
  </r>
  <r>
    <x v="5"/>
    <m/>
    <s v="FFM SUPPORT"/>
    <d v="2018-10-22T00:00:00"/>
    <s v="Karen"/>
    <s v="Lee"/>
    <s v="Karen.Lee@spotlightgroup.com"/>
    <x v="10"/>
    <x v="1"/>
    <d v="2023-05-10T00:00:00"/>
    <d v="2019-06-19T00:00:00"/>
    <m/>
    <x v="36"/>
    <s v="Q4, FY23"/>
  </r>
  <r>
    <x v="2"/>
    <s v="IT ENTERPRISE INFORMATION"/>
    <s v="SHARED SERVICES IT"/>
    <d v="2018-10-01T00:00:00"/>
    <s v="Claire"/>
    <s v="Harrington"/>
    <s v="Claire.Harrington@srg.com.au"/>
    <x v="0"/>
    <x v="1"/>
    <d v="2022-11-22T00:00:00"/>
    <d v="2022-09-20T00:00:00"/>
    <m/>
    <x v="26"/>
    <s v="Q2, FY23"/>
  </r>
  <r>
    <x v="2"/>
    <s v="IT ENTERPRISE INFORMATION"/>
    <s v="SHARED SERVICES IT"/>
    <d v="2018-10-01T00:00:00"/>
    <s v="Claire"/>
    <s v="Harrington"/>
    <s v="Claire.Harrington@srg.com.au"/>
    <x v="1"/>
    <x v="1"/>
    <d v="2022-11-22T00:00:00"/>
    <d v="2022-09-20T00:00:00"/>
    <m/>
    <x v="26"/>
    <s v="Q2, FY23"/>
  </r>
  <r>
    <x v="2"/>
    <s v="IT ENTERPRISE INFORMATION"/>
    <s v="SHARED SERVICES IT"/>
    <d v="2018-10-01T00:00:00"/>
    <s v="Claire"/>
    <s v="Harrington"/>
    <s v="Claire.Harrington@srg.com.au"/>
    <x v="2"/>
    <x v="1"/>
    <d v="2024-09-10T00:00:00"/>
    <d v="2024-02-29T00:00:00"/>
    <m/>
    <x v="16"/>
    <s v="Q1, FY25"/>
  </r>
  <r>
    <x v="2"/>
    <s v="IT ENTERPRISE INFORMATION"/>
    <s v="SHARED SERVICES IT"/>
    <d v="2018-10-01T00:00:00"/>
    <s v="Claire"/>
    <s v="Harrington"/>
    <s v="Claire.Harrington@srg.com.au"/>
    <x v="3"/>
    <x v="1"/>
    <d v="2025-02-13T00:00:00"/>
    <d v="2024-02-29T00:00:00"/>
    <m/>
    <x v="8"/>
    <s v="Q3, FY25"/>
  </r>
  <r>
    <x v="2"/>
    <s v="IT ENTERPRISE INFORMATION"/>
    <s v="SHARED SERVICES IT"/>
    <d v="2018-10-01T00:00:00"/>
    <s v="Claire"/>
    <s v="Harrington"/>
    <s v="Claire.Harrington@srg.com.au"/>
    <x v="4"/>
    <x v="1"/>
    <d v="2024-09-10T00:00:00"/>
    <d v="2024-02-29T00:00:00"/>
    <m/>
    <x v="16"/>
    <s v="Q1, FY25"/>
  </r>
  <r>
    <x v="2"/>
    <s v="IT ENTERPRISE INFORMATION"/>
    <s v="SHARED SERVICES IT"/>
    <d v="2018-10-01T00:00:00"/>
    <s v="Claire"/>
    <s v="Harrington"/>
    <s v="Claire.Harrington@srg.com.au"/>
    <x v="5"/>
    <x v="0"/>
    <m/>
    <d v="2024-02-29T00:00:00"/>
    <m/>
    <x v="4"/>
    <s v="Q3, FY24"/>
  </r>
  <r>
    <x v="2"/>
    <s v="IT ENTERPRISE INFORMATION"/>
    <s v="SHARED SERVICES IT"/>
    <d v="2018-10-01T00:00:00"/>
    <s v="Claire"/>
    <s v="Harrington"/>
    <s v="Claire.Harrington@srg.com.au"/>
    <x v="6"/>
    <x v="1"/>
    <d v="2025-02-13T00:00:00"/>
    <d v="2024-02-29T00:00:00"/>
    <m/>
    <x v="8"/>
    <s v="Q3, FY25"/>
  </r>
  <r>
    <x v="2"/>
    <s v="IT ENTERPRISE INFORMATION"/>
    <s v="SHARED SERVICES IT"/>
    <d v="2018-10-01T00:00:00"/>
    <s v="Claire"/>
    <s v="Harrington"/>
    <s v="Claire.Harrington@srg.com.au"/>
    <x v="7"/>
    <x v="1"/>
    <d v="2022-04-21T00:00:00"/>
    <d v="2022-03-15T00:00:00"/>
    <m/>
    <x v="27"/>
    <s v="Q4, FY22"/>
  </r>
  <r>
    <x v="2"/>
    <s v="IT ENTERPRISE INFORMATION"/>
    <s v="SHARED SERVICES IT"/>
    <d v="2018-10-01T00:00:00"/>
    <s v="Claire"/>
    <s v="Harrington"/>
    <s v="Claire.Harrington@srg.com.au"/>
    <x v="8"/>
    <x v="1"/>
    <d v="2023-01-04T00:00:00"/>
    <d v="2022-06-23T00:00:00"/>
    <m/>
    <x v="9"/>
    <s v="Q3, FY23"/>
  </r>
  <r>
    <x v="2"/>
    <s v="IT ENTERPRISE INFORMATION"/>
    <s v="SHARED SERVICES IT"/>
    <d v="2018-10-01T00:00:00"/>
    <s v="Claire"/>
    <s v="Harrington"/>
    <s v="Claire.Harrington@srg.com.au"/>
    <x v="9"/>
    <x v="1"/>
    <d v="2021-09-10T00:00:00"/>
    <d v="2021-08-09T00:00:00"/>
    <s v="Ensure that safety is key front of mind at all times when I go about my job in the workplace"/>
    <x v="18"/>
    <s v="Q1, FY22"/>
  </r>
  <r>
    <x v="2"/>
    <s v="IT ENTERPRISE INFORMATION"/>
    <s v="SHARED SERVICES IT"/>
    <d v="2018-10-01T00:00:00"/>
    <s v="Claire"/>
    <s v="Harrington"/>
    <s v="Claire.Harrington@srg.com.au"/>
    <x v="10"/>
    <x v="1"/>
    <d v="2020-01-29T00:00:00"/>
    <d v="2019-06-19T00:00:00"/>
    <m/>
    <x v="62"/>
    <s v="Q3, FY20"/>
  </r>
  <r>
    <x v="2"/>
    <s v="IT ENTERPRISE INFORMATION"/>
    <s v="SHARED SERVICES IT"/>
    <d v="2018-10-01T00:00:00"/>
    <s v="Claire"/>
    <s v="Harrington"/>
    <s v="Claire.Harrington@srg.com.au"/>
    <x v="10"/>
    <x v="1"/>
    <d v="2020-02-04T00:00:00"/>
    <d v="2020-02-04T00:00:00"/>
    <m/>
    <x v="62"/>
    <s v="Q3, FY20"/>
  </r>
  <r>
    <x v="3"/>
    <s v="Facilities Management"/>
    <s v="SHARED SERVICES"/>
    <d v="2018-09-10T00:00:00"/>
    <s v="Tom"/>
    <s v="Samuels"/>
    <s v="Thomas.Samuels@srg.com.au"/>
    <x v="0"/>
    <x v="1"/>
    <d v="2023-04-18T00:00:00"/>
    <d v="2022-09-20T00:00:00"/>
    <m/>
    <x v="37"/>
    <s v="Q4, FY23"/>
  </r>
  <r>
    <x v="3"/>
    <s v="Facilities Management"/>
    <s v="SHARED SERVICES"/>
    <d v="2018-09-10T00:00:00"/>
    <s v="Tom"/>
    <s v="Samuels"/>
    <s v="Thomas.Samuels@srg.com.au"/>
    <x v="1"/>
    <x v="1"/>
    <d v="2022-10-14T00:00:00"/>
    <d v="2022-09-20T00:00:00"/>
    <m/>
    <x v="3"/>
    <s v="Q2, FY23"/>
  </r>
  <r>
    <x v="3"/>
    <s v="Facilities Management"/>
    <s v="SHARED SERVICES"/>
    <d v="2018-09-10T00:00:00"/>
    <s v="Tom"/>
    <s v="Samuels"/>
    <s v="Thomas.Samuels@srg.com.au"/>
    <x v="2"/>
    <x v="0"/>
    <m/>
    <d v="2024-02-29T00:00:00"/>
    <m/>
    <x v="4"/>
    <s v="Q3, FY24"/>
  </r>
  <r>
    <x v="3"/>
    <s v="Facilities Management"/>
    <s v="SHARED SERVICES"/>
    <d v="2018-09-10T00:00:00"/>
    <s v="Tom"/>
    <s v="Samuels"/>
    <s v="Thomas.Samuels@srg.com.au"/>
    <x v="3"/>
    <x v="0"/>
    <m/>
    <d v="2025-05-05T00:00:00"/>
    <m/>
    <x v="0"/>
    <s v="Q4, FY25"/>
  </r>
  <r>
    <x v="3"/>
    <s v="Facilities Management"/>
    <s v="SHARED SERVICES"/>
    <d v="2018-09-10T00:00:00"/>
    <s v="Tom"/>
    <s v="Samuels"/>
    <s v="Thomas.Samuels@srg.com.au"/>
    <x v="3"/>
    <x v="1"/>
    <d v="2024-06-18T00:00:00"/>
    <d v="2024-02-29T00:00:00"/>
    <m/>
    <x v="21"/>
    <s v="Q4, FY24"/>
  </r>
  <r>
    <x v="3"/>
    <s v="Facilities Management"/>
    <s v="SHARED SERVICES"/>
    <d v="2018-09-10T00:00:00"/>
    <s v="Tom"/>
    <s v="Samuels"/>
    <s v="Thomas.Samuels@srg.com.au"/>
    <x v="4"/>
    <x v="0"/>
    <m/>
    <d v="2025-05-05T00:00:00"/>
    <m/>
    <x v="0"/>
    <s v="Q4, FY25"/>
  </r>
  <r>
    <x v="3"/>
    <s v="Facilities Management"/>
    <s v="SHARED SERVICES"/>
    <d v="2018-09-10T00:00:00"/>
    <s v="Tom"/>
    <s v="Samuels"/>
    <s v="Thomas.Samuels@srg.com.au"/>
    <x v="4"/>
    <x v="1"/>
    <d v="2024-06-18T00:00:00"/>
    <d v="2024-02-29T00:00:00"/>
    <m/>
    <x v="21"/>
    <s v="Q4, FY24"/>
  </r>
  <r>
    <x v="3"/>
    <s v="Facilities Management"/>
    <s v="SHARED SERVICES"/>
    <d v="2018-09-10T00:00:00"/>
    <s v="Tom"/>
    <s v="Samuels"/>
    <s v="Thomas.Samuels@srg.com.au"/>
    <x v="5"/>
    <x v="0"/>
    <m/>
    <d v="2024-02-29T00:00:00"/>
    <m/>
    <x v="4"/>
    <s v="Q3, FY24"/>
  </r>
  <r>
    <x v="3"/>
    <s v="Facilities Management"/>
    <s v="SHARED SERVICES"/>
    <d v="2018-09-10T00:00:00"/>
    <s v="Tom"/>
    <s v="Samuels"/>
    <s v="Thomas.Samuels@srg.com.au"/>
    <x v="6"/>
    <x v="0"/>
    <m/>
    <d v="2024-02-29T00:00:00"/>
    <m/>
    <x v="4"/>
    <s v="Q3, FY24"/>
  </r>
  <r>
    <x v="3"/>
    <s v="Facilities Management"/>
    <s v="SHARED SERVICES"/>
    <d v="2018-09-10T00:00:00"/>
    <s v="Tom"/>
    <s v="Samuels"/>
    <s v="Thomas.Samuels@srg.com.au"/>
    <x v="7"/>
    <x v="1"/>
    <d v="2022-05-03T00:00:00"/>
    <d v="2022-03-15T00:00:00"/>
    <m/>
    <x v="42"/>
    <s v="Q4, FY22"/>
  </r>
  <r>
    <x v="3"/>
    <s v="Facilities Management"/>
    <s v="SHARED SERVICES"/>
    <d v="2018-09-10T00:00:00"/>
    <s v="Tom"/>
    <s v="Samuels"/>
    <s v="Thomas.Samuels@srg.com.au"/>
    <x v="8"/>
    <x v="1"/>
    <d v="2023-02-21T00:00:00"/>
    <d v="2022-06-23T00:00:00"/>
    <m/>
    <x v="39"/>
    <s v="Q3, FY23"/>
  </r>
  <r>
    <x v="3"/>
    <s v="Facilities Management"/>
    <s v="SHARED SERVICES"/>
    <d v="2018-09-10T00:00:00"/>
    <s v="Tom"/>
    <s v="Samuels"/>
    <s v="Thomas.Samuels@srg.com.au"/>
    <x v="9"/>
    <x v="1"/>
    <d v="2021-09-10T00:00:00"/>
    <d v="2021-08-09T00:00:00"/>
    <m/>
    <x v="18"/>
    <s v="Q1, FY22"/>
  </r>
  <r>
    <x v="3"/>
    <s v="Facilities Management"/>
    <s v="SHARED SERVICES"/>
    <d v="2018-09-10T00:00:00"/>
    <s v="Tom"/>
    <s v="Samuels"/>
    <s v="Thomas.Samuels@srg.com.au"/>
    <x v="10"/>
    <x v="1"/>
    <d v="2019-07-16T00:00:00"/>
    <d v="2019-06-19T00:00:00"/>
    <m/>
    <x v="63"/>
    <s v="Q1, FY20"/>
  </r>
  <r>
    <x v="6"/>
    <s v="SS Finance SM3"/>
    <s v="SHARED SERVICES"/>
    <d v="2018-08-20T00:00:00"/>
    <s v="Wayne"/>
    <s v="Micallef"/>
    <s v="Wayne.Micallef@srg.com.au"/>
    <x v="0"/>
    <x v="1"/>
    <d v="2022-09-30T00:00:00"/>
    <d v="2022-09-20T00:00:00"/>
    <m/>
    <x v="3"/>
    <s v="Q2, FY23"/>
  </r>
  <r>
    <x v="6"/>
    <s v="SS Finance SM3"/>
    <s v="SHARED SERVICES"/>
    <d v="2018-08-20T00:00:00"/>
    <s v="Wayne"/>
    <s v="Micallef"/>
    <s v="Wayne.Micallef@srg.com.au"/>
    <x v="1"/>
    <x v="1"/>
    <d v="2023-01-04T00:00:00"/>
    <d v="2022-09-20T00:00:00"/>
    <m/>
    <x v="9"/>
    <s v="Q3, FY23"/>
  </r>
  <r>
    <x v="6"/>
    <s v="SS Finance SM3"/>
    <s v="SHARED SERVICES"/>
    <d v="2018-08-20T00:00:00"/>
    <s v="Wayne"/>
    <s v="Micallef"/>
    <s v="Wayne.Micallef@srg.com.au"/>
    <x v="2"/>
    <x v="1"/>
    <d v="2024-08-19T00:00:00"/>
    <d v="2024-02-29T00:00:00"/>
    <m/>
    <x v="17"/>
    <s v="Q1, FY25"/>
  </r>
  <r>
    <x v="6"/>
    <s v="SS Finance SM3"/>
    <s v="SHARED SERVICES"/>
    <d v="2018-08-20T00:00:00"/>
    <s v="Wayne"/>
    <s v="Micallef"/>
    <s v="Wayne.Micallef@srg.com.au"/>
    <x v="3"/>
    <x v="1"/>
    <d v="2024-03-06T00:00:00"/>
    <d v="2024-02-29T00:00:00"/>
    <m/>
    <x v="4"/>
    <s v="Q3, FY24"/>
  </r>
  <r>
    <x v="6"/>
    <s v="SS Finance SM3"/>
    <s v="SHARED SERVICES"/>
    <d v="2018-08-20T00:00:00"/>
    <s v="Wayne"/>
    <s v="Micallef"/>
    <s v="Wayne.Micallef@srg.com.au"/>
    <x v="4"/>
    <x v="1"/>
    <d v="2024-03-06T00:00:00"/>
    <d v="2024-02-29T00:00:00"/>
    <m/>
    <x v="4"/>
    <s v="Q3, FY24"/>
  </r>
  <r>
    <x v="6"/>
    <s v="SS Finance SM3"/>
    <s v="SHARED SERVICES"/>
    <d v="2018-08-20T00:00:00"/>
    <s v="Wayne"/>
    <s v="Micallef"/>
    <s v="Wayne.Micallef@srg.com.au"/>
    <x v="5"/>
    <x v="1"/>
    <d v="2024-08-19T00:00:00"/>
    <d v="2024-02-29T00:00:00"/>
    <m/>
    <x v="17"/>
    <s v="Q1, FY25"/>
  </r>
  <r>
    <x v="6"/>
    <s v="SS Finance SM3"/>
    <s v="SHARED SERVICES"/>
    <d v="2018-08-20T00:00:00"/>
    <s v="Wayne"/>
    <s v="Micallef"/>
    <s v="Wayne.Micallef@srg.com.au"/>
    <x v="6"/>
    <x v="1"/>
    <d v="2024-08-19T00:00:00"/>
    <d v="2024-02-29T00:00:00"/>
    <m/>
    <x v="17"/>
    <s v="Q1, FY25"/>
  </r>
  <r>
    <x v="6"/>
    <s v="SS Finance SM3"/>
    <s v="SHARED SERVICES"/>
    <d v="2018-08-20T00:00:00"/>
    <s v="Wayne"/>
    <s v="Micallef"/>
    <s v="Wayne.Micallef@srg.com.au"/>
    <x v="6"/>
    <x v="1"/>
    <d v="2024-10-08T00:00:00"/>
    <d v="2024-10-08T00:00:00"/>
    <m/>
    <x v="15"/>
    <s v="Q2, FY25"/>
  </r>
  <r>
    <x v="6"/>
    <s v="SS Finance SM3"/>
    <s v="SHARED SERVICES"/>
    <d v="2018-08-20T00:00:00"/>
    <s v="Wayne"/>
    <s v="Micallef"/>
    <s v="Wayne.Micallef@srg.com.au"/>
    <x v="7"/>
    <x v="1"/>
    <d v="2022-04-12T00:00:00"/>
    <d v="2022-03-15T00:00:00"/>
    <m/>
    <x v="27"/>
    <s v="Q4, FY22"/>
  </r>
  <r>
    <x v="6"/>
    <s v="SS Finance SM3"/>
    <s v="SHARED SERVICES"/>
    <d v="2018-08-20T00:00:00"/>
    <s v="Wayne"/>
    <s v="Micallef"/>
    <s v="Wayne.Micallef@srg.com.au"/>
    <x v="8"/>
    <x v="1"/>
    <d v="2023-02-23T00:00:00"/>
    <d v="2022-06-23T00:00:00"/>
    <m/>
    <x v="39"/>
    <s v="Q3, FY23"/>
  </r>
  <r>
    <x v="6"/>
    <s v="SS Finance SM3"/>
    <s v="SHARED SERVICES"/>
    <d v="2018-08-20T00:00:00"/>
    <s v="Wayne"/>
    <s v="Micallef"/>
    <s v="Wayne.Micallef@srg.com.au"/>
    <x v="9"/>
    <x v="1"/>
    <d v="2021-09-10T00:00:00"/>
    <d v="2021-08-09T00:00:00"/>
    <s v="To ensure that with every store visit that a safety walkthrough is conducted, and complete a 30 minute Risk Compliance Check"/>
    <x v="18"/>
    <s v="Q1, FY22"/>
  </r>
  <r>
    <x v="6"/>
    <s v="SS Finance SM3"/>
    <s v="SHARED SERVICES"/>
    <d v="2018-08-20T00:00:00"/>
    <s v="Wayne"/>
    <s v="Micallef"/>
    <s v="Wayne.Micallef@srg.com.au"/>
    <x v="10"/>
    <x v="1"/>
    <d v="2019-07-16T00:00:00"/>
    <d v="2019-06-19T00:00:00"/>
    <m/>
    <x v="63"/>
    <s v="Q1, FY20"/>
  </r>
  <r>
    <x v="0"/>
    <s v="SS ECOMM SM4"/>
    <s v="SHARED SERVICES E-COM"/>
    <d v="2018-08-13T00:00:00"/>
    <s v="Tori"/>
    <s v="Burrows"/>
    <s v="Tori.Burrows@srg.com.au"/>
    <x v="11"/>
    <x v="1"/>
    <d v="2022-11-03T00:00:00"/>
    <d v="2022-10-03T00:00:00"/>
    <m/>
    <x v="26"/>
    <s v="Q2, FY23"/>
  </r>
  <r>
    <x v="0"/>
    <s v="SS ECOMM SM4"/>
    <s v="SHARED SERVICES E-COM"/>
    <d v="2018-08-13T00:00:00"/>
    <s v="Tori"/>
    <s v="Burrows"/>
    <s v="Tori.Burrows@srg.com.au"/>
    <x v="0"/>
    <x v="1"/>
    <d v="2022-11-03T00:00:00"/>
    <d v="2022-09-20T00:00:00"/>
    <m/>
    <x v="26"/>
    <s v="Q2, FY23"/>
  </r>
  <r>
    <x v="0"/>
    <s v="SS ECOMM SM4"/>
    <s v="SHARED SERVICES E-COM"/>
    <d v="2018-08-13T00:00:00"/>
    <s v="Tori"/>
    <s v="Burrows"/>
    <s v="Tori.Burrows@srg.com.au"/>
    <x v="1"/>
    <x v="1"/>
    <d v="2022-11-03T00:00:00"/>
    <d v="2022-09-20T00:00:00"/>
    <m/>
    <x v="26"/>
    <s v="Q2, FY23"/>
  </r>
  <r>
    <x v="0"/>
    <s v="SS ECOMM SM4"/>
    <s v="SHARED SERVICES E-COM"/>
    <d v="2018-08-13T00:00:00"/>
    <s v="Tori"/>
    <s v="Burrows"/>
    <s v="Tori.Burrows@srg.com.au"/>
    <x v="2"/>
    <x v="1"/>
    <d v="2025-01-07T00:00:00"/>
    <d v="2024-02-29T00:00:00"/>
    <m/>
    <x v="12"/>
    <s v="Q3, FY25"/>
  </r>
  <r>
    <x v="0"/>
    <s v="SS ECOMM SM4"/>
    <s v="SHARED SERVICES E-COM"/>
    <d v="2018-08-13T00:00:00"/>
    <s v="Tori"/>
    <s v="Burrows"/>
    <s v="Tori.Burrows@srg.com.au"/>
    <x v="3"/>
    <x v="1"/>
    <d v="2025-01-07T00:00:00"/>
    <d v="2024-02-29T00:00:00"/>
    <m/>
    <x v="12"/>
    <s v="Q3, FY25"/>
  </r>
  <r>
    <x v="0"/>
    <s v="SS ECOMM SM4"/>
    <s v="SHARED SERVICES E-COM"/>
    <d v="2018-08-13T00:00:00"/>
    <s v="Tori"/>
    <s v="Burrows"/>
    <s v="Tori.Burrows@srg.com.au"/>
    <x v="4"/>
    <x v="1"/>
    <d v="2025-01-07T00:00:00"/>
    <d v="2024-02-29T00:00:00"/>
    <m/>
    <x v="12"/>
    <s v="Q3, FY25"/>
  </r>
  <r>
    <x v="0"/>
    <s v="SS ECOMM SM4"/>
    <s v="SHARED SERVICES E-COM"/>
    <d v="2018-08-13T00:00:00"/>
    <s v="Tori"/>
    <s v="Burrows"/>
    <s v="Tori.Burrows@srg.com.au"/>
    <x v="5"/>
    <x v="1"/>
    <d v="2025-01-07T00:00:00"/>
    <d v="2024-02-29T00:00:00"/>
    <m/>
    <x v="12"/>
    <s v="Q3, FY25"/>
  </r>
  <r>
    <x v="0"/>
    <s v="SS ECOMM SM4"/>
    <s v="SHARED SERVICES E-COM"/>
    <d v="2018-08-13T00:00:00"/>
    <s v="Tori"/>
    <s v="Burrows"/>
    <s v="Tori.Burrows@srg.com.au"/>
    <x v="6"/>
    <x v="1"/>
    <d v="2025-01-07T00:00:00"/>
    <d v="2024-02-29T00:00:00"/>
    <m/>
    <x v="12"/>
    <s v="Q3, FY25"/>
  </r>
  <r>
    <x v="0"/>
    <s v="SS ECOMM SM4"/>
    <s v="SHARED SERVICES E-COM"/>
    <d v="2018-08-13T00:00:00"/>
    <s v="Tori"/>
    <s v="Burrows"/>
    <s v="Tori.Burrows@srg.com.au"/>
    <x v="7"/>
    <x v="1"/>
    <d v="2022-03-24T00:00:00"/>
    <d v="2022-03-15T00:00:00"/>
    <m/>
    <x v="6"/>
    <s v="Q3, FY22"/>
  </r>
  <r>
    <x v="0"/>
    <s v="SS ECOMM SM4"/>
    <s v="SHARED SERVICES E-COM"/>
    <d v="2018-08-13T00:00:00"/>
    <s v="Tori"/>
    <s v="Burrows"/>
    <s v="Tori.Burrows@srg.com.au"/>
    <x v="8"/>
    <x v="1"/>
    <d v="2023-01-13T00:00:00"/>
    <d v="2022-06-23T00:00:00"/>
    <m/>
    <x v="9"/>
    <s v="Q3, FY23"/>
  </r>
  <r>
    <x v="0"/>
    <s v="SS ECOMM SM4"/>
    <s v="SHARED SERVICES E-COM"/>
    <d v="2018-08-13T00:00:00"/>
    <s v="Tori"/>
    <s v="Burrows"/>
    <s v="Tori.Burrows@srg.com.au"/>
    <x v="9"/>
    <x v="1"/>
    <d v="2021-09-10T00:00:00"/>
    <d v="2021-08-09T00:00:00"/>
    <m/>
    <x v="18"/>
    <s v="Q1, FY22"/>
  </r>
  <r>
    <x v="0"/>
    <s v="SS ECOMM SM4"/>
    <s v="SHARED SERVICES E-COM"/>
    <d v="2018-08-13T00:00:00"/>
    <s v="Tori"/>
    <s v="Burrows"/>
    <s v="Tori.Burrows@srg.com.au"/>
    <x v="9"/>
    <x v="1"/>
    <d v="2022-06-07T00:00:00"/>
    <d v="2022-06-07T00:00:00"/>
    <m/>
    <x v="41"/>
    <s v="Q4, FY22"/>
  </r>
  <r>
    <x v="0"/>
    <s v="SS ECOMM SM4"/>
    <s v="SHARED SERVICES E-COM"/>
    <d v="2018-08-13T00:00:00"/>
    <s v="Tori"/>
    <s v="Burrows"/>
    <s v="Tori.Burrows@srg.com.au"/>
    <x v="10"/>
    <x v="1"/>
    <d v="2021-12-13T00:00:00"/>
    <d v="2019-06-19T00:00:00"/>
    <m/>
    <x v="33"/>
    <s v="Q2, FY22"/>
  </r>
  <r>
    <x v="0"/>
    <s v="SS ECOMM SM2"/>
    <s v="SHARED SERVICES E-COM"/>
    <d v="2018-07-09T00:00:00"/>
    <s v="Haneen"/>
    <s v="Al Khamas"/>
    <s v="Haneen.Khamas@srg.com.au"/>
    <x v="0"/>
    <x v="1"/>
    <d v="2023-05-17T00:00:00"/>
    <d v="2022-09-20T00:00:00"/>
    <m/>
    <x v="36"/>
    <s v="Q4, FY23"/>
  </r>
  <r>
    <x v="0"/>
    <s v="SS ECOMM SM2"/>
    <s v="SHARED SERVICES E-COM"/>
    <d v="2018-07-09T00:00:00"/>
    <s v="Haneen"/>
    <s v="Al Khamas"/>
    <s v="Haneen.Khamas@srg.com.au"/>
    <x v="1"/>
    <x v="1"/>
    <d v="2023-07-06T00:00:00"/>
    <d v="2022-09-20T00:00:00"/>
    <m/>
    <x v="7"/>
    <s v="Q1, FY24"/>
  </r>
  <r>
    <x v="0"/>
    <s v="SS ECOMM SM2"/>
    <s v="SHARED SERVICES E-COM"/>
    <d v="2018-07-09T00:00:00"/>
    <s v="Haneen"/>
    <s v="Al Khamas"/>
    <s v="Haneen.Khamas@srg.com.au"/>
    <x v="2"/>
    <x v="1"/>
    <d v="2024-07-04T00:00:00"/>
    <d v="2024-02-29T00:00:00"/>
    <m/>
    <x v="20"/>
    <s v="Q1, FY25"/>
  </r>
  <r>
    <x v="0"/>
    <s v="SS ECOMM SM2"/>
    <s v="SHARED SERVICES E-COM"/>
    <d v="2018-07-09T00:00:00"/>
    <s v="Haneen"/>
    <s v="Al Khamas"/>
    <s v="Haneen.Khamas@srg.com.au"/>
    <x v="2"/>
    <x v="1"/>
    <d v="2024-10-22T00:00:00"/>
    <d v="2024-10-22T00:00:00"/>
    <m/>
    <x v="15"/>
    <s v="Q2, FY25"/>
  </r>
  <r>
    <x v="0"/>
    <s v="SS ECOMM SM2"/>
    <s v="SHARED SERVICES E-COM"/>
    <d v="2018-07-09T00:00:00"/>
    <s v="Haneen"/>
    <s v="Al Khamas"/>
    <s v="Haneen.Khamas@srg.com.au"/>
    <x v="3"/>
    <x v="1"/>
    <d v="2024-07-05T00:00:00"/>
    <d v="2024-02-29T00:00:00"/>
    <m/>
    <x v="20"/>
    <s v="Q1, FY25"/>
  </r>
  <r>
    <x v="0"/>
    <s v="SS ECOMM SM2"/>
    <s v="SHARED SERVICES E-COM"/>
    <d v="2018-07-09T00:00:00"/>
    <s v="Haneen"/>
    <s v="Al Khamas"/>
    <s v="Haneen.Khamas@srg.com.au"/>
    <x v="3"/>
    <x v="1"/>
    <d v="2024-10-22T00:00:00"/>
    <d v="2024-10-22T00:00:00"/>
    <m/>
    <x v="15"/>
    <s v="Q2, FY25"/>
  </r>
  <r>
    <x v="0"/>
    <s v="SS ECOMM SM2"/>
    <s v="SHARED SERVICES E-COM"/>
    <d v="2018-07-09T00:00:00"/>
    <s v="Haneen"/>
    <s v="Al Khamas"/>
    <s v="Haneen.Khamas@srg.com.au"/>
    <x v="4"/>
    <x v="1"/>
    <d v="2024-07-05T00:00:00"/>
    <d v="2024-02-29T00:00:00"/>
    <m/>
    <x v="20"/>
    <s v="Q1, FY25"/>
  </r>
  <r>
    <x v="0"/>
    <s v="SS ECOMM SM2"/>
    <s v="SHARED SERVICES E-COM"/>
    <d v="2018-07-09T00:00:00"/>
    <s v="Haneen"/>
    <s v="Al Khamas"/>
    <s v="Haneen.Khamas@srg.com.au"/>
    <x v="4"/>
    <x v="1"/>
    <d v="2024-10-22T00:00:00"/>
    <d v="2024-10-22T00:00:00"/>
    <m/>
    <x v="15"/>
    <s v="Q2, FY25"/>
  </r>
  <r>
    <x v="0"/>
    <s v="SS ECOMM SM2"/>
    <s v="SHARED SERVICES E-COM"/>
    <d v="2018-07-09T00:00:00"/>
    <s v="Haneen"/>
    <s v="Al Khamas"/>
    <s v="Haneen.Khamas@srg.com.au"/>
    <x v="5"/>
    <x v="1"/>
    <d v="2024-07-25T00:00:00"/>
    <d v="2024-02-29T00:00:00"/>
    <m/>
    <x v="20"/>
    <s v="Q1, FY25"/>
  </r>
  <r>
    <x v="0"/>
    <s v="SS ECOMM SM2"/>
    <s v="SHARED SERVICES E-COM"/>
    <d v="2018-07-09T00:00:00"/>
    <s v="Haneen"/>
    <s v="Al Khamas"/>
    <s v="Haneen.Khamas@srg.com.au"/>
    <x v="5"/>
    <x v="1"/>
    <d v="2024-10-22T00:00:00"/>
    <d v="2024-10-22T00:00:00"/>
    <m/>
    <x v="15"/>
    <s v="Q2, FY25"/>
  </r>
  <r>
    <x v="0"/>
    <s v="SS ECOMM SM2"/>
    <s v="SHARED SERVICES E-COM"/>
    <d v="2018-07-09T00:00:00"/>
    <s v="Haneen"/>
    <s v="Al Khamas"/>
    <s v="Haneen.Khamas@srg.com.au"/>
    <x v="6"/>
    <x v="1"/>
    <d v="2024-07-25T00:00:00"/>
    <d v="2024-02-29T00:00:00"/>
    <m/>
    <x v="20"/>
    <s v="Q1, FY25"/>
  </r>
  <r>
    <x v="0"/>
    <s v="SS ECOMM SM2"/>
    <s v="SHARED SERVICES E-COM"/>
    <d v="2018-07-09T00:00:00"/>
    <s v="Haneen"/>
    <s v="Al Khamas"/>
    <s v="Haneen.Khamas@srg.com.au"/>
    <x v="6"/>
    <x v="1"/>
    <d v="2024-10-22T00:00:00"/>
    <d v="2024-10-22T00:00:00"/>
    <m/>
    <x v="15"/>
    <s v="Q2, FY25"/>
  </r>
  <r>
    <x v="0"/>
    <s v="SS ECOMM SM2"/>
    <s v="SHARED SERVICES E-COM"/>
    <d v="2018-07-09T00:00:00"/>
    <s v="Haneen"/>
    <s v="Al Khamas"/>
    <s v="Haneen.Khamas@srg.com.au"/>
    <x v="7"/>
    <x v="1"/>
    <d v="2023-05-16T00:00:00"/>
    <d v="2023-05-16T00:00:00"/>
    <m/>
    <x v="36"/>
    <s v="Q4, FY23"/>
  </r>
  <r>
    <x v="0"/>
    <s v="SS ECOMM SM2"/>
    <s v="SHARED SERVICES E-COM"/>
    <d v="2018-07-09T00:00:00"/>
    <s v="Haneen"/>
    <s v="Al Khamas"/>
    <s v="Haneen.Khamas@srg.com.au"/>
    <x v="8"/>
    <x v="1"/>
    <d v="2023-07-06T00:00:00"/>
    <d v="2023-05-16T00:00:00"/>
    <m/>
    <x v="7"/>
    <s v="Q1, FY24"/>
  </r>
  <r>
    <x v="0"/>
    <s v="SS ECOMM SM2"/>
    <s v="SHARED SERVICES E-COM"/>
    <d v="2018-07-09T00:00:00"/>
    <s v="Haneen"/>
    <s v="Al Khamas"/>
    <s v="Haneen.Khamas@srg.com.au"/>
    <x v="9"/>
    <x v="1"/>
    <d v="2023-05-17T00:00:00"/>
    <d v="2023-05-16T00:00:00"/>
    <m/>
    <x v="36"/>
    <s v="Q4, FY23"/>
  </r>
  <r>
    <x v="0"/>
    <s v="SS ECOMM SM2"/>
    <s v="SHARED SERVICES E-COM"/>
    <d v="2018-07-09T00:00:00"/>
    <s v="Haneen"/>
    <s v="Al Khamas"/>
    <s v="Haneen.Khamas@srg.com.au"/>
    <x v="9"/>
    <x v="1"/>
    <d v="2024-02-20T00:00:00"/>
    <d v="2024-02-20T00:00:00"/>
    <m/>
    <x v="23"/>
    <s v="Q3, FY24"/>
  </r>
  <r>
    <x v="0"/>
    <s v="SS ECOMM SM2"/>
    <s v="SHARED SERVICES E-COM"/>
    <d v="2018-07-09T00:00:00"/>
    <s v="Haneen"/>
    <s v="Al Khamas"/>
    <s v="Haneen.Khamas@srg.com.au"/>
    <x v="10"/>
    <x v="1"/>
    <d v="2019-07-24T00:00:00"/>
    <d v="2019-06-24T00:00:00"/>
    <m/>
    <x v="63"/>
    <s v="Q1, FY20"/>
  </r>
  <r>
    <x v="4"/>
    <s v="Head of Marketing Ops"/>
    <s v="SHARED SERVICES MARKETING"/>
    <d v="2018-06-04T00:00:00"/>
    <s v="Robert"/>
    <s v="Ryan"/>
    <s v="Rob.Ryan@srg.com.au"/>
    <x v="11"/>
    <x v="1"/>
    <d v="2022-12-12T00:00:00"/>
    <d v="2022-10-03T00:00:00"/>
    <m/>
    <x v="40"/>
    <s v="Q2, FY23"/>
  </r>
  <r>
    <x v="4"/>
    <s v="Head of Marketing Ops"/>
    <s v="SHARED SERVICES MARKETING"/>
    <d v="2018-06-04T00:00:00"/>
    <s v="Robert"/>
    <s v="Ryan"/>
    <s v="Rob.Ryan@srg.com.au"/>
    <x v="0"/>
    <x v="1"/>
    <d v="2022-12-16T00:00:00"/>
    <d v="2022-09-20T00:00:00"/>
    <m/>
    <x v="40"/>
    <s v="Q2, FY23"/>
  </r>
  <r>
    <x v="4"/>
    <s v="Head of Marketing Ops"/>
    <s v="SHARED SERVICES MARKETING"/>
    <d v="2018-06-04T00:00:00"/>
    <s v="Robert"/>
    <s v="Ryan"/>
    <s v="Rob.Ryan@srg.com.au"/>
    <x v="1"/>
    <x v="1"/>
    <d v="2022-12-16T00:00:00"/>
    <d v="2022-09-20T00:00:00"/>
    <m/>
    <x v="40"/>
    <s v="Q2, FY23"/>
  </r>
  <r>
    <x v="4"/>
    <s v="Head of Marketing Ops"/>
    <s v="SHARED SERVICES MARKETING"/>
    <d v="2018-06-04T00:00:00"/>
    <s v="Robert"/>
    <s v="Ryan"/>
    <s v="Rob.Ryan@srg.com.au"/>
    <x v="2"/>
    <x v="0"/>
    <m/>
    <d v="2024-02-29T00:00:00"/>
    <m/>
    <x v="4"/>
    <s v="Q3, FY24"/>
  </r>
  <r>
    <x v="4"/>
    <s v="Head of Marketing Ops"/>
    <s v="SHARED SERVICES MARKETING"/>
    <d v="2018-06-04T00:00:00"/>
    <s v="Robert"/>
    <s v="Ryan"/>
    <s v="Rob.Ryan@srg.com.au"/>
    <x v="3"/>
    <x v="0"/>
    <m/>
    <d v="2024-02-29T00:00:00"/>
    <m/>
    <x v="4"/>
    <s v="Q3, FY24"/>
  </r>
  <r>
    <x v="4"/>
    <s v="Head of Marketing Ops"/>
    <s v="SHARED SERVICES MARKETING"/>
    <d v="2018-06-04T00:00:00"/>
    <s v="Robert"/>
    <s v="Ryan"/>
    <s v="Rob.Ryan@srg.com.au"/>
    <x v="4"/>
    <x v="0"/>
    <m/>
    <d v="2024-02-29T00:00:00"/>
    <m/>
    <x v="4"/>
    <s v="Q3, FY24"/>
  </r>
  <r>
    <x v="4"/>
    <s v="Head of Marketing Ops"/>
    <s v="SHARED SERVICES MARKETING"/>
    <d v="2018-06-04T00:00:00"/>
    <s v="Robert"/>
    <s v="Ryan"/>
    <s v="Rob.Ryan@srg.com.au"/>
    <x v="5"/>
    <x v="0"/>
    <m/>
    <d v="2024-02-29T00:00:00"/>
    <m/>
    <x v="4"/>
    <s v="Q3, FY24"/>
  </r>
  <r>
    <x v="4"/>
    <s v="Head of Marketing Ops"/>
    <s v="SHARED SERVICES MARKETING"/>
    <d v="2018-06-04T00:00:00"/>
    <s v="Robert"/>
    <s v="Ryan"/>
    <s v="Rob.Ryan@srg.com.au"/>
    <x v="6"/>
    <x v="0"/>
    <m/>
    <d v="2024-02-29T00:00:00"/>
    <m/>
    <x v="4"/>
    <s v="Q3, FY24"/>
  </r>
  <r>
    <x v="4"/>
    <s v="Head of Marketing Ops"/>
    <s v="SHARED SERVICES MARKETING"/>
    <d v="2018-06-04T00:00:00"/>
    <s v="Robert"/>
    <s v="Ryan"/>
    <s v="Rob.Ryan@srg.com.au"/>
    <x v="7"/>
    <x v="1"/>
    <d v="2022-07-26T00:00:00"/>
    <d v="2022-03-15T00:00:00"/>
    <m/>
    <x v="10"/>
    <s v="Q1, FY23"/>
  </r>
  <r>
    <x v="4"/>
    <s v="Head of Marketing Ops"/>
    <s v="SHARED SERVICES MARKETING"/>
    <d v="2018-06-04T00:00:00"/>
    <s v="Robert"/>
    <s v="Ryan"/>
    <s v="Rob.Ryan@srg.com.au"/>
    <x v="7"/>
    <x v="1"/>
    <d v="2024-03-05T00:00:00"/>
    <d v="2022-12-21T00:00:00"/>
    <m/>
    <x v="4"/>
    <s v="Q3, FY24"/>
  </r>
  <r>
    <x v="4"/>
    <s v="Head of Marketing Ops"/>
    <s v="SHARED SERVICES MARKETING"/>
    <d v="2018-06-04T00:00:00"/>
    <s v="Robert"/>
    <s v="Ryan"/>
    <s v="Rob.Ryan@srg.com.au"/>
    <x v="8"/>
    <x v="1"/>
    <d v="2022-07-26T00:00:00"/>
    <d v="2022-06-23T00:00:00"/>
    <m/>
    <x v="10"/>
    <s v="Q1, FY23"/>
  </r>
  <r>
    <x v="4"/>
    <s v="Head of Marketing Ops"/>
    <s v="SHARED SERVICES MARKETING"/>
    <d v="2018-06-04T00:00:00"/>
    <s v="Robert"/>
    <s v="Ryan"/>
    <s v="Rob.Ryan@srg.com.au"/>
    <x v="9"/>
    <x v="1"/>
    <d v="2021-09-10T00:00:00"/>
    <d v="2021-08-09T00:00:00"/>
    <m/>
    <x v="18"/>
    <s v="Q1, FY22"/>
  </r>
  <r>
    <x v="4"/>
    <s v="Head of Marketing Ops"/>
    <s v="SHARED SERVICES MARKETING"/>
    <d v="2018-06-04T00:00:00"/>
    <s v="Robert"/>
    <s v="Ryan"/>
    <s v="Rob.Ryan@srg.com.au"/>
    <x v="9"/>
    <x v="1"/>
    <d v="2022-10-07T00:00:00"/>
    <d v="2022-10-07T00:00:00"/>
    <m/>
    <x v="3"/>
    <s v="Q2, FY23"/>
  </r>
  <r>
    <x v="4"/>
    <s v="Head of Marketing Ops"/>
    <s v="SHARED SERVICES MARKETING"/>
    <d v="2018-06-04T00:00:00"/>
    <s v="Robert"/>
    <s v="Ryan"/>
    <s v="Rob.Ryan@srg.com.au"/>
    <x v="10"/>
    <x v="1"/>
    <d v="2021-12-09T00:00:00"/>
    <d v="2019-06-19T00:00:00"/>
    <m/>
    <x v="33"/>
    <s v="Q2, FY22"/>
  </r>
  <r>
    <x v="8"/>
    <s v="SC LOGISTICS PLAN INV"/>
    <s v="SHARED SERVICES"/>
    <d v="2018-05-21T00:00:00"/>
    <s v="Jane"/>
    <s v="Dong"/>
    <s v="jane.dong@srg.com.au"/>
    <x v="11"/>
    <x v="1"/>
    <d v="2023-02-09T00:00:00"/>
    <d v="2022-10-03T00:00:00"/>
    <m/>
    <x v="39"/>
    <s v="Q3, FY23"/>
  </r>
  <r>
    <x v="8"/>
    <s v="SC LOGISTICS PLAN INV"/>
    <s v="SHARED SERVICES"/>
    <d v="2018-05-21T00:00:00"/>
    <s v="Jane"/>
    <s v="Dong"/>
    <s v="jane.dong@srg.com.au"/>
    <x v="0"/>
    <x v="1"/>
    <d v="2023-02-09T00:00:00"/>
    <d v="2022-09-20T00:00:00"/>
    <s v="Learn the  difference between Bullying, Harassment and Discrimination"/>
    <x v="39"/>
    <s v="Q3, FY23"/>
  </r>
  <r>
    <x v="8"/>
    <s v="SC LOGISTICS PLAN INV"/>
    <s v="SHARED SERVICES"/>
    <d v="2018-05-21T00:00:00"/>
    <s v="Jane"/>
    <s v="Dong"/>
    <s v="jane.dong@srg.com.au"/>
    <x v="1"/>
    <x v="1"/>
    <d v="2023-02-09T00:00:00"/>
    <d v="2022-09-20T00:00:00"/>
    <s v="our responsibilities as a Team Member and if you are the victim or have witnessed Bullying, Harassment and Discrimination"/>
    <x v="39"/>
    <s v="Q3, FY23"/>
  </r>
  <r>
    <x v="8"/>
    <s v="SC LOGISTICS PLAN INV"/>
    <s v="SHARED SERVICES"/>
    <d v="2018-05-21T00:00:00"/>
    <s v="Jane"/>
    <s v="Dong"/>
    <s v="jane.dong@srg.com.au"/>
    <x v="2"/>
    <x v="0"/>
    <m/>
    <d v="2024-02-29T00:00:00"/>
    <m/>
    <x v="4"/>
    <s v="Q3, FY24"/>
  </r>
  <r>
    <x v="8"/>
    <s v="SC LOGISTICS PLAN INV"/>
    <s v="SHARED SERVICES"/>
    <d v="2018-05-21T00:00:00"/>
    <s v="Jane"/>
    <s v="Dong"/>
    <s v="jane.dong@srg.com.au"/>
    <x v="3"/>
    <x v="0"/>
    <m/>
    <d v="2024-02-29T00:00:00"/>
    <m/>
    <x v="4"/>
    <s v="Q3, FY24"/>
  </r>
  <r>
    <x v="8"/>
    <s v="SC LOGISTICS PLAN INV"/>
    <s v="SHARED SERVICES"/>
    <d v="2018-05-21T00:00:00"/>
    <s v="Jane"/>
    <s v="Dong"/>
    <s v="jane.dong@srg.com.au"/>
    <x v="4"/>
    <x v="0"/>
    <m/>
    <d v="2024-02-29T00:00:00"/>
    <m/>
    <x v="4"/>
    <s v="Q3, FY24"/>
  </r>
  <r>
    <x v="8"/>
    <s v="SC LOGISTICS PLAN INV"/>
    <s v="SHARED SERVICES"/>
    <d v="2018-05-21T00:00:00"/>
    <s v="Jane"/>
    <s v="Dong"/>
    <s v="jane.dong@srg.com.au"/>
    <x v="5"/>
    <x v="0"/>
    <m/>
    <d v="2024-02-29T00:00:00"/>
    <m/>
    <x v="4"/>
    <s v="Q3, FY24"/>
  </r>
  <r>
    <x v="8"/>
    <s v="SC LOGISTICS PLAN INV"/>
    <s v="SHARED SERVICES"/>
    <d v="2018-05-21T00:00:00"/>
    <s v="Jane"/>
    <s v="Dong"/>
    <s v="jane.dong@srg.com.au"/>
    <x v="6"/>
    <x v="0"/>
    <m/>
    <d v="2024-02-29T00:00:00"/>
    <m/>
    <x v="4"/>
    <s v="Q3, FY24"/>
  </r>
  <r>
    <x v="8"/>
    <s v="SC LOGISTICS PLAN INV"/>
    <s v="SHARED SERVICES"/>
    <d v="2018-05-21T00:00:00"/>
    <s v="Jane"/>
    <s v="Dong"/>
    <s v="jane.dong@srg.com.au"/>
    <x v="7"/>
    <x v="1"/>
    <d v="2023-02-09T00:00:00"/>
    <d v="2022-03-15T00:00:00"/>
    <m/>
    <x v="39"/>
    <s v="Q3, FY23"/>
  </r>
  <r>
    <x v="8"/>
    <s v="SC LOGISTICS PLAN INV"/>
    <s v="SHARED SERVICES"/>
    <d v="2018-05-21T00:00:00"/>
    <s v="Jane"/>
    <s v="Dong"/>
    <s v="jane.dong@srg.com.au"/>
    <x v="8"/>
    <x v="1"/>
    <d v="2023-02-09T00:00:00"/>
    <d v="2022-06-23T00:00:00"/>
    <s v="learn SGH"/>
    <x v="39"/>
    <s v="Q3, FY23"/>
  </r>
  <r>
    <x v="8"/>
    <s v="SC LOGISTICS PLAN INV"/>
    <s v="SHARED SERVICES"/>
    <d v="2018-05-21T00:00:00"/>
    <s v="Jane"/>
    <s v="Dong"/>
    <s v="jane.dong@srg.com.au"/>
    <x v="9"/>
    <x v="1"/>
    <d v="2022-03-07T00:00:00"/>
    <d v="2021-10-17T00:00:00"/>
    <m/>
    <x v="6"/>
    <s v="Q3, FY22"/>
  </r>
  <r>
    <x v="8"/>
    <s v="SC LOGISTICS PLAN INV"/>
    <s v="SHARED SERVICES"/>
    <d v="2018-05-21T00:00:00"/>
    <s v="Jane"/>
    <s v="Dong"/>
    <s v="jane.dong@srg.com.au"/>
    <x v="10"/>
    <x v="1"/>
    <d v="2023-02-13T00:00:00"/>
    <d v="2021-10-17T00:00:00"/>
    <m/>
    <x v="39"/>
    <s v="Q3, FY23"/>
  </r>
  <r>
    <x v="2"/>
    <s v="IT SALES &amp; OPS"/>
    <s v="SHARED SERVICES IT"/>
    <d v="2018-05-14T00:00:00"/>
    <s v="Jordan"/>
    <s v="Glass"/>
    <s v="Jordan.Glass@srg.com.au"/>
    <x v="0"/>
    <x v="1"/>
    <d v="2023-01-17T00:00:00"/>
    <d v="2022-09-20T00:00:00"/>
    <s v="-"/>
    <x v="9"/>
    <s v="Q3, FY23"/>
  </r>
  <r>
    <x v="2"/>
    <s v="IT SALES &amp; OPS"/>
    <s v="SHARED SERVICES IT"/>
    <d v="2018-05-14T00:00:00"/>
    <s v="Jordan"/>
    <s v="Glass"/>
    <s v="Jordan.Glass@srg.com.au"/>
    <x v="1"/>
    <x v="1"/>
    <d v="2023-01-17T00:00:00"/>
    <d v="2022-09-20T00:00:00"/>
    <s v="-"/>
    <x v="9"/>
    <s v="Q3, FY23"/>
  </r>
  <r>
    <x v="2"/>
    <s v="IT SALES &amp; OPS"/>
    <s v="SHARED SERVICES IT"/>
    <d v="2018-05-14T00:00:00"/>
    <s v="Jordan"/>
    <s v="Glass"/>
    <s v="Jordan.Glass@srg.com.au"/>
    <x v="2"/>
    <x v="0"/>
    <m/>
    <d v="2024-02-29T00:00:00"/>
    <m/>
    <x v="4"/>
    <s v="Q3, FY24"/>
  </r>
  <r>
    <x v="2"/>
    <s v="IT SALES &amp; OPS"/>
    <s v="SHARED SERVICES IT"/>
    <d v="2018-05-14T00:00:00"/>
    <s v="Jordan"/>
    <s v="Glass"/>
    <s v="Jordan.Glass@srg.com.au"/>
    <x v="2"/>
    <x v="1"/>
    <d v="2019-06-28T00:00:00"/>
    <d v="2019-06-28T00:00:00"/>
    <s v="zc"/>
    <x v="59"/>
    <s v="Q4, FY19"/>
  </r>
  <r>
    <x v="2"/>
    <s v="IT SALES &amp; OPS"/>
    <s v="SHARED SERVICES IT"/>
    <d v="2018-05-14T00:00:00"/>
    <s v="Jordan"/>
    <s v="Glass"/>
    <s v="Jordan.Glass@srg.com.au"/>
    <x v="3"/>
    <x v="0"/>
    <m/>
    <d v="2024-02-29T00:00:00"/>
    <m/>
    <x v="4"/>
    <s v="Q3, FY24"/>
  </r>
  <r>
    <x v="2"/>
    <s v="IT SALES &amp; OPS"/>
    <s v="SHARED SERVICES IT"/>
    <d v="2018-05-14T00:00:00"/>
    <s v="Jordan"/>
    <s v="Glass"/>
    <s v="Jordan.Glass@srg.com.au"/>
    <x v="3"/>
    <x v="1"/>
    <d v="2019-06-28T00:00:00"/>
    <d v="2019-06-28T00:00:00"/>
    <n v="5456"/>
    <x v="59"/>
    <s v="Q4, FY19"/>
  </r>
  <r>
    <x v="2"/>
    <s v="IT SALES &amp; OPS"/>
    <s v="SHARED SERVICES IT"/>
    <d v="2018-05-14T00:00:00"/>
    <s v="Jordan"/>
    <s v="Glass"/>
    <s v="Jordan.Glass@srg.com.au"/>
    <x v="4"/>
    <x v="0"/>
    <m/>
    <d v="2024-02-29T00:00:00"/>
    <m/>
    <x v="4"/>
    <s v="Q3, FY24"/>
  </r>
  <r>
    <x v="2"/>
    <s v="IT SALES &amp; OPS"/>
    <s v="SHARED SERVICES IT"/>
    <d v="2018-05-14T00:00:00"/>
    <s v="Jordan"/>
    <s v="Glass"/>
    <s v="Jordan.Glass@srg.com.au"/>
    <x v="4"/>
    <x v="1"/>
    <d v="2019-06-28T00:00:00"/>
    <d v="2019-06-28T00:00:00"/>
    <s v="sgfdsgs"/>
    <x v="59"/>
    <s v="Q4, FY19"/>
  </r>
  <r>
    <x v="2"/>
    <s v="IT SALES &amp; OPS"/>
    <s v="SHARED SERVICES IT"/>
    <d v="2018-05-14T00:00:00"/>
    <s v="Jordan"/>
    <s v="Glass"/>
    <s v="Jordan.Glass@srg.com.au"/>
    <x v="5"/>
    <x v="0"/>
    <m/>
    <d v="2024-02-29T00:00:00"/>
    <m/>
    <x v="4"/>
    <s v="Q3, FY24"/>
  </r>
  <r>
    <x v="2"/>
    <s v="IT SALES &amp; OPS"/>
    <s v="SHARED SERVICES IT"/>
    <d v="2018-05-14T00:00:00"/>
    <s v="Jordan"/>
    <s v="Glass"/>
    <s v="Jordan.Glass@srg.com.au"/>
    <x v="5"/>
    <x v="1"/>
    <d v="2019-06-28T00:00:00"/>
    <d v="2019-06-28T00:00:00"/>
    <s v="-"/>
    <x v="59"/>
    <s v="Q4, FY19"/>
  </r>
  <r>
    <x v="2"/>
    <s v="IT SALES &amp; OPS"/>
    <s v="SHARED SERVICES IT"/>
    <d v="2018-05-14T00:00:00"/>
    <s v="Jordan"/>
    <s v="Glass"/>
    <s v="Jordan.Glass@srg.com.au"/>
    <x v="6"/>
    <x v="0"/>
    <m/>
    <d v="2024-02-29T00:00:00"/>
    <m/>
    <x v="4"/>
    <s v="Q3, FY24"/>
  </r>
  <r>
    <x v="2"/>
    <s v="IT SALES &amp; OPS"/>
    <s v="SHARED SERVICES IT"/>
    <d v="2018-05-14T00:00:00"/>
    <s v="Jordan"/>
    <s v="Glass"/>
    <s v="Jordan.Glass@srg.com.au"/>
    <x v="7"/>
    <x v="1"/>
    <d v="2022-05-17T00:00:00"/>
    <d v="2022-03-15T00:00:00"/>
    <s v="-"/>
    <x v="42"/>
    <s v="Q4, FY22"/>
  </r>
  <r>
    <x v="2"/>
    <s v="IT SALES &amp; OPS"/>
    <s v="SHARED SERVICES IT"/>
    <d v="2018-05-14T00:00:00"/>
    <s v="Jordan"/>
    <s v="Glass"/>
    <s v="Jordan.Glass@srg.com.au"/>
    <x v="8"/>
    <x v="1"/>
    <d v="2023-01-17T00:00:00"/>
    <d v="2022-06-23T00:00:00"/>
    <s v="-"/>
    <x v="9"/>
    <s v="Q3, FY23"/>
  </r>
  <r>
    <x v="2"/>
    <s v="IT SALES &amp; OPS"/>
    <s v="SHARED SERVICES IT"/>
    <d v="2018-05-14T00:00:00"/>
    <s v="Jordan"/>
    <s v="Glass"/>
    <s v="Jordan.Glass@srg.com.au"/>
    <x v="9"/>
    <x v="1"/>
    <d v="2021-09-09T00:00:00"/>
    <d v="2021-08-09T00:00:00"/>
    <m/>
    <x v="18"/>
    <s v="Q1, FY22"/>
  </r>
  <r>
    <x v="2"/>
    <s v="IT SALES &amp; OPS"/>
    <s v="SHARED SERVICES IT"/>
    <d v="2018-05-14T00:00:00"/>
    <s v="Jordan"/>
    <s v="Glass"/>
    <s v="Jordan.Glass@srg.com.au"/>
    <x v="10"/>
    <x v="1"/>
    <d v="2021-12-09T00:00:00"/>
    <d v="2019-06-19T00:00:00"/>
    <s v="gfgsdgf"/>
    <x v="33"/>
    <s v="Q2, FY22"/>
  </r>
  <r>
    <x v="7"/>
    <m/>
    <s v="SHARED SERVICES HR"/>
    <d v="2018-04-09T00:00:00"/>
    <s v="Jen"/>
    <s v="Jordan"/>
    <s v="Jennifer.Jordan@srg.com.au"/>
    <x v="11"/>
    <x v="1"/>
    <d v="2022-10-04T00:00:00"/>
    <d v="2022-10-03T00:00:00"/>
    <m/>
    <x v="3"/>
    <s v="Q2, FY23"/>
  </r>
  <r>
    <x v="7"/>
    <m/>
    <s v="SHARED SERVICES HR"/>
    <d v="2018-04-09T00:00:00"/>
    <s v="Jen"/>
    <s v="Jordan"/>
    <s v="Jennifer.Jordan@srg.com.au"/>
    <x v="0"/>
    <x v="1"/>
    <d v="2022-09-14T00:00:00"/>
    <d v="2022-09-14T00:00:00"/>
    <m/>
    <x v="30"/>
    <s v="Q1, FY23"/>
  </r>
  <r>
    <x v="7"/>
    <m/>
    <s v="SHARED SERVICES HR"/>
    <d v="2018-04-09T00:00:00"/>
    <s v="Jen"/>
    <s v="Jordan"/>
    <s v="Jennifer.Jordan@srg.com.au"/>
    <x v="1"/>
    <x v="1"/>
    <d v="2022-09-14T00:00:00"/>
    <d v="2022-09-14T00:00:00"/>
    <m/>
    <x v="30"/>
    <s v="Q1, FY23"/>
  </r>
  <r>
    <x v="7"/>
    <m/>
    <s v="SHARED SERVICES HR"/>
    <d v="2018-04-09T00:00:00"/>
    <s v="Jen"/>
    <s v="Jordan"/>
    <s v="Jennifer.Jordan@srg.com.au"/>
    <x v="2"/>
    <x v="0"/>
    <m/>
    <d v="2024-02-29T00:00:00"/>
    <m/>
    <x v="4"/>
    <s v="Q3, FY24"/>
  </r>
  <r>
    <x v="7"/>
    <m/>
    <s v="SHARED SERVICES HR"/>
    <d v="2018-04-09T00:00:00"/>
    <s v="Jen"/>
    <s v="Jordan"/>
    <s v="Jennifer.Jordan@srg.com.au"/>
    <x v="3"/>
    <x v="0"/>
    <m/>
    <d v="2024-02-29T00:00:00"/>
    <m/>
    <x v="4"/>
    <s v="Q3, FY24"/>
  </r>
  <r>
    <x v="7"/>
    <m/>
    <s v="SHARED SERVICES HR"/>
    <d v="2018-04-09T00:00:00"/>
    <s v="Jen"/>
    <s v="Jordan"/>
    <s v="Jennifer.Jordan@srg.com.au"/>
    <x v="4"/>
    <x v="0"/>
    <m/>
    <d v="2024-02-29T00:00:00"/>
    <m/>
    <x v="4"/>
    <s v="Q3, FY24"/>
  </r>
  <r>
    <x v="7"/>
    <m/>
    <s v="SHARED SERVICES HR"/>
    <d v="2018-04-09T00:00:00"/>
    <s v="Jen"/>
    <s v="Jordan"/>
    <s v="Jennifer.Jordan@srg.com.au"/>
    <x v="5"/>
    <x v="0"/>
    <m/>
    <d v="2024-02-29T00:00:00"/>
    <m/>
    <x v="4"/>
    <s v="Q3, FY24"/>
  </r>
  <r>
    <x v="7"/>
    <m/>
    <s v="SHARED SERVICES HR"/>
    <d v="2018-04-09T00:00:00"/>
    <s v="Jen"/>
    <s v="Jordan"/>
    <s v="Jennifer.Jordan@srg.com.au"/>
    <x v="6"/>
    <x v="0"/>
    <m/>
    <d v="2024-02-29T00:00:00"/>
    <m/>
    <x v="4"/>
    <s v="Q3, FY24"/>
  </r>
  <r>
    <x v="7"/>
    <m/>
    <s v="SHARED SERVICES HR"/>
    <d v="2018-04-09T00:00:00"/>
    <s v="Jen"/>
    <s v="Jordan"/>
    <s v="Jennifer.Jordan@srg.com.au"/>
    <x v="7"/>
    <x v="1"/>
    <d v="2022-03-16T00:00:00"/>
    <d v="2022-03-15T00:00:00"/>
    <m/>
    <x v="6"/>
    <s v="Q3, FY22"/>
  </r>
  <r>
    <x v="7"/>
    <m/>
    <s v="SHARED SERVICES HR"/>
    <d v="2018-04-09T00:00:00"/>
    <s v="Jen"/>
    <s v="Jordan"/>
    <s v="Jennifer.Jordan@srg.com.au"/>
    <x v="8"/>
    <x v="1"/>
    <d v="2023-01-18T00:00:00"/>
    <d v="2022-06-23T00:00:00"/>
    <m/>
    <x v="9"/>
    <s v="Q3, FY23"/>
  </r>
  <r>
    <x v="7"/>
    <m/>
    <s v="SHARED SERVICES HR"/>
    <d v="2018-04-09T00:00:00"/>
    <s v="Jen"/>
    <s v="Jordan"/>
    <s v="Jennifer.Jordan@srg.com.au"/>
    <x v="9"/>
    <x v="1"/>
    <d v="2021-05-17T00:00:00"/>
    <d v="2021-05-17T00:00:00"/>
    <m/>
    <x v="49"/>
    <s v="Q4, FY21"/>
  </r>
  <r>
    <x v="7"/>
    <m/>
    <s v="SHARED SERVICES HR"/>
    <d v="2018-04-09T00:00:00"/>
    <s v="Jen"/>
    <s v="Jordan"/>
    <s v="Jennifer.Jordan@srg.com.au"/>
    <x v="10"/>
    <x v="1"/>
    <d v="2021-11-29T00:00:00"/>
    <d v="2019-06-19T00:00:00"/>
    <m/>
    <x v="33"/>
    <s v="Q2, FY22"/>
  </r>
  <r>
    <x v="5"/>
    <s v="FFM LEGAL"/>
    <s v="FFM SUPPORT"/>
    <d v="2018-04-04T00:00:00"/>
    <s v="Jess"/>
    <s v="Ransley"/>
    <s v="Jessica.Ransley@sghlegal.com.au"/>
    <x v="0"/>
    <x v="1"/>
    <d v="2024-11-07T00:00:00"/>
    <d v="2022-09-20T00:00:00"/>
    <m/>
    <x v="13"/>
    <s v="Q2, FY25"/>
  </r>
  <r>
    <x v="5"/>
    <s v="FFM LEGAL"/>
    <s v="FFM SUPPORT"/>
    <d v="2018-04-04T00:00:00"/>
    <s v="Jess"/>
    <s v="Ransley"/>
    <s v="Jessica.Ransley@sghlegal.com.au"/>
    <x v="1"/>
    <x v="1"/>
    <d v="2024-11-07T00:00:00"/>
    <d v="2022-09-20T00:00:00"/>
    <m/>
    <x v="13"/>
    <s v="Q2, FY25"/>
  </r>
  <r>
    <x v="5"/>
    <s v="FFM LEGAL"/>
    <s v="FFM SUPPORT"/>
    <d v="2018-04-04T00:00:00"/>
    <s v="Jess"/>
    <s v="Ransley"/>
    <s v="Jessica.Ransley@sghlegal.com.au"/>
    <x v="2"/>
    <x v="0"/>
    <m/>
    <d v="2024-02-29T00:00:00"/>
    <m/>
    <x v="4"/>
    <s v="Q3, FY24"/>
  </r>
  <r>
    <x v="5"/>
    <s v="FFM LEGAL"/>
    <s v="FFM SUPPORT"/>
    <d v="2018-04-04T00:00:00"/>
    <s v="Jess"/>
    <s v="Ransley"/>
    <s v="Jessica.Ransley@sghlegal.com.au"/>
    <x v="3"/>
    <x v="2"/>
    <m/>
    <d v="2024-02-29T00:00:00"/>
    <m/>
    <x v="50"/>
    <s v="Not Applicable"/>
  </r>
  <r>
    <x v="5"/>
    <s v="FFM LEGAL"/>
    <s v="FFM SUPPORT"/>
    <d v="2018-04-04T00:00:00"/>
    <s v="Jess"/>
    <s v="Ransley"/>
    <s v="Jessica.Ransley@sghlegal.com.au"/>
    <x v="4"/>
    <x v="0"/>
    <m/>
    <d v="2024-02-29T00:00:00"/>
    <m/>
    <x v="4"/>
    <s v="Q3, FY24"/>
  </r>
  <r>
    <x v="5"/>
    <s v="FFM LEGAL"/>
    <s v="FFM SUPPORT"/>
    <d v="2018-04-04T00:00:00"/>
    <s v="Jess"/>
    <s v="Ransley"/>
    <s v="Jessica.Ransley@sghlegal.com.au"/>
    <x v="5"/>
    <x v="0"/>
    <m/>
    <d v="2024-02-29T00:00:00"/>
    <m/>
    <x v="4"/>
    <s v="Q3, FY24"/>
  </r>
  <r>
    <x v="5"/>
    <s v="FFM LEGAL"/>
    <s v="FFM SUPPORT"/>
    <d v="2018-04-04T00:00:00"/>
    <s v="Jess"/>
    <s v="Ransley"/>
    <s v="Jessica.Ransley@sghlegal.com.au"/>
    <x v="6"/>
    <x v="0"/>
    <m/>
    <d v="2024-02-29T00:00:00"/>
    <m/>
    <x v="4"/>
    <s v="Q3, FY24"/>
  </r>
  <r>
    <x v="5"/>
    <s v="FFM LEGAL"/>
    <s v="FFM SUPPORT"/>
    <d v="2018-04-04T00:00:00"/>
    <s v="Jess"/>
    <s v="Ransley"/>
    <s v="Jessica.Ransley@sghlegal.com.au"/>
    <x v="7"/>
    <x v="1"/>
    <d v="2022-03-22T00:00:00"/>
    <d v="2022-03-15T00:00:00"/>
    <m/>
    <x v="6"/>
    <s v="Q3, FY22"/>
  </r>
  <r>
    <x v="5"/>
    <s v="FFM LEGAL"/>
    <s v="FFM SUPPORT"/>
    <d v="2018-04-04T00:00:00"/>
    <s v="Jess"/>
    <s v="Ransley"/>
    <s v="Jessica.Ransley@sghlegal.com.au"/>
    <x v="7"/>
    <x v="1"/>
    <d v="2024-07-04T00:00:00"/>
    <d v="2024-07-04T00:00:00"/>
    <m/>
    <x v="20"/>
    <s v="Q1, FY25"/>
  </r>
  <r>
    <x v="5"/>
    <s v="FFM LEGAL"/>
    <s v="FFM SUPPORT"/>
    <d v="2018-04-04T00:00:00"/>
    <s v="Jess"/>
    <s v="Ransley"/>
    <s v="Jessica.Ransley@sghlegal.com.au"/>
    <x v="8"/>
    <x v="1"/>
    <d v="2024-11-07T00:00:00"/>
    <d v="2022-09-26T00:00:00"/>
    <m/>
    <x v="13"/>
    <s v="Q2, FY25"/>
  </r>
  <r>
    <x v="5"/>
    <s v="FFM LEGAL"/>
    <s v="FFM SUPPORT"/>
    <d v="2018-04-04T00:00:00"/>
    <s v="Jess"/>
    <s v="Ransley"/>
    <s v="Jessica.Ransley@sghlegal.com.au"/>
    <x v="9"/>
    <x v="1"/>
    <d v="2021-09-03T00:00:00"/>
    <d v="2021-08-30T00:00:00"/>
    <m/>
    <x v="18"/>
    <s v="Q1, FY22"/>
  </r>
  <r>
    <x v="5"/>
    <s v="FFM LEGAL"/>
    <s v="FFM SUPPORT"/>
    <d v="2018-04-04T00:00:00"/>
    <s v="Jess"/>
    <s v="Ransley"/>
    <s v="Jessica.Ransley@sghlegal.com.au"/>
    <x v="10"/>
    <x v="1"/>
    <d v="2024-12-03T00:00:00"/>
    <d v="2019-06-19T00:00:00"/>
    <m/>
    <x v="14"/>
    <s v="Q2, FY25"/>
  </r>
  <r>
    <x v="0"/>
    <s v="SS ECOMM SM2"/>
    <s v="SHARED SERVICES E-COM"/>
    <d v="2018-03-19T00:00:00"/>
    <s v="Escarlett"/>
    <s v="Patriarca"/>
    <s v="Escarlett.Patriarca@srg.com.au"/>
    <x v="0"/>
    <x v="1"/>
    <d v="2022-10-06T00:00:00"/>
    <d v="2022-09-20T00:00:00"/>
    <m/>
    <x v="3"/>
    <s v="Q2, FY23"/>
  </r>
  <r>
    <x v="0"/>
    <s v="SS ECOMM SM2"/>
    <s v="SHARED SERVICES E-COM"/>
    <d v="2018-03-19T00:00:00"/>
    <s v="Escarlett"/>
    <s v="Patriarca"/>
    <s v="Escarlett.Patriarca@srg.com.au"/>
    <x v="1"/>
    <x v="1"/>
    <d v="2022-10-06T00:00:00"/>
    <d v="2022-09-20T00:00:00"/>
    <m/>
    <x v="3"/>
    <s v="Q2, FY23"/>
  </r>
  <r>
    <x v="0"/>
    <s v="SS ECOMM SM2"/>
    <s v="SHARED SERVICES E-COM"/>
    <d v="2018-03-19T00:00:00"/>
    <s v="Escarlett"/>
    <s v="Patriarca"/>
    <s v="Escarlett.Patriarca@srg.com.au"/>
    <x v="2"/>
    <x v="1"/>
    <d v="2025-05-30T00:00:00"/>
    <d v="2024-02-29T00:00:00"/>
    <m/>
    <x v="0"/>
    <s v="Q4, FY25"/>
  </r>
  <r>
    <x v="0"/>
    <s v="SS ECOMM SM2"/>
    <s v="SHARED SERVICES E-COM"/>
    <d v="2018-03-19T00:00:00"/>
    <s v="Escarlett"/>
    <s v="Patriarca"/>
    <s v="Escarlett.Patriarca@srg.com.au"/>
    <x v="3"/>
    <x v="1"/>
    <d v="2025-05-30T00:00:00"/>
    <d v="2024-02-29T00:00:00"/>
    <m/>
    <x v="0"/>
    <s v="Q4, FY25"/>
  </r>
  <r>
    <x v="0"/>
    <s v="SS ECOMM SM2"/>
    <s v="SHARED SERVICES E-COM"/>
    <d v="2018-03-19T00:00:00"/>
    <s v="Escarlett"/>
    <s v="Patriarca"/>
    <s v="Escarlett.Patriarca@srg.com.au"/>
    <x v="4"/>
    <x v="1"/>
    <d v="2025-05-30T00:00:00"/>
    <d v="2024-02-29T00:00:00"/>
    <m/>
    <x v="0"/>
    <s v="Q4, FY25"/>
  </r>
  <r>
    <x v="0"/>
    <s v="SS ECOMM SM2"/>
    <s v="SHARED SERVICES E-COM"/>
    <d v="2018-03-19T00:00:00"/>
    <s v="Escarlett"/>
    <s v="Patriarca"/>
    <s v="Escarlett.Patriarca@srg.com.au"/>
    <x v="5"/>
    <x v="1"/>
    <d v="2025-05-30T00:00:00"/>
    <d v="2024-02-29T00:00:00"/>
    <m/>
    <x v="0"/>
    <s v="Q4, FY25"/>
  </r>
  <r>
    <x v="0"/>
    <s v="SS ECOMM SM2"/>
    <s v="SHARED SERVICES E-COM"/>
    <d v="2018-03-19T00:00:00"/>
    <s v="Escarlett"/>
    <s v="Patriarca"/>
    <s v="Escarlett.Patriarca@srg.com.au"/>
    <x v="6"/>
    <x v="1"/>
    <d v="2025-05-30T00:00:00"/>
    <d v="2024-02-29T00:00:00"/>
    <m/>
    <x v="0"/>
    <s v="Q4, FY25"/>
  </r>
  <r>
    <x v="0"/>
    <s v="SS ECOMM SM2"/>
    <s v="SHARED SERVICES E-COM"/>
    <d v="2018-03-19T00:00:00"/>
    <s v="Escarlett"/>
    <s v="Patriarca"/>
    <s v="Escarlett.Patriarca@srg.com.au"/>
    <x v="7"/>
    <x v="1"/>
    <d v="2022-03-28T00:00:00"/>
    <d v="2022-03-15T00:00:00"/>
    <m/>
    <x v="27"/>
    <s v="Q4, FY22"/>
  </r>
  <r>
    <x v="0"/>
    <s v="SS ECOMM SM2"/>
    <s v="SHARED SERVICES E-COM"/>
    <d v="2018-03-19T00:00:00"/>
    <s v="Escarlett"/>
    <s v="Patriarca"/>
    <s v="Escarlett.Patriarca@srg.com.au"/>
    <x v="8"/>
    <x v="1"/>
    <d v="2023-01-17T00:00:00"/>
    <d v="2022-06-23T00:00:00"/>
    <m/>
    <x v="9"/>
    <s v="Q3, FY23"/>
  </r>
  <r>
    <x v="0"/>
    <s v="SS ECOMM SM2"/>
    <s v="SHARED SERVICES E-COM"/>
    <d v="2018-03-19T00:00:00"/>
    <s v="Escarlett"/>
    <s v="Patriarca"/>
    <s v="Escarlett.Patriarca@srg.com.au"/>
    <x v="9"/>
    <x v="1"/>
    <d v="2021-11-08T00:00:00"/>
    <d v="2021-08-09T00:00:00"/>
    <m/>
    <x v="44"/>
    <s v="Q2, FY22"/>
  </r>
  <r>
    <x v="0"/>
    <s v="SS ECOMM SM2"/>
    <s v="SHARED SERVICES E-COM"/>
    <d v="2018-03-19T00:00:00"/>
    <s v="Escarlett"/>
    <s v="Patriarca"/>
    <s v="Escarlett.Patriarca@srg.com.au"/>
    <x v="9"/>
    <x v="1"/>
    <d v="2022-09-07T00:00:00"/>
    <d v="2022-09-07T00:00:00"/>
    <m/>
    <x v="30"/>
    <s v="Q1, FY23"/>
  </r>
  <r>
    <x v="0"/>
    <s v="SS ECOMM SM2"/>
    <s v="SHARED SERVICES E-COM"/>
    <d v="2018-03-19T00:00:00"/>
    <s v="Escarlett"/>
    <s v="Patriarca"/>
    <s v="Escarlett.Patriarca@srg.com.au"/>
    <x v="9"/>
    <x v="1"/>
    <d v="2024-03-27T00:00:00"/>
    <d v="2024-03-27T00:00:00"/>
    <m/>
    <x v="5"/>
    <s v="Q4, FY24"/>
  </r>
  <r>
    <x v="0"/>
    <s v="SS ECOMM SM2"/>
    <s v="SHARED SERVICES E-COM"/>
    <d v="2018-03-19T00:00:00"/>
    <s v="Escarlett"/>
    <s v="Patriarca"/>
    <s v="Escarlett.Patriarca@srg.com.au"/>
    <x v="10"/>
    <x v="1"/>
    <d v="2018-03-19T00:00:00"/>
    <d v="2019-05-31T00:00:00"/>
    <s v="This training was originally completed in SLICK/Campfire and completion has been recorded in TMS"/>
    <x v="50"/>
    <s v="Not Applicable"/>
  </r>
  <r>
    <x v="4"/>
    <s v="Head of Marketing Ops"/>
    <s v="SHARED SERVICES MARKETING"/>
    <d v="2018-03-13T00:00:00"/>
    <s v="Jonathon"/>
    <s v="Rann"/>
    <s v="Jonathon.Rann@SRG.COM.AU"/>
    <x v="0"/>
    <x v="1"/>
    <d v="2023-01-16T00:00:00"/>
    <d v="2022-09-20T00:00:00"/>
    <m/>
    <x v="9"/>
    <s v="Q3, FY23"/>
  </r>
  <r>
    <x v="4"/>
    <s v="Head of Marketing Ops"/>
    <s v="SHARED SERVICES MARKETING"/>
    <d v="2018-03-13T00:00:00"/>
    <s v="Jonathon"/>
    <s v="Rann"/>
    <s v="Jonathon.Rann@SRG.COM.AU"/>
    <x v="1"/>
    <x v="1"/>
    <d v="2023-01-16T00:00:00"/>
    <d v="2022-09-20T00:00:00"/>
    <m/>
    <x v="9"/>
    <s v="Q3, FY23"/>
  </r>
  <r>
    <x v="4"/>
    <s v="Head of Marketing Ops"/>
    <s v="SHARED SERVICES MARKETING"/>
    <d v="2018-03-13T00:00:00"/>
    <s v="Jonathon"/>
    <s v="Rann"/>
    <s v="Jonathon.Rann@SRG.COM.AU"/>
    <x v="2"/>
    <x v="1"/>
    <d v="2024-10-01T00:00:00"/>
    <d v="2024-02-29T00:00:00"/>
    <m/>
    <x v="15"/>
    <s v="Q2, FY25"/>
  </r>
  <r>
    <x v="4"/>
    <s v="Head of Marketing Ops"/>
    <s v="SHARED SERVICES MARKETING"/>
    <d v="2018-03-13T00:00:00"/>
    <s v="Jonathon"/>
    <s v="Rann"/>
    <s v="Jonathon.Rann@SRG.COM.AU"/>
    <x v="2"/>
    <x v="1"/>
    <d v="2025-05-20T00:00:00"/>
    <d v="2024-10-07T00:00:00"/>
    <m/>
    <x v="0"/>
    <s v="Q4, FY25"/>
  </r>
  <r>
    <x v="4"/>
    <s v="Head of Marketing Ops"/>
    <s v="SHARED SERVICES MARKETING"/>
    <d v="2018-03-13T00:00:00"/>
    <s v="Jonathon"/>
    <s v="Rann"/>
    <s v="Jonathon.Rann@SRG.COM.AU"/>
    <x v="3"/>
    <x v="1"/>
    <d v="2024-06-18T00:00:00"/>
    <d v="2024-02-29T00:00:00"/>
    <m/>
    <x v="21"/>
    <s v="Q4, FY24"/>
  </r>
  <r>
    <x v="4"/>
    <s v="Head of Marketing Ops"/>
    <s v="SHARED SERVICES MARKETING"/>
    <d v="2018-03-13T00:00:00"/>
    <s v="Jonathon"/>
    <s v="Rann"/>
    <s v="Jonathon.Rann@SRG.COM.AU"/>
    <x v="3"/>
    <x v="1"/>
    <d v="2025-05-20T00:00:00"/>
    <d v="2024-10-07T00:00:00"/>
    <m/>
    <x v="0"/>
    <s v="Q4, FY25"/>
  </r>
  <r>
    <x v="4"/>
    <s v="Head of Marketing Ops"/>
    <s v="SHARED SERVICES MARKETING"/>
    <d v="2018-03-13T00:00:00"/>
    <s v="Jonathon"/>
    <s v="Rann"/>
    <s v="Jonathon.Rann@SRG.COM.AU"/>
    <x v="4"/>
    <x v="1"/>
    <d v="2024-10-01T00:00:00"/>
    <d v="2024-02-29T00:00:00"/>
    <m/>
    <x v="15"/>
    <s v="Q2, FY25"/>
  </r>
  <r>
    <x v="4"/>
    <s v="Head of Marketing Ops"/>
    <s v="SHARED SERVICES MARKETING"/>
    <d v="2018-03-13T00:00:00"/>
    <s v="Jonathon"/>
    <s v="Rann"/>
    <s v="Jonathon.Rann@SRG.COM.AU"/>
    <x v="4"/>
    <x v="1"/>
    <d v="2025-05-20T00:00:00"/>
    <d v="2024-10-07T00:00:00"/>
    <m/>
    <x v="0"/>
    <s v="Q4, FY25"/>
  </r>
  <r>
    <x v="4"/>
    <s v="Head of Marketing Ops"/>
    <s v="SHARED SERVICES MARKETING"/>
    <d v="2018-03-13T00:00:00"/>
    <s v="Jonathon"/>
    <s v="Rann"/>
    <s v="Jonathon.Rann@SRG.COM.AU"/>
    <x v="5"/>
    <x v="1"/>
    <d v="2024-10-01T00:00:00"/>
    <d v="2024-02-29T00:00:00"/>
    <m/>
    <x v="15"/>
    <s v="Q2, FY25"/>
  </r>
  <r>
    <x v="4"/>
    <s v="Head of Marketing Ops"/>
    <s v="SHARED SERVICES MARKETING"/>
    <d v="2018-03-13T00:00:00"/>
    <s v="Jonathon"/>
    <s v="Rann"/>
    <s v="Jonathon.Rann@SRG.COM.AU"/>
    <x v="5"/>
    <x v="1"/>
    <d v="2025-05-20T00:00:00"/>
    <d v="2024-10-07T00:00:00"/>
    <m/>
    <x v="0"/>
    <s v="Q4, FY25"/>
  </r>
  <r>
    <x v="4"/>
    <s v="Head of Marketing Ops"/>
    <s v="SHARED SERVICES MARKETING"/>
    <d v="2018-03-13T00:00:00"/>
    <s v="Jonathon"/>
    <s v="Rann"/>
    <s v="Jonathon.Rann@SRG.COM.AU"/>
    <x v="6"/>
    <x v="1"/>
    <d v="2024-10-01T00:00:00"/>
    <d v="2024-02-29T00:00:00"/>
    <m/>
    <x v="15"/>
    <s v="Q2, FY25"/>
  </r>
  <r>
    <x v="4"/>
    <s v="Head of Marketing Ops"/>
    <s v="SHARED SERVICES MARKETING"/>
    <d v="2018-03-13T00:00:00"/>
    <s v="Jonathon"/>
    <s v="Rann"/>
    <s v="Jonathon.Rann@SRG.COM.AU"/>
    <x v="6"/>
    <x v="1"/>
    <d v="2025-05-20T00:00:00"/>
    <d v="2024-10-07T00:00:00"/>
    <m/>
    <x v="0"/>
    <s v="Q4, FY25"/>
  </r>
  <r>
    <x v="4"/>
    <s v="Head of Marketing Ops"/>
    <s v="SHARED SERVICES MARKETING"/>
    <d v="2018-03-13T00:00:00"/>
    <s v="Jonathon"/>
    <s v="Rann"/>
    <s v="Jonathon.Rann@SRG.COM.AU"/>
    <x v="7"/>
    <x v="1"/>
    <d v="2022-04-26T00:00:00"/>
    <d v="2022-03-15T00:00:00"/>
    <m/>
    <x v="42"/>
    <s v="Q4, FY22"/>
  </r>
  <r>
    <x v="4"/>
    <s v="Head of Marketing Ops"/>
    <s v="SHARED SERVICES MARKETING"/>
    <d v="2018-03-13T00:00:00"/>
    <s v="Jonathon"/>
    <s v="Rann"/>
    <s v="Jonathon.Rann@SRG.COM.AU"/>
    <x v="8"/>
    <x v="1"/>
    <d v="2023-01-16T00:00:00"/>
    <d v="2022-06-23T00:00:00"/>
    <m/>
    <x v="9"/>
    <s v="Q3, FY23"/>
  </r>
  <r>
    <x v="4"/>
    <s v="Head of Marketing Ops"/>
    <s v="SHARED SERVICES MARKETING"/>
    <d v="2018-03-13T00:00:00"/>
    <s v="Jonathon"/>
    <s v="Rann"/>
    <s v="Jonathon.Rann@SRG.COM.AU"/>
    <x v="9"/>
    <x v="1"/>
    <d v="2021-09-20T00:00:00"/>
    <d v="2021-08-09T00:00:00"/>
    <m/>
    <x v="18"/>
    <s v="Q1, FY22"/>
  </r>
  <r>
    <x v="4"/>
    <s v="Head of Marketing Ops"/>
    <s v="SHARED SERVICES MARKETING"/>
    <d v="2018-03-13T00:00:00"/>
    <s v="Jonathon"/>
    <s v="Rann"/>
    <s v="Jonathon.Rann@SRG.COM.AU"/>
    <x v="10"/>
    <x v="1"/>
    <d v="2019-08-20T00:00:00"/>
    <d v="2019-06-19T00:00:00"/>
    <m/>
    <x v="64"/>
    <s v="Q1, FY20"/>
  </r>
  <r>
    <x v="2"/>
    <s v="IT DIGITAL"/>
    <s v="SHARED SERVICES IT"/>
    <d v="2018-01-10T00:00:00"/>
    <s v="Ansley"/>
    <s v="Lam"/>
    <s v="Ansley.Lam@srg.com.au"/>
    <x v="0"/>
    <x v="1"/>
    <d v="2022-11-14T00:00:00"/>
    <d v="2022-09-20T00:00:00"/>
    <m/>
    <x v="26"/>
    <s v="Q2, FY23"/>
  </r>
  <r>
    <x v="2"/>
    <s v="IT DIGITAL"/>
    <s v="SHARED SERVICES IT"/>
    <d v="2018-01-10T00:00:00"/>
    <s v="Ansley"/>
    <s v="Lam"/>
    <s v="Ansley.Lam@srg.com.au"/>
    <x v="1"/>
    <x v="1"/>
    <d v="2022-11-14T00:00:00"/>
    <d v="2022-09-20T00:00:00"/>
    <m/>
    <x v="26"/>
    <s v="Q2, FY23"/>
  </r>
  <r>
    <x v="2"/>
    <s v="IT DIGITAL"/>
    <s v="SHARED SERVICES IT"/>
    <d v="2018-01-10T00:00:00"/>
    <s v="Ansley"/>
    <s v="Lam"/>
    <s v="Ansley.Lam@srg.com.au"/>
    <x v="2"/>
    <x v="1"/>
    <d v="2019-07-12T00:00:00"/>
    <d v="2019-07-12T00:00:00"/>
    <m/>
    <x v="63"/>
    <s v="Q1, FY20"/>
  </r>
  <r>
    <x v="2"/>
    <s v="IT DIGITAL"/>
    <s v="SHARED SERVICES IT"/>
    <d v="2018-01-10T00:00:00"/>
    <s v="Ansley"/>
    <s v="Lam"/>
    <s v="Ansley.Lam@srg.com.au"/>
    <x v="2"/>
    <x v="1"/>
    <d v="2024-06-24T00:00:00"/>
    <d v="2024-02-29T00:00:00"/>
    <m/>
    <x v="21"/>
    <s v="Q4, FY24"/>
  </r>
  <r>
    <x v="2"/>
    <s v="IT DIGITAL"/>
    <s v="SHARED SERVICES IT"/>
    <d v="2018-01-10T00:00:00"/>
    <s v="Ansley"/>
    <s v="Lam"/>
    <s v="Ansley.Lam@srg.com.au"/>
    <x v="2"/>
    <x v="1"/>
    <d v="2025-05-21T00:00:00"/>
    <d v="2025-05-11T00:00:00"/>
    <m/>
    <x v="0"/>
    <s v="Q4, FY25"/>
  </r>
  <r>
    <x v="2"/>
    <s v="IT DIGITAL"/>
    <s v="SHARED SERVICES IT"/>
    <d v="2018-01-10T00:00:00"/>
    <s v="Ansley"/>
    <s v="Lam"/>
    <s v="Ansley.Lam@srg.com.au"/>
    <x v="3"/>
    <x v="1"/>
    <d v="2019-07-12T00:00:00"/>
    <d v="2019-07-12T00:00:00"/>
    <m/>
    <x v="63"/>
    <s v="Q1, FY20"/>
  </r>
  <r>
    <x v="2"/>
    <s v="IT DIGITAL"/>
    <s v="SHARED SERVICES IT"/>
    <d v="2018-01-10T00:00:00"/>
    <s v="Ansley"/>
    <s v="Lam"/>
    <s v="Ansley.Lam@srg.com.au"/>
    <x v="3"/>
    <x v="1"/>
    <d v="2024-06-24T00:00:00"/>
    <d v="2024-02-29T00:00:00"/>
    <m/>
    <x v="21"/>
    <s v="Q4, FY24"/>
  </r>
  <r>
    <x v="2"/>
    <s v="IT DIGITAL"/>
    <s v="SHARED SERVICES IT"/>
    <d v="2018-01-10T00:00:00"/>
    <s v="Ansley"/>
    <s v="Lam"/>
    <s v="Ansley.Lam@srg.com.au"/>
    <x v="3"/>
    <x v="1"/>
    <d v="2025-05-21T00:00:00"/>
    <d v="2025-05-11T00:00:00"/>
    <m/>
    <x v="0"/>
    <s v="Q4, FY25"/>
  </r>
  <r>
    <x v="2"/>
    <s v="IT DIGITAL"/>
    <s v="SHARED SERVICES IT"/>
    <d v="2018-01-10T00:00:00"/>
    <s v="Ansley"/>
    <s v="Lam"/>
    <s v="Ansley.Lam@srg.com.au"/>
    <x v="4"/>
    <x v="1"/>
    <d v="2019-07-12T00:00:00"/>
    <d v="2019-07-12T00:00:00"/>
    <m/>
    <x v="63"/>
    <s v="Q1, FY20"/>
  </r>
  <r>
    <x v="2"/>
    <s v="IT DIGITAL"/>
    <s v="SHARED SERVICES IT"/>
    <d v="2018-01-10T00:00:00"/>
    <s v="Ansley"/>
    <s v="Lam"/>
    <s v="Ansley.Lam@srg.com.au"/>
    <x v="4"/>
    <x v="1"/>
    <d v="2024-06-24T00:00:00"/>
    <d v="2024-02-29T00:00:00"/>
    <m/>
    <x v="21"/>
    <s v="Q4, FY24"/>
  </r>
  <r>
    <x v="2"/>
    <s v="IT DIGITAL"/>
    <s v="SHARED SERVICES IT"/>
    <d v="2018-01-10T00:00:00"/>
    <s v="Ansley"/>
    <s v="Lam"/>
    <s v="Ansley.Lam@srg.com.au"/>
    <x v="4"/>
    <x v="1"/>
    <d v="2025-05-21T00:00:00"/>
    <d v="2025-05-11T00:00:00"/>
    <m/>
    <x v="0"/>
    <s v="Q4, FY25"/>
  </r>
  <r>
    <x v="2"/>
    <s v="IT DIGITAL"/>
    <s v="SHARED SERVICES IT"/>
    <d v="2018-01-10T00:00:00"/>
    <s v="Ansley"/>
    <s v="Lam"/>
    <s v="Ansley.Lam@srg.com.au"/>
    <x v="5"/>
    <x v="1"/>
    <d v="2019-07-12T00:00:00"/>
    <d v="2019-07-12T00:00:00"/>
    <m/>
    <x v="63"/>
    <s v="Q1, FY20"/>
  </r>
  <r>
    <x v="2"/>
    <s v="IT DIGITAL"/>
    <s v="SHARED SERVICES IT"/>
    <d v="2018-01-10T00:00:00"/>
    <s v="Ansley"/>
    <s v="Lam"/>
    <s v="Ansley.Lam@srg.com.au"/>
    <x v="5"/>
    <x v="1"/>
    <d v="2024-06-24T00:00:00"/>
    <d v="2024-02-29T00:00:00"/>
    <m/>
    <x v="21"/>
    <s v="Q4, FY24"/>
  </r>
  <r>
    <x v="2"/>
    <s v="IT DIGITAL"/>
    <s v="SHARED SERVICES IT"/>
    <d v="2018-01-10T00:00:00"/>
    <s v="Ansley"/>
    <s v="Lam"/>
    <s v="Ansley.Lam@srg.com.au"/>
    <x v="5"/>
    <x v="1"/>
    <d v="2025-05-21T00:00:00"/>
    <d v="2025-05-11T00:00:00"/>
    <m/>
    <x v="0"/>
    <s v="Q4, FY25"/>
  </r>
  <r>
    <x v="2"/>
    <s v="IT DIGITAL"/>
    <s v="SHARED SERVICES IT"/>
    <d v="2018-01-10T00:00:00"/>
    <s v="Ansley"/>
    <s v="Lam"/>
    <s v="Ansley.Lam@srg.com.au"/>
    <x v="5"/>
    <x v="1"/>
    <d v="2025-05-21T00:00:00"/>
    <d v="2025-05-21T00:00:00"/>
    <m/>
    <x v="0"/>
    <s v="Q4, FY25"/>
  </r>
  <r>
    <x v="2"/>
    <s v="IT DIGITAL"/>
    <s v="SHARED SERVICES IT"/>
    <d v="2018-01-10T00:00:00"/>
    <s v="Ansley"/>
    <s v="Lam"/>
    <s v="Ansley.Lam@srg.com.au"/>
    <x v="6"/>
    <x v="1"/>
    <d v="2024-06-24T00:00:00"/>
    <d v="2024-02-29T00:00:00"/>
    <m/>
    <x v="21"/>
    <s v="Q4, FY24"/>
  </r>
  <r>
    <x v="2"/>
    <s v="IT DIGITAL"/>
    <s v="SHARED SERVICES IT"/>
    <d v="2018-01-10T00:00:00"/>
    <s v="Ansley"/>
    <s v="Lam"/>
    <s v="Ansley.Lam@srg.com.au"/>
    <x v="6"/>
    <x v="1"/>
    <d v="2025-05-21T00:00:00"/>
    <d v="2025-05-11T00:00:00"/>
    <m/>
    <x v="0"/>
    <s v="Q4, FY25"/>
  </r>
  <r>
    <x v="2"/>
    <s v="IT DIGITAL"/>
    <s v="SHARED SERVICES IT"/>
    <d v="2018-01-10T00:00:00"/>
    <s v="Ansley"/>
    <s v="Lam"/>
    <s v="Ansley.Lam@srg.com.au"/>
    <x v="7"/>
    <x v="1"/>
    <d v="2022-03-31T00:00:00"/>
    <d v="2022-03-15T00:00:00"/>
    <m/>
    <x v="27"/>
    <s v="Q4, FY22"/>
  </r>
  <r>
    <x v="2"/>
    <s v="IT DIGITAL"/>
    <s v="SHARED SERVICES IT"/>
    <d v="2018-01-10T00:00:00"/>
    <s v="Ansley"/>
    <s v="Lam"/>
    <s v="Ansley.Lam@srg.com.au"/>
    <x v="8"/>
    <x v="1"/>
    <d v="2022-07-14T00:00:00"/>
    <d v="2022-06-23T00:00:00"/>
    <m/>
    <x v="31"/>
    <s v="Q1, FY23"/>
  </r>
  <r>
    <x v="2"/>
    <s v="IT DIGITAL"/>
    <s v="SHARED SERVICES IT"/>
    <d v="2018-01-10T00:00:00"/>
    <s v="Ansley"/>
    <s v="Lam"/>
    <s v="Ansley.Lam@srg.com.au"/>
    <x v="8"/>
    <x v="1"/>
    <d v="2023-01-16T00:00:00"/>
    <d v="2022-11-22T00:00:00"/>
    <m/>
    <x v="9"/>
    <s v="Q3, FY23"/>
  </r>
  <r>
    <x v="2"/>
    <s v="IT DIGITAL"/>
    <s v="SHARED SERVICES IT"/>
    <d v="2018-01-10T00:00:00"/>
    <s v="Ansley"/>
    <s v="Lam"/>
    <s v="Ansley.Lam@srg.com.au"/>
    <x v="9"/>
    <x v="1"/>
    <d v="2021-09-16T00:00:00"/>
    <d v="2021-08-09T00:00:00"/>
    <m/>
    <x v="18"/>
    <s v="Q1, FY22"/>
  </r>
  <r>
    <x v="2"/>
    <s v="IT DIGITAL"/>
    <s v="SHARED SERVICES IT"/>
    <d v="2018-01-10T00:00:00"/>
    <s v="Ansley"/>
    <s v="Lam"/>
    <s v="Ansley.Lam@srg.com.au"/>
    <x v="10"/>
    <x v="1"/>
    <d v="2018-05-10T00:00:00"/>
    <d v="2018-07-10T00:00:00"/>
    <m/>
    <x v="50"/>
    <s v="Not Applicable"/>
  </r>
  <r>
    <x v="7"/>
    <m/>
    <s v="SHARED SERVICES HR"/>
    <d v="2017-10-23T00:00:00"/>
    <s v="Vanessa"/>
    <s v="Mccandlish"/>
    <s v="vanessa.mccandlish@srg.com.au"/>
    <x v="11"/>
    <x v="1"/>
    <d v="2022-10-10T00:00:00"/>
    <d v="2022-10-03T00:00:00"/>
    <m/>
    <x v="3"/>
    <s v="Q2, FY23"/>
  </r>
  <r>
    <x v="7"/>
    <m/>
    <s v="SHARED SERVICES HR"/>
    <d v="2017-10-23T00:00:00"/>
    <s v="Vanessa"/>
    <s v="Mccandlish"/>
    <s v="vanessa.mccandlish@srg.com.au"/>
    <x v="0"/>
    <x v="1"/>
    <d v="2022-10-10T00:00:00"/>
    <d v="2022-09-20T00:00:00"/>
    <m/>
    <x v="3"/>
    <s v="Q2, FY23"/>
  </r>
  <r>
    <x v="7"/>
    <m/>
    <s v="SHARED SERVICES HR"/>
    <d v="2017-10-23T00:00:00"/>
    <s v="Vanessa"/>
    <s v="Mccandlish"/>
    <s v="vanessa.mccandlish@srg.com.au"/>
    <x v="1"/>
    <x v="1"/>
    <d v="2022-10-10T00:00:00"/>
    <d v="2022-09-20T00:00:00"/>
    <m/>
    <x v="3"/>
    <s v="Q2, FY23"/>
  </r>
  <r>
    <x v="7"/>
    <m/>
    <s v="SHARED SERVICES HR"/>
    <d v="2017-10-23T00:00:00"/>
    <s v="Vanessa"/>
    <s v="Mccandlish"/>
    <s v="vanessa.mccandlish@srg.com.au"/>
    <x v="1"/>
    <x v="1"/>
    <d v="2023-01-17T00:00:00"/>
    <d v="2023-01-17T00:00:00"/>
    <m/>
    <x v="9"/>
    <s v="Q3, FY23"/>
  </r>
  <r>
    <x v="7"/>
    <m/>
    <s v="SHARED SERVICES HR"/>
    <d v="2017-10-23T00:00:00"/>
    <s v="Vanessa"/>
    <s v="Mccandlish"/>
    <s v="vanessa.mccandlish@srg.com.au"/>
    <x v="1"/>
    <x v="1"/>
    <d v="2024-06-04T00:00:00"/>
    <d v="2024-05-21T00:00:00"/>
    <m/>
    <x v="21"/>
    <s v="Q4, FY24"/>
  </r>
  <r>
    <x v="7"/>
    <m/>
    <s v="SHARED SERVICES HR"/>
    <d v="2017-10-23T00:00:00"/>
    <s v="Vanessa"/>
    <s v="Mccandlish"/>
    <s v="vanessa.mccandlish@srg.com.au"/>
    <x v="2"/>
    <x v="0"/>
    <m/>
    <d v="2024-02-29T00:00:00"/>
    <m/>
    <x v="4"/>
    <s v="Q3, FY24"/>
  </r>
  <r>
    <x v="7"/>
    <m/>
    <s v="SHARED SERVICES HR"/>
    <d v="2017-10-23T00:00:00"/>
    <s v="Vanessa"/>
    <s v="Mccandlish"/>
    <s v="vanessa.mccandlish@srg.com.au"/>
    <x v="3"/>
    <x v="0"/>
    <m/>
    <d v="2024-02-29T00:00:00"/>
    <m/>
    <x v="4"/>
    <s v="Q3, FY24"/>
  </r>
  <r>
    <x v="7"/>
    <m/>
    <s v="SHARED SERVICES HR"/>
    <d v="2017-10-23T00:00:00"/>
    <s v="Vanessa"/>
    <s v="Mccandlish"/>
    <s v="vanessa.mccandlish@srg.com.au"/>
    <x v="4"/>
    <x v="0"/>
    <m/>
    <d v="2024-02-29T00:00:00"/>
    <m/>
    <x v="4"/>
    <s v="Q3, FY24"/>
  </r>
  <r>
    <x v="7"/>
    <m/>
    <s v="SHARED SERVICES HR"/>
    <d v="2017-10-23T00:00:00"/>
    <s v="Vanessa"/>
    <s v="Mccandlish"/>
    <s v="vanessa.mccandlish@srg.com.au"/>
    <x v="5"/>
    <x v="2"/>
    <m/>
    <d v="2024-01-30T00:00:00"/>
    <m/>
    <x v="50"/>
    <s v="Not Applicable"/>
  </r>
  <r>
    <x v="7"/>
    <m/>
    <s v="SHARED SERVICES HR"/>
    <d v="2017-10-23T00:00:00"/>
    <s v="Vanessa"/>
    <s v="Mccandlish"/>
    <s v="vanessa.mccandlish@srg.com.au"/>
    <x v="6"/>
    <x v="0"/>
    <m/>
    <d v="2024-02-29T00:00:00"/>
    <m/>
    <x v="4"/>
    <s v="Q3, FY24"/>
  </r>
  <r>
    <x v="7"/>
    <m/>
    <s v="SHARED SERVICES HR"/>
    <d v="2017-10-23T00:00:00"/>
    <s v="Vanessa"/>
    <s v="Mccandlish"/>
    <s v="vanessa.mccandlish@srg.com.au"/>
    <x v="7"/>
    <x v="1"/>
    <d v="2022-03-15T00:00:00"/>
    <d v="2022-03-15T00:00:00"/>
    <m/>
    <x v="6"/>
    <s v="Q3, FY22"/>
  </r>
  <r>
    <x v="7"/>
    <m/>
    <s v="SHARED SERVICES HR"/>
    <d v="2017-10-23T00:00:00"/>
    <s v="Vanessa"/>
    <s v="Mccandlish"/>
    <s v="vanessa.mccandlish@srg.com.au"/>
    <x v="8"/>
    <x v="1"/>
    <d v="2022-11-17T00:00:00"/>
    <d v="2022-06-07T00:00:00"/>
    <m/>
    <x v="26"/>
    <s v="Q2, FY23"/>
  </r>
  <r>
    <x v="7"/>
    <m/>
    <s v="SHARED SERVICES HR"/>
    <d v="2017-10-23T00:00:00"/>
    <s v="Vanessa"/>
    <s v="Mccandlish"/>
    <s v="vanessa.mccandlish@srg.com.au"/>
    <x v="9"/>
    <x v="1"/>
    <d v="2021-04-19T00:00:00"/>
    <d v="2021-04-19T00:00:00"/>
    <m/>
    <x v="65"/>
    <s v="Q4, FY21"/>
  </r>
  <r>
    <x v="7"/>
    <m/>
    <s v="SHARED SERVICES HR"/>
    <d v="2017-10-23T00:00:00"/>
    <s v="Vanessa"/>
    <s v="Mccandlish"/>
    <s v="vanessa.mccandlish@srg.com.au"/>
    <x v="9"/>
    <x v="1"/>
    <d v="2021-06-10T00:00:00"/>
    <d v="2021-06-10T00:00:00"/>
    <m/>
    <x v="61"/>
    <s v="Q4, FY21"/>
  </r>
  <r>
    <x v="7"/>
    <m/>
    <s v="SHARED SERVICES HR"/>
    <d v="2017-10-23T00:00:00"/>
    <s v="Vanessa"/>
    <s v="Mccandlish"/>
    <s v="vanessa.mccandlish@srg.com.au"/>
    <x v="9"/>
    <x v="1"/>
    <d v="2024-10-08T00:00:00"/>
    <d v="2024-10-08T00:00:00"/>
    <m/>
    <x v="15"/>
    <s v="Q2, FY25"/>
  </r>
  <r>
    <x v="7"/>
    <m/>
    <s v="SHARED SERVICES HR"/>
    <d v="2017-10-23T00:00:00"/>
    <s v="Vanessa"/>
    <s v="Mccandlish"/>
    <s v="vanessa.mccandlish@srg.com.au"/>
    <x v="10"/>
    <x v="1"/>
    <d v="2017-11-17T00:00:00"/>
    <d v="2019-06-19T00:00:00"/>
    <m/>
    <x v="50"/>
    <s v="Not Applicable"/>
  </r>
  <r>
    <x v="7"/>
    <m/>
    <s v="SHARED SERVICES HR"/>
    <d v="2017-10-23T00:00:00"/>
    <s v="Vanessa"/>
    <s v="Mccandlish"/>
    <s v="vanessa.mccandlish@srg.com.au"/>
    <x v="10"/>
    <x v="1"/>
    <d v="2021-11-29T00:00:00"/>
    <d v="2021-11-29T00:00:00"/>
    <m/>
    <x v="33"/>
    <s v="Q2, FY22"/>
  </r>
  <r>
    <x v="2"/>
    <s v="IT SALES &amp; OPS"/>
    <s v="SHARED SERVICES IT"/>
    <d v="2017-10-18T00:00:00"/>
    <s v="Wi"/>
    <s v="Tanto"/>
    <s v="Wi.Tanto@srg.com.au"/>
    <x v="11"/>
    <x v="1"/>
    <d v="2022-10-04T00:00:00"/>
    <d v="2022-10-03T00:00:00"/>
    <m/>
    <x v="3"/>
    <s v="Q2, FY23"/>
  </r>
  <r>
    <x v="2"/>
    <s v="IT SALES &amp; OPS"/>
    <s v="SHARED SERVICES IT"/>
    <d v="2017-10-18T00:00:00"/>
    <s v="Wi"/>
    <s v="Tanto"/>
    <s v="Wi.Tanto@srg.com.au"/>
    <x v="0"/>
    <x v="1"/>
    <d v="2022-09-21T00:00:00"/>
    <d v="2022-09-20T00:00:00"/>
    <m/>
    <x v="30"/>
    <s v="Q1, FY23"/>
  </r>
  <r>
    <x v="2"/>
    <s v="IT SALES &amp; OPS"/>
    <s v="SHARED SERVICES IT"/>
    <d v="2017-10-18T00:00:00"/>
    <s v="Wi"/>
    <s v="Tanto"/>
    <s v="Wi.Tanto@srg.com.au"/>
    <x v="1"/>
    <x v="1"/>
    <d v="2022-09-21T00:00:00"/>
    <d v="2022-09-20T00:00:00"/>
    <m/>
    <x v="30"/>
    <s v="Q1, FY23"/>
  </r>
  <r>
    <x v="2"/>
    <s v="IT SALES &amp; OPS"/>
    <s v="SHARED SERVICES IT"/>
    <d v="2017-10-18T00:00:00"/>
    <s v="Wi"/>
    <s v="Tanto"/>
    <s v="Wi.Tanto@srg.com.au"/>
    <x v="2"/>
    <x v="1"/>
    <d v="2024-10-07T00:00:00"/>
    <d v="2019-06-21T00:00:00"/>
    <m/>
    <x v="15"/>
    <s v="Q2, FY25"/>
  </r>
  <r>
    <x v="2"/>
    <s v="IT SALES &amp; OPS"/>
    <s v="SHARED SERVICES IT"/>
    <d v="2017-10-18T00:00:00"/>
    <s v="Wi"/>
    <s v="Tanto"/>
    <s v="Wi.Tanto@srg.com.au"/>
    <x v="3"/>
    <x v="1"/>
    <d v="2024-10-07T00:00:00"/>
    <d v="2019-06-21T00:00:00"/>
    <m/>
    <x v="15"/>
    <s v="Q2, FY25"/>
  </r>
  <r>
    <x v="2"/>
    <s v="IT SALES &amp; OPS"/>
    <s v="SHARED SERVICES IT"/>
    <d v="2017-10-18T00:00:00"/>
    <s v="Wi"/>
    <s v="Tanto"/>
    <s v="Wi.Tanto@srg.com.au"/>
    <x v="4"/>
    <x v="1"/>
    <d v="2020-01-30T00:00:00"/>
    <d v="2019-06-21T00:00:00"/>
    <m/>
    <x v="62"/>
    <s v="Q3, FY20"/>
  </r>
  <r>
    <x v="2"/>
    <s v="IT SALES &amp; OPS"/>
    <s v="SHARED SERVICES IT"/>
    <d v="2017-10-18T00:00:00"/>
    <s v="Wi"/>
    <s v="Tanto"/>
    <s v="Wi.Tanto@srg.com.au"/>
    <x v="4"/>
    <x v="1"/>
    <d v="2024-10-07T00:00:00"/>
    <d v="2024-02-29T00:00:00"/>
    <m/>
    <x v="15"/>
    <s v="Q2, FY25"/>
  </r>
  <r>
    <x v="2"/>
    <s v="IT SALES &amp; OPS"/>
    <s v="SHARED SERVICES IT"/>
    <d v="2017-10-18T00:00:00"/>
    <s v="Wi"/>
    <s v="Tanto"/>
    <s v="Wi.Tanto@srg.com.au"/>
    <x v="5"/>
    <x v="1"/>
    <d v="2019-06-21T00:00:00"/>
    <d v="2019-06-21T00:00:00"/>
    <m/>
    <x v="59"/>
    <s v="Q4, FY19"/>
  </r>
  <r>
    <x v="2"/>
    <s v="IT SALES &amp; OPS"/>
    <s v="SHARED SERVICES IT"/>
    <d v="2017-10-18T00:00:00"/>
    <s v="Wi"/>
    <s v="Tanto"/>
    <s v="Wi.Tanto@srg.com.au"/>
    <x v="5"/>
    <x v="1"/>
    <d v="2024-10-07T00:00:00"/>
    <d v="2024-02-29T00:00:00"/>
    <m/>
    <x v="15"/>
    <s v="Q2, FY25"/>
  </r>
  <r>
    <x v="2"/>
    <s v="IT SALES &amp; OPS"/>
    <s v="SHARED SERVICES IT"/>
    <d v="2017-10-18T00:00:00"/>
    <s v="Wi"/>
    <s v="Tanto"/>
    <s v="Wi.Tanto@srg.com.au"/>
    <x v="6"/>
    <x v="0"/>
    <m/>
    <d v="2024-02-29T00:00:00"/>
    <m/>
    <x v="4"/>
    <s v="Q3, FY24"/>
  </r>
  <r>
    <x v="2"/>
    <s v="IT SALES &amp; OPS"/>
    <s v="SHARED SERVICES IT"/>
    <d v="2017-10-18T00:00:00"/>
    <s v="Wi"/>
    <s v="Tanto"/>
    <s v="Wi.Tanto@srg.com.au"/>
    <x v="7"/>
    <x v="1"/>
    <d v="2022-03-22T00:00:00"/>
    <d v="2022-03-15T00:00:00"/>
    <m/>
    <x v="6"/>
    <s v="Q3, FY22"/>
  </r>
  <r>
    <x v="2"/>
    <s v="IT SALES &amp; OPS"/>
    <s v="SHARED SERVICES IT"/>
    <d v="2017-10-18T00:00:00"/>
    <s v="Wi"/>
    <s v="Tanto"/>
    <s v="Wi.Tanto@srg.com.au"/>
    <x v="8"/>
    <x v="1"/>
    <d v="2023-01-17T00:00:00"/>
    <d v="2022-06-23T00:00:00"/>
    <m/>
    <x v="9"/>
    <s v="Q3, FY23"/>
  </r>
  <r>
    <x v="2"/>
    <s v="IT SALES &amp; OPS"/>
    <s v="SHARED SERVICES IT"/>
    <d v="2017-10-18T00:00:00"/>
    <s v="Wi"/>
    <s v="Tanto"/>
    <s v="Wi.Tanto@srg.com.au"/>
    <x v="9"/>
    <x v="1"/>
    <d v="2021-08-27T00:00:00"/>
    <d v="2021-08-09T00:00:00"/>
    <m/>
    <x v="46"/>
    <s v="Q1, FY22"/>
  </r>
  <r>
    <x v="2"/>
    <s v="IT SALES &amp; OPS"/>
    <s v="SHARED SERVICES IT"/>
    <d v="2017-10-18T00:00:00"/>
    <s v="Wi"/>
    <s v="Tanto"/>
    <s v="Wi.Tanto@srg.com.au"/>
    <x v="9"/>
    <x v="1"/>
    <d v="2022-10-05T00:00:00"/>
    <d v="2022-10-05T00:00:00"/>
    <m/>
    <x v="3"/>
    <s v="Q2, FY23"/>
  </r>
  <r>
    <x v="2"/>
    <s v="IT SALES &amp; OPS"/>
    <s v="SHARED SERVICES IT"/>
    <d v="2017-10-18T00:00:00"/>
    <s v="Wi"/>
    <s v="Tanto"/>
    <s v="Wi.Tanto@srg.com.au"/>
    <x v="10"/>
    <x v="1"/>
    <d v="2019-06-21T00:00:00"/>
    <d v="2019-01-19T00:00:00"/>
    <m/>
    <x v="59"/>
    <s v="Q4, FY19"/>
  </r>
  <r>
    <x v="4"/>
    <s v="Head of Marketing Ops"/>
    <s v="SHARED SERVICES MARKETING"/>
    <d v="2017-10-09T00:00:00"/>
    <s v="Adrian"/>
    <s v="Santos"/>
    <s v="Adrian.Santos@srg.com.au"/>
    <x v="0"/>
    <x v="1"/>
    <d v="2022-10-11T00:00:00"/>
    <d v="2022-09-20T00:00:00"/>
    <m/>
    <x v="3"/>
    <s v="Q2, FY23"/>
  </r>
  <r>
    <x v="4"/>
    <s v="Head of Marketing Ops"/>
    <s v="SHARED SERVICES MARKETING"/>
    <d v="2017-10-09T00:00:00"/>
    <s v="Adrian"/>
    <s v="Santos"/>
    <s v="Adrian.Santos@srg.com.au"/>
    <x v="1"/>
    <x v="1"/>
    <d v="2022-10-11T00:00:00"/>
    <d v="2022-09-20T00:00:00"/>
    <m/>
    <x v="3"/>
    <s v="Q2, FY23"/>
  </r>
  <r>
    <x v="4"/>
    <s v="Head of Marketing Ops"/>
    <s v="SHARED SERVICES MARKETING"/>
    <d v="2017-10-09T00:00:00"/>
    <s v="Adrian"/>
    <s v="Santos"/>
    <s v="Adrian.Santos@srg.com.au"/>
    <x v="2"/>
    <x v="1"/>
    <d v="2024-03-05T00:00:00"/>
    <d v="2024-02-29T00:00:00"/>
    <m/>
    <x v="4"/>
    <s v="Q3, FY24"/>
  </r>
  <r>
    <x v="4"/>
    <s v="Head of Marketing Ops"/>
    <s v="SHARED SERVICES MARKETING"/>
    <d v="2017-10-09T00:00:00"/>
    <s v="Adrian"/>
    <s v="Santos"/>
    <s v="Adrian.Santos@srg.com.au"/>
    <x v="3"/>
    <x v="1"/>
    <d v="2024-03-05T00:00:00"/>
    <d v="2024-02-29T00:00:00"/>
    <m/>
    <x v="4"/>
    <s v="Q3, FY24"/>
  </r>
  <r>
    <x v="4"/>
    <s v="Head of Marketing Ops"/>
    <s v="SHARED SERVICES MARKETING"/>
    <d v="2017-10-09T00:00:00"/>
    <s v="Adrian"/>
    <s v="Santos"/>
    <s v="Adrian.Santos@srg.com.au"/>
    <x v="4"/>
    <x v="1"/>
    <d v="2024-03-05T00:00:00"/>
    <d v="2024-02-29T00:00:00"/>
    <m/>
    <x v="4"/>
    <s v="Q3, FY24"/>
  </r>
  <r>
    <x v="4"/>
    <s v="Head of Marketing Ops"/>
    <s v="SHARED SERVICES MARKETING"/>
    <d v="2017-10-09T00:00:00"/>
    <s v="Adrian"/>
    <s v="Santos"/>
    <s v="Adrian.Santos@srg.com.au"/>
    <x v="5"/>
    <x v="1"/>
    <d v="2024-03-05T00:00:00"/>
    <d v="2024-02-29T00:00:00"/>
    <m/>
    <x v="4"/>
    <s v="Q3, FY24"/>
  </r>
  <r>
    <x v="4"/>
    <s v="Head of Marketing Ops"/>
    <s v="SHARED SERVICES MARKETING"/>
    <d v="2017-10-09T00:00:00"/>
    <s v="Adrian"/>
    <s v="Santos"/>
    <s v="Adrian.Santos@srg.com.au"/>
    <x v="6"/>
    <x v="1"/>
    <d v="2024-03-05T00:00:00"/>
    <d v="2024-02-29T00:00:00"/>
    <m/>
    <x v="4"/>
    <s v="Q3, FY24"/>
  </r>
  <r>
    <x v="4"/>
    <s v="Head of Marketing Ops"/>
    <s v="SHARED SERVICES MARKETING"/>
    <d v="2017-10-09T00:00:00"/>
    <s v="Adrian"/>
    <s v="Santos"/>
    <s v="Adrian.Santos@srg.com.au"/>
    <x v="7"/>
    <x v="1"/>
    <d v="2022-04-01T00:00:00"/>
    <d v="2022-03-15T00:00:00"/>
    <m/>
    <x v="27"/>
    <s v="Q4, FY22"/>
  </r>
  <r>
    <x v="4"/>
    <s v="Head of Marketing Ops"/>
    <s v="SHARED SERVICES MARKETING"/>
    <d v="2017-10-09T00:00:00"/>
    <s v="Adrian"/>
    <s v="Santos"/>
    <s v="Adrian.Santos@srg.com.au"/>
    <x v="8"/>
    <x v="1"/>
    <d v="2022-09-15T00:00:00"/>
    <d v="2022-06-23T00:00:00"/>
    <m/>
    <x v="30"/>
    <s v="Q1, FY23"/>
  </r>
  <r>
    <x v="4"/>
    <s v="Head of Marketing Ops"/>
    <s v="SHARED SERVICES MARKETING"/>
    <d v="2017-10-09T00:00:00"/>
    <s v="Adrian"/>
    <s v="Santos"/>
    <s v="Adrian.Santos@srg.com.au"/>
    <x v="9"/>
    <x v="1"/>
    <d v="2021-09-10T00:00:00"/>
    <d v="2021-08-09T00:00:00"/>
    <m/>
    <x v="18"/>
    <s v="Q1, FY22"/>
  </r>
  <r>
    <x v="4"/>
    <s v="Head of Marketing Ops"/>
    <s v="SHARED SERVICES MARKETING"/>
    <d v="2017-10-09T00:00:00"/>
    <s v="Adrian"/>
    <s v="Santos"/>
    <s v="Adrian.Santos@srg.com.au"/>
    <x v="10"/>
    <x v="1"/>
    <d v="2021-12-20T00:00:00"/>
    <d v="2019-06-19T00:00:00"/>
    <m/>
    <x v="33"/>
    <s v="Q2, FY22"/>
  </r>
  <r>
    <x v="5"/>
    <m/>
    <s v="SGH SUPPORT"/>
    <d v="2017-09-01T00:00:00"/>
    <s v="Donna"/>
    <s v="Linton"/>
    <s v="donna.linton@sgaviationaustralia.com"/>
    <x v="0"/>
    <x v="1"/>
    <d v="2023-06-05T00:00:00"/>
    <d v="2022-09-20T00:00:00"/>
    <m/>
    <x v="35"/>
    <s v="Q4, FY23"/>
  </r>
  <r>
    <x v="5"/>
    <m/>
    <s v="SGH SUPPORT"/>
    <d v="2017-09-01T00:00:00"/>
    <s v="Donna"/>
    <s v="Linton"/>
    <s v="donna.linton@sgaviationaustralia.com"/>
    <x v="1"/>
    <x v="1"/>
    <d v="2023-06-05T00:00:00"/>
    <d v="2022-09-20T00:00:00"/>
    <m/>
    <x v="35"/>
    <s v="Q4, FY23"/>
  </r>
  <r>
    <x v="5"/>
    <m/>
    <s v="SGH SUPPORT"/>
    <d v="2017-09-01T00:00:00"/>
    <s v="Donna"/>
    <s v="Linton"/>
    <s v="donna.linton@sgaviationaustralia.com"/>
    <x v="2"/>
    <x v="1"/>
    <d v="2025-05-31T00:00:00"/>
    <d v="2024-02-29T00:00:00"/>
    <m/>
    <x v="0"/>
    <s v="Q4, FY25"/>
  </r>
  <r>
    <x v="5"/>
    <m/>
    <s v="SGH SUPPORT"/>
    <d v="2017-09-01T00:00:00"/>
    <s v="Donna"/>
    <s v="Linton"/>
    <s v="donna.linton@sgaviationaustralia.com"/>
    <x v="3"/>
    <x v="1"/>
    <d v="2025-05-31T00:00:00"/>
    <d v="2024-02-29T00:00:00"/>
    <m/>
    <x v="0"/>
    <s v="Q4, FY25"/>
  </r>
  <r>
    <x v="5"/>
    <m/>
    <s v="SGH SUPPORT"/>
    <d v="2017-09-01T00:00:00"/>
    <s v="Donna"/>
    <s v="Linton"/>
    <s v="donna.linton@sgaviationaustralia.com"/>
    <x v="4"/>
    <x v="1"/>
    <d v="2025-05-31T00:00:00"/>
    <d v="2024-02-29T00:00:00"/>
    <m/>
    <x v="0"/>
    <s v="Q4, FY25"/>
  </r>
  <r>
    <x v="5"/>
    <m/>
    <s v="SGH SUPPORT"/>
    <d v="2017-09-01T00:00:00"/>
    <s v="Donna"/>
    <s v="Linton"/>
    <s v="donna.linton@sgaviationaustralia.com"/>
    <x v="5"/>
    <x v="1"/>
    <d v="2025-05-31T00:00:00"/>
    <d v="2024-02-29T00:00:00"/>
    <m/>
    <x v="0"/>
    <s v="Q4, FY25"/>
  </r>
  <r>
    <x v="5"/>
    <m/>
    <s v="SGH SUPPORT"/>
    <d v="2017-09-01T00:00:00"/>
    <s v="Donna"/>
    <s v="Linton"/>
    <s v="donna.linton@sgaviationaustralia.com"/>
    <x v="6"/>
    <x v="0"/>
    <m/>
    <d v="2024-02-29T00:00:00"/>
    <m/>
    <x v="4"/>
    <s v="Q3, FY24"/>
  </r>
  <r>
    <x v="5"/>
    <m/>
    <s v="SGH SUPPORT"/>
    <d v="2017-09-01T00:00:00"/>
    <s v="Donna"/>
    <s v="Linton"/>
    <s v="donna.linton@sgaviationaustralia.com"/>
    <x v="8"/>
    <x v="1"/>
    <d v="2023-06-05T00:00:00"/>
    <d v="2023-05-11T00:00:00"/>
    <m/>
    <x v="35"/>
    <s v="Q4, FY23"/>
  </r>
  <r>
    <x v="5"/>
    <m/>
    <s v="SGH SUPPORT"/>
    <d v="2017-09-01T00:00:00"/>
    <s v="Donna"/>
    <s v="Linton"/>
    <s v="donna.linton@sgaviationaustralia.com"/>
    <x v="10"/>
    <x v="1"/>
    <d v="2023-06-05T00:00:00"/>
    <d v="2019-06-21T00:00:00"/>
    <m/>
    <x v="35"/>
    <s v="Q4, FY23"/>
  </r>
  <r>
    <x v="3"/>
    <s v="Facilities Management"/>
    <s v="SHARED SERVICES"/>
    <d v="2017-08-28T00:00:00"/>
    <s v="Harry"/>
    <s v="Ashton"/>
    <s v="harry.ashton@srg.com.au"/>
    <x v="0"/>
    <x v="1"/>
    <d v="2022-10-03T00:00:00"/>
    <d v="2022-09-20T00:00:00"/>
    <m/>
    <x v="3"/>
    <s v="Q2, FY23"/>
  </r>
  <r>
    <x v="3"/>
    <s v="Facilities Management"/>
    <s v="SHARED SERVICES"/>
    <d v="2017-08-28T00:00:00"/>
    <s v="Harry"/>
    <s v="Ashton"/>
    <s v="harry.ashton@srg.com.au"/>
    <x v="1"/>
    <x v="1"/>
    <d v="2022-10-03T00:00:00"/>
    <d v="2022-09-20T00:00:00"/>
    <m/>
    <x v="3"/>
    <s v="Q2, FY23"/>
  </r>
  <r>
    <x v="3"/>
    <s v="Facilities Management"/>
    <s v="SHARED SERVICES"/>
    <d v="2017-08-28T00:00:00"/>
    <s v="Harry"/>
    <s v="Ashton"/>
    <s v="harry.ashton@srg.com.au"/>
    <x v="2"/>
    <x v="1"/>
    <d v="2024-06-19T00:00:00"/>
    <d v="2024-02-29T00:00:00"/>
    <m/>
    <x v="21"/>
    <s v="Q4, FY24"/>
  </r>
  <r>
    <x v="3"/>
    <s v="Facilities Management"/>
    <s v="SHARED SERVICES"/>
    <d v="2017-08-28T00:00:00"/>
    <s v="Harry"/>
    <s v="Ashton"/>
    <s v="harry.ashton@srg.com.au"/>
    <x v="2"/>
    <x v="1"/>
    <d v="2025-05-19T00:00:00"/>
    <d v="2025-05-06T00:00:00"/>
    <m/>
    <x v="0"/>
    <s v="Q4, FY25"/>
  </r>
  <r>
    <x v="3"/>
    <s v="Facilities Management"/>
    <s v="SHARED SERVICES"/>
    <d v="2017-08-28T00:00:00"/>
    <s v="Harry"/>
    <s v="Ashton"/>
    <s v="harry.ashton@srg.com.au"/>
    <x v="3"/>
    <x v="1"/>
    <d v="2024-06-19T00:00:00"/>
    <d v="2024-02-29T00:00:00"/>
    <m/>
    <x v="21"/>
    <s v="Q4, FY24"/>
  </r>
  <r>
    <x v="3"/>
    <s v="Facilities Management"/>
    <s v="SHARED SERVICES"/>
    <d v="2017-08-28T00:00:00"/>
    <s v="Harry"/>
    <s v="Ashton"/>
    <s v="harry.ashton@srg.com.au"/>
    <x v="3"/>
    <x v="1"/>
    <d v="2025-05-19T00:00:00"/>
    <d v="2025-05-06T00:00:00"/>
    <m/>
    <x v="0"/>
    <s v="Q4, FY25"/>
  </r>
  <r>
    <x v="3"/>
    <s v="Facilities Management"/>
    <s v="SHARED SERVICES"/>
    <d v="2017-08-28T00:00:00"/>
    <s v="Harry"/>
    <s v="Ashton"/>
    <s v="harry.ashton@srg.com.au"/>
    <x v="4"/>
    <x v="1"/>
    <d v="2024-06-19T00:00:00"/>
    <d v="2024-02-29T00:00:00"/>
    <m/>
    <x v="21"/>
    <s v="Q4, FY24"/>
  </r>
  <r>
    <x v="3"/>
    <s v="Facilities Management"/>
    <s v="SHARED SERVICES"/>
    <d v="2017-08-28T00:00:00"/>
    <s v="Harry"/>
    <s v="Ashton"/>
    <s v="harry.ashton@srg.com.au"/>
    <x v="4"/>
    <x v="1"/>
    <d v="2025-05-19T00:00:00"/>
    <d v="2025-05-06T00:00:00"/>
    <m/>
    <x v="0"/>
    <s v="Q4, FY25"/>
  </r>
  <r>
    <x v="3"/>
    <s v="Facilities Management"/>
    <s v="SHARED SERVICES"/>
    <d v="2017-08-28T00:00:00"/>
    <s v="Harry"/>
    <s v="Ashton"/>
    <s v="harry.ashton@srg.com.au"/>
    <x v="5"/>
    <x v="1"/>
    <d v="2024-06-19T00:00:00"/>
    <d v="2024-02-29T00:00:00"/>
    <m/>
    <x v="21"/>
    <s v="Q4, FY24"/>
  </r>
  <r>
    <x v="3"/>
    <s v="Facilities Management"/>
    <s v="SHARED SERVICES"/>
    <d v="2017-08-28T00:00:00"/>
    <s v="Harry"/>
    <s v="Ashton"/>
    <s v="harry.ashton@srg.com.au"/>
    <x v="5"/>
    <x v="1"/>
    <d v="2025-05-19T00:00:00"/>
    <d v="2025-05-06T00:00:00"/>
    <m/>
    <x v="0"/>
    <s v="Q4, FY25"/>
  </r>
  <r>
    <x v="3"/>
    <s v="Facilities Management"/>
    <s v="SHARED SERVICES"/>
    <d v="2017-08-28T00:00:00"/>
    <s v="Harry"/>
    <s v="Ashton"/>
    <s v="harry.ashton@srg.com.au"/>
    <x v="6"/>
    <x v="1"/>
    <d v="2024-06-19T00:00:00"/>
    <d v="2024-02-29T00:00:00"/>
    <m/>
    <x v="21"/>
    <s v="Q4, FY24"/>
  </r>
  <r>
    <x v="3"/>
    <s v="Facilities Management"/>
    <s v="SHARED SERVICES"/>
    <d v="2017-08-28T00:00:00"/>
    <s v="Harry"/>
    <s v="Ashton"/>
    <s v="harry.ashton@srg.com.au"/>
    <x v="6"/>
    <x v="1"/>
    <d v="2025-05-19T00:00:00"/>
    <d v="2025-05-06T00:00:00"/>
    <m/>
    <x v="0"/>
    <s v="Q4, FY25"/>
  </r>
  <r>
    <x v="3"/>
    <s v="Facilities Management"/>
    <s v="SHARED SERVICES"/>
    <d v="2017-08-28T00:00:00"/>
    <s v="Harry"/>
    <s v="Ashton"/>
    <s v="harry.ashton@srg.com.au"/>
    <x v="7"/>
    <x v="1"/>
    <d v="2022-03-28T00:00:00"/>
    <d v="2022-03-15T00:00:00"/>
    <m/>
    <x v="27"/>
    <s v="Q4, FY22"/>
  </r>
  <r>
    <x v="3"/>
    <s v="Facilities Management"/>
    <s v="SHARED SERVICES"/>
    <d v="2017-08-28T00:00:00"/>
    <s v="Harry"/>
    <s v="Ashton"/>
    <s v="harry.ashton@srg.com.au"/>
    <x v="8"/>
    <x v="1"/>
    <d v="2022-10-03T00:00:00"/>
    <d v="2022-06-23T00:00:00"/>
    <m/>
    <x v="3"/>
    <s v="Q2, FY23"/>
  </r>
  <r>
    <x v="3"/>
    <s v="Facilities Management"/>
    <s v="SHARED SERVICES"/>
    <d v="2017-08-28T00:00:00"/>
    <s v="Harry"/>
    <s v="Ashton"/>
    <s v="harry.ashton@srg.com.au"/>
    <x v="9"/>
    <x v="1"/>
    <d v="2022-03-28T00:00:00"/>
    <d v="2022-03-10T00:00:00"/>
    <m/>
    <x v="27"/>
    <s v="Q4, FY22"/>
  </r>
  <r>
    <x v="3"/>
    <s v="Facilities Management"/>
    <s v="SHARED SERVICES"/>
    <d v="2017-08-28T00:00:00"/>
    <s v="Harry"/>
    <s v="Ashton"/>
    <s v="harry.ashton@srg.com.au"/>
    <x v="10"/>
    <x v="1"/>
    <d v="2017-11-12T00:00:00"/>
    <d v="2018-07-10T00:00:00"/>
    <m/>
    <x v="50"/>
    <s v="Not Applicable"/>
  </r>
  <r>
    <x v="4"/>
    <s v="Head of Marketing Ops"/>
    <s v="SHARED SERVICES MARKETING"/>
    <d v="2017-07-24T00:00:00"/>
    <s v="Aaron"/>
    <s v="Muscara"/>
    <s v="Aaron.Muscara@srg.com.au"/>
    <x v="11"/>
    <x v="1"/>
    <d v="2025-02-21T00:00:00"/>
    <d v="2022-10-03T00:00:00"/>
    <m/>
    <x v="8"/>
    <s v="Q3, FY25"/>
  </r>
  <r>
    <x v="4"/>
    <s v="Head of Marketing Ops"/>
    <s v="SHARED SERVICES MARKETING"/>
    <d v="2017-07-24T00:00:00"/>
    <s v="Aaron"/>
    <s v="Muscara"/>
    <s v="Aaron.Muscara@srg.com.au"/>
    <x v="0"/>
    <x v="1"/>
    <d v="2022-09-28T00:00:00"/>
    <d v="2022-09-20T00:00:00"/>
    <m/>
    <x v="3"/>
    <s v="Q2, FY23"/>
  </r>
  <r>
    <x v="4"/>
    <s v="Head of Marketing Ops"/>
    <s v="SHARED SERVICES MARKETING"/>
    <d v="2017-07-24T00:00:00"/>
    <s v="Aaron"/>
    <s v="Muscara"/>
    <s v="Aaron.Muscara@srg.com.au"/>
    <x v="1"/>
    <x v="1"/>
    <d v="2022-09-28T00:00:00"/>
    <d v="2022-09-20T00:00:00"/>
    <m/>
    <x v="3"/>
    <s v="Q2, FY23"/>
  </r>
  <r>
    <x v="4"/>
    <s v="Head of Marketing Ops"/>
    <s v="SHARED SERVICES MARKETING"/>
    <d v="2017-07-24T00:00:00"/>
    <s v="Aaron"/>
    <s v="Muscara"/>
    <s v="Aaron.Muscara@srg.com.au"/>
    <x v="2"/>
    <x v="0"/>
    <m/>
    <d v="2024-02-29T00:00:00"/>
    <m/>
    <x v="4"/>
    <s v="Q3, FY24"/>
  </r>
  <r>
    <x v="4"/>
    <s v="Head of Marketing Ops"/>
    <s v="SHARED SERVICES MARKETING"/>
    <d v="2017-07-24T00:00:00"/>
    <s v="Aaron"/>
    <s v="Muscara"/>
    <s v="Aaron.Muscara@srg.com.au"/>
    <x v="3"/>
    <x v="0"/>
    <m/>
    <d v="2024-02-29T00:00:00"/>
    <m/>
    <x v="4"/>
    <s v="Q3, FY24"/>
  </r>
  <r>
    <x v="4"/>
    <s v="Head of Marketing Ops"/>
    <s v="SHARED SERVICES MARKETING"/>
    <d v="2017-07-24T00:00:00"/>
    <s v="Aaron"/>
    <s v="Muscara"/>
    <s v="Aaron.Muscara@srg.com.au"/>
    <x v="4"/>
    <x v="0"/>
    <m/>
    <d v="2024-02-29T00:00:00"/>
    <m/>
    <x v="4"/>
    <s v="Q3, FY24"/>
  </r>
  <r>
    <x v="4"/>
    <s v="Head of Marketing Ops"/>
    <s v="SHARED SERVICES MARKETING"/>
    <d v="2017-07-24T00:00:00"/>
    <s v="Aaron"/>
    <s v="Muscara"/>
    <s v="Aaron.Muscara@srg.com.au"/>
    <x v="5"/>
    <x v="0"/>
    <m/>
    <d v="2024-02-29T00:00:00"/>
    <m/>
    <x v="4"/>
    <s v="Q3, FY24"/>
  </r>
  <r>
    <x v="4"/>
    <s v="Head of Marketing Ops"/>
    <s v="SHARED SERVICES MARKETING"/>
    <d v="2017-07-24T00:00:00"/>
    <s v="Aaron"/>
    <s v="Muscara"/>
    <s v="Aaron.Muscara@srg.com.au"/>
    <x v="6"/>
    <x v="0"/>
    <m/>
    <d v="2024-02-29T00:00:00"/>
    <m/>
    <x v="4"/>
    <s v="Q3, FY24"/>
  </r>
  <r>
    <x v="4"/>
    <s v="Head of Marketing Ops"/>
    <s v="SHARED SERVICES MARKETING"/>
    <d v="2017-07-24T00:00:00"/>
    <s v="Aaron"/>
    <s v="Muscara"/>
    <s v="Aaron.Muscara@srg.com.au"/>
    <x v="7"/>
    <x v="1"/>
    <d v="2022-10-03T00:00:00"/>
    <d v="2022-03-15T00:00:00"/>
    <m/>
    <x v="3"/>
    <s v="Q2, FY23"/>
  </r>
  <r>
    <x v="4"/>
    <s v="Head of Marketing Ops"/>
    <s v="SHARED SERVICES MARKETING"/>
    <d v="2017-07-24T00:00:00"/>
    <s v="Aaron"/>
    <s v="Muscara"/>
    <s v="Aaron.Muscara@srg.com.au"/>
    <x v="8"/>
    <x v="1"/>
    <d v="2025-02-21T00:00:00"/>
    <d v="2022-10-28T00:00:00"/>
    <m/>
    <x v="8"/>
    <s v="Q3, FY25"/>
  </r>
  <r>
    <x v="4"/>
    <s v="Head of Marketing Ops"/>
    <s v="SHARED SERVICES MARKETING"/>
    <d v="2017-07-24T00:00:00"/>
    <s v="Aaron"/>
    <s v="Muscara"/>
    <s v="Aaron.Muscara@srg.com.au"/>
    <x v="9"/>
    <x v="1"/>
    <d v="2021-09-10T00:00:00"/>
    <d v="2021-08-27T00:00:00"/>
    <m/>
    <x v="18"/>
    <s v="Q1, FY22"/>
  </r>
  <r>
    <x v="4"/>
    <s v="Head of Marketing Ops"/>
    <s v="SHARED SERVICES MARKETING"/>
    <d v="2017-07-24T00:00:00"/>
    <s v="Aaron"/>
    <s v="Muscara"/>
    <s v="Aaron.Muscara@srg.com.au"/>
    <x v="10"/>
    <x v="1"/>
    <d v="2025-02-21T00:00:00"/>
    <d v="2019-06-21T00:00:00"/>
    <m/>
    <x v="8"/>
    <s v="Q3, FY25"/>
  </r>
  <r>
    <x v="5"/>
    <m/>
    <s v="FFM DIRECTOR"/>
    <d v="2017-07-24T00:00:00"/>
    <s v="Avi"/>
    <s v="Gilboa"/>
    <s v="Avi.Gilboa@spotlightgroup.com"/>
    <x v="11"/>
    <x v="1"/>
    <d v="2022-10-30T00:00:00"/>
    <d v="2022-10-03T00:00:00"/>
    <m/>
    <x v="26"/>
    <s v="Q2, FY23"/>
  </r>
  <r>
    <x v="5"/>
    <m/>
    <s v="FFM DIRECTOR"/>
    <d v="2017-07-24T00:00:00"/>
    <s v="Avi"/>
    <s v="Gilboa"/>
    <s v="Avi.Gilboa@spotlightgroup.com"/>
    <x v="0"/>
    <x v="1"/>
    <d v="2022-10-30T00:00:00"/>
    <d v="2022-09-20T00:00:00"/>
    <m/>
    <x v="26"/>
    <s v="Q2, FY23"/>
  </r>
  <r>
    <x v="5"/>
    <m/>
    <s v="FFM DIRECTOR"/>
    <d v="2017-07-24T00:00:00"/>
    <s v="Avi"/>
    <s v="Gilboa"/>
    <s v="Avi.Gilboa@spotlightgroup.com"/>
    <x v="1"/>
    <x v="1"/>
    <d v="2022-10-30T00:00:00"/>
    <d v="2022-09-20T00:00:00"/>
    <m/>
    <x v="26"/>
    <s v="Q2, FY23"/>
  </r>
  <r>
    <x v="5"/>
    <m/>
    <s v="FFM DIRECTOR"/>
    <d v="2017-07-24T00:00:00"/>
    <s v="Avi"/>
    <s v="Gilboa"/>
    <s v="Avi.Gilboa@spotlightgroup.com"/>
    <x v="7"/>
    <x v="1"/>
    <d v="2023-06-02T00:00:00"/>
    <d v="2022-03-15T00:00:00"/>
    <m/>
    <x v="35"/>
    <s v="Q4, FY23"/>
  </r>
  <r>
    <x v="5"/>
    <m/>
    <s v="FFM DIRECTOR"/>
    <d v="2017-07-24T00:00:00"/>
    <s v="Avi"/>
    <s v="Gilboa"/>
    <s v="Avi.Gilboa@spotlightgroup.com"/>
    <x v="8"/>
    <x v="1"/>
    <d v="2022-06-01T00:00:00"/>
    <d v="2022-06-23T00:00:00"/>
    <m/>
    <x v="41"/>
    <s v="Q4, FY22"/>
  </r>
  <r>
    <x v="5"/>
    <m/>
    <s v="FFM DIRECTOR"/>
    <d v="2017-07-24T00:00:00"/>
    <s v="Avi"/>
    <s v="Gilboa"/>
    <s v="Avi.Gilboa@spotlightgroup.com"/>
    <x v="9"/>
    <x v="1"/>
    <d v="2021-09-10T00:00:00"/>
    <d v="2021-08-09T00:00:00"/>
    <m/>
    <x v="18"/>
    <s v="Q1, FY22"/>
  </r>
  <r>
    <x v="5"/>
    <m/>
    <s v="FFM DIRECTOR"/>
    <d v="2017-07-24T00:00:00"/>
    <s v="Avi"/>
    <s v="Gilboa"/>
    <s v="Avi.Gilboa@spotlightgroup.com"/>
    <x v="10"/>
    <x v="1"/>
    <d v="2023-06-02T00:00:00"/>
    <d v="2019-06-19T00:00:00"/>
    <m/>
    <x v="35"/>
    <s v="Q4, FY23"/>
  </r>
  <r>
    <x v="11"/>
    <s v="SPG DEV MGT"/>
    <s v="SPG TEAM"/>
    <d v="2017-07-17T00:00:00"/>
    <s v="Hannah"/>
    <s v="Damen"/>
    <s v="Hannah.Damen@spotlightproperty.com.au"/>
    <x v="0"/>
    <x v="1"/>
    <d v="2022-09-26T00:00:00"/>
    <d v="2022-09-20T00:00:00"/>
    <m/>
    <x v="3"/>
    <s v="Q2, FY23"/>
  </r>
  <r>
    <x v="11"/>
    <s v="SPG DEV MGT"/>
    <s v="SPG TEAM"/>
    <d v="2017-07-17T00:00:00"/>
    <s v="Hannah"/>
    <s v="Damen"/>
    <s v="Hannah.Damen@spotlightproperty.com.au"/>
    <x v="1"/>
    <x v="1"/>
    <d v="2022-09-26T00:00:00"/>
    <d v="2022-09-20T00:00:00"/>
    <m/>
    <x v="3"/>
    <s v="Q2, FY23"/>
  </r>
  <r>
    <x v="11"/>
    <s v="SPG DEV MGT"/>
    <s v="SPG TEAM"/>
    <d v="2017-07-17T00:00:00"/>
    <s v="Hannah"/>
    <s v="Damen"/>
    <s v="Hannah.Damen@spotlightproperty.com.au"/>
    <x v="2"/>
    <x v="1"/>
    <d v="2024-10-07T00:00:00"/>
    <d v="2024-04-18T00:00:00"/>
    <m/>
    <x v="15"/>
    <s v="Q2, FY25"/>
  </r>
  <r>
    <x v="11"/>
    <s v="SPG DEV MGT"/>
    <s v="SPG TEAM"/>
    <d v="2017-07-17T00:00:00"/>
    <s v="Hannah"/>
    <s v="Damen"/>
    <s v="Hannah.Damen@spotlightproperty.com.au"/>
    <x v="3"/>
    <x v="1"/>
    <d v="2024-10-07T00:00:00"/>
    <d v="2024-04-18T00:00:00"/>
    <m/>
    <x v="15"/>
    <s v="Q2, FY25"/>
  </r>
  <r>
    <x v="11"/>
    <s v="SPG DEV MGT"/>
    <s v="SPG TEAM"/>
    <d v="2017-07-17T00:00:00"/>
    <s v="Hannah"/>
    <s v="Damen"/>
    <s v="Hannah.Damen@spotlightproperty.com.au"/>
    <x v="4"/>
    <x v="1"/>
    <d v="2024-10-07T00:00:00"/>
    <d v="2024-04-18T00:00:00"/>
    <m/>
    <x v="15"/>
    <s v="Q2, FY25"/>
  </r>
  <r>
    <x v="11"/>
    <s v="SPG DEV MGT"/>
    <s v="SPG TEAM"/>
    <d v="2017-07-17T00:00:00"/>
    <s v="Hannah"/>
    <s v="Damen"/>
    <s v="Hannah.Damen@spotlightproperty.com.au"/>
    <x v="5"/>
    <x v="1"/>
    <d v="2024-10-07T00:00:00"/>
    <d v="2024-04-18T00:00:00"/>
    <m/>
    <x v="15"/>
    <s v="Q2, FY25"/>
  </r>
  <r>
    <x v="11"/>
    <s v="SPG DEV MGT"/>
    <s v="SPG TEAM"/>
    <d v="2017-07-17T00:00:00"/>
    <s v="Hannah"/>
    <s v="Damen"/>
    <s v="Hannah.Damen@spotlightproperty.com.au"/>
    <x v="6"/>
    <x v="1"/>
    <d v="2024-10-07T00:00:00"/>
    <d v="2024-04-18T00:00:00"/>
    <m/>
    <x v="15"/>
    <s v="Q2, FY25"/>
  </r>
  <r>
    <x v="11"/>
    <s v="SPG DEV MGT"/>
    <s v="SPG TEAM"/>
    <d v="2017-07-17T00:00:00"/>
    <s v="Hannah"/>
    <s v="Damen"/>
    <s v="Hannah.Damen@spotlightproperty.com.au"/>
    <x v="7"/>
    <x v="1"/>
    <d v="2022-03-22T00:00:00"/>
    <d v="2022-03-15T00:00:00"/>
    <m/>
    <x v="6"/>
    <s v="Q3, FY22"/>
  </r>
  <r>
    <x v="11"/>
    <s v="SPG DEV MGT"/>
    <s v="SPG TEAM"/>
    <d v="2017-07-17T00:00:00"/>
    <s v="Hannah"/>
    <s v="Damen"/>
    <s v="Hannah.Damen@spotlightproperty.com.au"/>
    <x v="8"/>
    <x v="1"/>
    <d v="2023-10-11T00:00:00"/>
    <d v="2023-05-11T00:00:00"/>
    <m/>
    <x v="29"/>
    <s v="Q2, FY24"/>
  </r>
  <r>
    <x v="11"/>
    <s v="SPG DEV MGT"/>
    <s v="SPG TEAM"/>
    <d v="2017-07-17T00:00:00"/>
    <s v="Hannah"/>
    <s v="Damen"/>
    <s v="Hannah.Damen@spotlightproperty.com.au"/>
    <x v="9"/>
    <x v="1"/>
    <d v="2021-09-06T00:00:00"/>
    <d v="2021-08-30T00:00:00"/>
    <m/>
    <x v="18"/>
    <s v="Q1, FY22"/>
  </r>
  <r>
    <x v="11"/>
    <s v="SPG DEV MGT"/>
    <s v="SPG TEAM"/>
    <d v="2017-07-17T00:00:00"/>
    <s v="Hannah"/>
    <s v="Damen"/>
    <s v="Hannah.Damen@spotlightproperty.com.au"/>
    <x v="10"/>
    <x v="1"/>
    <d v="2023-10-11T00:00:00"/>
    <d v="2019-06-19T00:00:00"/>
    <m/>
    <x v="29"/>
    <s v="Q2, FY24"/>
  </r>
  <r>
    <x v="2"/>
    <s v="IT ERP APPLICATIONS"/>
    <s v="SHARED SERVICES IT"/>
    <d v="2017-05-15T00:00:00"/>
    <s v="Gert-Jan"/>
    <s v="Klaver"/>
    <s v="Gert-Jan.Klaver@srg.com.au"/>
    <x v="11"/>
    <x v="1"/>
    <d v="2023-03-04T00:00:00"/>
    <d v="2022-10-03T00:00:00"/>
    <m/>
    <x v="38"/>
    <s v="Q3, FY23"/>
  </r>
  <r>
    <x v="2"/>
    <s v="IT ERP APPLICATIONS"/>
    <s v="SHARED SERVICES IT"/>
    <d v="2017-05-15T00:00:00"/>
    <s v="Gert-Jan"/>
    <s v="Klaver"/>
    <s v="Gert-Jan.Klaver@srg.com.au"/>
    <x v="0"/>
    <x v="1"/>
    <d v="2023-03-04T00:00:00"/>
    <d v="2022-09-20T00:00:00"/>
    <m/>
    <x v="38"/>
    <s v="Q3, FY23"/>
  </r>
  <r>
    <x v="2"/>
    <s v="IT ERP APPLICATIONS"/>
    <s v="SHARED SERVICES IT"/>
    <d v="2017-05-15T00:00:00"/>
    <s v="Gert-Jan"/>
    <s v="Klaver"/>
    <s v="Gert-Jan.Klaver@srg.com.au"/>
    <x v="1"/>
    <x v="1"/>
    <d v="2023-03-04T00:00:00"/>
    <d v="2022-09-20T00:00:00"/>
    <m/>
    <x v="38"/>
    <s v="Q3, FY23"/>
  </r>
  <r>
    <x v="2"/>
    <s v="IT ERP APPLICATIONS"/>
    <s v="SHARED SERVICES IT"/>
    <d v="2017-05-15T00:00:00"/>
    <s v="Gert-Jan"/>
    <s v="Klaver"/>
    <s v="Gert-Jan.Klaver@srg.com.au"/>
    <x v="2"/>
    <x v="0"/>
    <m/>
    <d v="2024-02-29T00:00:00"/>
    <m/>
    <x v="4"/>
    <s v="Q3, FY24"/>
  </r>
  <r>
    <x v="2"/>
    <s v="IT ERP APPLICATIONS"/>
    <s v="SHARED SERVICES IT"/>
    <d v="2017-05-15T00:00:00"/>
    <s v="Gert-Jan"/>
    <s v="Klaver"/>
    <s v="Gert-Jan.Klaver@srg.com.au"/>
    <x v="3"/>
    <x v="0"/>
    <m/>
    <d v="2024-02-29T00:00:00"/>
    <m/>
    <x v="4"/>
    <s v="Q3, FY24"/>
  </r>
  <r>
    <x v="2"/>
    <s v="IT ERP APPLICATIONS"/>
    <s v="SHARED SERVICES IT"/>
    <d v="2017-05-15T00:00:00"/>
    <s v="Gert-Jan"/>
    <s v="Klaver"/>
    <s v="Gert-Jan.Klaver@srg.com.au"/>
    <x v="4"/>
    <x v="0"/>
    <m/>
    <d v="2024-02-29T00:00:00"/>
    <m/>
    <x v="4"/>
    <s v="Q3, FY24"/>
  </r>
  <r>
    <x v="2"/>
    <s v="IT ERP APPLICATIONS"/>
    <s v="SHARED SERVICES IT"/>
    <d v="2017-05-15T00:00:00"/>
    <s v="Gert-Jan"/>
    <s v="Klaver"/>
    <s v="Gert-Jan.Klaver@srg.com.au"/>
    <x v="5"/>
    <x v="0"/>
    <m/>
    <d v="2024-02-29T00:00:00"/>
    <m/>
    <x v="4"/>
    <s v="Q3, FY24"/>
  </r>
  <r>
    <x v="2"/>
    <s v="IT ERP APPLICATIONS"/>
    <s v="SHARED SERVICES IT"/>
    <d v="2017-05-15T00:00:00"/>
    <s v="Gert-Jan"/>
    <s v="Klaver"/>
    <s v="Gert-Jan.Klaver@srg.com.au"/>
    <x v="6"/>
    <x v="0"/>
    <m/>
    <d v="2024-02-29T00:00:00"/>
    <m/>
    <x v="4"/>
    <s v="Q3, FY24"/>
  </r>
  <r>
    <x v="2"/>
    <s v="IT ERP APPLICATIONS"/>
    <s v="SHARED SERVICES IT"/>
    <d v="2017-05-15T00:00:00"/>
    <s v="Gert-Jan"/>
    <s v="Klaver"/>
    <s v="Gert-Jan.Klaver@srg.com.au"/>
    <x v="7"/>
    <x v="1"/>
    <d v="2022-03-24T00:00:00"/>
    <d v="2022-03-15T00:00:00"/>
    <m/>
    <x v="6"/>
    <s v="Q3, FY22"/>
  </r>
  <r>
    <x v="2"/>
    <s v="IT ERP APPLICATIONS"/>
    <s v="SHARED SERVICES IT"/>
    <d v="2017-05-15T00:00:00"/>
    <s v="Gert-Jan"/>
    <s v="Klaver"/>
    <s v="Gert-Jan.Klaver@srg.com.au"/>
    <x v="8"/>
    <x v="1"/>
    <d v="2023-03-04T00:00:00"/>
    <d v="2022-06-23T00:00:00"/>
    <m/>
    <x v="38"/>
    <s v="Q3, FY23"/>
  </r>
  <r>
    <x v="2"/>
    <s v="IT ERP APPLICATIONS"/>
    <s v="SHARED SERVICES IT"/>
    <d v="2017-05-15T00:00:00"/>
    <s v="Gert-Jan"/>
    <s v="Klaver"/>
    <s v="Gert-Jan.Klaver@srg.com.au"/>
    <x v="9"/>
    <x v="1"/>
    <d v="2021-09-30T00:00:00"/>
    <d v="2021-08-09T00:00:00"/>
    <m/>
    <x v="45"/>
    <s v="Q2, FY22"/>
  </r>
  <r>
    <x v="2"/>
    <s v="IT ERP APPLICATIONS"/>
    <s v="SHARED SERVICES IT"/>
    <d v="2017-05-15T00:00:00"/>
    <s v="Gert-Jan"/>
    <s v="Klaver"/>
    <s v="Gert-Jan.Klaver@srg.com.au"/>
    <x v="10"/>
    <x v="1"/>
    <d v="2022-01-05T00:00:00"/>
    <d v="2019-06-19T00:00:00"/>
    <m/>
    <x v="11"/>
    <s v="Q3, FY22"/>
  </r>
  <r>
    <x v="0"/>
    <s v="SS ECOMM SM3"/>
    <s v="SHARED SERVICES E-COM"/>
    <d v="2017-04-24T00:00:00"/>
    <s v="Nikkie"/>
    <s v="Nardo"/>
    <s v="Nikkie.Nardo@srg.com.au"/>
    <x v="11"/>
    <x v="1"/>
    <d v="2022-10-04T00:00:00"/>
    <d v="2022-10-03T00:00:00"/>
    <s v="refresh"/>
    <x v="3"/>
    <s v="Q2, FY23"/>
  </r>
  <r>
    <x v="0"/>
    <s v="SS ECOMM SM3"/>
    <s v="SHARED SERVICES E-COM"/>
    <d v="2017-04-24T00:00:00"/>
    <s v="Nikkie"/>
    <s v="Nardo"/>
    <s v="Nikkie.Nardo@srg.com.au"/>
    <x v="0"/>
    <x v="1"/>
    <d v="2022-09-27T00:00:00"/>
    <d v="2022-09-20T00:00:00"/>
    <s v="To refresh on laws"/>
    <x v="3"/>
    <s v="Q2, FY23"/>
  </r>
  <r>
    <x v="0"/>
    <s v="SS ECOMM SM3"/>
    <s v="SHARED SERVICES E-COM"/>
    <d v="2017-04-24T00:00:00"/>
    <s v="Nikkie"/>
    <s v="Nardo"/>
    <s v="Nikkie.Nardo@srg.com.au"/>
    <x v="1"/>
    <x v="1"/>
    <d v="2022-09-27T00:00:00"/>
    <d v="2022-09-20T00:00:00"/>
    <s v="refresh"/>
    <x v="3"/>
    <s v="Q2, FY23"/>
  </r>
  <r>
    <x v="0"/>
    <s v="SS ECOMM SM3"/>
    <s v="SHARED SERVICES E-COM"/>
    <d v="2017-04-24T00:00:00"/>
    <s v="Nikkie"/>
    <s v="Nardo"/>
    <s v="Nikkie.Nardo@srg.com.au"/>
    <x v="2"/>
    <x v="1"/>
    <d v="2024-06-20T00:00:00"/>
    <d v="2024-02-29T00:00:00"/>
    <m/>
    <x v="21"/>
    <s v="Q4, FY24"/>
  </r>
  <r>
    <x v="0"/>
    <s v="SS ECOMM SM3"/>
    <s v="SHARED SERVICES E-COM"/>
    <d v="2017-04-24T00:00:00"/>
    <s v="Nikkie"/>
    <s v="Nardo"/>
    <s v="Nikkie.Nardo@srg.com.au"/>
    <x v="2"/>
    <x v="1"/>
    <d v="2025-05-19T00:00:00"/>
    <d v="2025-05-07T00:00:00"/>
    <m/>
    <x v="0"/>
    <s v="Q4, FY25"/>
  </r>
  <r>
    <x v="0"/>
    <s v="SS ECOMM SM3"/>
    <s v="SHARED SERVICES E-COM"/>
    <d v="2017-04-24T00:00:00"/>
    <s v="Nikkie"/>
    <s v="Nardo"/>
    <s v="Nikkie.Nardo@srg.com.au"/>
    <x v="3"/>
    <x v="1"/>
    <d v="2024-06-19T00:00:00"/>
    <d v="2024-02-29T00:00:00"/>
    <m/>
    <x v="21"/>
    <s v="Q4, FY24"/>
  </r>
  <r>
    <x v="0"/>
    <s v="SS ECOMM SM3"/>
    <s v="SHARED SERVICES E-COM"/>
    <d v="2017-04-24T00:00:00"/>
    <s v="Nikkie"/>
    <s v="Nardo"/>
    <s v="Nikkie.Nardo@srg.com.au"/>
    <x v="3"/>
    <x v="1"/>
    <d v="2025-05-19T00:00:00"/>
    <d v="2025-05-06T00:00:00"/>
    <m/>
    <x v="0"/>
    <s v="Q4, FY25"/>
  </r>
  <r>
    <x v="0"/>
    <s v="SS ECOMM SM3"/>
    <s v="SHARED SERVICES E-COM"/>
    <d v="2017-04-24T00:00:00"/>
    <s v="Nikkie"/>
    <s v="Nardo"/>
    <s v="Nikkie.Nardo@srg.com.au"/>
    <x v="4"/>
    <x v="1"/>
    <d v="2024-06-19T00:00:00"/>
    <d v="2024-02-29T00:00:00"/>
    <m/>
    <x v="21"/>
    <s v="Q4, FY24"/>
  </r>
  <r>
    <x v="0"/>
    <s v="SS ECOMM SM3"/>
    <s v="SHARED SERVICES E-COM"/>
    <d v="2017-04-24T00:00:00"/>
    <s v="Nikkie"/>
    <s v="Nardo"/>
    <s v="Nikkie.Nardo@srg.com.au"/>
    <x v="4"/>
    <x v="1"/>
    <d v="2025-05-19T00:00:00"/>
    <d v="2025-05-06T00:00:00"/>
    <m/>
    <x v="0"/>
    <s v="Q4, FY25"/>
  </r>
  <r>
    <x v="0"/>
    <s v="SS ECOMM SM3"/>
    <s v="SHARED SERVICES E-COM"/>
    <d v="2017-04-24T00:00:00"/>
    <s v="Nikkie"/>
    <s v="Nardo"/>
    <s v="Nikkie.Nardo@srg.com.au"/>
    <x v="5"/>
    <x v="1"/>
    <d v="2019-12-18T00:00:00"/>
    <d v="2019-12-09T00:00:00"/>
    <m/>
    <x v="56"/>
    <s v="Q2, FY20"/>
  </r>
  <r>
    <x v="0"/>
    <s v="SS ECOMM SM3"/>
    <s v="SHARED SERVICES E-COM"/>
    <d v="2017-04-24T00:00:00"/>
    <s v="Nikkie"/>
    <s v="Nardo"/>
    <s v="Nikkie.Nardo@srg.com.au"/>
    <x v="5"/>
    <x v="1"/>
    <d v="2024-06-19T00:00:00"/>
    <d v="2024-02-29T00:00:00"/>
    <m/>
    <x v="21"/>
    <s v="Q4, FY24"/>
  </r>
  <r>
    <x v="0"/>
    <s v="SS ECOMM SM3"/>
    <s v="SHARED SERVICES E-COM"/>
    <d v="2017-04-24T00:00:00"/>
    <s v="Nikkie"/>
    <s v="Nardo"/>
    <s v="Nikkie.Nardo@srg.com.au"/>
    <x v="5"/>
    <x v="1"/>
    <d v="2025-05-19T00:00:00"/>
    <d v="2025-05-06T00:00:00"/>
    <m/>
    <x v="0"/>
    <s v="Q4, FY25"/>
  </r>
  <r>
    <x v="0"/>
    <s v="SS ECOMM SM3"/>
    <s v="SHARED SERVICES E-COM"/>
    <d v="2017-04-24T00:00:00"/>
    <s v="Nikkie"/>
    <s v="Nardo"/>
    <s v="Nikkie.Nardo@srg.com.au"/>
    <x v="6"/>
    <x v="1"/>
    <d v="2024-06-20T00:00:00"/>
    <d v="2024-02-29T00:00:00"/>
    <m/>
    <x v="21"/>
    <s v="Q4, FY24"/>
  </r>
  <r>
    <x v="0"/>
    <s v="SS ECOMM SM3"/>
    <s v="SHARED SERVICES E-COM"/>
    <d v="2017-04-24T00:00:00"/>
    <s v="Nikkie"/>
    <s v="Nardo"/>
    <s v="Nikkie.Nardo@srg.com.au"/>
    <x v="6"/>
    <x v="1"/>
    <d v="2025-05-19T00:00:00"/>
    <d v="2025-05-07T00:00:00"/>
    <m/>
    <x v="0"/>
    <s v="Q4, FY25"/>
  </r>
  <r>
    <x v="0"/>
    <s v="SS ECOMM SM3"/>
    <s v="SHARED SERVICES E-COM"/>
    <d v="2017-04-24T00:00:00"/>
    <s v="Nikkie"/>
    <s v="Nardo"/>
    <s v="Nikkie.Nardo@srg.com.au"/>
    <x v="7"/>
    <x v="1"/>
    <d v="2022-03-22T00:00:00"/>
    <d v="2022-03-15T00:00:00"/>
    <m/>
    <x v="6"/>
    <s v="Q3, FY22"/>
  </r>
  <r>
    <x v="0"/>
    <s v="SS ECOMM SM3"/>
    <s v="SHARED SERVICES E-COM"/>
    <d v="2017-04-24T00:00:00"/>
    <s v="Nikkie"/>
    <s v="Nardo"/>
    <s v="Nikkie.Nardo@srg.com.au"/>
    <x v="8"/>
    <x v="1"/>
    <d v="2022-10-24T00:00:00"/>
    <d v="2022-06-23T00:00:00"/>
    <s v="learning"/>
    <x v="26"/>
    <s v="Q2, FY23"/>
  </r>
  <r>
    <x v="0"/>
    <s v="SS ECOMM SM3"/>
    <s v="SHARED SERVICES E-COM"/>
    <d v="2017-04-24T00:00:00"/>
    <s v="Nikkie"/>
    <s v="Nardo"/>
    <s v="Nikkie.Nardo@srg.com.au"/>
    <x v="9"/>
    <x v="1"/>
    <d v="2021-08-27T00:00:00"/>
    <d v="2021-08-09T00:00:00"/>
    <m/>
    <x v="46"/>
    <s v="Q1, FY22"/>
  </r>
  <r>
    <x v="0"/>
    <s v="SS ECOMM SM3"/>
    <s v="SHARED SERVICES E-COM"/>
    <d v="2017-04-24T00:00:00"/>
    <s v="Nikkie"/>
    <s v="Nardo"/>
    <s v="Nikkie.Nardo@srg.com.au"/>
    <x v="9"/>
    <x v="1"/>
    <d v="2022-10-11T00:00:00"/>
    <d v="2022-10-11T00:00:00"/>
    <s v="revisit"/>
    <x v="3"/>
    <s v="Q2, FY23"/>
  </r>
  <r>
    <x v="0"/>
    <s v="SS ECOMM SM3"/>
    <s v="SHARED SERVICES E-COM"/>
    <d v="2017-04-24T00:00:00"/>
    <s v="Nikkie"/>
    <s v="Nardo"/>
    <s v="Nikkie.Nardo@srg.com.au"/>
    <x v="9"/>
    <x v="1"/>
    <d v="2025-05-20T00:00:00"/>
    <d v="2025-05-05T00:00:00"/>
    <s v="ensure protocol is met"/>
    <x v="0"/>
    <s v="Q4, FY25"/>
  </r>
  <r>
    <x v="0"/>
    <s v="SS ECOMM SM3"/>
    <s v="SHARED SERVICES E-COM"/>
    <d v="2017-04-24T00:00:00"/>
    <s v="Nikkie"/>
    <s v="Nardo"/>
    <s v="Nikkie.Nardo@srg.com.au"/>
    <x v="10"/>
    <x v="1"/>
    <d v="2017-07-05T00:00:00"/>
    <d v="2018-07-16T00:00:00"/>
    <m/>
    <x v="50"/>
    <s v="Not Applicable"/>
  </r>
  <r>
    <x v="0"/>
    <s v="SS ECOMM SM3"/>
    <s v="SHARED SERVICES E-COM"/>
    <d v="2017-04-24T00:00:00"/>
    <s v="Nikkie"/>
    <s v="Nardo"/>
    <s v="Nikkie.Nardo@srg.com.au"/>
    <x v="10"/>
    <x v="1"/>
    <d v="2017-07-06T00:00:00"/>
    <d v="2018-07-10T00:00:00"/>
    <m/>
    <x v="50"/>
    <s v="Not Applicable"/>
  </r>
  <r>
    <x v="5"/>
    <m/>
    <s v="SGH SUPPORT"/>
    <d v="2017-03-15T00:00:00"/>
    <s v="Brian"/>
    <s v="Cunneen"/>
    <s v="brian.cunneen@sgaviationaustralia.com"/>
    <x v="11"/>
    <x v="2"/>
    <m/>
    <d v="2022-10-03T00:00:00"/>
    <m/>
    <x v="50"/>
    <s v="Not Applicable"/>
  </r>
  <r>
    <x v="5"/>
    <m/>
    <s v="SGH SUPPORT"/>
    <d v="2017-03-15T00:00:00"/>
    <s v="Brian"/>
    <s v="Cunneen"/>
    <s v="brian.cunneen@sgaviationaustralia.com"/>
    <x v="0"/>
    <x v="1"/>
    <d v="2024-08-06T00:00:00"/>
    <d v="2022-09-20T00:00:00"/>
    <m/>
    <x v="17"/>
    <s v="Q1, FY25"/>
  </r>
  <r>
    <x v="5"/>
    <m/>
    <s v="SGH SUPPORT"/>
    <d v="2017-03-15T00:00:00"/>
    <s v="Brian"/>
    <s v="Cunneen"/>
    <s v="brian.cunneen@sgaviationaustralia.com"/>
    <x v="1"/>
    <x v="1"/>
    <d v="2024-08-06T00:00:00"/>
    <d v="2022-09-20T00:00:00"/>
    <m/>
    <x v="17"/>
    <s v="Q1, FY25"/>
  </r>
  <r>
    <x v="5"/>
    <m/>
    <s v="SGH SUPPORT"/>
    <d v="2017-03-15T00:00:00"/>
    <s v="Brian"/>
    <s v="Cunneen"/>
    <s v="brian.cunneen@sgaviationaustralia.com"/>
    <x v="2"/>
    <x v="0"/>
    <m/>
    <d v="2024-02-29T00:00:00"/>
    <m/>
    <x v="4"/>
    <s v="Q3, FY24"/>
  </r>
  <r>
    <x v="5"/>
    <m/>
    <s v="SGH SUPPORT"/>
    <d v="2017-03-15T00:00:00"/>
    <s v="Brian"/>
    <s v="Cunneen"/>
    <s v="brian.cunneen@sgaviationaustralia.com"/>
    <x v="3"/>
    <x v="0"/>
    <m/>
    <d v="2024-02-29T00:00:00"/>
    <m/>
    <x v="4"/>
    <s v="Q3, FY24"/>
  </r>
  <r>
    <x v="5"/>
    <m/>
    <s v="SGH SUPPORT"/>
    <d v="2017-03-15T00:00:00"/>
    <s v="Brian"/>
    <s v="Cunneen"/>
    <s v="brian.cunneen@sgaviationaustralia.com"/>
    <x v="4"/>
    <x v="0"/>
    <m/>
    <d v="2024-02-29T00:00:00"/>
    <m/>
    <x v="4"/>
    <s v="Q3, FY24"/>
  </r>
  <r>
    <x v="5"/>
    <m/>
    <s v="SGH SUPPORT"/>
    <d v="2017-03-15T00:00:00"/>
    <s v="Brian"/>
    <s v="Cunneen"/>
    <s v="brian.cunneen@sgaviationaustralia.com"/>
    <x v="5"/>
    <x v="0"/>
    <m/>
    <d v="2024-02-29T00:00:00"/>
    <m/>
    <x v="4"/>
    <s v="Q3, FY24"/>
  </r>
  <r>
    <x v="5"/>
    <m/>
    <s v="SGH SUPPORT"/>
    <d v="2017-03-15T00:00:00"/>
    <s v="Brian"/>
    <s v="Cunneen"/>
    <s v="brian.cunneen@sgaviationaustralia.com"/>
    <x v="6"/>
    <x v="0"/>
    <m/>
    <d v="2024-02-29T00:00:00"/>
    <m/>
    <x v="4"/>
    <s v="Q3, FY24"/>
  </r>
  <r>
    <x v="5"/>
    <m/>
    <s v="SGH SUPPORT"/>
    <d v="2017-03-15T00:00:00"/>
    <s v="Brian"/>
    <s v="Cunneen"/>
    <s v="brian.cunneen@sgaviationaustralia.com"/>
    <x v="8"/>
    <x v="1"/>
    <d v="2023-06-17T00:00:00"/>
    <d v="2023-05-11T00:00:00"/>
    <m/>
    <x v="35"/>
    <s v="Q4, FY23"/>
  </r>
  <r>
    <x v="5"/>
    <m/>
    <s v="SGH SUPPORT"/>
    <d v="2017-03-15T00:00:00"/>
    <s v="Brian"/>
    <s v="Cunneen"/>
    <s v="brian.cunneen@sgaviationaustralia.com"/>
    <x v="8"/>
    <x v="1"/>
    <d v="2024-08-07T00:00:00"/>
    <d v="2024-08-07T00:00:00"/>
    <m/>
    <x v="17"/>
    <s v="Q1, FY25"/>
  </r>
  <r>
    <x v="5"/>
    <m/>
    <s v="SGH SUPPORT"/>
    <d v="2017-03-15T00:00:00"/>
    <s v="Brian"/>
    <s v="Cunneen"/>
    <s v="brian.cunneen@sgaviationaustralia.com"/>
    <x v="10"/>
    <x v="1"/>
    <d v="2023-06-15T00:00:00"/>
    <d v="2019-06-21T00:00:00"/>
    <s v="Finish the course"/>
    <x v="35"/>
    <s v="Q4, FY23"/>
  </r>
  <r>
    <x v="0"/>
    <s v="SS ECOMM SM2"/>
    <s v="SHARED SERVICES E-COM"/>
    <d v="2016-10-17T00:00:00"/>
    <s v="Karen"/>
    <s v="Lai"/>
    <s v="Karen.Lai@srg.com.au"/>
    <x v="0"/>
    <x v="1"/>
    <d v="2022-10-13T00:00:00"/>
    <d v="2022-09-20T00:00:00"/>
    <m/>
    <x v="3"/>
    <s v="Q2, FY23"/>
  </r>
  <r>
    <x v="0"/>
    <s v="SS ECOMM SM2"/>
    <s v="SHARED SERVICES E-COM"/>
    <d v="2016-10-17T00:00:00"/>
    <s v="Karen"/>
    <s v="Lai"/>
    <s v="Karen.Lai@srg.com.au"/>
    <x v="1"/>
    <x v="1"/>
    <d v="2022-10-13T00:00:00"/>
    <d v="2022-09-20T00:00:00"/>
    <m/>
    <x v="3"/>
    <s v="Q2, FY23"/>
  </r>
  <r>
    <x v="0"/>
    <s v="SS ECOMM SM2"/>
    <s v="SHARED SERVICES E-COM"/>
    <d v="2016-10-17T00:00:00"/>
    <s v="Karen"/>
    <s v="Lai"/>
    <s v="Karen.Lai@srg.com.au"/>
    <x v="2"/>
    <x v="1"/>
    <d v="2025-01-30T00:00:00"/>
    <d v="2024-02-29T00:00:00"/>
    <m/>
    <x v="8"/>
    <s v="Q3, FY25"/>
  </r>
  <r>
    <x v="0"/>
    <s v="SS ECOMM SM2"/>
    <s v="SHARED SERVICES E-COM"/>
    <d v="2016-10-17T00:00:00"/>
    <s v="Karen"/>
    <s v="Lai"/>
    <s v="Karen.Lai@srg.com.au"/>
    <x v="3"/>
    <x v="1"/>
    <d v="2025-01-30T00:00:00"/>
    <d v="2024-02-29T00:00:00"/>
    <m/>
    <x v="8"/>
    <s v="Q3, FY25"/>
  </r>
  <r>
    <x v="0"/>
    <s v="SS ECOMM SM2"/>
    <s v="SHARED SERVICES E-COM"/>
    <d v="2016-10-17T00:00:00"/>
    <s v="Karen"/>
    <s v="Lai"/>
    <s v="Karen.Lai@srg.com.au"/>
    <x v="4"/>
    <x v="1"/>
    <d v="2025-01-30T00:00:00"/>
    <d v="2024-02-29T00:00:00"/>
    <m/>
    <x v="8"/>
    <s v="Q3, FY25"/>
  </r>
  <r>
    <x v="0"/>
    <s v="SS ECOMM SM2"/>
    <s v="SHARED SERVICES E-COM"/>
    <d v="2016-10-17T00:00:00"/>
    <s v="Karen"/>
    <s v="Lai"/>
    <s v="Karen.Lai@srg.com.au"/>
    <x v="5"/>
    <x v="1"/>
    <d v="2025-01-30T00:00:00"/>
    <d v="2024-02-29T00:00:00"/>
    <m/>
    <x v="8"/>
    <s v="Q3, FY25"/>
  </r>
  <r>
    <x v="0"/>
    <s v="SS ECOMM SM2"/>
    <s v="SHARED SERVICES E-COM"/>
    <d v="2016-10-17T00:00:00"/>
    <s v="Karen"/>
    <s v="Lai"/>
    <s v="Karen.Lai@srg.com.au"/>
    <x v="6"/>
    <x v="0"/>
    <m/>
    <d v="2024-02-29T00:00:00"/>
    <m/>
    <x v="4"/>
    <s v="Q3, FY24"/>
  </r>
  <r>
    <x v="0"/>
    <s v="SS ECOMM SM2"/>
    <s v="SHARED SERVICES E-COM"/>
    <d v="2016-10-17T00:00:00"/>
    <s v="Karen"/>
    <s v="Lai"/>
    <s v="Karen.Lai@srg.com.au"/>
    <x v="7"/>
    <x v="1"/>
    <d v="2022-03-28T00:00:00"/>
    <d v="2022-03-15T00:00:00"/>
    <m/>
    <x v="27"/>
    <s v="Q4, FY22"/>
  </r>
  <r>
    <x v="0"/>
    <s v="SS ECOMM SM2"/>
    <s v="SHARED SERVICES E-COM"/>
    <d v="2016-10-17T00:00:00"/>
    <s v="Karen"/>
    <s v="Lai"/>
    <s v="Karen.Lai@srg.com.au"/>
    <x v="8"/>
    <x v="1"/>
    <d v="2024-12-03T00:00:00"/>
    <d v="2022-06-23T00:00:00"/>
    <m/>
    <x v="14"/>
    <s v="Q2, FY25"/>
  </r>
  <r>
    <x v="0"/>
    <s v="SS ECOMM SM2"/>
    <s v="SHARED SERVICES E-COM"/>
    <d v="2016-10-17T00:00:00"/>
    <s v="Karen"/>
    <s v="Lai"/>
    <s v="Karen.Lai@srg.com.au"/>
    <x v="9"/>
    <x v="1"/>
    <d v="2021-09-10T00:00:00"/>
    <d v="2021-08-09T00:00:00"/>
    <m/>
    <x v="18"/>
    <s v="Q1, FY22"/>
  </r>
  <r>
    <x v="0"/>
    <s v="SS ECOMM SM2"/>
    <s v="SHARED SERVICES E-COM"/>
    <d v="2016-10-17T00:00:00"/>
    <s v="Karen"/>
    <s v="Lai"/>
    <s v="Karen.Lai@srg.com.au"/>
    <x v="10"/>
    <x v="1"/>
    <d v="2021-12-09T00:00:00"/>
    <d v="2019-06-19T00:00:00"/>
    <m/>
    <x v="33"/>
    <s v="Q2, FY22"/>
  </r>
  <r>
    <x v="6"/>
    <s v="SS Finance SM3"/>
    <s v="SHARED SERVICES"/>
    <d v="2016-09-12T00:00:00"/>
    <s v="Penny"/>
    <s v="West"/>
    <s v="Penny.West@srg.com.au"/>
    <x v="0"/>
    <x v="1"/>
    <d v="2023-07-11T00:00:00"/>
    <d v="2022-09-20T00:00:00"/>
    <m/>
    <x v="7"/>
    <s v="Q1, FY24"/>
  </r>
  <r>
    <x v="6"/>
    <s v="SS Finance SM3"/>
    <s v="SHARED SERVICES"/>
    <d v="2016-09-12T00:00:00"/>
    <s v="Penny"/>
    <s v="West"/>
    <s v="Penny.West@srg.com.au"/>
    <x v="1"/>
    <x v="1"/>
    <d v="2023-07-11T00:00:00"/>
    <d v="2022-09-20T00:00:00"/>
    <m/>
    <x v="7"/>
    <s v="Q1, FY24"/>
  </r>
  <r>
    <x v="6"/>
    <s v="SS Finance SM3"/>
    <s v="SHARED SERVICES"/>
    <d v="2016-09-12T00:00:00"/>
    <s v="Penny"/>
    <s v="West"/>
    <s v="Penny.West@srg.com.au"/>
    <x v="2"/>
    <x v="1"/>
    <d v="2024-10-11T00:00:00"/>
    <d v="2024-02-29T00:00:00"/>
    <m/>
    <x v="15"/>
    <s v="Q2, FY25"/>
  </r>
  <r>
    <x v="6"/>
    <s v="SS Finance SM3"/>
    <s v="SHARED SERVICES"/>
    <d v="2016-09-12T00:00:00"/>
    <s v="Penny"/>
    <s v="West"/>
    <s v="Penny.West@srg.com.au"/>
    <x v="3"/>
    <x v="1"/>
    <d v="2024-10-10T00:00:00"/>
    <d v="2024-02-29T00:00:00"/>
    <m/>
    <x v="15"/>
    <s v="Q2, FY25"/>
  </r>
  <r>
    <x v="6"/>
    <s v="SS Finance SM3"/>
    <s v="SHARED SERVICES"/>
    <d v="2016-09-12T00:00:00"/>
    <s v="Penny"/>
    <s v="West"/>
    <s v="Penny.West@srg.com.au"/>
    <x v="4"/>
    <x v="1"/>
    <d v="2024-10-11T00:00:00"/>
    <d v="2024-02-29T00:00:00"/>
    <m/>
    <x v="15"/>
    <s v="Q2, FY25"/>
  </r>
  <r>
    <x v="6"/>
    <s v="SS Finance SM3"/>
    <s v="SHARED SERVICES"/>
    <d v="2016-09-12T00:00:00"/>
    <s v="Penny"/>
    <s v="West"/>
    <s v="Penny.West@srg.com.au"/>
    <x v="5"/>
    <x v="1"/>
    <d v="2024-10-11T00:00:00"/>
    <d v="2024-02-29T00:00:00"/>
    <m/>
    <x v="15"/>
    <s v="Q2, FY25"/>
  </r>
  <r>
    <x v="6"/>
    <s v="SS Finance SM3"/>
    <s v="SHARED SERVICES"/>
    <d v="2016-09-12T00:00:00"/>
    <s v="Penny"/>
    <s v="West"/>
    <s v="Penny.West@srg.com.au"/>
    <x v="6"/>
    <x v="1"/>
    <d v="2024-10-10T00:00:00"/>
    <d v="2024-02-29T00:00:00"/>
    <m/>
    <x v="15"/>
    <s v="Q2, FY25"/>
  </r>
  <r>
    <x v="6"/>
    <s v="SS Finance SM3"/>
    <s v="SHARED SERVICES"/>
    <d v="2016-09-12T00:00:00"/>
    <s v="Penny"/>
    <s v="West"/>
    <s v="Penny.West@srg.com.au"/>
    <x v="7"/>
    <x v="1"/>
    <d v="2022-07-22T00:00:00"/>
    <d v="2022-03-15T00:00:00"/>
    <m/>
    <x v="31"/>
    <s v="Q1, FY23"/>
  </r>
  <r>
    <x v="6"/>
    <s v="SS Finance SM3"/>
    <s v="SHARED SERVICES"/>
    <d v="2016-09-12T00:00:00"/>
    <s v="Penny"/>
    <s v="West"/>
    <s v="Penny.West@srg.com.au"/>
    <x v="8"/>
    <x v="1"/>
    <d v="2023-07-06T00:00:00"/>
    <d v="2022-06-23T00:00:00"/>
    <m/>
    <x v="7"/>
    <s v="Q1, FY24"/>
  </r>
  <r>
    <x v="6"/>
    <s v="SS Finance SM3"/>
    <s v="SHARED SERVICES"/>
    <d v="2016-09-12T00:00:00"/>
    <s v="Penny"/>
    <s v="West"/>
    <s v="Penny.West@srg.com.au"/>
    <x v="9"/>
    <x v="1"/>
    <d v="2021-09-10T00:00:00"/>
    <d v="2021-08-09T00:00:00"/>
    <m/>
    <x v="18"/>
    <s v="Q1, FY22"/>
  </r>
  <r>
    <x v="6"/>
    <s v="SS Finance SM3"/>
    <s v="SHARED SERVICES"/>
    <d v="2016-09-12T00:00:00"/>
    <s v="Penny"/>
    <s v="West"/>
    <s v="Penny.West@srg.com.au"/>
    <x v="10"/>
    <x v="1"/>
    <d v="2022-03-07T00:00:00"/>
    <d v="2019-06-19T00:00:00"/>
    <m/>
    <x v="6"/>
    <s v="Q3, FY22"/>
  </r>
  <r>
    <x v="2"/>
    <s v="IT INFRASTRUCTURE"/>
    <s v="SHARED SERVICES IT"/>
    <d v="2016-08-17T00:00:00"/>
    <s v="Joseph"/>
    <s v="Zooeff"/>
    <s v="Joseph.Zooeff@srg.com.au"/>
    <x v="11"/>
    <x v="1"/>
    <d v="2023-07-05T00:00:00"/>
    <d v="2022-10-03T00:00:00"/>
    <m/>
    <x v="7"/>
    <s v="Q1, FY24"/>
  </r>
  <r>
    <x v="2"/>
    <s v="IT INFRASTRUCTURE"/>
    <s v="SHARED SERVICES IT"/>
    <d v="2016-08-17T00:00:00"/>
    <s v="Joseph"/>
    <s v="Zooeff"/>
    <s v="Joseph.Zooeff@srg.com.au"/>
    <x v="0"/>
    <x v="1"/>
    <d v="2023-01-06T00:00:00"/>
    <d v="2022-09-20T00:00:00"/>
    <m/>
    <x v="9"/>
    <s v="Q3, FY23"/>
  </r>
  <r>
    <x v="2"/>
    <s v="IT INFRASTRUCTURE"/>
    <s v="SHARED SERVICES IT"/>
    <d v="2016-08-17T00:00:00"/>
    <s v="Joseph"/>
    <s v="Zooeff"/>
    <s v="Joseph.Zooeff@srg.com.au"/>
    <x v="1"/>
    <x v="1"/>
    <d v="2023-01-06T00:00:00"/>
    <d v="2022-09-20T00:00:00"/>
    <m/>
    <x v="9"/>
    <s v="Q3, FY23"/>
  </r>
  <r>
    <x v="2"/>
    <s v="IT INFRASTRUCTURE"/>
    <s v="SHARED SERVICES IT"/>
    <d v="2016-08-17T00:00:00"/>
    <s v="Joseph"/>
    <s v="Zooeff"/>
    <s v="Joseph.Zooeff@srg.com.au"/>
    <x v="2"/>
    <x v="0"/>
    <m/>
    <d v="2025-05-16T00:00:00"/>
    <m/>
    <x v="0"/>
    <s v="Q4, FY25"/>
  </r>
  <r>
    <x v="2"/>
    <s v="IT INFRASTRUCTURE"/>
    <s v="SHARED SERVICES IT"/>
    <d v="2016-08-17T00:00:00"/>
    <s v="Joseph"/>
    <s v="Zooeff"/>
    <s v="Joseph.Zooeff@srg.com.au"/>
    <x v="2"/>
    <x v="1"/>
    <d v="2019-03-16T00:00:00"/>
    <d v="2019-03-16T00:00:00"/>
    <m/>
    <x v="66"/>
    <s v="Q3, FY19"/>
  </r>
  <r>
    <x v="2"/>
    <s v="IT INFRASTRUCTURE"/>
    <s v="SHARED SERVICES IT"/>
    <d v="2016-08-17T00:00:00"/>
    <s v="Joseph"/>
    <s v="Zooeff"/>
    <s v="Joseph.Zooeff@srg.com.au"/>
    <x v="2"/>
    <x v="1"/>
    <d v="2024-06-29T00:00:00"/>
    <d v="2024-02-29T00:00:00"/>
    <m/>
    <x v="21"/>
    <s v="Q4, FY24"/>
  </r>
  <r>
    <x v="2"/>
    <s v="IT INFRASTRUCTURE"/>
    <s v="SHARED SERVICES IT"/>
    <d v="2016-08-17T00:00:00"/>
    <s v="Joseph"/>
    <s v="Zooeff"/>
    <s v="Joseph.Zooeff@srg.com.au"/>
    <x v="3"/>
    <x v="0"/>
    <m/>
    <d v="2025-05-16T00:00:00"/>
    <m/>
    <x v="0"/>
    <s v="Q4, FY25"/>
  </r>
  <r>
    <x v="2"/>
    <s v="IT INFRASTRUCTURE"/>
    <s v="SHARED SERVICES IT"/>
    <d v="2016-08-17T00:00:00"/>
    <s v="Joseph"/>
    <s v="Zooeff"/>
    <s v="Joseph.Zooeff@srg.com.au"/>
    <x v="3"/>
    <x v="1"/>
    <d v="2019-03-16T00:00:00"/>
    <d v="2019-03-16T00:00:00"/>
    <m/>
    <x v="66"/>
    <s v="Q3, FY19"/>
  </r>
  <r>
    <x v="2"/>
    <s v="IT INFRASTRUCTURE"/>
    <s v="SHARED SERVICES IT"/>
    <d v="2016-08-17T00:00:00"/>
    <s v="Joseph"/>
    <s v="Zooeff"/>
    <s v="Joseph.Zooeff@srg.com.au"/>
    <x v="3"/>
    <x v="1"/>
    <d v="2024-06-29T00:00:00"/>
    <d v="2024-02-29T00:00:00"/>
    <m/>
    <x v="21"/>
    <s v="Q4, FY24"/>
  </r>
  <r>
    <x v="2"/>
    <s v="IT INFRASTRUCTURE"/>
    <s v="SHARED SERVICES IT"/>
    <d v="2016-08-17T00:00:00"/>
    <s v="Joseph"/>
    <s v="Zooeff"/>
    <s v="Joseph.Zooeff@srg.com.au"/>
    <x v="4"/>
    <x v="0"/>
    <m/>
    <d v="2025-05-16T00:00:00"/>
    <m/>
    <x v="0"/>
    <s v="Q4, FY25"/>
  </r>
  <r>
    <x v="2"/>
    <s v="IT INFRASTRUCTURE"/>
    <s v="SHARED SERVICES IT"/>
    <d v="2016-08-17T00:00:00"/>
    <s v="Joseph"/>
    <s v="Zooeff"/>
    <s v="Joseph.Zooeff@srg.com.au"/>
    <x v="4"/>
    <x v="1"/>
    <d v="2019-03-16T00:00:00"/>
    <d v="2019-03-16T00:00:00"/>
    <m/>
    <x v="66"/>
    <s v="Q3, FY19"/>
  </r>
  <r>
    <x v="2"/>
    <s v="IT INFRASTRUCTURE"/>
    <s v="SHARED SERVICES IT"/>
    <d v="2016-08-17T00:00:00"/>
    <s v="Joseph"/>
    <s v="Zooeff"/>
    <s v="Joseph.Zooeff@srg.com.au"/>
    <x v="4"/>
    <x v="1"/>
    <d v="2024-06-29T00:00:00"/>
    <d v="2024-02-29T00:00:00"/>
    <m/>
    <x v="21"/>
    <s v="Q4, FY24"/>
  </r>
  <r>
    <x v="2"/>
    <s v="IT INFRASTRUCTURE"/>
    <s v="SHARED SERVICES IT"/>
    <d v="2016-08-17T00:00:00"/>
    <s v="Joseph"/>
    <s v="Zooeff"/>
    <s v="Joseph.Zooeff@srg.com.au"/>
    <x v="5"/>
    <x v="0"/>
    <m/>
    <d v="2025-05-16T00:00:00"/>
    <m/>
    <x v="0"/>
    <s v="Q4, FY25"/>
  </r>
  <r>
    <x v="2"/>
    <s v="IT INFRASTRUCTURE"/>
    <s v="SHARED SERVICES IT"/>
    <d v="2016-08-17T00:00:00"/>
    <s v="Joseph"/>
    <s v="Zooeff"/>
    <s v="Joseph.Zooeff@srg.com.au"/>
    <x v="5"/>
    <x v="1"/>
    <d v="2019-03-18T00:00:00"/>
    <d v="2019-03-18T00:00:00"/>
    <m/>
    <x v="66"/>
    <s v="Q3, FY19"/>
  </r>
  <r>
    <x v="2"/>
    <s v="IT INFRASTRUCTURE"/>
    <s v="SHARED SERVICES IT"/>
    <d v="2016-08-17T00:00:00"/>
    <s v="Joseph"/>
    <s v="Zooeff"/>
    <s v="Joseph.Zooeff@srg.com.au"/>
    <x v="5"/>
    <x v="1"/>
    <d v="2024-06-29T00:00:00"/>
    <d v="2024-02-29T00:00:00"/>
    <m/>
    <x v="21"/>
    <s v="Q4, FY24"/>
  </r>
  <r>
    <x v="2"/>
    <s v="IT INFRASTRUCTURE"/>
    <s v="SHARED SERVICES IT"/>
    <d v="2016-08-17T00:00:00"/>
    <s v="Joseph"/>
    <s v="Zooeff"/>
    <s v="Joseph.Zooeff@srg.com.au"/>
    <x v="6"/>
    <x v="0"/>
    <m/>
    <d v="2025-05-16T00:00:00"/>
    <m/>
    <x v="0"/>
    <s v="Q4, FY25"/>
  </r>
  <r>
    <x v="2"/>
    <s v="IT INFRASTRUCTURE"/>
    <s v="SHARED SERVICES IT"/>
    <d v="2016-08-17T00:00:00"/>
    <s v="Joseph"/>
    <s v="Zooeff"/>
    <s v="Joseph.Zooeff@srg.com.au"/>
    <x v="6"/>
    <x v="1"/>
    <d v="2024-06-29T00:00:00"/>
    <d v="2024-02-29T00:00:00"/>
    <m/>
    <x v="21"/>
    <s v="Q4, FY24"/>
  </r>
  <r>
    <x v="2"/>
    <s v="IT INFRASTRUCTURE"/>
    <s v="SHARED SERVICES IT"/>
    <d v="2016-08-17T00:00:00"/>
    <s v="Joseph"/>
    <s v="Zooeff"/>
    <s v="Joseph.Zooeff@srg.com.au"/>
    <x v="7"/>
    <x v="1"/>
    <d v="2022-04-05T00:00:00"/>
    <d v="2022-03-15T00:00:00"/>
    <m/>
    <x v="27"/>
    <s v="Q4, FY22"/>
  </r>
  <r>
    <x v="2"/>
    <s v="IT INFRASTRUCTURE"/>
    <s v="SHARED SERVICES IT"/>
    <d v="2016-08-17T00:00:00"/>
    <s v="Joseph"/>
    <s v="Zooeff"/>
    <s v="Joseph.Zooeff@srg.com.au"/>
    <x v="8"/>
    <x v="1"/>
    <d v="2023-01-15T00:00:00"/>
    <d v="2022-06-23T00:00:00"/>
    <m/>
    <x v="9"/>
    <s v="Q3, FY23"/>
  </r>
  <r>
    <x v="2"/>
    <s v="IT INFRASTRUCTURE"/>
    <s v="SHARED SERVICES IT"/>
    <d v="2016-08-17T00:00:00"/>
    <s v="Joseph"/>
    <s v="Zooeff"/>
    <s v="Joseph.Zooeff@srg.com.au"/>
    <x v="9"/>
    <x v="1"/>
    <d v="2021-09-10T00:00:00"/>
    <d v="2021-08-09T00:00:00"/>
    <m/>
    <x v="18"/>
    <s v="Q1, FY22"/>
  </r>
  <r>
    <x v="2"/>
    <s v="IT INFRASTRUCTURE"/>
    <s v="SHARED SERVICES IT"/>
    <d v="2016-08-17T00:00:00"/>
    <s v="Joseph"/>
    <s v="Zooeff"/>
    <s v="Joseph.Zooeff@srg.com.au"/>
    <x v="9"/>
    <x v="1"/>
    <d v="2023-11-07T00:00:00"/>
    <d v="2023-07-26T00:00:00"/>
    <m/>
    <x v="28"/>
    <s v="Q2, FY24"/>
  </r>
  <r>
    <x v="2"/>
    <s v="IT INFRASTRUCTURE"/>
    <s v="SHARED SERVICES IT"/>
    <d v="2016-08-17T00:00:00"/>
    <s v="Joseph"/>
    <s v="Zooeff"/>
    <s v="Joseph.Zooeff@srg.com.au"/>
    <x v="10"/>
    <x v="1"/>
    <d v="2019-08-14T00:00:00"/>
    <d v="2019-03-21T00:00:00"/>
    <m/>
    <x v="64"/>
    <s v="Q1, FY20"/>
  </r>
  <r>
    <x v="2"/>
    <s v="IT INFRASTRUCTURE"/>
    <s v="SHARED SERVICES IT"/>
    <d v="2016-08-17T00:00:00"/>
    <s v="Joseph"/>
    <s v="Zooeff"/>
    <s v="Joseph.Zooeff@srg.com.au"/>
    <x v="10"/>
    <x v="1"/>
    <d v="2022-03-29T00:00:00"/>
    <d v="2020-11-26T00:00:00"/>
    <m/>
    <x v="27"/>
    <s v="Q4, FY22"/>
  </r>
  <r>
    <x v="3"/>
    <s v="Property Management"/>
    <s v="SHARED SERVICES"/>
    <d v="2016-07-01T00:00:00"/>
    <s v="David"/>
    <s v="Puli"/>
    <s v="David.Puli@srg.com.au"/>
    <x v="11"/>
    <x v="1"/>
    <d v="2022-10-28T00:00:00"/>
    <d v="2022-10-03T00:00:00"/>
    <m/>
    <x v="26"/>
    <s v="Q2, FY23"/>
  </r>
  <r>
    <x v="3"/>
    <s v="Property Management"/>
    <s v="SHARED SERVICES"/>
    <d v="2016-07-01T00:00:00"/>
    <s v="David"/>
    <s v="Puli"/>
    <s v="David.Puli@srg.com.au"/>
    <x v="0"/>
    <x v="1"/>
    <d v="2022-09-21T00:00:00"/>
    <d v="2022-09-20T00:00:00"/>
    <m/>
    <x v="30"/>
    <s v="Q1, FY23"/>
  </r>
  <r>
    <x v="3"/>
    <s v="Property Management"/>
    <s v="SHARED SERVICES"/>
    <d v="2016-07-01T00:00:00"/>
    <s v="David"/>
    <s v="Puli"/>
    <s v="David.Puli@srg.com.au"/>
    <x v="1"/>
    <x v="1"/>
    <d v="2022-09-29T00:00:00"/>
    <d v="2022-09-20T00:00:00"/>
    <m/>
    <x v="3"/>
    <s v="Q2, FY23"/>
  </r>
  <r>
    <x v="3"/>
    <s v="Property Management"/>
    <s v="SHARED SERVICES"/>
    <d v="2016-07-01T00:00:00"/>
    <s v="David"/>
    <s v="Puli"/>
    <s v="David.Puli@srg.com.au"/>
    <x v="2"/>
    <x v="1"/>
    <d v="2024-05-15T00:00:00"/>
    <d v="2024-02-29T00:00:00"/>
    <m/>
    <x v="22"/>
    <s v="Q4, FY24"/>
  </r>
  <r>
    <x v="3"/>
    <s v="Property Management"/>
    <s v="SHARED SERVICES"/>
    <d v="2016-07-01T00:00:00"/>
    <s v="David"/>
    <s v="Puli"/>
    <s v="David.Puli@srg.com.au"/>
    <x v="2"/>
    <x v="1"/>
    <d v="2025-05-29T00:00:00"/>
    <d v="2025-04-01T00:00:00"/>
    <m/>
    <x v="0"/>
    <s v="Q4, FY25"/>
  </r>
  <r>
    <x v="3"/>
    <s v="Property Management"/>
    <s v="SHARED SERVICES"/>
    <d v="2016-07-01T00:00:00"/>
    <s v="David"/>
    <s v="Puli"/>
    <s v="David.Puli@srg.com.au"/>
    <x v="3"/>
    <x v="1"/>
    <d v="2024-05-15T00:00:00"/>
    <d v="2024-02-29T00:00:00"/>
    <m/>
    <x v="22"/>
    <s v="Q4, FY24"/>
  </r>
  <r>
    <x v="3"/>
    <s v="Property Management"/>
    <s v="SHARED SERVICES"/>
    <d v="2016-07-01T00:00:00"/>
    <s v="David"/>
    <s v="Puli"/>
    <s v="David.Puli@srg.com.au"/>
    <x v="3"/>
    <x v="1"/>
    <d v="2025-05-28T00:00:00"/>
    <d v="2025-04-01T00:00:00"/>
    <m/>
    <x v="0"/>
    <s v="Q4, FY25"/>
  </r>
  <r>
    <x v="3"/>
    <s v="Property Management"/>
    <s v="SHARED SERVICES"/>
    <d v="2016-07-01T00:00:00"/>
    <s v="David"/>
    <s v="Puli"/>
    <s v="David.Puli@srg.com.au"/>
    <x v="4"/>
    <x v="1"/>
    <d v="2024-05-15T00:00:00"/>
    <d v="2024-02-29T00:00:00"/>
    <m/>
    <x v="22"/>
    <s v="Q4, FY24"/>
  </r>
  <r>
    <x v="3"/>
    <s v="Property Management"/>
    <s v="SHARED SERVICES"/>
    <d v="2016-07-01T00:00:00"/>
    <s v="David"/>
    <s v="Puli"/>
    <s v="David.Puli@srg.com.au"/>
    <x v="4"/>
    <x v="1"/>
    <d v="2025-05-28T00:00:00"/>
    <d v="2025-04-01T00:00:00"/>
    <m/>
    <x v="0"/>
    <s v="Q4, FY25"/>
  </r>
  <r>
    <x v="3"/>
    <s v="Property Management"/>
    <s v="SHARED SERVICES"/>
    <d v="2016-07-01T00:00:00"/>
    <s v="David"/>
    <s v="Puli"/>
    <s v="David.Puli@srg.com.au"/>
    <x v="5"/>
    <x v="1"/>
    <d v="2024-05-15T00:00:00"/>
    <d v="2024-02-29T00:00:00"/>
    <m/>
    <x v="22"/>
    <s v="Q4, FY24"/>
  </r>
  <r>
    <x v="3"/>
    <s v="Property Management"/>
    <s v="SHARED SERVICES"/>
    <d v="2016-07-01T00:00:00"/>
    <s v="David"/>
    <s v="Puli"/>
    <s v="David.Puli@srg.com.au"/>
    <x v="5"/>
    <x v="1"/>
    <d v="2025-05-29T00:00:00"/>
    <d v="2025-04-01T00:00:00"/>
    <m/>
    <x v="0"/>
    <s v="Q4, FY25"/>
  </r>
  <r>
    <x v="3"/>
    <s v="Property Management"/>
    <s v="SHARED SERVICES"/>
    <d v="2016-07-01T00:00:00"/>
    <s v="David"/>
    <s v="Puli"/>
    <s v="David.Puli@srg.com.au"/>
    <x v="6"/>
    <x v="1"/>
    <d v="2024-05-17T00:00:00"/>
    <d v="2024-02-29T00:00:00"/>
    <m/>
    <x v="22"/>
    <s v="Q4, FY24"/>
  </r>
  <r>
    <x v="3"/>
    <s v="Property Management"/>
    <s v="SHARED SERVICES"/>
    <d v="2016-07-01T00:00:00"/>
    <s v="David"/>
    <s v="Puli"/>
    <s v="David.Puli@srg.com.au"/>
    <x v="6"/>
    <x v="1"/>
    <d v="2025-05-16T00:00:00"/>
    <d v="2025-04-03T00:00:00"/>
    <m/>
    <x v="0"/>
    <s v="Q4, FY25"/>
  </r>
  <r>
    <x v="3"/>
    <s v="Property Management"/>
    <s v="SHARED SERVICES"/>
    <d v="2016-07-01T00:00:00"/>
    <s v="David"/>
    <s v="Puli"/>
    <s v="David.Puli@srg.com.au"/>
    <x v="7"/>
    <x v="1"/>
    <d v="2022-03-25T00:00:00"/>
    <d v="2022-03-15T00:00:00"/>
    <m/>
    <x v="6"/>
    <s v="Q3, FY22"/>
  </r>
  <r>
    <x v="3"/>
    <s v="Property Management"/>
    <s v="SHARED SERVICES"/>
    <d v="2016-07-01T00:00:00"/>
    <s v="David"/>
    <s v="Puli"/>
    <s v="David.Puli@srg.com.au"/>
    <x v="8"/>
    <x v="1"/>
    <d v="2023-01-13T00:00:00"/>
    <d v="2022-06-23T00:00:00"/>
    <m/>
    <x v="9"/>
    <s v="Q3, FY23"/>
  </r>
  <r>
    <x v="3"/>
    <s v="Property Management"/>
    <s v="SHARED SERVICES"/>
    <d v="2016-07-01T00:00:00"/>
    <s v="David"/>
    <s v="Puli"/>
    <s v="David.Puli@srg.com.au"/>
    <x v="9"/>
    <x v="1"/>
    <d v="2021-09-01T00:00:00"/>
    <d v="2021-08-09T00:00:00"/>
    <m/>
    <x v="18"/>
    <s v="Q1, FY22"/>
  </r>
  <r>
    <x v="3"/>
    <s v="Property Management"/>
    <s v="SHARED SERVICES"/>
    <d v="2016-07-01T00:00:00"/>
    <s v="David"/>
    <s v="Puli"/>
    <s v="David.Puli@srg.com.au"/>
    <x v="9"/>
    <x v="1"/>
    <d v="2022-10-03T00:00:00"/>
    <d v="2022-09-15T00:00:00"/>
    <m/>
    <x v="3"/>
    <s v="Q2, FY23"/>
  </r>
  <r>
    <x v="3"/>
    <s v="Property Management"/>
    <s v="SHARED SERVICES"/>
    <d v="2016-07-01T00:00:00"/>
    <s v="David"/>
    <s v="Puli"/>
    <s v="David.Puli@srg.com.au"/>
    <x v="10"/>
    <x v="1"/>
    <d v="2017-02-20T00:00:00"/>
    <d v="2019-05-31T00:00:00"/>
    <s v="This training was originally completed in SLICK/Campfire and completion has been recorded in TMS"/>
    <x v="50"/>
    <s v="Not Applicable"/>
  </r>
  <r>
    <x v="8"/>
    <s v="SC DCManagement ANA"/>
    <s v="DC LEADING HANDS"/>
    <d v="2016-01-18T00:00:00"/>
    <s v="Ajay"/>
    <s v="Hirapara"/>
    <s v="Ajay.Hirapara@srg.com.au"/>
    <x v="0"/>
    <x v="1"/>
    <d v="2023-06-13T00:00:00"/>
    <d v="2022-10-06T00:00:00"/>
    <m/>
    <x v="35"/>
    <s v="Q4, FY23"/>
  </r>
  <r>
    <x v="8"/>
    <s v="SC DCManagement ANA"/>
    <s v="DC LEADING HANDS"/>
    <d v="2016-01-18T00:00:00"/>
    <s v="Ajay"/>
    <s v="Hirapara"/>
    <s v="Ajay.Hirapara@srg.com.au"/>
    <x v="1"/>
    <x v="1"/>
    <d v="2023-06-13T00:00:00"/>
    <d v="2022-10-06T00:00:00"/>
    <m/>
    <x v="35"/>
    <s v="Q4, FY23"/>
  </r>
  <r>
    <x v="8"/>
    <s v="SC DCManagement ANA"/>
    <s v="DC LEADING HANDS"/>
    <d v="2016-01-18T00:00:00"/>
    <s v="Ajay"/>
    <s v="Hirapara"/>
    <s v="Ajay.Hirapara@srg.com.au"/>
    <x v="2"/>
    <x v="1"/>
    <d v="2024-05-01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2"/>
    <x v="1"/>
    <d v="2025-03-31T00:00:00"/>
    <d v="2025-03-18T00:00:00"/>
    <m/>
    <x v="1"/>
    <s v="Q4, FY25"/>
  </r>
  <r>
    <x v="8"/>
    <s v="SC DCManagement ANA"/>
    <s v="DC LEADING HANDS"/>
    <d v="2016-01-18T00:00:00"/>
    <s v="Ajay"/>
    <s v="Hirapara"/>
    <s v="Ajay.Hirapara@srg.com.au"/>
    <x v="3"/>
    <x v="1"/>
    <d v="2024-05-01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3"/>
    <x v="1"/>
    <d v="2025-03-31T00:00:00"/>
    <d v="2025-03-18T00:00:00"/>
    <m/>
    <x v="1"/>
    <s v="Q4, FY25"/>
  </r>
  <r>
    <x v="8"/>
    <s v="SC DCManagement ANA"/>
    <s v="DC LEADING HANDS"/>
    <d v="2016-01-18T00:00:00"/>
    <s v="Ajay"/>
    <s v="Hirapara"/>
    <s v="Ajay.Hirapara@srg.com.au"/>
    <x v="4"/>
    <x v="1"/>
    <d v="2024-05-01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4"/>
    <x v="1"/>
    <d v="2025-03-31T00:00:00"/>
    <d v="2025-03-18T00:00:00"/>
    <m/>
    <x v="1"/>
    <s v="Q4, FY25"/>
  </r>
  <r>
    <x v="8"/>
    <s v="SC DCManagement ANA"/>
    <s v="DC LEADING HANDS"/>
    <d v="2016-01-18T00:00:00"/>
    <s v="Ajay"/>
    <s v="Hirapara"/>
    <s v="Ajay.Hirapara@srg.com.au"/>
    <x v="5"/>
    <x v="1"/>
    <d v="2024-05-01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5"/>
    <x v="1"/>
    <d v="2025-03-31T00:00:00"/>
    <d v="2025-03-18T00:00:00"/>
    <m/>
    <x v="1"/>
    <s v="Q4, FY25"/>
  </r>
  <r>
    <x v="8"/>
    <s v="SC DCManagement ANA"/>
    <s v="DC LEADING HANDS"/>
    <d v="2016-01-18T00:00:00"/>
    <s v="Ajay"/>
    <s v="Hirapara"/>
    <s v="Ajay.Hirapara@srg.com.au"/>
    <x v="6"/>
    <x v="1"/>
    <d v="2024-06-28T00:00:00"/>
    <d v="2024-03-22T00:00:00"/>
    <m/>
    <x v="21"/>
    <s v="Q4, FY24"/>
  </r>
  <r>
    <x v="8"/>
    <s v="SC DCManagement ANA"/>
    <s v="DC LEADING HANDS"/>
    <d v="2016-01-18T00:00:00"/>
    <s v="Ajay"/>
    <s v="Hirapara"/>
    <s v="Ajay.Hirapara@srg.com.au"/>
    <x v="6"/>
    <x v="1"/>
    <d v="2025-05-20T00:00:00"/>
    <d v="2025-05-15T00:00:00"/>
    <m/>
    <x v="0"/>
    <s v="Q4, FY25"/>
  </r>
  <r>
    <x v="8"/>
    <s v="SC DCManagement ANA"/>
    <s v="DC LEADING HANDS"/>
    <d v="2016-01-18T00:00:00"/>
    <s v="Ajay"/>
    <s v="Hirapara"/>
    <s v="Ajay.Hirapara@srg.com.au"/>
    <x v="7"/>
    <x v="1"/>
    <d v="2024-04-29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8"/>
    <x v="1"/>
    <d v="2024-04-30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9"/>
    <x v="1"/>
    <d v="2024-04-24T00:00:00"/>
    <d v="2024-03-22T00:00:00"/>
    <m/>
    <x v="22"/>
    <s v="Q4, FY24"/>
  </r>
  <r>
    <x v="8"/>
    <s v="SC DCManagement ANA"/>
    <s v="DC LEADING HANDS"/>
    <d v="2016-01-18T00:00:00"/>
    <s v="Ajay"/>
    <s v="Hirapara"/>
    <s v="Ajay.Hirapara@srg.com.au"/>
    <x v="10"/>
    <x v="1"/>
    <d v="2024-04-24T00:00:00"/>
    <d v="2024-03-22T00:00:00"/>
    <m/>
    <x v="22"/>
    <s v="Q4, FY24"/>
  </r>
  <r>
    <x v="0"/>
    <s v="SS ECOMM SM4"/>
    <s v="SHARED SERVICES E-COM"/>
    <d v="2015-11-23T00:00:00"/>
    <s v="Celeste"/>
    <s v="Burgess"/>
    <s v="Celeste.Burgess@spotlight.com.au"/>
    <x v="0"/>
    <x v="1"/>
    <d v="2022-09-21T00:00:00"/>
    <d v="2022-09-20T00:00:00"/>
    <m/>
    <x v="30"/>
    <s v="Q1, FY23"/>
  </r>
  <r>
    <x v="0"/>
    <s v="SS ECOMM SM4"/>
    <s v="SHARED SERVICES E-COM"/>
    <d v="2015-11-23T00:00:00"/>
    <s v="Celeste"/>
    <s v="Burgess"/>
    <s v="Celeste.Burgess@spotlight.com.au"/>
    <x v="1"/>
    <x v="1"/>
    <d v="2022-09-21T00:00:00"/>
    <d v="2022-09-20T00:00:00"/>
    <m/>
    <x v="30"/>
    <s v="Q1, FY23"/>
  </r>
  <r>
    <x v="0"/>
    <s v="SS ECOMM SM4"/>
    <s v="SHARED SERVICES E-COM"/>
    <d v="2015-11-23T00:00:00"/>
    <s v="Celeste"/>
    <s v="Burgess"/>
    <s v="Celeste.Burgess@spotlight.com.au"/>
    <x v="2"/>
    <x v="1"/>
    <d v="2024-04-02T00:00:00"/>
    <d v="2024-02-29T00:00:00"/>
    <m/>
    <x v="5"/>
    <s v="Q4, FY24"/>
  </r>
  <r>
    <x v="0"/>
    <s v="SS ECOMM SM4"/>
    <s v="SHARED SERVICES E-COM"/>
    <d v="2015-11-23T00:00:00"/>
    <s v="Celeste"/>
    <s v="Burgess"/>
    <s v="Celeste.Burgess@spotlight.com.au"/>
    <x v="3"/>
    <x v="1"/>
    <d v="2024-04-02T00:00:00"/>
    <d v="2024-02-29T00:00:00"/>
    <m/>
    <x v="5"/>
    <s v="Q4, FY24"/>
  </r>
  <r>
    <x v="0"/>
    <s v="SS ECOMM SM4"/>
    <s v="SHARED SERVICES E-COM"/>
    <d v="2015-11-23T00:00:00"/>
    <s v="Celeste"/>
    <s v="Burgess"/>
    <s v="Celeste.Burgess@spotlight.com.au"/>
    <x v="4"/>
    <x v="1"/>
    <d v="2024-04-02T00:00:00"/>
    <d v="2024-02-29T00:00:00"/>
    <m/>
    <x v="5"/>
    <s v="Q4, FY24"/>
  </r>
  <r>
    <x v="0"/>
    <s v="SS ECOMM SM4"/>
    <s v="SHARED SERVICES E-COM"/>
    <d v="2015-11-23T00:00:00"/>
    <s v="Celeste"/>
    <s v="Burgess"/>
    <s v="Celeste.Burgess@spotlight.com.au"/>
    <x v="5"/>
    <x v="1"/>
    <d v="2024-04-02T00:00:00"/>
    <d v="2024-02-29T00:00:00"/>
    <m/>
    <x v="5"/>
    <s v="Q4, FY24"/>
  </r>
  <r>
    <x v="0"/>
    <s v="SS ECOMM SM4"/>
    <s v="SHARED SERVICES E-COM"/>
    <d v="2015-11-23T00:00:00"/>
    <s v="Celeste"/>
    <s v="Burgess"/>
    <s v="Celeste.Burgess@spotlight.com.au"/>
    <x v="6"/>
    <x v="1"/>
    <d v="2024-05-20T00:00:00"/>
    <d v="2024-02-29T00:00:00"/>
    <m/>
    <x v="22"/>
    <s v="Q4, FY24"/>
  </r>
  <r>
    <x v="0"/>
    <s v="SS ECOMM SM4"/>
    <s v="SHARED SERVICES E-COM"/>
    <d v="2015-11-23T00:00:00"/>
    <s v="Celeste"/>
    <s v="Burgess"/>
    <s v="Celeste.Burgess@spotlight.com.au"/>
    <x v="6"/>
    <x v="1"/>
    <d v="2025-05-16T00:00:00"/>
    <d v="2025-04-06T00:00:00"/>
    <m/>
    <x v="0"/>
    <s v="Q4, FY25"/>
  </r>
  <r>
    <x v="0"/>
    <s v="SS ECOMM SM4"/>
    <s v="SHARED SERVICES E-COM"/>
    <d v="2015-11-23T00:00:00"/>
    <s v="Celeste"/>
    <s v="Burgess"/>
    <s v="Celeste.Burgess@spotlight.com.au"/>
    <x v="7"/>
    <x v="1"/>
    <d v="2022-03-29T00:00:00"/>
    <d v="2022-03-15T00:00:00"/>
    <m/>
    <x v="27"/>
    <s v="Q4, FY22"/>
  </r>
  <r>
    <x v="0"/>
    <s v="SS ECOMM SM4"/>
    <s v="SHARED SERVICES E-COM"/>
    <d v="2015-11-23T00:00:00"/>
    <s v="Celeste"/>
    <s v="Burgess"/>
    <s v="Celeste.Burgess@spotlight.com.au"/>
    <x v="8"/>
    <x v="1"/>
    <d v="2022-07-12T00:00:00"/>
    <d v="2022-06-23T00:00:00"/>
    <m/>
    <x v="31"/>
    <s v="Q1, FY23"/>
  </r>
  <r>
    <x v="0"/>
    <s v="SS ECOMM SM4"/>
    <s v="SHARED SERVICES E-COM"/>
    <d v="2015-11-23T00:00:00"/>
    <s v="Celeste"/>
    <s v="Burgess"/>
    <s v="Celeste.Burgess@spotlight.com.au"/>
    <x v="9"/>
    <x v="1"/>
    <d v="2021-08-31T00:00:00"/>
    <d v="2021-08-09T00:00:00"/>
    <m/>
    <x v="18"/>
    <s v="Q1, FY22"/>
  </r>
  <r>
    <x v="0"/>
    <s v="SS ECOMM SM4"/>
    <s v="SHARED SERVICES E-COM"/>
    <d v="2015-11-23T00:00:00"/>
    <s v="Celeste"/>
    <s v="Burgess"/>
    <s v="Celeste.Burgess@spotlight.com.au"/>
    <x v="10"/>
    <x v="1"/>
    <d v="2017-10-25T00:00:00"/>
    <d v="2019-05-31T00:00:00"/>
    <s v="This training was originally completed in SLICK/Campfire and completion has been recorded in TMS"/>
    <x v="50"/>
    <s v="Not Applicable"/>
  </r>
  <r>
    <x v="2"/>
    <s v="IT DIGITAL"/>
    <s v="SHARED SERVICES IT"/>
    <d v="2015-10-12T00:00:00"/>
    <s v="Penny"/>
    <s v="Robin"/>
    <s v="PENNY.ROBIN@SRG.COM.AU"/>
    <x v="0"/>
    <x v="1"/>
    <d v="2022-09-21T00:00:00"/>
    <d v="2022-09-20T00:00:00"/>
    <m/>
    <x v="30"/>
    <s v="Q1, FY23"/>
  </r>
  <r>
    <x v="2"/>
    <s v="IT DIGITAL"/>
    <s v="SHARED SERVICES IT"/>
    <d v="2015-10-12T00:00:00"/>
    <s v="Penny"/>
    <s v="Robin"/>
    <s v="PENNY.ROBIN@SRG.COM.AU"/>
    <x v="1"/>
    <x v="1"/>
    <d v="2022-09-21T00:00:00"/>
    <d v="2022-09-20T00:00:00"/>
    <m/>
    <x v="30"/>
    <s v="Q1, FY23"/>
  </r>
  <r>
    <x v="2"/>
    <s v="IT DIGITAL"/>
    <s v="SHARED SERVICES IT"/>
    <d v="2015-10-12T00:00:00"/>
    <s v="Penny"/>
    <s v="Robin"/>
    <s v="PENNY.ROBIN@SRG.COM.AU"/>
    <x v="2"/>
    <x v="1"/>
    <d v="2019-04-17T00:00:00"/>
    <d v="2019-04-17T00:00:00"/>
    <m/>
    <x v="67"/>
    <s v="Q4, FY19"/>
  </r>
  <r>
    <x v="2"/>
    <s v="IT DIGITAL"/>
    <s v="SHARED SERVICES IT"/>
    <d v="2015-10-12T00:00:00"/>
    <s v="Penny"/>
    <s v="Robin"/>
    <s v="PENNY.ROBIN@SRG.COM.AU"/>
    <x v="2"/>
    <x v="1"/>
    <d v="2024-04-15T00:00:00"/>
    <d v="2024-02-29T00:00:00"/>
    <m/>
    <x v="5"/>
    <s v="Q4, FY24"/>
  </r>
  <r>
    <x v="2"/>
    <s v="IT DIGITAL"/>
    <s v="SHARED SERVICES IT"/>
    <d v="2015-10-12T00:00:00"/>
    <s v="Penny"/>
    <s v="Robin"/>
    <s v="PENNY.ROBIN@SRG.COM.AU"/>
    <x v="3"/>
    <x v="1"/>
    <d v="2019-11-29T00:00:00"/>
    <d v="2019-11-29T00:00:00"/>
    <m/>
    <x v="68"/>
    <s v="Q2, FY20"/>
  </r>
  <r>
    <x v="2"/>
    <s v="IT DIGITAL"/>
    <s v="SHARED SERVICES IT"/>
    <d v="2015-10-12T00:00:00"/>
    <s v="Penny"/>
    <s v="Robin"/>
    <s v="PENNY.ROBIN@SRG.COM.AU"/>
    <x v="3"/>
    <x v="1"/>
    <d v="2024-04-15T00:00:00"/>
    <d v="2024-02-29T00:00:00"/>
    <m/>
    <x v="5"/>
    <s v="Q4, FY24"/>
  </r>
  <r>
    <x v="2"/>
    <s v="IT DIGITAL"/>
    <s v="SHARED SERVICES IT"/>
    <d v="2015-10-12T00:00:00"/>
    <s v="Penny"/>
    <s v="Robin"/>
    <s v="PENNY.ROBIN@SRG.COM.AU"/>
    <x v="4"/>
    <x v="1"/>
    <d v="2021-01-15T00:00:00"/>
    <d v="2021-01-15T00:00:00"/>
    <m/>
    <x v="53"/>
    <s v="Q3, FY21"/>
  </r>
  <r>
    <x v="2"/>
    <s v="IT DIGITAL"/>
    <s v="SHARED SERVICES IT"/>
    <d v="2015-10-12T00:00:00"/>
    <s v="Penny"/>
    <s v="Robin"/>
    <s v="PENNY.ROBIN@SRG.COM.AU"/>
    <x v="4"/>
    <x v="1"/>
    <d v="2024-04-15T00:00:00"/>
    <d v="2024-02-29T00:00:00"/>
    <m/>
    <x v="5"/>
    <s v="Q4, FY24"/>
  </r>
  <r>
    <x v="2"/>
    <s v="IT DIGITAL"/>
    <s v="SHARED SERVICES IT"/>
    <d v="2015-10-12T00:00:00"/>
    <s v="Penny"/>
    <s v="Robin"/>
    <s v="PENNY.ROBIN@SRG.COM.AU"/>
    <x v="5"/>
    <x v="1"/>
    <d v="2019-08-23T00:00:00"/>
    <d v="2019-08-23T00:00:00"/>
    <m/>
    <x v="64"/>
    <s v="Q1, FY20"/>
  </r>
  <r>
    <x v="2"/>
    <s v="IT DIGITAL"/>
    <s v="SHARED SERVICES IT"/>
    <d v="2015-10-12T00:00:00"/>
    <s v="Penny"/>
    <s v="Robin"/>
    <s v="PENNY.ROBIN@SRG.COM.AU"/>
    <x v="5"/>
    <x v="1"/>
    <d v="2024-04-15T00:00:00"/>
    <d v="2024-02-29T00:00:00"/>
    <m/>
    <x v="5"/>
    <s v="Q4, FY24"/>
  </r>
  <r>
    <x v="2"/>
    <s v="IT DIGITAL"/>
    <s v="SHARED SERVICES IT"/>
    <d v="2015-10-12T00:00:00"/>
    <s v="Penny"/>
    <s v="Robin"/>
    <s v="PENNY.ROBIN@SRG.COM.AU"/>
    <x v="6"/>
    <x v="1"/>
    <d v="2024-04-11T00:00:00"/>
    <d v="2024-02-29T00:00:00"/>
    <m/>
    <x v="5"/>
    <s v="Q4, FY24"/>
  </r>
  <r>
    <x v="2"/>
    <s v="IT DIGITAL"/>
    <s v="SHARED SERVICES IT"/>
    <d v="2015-10-12T00:00:00"/>
    <s v="Penny"/>
    <s v="Robin"/>
    <s v="PENNY.ROBIN@SRG.COM.AU"/>
    <x v="7"/>
    <x v="1"/>
    <d v="2022-03-31T00:00:00"/>
    <d v="2022-03-15T00:00:00"/>
    <m/>
    <x v="27"/>
    <s v="Q4, FY22"/>
  </r>
  <r>
    <x v="2"/>
    <s v="IT DIGITAL"/>
    <s v="SHARED SERVICES IT"/>
    <d v="2015-10-12T00:00:00"/>
    <s v="Penny"/>
    <s v="Robin"/>
    <s v="PENNY.ROBIN@SRG.COM.AU"/>
    <x v="8"/>
    <x v="1"/>
    <d v="2022-07-08T00:00:00"/>
    <d v="2022-06-23T00:00:00"/>
    <m/>
    <x v="31"/>
    <s v="Q1, FY23"/>
  </r>
  <r>
    <x v="2"/>
    <s v="IT DIGITAL"/>
    <s v="SHARED SERVICES IT"/>
    <d v="2015-10-12T00:00:00"/>
    <s v="Penny"/>
    <s v="Robin"/>
    <s v="PENNY.ROBIN@SRG.COM.AU"/>
    <x v="9"/>
    <x v="1"/>
    <d v="2021-08-31T00:00:00"/>
    <d v="2021-08-09T00:00:00"/>
    <m/>
    <x v="18"/>
    <s v="Q1, FY22"/>
  </r>
  <r>
    <x v="2"/>
    <s v="IT DIGITAL"/>
    <s v="SHARED SERVICES IT"/>
    <d v="2015-10-12T00:00:00"/>
    <s v="Penny"/>
    <s v="Robin"/>
    <s v="PENNY.ROBIN@SRG.COM.AU"/>
    <x v="9"/>
    <x v="1"/>
    <d v="2024-03-01T00:00:00"/>
    <d v="2024-03-01T00:00:00"/>
    <m/>
    <x v="4"/>
    <s v="Q3, FY24"/>
  </r>
  <r>
    <x v="2"/>
    <s v="IT DIGITAL"/>
    <s v="SHARED SERVICES IT"/>
    <d v="2015-10-12T00:00:00"/>
    <s v="Penny"/>
    <s v="Robin"/>
    <s v="PENNY.ROBIN@SRG.COM.AU"/>
    <x v="9"/>
    <x v="1"/>
    <d v="2024-09-09T00:00:00"/>
    <d v="2024-09-09T00:00:00"/>
    <m/>
    <x v="16"/>
    <s v="Q1, FY25"/>
  </r>
  <r>
    <x v="2"/>
    <s v="IT DIGITAL"/>
    <s v="SHARED SERVICES IT"/>
    <d v="2015-10-12T00:00:00"/>
    <s v="Penny"/>
    <s v="Robin"/>
    <s v="PENNY.ROBIN@SRG.COM.AU"/>
    <x v="10"/>
    <x v="1"/>
    <d v="2017-02-23T00:00:00"/>
    <d v="2018-07-10T00:00:00"/>
    <m/>
    <x v="50"/>
    <s v="Not Applicable"/>
  </r>
  <r>
    <x v="4"/>
    <s v="CUSTOMER CARE/CM MGR"/>
    <s v="SHARED SERV CUSTOMER CARE"/>
    <d v="2015-10-05T00:00:00"/>
    <s v="Kate"/>
    <s v="Demme"/>
    <s v="kate.demme@spotlight.com.au"/>
    <x v="0"/>
    <x v="1"/>
    <d v="2022-09-21T00:00:00"/>
    <d v="2022-09-20T00:00:00"/>
    <m/>
    <x v="30"/>
    <s v="Q1, FY23"/>
  </r>
  <r>
    <x v="4"/>
    <s v="CUSTOMER CARE/CM MGR"/>
    <s v="SHARED SERV CUSTOMER CARE"/>
    <d v="2015-10-05T00:00:00"/>
    <s v="Kate"/>
    <s v="Demme"/>
    <s v="kate.demme@spotlight.com.au"/>
    <x v="1"/>
    <x v="1"/>
    <d v="2022-09-21T00:00:00"/>
    <d v="2022-09-20T00:00:00"/>
    <m/>
    <x v="30"/>
    <s v="Q1, FY23"/>
  </r>
  <r>
    <x v="4"/>
    <s v="CUSTOMER CARE/CM MGR"/>
    <s v="SHARED SERV CUSTOMER CARE"/>
    <d v="2015-10-05T00:00:00"/>
    <s v="Kate"/>
    <s v="Demme"/>
    <s v="kate.demme@spotlight.com.au"/>
    <x v="2"/>
    <x v="1"/>
    <d v="2024-03-27T00:00:00"/>
    <d v="2024-02-29T00:00:00"/>
    <m/>
    <x v="5"/>
    <s v="Q4, FY24"/>
  </r>
  <r>
    <x v="4"/>
    <s v="CUSTOMER CARE/CM MGR"/>
    <s v="SHARED SERV CUSTOMER CARE"/>
    <d v="2015-10-05T00:00:00"/>
    <s v="Kate"/>
    <s v="Demme"/>
    <s v="kate.demme@spotlight.com.au"/>
    <x v="3"/>
    <x v="1"/>
    <d v="2024-03-27T00:00:00"/>
    <d v="2024-02-29T00:00:00"/>
    <m/>
    <x v="5"/>
    <s v="Q4, FY24"/>
  </r>
  <r>
    <x v="4"/>
    <s v="CUSTOMER CARE/CM MGR"/>
    <s v="SHARED SERV CUSTOMER CARE"/>
    <d v="2015-10-05T00:00:00"/>
    <s v="Kate"/>
    <s v="Demme"/>
    <s v="kate.demme@spotlight.com.au"/>
    <x v="4"/>
    <x v="1"/>
    <d v="2024-03-27T00:00:00"/>
    <d v="2024-02-29T00:00:00"/>
    <m/>
    <x v="5"/>
    <s v="Q4, FY24"/>
  </r>
  <r>
    <x v="4"/>
    <s v="CUSTOMER CARE/CM MGR"/>
    <s v="SHARED SERV CUSTOMER CARE"/>
    <d v="2015-10-05T00:00:00"/>
    <s v="Kate"/>
    <s v="Demme"/>
    <s v="kate.demme@spotlight.com.au"/>
    <x v="5"/>
    <x v="1"/>
    <d v="2024-03-27T00:00:00"/>
    <d v="2024-02-29T00:00:00"/>
    <m/>
    <x v="5"/>
    <s v="Q4, FY24"/>
  </r>
  <r>
    <x v="4"/>
    <s v="CUSTOMER CARE/CM MGR"/>
    <s v="SHARED SERV CUSTOMER CARE"/>
    <d v="2015-10-05T00:00:00"/>
    <s v="Kate"/>
    <s v="Demme"/>
    <s v="kate.demme@spotlight.com.au"/>
    <x v="6"/>
    <x v="1"/>
    <d v="2024-03-27T00:00:00"/>
    <d v="2024-02-29T00:00:00"/>
    <m/>
    <x v="5"/>
    <s v="Q4, FY24"/>
  </r>
  <r>
    <x v="4"/>
    <s v="CUSTOMER CARE/CM MGR"/>
    <s v="SHARED SERV CUSTOMER CARE"/>
    <d v="2015-10-05T00:00:00"/>
    <s v="Kate"/>
    <s v="Demme"/>
    <s v="kate.demme@spotlight.com.au"/>
    <x v="7"/>
    <x v="1"/>
    <d v="2022-05-27T00:00:00"/>
    <d v="2022-03-15T00:00:00"/>
    <m/>
    <x v="42"/>
    <s v="Q4, FY22"/>
  </r>
  <r>
    <x v="4"/>
    <s v="CUSTOMER CARE/CM MGR"/>
    <s v="SHARED SERV CUSTOMER CARE"/>
    <d v="2015-10-05T00:00:00"/>
    <s v="Kate"/>
    <s v="Demme"/>
    <s v="kate.demme@spotlight.com.au"/>
    <x v="8"/>
    <x v="1"/>
    <d v="2023-01-03T00:00:00"/>
    <d v="2022-06-23T00:00:00"/>
    <m/>
    <x v="9"/>
    <s v="Q3, FY23"/>
  </r>
  <r>
    <x v="4"/>
    <s v="CUSTOMER CARE/CM MGR"/>
    <s v="SHARED SERV CUSTOMER CARE"/>
    <d v="2015-10-05T00:00:00"/>
    <s v="Kate"/>
    <s v="Demme"/>
    <s v="kate.demme@spotlight.com.au"/>
    <x v="9"/>
    <x v="1"/>
    <d v="2021-09-22T00:00:00"/>
    <d v="2021-08-09T00:00:00"/>
    <s v="Take notes"/>
    <x v="18"/>
    <s v="Q1, FY22"/>
  </r>
  <r>
    <x v="4"/>
    <s v="CUSTOMER CARE/CM MGR"/>
    <s v="SHARED SERV CUSTOMER CARE"/>
    <d v="2015-10-05T00:00:00"/>
    <s v="Kate"/>
    <s v="Demme"/>
    <s v="kate.demme@spotlight.com.au"/>
    <x v="9"/>
    <x v="1"/>
    <d v="2022-11-16T00:00:00"/>
    <d v="2022-11-16T00:00:00"/>
    <s v="Take notes"/>
    <x v="26"/>
    <s v="Q2, FY23"/>
  </r>
  <r>
    <x v="4"/>
    <s v="CUSTOMER CARE/CM MGR"/>
    <s v="SHARED SERV CUSTOMER CARE"/>
    <d v="2015-10-05T00:00:00"/>
    <s v="Kate"/>
    <s v="Demme"/>
    <s v="kate.demme@spotlight.com.au"/>
    <x v="9"/>
    <x v="1"/>
    <d v="2023-07-17T00:00:00"/>
    <d v="2023-07-17T00:00:00"/>
    <s v="Take notes"/>
    <x v="7"/>
    <s v="Q1, FY24"/>
  </r>
  <r>
    <x v="4"/>
    <s v="CUSTOMER CARE/CM MGR"/>
    <s v="SHARED SERV CUSTOMER CARE"/>
    <d v="2015-10-05T00:00:00"/>
    <s v="Kate"/>
    <s v="Demme"/>
    <s v="kate.demme@spotlight.com.au"/>
    <x v="9"/>
    <x v="1"/>
    <d v="2023-10-16T00:00:00"/>
    <d v="2023-10-16T00:00:00"/>
    <s v="Take notes"/>
    <x v="29"/>
    <s v="Q2, FY24"/>
  </r>
  <r>
    <x v="4"/>
    <s v="CUSTOMER CARE/CM MGR"/>
    <s v="SHARED SERV CUSTOMER CARE"/>
    <d v="2015-10-05T00:00:00"/>
    <s v="Kate"/>
    <s v="Demme"/>
    <s v="kate.demme@spotlight.com.au"/>
    <x v="10"/>
    <x v="1"/>
    <d v="2017-03-06T00:00:00"/>
    <d v="2019-05-31T00:00:00"/>
    <s v="This training was originally completed in SLICK/Campfire and completion has been recorded in TMS"/>
    <x v="50"/>
    <s v="Not Applicable"/>
  </r>
  <r>
    <x v="4"/>
    <s v="CUSTOMER CARE/CM MGR"/>
    <s v="SHARED SERV CUSTOMER CARE"/>
    <d v="2015-09-28T00:00:00"/>
    <s v="Bernie"/>
    <s v="Neilsen"/>
    <s v="Bernie.Neilsen@srg.com.au"/>
    <x v="0"/>
    <x v="1"/>
    <d v="2023-10-09T00:00:00"/>
    <d v="2022-09-20T00:00:00"/>
    <m/>
    <x v="29"/>
    <s v="Q2, FY24"/>
  </r>
  <r>
    <x v="4"/>
    <s v="CUSTOMER CARE/CM MGR"/>
    <s v="SHARED SERV CUSTOMER CARE"/>
    <d v="2015-09-28T00:00:00"/>
    <s v="Bernie"/>
    <s v="Neilsen"/>
    <s v="Bernie.Neilsen@srg.com.au"/>
    <x v="1"/>
    <x v="1"/>
    <d v="2023-10-06T00:00:00"/>
    <d v="2022-09-20T00:00:00"/>
    <m/>
    <x v="29"/>
    <s v="Q2, FY24"/>
  </r>
  <r>
    <x v="4"/>
    <s v="CUSTOMER CARE/CM MGR"/>
    <s v="SHARED SERV CUSTOMER CARE"/>
    <d v="2015-09-28T00:00:00"/>
    <s v="Bernie"/>
    <s v="Neilsen"/>
    <s v="Bernie.Neilsen@srg.com.au"/>
    <x v="2"/>
    <x v="0"/>
    <m/>
    <d v="2025-04-06T00:00:00"/>
    <m/>
    <x v="1"/>
    <s v="Q4, FY25"/>
  </r>
  <r>
    <x v="4"/>
    <s v="CUSTOMER CARE/CM MGR"/>
    <s v="SHARED SERV CUSTOMER CARE"/>
    <d v="2015-09-28T00:00:00"/>
    <s v="Bernie"/>
    <s v="Neilsen"/>
    <s v="Bernie.Neilsen@srg.com.au"/>
    <x v="2"/>
    <x v="1"/>
    <d v="2024-05-20T00:00:00"/>
    <d v="2024-02-29T00:00:00"/>
    <m/>
    <x v="22"/>
    <s v="Q4, FY24"/>
  </r>
  <r>
    <x v="4"/>
    <s v="CUSTOMER CARE/CM MGR"/>
    <s v="SHARED SERV CUSTOMER CARE"/>
    <d v="2015-09-28T00:00:00"/>
    <s v="Bernie"/>
    <s v="Neilsen"/>
    <s v="Bernie.Neilsen@srg.com.au"/>
    <x v="3"/>
    <x v="0"/>
    <m/>
    <d v="2025-04-06T00:00:00"/>
    <m/>
    <x v="1"/>
    <s v="Q4, FY25"/>
  </r>
  <r>
    <x v="4"/>
    <s v="CUSTOMER CARE/CM MGR"/>
    <s v="SHARED SERV CUSTOMER CARE"/>
    <d v="2015-09-28T00:00:00"/>
    <s v="Bernie"/>
    <s v="Neilsen"/>
    <s v="Bernie.Neilsen@srg.com.au"/>
    <x v="3"/>
    <x v="1"/>
    <d v="2024-05-20T00:00:00"/>
    <d v="2024-02-29T00:00:00"/>
    <m/>
    <x v="22"/>
    <s v="Q4, FY24"/>
  </r>
  <r>
    <x v="4"/>
    <s v="CUSTOMER CARE/CM MGR"/>
    <s v="SHARED SERV CUSTOMER CARE"/>
    <d v="2015-09-28T00:00:00"/>
    <s v="Bernie"/>
    <s v="Neilsen"/>
    <s v="Bernie.Neilsen@srg.com.au"/>
    <x v="4"/>
    <x v="0"/>
    <m/>
    <d v="2025-04-06T00:00:00"/>
    <m/>
    <x v="1"/>
    <s v="Q4, FY25"/>
  </r>
  <r>
    <x v="4"/>
    <s v="CUSTOMER CARE/CM MGR"/>
    <s v="SHARED SERV CUSTOMER CARE"/>
    <d v="2015-09-28T00:00:00"/>
    <s v="Bernie"/>
    <s v="Neilsen"/>
    <s v="Bernie.Neilsen@srg.com.au"/>
    <x v="4"/>
    <x v="1"/>
    <d v="2024-05-20T00:00:00"/>
    <d v="2024-02-29T00:00:00"/>
    <m/>
    <x v="22"/>
    <s v="Q4, FY24"/>
  </r>
  <r>
    <x v="4"/>
    <s v="CUSTOMER CARE/CM MGR"/>
    <s v="SHARED SERV CUSTOMER CARE"/>
    <d v="2015-09-28T00:00:00"/>
    <s v="Bernie"/>
    <s v="Neilsen"/>
    <s v="Bernie.Neilsen@srg.com.au"/>
    <x v="5"/>
    <x v="1"/>
    <d v="2020-02-04T00:00:00"/>
    <d v="2020-02-04T00:00:00"/>
    <m/>
    <x v="62"/>
    <s v="Q3, FY20"/>
  </r>
  <r>
    <x v="4"/>
    <s v="CUSTOMER CARE/CM MGR"/>
    <s v="SHARED SERV CUSTOMER CARE"/>
    <d v="2015-09-28T00:00:00"/>
    <s v="Bernie"/>
    <s v="Neilsen"/>
    <s v="Bernie.Neilsen@srg.com.au"/>
    <x v="5"/>
    <x v="1"/>
    <d v="2024-05-20T00:00:00"/>
    <d v="2024-02-29T00:00:00"/>
    <m/>
    <x v="22"/>
    <s v="Q4, FY24"/>
  </r>
  <r>
    <x v="4"/>
    <s v="CUSTOMER CARE/CM MGR"/>
    <s v="SHARED SERV CUSTOMER CARE"/>
    <d v="2015-09-28T00:00:00"/>
    <s v="Bernie"/>
    <s v="Neilsen"/>
    <s v="Bernie.Neilsen@srg.com.au"/>
    <x v="5"/>
    <x v="2"/>
    <m/>
    <d v="2025-04-06T00:00:00"/>
    <m/>
    <x v="50"/>
    <s v="Not Applicable"/>
  </r>
  <r>
    <x v="4"/>
    <s v="CUSTOMER CARE/CM MGR"/>
    <s v="SHARED SERV CUSTOMER CARE"/>
    <d v="2015-09-28T00:00:00"/>
    <s v="Bernie"/>
    <s v="Neilsen"/>
    <s v="Bernie.Neilsen@srg.com.au"/>
    <x v="6"/>
    <x v="0"/>
    <m/>
    <d v="2024-02-29T00:00:00"/>
    <m/>
    <x v="4"/>
    <s v="Q3, FY24"/>
  </r>
  <r>
    <x v="4"/>
    <s v="CUSTOMER CARE/CM MGR"/>
    <s v="SHARED SERV CUSTOMER CARE"/>
    <d v="2015-09-28T00:00:00"/>
    <s v="Bernie"/>
    <s v="Neilsen"/>
    <s v="Bernie.Neilsen@srg.com.au"/>
    <x v="7"/>
    <x v="1"/>
    <d v="2022-04-11T00:00:00"/>
    <d v="2022-03-15T00:00:00"/>
    <m/>
    <x v="27"/>
    <s v="Q4, FY22"/>
  </r>
  <r>
    <x v="4"/>
    <s v="CUSTOMER CARE/CM MGR"/>
    <s v="SHARED SERV CUSTOMER CARE"/>
    <d v="2015-09-28T00:00:00"/>
    <s v="Bernie"/>
    <s v="Neilsen"/>
    <s v="Bernie.Neilsen@srg.com.au"/>
    <x v="8"/>
    <x v="1"/>
    <d v="2023-04-04T00:00:00"/>
    <d v="2022-10-28T00:00:00"/>
    <m/>
    <x v="37"/>
    <s v="Q4, FY23"/>
  </r>
  <r>
    <x v="4"/>
    <s v="CUSTOMER CARE/CM MGR"/>
    <s v="SHARED SERV CUSTOMER CARE"/>
    <d v="2015-09-28T00:00:00"/>
    <s v="Bernie"/>
    <s v="Neilsen"/>
    <s v="Bernie.Neilsen@srg.com.au"/>
    <x v="9"/>
    <x v="1"/>
    <d v="2021-09-10T00:00:00"/>
    <d v="2021-09-10T00:00:00"/>
    <m/>
    <x v="18"/>
    <s v="Q1, FY22"/>
  </r>
  <r>
    <x v="4"/>
    <s v="CUSTOMER CARE/CM MGR"/>
    <s v="SHARED SERV CUSTOMER CARE"/>
    <d v="2015-09-28T00:00:00"/>
    <s v="Bernie"/>
    <s v="Neilsen"/>
    <s v="Bernie.Neilsen@srg.com.au"/>
    <x v="10"/>
    <x v="1"/>
    <d v="2019-07-18T00:00:00"/>
    <d v="2019-06-19T00:00:00"/>
    <m/>
    <x v="63"/>
    <s v="Q1, FY20"/>
  </r>
  <r>
    <x v="4"/>
    <s v="CUSTOMER CARE/CM MGR"/>
    <s v="SHARED SERV CUSTOMER CARE"/>
    <d v="2015-09-28T00:00:00"/>
    <s v="Bernie"/>
    <s v="Neilsen"/>
    <s v="Bernie.Neilsen@srg.com.au"/>
    <x v="10"/>
    <x v="1"/>
    <d v="2019-11-20T00:00:00"/>
    <d v="2019-11-20T00:00:00"/>
    <m/>
    <x v="68"/>
    <s v="Q2, FY20"/>
  </r>
  <r>
    <x v="4"/>
    <s v="CUSTOMER CARE/CM MGR"/>
    <s v="SHARED SERV CUSTOMER CARE"/>
    <d v="2015-09-28T00:00:00"/>
    <s v="Bernie"/>
    <s v="Neilsen"/>
    <s v="Bernie.Neilsen@srg.com.au"/>
    <x v="10"/>
    <x v="1"/>
    <d v="2023-07-05T00:00:00"/>
    <d v="2022-05-20T00:00:00"/>
    <m/>
    <x v="7"/>
    <s v="Q1, FY24"/>
  </r>
  <r>
    <x v="6"/>
    <s v="SS Finance SM3"/>
    <s v="SHARED SERVICES"/>
    <d v="2015-07-27T00:00:00"/>
    <s v="Mark"/>
    <s v="Furey"/>
    <s v="Mark.Furey@srg.com.au"/>
    <x v="0"/>
    <x v="1"/>
    <d v="2022-12-28T00:00:00"/>
    <d v="2022-09-20T00:00:00"/>
    <m/>
    <x v="9"/>
    <s v="Q3, FY23"/>
  </r>
  <r>
    <x v="6"/>
    <s v="SS Finance SM3"/>
    <s v="SHARED SERVICES"/>
    <d v="2015-07-27T00:00:00"/>
    <s v="Mark"/>
    <s v="Furey"/>
    <s v="Mark.Furey@srg.com.au"/>
    <x v="1"/>
    <x v="1"/>
    <d v="2023-07-11T00:00:00"/>
    <d v="2022-09-20T00:00:00"/>
    <s v="Increase my knowledge"/>
    <x v="7"/>
    <s v="Q1, FY24"/>
  </r>
  <r>
    <x v="6"/>
    <s v="SS Finance SM3"/>
    <s v="SHARED SERVICES"/>
    <d v="2015-07-27T00:00:00"/>
    <s v="Mark"/>
    <s v="Furey"/>
    <s v="Mark.Furey@srg.com.au"/>
    <x v="2"/>
    <x v="0"/>
    <m/>
    <d v="2024-02-29T00:00:00"/>
    <m/>
    <x v="4"/>
    <s v="Q3, FY24"/>
  </r>
  <r>
    <x v="6"/>
    <s v="SS Finance SM3"/>
    <s v="SHARED SERVICES"/>
    <d v="2015-07-27T00:00:00"/>
    <s v="Mark"/>
    <s v="Furey"/>
    <s v="Mark.Furey@srg.com.au"/>
    <x v="3"/>
    <x v="0"/>
    <m/>
    <d v="2024-02-29T00:00:00"/>
    <m/>
    <x v="4"/>
    <s v="Q3, FY24"/>
  </r>
  <r>
    <x v="6"/>
    <s v="SS Finance SM3"/>
    <s v="SHARED SERVICES"/>
    <d v="2015-07-27T00:00:00"/>
    <s v="Mark"/>
    <s v="Furey"/>
    <s v="Mark.Furey@srg.com.au"/>
    <x v="4"/>
    <x v="0"/>
    <m/>
    <d v="2024-02-29T00:00:00"/>
    <m/>
    <x v="4"/>
    <s v="Q3, FY24"/>
  </r>
  <r>
    <x v="6"/>
    <s v="SS Finance SM3"/>
    <s v="SHARED SERVICES"/>
    <d v="2015-07-27T00:00:00"/>
    <s v="Mark"/>
    <s v="Furey"/>
    <s v="Mark.Furey@srg.com.au"/>
    <x v="5"/>
    <x v="0"/>
    <m/>
    <d v="2024-02-29T00:00:00"/>
    <m/>
    <x v="4"/>
    <s v="Q3, FY24"/>
  </r>
  <r>
    <x v="6"/>
    <s v="SS Finance SM3"/>
    <s v="SHARED SERVICES"/>
    <d v="2015-07-27T00:00:00"/>
    <s v="Mark"/>
    <s v="Furey"/>
    <s v="Mark.Furey@srg.com.au"/>
    <x v="6"/>
    <x v="0"/>
    <m/>
    <d v="2024-02-29T00:00:00"/>
    <m/>
    <x v="4"/>
    <s v="Q3, FY24"/>
  </r>
  <r>
    <x v="6"/>
    <s v="SS Finance SM3"/>
    <s v="SHARED SERVICES"/>
    <d v="2015-07-27T00:00:00"/>
    <s v="Mark"/>
    <s v="Furey"/>
    <s v="Mark.Furey@srg.com.au"/>
    <x v="7"/>
    <x v="1"/>
    <d v="2022-04-11T00:00:00"/>
    <d v="2022-03-15T00:00:00"/>
    <s v="Understand"/>
    <x v="27"/>
    <s v="Q4, FY22"/>
  </r>
  <r>
    <x v="6"/>
    <s v="SS Finance SM3"/>
    <s v="SHARED SERVICES"/>
    <d v="2015-07-27T00:00:00"/>
    <s v="Mark"/>
    <s v="Furey"/>
    <s v="Mark.Furey@srg.com.au"/>
    <x v="8"/>
    <x v="1"/>
    <d v="2023-07-11T00:00:00"/>
    <d v="2022-06-23T00:00:00"/>
    <s v="I will get to know SGH"/>
    <x v="7"/>
    <s v="Q1, FY24"/>
  </r>
  <r>
    <x v="6"/>
    <s v="SS Finance SM3"/>
    <s v="SHARED SERVICES"/>
    <d v="2015-07-27T00:00:00"/>
    <s v="Mark"/>
    <s v="Furey"/>
    <s v="Mark.Furey@srg.com.au"/>
    <x v="9"/>
    <x v="1"/>
    <d v="2021-11-09T00:00:00"/>
    <d v="2021-08-09T00:00:00"/>
    <m/>
    <x v="44"/>
    <s v="Q2, FY22"/>
  </r>
  <r>
    <x v="6"/>
    <s v="SS Finance SM3"/>
    <s v="SHARED SERVICES"/>
    <d v="2015-07-27T00:00:00"/>
    <s v="Mark"/>
    <s v="Furey"/>
    <s v="Mark.Furey@srg.com.au"/>
    <x v="10"/>
    <x v="1"/>
    <d v="2021-12-09T00:00:00"/>
    <d v="2019-06-19T00:00:00"/>
    <m/>
    <x v="33"/>
    <s v="Q2, FY22"/>
  </r>
  <r>
    <x v="8"/>
    <m/>
    <s v="SHARED SERVICES"/>
    <d v="2015-06-01T00:00:00"/>
    <s v="Lynette"/>
    <s v="Jenkins"/>
    <s v="Lynette.Jenkins@srg.com.au"/>
    <x v="11"/>
    <x v="1"/>
    <d v="2023-02-03T00:00:00"/>
    <d v="2022-10-03T00:00:00"/>
    <m/>
    <x v="39"/>
    <s v="Q3, FY23"/>
  </r>
  <r>
    <x v="8"/>
    <m/>
    <s v="SHARED SERVICES"/>
    <d v="2015-06-01T00:00:00"/>
    <s v="Lynette"/>
    <s v="Jenkins"/>
    <s v="Lynette.Jenkins@srg.com.au"/>
    <x v="0"/>
    <x v="1"/>
    <d v="2022-09-29T00:00:00"/>
    <d v="2022-09-20T00:00:00"/>
    <m/>
    <x v="3"/>
    <s v="Q2, FY23"/>
  </r>
  <r>
    <x v="8"/>
    <m/>
    <s v="SHARED SERVICES"/>
    <d v="2015-06-01T00:00:00"/>
    <s v="Lynette"/>
    <s v="Jenkins"/>
    <s v="Lynette.Jenkins@srg.com.au"/>
    <x v="1"/>
    <x v="1"/>
    <d v="2022-09-29T00:00:00"/>
    <d v="2022-09-20T00:00:00"/>
    <m/>
    <x v="3"/>
    <s v="Q2, FY23"/>
  </r>
  <r>
    <x v="8"/>
    <m/>
    <s v="SHARED SERVICES"/>
    <d v="2015-06-01T00:00:00"/>
    <s v="Lynette"/>
    <s v="Jenkins"/>
    <s v="Lynette.Jenkins@srg.com.au"/>
    <x v="2"/>
    <x v="1"/>
    <d v="2024-04-04T00:00:00"/>
    <d v="2024-02-29T00:00:00"/>
    <m/>
    <x v="5"/>
    <s v="Q4, FY24"/>
  </r>
  <r>
    <x v="8"/>
    <m/>
    <s v="SHARED SERVICES"/>
    <d v="2015-06-01T00:00:00"/>
    <s v="Lynette"/>
    <s v="Jenkins"/>
    <s v="Lynette.Jenkins@srg.com.au"/>
    <x v="3"/>
    <x v="1"/>
    <d v="2024-04-04T00:00:00"/>
    <d v="2024-02-29T00:00:00"/>
    <m/>
    <x v="5"/>
    <s v="Q4, FY24"/>
  </r>
  <r>
    <x v="8"/>
    <m/>
    <s v="SHARED SERVICES"/>
    <d v="2015-06-01T00:00:00"/>
    <s v="Lynette"/>
    <s v="Jenkins"/>
    <s v="Lynette.Jenkins@srg.com.au"/>
    <x v="4"/>
    <x v="1"/>
    <d v="2024-04-04T00:00:00"/>
    <d v="2024-02-29T00:00:00"/>
    <m/>
    <x v="5"/>
    <s v="Q4, FY24"/>
  </r>
  <r>
    <x v="8"/>
    <m/>
    <s v="SHARED SERVICES"/>
    <d v="2015-06-01T00:00:00"/>
    <s v="Lynette"/>
    <s v="Jenkins"/>
    <s v="Lynette.Jenkins@srg.com.au"/>
    <x v="5"/>
    <x v="1"/>
    <d v="2024-04-04T00:00:00"/>
    <d v="2024-02-29T00:00:00"/>
    <m/>
    <x v="5"/>
    <s v="Q4, FY24"/>
  </r>
  <r>
    <x v="8"/>
    <m/>
    <s v="SHARED SERVICES"/>
    <d v="2015-06-01T00:00:00"/>
    <s v="Lynette"/>
    <s v="Jenkins"/>
    <s v="Lynette.Jenkins@srg.com.au"/>
    <x v="6"/>
    <x v="1"/>
    <d v="2024-04-04T00:00:00"/>
    <d v="2024-02-29T00:00:00"/>
    <m/>
    <x v="5"/>
    <s v="Q4, FY24"/>
  </r>
  <r>
    <x v="8"/>
    <m/>
    <s v="SHARED SERVICES"/>
    <d v="2015-06-01T00:00:00"/>
    <s v="Lynette"/>
    <s v="Jenkins"/>
    <s v="Lynette.Jenkins@srg.com.au"/>
    <x v="7"/>
    <x v="1"/>
    <d v="2022-07-21T00:00:00"/>
    <d v="2022-03-15T00:00:00"/>
    <m/>
    <x v="31"/>
    <s v="Q1, FY23"/>
  </r>
  <r>
    <x v="8"/>
    <m/>
    <s v="SHARED SERVICES"/>
    <d v="2015-06-01T00:00:00"/>
    <s v="Lynette"/>
    <s v="Jenkins"/>
    <s v="Lynette.Jenkins@srg.com.au"/>
    <x v="8"/>
    <x v="1"/>
    <d v="2022-07-21T00:00:00"/>
    <d v="2022-06-23T00:00:00"/>
    <m/>
    <x v="31"/>
    <s v="Q1, FY23"/>
  </r>
  <r>
    <x v="8"/>
    <m/>
    <s v="SHARED SERVICES"/>
    <d v="2015-06-01T00:00:00"/>
    <s v="Lynette"/>
    <s v="Jenkins"/>
    <s v="Lynette.Jenkins@srg.com.au"/>
    <x v="9"/>
    <x v="1"/>
    <d v="2021-08-30T00:00:00"/>
    <d v="2021-08-09T00:00:00"/>
    <m/>
    <x v="18"/>
    <s v="Q1, FY22"/>
  </r>
  <r>
    <x v="8"/>
    <m/>
    <s v="SHARED SERVICES"/>
    <d v="2015-06-01T00:00:00"/>
    <s v="Lynette"/>
    <s v="Jenkins"/>
    <s v="Lynette.Jenkins@srg.com.au"/>
    <x v="10"/>
    <x v="1"/>
    <d v="2017-03-06T00:00:00"/>
    <d v="2019-05-31T00:00:00"/>
    <s v="This training was originally completed in SLICK/Campfire and completion has been recorded in TMS"/>
    <x v="50"/>
    <s v="Not Applicable"/>
  </r>
  <r>
    <x v="0"/>
    <s v="SS ECOMM SM3"/>
    <s v="SHARED SERVICES E-COM"/>
    <d v="2014-11-17T00:00:00"/>
    <s v="Chris"/>
    <s v="Berlin"/>
    <s v="chris.berlin@srg.com.au"/>
    <x v="0"/>
    <x v="1"/>
    <d v="2022-09-21T00:00:00"/>
    <d v="2022-09-20T00:00:00"/>
    <m/>
    <x v="30"/>
    <s v="Q1, FY23"/>
  </r>
  <r>
    <x v="0"/>
    <s v="SS ECOMM SM3"/>
    <s v="SHARED SERVICES E-COM"/>
    <d v="2014-11-17T00:00:00"/>
    <s v="Chris"/>
    <s v="Berlin"/>
    <s v="chris.berlin@srg.com.au"/>
    <x v="1"/>
    <x v="1"/>
    <d v="2022-09-21T00:00:00"/>
    <d v="2022-09-20T00:00:00"/>
    <m/>
    <x v="30"/>
    <s v="Q1, FY23"/>
  </r>
  <r>
    <x v="0"/>
    <s v="SS ECOMM SM3"/>
    <s v="SHARED SERVICES E-COM"/>
    <d v="2014-11-17T00:00:00"/>
    <s v="Chris"/>
    <s v="Berlin"/>
    <s v="chris.berlin@srg.com.au"/>
    <x v="2"/>
    <x v="1"/>
    <d v="2024-03-18T00:00:00"/>
    <d v="2024-02-29T00:00:00"/>
    <m/>
    <x v="4"/>
    <s v="Q3, FY24"/>
  </r>
  <r>
    <x v="0"/>
    <s v="SS ECOMM SM3"/>
    <s v="SHARED SERVICES E-COM"/>
    <d v="2014-11-17T00:00:00"/>
    <s v="Chris"/>
    <s v="Berlin"/>
    <s v="chris.berlin@srg.com.au"/>
    <x v="3"/>
    <x v="1"/>
    <d v="2024-03-18T00:00:00"/>
    <d v="2024-02-29T00:00:00"/>
    <m/>
    <x v="4"/>
    <s v="Q3, FY24"/>
  </r>
  <r>
    <x v="0"/>
    <s v="SS ECOMM SM3"/>
    <s v="SHARED SERVICES E-COM"/>
    <d v="2014-11-17T00:00:00"/>
    <s v="Chris"/>
    <s v="Berlin"/>
    <s v="chris.berlin@srg.com.au"/>
    <x v="4"/>
    <x v="1"/>
    <d v="2024-03-18T00:00:00"/>
    <d v="2024-02-29T00:00:00"/>
    <m/>
    <x v="4"/>
    <s v="Q3, FY24"/>
  </r>
  <r>
    <x v="0"/>
    <s v="SS ECOMM SM3"/>
    <s v="SHARED SERVICES E-COM"/>
    <d v="2014-11-17T00:00:00"/>
    <s v="Chris"/>
    <s v="Berlin"/>
    <s v="chris.berlin@srg.com.au"/>
    <x v="5"/>
    <x v="1"/>
    <d v="2024-03-18T00:00:00"/>
    <d v="2024-02-29T00:00:00"/>
    <m/>
    <x v="4"/>
    <s v="Q3, FY24"/>
  </r>
  <r>
    <x v="0"/>
    <s v="SS ECOMM SM3"/>
    <s v="SHARED SERVICES E-COM"/>
    <d v="2014-11-17T00:00:00"/>
    <s v="Chris"/>
    <s v="Berlin"/>
    <s v="chris.berlin@srg.com.au"/>
    <x v="6"/>
    <x v="1"/>
    <d v="2024-03-18T00:00:00"/>
    <d v="2024-02-29T00:00:00"/>
    <m/>
    <x v="4"/>
    <s v="Q3, FY24"/>
  </r>
  <r>
    <x v="0"/>
    <s v="SS ECOMM SM3"/>
    <s v="SHARED SERVICES E-COM"/>
    <d v="2014-11-17T00:00:00"/>
    <s v="Chris"/>
    <s v="Berlin"/>
    <s v="chris.berlin@srg.com.au"/>
    <x v="7"/>
    <x v="1"/>
    <d v="2022-03-22T00:00:00"/>
    <d v="2022-03-15T00:00:00"/>
    <m/>
    <x v="6"/>
    <s v="Q3, FY22"/>
  </r>
  <r>
    <x v="0"/>
    <s v="SS ECOMM SM3"/>
    <s v="SHARED SERVICES E-COM"/>
    <d v="2014-11-17T00:00:00"/>
    <s v="Chris"/>
    <s v="Berlin"/>
    <s v="chris.berlin@srg.com.au"/>
    <x v="8"/>
    <x v="1"/>
    <d v="2022-07-04T00:00:00"/>
    <d v="2022-06-23T00:00:00"/>
    <m/>
    <x v="31"/>
    <s v="Q1, FY23"/>
  </r>
  <r>
    <x v="0"/>
    <s v="SS ECOMM SM3"/>
    <s v="SHARED SERVICES E-COM"/>
    <d v="2014-11-17T00:00:00"/>
    <s v="Chris"/>
    <s v="Berlin"/>
    <s v="chris.berlin@srg.com.au"/>
    <x v="8"/>
    <x v="1"/>
    <d v="2022-09-16T00:00:00"/>
    <d v="2022-09-16T00:00:00"/>
    <m/>
    <x v="30"/>
    <s v="Q1, FY23"/>
  </r>
  <r>
    <x v="0"/>
    <s v="SS ECOMM SM3"/>
    <s v="SHARED SERVICES E-COM"/>
    <d v="2014-11-17T00:00:00"/>
    <s v="Chris"/>
    <s v="Berlin"/>
    <s v="chris.berlin@srg.com.au"/>
    <x v="9"/>
    <x v="1"/>
    <d v="2021-08-27T00:00:00"/>
    <d v="2021-08-09T00:00:00"/>
    <m/>
    <x v="46"/>
    <s v="Q1, FY22"/>
  </r>
  <r>
    <x v="0"/>
    <s v="SS ECOMM SM3"/>
    <s v="SHARED SERVICES E-COM"/>
    <d v="2014-11-17T00:00:00"/>
    <s v="Chris"/>
    <s v="Berlin"/>
    <s v="chris.berlin@srg.com.au"/>
    <x v="10"/>
    <x v="1"/>
    <d v="2020-01-14T00:00:00"/>
    <d v="2019-06-19T00:00:00"/>
    <m/>
    <x v="57"/>
    <s v="Q3, FY20"/>
  </r>
  <r>
    <x v="2"/>
    <s v="IT ERP APPLICATIONS"/>
    <s v="SHARED SERVICES IT"/>
    <d v="2014-11-10T00:00:00"/>
    <s v="Burcu"/>
    <s v="Uygun"/>
    <s v="burcu.uygun@srg.com.au"/>
    <x v="0"/>
    <x v="1"/>
    <d v="2024-06-18T00:00:00"/>
    <d v="2022-09-20T00:00:00"/>
    <m/>
    <x v="21"/>
    <s v="Q4, FY24"/>
  </r>
  <r>
    <x v="2"/>
    <s v="IT ERP APPLICATIONS"/>
    <s v="SHARED SERVICES IT"/>
    <d v="2014-11-10T00:00:00"/>
    <s v="Burcu"/>
    <s v="Uygun"/>
    <s v="burcu.uygun@srg.com.au"/>
    <x v="1"/>
    <x v="1"/>
    <d v="2024-06-18T00:00:00"/>
    <d v="2022-09-20T00:00:00"/>
    <m/>
    <x v="21"/>
    <s v="Q4, FY24"/>
  </r>
  <r>
    <x v="2"/>
    <s v="IT ERP APPLICATIONS"/>
    <s v="SHARED SERVICES IT"/>
    <d v="2014-11-10T00:00:00"/>
    <s v="Burcu"/>
    <s v="Uygun"/>
    <s v="burcu.uygun@srg.com.au"/>
    <x v="2"/>
    <x v="0"/>
    <m/>
    <d v="2024-02-29T00:00:00"/>
    <m/>
    <x v="4"/>
    <s v="Q3, FY24"/>
  </r>
  <r>
    <x v="2"/>
    <s v="IT ERP APPLICATIONS"/>
    <s v="SHARED SERVICES IT"/>
    <d v="2014-11-10T00:00:00"/>
    <s v="Burcu"/>
    <s v="Uygun"/>
    <s v="burcu.uygun@srg.com.au"/>
    <x v="3"/>
    <x v="2"/>
    <m/>
    <d v="2024-02-29T00:00:00"/>
    <m/>
    <x v="50"/>
    <s v="Not Applicable"/>
  </r>
  <r>
    <x v="2"/>
    <s v="IT ERP APPLICATIONS"/>
    <s v="SHARED SERVICES IT"/>
    <d v="2014-11-10T00:00:00"/>
    <s v="Burcu"/>
    <s v="Uygun"/>
    <s v="burcu.uygun@srg.com.au"/>
    <x v="4"/>
    <x v="0"/>
    <m/>
    <d v="2024-02-29T00:00:00"/>
    <m/>
    <x v="4"/>
    <s v="Q3, FY24"/>
  </r>
  <r>
    <x v="2"/>
    <s v="IT ERP APPLICATIONS"/>
    <s v="SHARED SERVICES IT"/>
    <d v="2014-11-10T00:00:00"/>
    <s v="Burcu"/>
    <s v="Uygun"/>
    <s v="burcu.uygun@srg.com.au"/>
    <x v="5"/>
    <x v="0"/>
    <m/>
    <d v="2024-02-29T00:00:00"/>
    <m/>
    <x v="4"/>
    <s v="Q3, FY24"/>
  </r>
  <r>
    <x v="2"/>
    <s v="IT ERP APPLICATIONS"/>
    <s v="SHARED SERVICES IT"/>
    <d v="2014-11-10T00:00:00"/>
    <s v="Burcu"/>
    <s v="Uygun"/>
    <s v="burcu.uygun@srg.com.au"/>
    <x v="6"/>
    <x v="0"/>
    <m/>
    <d v="2024-02-29T00:00:00"/>
    <m/>
    <x v="4"/>
    <s v="Q3, FY24"/>
  </r>
  <r>
    <x v="2"/>
    <s v="IT ERP APPLICATIONS"/>
    <s v="SHARED SERVICES IT"/>
    <d v="2014-11-10T00:00:00"/>
    <s v="Burcu"/>
    <s v="Uygun"/>
    <s v="burcu.uygun@srg.com.au"/>
    <x v="7"/>
    <x v="1"/>
    <d v="2022-03-29T00:00:00"/>
    <d v="2022-03-15T00:00:00"/>
    <m/>
    <x v="27"/>
    <s v="Q4, FY22"/>
  </r>
  <r>
    <x v="2"/>
    <s v="IT ERP APPLICATIONS"/>
    <s v="SHARED SERVICES IT"/>
    <d v="2014-11-10T00:00:00"/>
    <s v="Burcu"/>
    <s v="Uygun"/>
    <s v="burcu.uygun@srg.com.au"/>
    <x v="8"/>
    <x v="1"/>
    <d v="2024-06-18T00:00:00"/>
    <d v="2022-06-23T00:00:00"/>
    <m/>
    <x v="21"/>
    <s v="Q4, FY24"/>
  </r>
  <r>
    <x v="2"/>
    <s v="IT ERP APPLICATIONS"/>
    <s v="SHARED SERVICES IT"/>
    <d v="2014-11-10T00:00:00"/>
    <s v="Burcu"/>
    <s v="Uygun"/>
    <s v="burcu.uygun@srg.com.au"/>
    <x v="9"/>
    <x v="1"/>
    <d v="2021-11-03T00:00:00"/>
    <d v="2021-08-09T00:00:00"/>
    <m/>
    <x v="44"/>
    <s v="Q2, FY22"/>
  </r>
  <r>
    <x v="2"/>
    <s v="IT ERP APPLICATIONS"/>
    <s v="SHARED SERVICES IT"/>
    <d v="2014-11-10T00:00:00"/>
    <s v="Burcu"/>
    <s v="Uygun"/>
    <s v="burcu.uygun@srg.com.au"/>
    <x v="10"/>
    <x v="1"/>
    <d v="2017-11-08T00:00:00"/>
    <d v="2019-05-31T00:00:00"/>
    <s v="This training was originally completed in SLICK/Campfire and completion has been recorded in TMS"/>
    <x v="50"/>
    <s v="Not Applicable"/>
  </r>
  <r>
    <x v="3"/>
    <s v="Procurement- Property"/>
    <s v="SHARED SERVICES"/>
    <d v="2014-10-13T00:00:00"/>
    <s v="Nathan"/>
    <s v="Mclelland"/>
    <s v="Nathan.McLelland@srg.com.au"/>
    <x v="0"/>
    <x v="1"/>
    <d v="2022-11-25T00:00:00"/>
    <d v="2022-09-20T00:00:00"/>
    <m/>
    <x v="26"/>
    <s v="Q2, FY23"/>
  </r>
  <r>
    <x v="3"/>
    <s v="Procurement- Property"/>
    <s v="SHARED SERVICES"/>
    <d v="2014-10-13T00:00:00"/>
    <s v="Nathan"/>
    <s v="Mclelland"/>
    <s v="Nathan.McLelland@srg.com.au"/>
    <x v="0"/>
    <x v="1"/>
    <d v="2023-02-03T00:00:00"/>
    <d v="2023-01-23T00:00:00"/>
    <m/>
    <x v="39"/>
    <s v="Q3, FY23"/>
  </r>
  <r>
    <x v="3"/>
    <s v="Procurement- Property"/>
    <s v="SHARED SERVICES"/>
    <d v="2014-10-13T00:00:00"/>
    <s v="Nathan"/>
    <s v="Mclelland"/>
    <s v="Nathan.McLelland@srg.com.au"/>
    <x v="1"/>
    <x v="1"/>
    <d v="2022-11-25T00:00:00"/>
    <d v="2022-09-20T00:00:00"/>
    <m/>
    <x v="26"/>
    <s v="Q2, FY23"/>
  </r>
  <r>
    <x v="3"/>
    <s v="Procurement- Property"/>
    <s v="SHARED SERVICES"/>
    <d v="2014-10-13T00:00:00"/>
    <s v="Nathan"/>
    <s v="Mclelland"/>
    <s v="Nathan.McLelland@srg.com.au"/>
    <x v="1"/>
    <x v="1"/>
    <d v="2023-02-03T00:00:00"/>
    <d v="2023-01-23T00:00:00"/>
    <m/>
    <x v="39"/>
    <s v="Q3, FY23"/>
  </r>
  <r>
    <x v="3"/>
    <s v="Procurement- Property"/>
    <s v="SHARED SERVICES"/>
    <d v="2014-10-13T00:00:00"/>
    <s v="Nathan"/>
    <s v="Mclelland"/>
    <s v="Nathan.McLelland@srg.com.au"/>
    <x v="2"/>
    <x v="0"/>
    <m/>
    <d v="2025-05-18T00:00:00"/>
    <m/>
    <x v="0"/>
    <s v="Q4, FY25"/>
  </r>
  <r>
    <x v="3"/>
    <s v="Procurement- Property"/>
    <s v="SHARED SERVICES"/>
    <d v="2014-10-13T00:00:00"/>
    <s v="Nathan"/>
    <s v="Mclelland"/>
    <s v="Nathan.McLelland@srg.com.au"/>
    <x v="2"/>
    <x v="1"/>
    <d v="2024-07-01T00:00:00"/>
    <d v="2024-02-29T00:00:00"/>
    <m/>
    <x v="20"/>
    <s v="Q1, FY25"/>
  </r>
  <r>
    <x v="3"/>
    <s v="Procurement- Property"/>
    <s v="SHARED SERVICES"/>
    <d v="2014-10-13T00:00:00"/>
    <s v="Nathan"/>
    <s v="Mclelland"/>
    <s v="Nathan.McLelland@srg.com.au"/>
    <x v="3"/>
    <x v="1"/>
    <d v="2024-05-27T00:00:00"/>
    <d v="2024-02-29T00:00:00"/>
    <m/>
    <x v="21"/>
    <s v="Q4, FY24"/>
  </r>
  <r>
    <x v="3"/>
    <s v="Procurement- Property"/>
    <s v="SHARED SERVICES"/>
    <d v="2014-10-13T00:00:00"/>
    <s v="Nathan"/>
    <s v="Mclelland"/>
    <s v="Nathan.McLelland@srg.com.au"/>
    <x v="3"/>
    <x v="1"/>
    <d v="2025-05-28T00:00:00"/>
    <d v="2025-04-13T00:00:00"/>
    <m/>
    <x v="0"/>
    <s v="Q4, FY25"/>
  </r>
  <r>
    <x v="3"/>
    <s v="Procurement- Property"/>
    <s v="SHARED SERVICES"/>
    <d v="2014-10-13T00:00:00"/>
    <s v="Nathan"/>
    <s v="Mclelland"/>
    <s v="Nathan.McLelland@srg.com.au"/>
    <x v="4"/>
    <x v="1"/>
    <d v="2024-07-01T00:00:00"/>
    <d v="2024-02-29T00:00:00"/>
    <m/>
    <x v="20"/>
    <s v="Q1, FY25"/>
  </r>
  <r>
    <x v="3"/>
    <s v="Procurement- Property"/>
    <s v="SHARED SERVICES"/>
    <d v="2014-10-13T00:00:00"/>
    <s v="Nathan"/>
    <s v="Mclelland"/>
    <s v="Nathan.McLelland@srg.com.au"/>
    <x v="4"/>
    <x v="1"/>
    <d v="2025-05-28T00:00:00"/>
    <d v="2025-05-18T00:00:00"/>
    <m/>
    <x v="0"/>
    <s v="Q4, FY25"/>
  </r>
  <r>
    <x v="3"/>
    <s v="Procurement- Property"/>
    <s v="SHARED SERVICES"/>
    <d v="2014-10-13T00:00:00"/>
    <s v="Nathan"/>
    <s v="Mclelland"/>
    <s v="Nathan.McLelland@srg.com.au"/>
    <x v="5"/>
    <x v="0"/>
    <m/>
    <d v="2025-05-18T00:00:00"/>
    <m/>
    <x v="0"/>
    <s v="Q4, FY25"/>
  </r>
  <r>
    <x v="3"/>
    <s v="Procurement- Property"/>
    <s v="SHARED SERVICES"/>
    <d v="2014-10-13T00:00:00"/>
    <s v="Nathan"/>
    <s v="Mclelland"/>
    <s v="Nathan.McLelland@srg.com.au"/>
    <x v="5"/>
    <x v="1"/>
    <d v="2024-07-01T00:00:00"/>
    <d v="2024-02-29T00:00:00"/>
    <m/>
    <x v="20"/>
    <s v="Q1, FY25"/>
  </r>
  <r>
    <x v="3"/>
    <s v="Procurement- Property"/>
    <s v="SHARED SERVICES"/>
    <d v="2014-10-13T00:00:00"/>
    <s v="Nathan"/>
    <s v="Mclelland"/>
    <s v="Nathan.McLelland@srg.com.au"/>
    <x v="6"/>
    <x v="1"/>
    <d v="2024-05-27T00:00:00"/>
    <d v="2024-02-29T00:00:00"/>
    <m/>
    <x v="21"/>
    <s v="Q4, FY24"/>
  </r>
  <r>
    <x v="3"/>
    <s v="Procurement- Property"/>
    <s v="SHARED SERVICES"/>
    <d v="2014-10-13T00:00:00"/>
    <s v="Nathan"/>
    <s v="Mclelland"/>
    <s v="Nathan.McLelland@srg.com.au"/>
    <x v="6"/>
    <x v="1"/>
    <d v="2025-04-30T00:00:00"/>
    <d v="2025-04-13T00:00:00"/>
    <m/>
    <x v="0"/>
    <s v="Q4, FY25"/>
  </r>
  <r>
    <x v="3"/>
    <s v="Procurement- Property"/>
    <s v="SHARED SERVICES"/>
    <d v="2014-10-13T00:00:00"/>
    <s v="Nathan"/>
    <s v="Mclelland"/>
    <s v="Nathan.McLelland@srg.com.au"/>
    <x v="7"/>
    <x v="1"/>
    <d v="2022-03-22T00:00:00"/>
    <d v="2022-03-15T00:00:00"/>
    <m/>
    <x v="6"/>
    <s v="Q3, FY22"/>
  </r>
  <r>
    <x v="3"/>
    <s v="Procurement- Property"/>
    <s v="SHARED SERVICES"/>
    <d v="2014-10-13T00:00:00"/>
    <s v="Nathan"/>
    <s v="Mclelland"/>
    <s v="Nathan.McLelland@srg.com.au"/>
    <x v="8"/>
    <x v="1"/>
    <d v="2022-11-24T00:00:00"/>
    <d v="2022-06-23T00:00:00"/>
    <m/>
    <x v="26"/>
    <s v="Q2, FY23"/>
  </r>
  <r>
    <x v="3"/>
    <s v="Procurement- Property"/>
    <s v="SHARED SERVICES"/>
    <d v="2014-10-13T00:00:00"/>
    <s v="Nathan"/>
    <s v="Mclelland"/>
    <s v="Nathan.McLelland@srg.com.au"/>
    <x v="9"/>
    <x v="1"/>
    <d v="2021-08-27T00:00:00"/>
    <d v="2021-08-09T00:00:00"/>
    <m/>
    <x v="46"/>
    <s v="Q1, FY22"/>
  </r>
  <r>
    <x v="3"/>
    <s v="Procurement- Property"/>
    <s v="SHARED SERVICES"/>
    <d v="2014-10-13T00:00:00"/>
    <s v="Nathan"/>
    <s v="Mclelland"/>
    <s v="Nathan.McLelland@srg.com.au"/>
    <x v="10"/>
    <x v="1"/>
    <d v="2017-02-17T00:00:00"/>
    <d v="2018-07-10T00:00:00"/>
    <m/>
    <x v="50"/>
    <s v="Not Applicable"/>
  </r>
  <r>
    <x v="3"/>
    <s v="Procurement- Property"/>
    <s v="SHARED SERVICES"/>
    <d v="2014-10-13T00:00:00"/>
    <s v="Nathan"/>
    <s v="Mclelland"/>
    <s v="Nathan.McLelland@srg.com.au"/>
    <x v="10"/>
    <x v="1"/>
    <d v="2017-08-17T00:00:00"/>
    <d v="2018-07-16T00:00:00"/>
    <m/>
    <x v="50"/>
    <s v="Not Applicable"/>
  </r>
  <r>
    <x v="6"/>
    <s v="SS Finance SM3"/>
    <s v="SHARED SERVICES"/>
    <d v="2014-10-13T00:00:00"/>
    <s v="Marius"/>
    <s v="Muller"/>
    <s v="Marius.Muller@srg.com.au"/>
    <x v="0"/>
    <x v="1"/>
    <d v="2022-12-05T00:00:00"/>
    <d v="2022-09-20T00:00:00"/>
    <m/>
    <x v="40"/>
    <s v="Q2, FY23"/>
  </r>
  <r>
    <x v="6"/>
    <s v="SS Finance SM3"/>
    <s v="SHARED SERVICES"/>
    <d v="2014-10-13T00:00:00"/>
    <s v="Marius"/>
    <s v="Muller"/>
    <s v="Marius.Muller@srg.com.au"/>
    <x v="1"/>
    <x v="1"/>
    <d v="2022-12-05T00:00:00"/>
    <d v="2022-09-20T00:00:00"/>
    <m/>
    <x v="40"/>
    <s v="Q2, FY23"/>
  </r>
  <r>
    <x v="6"/>
    <s v="SS Finance SM3"/>
    <s v="SHARED SERVICES"/>
    <d v="2014-10-13T00:00:00"/>
    <s v="Marius"/>
    <s v="Muller"/>
    <s v="Marius.Muller@srg.com.au"/>
    <x v="2"/>
    <x v="1"/>
    <d v="2024-05-04T00:00:00"/>
    <d v="2024-02-29T00:00:00"/>
    <m/>
    <x v="22"/>
    <s v="Q4, FY24"/>
  </r>
  <r>
    <x v="6"/>
    <s v="SS Finance SM3"/>
    <s v="SHARED SERVICES"/>
    <d v="2014-10-13T00:00:00"/>
    <s v="Marius"/>
    <s v="Muller"/>
    <s v="Marius.Muller@srg.com.au"/>
    <x v="2"/>
    <x v="1"/>
    <d v="2025-05-01T00:00:00"/>
    <d v="2025-03-21T00:00:00"/>
    <m/>
    <x v="0"/>
    <s v="Q4, FY25"/>
  </r>
  <r>
    <x v="6"/>
    <s v="SS Finance SM3"/>
    <s v="SHARED SERVICES"/>
    <d v="2014-10-13T00:00:00"/>
    <s v="Marius"/>
    <s v="Muller"/>
    <s v="Marius.Muller@srg.com.au"/>
    <x v="3"/>
    <x v="1"/>
    <d v="2024-05-04T00:00:00"/>
    <d v="2024-02-29T00:00:00"/>
    <m/>
    <x v="22"/>
    <s v="Q4, FY24"/>
  </r>
  <r>
    <x v="6"/>
    <s v="SS Finance SM3"/>
    <s v="SHARED SERVICES"/>
    <d v="2014-10-13T00:00:00"/>
    <s v="Marius"/>
    <s v="Muller"/>
    <s v="Marius.Muller@srg.com.au"/>
    <x v="3"/>
    <x v="1"/>
    <d v="2025-05-01T00:00:00"/>
    <d v="2025-03-21T00:00:00"/>
    <m/>
    <x v="0"/>
    <s v="Q4, FY25"/>
  </r>
  <r>
    <x v="6"/>
    <s v="SS Finance SM3"/>
    <s v="SHARED SERVICES"/>
    <d v="2014-10-13T00:00:00"/>
    <s v="Marius"/>
    <s v="Muller"/>
    <s v="Marius.Muller@srg.com.au"/>
    <x v="4"/>
    <x v="1"/>
    <d v="2024-05-04T00:00:00"/>
    <d v="2024-02-29T00:00:00"/>
    <m/>
    <x v="22"/>
    <s v="Q4, FY24"/>
  </r>
  <r>
    <x v="6"/>
    <s v="SS Finance SM3"/>
    <s v="SHARED SERVICES"/>
    <d v="2014-10-13T00:00:00"/>
    <s v="Marius"/>
    <s v="Muller"/>
    <s v="Marius.Muller@srg.com.au"/>
    <x v="4"/>
    <x v="1"/>
    <d v="2025-05-01T00:00:00"/>
    <d v="2025-03-21T00:00:00"/>
    <m/>
    <x v="0"/>
    <s v="Q4, FY25"/>
  </r>
  <r>
    <x v="6"/>
    <s v="SS Finance SM3"/>
    <s v="SHARED SERVICES"/>
    <d v="2014-10-13T00:00:00"/>
    <s v="Marius"/>
    <s v="Muller"/>
    <s v="Marius.Muller@srg.com.au"/>
    <x v="5"/>
    <x v="1"/>
    <d v="2024-05-04T00:00:00"/>
    <d v="2024-02-29T00:00:00"/>
    <m/>
    <x v="22"/>
    <s v="Q4, FY24"/>
  </r>
  <r>
    <x v="6"/>
    <s v="SS Finance SM3"/>
    <s v="SHARED SERVICES"/>
    <d v="2014-10-13T00:00:00"/>
    <s v="Marius"/>
    <s v="Muller"/>
    <s v="Marius.Muller@srg.com.au"/>
    <x v="5"/>
    <x v="1"/>
    <d v="2025-05-01T00:00:00"/>
    <d v="2025-03-21T00:00:00"/>
    <m/>
    <x v="0"/>
    <s v="Q4, FY25"/>
  </r>
  <r>
    <x v="6"/>
    <s v="SS Finance SM3"/>
    <s v="SHARED SERVICES"/>
    <d v="2014-10-13T00:00:00"/>
    <s v="Marius"/>
    <s v="Muller"/>
    <s v="Marius.Muller@srg.com.au"/>
    <x v="6"/>
    <x v="1"/>
    <d v="2024-05-04T00:00:00"/>
    <d v="2024-02-29T00:00:00"/>
    <s v="Will not click on any unsecured links, sites, emails, ect as per lessons viewed. "/>
    <x v="22"/>
    <s v="Q4, FY24"/>
  </r>
  <r>
    <x v="6"/>
    <s v="SS Finance SM3"/>
    <s v="SHARED SERVICES"/>
    <d v="2014-10-13T00:00:00"/>
    <s v="Marius"/>
    <s v="Muller"/>
    <s v="Marius.Muller@srg.com.au"/>
    <x v="6"/>
    <x v="1"/>
    <d v="2025-05-01T00:00:00"/>
    <d v="2025-03-21T00:00:00"/>
    <m/>
    <x v="0"/>
    <s v="Q4, FY25"/>
  </r>
  <r>
    <x v="6"/>
    <s v="SS Finance SM3"/>
    <s v="SHARED SERVICES"/>
    <d v="2014-10-13T00:00:00"/>
    <s v="Marius"/>
    <s v="Muller"/>
    <s v="Marius.Muller@srg.com.au"/>
    <x v="7"/>
    <x v="1"/>
    <d v="2022-04-12T00:00:00"/>
    <d v="2022-03-15T00:00:00"/>
    <m/>
    <x v="27"/>
    <s v="Q4, FY22"/>
  </r>
  <r>
    <x v="6"/>
    <s v="SS Finance SM3"/>
    <s v="SHARED SERVICES"/>
    <d v="2014-10-13T00:00:00"/>
    <s v="Marius"/>
    <s v="Muller"/>
    <s v="Marius.Muller@srg.com.au"/>
    <x v="8"/>
    <x v="1"/>
    <d v="2022-08-12T00:00:00"/>
    <d v="2022-06-23T00:00:00"/>
    <m/>
    <x v="10"/>
    <s v="Q1, FY23"/>
  </r>
  <r>
    <x v="6"/>
    <s v="SS Finance SM3"/>
    <s v="SHARED SERVICES"/>
    <d v="2014-10-13T00:00:00"/>
    <s v="Marius"/>
    <s v="Muller"/>
    <s v="Marius.Muller@srg.com.au"/>
    <x v="9"/>
    <x v="1"/>
    <d v="2021-08-30T00:00:00"/>
    <d v="2021-08-09T00:00:00"/>
    <m/>
    <x v="18"/>
    <s v="Q1, FY22"/>
  </r>
  <r>
    <x v="6"/>
    <s v="SS Finance SM3"/>
    <s v="SHARED SERVICES"/>
    <d v="2014-10-13T00:00:00"/>
    <s v="Marius"/>
    <s v="Muller"/>
    <s v="Marius.Muller@srg.com.au"/>
    <x v="10"/>
    <x v="1"/>
    <d v="2017-02-28T00:00:00"/>
    <d v="2018-07-20T00:00:00"/>
    <s v="This training was originally completed in Campfire and completion has been recoded in TMS"/>
    <x v="50"/>
    <s v="Not Applicable"/>
  </r>
  <r>
    <x v="0"/>
    <s v="SS ECOMM SM4"/>
    <s v="SHARED SERVICES E-COM"/>
    <d v="2014-09-22T00:00:00"/>
    <s v="Rebecca"/>
    <s v="Kidd"/>
    <s v="Rebecca.Kidd@spotlight.com.au"/>
    <x v="0"/>
    <x v="1"/>
    <d v="2022-09-21T00:00:00"/>
    <d v="2022-09-20T00:00:00"/>
    <m/>
    <x v="30"/>
    <s v="Q1, FY23"/>
  </r>
  <r>
    <x v="0"/>
    <s v="SS ECOMM SM4"/>
    <s v="SHARED SERVICES E-COM"/>
    <d v="2014-09-22T00:00:00"/>
    <s v="Rebecca"/>
    <s v="Kidd"/>
    <s v="Rebecca.Kidd@spotlight.com.au"/>
    <x v="1"/>
    <x v="1"/>
    <d v="2022-09-21T00:00:00"/>
    <d v="2022-09-20T00:00:00"/>
    <m/>
    <x v="30"/>
    <s v="Q1, FY23"/>
  </r>
  <r>
    <x v="0"/>
    <s v="SS ECOMM SM4"/>
    <s v="SHARED SERVICES E-COM"/>
    <d v="2014-09-22T00:00:00"/>
    <s v="Rebecca"/>
    <s v="Kidd"/>
    <s v="Rebecca.Kidd@spotlight.com.au"/>
    <x v="2"/>
    <x v="0"/>
    <m/>
    <d v="2025-05-07T00:00:00"/>
    <m/>
    <x v="0"/>
    <s v="Q4, FY25"/>
  </r>
  <r>
    <x v="0"/>
    <s v="SS ECOMM SM4"/>
    <s v="SHARED SERVICES E-COM"/>
    <d v="2014-09-22T00:00:00"/>
    <s v="Rebecca"/>
    <s v="Kidd"/>
    <s v="Rebecca.Kidd@spotlight.com.au"/>
    <x v="2"/>
    <x v="1"/>
    <d v="2024-06-20T00:00:00"/>
    <d v="2024-02-29T00:00:00"/>
    <m/>
    <x v="21"/>
    <s v="Q4, FY24"/>
  </r>
  <r>
    <x v="0"/>
    <s v="SS ECOMM SM4"/>
    <s v="SHARED SERVICES E-COM"/>
    <d v="2014-09-22T00:00:00"/>
    <s v="Rebecca"/>
    <s v="Kidd"/>
    <s v="Rebecca.Kidd@spotlight.com.au"/>
    <x v="3"/>
    <x v="1"/>
    <d v="2024-07-25T00:00:00"/>
    <d v="2024-02-29T00:00:00"/>
    <m/>
    <x v="20"/>
    <s v="Q1, FY25"/>
  </r>
  <r>
    <x v="0"/>
    <s v="SS ECOMM SM4"/>
    <s v="SHARED SERVICES E-COM"/>
    <d v="2014-09-22T00:00:00"/>
    <s v="Rebecca"/>
    <s v="Kidd"/>
    <s v="Rebecca.Kidd@spotlight.com.au"/>
    <x v="4"/>
    <x v="0"/>
    <m/>
    <d v="2025-05-07T00:00:00"/>
    <m/>
    <x v="0"/>
    <s v="Q4, FY25"/>
  </r>
  <r>
    <x v="0"/>
    <s v="SS ECOMM SM4"/>
    <s v="SHARED SERVICES E-COM"/>
    <d v="2014-09-22T00:00:00"/>
    <s v="Rebecca"/>
    <s v="Kidd"/>
    <s v="Rebecca.Kidd@spotlight.com.au"/>
    <x v="4"/>
    <x v="1"/>
    <d v="2024-06-20T00:00:00"/>
    <d v="2024-02-29T00:00:00"/>
    <m/>
    <x v="21"/>
    <s v="Q4, FY24"/>
  </r>
  <r>
    <x v="0"/>
    <s v="SS ECOMM SM4"/>
    <s v="SHARED SERVICES E-COM"/>
    <d v="2014-09-22T00:00:00"/>
    <s v="Rebecca"/>
    <s v="Kidd"/>
    <s v="Rebecca.Kidd@spotlight.com.au"/>
    <x v="5"/>
    <x v="0"/>
    <m/>
    <d v="2025-05-05T00:00:00"/>
    <m/>
    <x v="0"/>
    <s v="Q4, FY25"/>
  </r>
  <r>
    <x v="0"/>
    <s v="SS ECOMM SM4"/>
    <s v="SHARED SERVICES E-COM"/>
    <d v="2014-09-22T00:00:00"/>
    <s v="Rebecca"/>
    <s v="Kidd"/>
    <s v="Rebecca.Kidd@spotlight.com.au"/>
    <x v="5"/>
    <x v="1"/>
    <d v="2020-02-20T00:00:00"/>
    <d v="2020-02-20T00:00:00"/>
    <m/>
    <x v="62"/>
    <s v="Q3, FY20"/>
  </r>
  <r>
    <x v="0"/>
    <s v="SS ECOMM SM4"/>
    <s v="SHARED SERVICES E-COM"/>
    <d v="2014-09-22T00:00:00"/>
    <s v="Rebecca"/>
    <s v="Kidd"/>
    <s v="Rebecca.Kidd@spotlight.com.au"/>
    <x v="5"/>
    <x v="1"/>
    <d v="2024-06-18T00:00:00"/>
    <d v="2024-02-29T00:00:00"/>
    <m/>
    <x v="21"/>
    <s v="Q4, FY24"/>
  </r>
  <r>
    <x v="0"/>
    <s v="SS ECOMM SM4"/>
    <s v="SHARED SERVICES E-COM"/>
    <d v="2014-09-22T00:00:00"/>
    <s v="Rebecca"/>
    <s v="Kidd"/>
    <s v="Rebecca.Kidd@spotlight.com.au"/>
    <x v="6"/>
    <x v="1"/>
    <d v="2024-07-25T00:00:00"/>
    <d v="2024-02-29T00:00:00"/>
    <m/>
    <x v="20"/>
    <s v="Q1, FY25"/>
  </r>
  <r>
    <x v="0"/>
    <s v="SS ECOMM SM4"/>
    <s v="SHARED SERVICES E-COM"/>
    <d v="2014-09-22T00:00:00"/>
    <s v="Rebecca"/>
    <s v="Kidd"/>
    <s v="Rebecca.Kidd@spotlight.com.au"/>
    <x v="7"/>
    <x v="1"/>
    <d v="2022-03-30T00:00:00"/>
    <d v="2022-03-15T00:00:00"/>
    <m/>
    <x v="27"/>
    <s v="Q4, FY22"/>
  </r>
  <r>
    <x v="0"/>
    <s v="SS ECOMM SM4"/>
    <s v="SHARED SERVICES E-COM"/>
    <d v="2014-09-22T00:00:00"/>
    <s v="Rebecca"/>
    <s v="Kidd"/>
    <s v="Rebecca.Kidd@spotlight.com.au"/>
    <x v="8"/>
    <x v="1"/>
    <d v="2022-07-07T00:00:00"/>
    <d v="2022-06-23T00:00:00"/>
    <m/>
    <x v="31"/>
    <s v="Q1, FY23"/>
  </r>
  <r>
    <x v="0"/>
    <s v="SS ECOMM SM4"/>
    <s v="SHARED SERVICES E-COM"/>
    <d v="2014-09-22T00:00:00"/>
    <s v="Rebecca"/>
    <s v="Kidd"/>
    <s v="Rebecca.Kidd@spotlight.com.au"/>
    <x v="9"/>
    <x v="1"/>
    <d v="2021-09-09T00:00:00"/>
    <d v="2021-08-09T00:00:00"/>
    <m/>
    <x v="18"/>
    <s v="Q1, FY22"/>
  </r>
  <r>
    <x v="0"/>
    <s v="SS ECOMM SM4"/>
    <s v="SHARED SERVICES E-COM"/>
    <d v="2014-09-22T00:00:00"/>
    <s v="Rebecca"/>
    <s v="Kidd"/>
    <s v="Rebecca.Kidd@spotlight.com.au"/>
    <x v="10"/>
    <x v="1"/>
    <d v="2022-01-18T00:00:00"/>
    <d v="2019-06-19T00:00:00"/>
    <s v="Read and understand all notes and question any information that does not make sense or understand to learn more about the tool. The date I have choose below I believe is the go live date"/>
    <x v="11"/>
    <s v="Q3, FY22"/>
  </r>
  <r>
    <x v="4"/>
    <s v="SS ECOMM SM1"/>
    <s v="SHARED SERVICES E-COM"/>
    <d v="2014-09-08T00:00:00"/>
    <s v="Annie"/>
    <s v="Chung"/>
    <s v="annie.chung@srg.com.au"/>
    <x v="0"/>
    <x v="1"/>
    <d v="2022-09-30T00:00:00"/>
    <d v="2022-09-20T00:00:00"/>
    <m/>
    <x v="3"/>
    <s v="Q2, FY23"/>
  </r>
  <r>
    <x v="4"/>
    <s v="SS ECOMM SM1"/>
    <s v="SHARED SERVICES E-COM"/>
    <d v="2014-09-08T00:00:00"/>
    <s v="Annie"/>
    <s v="Chung"/>
    <s v="annie.chung@srg.com.au"/>
    <x v="1"/>
    <x v="1"/>
    <d v="2022-09-30T00:00:00"/>
    <d v="2022-09-20T00:00:00"/>
    <m/>
    <x v="3"/>
    <s v="Q2, FY23"/>
  </r>
  <r>
    <x v="4"/>
    <s v="SS ECOMM SM1"/>
    <s v="SHARED SERVICES E-COM"/>
    <d v="2014-09-08T00:00:00"/>
    <s v="Annie"/>
    <s v="Chung"/>
    <s v="annie.chung@srg.com.au"/>
    <x v="2"/>
    <x v="1"/>
    <d v="2024-03-01T00:00:00"/>
    <d v="2024-02-29T00:00:00"/>
    <m/>
    <x v="4"/>
    <s v="Q3, FY24"/>
  </r>
  <r>
    <x v="4"/>
    <s v="SS ECOMM SM1"/>
    <s v="SHARED SERVICES E-COM"/>
    <d v="2014-09-08T00:00:00"/>
    <s v="Annie"/>
    <s v="Chung"/>
    <s v="annie.chung@srg.com.au"/>
    <x v="3"/>
    <x v="1"/>
    <d v="2024-03-01T00:00:00"/>
    <d v="2024-02-29T00:00:00"/>
    <m/>
    <x v="4"/>
    <s v="Q3, FY24"/>
  </r>
  <r>
    <x v="4"/>
    <s v="SS ECOMM SM1"/>
    <s v="SHARED SERVICES E-COM"/>
    <d v="2014-09-08T00:00:00"/>
    <s v="Annie"/>
    <s v="Chung"/>
    <s v="annie.chung@srg.com.au"/>
    <x v="4"/>
    <x v="1"/>
    <d v="2024-03-01T00:00:00"/>
    <d v="2024-02-29T00:00:00"/>
    <m/>
    <x v="4"/>
    <s v="Q3, FY24"/>
  </r>
  <r>
    <x v="4"/>
    <s v="SS ECOMM SM1"/>
    <s v="SHARED SERVICES E-COM"/>
    <d v="2014-09-08T00:00:00"/>
    <s v="Annie"/>
    <s v="Chung"/>
    <s v="annie.chung@srg.com.au"/>
    <x v="5"/>
    <x v="1"/>
    <d v="2024-03-01T00:00:00"/>
    <d v="2024-02-29T00:00:00"/>
    <m/>
    <x v="4"/>
    <s v="Q3, FY24"/>
  </r>
  <r>
    <x v="4"/>
    <s v="SS ECOMM SM1"/>
    <s v="SHARED SERVICES E-COM"/>
    <d v="2014-09-08T00:00:00"/>
    <s v="Annie"/>
    <s v="Chung"/>
    <s v="annie.chung@srg.com.au"/>
    <x v="6"/>
    <x v="1"/>
    <d v="2024-03-01T00:00:00"/>
    <d v="2024-02-29T00:00:00"/>
    <m/>
    <x v="4"/>
    <s v="Q3, FY24"/>
  </r>
  <r>
    <x v="4"/>
    <s v="SS ECOMM SM1"/>
    <s v="SHARED SERVICES E-COM"/>
    <d v="2014-09-08T00:00:00"/>
    <s v="Annie"/>
    <s v="Chung"/>
    <s v="annie.chung@srg.com.au"/>
    <x v="7"/>
    <x v="1"/>
    <d v="2022-03-22T00:00:00"/>
    <d v="2022-03-15T00:00:00"/>
    <m/>
    <x v="6"/>
    <s v="Q3, FY22"/>
  </r>
  <r>
    <x v="4"/>
    <s v="SS ECOMM SM1"/>
    <s v="SHARED SERVICES E-COM"/>
    <d v="2014-09-08T00:00:00"/>
    <s v="Annie"/>
    <s v="Chung"/>
    <s v="annie.chung@srg.com.au"/>
    <x v="8"/>
    <x v="1"/>
    <d v="2022-09-30T00:00:00"/>
    <d v="2022-06-23T00:00:00"/>
    <m/>
    <x v="3"/>
    <s v="Q2, FY23"/>
  </r>
  <r>
    <x v="4"/>
    <s v="SS ECOMM SM1"/>
    <s v="SHARED SERVICES E-COM"/>
    <d v="2014-09-08T00:00:00"/>
    <s v="Annie"/>
    <s v="Chung"/>
    <s v="annie.chung@srg.com.au"/>
    <x v="9"/>
    <x v="1"/>
    <d v="2021-09-06T00:00:00"/>
    <d v="2021-08-09T00:00:00"/>
    <m/>
    <x v="18"/>
    <s v="Q1, FY22"/>
  </r>
  <r>
    <x v="4"/>
    <s v="SS ECOMM SM1"/>
    <s v="SHARED SERVICES E-COM"/>
    <d v="2014-09-08T00:00:00"/>
    <s v="Annie"/>
    <s v="Chung"/>
    <s v="annie.chung@srg.com.au"/>
    <x v="9"/>
    <x v="1"/>
    <d v="2024-03-07T00:00:00"/>
    <d v="2024-03-07T00:00:00"/>
    <m/>
    <x v="4"/>
    <s v="Q3, FY24"/>
  </r>
  <r>
    <x v="4"/>
    <s v="SS ECOMM SM1"/>
    <s v="SHARED SERVICES E-COM"/>
    <d v="2014-09-08T00:00:00"/>
    <s v="Annie"/>
    <s v="Chung"/>
    <s v="annie.chung@srg.com.au"/>
    <x v="10"/>
    <x v="1"/>
    <d v="2017-01-17T00:00:00"/>
    <d v="2018-07-10T00:00:00"/>
    <m/>
    <x v="50"/>
    <s v="Not Applicable"/>
  </r>
  <r>
    <x v="2"/>
    <s v="IT DIGITAL"/>
    <s v="SHARED SERVICES IT"/>
    <d v="2014-09-01T00:00:00"/>
    <s v="Kevin"/>
    <s v="Huynh"/>
    <s v="kevin.huynh@srg.com.au"/>
    <x v="0"/>
    <x v="1"/>
    <d v="2022-11-15T00:00:00"/>
    <d v="2022-09-20T00:00:00"/>
    <m/>
    <x v="26"/>
    <s v="Q2, FY23"/>
  </r>
  <r>
    <x v="2"/>
    <s v="IT DIGITAL"/>
    <s v="SHARED SERVICES IT"/>
    <d v="2014-09-01T00:00:00"/>
    <s v="Kevin"/>
    <s v="Huynh"/>
    <s v="kevin.huynh@srg.com.au"/>
    <x v="1"/>
    <x v="1"/>
    <d v="2022-11-15T00:00:00"/>
    <d v="2022-09-20T00:00:00"/>
    <m/>
    <x v="26"/>
    <s v="Q2, FY23"/>
  </r>
  <r>
    <x v="2"/>
    <s v="IT DIGITAL"/>
    <s v="SHARED SERVICES IT"/>
    <d v="2014-09-01T00:00:00"/>
    <s v="Kevin"/>
    <s v="Huynh"/>
    <s v="kevin.huynh@srg.com.au"/>
    <x v="2"/>
    <x v="1"/>
    <d v="2024-04-29T00:00:00"/>
    <d v="2024-02-29T00:00:00"/>
    <m/>
    <x v="22"/>
    <s v="Q4, FY24"/>
  </r>
  <r>
    <x v="2"/>
    <s v="IT DIGITAL"/>
    <s v="SHARED SERVICES IT"/>
    <d v="2014-09-01T00:00:00"/>
    <s v="Kevin"/>
    <s v="Huynh"/>
    <s v="kevin.huynh@srg.com.au"/>
    <x v="2"/>
    <x v="1"/>
    <d v="2025-04-27T00:00:00"/>
    <d v="2025-03-16T00:00:00"/>
    <m/>
    <x v="1"/>
    <s v="Q4, FY25"/>
  </r>
  <r>
    <x v="2"/>
    <s v="IT DIGITAL"/>
    <s v="SHARED SERVICES IT"/>
    <d v="2014-09-01T00:00:00"/>
    <s v="Kevin"/>
    <s v="Huynh"/>
    <s v="kevin.huynh@srg.com.au"/>
    <x v="3"/>
    <x v="1"/>
    <d v="2024-04-29T00:00:00"/>
    <d v="2024-02-29T00:00:00"/>
    <m/>
    <x v="22"/>
    <s v="Q4, FY24"/>
  </r>
  <r>
    <x v="2"/>
    <s v="IT DIGITAL"/>
    <s v="SHARED SERVICES IT"/>
    <d v="2014-09-01T00:00:00"/>
    <s v="Kevin"/>
    <s v="Huynh"/>
    <s v="kevin.huynh@srg.com.au"/>
    <x v="3"/>
    <x v="1"/>
    <d v="2025-04-11T00:00:00"/>
    <d v="2025-03-16T00:00:00"/>
    <m/>
    <x v="1"/>
    <s v="Q4, FY25"/>
  </r>
  <r>
    <x v="2"/>
    <s v="IT DIGITAL"/>
    <s v="SHARED SERVICES IT"/>
    <d v="2014-09-01T00:00:00"/>
    <s v="Kevin"/>
    <s v="Huynh"/>
    <s v="kevin.huynh@srg.com.au"/>
    <x v="4"/>
    <x v="1"/>
    <d v="2024-04-29T00:00:00"/>
    <d v="2024-02-29T00:00:00"/>
    <m/>
    <x v="22"/>
    <s v="Q4, FY24"/>
  </r>
  <r>
    <x v="2"/>
    <s v="IT DIGITAL"/>
    <s v="SHARED SERVICES IT"/>
    <d v="2014-09-01T00:00:00"/>
    <s v="Kevin"/>
    <s v="Huynh"/>
    <s v="kevin.huynh@srg.com.au"/>
    <x v="4"/>
    <x v="1"/>
    <d v="2025-04-27T00:00:00"/>
    <d v="2025-03-16T00:00:00"/>
    <m/>
    <x v="1"/>
    <s v="Q4, FY25"/>
  </r>
  <r>
    <x v="2"/>
    <s v="IT DIGITAL"/>
    <s v="SHARED SERVICES IT"/>
    <d v="2014-09-01T00:00:00"/>
    <s v="Kevin"/>
    <s v="Huynh"/>
    <s v="kevin.huynh@srg.com.au"/>
    <x v="5"/>
    <x v="1"/>
    <d v="2023-06-07T00:00:00"/>
    <d v="2023-06-07T00:00:00"/>
    <s v="support ecommerce"/>
    <x v="35"/>
    <s v="Q4, FY23"/>
  </r>
  <r>
    <x v="2"/>
    <s v="IT DIGITAL"/>
    <s v="SHARED SERVICES IT"/>
    <d v="2014-09-01T00:00:00"/>
    <s v="Kevin"/>
    <s v="Huynh"/>
    <s v="kevin.huynh@srg.com.au"/>
    <x v="5"/>
    <x v="1"/>
    <d v="2024-04-29T00:00:00"/>
    <d v="2024-02-29T00:00:00"/>
    <m/>
    <x v="22"/>
    <s v="Q4, FY24"/>
  </r>
  <r>
    <x v="2"/>
    <s v="IT DIGITAL"/>
    <s v="SHARED SERVICES IT"/>
    <d v="2014-09-01T00:00:00"/>
    <s v="Kevin"/>
    <s v="Huynh"/>
    <s v="kevin.huynh@srg.com.au"/>
    <x v="5"/>
    <x v="1"/>
    <d v="2025-04-27T00:00:00"/>
    <d v="2025-03-16T00:00:00"/>
    <m/>
    <x v="1"/>
    <s v="Q4, FY25"/>
  </r>
  <r>
    <x v="2"/>
    <s v="IT DIGITAL"/>
    <s v="SHARED SERVICES IT"/>
    <d v="2014-09-01T00:00:00"/>
    <s v="Kevin"/>
    <s v="Huynh"/>
    <s v="kevin.huynh@srg.com.au"/>
    <x v="6"/>
    <x v="1"/>
    <d v="2024-04-29T00:00:00"/>
    <d v="2024-02-29T00:00:00"/>
    <m/>
    <x v="22"/>
    <s v="Q4, FY24"/>
  </r>
  <r>
    <x v="2"/>
    <s v="IT DIGITAL"/>
    <s v="SHARED SERVICES IT"/>
    <d v="2014-09-01T00:00:00"/>
    <s v="Kevin"/>
    <s v="Huynh"/>
    <s v="kevin.huynh@srg.com.au"/>
    <x v="6"/>
    <x v="1"/>
    <d v="2025-04-27T00:00:00"/>
    <d v="2025-03-16T00:00:00"/>
    <m/>
    <x v="1"/>
    <s v="Q4, FY25"/>
  </r>
  <r>
    <x v="2"/>
    <s v="IT DIGITAL"/>
    <s v="SHARED SERVICES IT"/>
    <d v="2014-09-01T00:00:00"/>
    <s v="Kevin"/>
    <s v="Huynh"/>
    <s v="kevin.huynh@srg.com.au"/>
    <x v="7"/>
    <x v="1"/>
    <d v="2022-03-28T00:00:00"/>
    <d v="2022-03-15T00:00:00"/>
    <m/>
    <x v="27"/>
    <s v="Q4, FY22"/>
  </r>
  <r>
    <x v="2"/>
    <s v="IT DIGITAL"/>
    <s v="SHARED SERVICES IT"/>
    <d v="2014-09-01T00:00:00"/>
    <s v="Kevin"/>
    <s v="Huynh"/>
    <s v="kevin.huynh@srg.com.au"/>
    <x v="8"/>
    <x v="1"/>
    <d v="2022-07-05T00:00:00"/>
    <d v="2022-06-23T00:00:00"/>
    <m/>
    <x v="31"/>
    <s v="Q1, FY23"/>
  </r>
  <r>
    <x v="2"/>
    <s v="IT DIGITAL"/>
    <s v="SHARED SERVICES IT"/>
    <d v="2014-09-01T00:00:00"/>
    <s v="Kevin"/>
    <s v="Huynh"/>
    <s v="kevin.huynh@srg.com.au"/>
    <x v="9"/>
    <x v="1"/>
    <d v="2021-11-03T00:00:00"/>
    <d v="2021-08-09T00:00:00"/>
    <m/>
    <x v="44"/>
    <s v="Q2, FY22"/>
  </r>
  <r>
    <x v="2"/>
    <s v="IT DIGITAL"/>
    <s v="SHARED SERVICES IT"/>
    <d v="2014-09-01T00:00:00"/>
    <s v="Kevin"/>
    <s v="Huynh"/>
    <s v="kevin.huynh@srg.com.au"/>
    <x v="10"/>
    <x v="1"/>
    <d v="2021-11-03T00:00:00"/>
    <d v="2019-06-19T00:00:00"/>
    <m/>
    <x v="44"/>
    <s v="Q2, FY22"/>
  </r>
  <r>
    <x v="3"/>
    <s v="Procurement- Property"/>
    <s v="SHARED SERVICES"/>
    <d v="2014-08-07T00:00:00"/>
    <s v="Janet"/>
    <s v="Townsend"/>
    <s v="Janet.Townsend@srg.com.au"/>
    <x v="11"/>
    <x v="1"/>
    <d v="2022-12-07T00:00:00"/>
    <d v="2022-10-03T00:00:00"/>
    <m/>
    <x v="40"/>
    <s v="Q2, FY23"/>
  </r>
  <r>
    <x v="3"/>
    <s v="Procurement- Property"/>
    <s v="SHARED SERVICES"/>
    <d v="2014-08-07T00:00:00"/>
    <s v="Janet"/>
    <s v="Townsend"/>
    <s v="Janet.Townsend@srg.com.au"/>
    <x v="0"/>
    <x v="1"/>
    <d v="2023-01-05T00:00:00"/>
    <d v="2022-09-20T00:00:00"/>
    <m/>
    <x v="9"/>
    <s v="Q3, FY23"/>
  </r>
  <r>
    <x v="3"/>
    <s v="Procurement- Property"/>
    <s v="SHARED SERVICES"/>
    <d v="2014-08-07T00:00:00"/>
    <s v="Janet"/>
    <s v="Townsend"/>
    <s v="Janet.Townsend@srg.com.au"/>
    <x v="1"/>
    <x v="1"/>
    <d v="2023-01-05T00:00:00"/>
    <d v="2022-09-20T00:00:00"/>
    <m/>
    <x v="9"/>
    <s v="Q3, FY23"/>
  </r>
  <r>
    <x v="3"/>
    <s v="Procurement- Property"/>
    <s v="SHARED SERVICES"/>
    <d v="2014-08-07T00:00:00"/>
    <s v="Janet"/>
    <s v="Townsend"/>
    <s v="Janet.Townsend@srg.com.au"/>
    <x v="2"/>
    <x v="0"/>
    <m/>
    <d v="2024-02-29T00:00:00"/>
    <m/>
    <x v="4"/>
    <s v="Q3, FY24"/>
  </r>
  <r>
    <x v="3"/>
    <s v="Procurement- Property"/>
    <s v="SHARED SERVICES"/>
    <d v="2014-08-07T00:00:00"/>
    <s v="Janet"/>
    <s v="Townsend"/>
    <s v="Janet.Townsend@srg.com.au"/>
    <x v="3"/>
    <x v="0"/>
    <m/>
    <d v="2024-02-29T00:00:00"/>
    <m/>
    <x v="4"/>
    <s v="Q3, FY24"/>
  </r>
  <r>
    <x v="3"/>
    <s v="Procurement- Property"/>
    <s v="SHARED SERVICES"/>
    <d v="2014-08-07T00:00:00"/>
    <s v="Janet"/>
    <s v="Townsend"/>
    <s v="Janet.Townsend@srg.com.au"/>
    <x v="4"/>
    <x v="0"/>
    <m/>
    <d v="2024-02-29T00:00:00"/>
    <m/>
    <x v="4"/>
    <s v="Q3, FY24"/>
  </r>
  <r>
    <x v="3"/>
    <s v="Procurement- Property"/>
    <s v="SHARED SERVICES"/>
    <d v="2014-08-07T00:00:00"/>
    <s v="Janet"/>
    <s v="Townsend"/>
    <s v="Janet.Townsend@srg.com.au"/>
    <x v="5"/>
    <x v="0"/>
    <m/>
    <d v="2024-02-29T00:00:00"/>
    <m/>
    <x v="4"/>
    <s v="Q3, FY24"/>
  </r>
  <r>
    <x v="3"/>
    <s v="Procurement- Property"/>
    <s v="SHARED SERVICES"/>
    <d v="2014-08-07T00:00:00"/>
    <s v="Janet"/>
    <s v="Townsend"/>
    <s v="Janet.Townsend@srg.com.au"/>
    <x v="6"/>
    <x v="0"/>
    <m/>
    <d v="2024-02-29T00:00:00"/>
    <m/>
    <x v="4"/>
    <s v="Q3, FY24"/>
  </r>
  <r>
    <x v="3"/>
    <s v="Procurement- Property"/>
    <s v="SHARED SERVICES"/>
    <d v="2014-08-07T00:00:00"/>
    <s v="Janet"/>
    <s v="Townsend"/>
    <s v="Janet.Townsend@srg.com.au"/>
    <x v="7"/>
    <x v="1"/>
    <d v="2022-03-28T00:00:00"/>
    <d v="2022-03-15T00:00:00"/>
    <m/>
    <x v="27"/>
    <s v="Q4, FY22"/>
  </r>
  <r>
    <x v="3"/>
    <s v="Procurement- Property"/>
    <s v="SHARED SERVICES"/>
    <d v="2014-08-07T00:00:00"/>
    <s v="Janet"/>
    <s v="Townsend"/>
    <s v="Janet.Townsend@srg.com.au"/>
    <x v="8"/>
    <x v="1"/>
    <d v="2022-12-07T00:00:00"/>
    <d v="2022-06-23T00:00:00"/>
    <m/>
    <x v="40"/>
    <s v="Q2, FY23"/>
  </r>
  <r>
    <x v="3"/>
    <s v="Procurement- Property"/>
    <s v="SHARED SERVICES"/>
    <d v="2014-08-07T00:00:00"/>
    <s v="Janet"/>
    <s v="Townsend"/>
    <s v="Janet.Townsend@srg.com.au"/>
    <x v="9"/>
    <x v="1"/>
    <d v="2021-09-06T00:00:00"/>
    <d v="2021-08-09T00:00:00"/>
    <m/>
    <x v="18"/>
    <s v="Q1, FY22"/>
  </r>
  <r>
    <x v="3"/>
    <s v="Procurement- Property"/>
    <s v="SHARED SERVICES"/>
    <d v="2014-08-07T00:00:00"/>
    <s v="Janet"/>
    <s v="Townsend"/>
    <s v="Janet.Townsend@srg.com.au"/>
    <x v="10"/>
    <x v="1"/>
    <d v="2017-03-14T00:00:00"/>
    <d v="2019-05-31T00:00:00"/>
    <s v="This training was originally completed in SLICK/Campfire and completion has been recorded in TMS"/>
    <x v="50"/>
    <s v="Not Applicable"/>
  </r>
  <r>
    <x v="0"/>
    <s v="SS ECOMM SM3"/>
    <s v="SHARED SERVICES E-COM"/>
    <d v="2014-07-07T00:00:00"/>
    <s v="Allison"/>
    <s v="Bell"/>
    <s v="allison.bell@srg.com.au"/>
    <x v="0"/>
    <x v="1"/>
    <d v="2022-11-21T00:00:00"/>
    <d v="2022-09-20T00:00:00"/>
    <m/>
    <x v="26"/>
    <s v="Q2, FY23"/>
  </r>
  <r>
    <x v="0"/>
    <s v="SS ECOMM SM3"/>
    <s v="SHARED SERVICES E-COM"/>
    <d v="2014-07-07T00:00:00"/>
    <s v="Allison"/>
    <s v="Bell"/>
    <s v="allison.bell@srg.com.au"/>
    <x v="1"/>
    <x v="1"/>
    <d v="2023-06-07T00:00:00"/>
    <d v="2022-09-20T00:00:00"/>
    <m/>
    <x v="35"/>
    <s v="Q4, FY23"/>
  </r>
  <r>
    <x v="0"/>
    <s v="SS ECOMM SM3"/>
    <s v="SHARED SERVICES E-COM"/>
    <d v="2014-07-07T00:00:00"/>
    <s v="Allison"/>
    <s v="Bell"/>
    <s v="allison.bell@srg.com.au"/>
    <x v="2"/>
    <x v="1"/>
    <d v="2024-10-11T00:00:00"/>
    <d v="2024-02-29T00:00:00"/>
    <m/>
    <x v="15"/>
    <s v="Q2, FY25"/>
  </r>
  <r>
    <x v="0"/>
    <s v="SS ECOMM SM3"/>
    <s v="SHARED SERVICES E-COM"/>
    <d v="2014-07-07T00:00:00"/>
    <s v="Allison"/>
    <s v="Bell"/>
    <s v="allison.bell@srg.com.au"/>
    <x v="3"/>
    <x v="1"/>
    <d v="2024-10-11T00:00:00"/>
    <d v="2024-02-29T00:00:00"/>
    <m/>
    <x v="15"/>
    <s v="Q2, FY25"/>
  </r>
  <r>
    <x v="0"/>
    <s v="SS ECOMM SM3"/>
    <s v="SHARED SERVICES E-COM"/>
    <d v="2014-07-07T00:00:00"/>
    <s v="Allison"/>
    <s v="Bell"/>
    <s v="allison.bell@srg.com.au"/>
    <x v="4"/>
    <x v="1"/>
    <d v="2024-10-11T00:00:00"/>
    <d v="2024-02-29T00:00:00"/>
    <m/>
    <x v="15"/>
    <s v="Q2, FY25"/>
  </r>
  <r>
    <x v="0"/>
    <s v="SS ECOMM SM3"/>
    <s v="SHARED SERVICES E-COM"/>
    <d v="2014-07-07T00:00:00"/>
    <s v="Allison"/>
    <s v="Bell"/>
    <s v="allison.bell@srg.com.au"/>
    <x v="5"/>
    <x v="1"/>
    <d v="2024-10-11T00:00:00"/>
    <d v="2024-02-29T00:00:00"/>
    <m/>
    <x v="15"/>
    <s v="Q2, FY25"/>
  </r>
  <r>
    <x v="0"/>
    <s v="SS ECOMM SM3"/>
    <s v="SHARED SERVICES E-COM"/>
    <d v="2014-07-07T00:00:00"/>
    <s v="Allison"/>
    <s v="Bell"/>
    <s v="allison.bell@srg.com.au"/>
    <x v="6"/>
    <x v="1"/>
    <d v="2024-10-11T00:00:00"/>
    <d v="2024-02-29T00:00:00"/>
    <m/>
    <x v="15"/>
    <s v="Q2, FY25"/>
  </r>
  <r>
    <x v="0"/>
    <s v="SS ECOMM SM3"/>
    <s v="SHARED SERVICES E-COM"/>
    <d v="2014-07-07T00:00:00"/>
    <s v="Allison"/>
    <s v="Bell"/>
    <s v="allison.bell@srg.com.au"/>
    <x v="7"/>
    <x v="1"/>
    <d v="2022-03-22T00:00:00"/>
    <d v="2022-03-15T00:00:00"/>
    <m/>
    <x v="6"/>
    <s v="Q3, FY22"/>
  </r>
  <r>
    <x v="0"/>
    <s v="SS ECOMM SM3"/>
    <s v="SHARED SERVICES E-COM"/>
    <d v="2014-07-07T00:00:00"/>
    <s v="Allison"/>
    <s v="Bell"/>
    <s v="allison.bell@srg.com.au"/>
    <x v="8"/>
    <x v="1"/>
    <d v="2023-06-07T00:00:00"/>
    <d v="2022-06-23T00:00:00"/>
    <m/>
    <x v="35"/>
    <s v="Q4, FY23"/>
  </r>
  <r>
    <x v="0"/>
    <s v="SS ECOMM SM3"/>
    <s v="SHARED SERVICES E-COM"/>
    <d v="2014-07-07T00:00:00"/>
    <s v="Allison"/>
    <s v="Bell"/>
    <s v="allison.bell@srg.com.au"/>
    <x v="9"/>
    <x v="1"/>
    <d v="2021-09-10T00:00:00"/>
    <d v="2021-08-09T00:00:00"/>
    <m/>
    <x v="18"/>
    <s v="Q1, FY22"/>
  </r>
  <r>
    <x v="0"/>
    <s v="SS ECOMM SM3"/>
    <s v="SHARED SERVICES E-COM"/>
    <d v="2014-07-07T00:00:00"/>
    <s v="Allison"/>
    <s v="Bell"/>
    <s v="allison.bell@srg.com.au"/>
    <x v="10"/>
    <x v="1"/>
    <d v="2017-03-08T00:00:00"/>
    <d v="2018-07-10T00:00:00"/>
    <m/>
    <x v="50"/>
    <s v="Not Applicable"/>
  </r>
  <r>
    <x v="0"/>
    <s v="SS ECOMM SM3"/>
    <s v="SHARED SERVICES E-COM"/>
    <d v="2014-07-07T00:00:00"/>
    <s v="Allison"/>
    <s v="Bell"/>
    <s v="allison.bell@srg.com.au"/>
    <x v="10"/>
    <x v="1"/>
    <d v="2021-01-14T00:00:00"/>
    <d v="2021-01-12T00:00:00"/>
    <m/>
    <x v="53"/>
    <s v="Q3, FY21"/>
  </r>
  <r>
    <x v="2"/>
    <s v="IT BUSINESS INTELLIGENCE"/>
    <s v="SHARED SERVICES IT"/>
    <d v="2014-06-18T00:00:00"/>
    <s v="Jesvinder"/>
    <s v="Chaal"/>
    <s v="jesvinder.chaal@srg.com.au"/>
    <x v="11"/>
    <x v="1"/>
    <d v="2022-10-07T00:00:00"/>
    <d v="2022-10-03T00:00:00"/>
    <m/>
    <x v="3"/>
    <s v="Q2, FY23"/>
  </r>
  <r>
    <x v="2"/>
    <s v="IT BUSINESS INTELLIGENCE"/>
    <s v="SHARED SERVICES IT"/>
    <d v="2014-06-18T00:00:00"/>
    <s v="Jesvinder"/>
    <s v="Chaal"/>
    <s v="jesvinder.chaal@srg.com.au"/>
    <x v="0"/>
    <x v="1"/>
    <d v="2022-10-03T00:00:00"/>
    <d v="2022-09-20T00:00:00"/>
    <m/>
    <x v="3"/>
    <s v="Q2, FY23"/>
  </r>
  <r>
    <x v="2"/>
    <s v="IT BUSINESS INTELLIGENCE"/>
    <s v="SHARED SERVICES IT"/>
    <d v="2014-06-18T00:00:00"/>
    <s v="Jesvinder"/>
    <s v="Chaal"/>
    <s v="jesvinder.chaal@srg.com.au"/>
    <x v="1"/>
    <x v="1"/>
    <d v="2022-10-05T00:00:00"/>
    <d v="2022-09-20T00:00:00"/>
    <m/>
    <x v="3"/>
    <s v="Q2, FY23"/>
  </r>
  <r>
    <x v="2"/>
    <s v="IT BUSINESS INTELLIGENCE"/>
    <s v="SHARED SERVICES IT"/>
    <d v="2014-06-18T00:00:00"/>
    <s v="Jesvinder"/>
    <s v="Chaal"/>
    <s v="jesvinder.chaal@srg.com.au"/>
    <x v="2"/>
    <x v="0"/>
    <m/>
    <d v="2024-02-29T00:00:00"/>
    <m/>
    <x v="4"/>
    <s v="Q3, FY24"/>
  </r>
  <r>
    <x v="2"/>
    <s v="IT BUSINESS INTELLIGENCE"/>
    <s v="SHARED SERVICES IT"/>
    <d v="2014-06-18T00:00:00"/>
    <s v="Jesvinder"/>
    <s v="Chaal"/>
    <s v="jesvinder.chaal@srg.com.au"/>
    <x v="3"/>
    <x v="0"/>
    <m/>
    <d v="2024-02-29T00:00:00"/>
    <m/>
    <x v="4"/>
    <s v="Q3, FY24"/>
  </r>
  <r>
    <x v="2"/>
    <s v="IT BUSINESS INTELLIGENCE"/>
    <s v="SHARED SERVICES IT"/>
    <d v="2014-06-18T00:00:00"/>
    <s v="Jesvinder"/>
    <s v="Chaal"/>
    <s v="jesvinder.chaal@srg.com.au"/>
    <x v="4"/>
    <x v="0"/>
    <m/>
    <d v="2024-02-29T00:00:00"/>
    <m/>
    <x v="4"/>
    <s v="Q3, FY24"/>
  </r>
  <r>
    <x v="2"/>
    <s v="IT BUSINESS INTELLIGENCE"/>
    <s v="SHARED SERVICES IT"/>
    <d v="2014-06-18T00:00:00"/>
    <s v="Jesvinder"/>
    <s v="Chaal"/>
    <s v="jesvinder.chaal@srg.com.au"/>
    <x v="5"/>
    <x v="0"/>
    <m/>
    <d v="2024-02-29T00:00:00"/>
    <m/>
    <x v="4"/>
    <s v="Q3, FY24"/>
  </r>
  <r>
    <x v="2"/>
    <s v="IT BUSINESS INTELLIGENCE"/>
    <s v="SHARED SERVICES IT"/>
    <d v="2014-06-18T00:00:00"/>
    <s v="Jesvinder"/>
    <s v="Chaal"/>
    <s v="jesvinder.chaal@srg.com.au"/>
    <x v="6"/>
    <x v="0"/>
    <m/>
    <d v="2024-02-29T00:00:00"/>
    <m/>
    <x v="4"/>
    <s v="Q3, FY24"/>
  </r>
  <r>
    <x v="2"/>
    <s v="IT BUSINESS INTELLIGENCE"/>
    <s v="SHARED SERVICES IT"/>
    <d v="2014-06-18T00:00:00"/>
    <s v="Jesvinder"/>
    <s v="Chaal"/>
    <s v="jesvinder.chaal@srg.com.au"/>
    <x v="7"/>
    <x v="1"/>
    <d v="2022-05-01T00:00:00"/>
    <d v="2022-03-15T00:00:00"/>
    <m/>
    <x v="42"/>
    <s v="Q4, FY22"/>
  </r>
  <r>
    <x v="2"/>
    <s v="IT BUSINESS INTELLIGENCE"/>
    <s v="SHARED SERVICES IT"/>
    <d v="2014-06-18T00:00:00"/>
    <s v="Jesvinder"/>
    <s v="Chaal"/>
    <s v="jesvinder.chaal@srg.com.au"/>
    <x v="8"/>
    <x v="1"/>
    <d v="2023-01-05T00:00:00"/>
    <d v="2022-06-23T00:00:00"/>
    <m/>
    <x v="9"/>
    <s v="Q3, FY23"/>
  </r>
  <r>
    <x v="2"/>
    <s v="IT BUSINESS INTELLIGENCE"/>
    <s v="SHARED SERVICES IT"/>
    <d v="2014-06-18T00:00:00"/>
    <s v="Jesvinder"/>
    <s v="Chaal"/>
    <s v="jesvinder.chaal@srg.com.au"/>
    <x v="9"/>
    <x v="1"/>
    <d v="2021-09-09T00:00:00"/>
    <d v="2021-08-09T00:00:00"/>
    <m/>
    <x v="18"/>
    <s v="Q1, FY22"/>
  </r>
  <r>
    <x v="2"/>
    <s v="IT BUSINESS INTELLIGENCE"/>
    <s v="SHARED SERVICES IT"/>
    <d v="2014-06-18T00:00:00"/>
    <s v="Jesvinder"/>
    <s v="Chaal"/>
    <s v="jesvinder.chaal@srg.com.au"/>
    <x v="9"/>
    <x v="1"/>
    <d v="2022-10-03T00:00:00"/>
    <d v="2022-09-21T00:00:00"/>
    <m/>
    <x v="3"/>
    <s v="Q2, FY23"/>
  </r>
  <r>
    <x v="2"/>
    <s v="IT BUSINESS INTELLIGENCE"/>
    <s v="SHARED SERVICES IT"/>
    <d v="2014-06-18T00:00:00"/>
    <s v="Jesvinder"/>
    <s v="Chaal"/>
    <s v="jesvinder.chaal@srg.com.au"/>
    <x v="10"/>
    <x v="1"/>
    <d v="2016-12-28T00:00:00"/>
    <d v="2019-05-31T00:00:00"/>
    <s v="This training was originally completed in SLICK/Campfire and completion has been recorded in TMS"/>
    <x v="50"/>
    <s v="Not Applicable"/>
  </r>
  <r>
    <x v="6"/>
    <s v="SS Finance SM4"/>
    <s v="SHARED SERVICES"/>
    <d v="2014-04-07T00:00:00"/>
    <s v="Frank"/>
    <s v="Dalupang"/>
    <s v="Frank.Dalupang@srg.com.au"/>
    <x v="0"/>
    <x v="1"/>
    <d v="2022-10-20T00:00:00"/>
    <d v="2022-09-20T00:00:00"/>
    <m/>
    <x v="3"/>
    <s v="Q2, FY23"/>
  </r>
  <r>
    <x v="6"/>
    <s v="SS Finance SM4"/>
    <s v="SHARED SERVICES"/>
    <d v="2014-04-07T00:00:00"/>
    <s v="Frank"/>
    <s v="Dalupang"/>
    <s v="Frank.Dalupang@srg.com.au"/>
    <x v="1"/>
    <x v="1"/>
    <d v="2022-10-20T00:00:00"/>
    <d v="2022-09-20T00:00:00"/>
    <m/>
    <x v="3"/>
    <s v="Q2, FY23"/>
  </r>
  <r>
    <x v="6"/>
    <s v="SS Finance SM4"/>
    <s v="SHARED SERVICES"/>
    <d v="2014-04-07T00:00:00"/>
    <s v="Frank"/>
    <s v="Dalupang"/>
    <s v="Frank.Dalupang@srg.com.au"/>
    <x v="2"/>
    <x v="1"/>
    <d v="2024-11-01T00:00:00"/>
    <d v="2024-02-29T00:00:00"/>
    <m/>
    <x v="13"/>
    <s v="Q2, FY25"/>
  </r>
  <r>
    <x v="6"/>
    <s v="SS Finance SM4"/>
    <s v="SHARED SERVICES"/>
    <d v="2014-04-07T00:00:00"/>
    <s v="Frank"/>
    <s v="Dalupang"/>
    <s v="Frank.Dalupang@srg.com.au"/>
    <x v="3"/>
    <x v="1"/>
    <d v="2024-11-01T00:00:00"/>
    <d v="2024-02-29T00:00:00"/>
    <m/>
    <x v="13"/>
    <s v="Q2, FY25"/>
  </r>
  <r>
    <x v="6"/>
    <s v="SS Finance SM4"/>
    <s v="SHARED SERVICES"/>
    <d v="2014-04-07T00:00:00"/>
    <s v="Frank"/>
    <s v="Dalupang"/>
    <s v="Frank.Dalupang@srg.com.au"/>
    <x v="4"/>
    <x v="1"/>
    <d v="2024-11-01T00:00:00"/>
    <d v="2024-02-29T00:00:00"/>
    <m/>
    <x v="13"/>
    <s v="Q2, FY25"/>
  </r>
  <r>
    <x v="6"/>
    <s v="SS Finance SM4"/>
    <s v="SHARED SERVICES"/>
    <d v="2014-04-07T00:00:00"/>
    <s v="Frank"/>
    <s v="Dalupang"/>
    <s v="Frank.Dalupang@srg.com.au"/>
    <x v="5"/>
    <x v="1"/>
    <d v="2024-11-01T00:00:00"/>
    <d v="2024-02-29T00:00:00"/>
    <m/>
    <x v="13"/>
    <s v="Q2, FY25"/>
  </r>
  <r>
    <x v="6"/>
    <s v="SS Finance SM4"/>
    <s v="SHARED SERVICES"/>
    <d v="2014-04-07T00:00:00"/>
    <s v="Frank"/>
    <s v="Dalupang"/>
    <s v="Frank.Dalupang@srg.com.au"/>
    <x v="6"/>
    <x v="1"/>
    <d v="2024-11-01T00:00:00"/>
    <d v="2024-02-29T00:00:00"/>
    <m/>
    <x v="13"/>
    <s v="Q2, FY25"/>
  </r>
  <r>
    <x v="6"/>
    <s v="SS Finance SM4"/>
    <s v="SHARED SERVICES"/>
    <d v="2014-04-07T00:00:00"/>
    <s v="Frank"/>
    <s v="Dalupang"/>
    <s v="Frank.Dalupang@srg.com.au"/>
    <x v="7"/>
    <x v="1"/>
    <d v="2022-03-23T00:00:00"/>
    <d v="2022-03-15T00:00:00"/>
    <m/>
    <x v="6"/>
    <s v="Q3, FY22"/>
  </r>
  <r>
    <x v="6"/>
    <s v="SS Finance SM4"/>
    <s v="SHARED SERVICES"/>
    <d v="2014-04-07T00:00:00"/>
    <s v="Frank"/>
    <s v="Dalupang"/>
    <s v="Frank.Dalupang@srg.com.au"/>
    <x v="8"/>
    <x v="1"/>
    <d v="2022-10-20T00:00:00"/>
    <d v="2022-06-23T00:00:00"/>
    <m/>
    <x v="3"/>
    <s v="Q2, FY23"/>
  </r>
  <r>
    <x v="6"/>
    <s v="SS Finance SM4"/>
    <s v="SHARED SERVICES"/>
    <d v="2014-04-07T00:00:00"/>
    <s v="Frank"/>
    <s v="Dalupang"/>
    <s v="Frank.Dalupang@srg.com.au"/>
    <x v="9"/>
    <x v="1"/>
    <d v="2021-10-21T00:00:00"/>
    <d v="2021-08-09T00:00:00"/>
    <m/>
    <x v="45"/>
    <s v="Q2, FY22"/>
  </r>
  <r>
    <x v="6"/>
    <s v="SS Finance SM4"/>
    <s v="SHARED SERVICES"/>
    <d v="2014-04-07T00:00:00"/>
    <s v="Frank"/>
    <s v="Dalupang"/>
    <s v="Frank.Dalupang@srg.com.au"/>
    <x v="10"/>
    <x v="1"/>
    <d v="2017-03-10T00:00:00"/>
    <d v="2018-07-10T00:00:00"/>
    <m/>
    <x v="50"/>
    <s v="Not Applicable"/>
  </r>
  <r>
    <x v="2"/>
    <s v="IT DIGITAL"/>
    <s v="SHARED SERVICES IT"/>
    <d v="2014-01-13T00:00:00"/>
    <s v="Vijay"/>
    <s v="Shanbhag"/>
    <s v="vijay.shanbhag@srg.com.au"/>
    <x v="0"/>
    <x v="1"/>
    <d v="2023-01-04T00:00:00"/>
    <d v="2022-09-20T00:00:00"/>
    <m/>
    <x v="9"/>
    <s v="Q3, FY23"/>
  </r>
  <r>
    <x v="2"/>
    <s v="IT DIGITAL"/>
    <s v="SHARED SERVICES IT"/>
    <d v="2014-01-13T00:00:00"/>
    <s v="Vijay"/>
    <s v="Shanbhag"/>
    <s v="vijay.shanbhag@srg.com.au"/>
    <x v="1"/>
    <x v="1"/>
    <d v="2023-01-04T00:00:00"/>
    <d v="2022-09-20T00:00:00"/>
    <m/>
    <x v="9"/>
    <s v="Q3, FY23"/>
  </r>
  <r>
    <x v="2"/>
    <s v="IT DIGITAL"/>
    <s v="SHARED SERVICES IT"/>
    <d v="2014-01-13T00:00:00"/>
    <s v="Vijay"/>
    <s v="Shanbhag"/>
    <s v="vijay.shanbhag@srg.com.au"/>
    <x v="2"/>
    <x v="1"/>
    <d v="2024-06-03T00:00:00"/>
    <d v="2024-02-29T00:00:00"/>
    <m/>
    <x v="21"/>
    <s v="Q4, FY24"/>
  </r>
  <r>
    <x v="2"/>
    <s v="IT DIGITAL"/>
    <s v="SHARED SERVICES IT"/>
    <d v="2014-01-13T00:00:00"/>
    <s v="Vijay"/>
    <s v="Shanbhag"/>
    <s v="vijay.shanbhag@srg.com.au"/>
    <x v="2"/>
    <x v="1"/>
    <d v="2025-05-26T00:00:00"/>
    <d v="2025-04-20T00:00:00"/>
    <m/>
    <x v="0"/>
    <s v="Q4, FY25"/>
  </r>
  <r>
    <x v="2"/>
    <s v="IT DIGITAL"/>
    <s v="SHARED SERVICES IT"/>
    <d v="2014-01-13T00:00:00"/>
    <s v="Vijay"/>
    <s v="Shanbhag"/>
    <s v="vijay.shanbhag@srg.com.au"/>
    <x v="3"/>
    <x v="1"/>
    <d v="2024-06-03T00:00:00"/>
    <d v="2024-02-29T00:00:00"/>
    <m/>
    <x v="21"/>
    <s v="Q4, FY24"/>
  </r>
  <r>
    <x v="2"/>
    <s v="IT DIGITAL"/>
    <s v="SHARED SERVICES IT"/>
    <d v="2014-01-13T00:00:00"/>
    <s v="Vijay"/>
    <s v="Shanbhag"/>
    <s v="vijay.shanbhag@srg.com.au"/>
    <x v="3"/>
    <x v="1"/>
    <d v="2025-05-26T00:00:00"/>
    <d v="2025-04-20T00:00:00"/>
    <m/>
    <x v="0"/>
    <s v="Q4, FY25"/>
  </r>
  <r>
    <x v="2"/>
    <s v="IT DIGITAL"/>
    <s v="SHARED SERVICES IT"/>
    <d v="2014-01-13T00:00:00"/>
    <s v="Vijay"/>
    <s v="Shanbhag"/>
    <s v="vijay.shanbhag@srg.com.au"/>
    <x v="4"/>
    <x v="1"/>
    <d v="2024-06-03T00:00:00"/>
    <d v="2024-02-29T00:00:00"/>
    <m/>
    <x v="21"/>
    <s v="Q4, FY24"/>
  </r>
  <r>
    <x v="2"/>
    <s v="IT DIGITAL"/>
    <s v="SHARED SERVICES IT"/>
    <d v="2014-01-13T00:00:00"/>
    <s v="Vijay"/>
    <s v="Shanbhag"/>
    <s v="vijay.shanbhag@srg.com.au"/>
    <x v="4"/>
    <x v="1"/>
    <d v="2025-05-26T00:00:00"/>
    <d v="2025-04-20T00:00:00"/>
    <m/>
    <x v="0"/>
    <s v="Q4, FY25"/>
  </r>
  <r>
    <x v="2"/>
    <s v="IT DIGITAL"/>
    <s v="SHARED SERVICES IT"/>
    <d v="2014-01-13T00:00:00"/>
    <s v="Vijay"/>
    <s v="Shanbhag"/>
    <s v="vijay.shanbhag@srg.com.au"/>
    <x v="5"/>
    <x v="1"/>
    <d v="2024-06-04T00:00:00"/>
    <d v="2024-02-29T00:00:00"/>
    <m/>
    <x v="21"/>
    <s v="Q4, FY24"/>
  </r>
  <r>
    <x v="2"/>
    <s v="IT DIGITAL"/>
    <s v="SHARED SERVICES IT"/>
    <d v="2014-01-13T00:00:00"/>
    <s v="Vijay"/>
    <s v="Shanbhag"/>
    <s v="vijay.shanbhag@srg.com.au"/>
    <x v="5"/>
    <x v="1"/>
    <d v="2025-05-26T00:00:00"/>
    <d v="2025-04-21T00:00:00"/>
    <m/>
    <x v="0"/>
    <s v="Q4, FY25"/>
  </r>
  <r>
    <x v="2"/>
    <s v="IT DIGITAL"/>
    <s v="SHARED SERVICES IT"/>
    <d v="2014-01-13T00:00:00"/>
    <s v="Vijay"/>
    <s v="Shanbhag"/>
    <s v="vijay.shanbhag@srg.com.au"/>
    <x v="6"/>
    <x v="1"/>
    <d v="2024-06-04T00:00:00"/>
    <d v="2024-02-29T00:00:00"/>
    <m/>
    <x v="21"/>
    <s v="Q4, FY24"/>
  </r>
  <r>
    <x v="2"/>
    <s v="IT DIGITAL"/>
    <s v="SHARED SERVICES IT"/>
    <d v="2014-01-13T00:00:00"/>
    <s v="Vijay"/>
    <s v="Shanbhag"/>
    <s v="vijay.shanbhag@srg.com.au"/>
    <x v="6"/>
    <x v="1"/>
    <d v="2025-05-30T00:00:00"/>
    <d v="2025-04-21T00:00:00"/>
    <m/>
    <x v="0"/>
    <s v="Q4, FY25"/>
  </r>
  <r>
    <x v="2"/>
    <s v="IT DIGITAL"/>
    <s v="SHARED SERVICES IT"/>
    <d v="2014-01-13T00:00:00"/>
    <s v="Vijay"/>
    <s v="Shanbhag"/>
    <s v="vijay.shanbhag@srg.com.au"/>
    <x v="6"/>
    <x v="1"/>
    <d v="2025-05-30T00:00:00"/>
    <d v="2025-05-30T00:00:00"/>
    <m/>
    <x v="0"/>
    <s v="Q4, FY25"/>
  </r>
  <r>
    <x v="2"/>
    <s v="IT DIGITAL"/>
    <s v="SHARED SERVICES IT"/>
    <d v="2014-01-13T00:00:00"/>
    <s v="Vijay"/>
    <s v="Shanbhag"/>
    <s v="vijay.shanbhag@srg.com.au"/>
    <x v="7"/>
    <x v="1"/>
    <d v="2022-03-23T00:00:00"/>
    <d v="2022-03-15T00:00:00"/>
    <m/>
    <x v="6"/>
    <s v="Q3, FY22"/>
  </r>
  <r>
    <x v="2"/>
    <s v="IT DIGITAL"/>
    <s v="SHARED SERVICES IT"/>
    <d v="2014-01-13T00:00:00"/>
    <s v="Vijay"/>
    <s v="Shanbhag"/>
    <s v="vijay.shanbhag@srg.com.au"/>
    <x v="8"/>
    <x v="1"/>
    <d v="2023-02-09T00:00:00"/>
    <d v="2022-06-23T00:00:00"/>
    <m/>
    <x v="39"/>
    <s v="Q3, FY23"/>
  </r>
  <r>
    <x v="2"/>
    <s v="IT DIGITAL"/>
    <s v="SHARED SERVICES IT"/>
    <d v="2014-01-13T00:00:00"/>
    <s v="Vijay"/>
    <s v="Shanbhag"/>
    <s v="vijay.shanbhag@srg.com.au"/>
    <x v="9"/>
    <x v="1"/>
    <d v="2021-09-10T00:00:00"/>
    <d v="2021-08-09T00:00:00"/>
    <s v="No Comments"/>
    <x v="18"/>
    <s v="Q1, FY22"/>
  </r>
  <r>
    <x v="2"/>
    <s v="IT DIGITAL"/>
    <s v="SHARED SERVICES IT"/>
    <d v="2014-01-13T00:00:00"/>
    <s v="Vijay"/>
    <s v="Shanbhag"/>
    <s v="vijay.shanbhag@srg.com.au"/>
    <x v="9"/>
    <x v="1"/>
    <d v="2023-01-04T00:00:00"/>
    <d v="2022-07-19T00:00:00"/>
    <s v="No Comments"/>
    <x v="9"/>
    <s v="Q3, FY23"/>
  </r>
  <r>
    <x v="2"/>
    <s v="IT DIGITAL"/>
    <s v="SHARED SERVICES IT"/>
    <d v="2014-01-13T00:00:00"/>
    <s v="Vijay"/>
    <s v="Shanbhag"/>
    <s v="vijay.shanbhag@srg.com.au"/>
    <x v="10"/>
    <x v="1"/>
    <d v="2017-01-03T00:00:00"/>
    <d v="2018-07-10T00:00:00"/>
    <m/>
    <x v="50"/>
    <s v="Not Applicable"/>
  </r>
  <r>
    <x v="6"/>
    <s v="SS Finance SM4"/>
    <s v="SHARED SERVICES"/>
    <d v="2014-01-10T00:00:00"/>
    <s v="Andy"/>
    <s v="Brvenik"/>
    <s v="Andrea.Brvenik@srg.com.au"/>
    <x v="0"/>
    <x v="1"/>
    <d v="2025-04-15T00:00:00"/>
    <d v="2022-09-20T00:00:00"/>
    <m/>
    <x v="1"/>
    <s v="Q4, FY25"/>
  </r>
  <r>
    <x v="6"/>
    <s v="SS Finance SM4"/>
    <s v="SHARED SERVICES"/>
    <d v="2014-01-10T00:00:00"/>
    <s v="Andy"/>
    <s v="Brvenik"/>
    <s v="Andrea.Brvenik@srg.com.au"/>
    <x v="1"/>
    <x v="1"/>
    <d v="2025-04-15T00:00:00"/>
    <d v="2022-09-20T00:00:00"/>
    <m/>
    <x v="1"/>
    <s v="Q4, FY25"/>
  </r>
  <r>
    <x v="6"/>
    <s v="SS Finance SM4"/>
    <s v="SHARED SERVICES"/>
    <d v="2014-01-10T00:00:00"/>
    <s v="Andy"/>
    <s v="Brvenik"/>
    <s v="Andrea.Brvenik@srg.com.au"/>
    <x v="2"/>
    <x v="1"/>
    <d v="2025-04-16T00:00:00"/>
    <d v="2024-02-29T00:00:00"/>
    <m/>
    <x v="1"/>
    <s v="Q4, FY25"/>
  </r>
  <r>
    <x v="6"/>
    <s v="SS Finance SM4"/>
    <s v="SHARED SERVICES"/>
    <d v="2014-01-10T00:00:00"/>
    <s v="Andy"/>
    <s v="Brvenik"/>
    <s v="Andrea.Brvenik@srg.com.au"/>
    <x v="3"/>
    <x v="1"/>
    <d v="2025-04-16T00:00:00"/>
    <d v="2024-02-29T00:00:00"/>
    <m/>
    <x v="1"/>
    <s v="Q4, FY25"/>
  </r>
  <r>
    <x v="6"/>
    <s v="SS Finance SM4"/>
    <s v="SHARED SERVICES"/>
    <d v="2014-01-10T00:00:00"/>
    <s v="Andy"/>
    <s v="Brvenik"/>
    <s v="Andrea.Brvenik@srg.com.au"/>
    <x v="4"/>
    <x v="1"/>
    <d v="2025-04-16T00:00:00"/>
    <d v="2024-02-29T00:00:00"/>
    <m/>
    <x v="1"/>
    <s v="Q4, FY25"/>
  </r>
  <r>
    <x v="6"/>
    <s v="SS Finance SM4"/>
    <s v="SHARED SERVICES"/>
    <d v="2014-01-10T00:00:00"/>
    <s v="Andy"/>
    <s v="Brvenik"/>
    <s v="Andrea.Brvenik@srg.com.au"/>
    <x v="5"/>
    <x v="1"/>
    <d v="2025-04-16T00:00:00"/>
    <d v="2024-02-29T00:00:00"/>
    <m/>
    <x v="1"/>
    <s v="Q4, FY25"/>
  </r>
  <r>
    <x v="6"/>
    <s v="SS Finance SM4"/>
    <s v="SHARED SERVICES"/>
    <d v="2014-01-10T00:00:00"/>
    <s v="Andy"/>
    <s v="Brvenik"/>
    <s v="Andrea.Brvenik@srg.com.au"/>
    <x v="6"/>
    <x v="1"/>
    <d v="2025-04-16T00:00:00"/>
    <d v="2024-02-29T00:00:00"/>
    <m/>
    <x v="1"/>
    <s v="Q4, FY25"/>
  </r>
  <r>
    <x v="6"/>
    <s v="SS Finance SM4"/>
    <s v="SHARED SERVICES"/>
    <d v="2014-01-10T00:00:00"/>
    <s v="Andy"/>
    <s v="Brvenik"/>
    <s v="Andrea.Brvenik@srg.com.au"/>
    <x v="7"/>
    <x v="1"/>
    <d v="2024-12-03T00:00:00"/>
    <d v="2022-03-15T00:00:00"/>
    <m/>
    <x v="14"/>
    <s v="Q2, FY25"/>
  </r>
  <r>
    <x v="6"/>
    <s v="SS Finance SM4"/>
    <s v="SHARED SERVICES"/>
    <d v="2014-01-10T00:00:00"/>
    <s v="Andy"/>
    <s v="Brvenik"/>
    <s v="Andrea.Brvenik@srg.com.au"/>
    <x v="8"/>
    <x v="1"/>
    <d v="2023-05-10T00:00:00"/>
    <d v="2022-06-23T00:00:00"/>
    <m/>
    <x v="36"/>
    <s v="Q4, FY23"/>
  </r>
  <r>
    <x v="6"/>
    <s v="SS Finance SM4"/>
    <s v="SHARED SERVICES"/>
    <d v="2014-01-10T00:00:00"/>
    <s v="Andy"/>
    <s v="Brvenik"/>
    <s v="Andrea.Brvenik@srg.com.au"/>
    <x v="9"/>
    <x v="1"/>
    <d v="2021-09-20T00:00:00"/>
    <d v="2021-08-09T00:00:00"/>
    <m/>
    <x v="18"/>
    <s v="Q1, FY22"/>
  </r>
  <r>
    <x v="6"/>
    <s v="SS Finance SM4"/>
    <s v="SHARED SERVICES"/>
    <d v="2014-01-10T00:00:00"/>
    <s v="Andy"/>
    <s v="Brvenik"/>
    <s v="Andrea.Brvenik@srg.com.au"/>
    <x v="10"/>
    <x v="1"/>
    <d v="2022-01-10T00:00:00"/>
    <d v="2019-06-19T00:00:00"/>
    <m/>
    <x v="11"/>
    <s v="Q3, FY22"/>
  </r>
  <r>
    <x v="2"/>
    <s v="IT SALES &amp; OPS"/>
    <s v="SHARED SERVICES IT"/>
    <d v="2014-01-07T00:00:00"/>
    <s v="Anh"/>
    <s v="Truong"/>
    <s v="Anh.Truong@srg.com.au"/>
    <x v="0"/>
    <x v="1"/>
    <d v="2022-10-14T00:00:00"/>
    <d v="2022-09-20T00:00:00"/>
    <m/>
    <x v="3"/>
    <s v="Q2, FY23"/>
  </r>
  <r>
    <x v="2"/>
    <s v="IT SALES &amp; OPS"/>
    <s v="SHARED SERVICES IT"/>
    <d v="2014-01-07T00:00:00"/>
    <s v="Anh"/>
    <s v="Truong"/>
    <s v="Anh.Truong@srg.com.au"/>
    <x v="1"/>
    <x v="1"/>
    <d v="2022-10-14T00:00:00"/>
    <d v="2022-09-20T00:00:00"/>
    <m/>
    <x v="3"/>
    <s v="Q2, FY23"/>
  </r>
  <r>
    <x v="2"/>
    <s v="IT SALES &amp; OPS"/>
    <s v="SHARED SERVICES IT"/>
    <d v="2014-01-07T00:00:00"/>
    <s v="Anh"/>
    <s v="Truong"/>
    <s v="Anh.Truong@srg.com.au"/>
    <x v="2"/>
    <x v="0"/>
    <m/>
    <d v="2024-02-29T00:00:00"/>
    <m/>
    <x v="4"/>
    <s v="Q3, FY24"/>
  </r>
  <r>
    <x v="2"/>
    <s v="IT SALES &amp; OPS"/>
    <s v="SHARED SERVICES IT"/>
    <d v="2014-01-07T00:00:00"/>
    <s v="Anh"/>
    <s v="Truong"/>
    <s v="Anh.Truong@srg.com.au"/>
    <x v="3"/>
    <x v="0"/>
    <m/>
    <d v="2024-02-29T00:00:00"/>
    <m/>
    <x v="4"/>
    <s v="Q3, FY24"/>
  </r>
  <r>
    <x v="2"/>
    <s v="IT SALES &amp; OPS"/>
    <s v="SHARED SERVICES IT"/>
    <d v="2014-01-07T00:00:00"/>
    <s v="Anh"/>
    <s v="Truong"/>
    <s v="Anh.Truong@srg.com.au"/>
    <x v="4"/>
    <x v="0"/>
    <m/>
    <d v="2024-02-29T00:00:00"/>
    <m/>
    <x v="4"/>
    <s v="Q3, FY24"/>
  </r>
  <r>
    <x v="2"/>
    <s v="IT SALES &amp; OPS"/>
    <s v="SHARED SERVICES IT"/>
    <d v="2014-01-07T00:00:00"/>
    <s v="Anh"/>
    <s v="Truong"/>
    <s v="Anh.Truong@srg.com.au"/>
    <x v="5"/>
    <x v="0"/>
    <m/>
    <d v="2024-02-29T00:00:00"/>
    <m/>
    <x v="4"/>
    <s v="Q3, FY24"/>
  </r>
  <r>
    <x v="2"/>
    <s v="IT SALES &amp; OPS"/>
    <s v="SHARED SERVICES IT"/>
    <d v="2014-01-07T00:00:00"/>
    <s v="Anh"/>
    <s v="Truong"/>
    <s v="Anh.Truong@srg.com.au"/>
    <x v="6"/>
    <x v="0"/>
    <m/>
    <d v="2024-02-29T00:00:00"/>
    <m/>
    <x v="4"/>
    <s v="Q3, FY24"/>
  </r>
  <r>
    <x v="2"/>
    <s v="IT SALES &amp; OPS"/>
    <s v="SHARED SERVICES IT"/>
    <d v="2014-01-07T00:00:00"/>
    <s v="Anh"/>
    <s v="Truong"/>
    <s v="Anh.Truong@srg.com.au"/>
    <x v="7"/>
    <x v="1"/>
    <d v="2022-03-23T00:00:00"/>
    <d v="2022-03-15T00:00:00"/>
    <m/>
    <x v="6"/>
    <s v="Q3, FY22"/>
  </r>
  <r>
    <x v="2"/>
    <s v="IT SALES &amp; OPS"/>
    <s v="SHARED SERVICES IT"/>
    <d v="2014-01-07T00:00:00"/>
    <s v="Anh"/>
    <s v="Truong"/>
    <s v="Anh.Truong@srg.com.au"/>
    <x v="8"/>
    <x v="1"/>
    <d v="2023-01-17T00:00:00"/>
    <d v="2022-06-23T00:00:00"/>
    <m/>
    <x v="9"/>
    <s v="Q3, FY23"/>
  </r>
  <r>
    <x v="2"/>
    <s v="IT SALES &amp; OPS"/>
    <s v="SHARED SERVICES IT"/>
    <d v="2014-01-07T00:00:00"/>
    <s v="Anh"/>
    <s v="Truong"/>
    <s v="Anh.Truong@srg.com.au"/>
    <x v="8"/>
    <x v="1"/>
    <d v="2023-03-01T00:00:00"/>
    <d v="2023-02-01T00:00:00"/>
    <m/>
    <x v="38"/>
    <s v="Q3, FY23"/>
  </r>
  <r>
    <x v="2"/>
    <s v="IT SALES &amp; OPS"/>
    <s v="SHARED SERVICES IT"/>
    <d v="2014-01-07T00:00:00"/>
    <s v="Anh"/>
    <s v="Truong"/>
    <s v="Anh.Truong@srg.com.au"/>
    <x v="9"/>
    <x v="1"/>
    <d v="2021-09-10T00:00:00"/>
    <d v="2021-08-09T00:00:00"/>
    <m/>
    <x v="18"/>
    <s v="Q1, FY22"/>
  </r>
  <r>
    <x v="2"/>
    <s v="IT SALES &amp; OPS"/>
    <s v="SHARED SERVICES IT"/>
    <d v="2014-01-07T00:00:00"/>
    <s v="Anh"/>
    <s v="Truong"/>
    <s v="Anh.Truong@srg.com.au"/>
    <x v="10"/>
    <x v="1"/>
    <d v="2016-12-19T00:00:00"/>
    <d v="2018-07-10T00:00:00"/>
    <m/>
    <x v="50"/>
    <s v="Not Applicable"/>
  </r>
  <r>
    <x v="2"/>
    <s v="IT SALES &amp; OPS"/>
    <s v="SHARED SERVICES IT"/>
    <d v="2014-01-07T00:00:00"/>
    <s v="Anh"/>
    <s v="Truong"/>
    <s v="Anh.Truong@srg.com.au"/>
    <x v="10"/>
    <x v="1"/>
    <d v="2018-08-30T00:00:00"/>
    <d v="2018-08-30T00:00:00"/>
    <m/>
    <x v="69"/>
    <s v="Q1, FY19"/>
  </r>
  <r>
    <x v="5"/>
    <s v="FFM LEGAL"/>
    <s v="FFM SUPPORT"/>
    <d v="2013-12-09T00:00:00"/>
    <s v="Leigh"/>
    <s v="Gratzer"/>
    <s v="leigh.gratzer@sghlegal.com.au"/>
    <x v="11"/>
    <x v="1"/>
    <d v="2025-02-07T00:00:00"/>
    <d v="2022-10-03T00:00:00"/>
    <m/>
    <x v="8"/>
    <s v="Q3, FY25"/>
  </r>
  <r>
    <x v="5"/>
    <s v="FFM LEGAL"/>
    <s v="FFM SUPPORT"/>
    <d v="2013-12-09T00:00:00"/>
    <s v="Leigh"/>
    <s v="Gratzer"/>
    <s v="leigh.gratzer@sghlegal.com.au"/>
    <x v="0"/>
    <x v="1"/>
    <d v="2025-02-07T00:00:00"/>
    <d v="2022-09-20T00:00:00"/>
    <m/>
    <x v="8"/>
    <s v="Q3, FY25"/>
  </r>
  <r>
    <x v="5"/>
    <s v="FFM LEGAL"/>
    <s v="FFM SUPPORT"/>
    <d v="2013-12-09T00:00:00"/>
    <s v="Leigh"/>
    <s v="Gratzer"/>
    <s v="leigh.gratzer@sghlegal.com.au"/>
    <x v="1"/>
    <x v="1"/>
    <d v="2025-02-07T00:00:00"/>
    <d v="2022-09-20T00:00:00"/>
    <m/>
    <x v="8"/>
    <s v="Q3, FY25"/>
  </r>
  <r>
    <x v="5"/>
    <s v="FFM LEGAL"/>
    <s v="FFM SUPPORT"/>
    <d v="2013-12-09T00:00:00"/>
    <s v="Leigh"/>
    <s v="Gratzer"/>
    <s v="leigh.gratzer@sghlegal.com.au"/>
    <x v="2"/>
    <x v="0"/>
    <m/>
    <d v="2024-02-29T00:00:00"/>
    <m/>
    <x v="4"/>
    <s v="Q3, FY24"/>
  </r>
  <r>
    <x v="5"/>
    <s v="FFM LEGAL"/>
    <s v="FFM SUPPORT"/>
    <d v="2013-12-09T00:00:00"/>
    <s v="Leigh"/>
    <s v="Gratzer"/>
    <s v="leigh.gratzer@sghlegal.com.au"/>
    <x v="3"/>
    <x v="0"/>
    <m/>
    <d v="2024-02-29T00:00:00"/>
    <m/>
    <x v="4"/>
    <s v="Q3, FY24"/>
  </r>
  <r>
    <x v="5"/>
    <s v="FFM LEGAL"/>
    <s v="FFM SUPPORT"/>
    <d v="2013-12-09T00:00:00"/>
    <s v="Leigh"/>
    <s v="Gratzer"/>
    <s v="leigh.gratzer@sghlegal.com.au"/>
    <x v="4"/>
    <x v="0"/>
    <m/>
    <d v="2024-02-29T00:00:00"/>
    <m/>
    <x v="4"/>
    <s v="Q3, FY24"/>
  </r>
  <r>
    <x v="5"/>
    <s v="FFM LEGAL"/>
    <s v="FFM SUPPORT"/>
    <d v="2013-12-09T00:00:00"/>
    <s v="Leigh"/>
    <s v="Gratzer"/>
    <s v="leigh.gratzer@sghlegal.com.au"/>
    <x v="5"/>
    <x v="0"/>
    <m/>
    <d v="2024-02-29T00:00:00"/>
    <m/>
    <x v="4"/>
    <s v="Q3, FY24"/>
  </r>
  <r>
    <x v="5"/>
    <s v="FFM LEGAL"/>
    <s v="FFM SUPPORT"/>
    <d v="2013-12-09T00:00:00"/>
    <s v="Leigh"/>
    <s v="Gratzer"/>
    <s v="leigh.gratzer@sghlegal.com.au"/>
    <x v="6"/>
    <x v="0"/>
    <m/>
    <d v="2024-02-29T00:00:00"/>
    <m/>
    <x v="4"/>
    <s v="Q3, FY24"/>
  </r>
  <r>
    <x v="5"/>
    <s v="FFM LEGAL"/>
    <s v="FFM SUPPORT"/>
    <d v="2013-12-09T00:00:00"/>
    <s v="Leigh"/>
    <s v="Gratzer"/>
    <s v="leigh.gratzer@sghlegal.com.au"/>
    <x v="7"/>
    <x v="1"/>
    <d v="2022-03-23T00:00:00"/>
    <d v="2022-03-15T00:00:00"/>
    <m/>
    <x v="6"/>
    <s v="Q3, FY22"/>
  </r>
  <r>
    <x v="5"/>
    <s v="FFM LEGAL"/>
    <s v="FFM SUPPORT"/>
    <d v="2013-12-09T00:00:00"/>
    <s v="Leigh"/>
    <s v="Gratzer"/>
    <s v="leigh.gratzer@sghlegal.com.au"/>
    <x v="8"/>
    <x v="1"/>
    <d v="2025-02-07T00:00:00"/>
    <d v="2022-09-26T00:00:00"/>
    <m/>
    <x v="8"/>
    <s v="Q3, FY25"/>
  </r>
  <r>
    <x v="5"/>
    <s v="FFM LEGAL"/>
    <s v="FFM SUPPORT"/>
    <d v="2013-12-09T00:00:00"/>
    <s v="Leigh"/>
    <s v="Gratzer"/>
    <s v="leigh.gratzer@sghlegal.com.au"/>
    <x v="9"/>
    <x v="1"/>
    <d v="2021-09-09T00:00:00"/>
    <d v="2021-08-30T00:00:00"/>
    <m/>
    <x v="18"/>
    <s v="Q1, FY22"/>
  </r>
  <r>
    <x v="5"/>
    <s v="FFM LEGAL"/>
    <s v="FFM SUPPORT"/>
    <d v="2013-12-09T00:00:00"/>
    <s v="Leigh"/>
    <s v="Gratzer"/>
    <s v="leigh.gratzer@sghlegal.com.au"/>
    <x v="10"/>
    <x v="1"/>
    <d v="2025-02-07T00:00:00"/>
    <d v="2019-06-19T00:00:00"/>
    <m/>
    <x v="8"/>
    <s v="Q3, FY25"/>
  </r>
  <r>
    <x v="4"/>
    <s v="CUSTOMER CARE/CM MGR"/>
    <s v="SHARED SERV CUSTOMER CARE"/>
    <d v="2013-12-02T00:00:00"/>
    <s v="Manel"/>
    <s v="David"/>
    <s v="manel.david@spotlight.com.au"/>
    <x v="0"/>
    <x v="1"/>
    <d v="2023-01-03T00:00:00"/>
    <d v="2022-09-20T00:00:00"/>
    <m/>
    <x v="9"/>
    <s v="Q3, FY23"/>
  </r>
  <r>
    <x v="4"/>
    <s v="CUSTOMER CARE/CM MGR"/>
    <s v="SHARED SERV CUSTOMER CARE"/>
    <d v="2013-12-02T00:00:00"/>
    <s v="Manel"/>
    <s v="David"/>
    <s v="manel.david@spotlight.com.au"/>
    <x v="1"/>
    <x v="1"/>
    <d v="2023-01-03T00:00:00"/>
    <d v="2022-09-20T00:00:00"/>
    <m/>
    <x v="9"/>
    <s v="Q3, FY23"/>
  </r>
  <r>
    <x v="4"/>
    <s v="CUSTOMER CARE/CM MGR"/>
    <s v="SHARED SERV CUSTOMER CARE"/>
    <d v="2013-12-02T00:00:00"/>
    <s v="Manel"/>
    <s v="David"/>
    <s v="manel.david@spotlight.com.au"/>
    <x v="2"/>
    <x v="1"/>
    <d v="2024-04-05T00:00:00"/>
    <d v="2024-02-29T00:00:00"/>
    <m/>
    <x v="5"/>
    <s v="Q4, FY24"/>
  </r>
  <r>
    <x v="4"/>
    <s v="CUSTOMER CARE/CM MGR"/>
    <s v="SHARED SERV CUSTOMER CARE"/>
    <d v="2013-12-02T00:00:00"/>
    <s v="Manel"/>
    <s v="David"/>
    <s v="manel.david@spotlight.com.au"/>
    <x v="3"/>
    <x v="1"/>
    <d v="2024-04-05T00:00:00"/>
    <d v="2024-02-29T00:00:00"/>
    <m/>
    <x v="5"/>
    <s v="Q4, FY24"/>
  </r>
  <r>
    <x v="4"/>
    <s v="CUSTOMER CARE/CM MGR"/>
    <s v="SHARED SERV CUSTOMER CARE"/>
    <d v="2013-12-02T00:00:00"/>
    <s v="Manel"/>
    <s v="David"/>
    <s v="manel.david@spotlight.com.au"/>
    <x v="4"/>
    <x v="1"/>
    <d v="2024-04-05T00:00:00"/>
    <d v="2024-02-29T00:00:00"/>
    <m/>
    <x v="5"/>
    <s v="Q4, FY24"/>
  </r>
  <r>
    <x v="4"/>
    <s v="CUSTOMER CARE/CM MGR"/>
    <s v="SHARED SERV CUSTOMER CARE"/>
    <d v="2013-12-02T00:00:00"/>
    <s v="Manel"/>
    <s v="David"/>
    <s v="manel.david@spotlight.com.au"/>
    <x v="5"/>
    <x v="1"/>
    <d v="2024-04-05T00:00:00"/>
    <d v="2024-02-29T00:00:00"/>
    <m/>
    <x v="5"/>
    <s v="Q4, FY24"/>
  </r>
  <r>
    <x v="4"/>
    <s v="CUSTOMER CARE/CM MGR"/>
    <s v="SHARED SERV CUSTOMER CARE"/>
    <d v="2013-12-02T00:00:00"/>
    <s v="Manel"/>
    <s v="David"/>
    <s v="manel.david@spotlight.com.au"/>
    <x v="6"/>
    <x v="1"/>
    <d v="2025-04-08T00:00:00"/>
    <d v="2024-02-29T00:00:00"/>
    <s v="I will ensure I check all emails are legitimate before engaging and to report an email as phishing attempt to our IT admin."/>
    <x v="1"/>
    <s v="Q4, FY25"/>
  </r>
  <r>
    <x v="4"/>
    <s v="CUSTOMER CARE/CM MGR"/>
    <s v="SHARED SERV CUSTOMER CARE"/>
    <d v="2013-12-02T00:00:00"/>
    <s v="Manel"/>
    <s v="David"/>
    <s v="manel.david@spotlight.com.au"/>
    <x v="7"/>
    <x v="1"/>
    <d v="2022-05-27T00:00:00"/>
    <d v="2022-03-15T00:00:00"/>
    <m/>
    <x v="42"/>
    <s v="Q4, FY22"/>
  </r>
  <r>
    <x v="4"/>
    <s v="CUSTOMER CARE/CM MGR"/>
    <s v="SHARED SERV CUSTOMER CARE"/>
    <d v="2013-12-02T00:00:00"/>
    <s v="Manel"/>
    <s v="David"/>
    <s v="manel.david@spotlight.com.au"/>
    <x v="8"/>
    <x v="1"/>
    <d v="2022-10-13T00:00:00"/>
    <d v="2022-06-23T00:00:00"/>
    <m/>
    <x v="3"/>
    <s v="Q2, FY23"/>
  </r>
  <r>
    <x v="4"/>
    <s v="CUSTOMER CARE/CM MGR"/>
    <s v="SHARED SERV CUSTOMER CARE"/>
    <d v="2013-12-02T00:00:00"/>
    <s v="Manel"/>
    <s v="David"/>
    <s v="manel.david@spotlight.com.au"/>
    <x v="9"/>
    <x v="1"/>
    <d v="2021-09-22T00:00:00"/>
    <d v="2021-08-09T00:00:00"/>
    <m/>
    <x v="18"/>
    <s v="Q1, FY22"/>
  </r>
  <r>
    <x v="4"/>
    <s v="CUSTOMER CARE/CM MGR"/>
    <s v="SHARED SERV CUSTOMER CARE"/>
    <d v="2013-12-02T00:00:00"/>
    <s v="Manel"/>
    <s v="David"/>
    <s v="manel.david@spotlight.com.au"/>
    <x v="9"/>
    <x v="1"/>
    <d v="2022-10-28T00:00:00"/>
    <d v="2022-10-28T00:00:00"/>
    <m/>
    <x v="26"/>
    <s v="Q2, FY23"/>
  </r>
  <r>
    <x v="4"/>
    <s v="CUSTOMER CARE/CM MGR"/>
    <s v="SHARED SERV CUSTOMER CARE"/>
    <d v="2013-12-02T00:00:00"/>
    <s v="Manel"/>
    <s v="David"/>
    <s v="manel.david@spotlight.com.au"/>
    <x v="9"/>
    <x v="1"/>
    <d v="2023-08-03T00:00:00"/>
    <d v="2023-08-03T00:00:00"/>
    <m/>
    <x v="34"/>
    <s v="Q1, FY24"/>
  </r>
  <r>
    <x v="4"/>
    <s v="CUSTOMER CARE/CM MGR"/>
    <s v="SHARED SERV CUSTOMER CARE"/>
    <d v="2013-12-02T00:00:00"/>
    <s v="Manel"/>
    <s v="David"/>
    <s v="manel.david@spotlight.com.au"/>
    <x v="9"/>
    <x v="1"/>
    <d v="2024-07-16T00:00:00"/>
    <d v="2024-07-16T00:00:00"/>
    <m/>
    <x v="20"/>
    <s v="Q1, FY25"/>
  </r>
  <r>
    <x v="4"/>
    <s v="CUSTOMER CARE/CM MGR"/>
    <s v="SHARED SERV CUSTOMER CARE"/>
    <d v="2013-12-02T00:00:00"/>
    <s v="Manel"/>
    <s v="David"/>
    <s v="manel.david@spotlight.com.au"/>
    <x v="10"/>
    <x v="1"/>
    <d v="2021-12-10T00:00:00"/>
    <d v="2021-03-06T00:00:00"/>
    <m/>
    <x v="33"/>
    <s v="Q2, FY22"/>
  </r>
  <r>
    <x v="4"/>
    <s v="CUSTOMER CARE/CM MGR"/>
    <s v="SHARED SERV CUSTOMER CARE"/>
    <d v="2013-12-02T00:00:00"/>
    <s v="Manel"/>
    <s v="David"/>
    <s v="manel.david@spotlight.com.au"/>
    <x v="10"/>
    <x v="1"/>
    <d v="2021-12-15T00:00:00"/>
    <d v="2021-12-10T00:00:00"/>
    <m/>
    <x v="33"/>
    <s v="Q2, FY22"/>
  </r>
  <r>
    <x v="4"/>
    <s v="Head of Marketing Ops"/>
    <s v="SHARED SERVICES MARKETING"/>
    <d v="2013-10-28T00:00:00"/>
    <s v="Steve"/>
    <s v="Dal Pozzo"/>
    <s v="steve.dalpozzo@srg.com.au"/>
    <x v="0"/>
    <x v="1"/>
    <d v="2022-09-29T00:00:00"/>
    <d v="2022-09-20T00:00:00"/>
    <m/>
    <x v="3"/>
    <s v="Q2, FY23"/>
  </r>
  <r>
    <x v="4"/>
    <s v="Head of Marketing Ops"/>
    <s v="SHARED SERVICES MARKETING"/>
    <d v="2013-10-28T00:00:00"/>
    <s v="Steve"/>
    <s v="Dal Pozzo"/>
    <s v="steve.dalpozzo@srg.com.au"/>
    <x v="1"/>
    <x v="1"/>
    <d v="2024-07-02T00:00:00"/>
    <d v="2022-09-20T00:00:00"/>
    <m/>
    <x v="20"/>
    <s v="Q1, FY25"/>
  </r>
  <r>
    <x v="4"/>
    <s v="Head of Marketing Ops"/>
    <s v="SHARED SERVICES MARKETING"/>
    <d v="2013-10-28T00:00:00"/>
    <s v="Steve"/>
    <s v="Dal Pozzo"/>
    <s v="steve.dalpozzo@srg.com.au"/>
    <x v="2"/>
    <x v="0"/>
    <m/>
    <d v="2024-02-29T00:00:00"/>
    <m/>
    <x v="4"/>
    <s v="Q3, FY24"/>
  </r>
  <r>
    <x v="4"/>
    <s v="Head of Marketing Ops"/>
    <s v="SHARED SERVICES MARKETING"/>
    <d v="2013-10-28T00:00:00"/>
    <s v="Steve"/>
    <s v="Dal Pozzo"/>
    <s v="steve.dalpozzo@srg.com.au"/>
    <x v="3"/>
    <x v="0"/>
    <m/>
    <d v="2024-02-29T00:00:00"/>
    <m/>
    <x v="4"/>
    <s v="Q3, FY24"/>
  </r>
  <r>
    <x v="4"/>
    <s v="Head of Marketing Ops"/>
    <s v="SHARED SERVICES MARKETING"/>
    <d v="2013-10-28T00:00:00"/>
    <s v="Steve"/>
    <s v="Dal Pozzo"/>
    <s v="steve.dalpozzo@srg.com.au"/>
    <x v="4"/>
    <x v="0"/>
    <m/>
    <d v="2024-02-29T00:00:00"/>
    <m/>
    <x v="4"/>
    <s v="Q3, FY24"/>
  </r>
  <r>
    <x v="4"/>
    <s v="Head of Marketing Ops"/>
    <s v="SHARED SERVICES MARKETING"/>
    <d v="2013-10-28T00:00:00"/>
    <s v="Steve"/>
    <s v="Dal Pozzo"/>
    <s v="steve.dalpozzo@srg.com.au"/>
    <x v="5"/>
    <x v="0"/>
    <m/>
    <d v="2024-02-29T00:00:00"/>
    <m/>
    <x v="4"/>
    <s v="Q3, FY24"/>
  </r>
  <r>
    <x v="4"/>
    <s v="Head of Marketing Ops"/>
    <s v="SHARED SERVICES MARKETING"/>
    <d v="2013-10-28T00:00:00"/>
    <s v="Steve"/>
    <s v="Dal Pozzo"/>
    <s v="steve.dalpozzo@srg.com.au"/>
    <x v="6"/>
    <x v="0"/>
    <m/>
    <d v="2024-02-29T00:00:00"/>
    <m/>
    <x v="4"/>
    <s v="Q3, FY24"/>
  </r>
  <r>
    <x v="4"/>
    <s v="Head of Marketing Ops"/>
    <s v="SHARED SERVICES MARKETING"/>
    <d v="2013-10-28T00:00:00"/>
    <s v="Steve"/>
    <s v="Dal Pozzo"/>
    <s v="steve.dalpozzo@srg.com.au"/>
    <x v="7"/>
    <x v="1"/>
    <d v="2022-05-02T00:00:00"/>
    <d v="2022-03-15T00:00:00"/>
    <m/>
    <x v="42"/>
    <s v="Q4, FY22"/>
  </r>
  <r>
    <x v="4"/>
    <s v="Head of Marketing Ops"/>
    <s v="SHARED SERVICES MARKETING"/>
    <d v="2013-10-28T00:00:00"/>
    <s v="Steve"/>
    <s v="Dal Pozzo"/>
    <s v="steve.dalpozzo@srg.com.au"/>
    <x v="8"/>
    <x v="1"/>
    <d v="2024-07-02T00:00:00"/>
    <d v="2022-06-23T00:00:00"/>
    <m/>
    <x v="20"/>
    <s v="Q1, FY25"/>
  </r>
  <r>
    <x v="4"/>
    <s v="Head of Marketing Ops"/>
    <s v="SHARED SERVICES MARKETING"/>
    <d v="2013-10-28T00:00:00"/>
    <s v="Steve"/>
    <s v="Dal Pozzo"/>
    <s v="steve.dalpozzo@srg.com.au"/>
    <x v="9"/>
    <x v="1"/>
    <d v="2021-09-20T00:00:00"/>
    <d v="2021-08-09T00:00:00"/>
    <m/>
    <x v="18"/>
    <s v="Q1, FY22"/>
  </r>
  <r>
    <x v="4"/>
    <s v="Head of Marketing Ops"/>
    <s v="SHARED SERVICES MARKETING"/>
    <d v="2013-10-28T00:00:00"/>
    <s v="Steve"/>
    <s v="Dal Pozzo"/>
    <s v="steve.dalpozzo@srg.com.au"/>
    <x v="10"/>
    <x v="1"/>
    <d v="2022-03-07T00:00:00"/>
    <d v="2019-06-19T00:00:00"/>
    <m/>
    <x v="6"/>
    <s v="Q3, FY22"/>
  </r>
  <r>
    <x v="2"/>
    <s v="IT BUSINESS INTELLIGENCE"/>
    <s v="SHARED SERVICES IT"/>
    <d v="2013-09-09T00:00:00"/>
    <s v="Chuin"/>
    <s v="Lee"/>
    <s v="chuin.lee@srg.com.au"/>
    <x v="0"/>
    <x v="1"/>
    <d v="2022-09-29T00:00:00"/>
    <d v="2022-09-20T00:00:00"/>
    <m/>
    <x v="3"/>
    <s v="Q2, FY23"/>
  </r>
  <r>
    <x v="2"/>
    <s v="IT BUSINESS INTELLIGENCE"/>
    <s v="SHARED SERVICES IT"/>
    <d v="2013-09-09T00:00:00"/>
    <s v="Chuin"/>
    <s v="Lee"/>
    <s v="chuin.lee@srg.com.au"/>
    <x v="1"/>
    <x v="1"/>
    <d v="2022-09-29T00:00:00"/>
    <d v="2022-09-20T00:00:00"/>
    <m/>
    <x v="3"/>
    <s v="Q2, FY23"/>
  </r>
  <r>
    <x v="2"/>
    <s v="IT BUSINESS INTELLIGENCE"/>
    <s v="SHARED SERVICES IT"/>
    <d v="2013-09-09T00:00:00"/>
    <s v="Chuin"/>
    <s v="Lee"/>
    <s v="chuin.lee@srg.com.au"/>
    <x v="2"/>
    <x v="0"/>
    <m/>
    <d v="2025-04-30T00:00:00"/>
    <m/>
    <x v="0"/>
    <s v="Q4, FY25"/>
  </r>
  <r>
    <x v="2"/>
    <s v="IT BUSINESS INTELLIGENCE"/>
    <s v="SHARED SERVICES IT"/>
    <d v="2013-09-09T00:00:00"/>
    <s v="Chuin"/>
    <s v="Lee"/>
    <s v="chuin.lee@srg.com.au"/>
    <x v="2"/>
    <x v="1"/>
    <d v="2024-06-13T00:00:00"/>
    <d v="2024-02-29T00:00:00"/>
    <m/>
    <x v="21"/>
    <s v="Q4, FY24"/>
  </r>
  <r>
    <x v="2"/>
    <s v="IT BUSINESS INTELLIGENCE"/>
    <s v="SHARED SERVICES IT"/>
    <d v="2013-09-09T00:00:00"/>
    <s v="Chuin"/>
    <s v="Lee"/>
    <s v="chuin.lee@srg.com.au"/>
    <x v="3"/>
    <x v="1"/>
    <d v="2024-06-12T00:00:00"/>
    <d v="2024-02-29T00:00:00"/>
    <m/>
    <x v="21"/>
    <s v="Q4, FY24"/>
  </r>
  <r>
    <x v="2"/>
    <s v="IT BUSINESS INTELLIGENCE"/>
    <s v="SHARED SERVICES IT"/>
    <d v="2013-09-09T00:00:00"/>
    <s v="Chuin"/>
    <s v="Lee"/>
    <s v="chuin.lee@srg.com.au"/>
    <x v="3"/>
    <x v="1"/>
    <d v="2025-05-22T00:00:00"/>
    <d v="2025-04-29T00:00:00"/>
    <m/>
    <x v="0"/>
    <s v="Q4, FY25"/>
  </r>
  <r>
    <x v="2"/>
    <s v="IT BUSINESS INTELLIGENCE"/>
    <s v="SHARED SERVICES IT"/>
    <d v="2013-09-09T00:00:00"/>
    <s v="Chuin"/>
    <s v="Lee"/>
    <s v="chuin.lee@srg.com.au"/>
    <x v="4"/>
    <x v="0"/>
    <m/>
    <d v="2025-04-29T00:00:00"/>
    <m/>
    <x v="0"/>
    <s v="Q4, FY25"/>
  </r>
  <r>
    <x v="2"/>
    <s v="IT BUSINESS INTELLIGENCE"/>
    <s v="SHARED SERVICES IT"/>
    <d v="2013-09-09T00:00:00"/>
    <s v="Chuin"/>
    <s v="Lee"/>
    <s v="chuin.lee@srg.com.au"/>
    <x v="4"/>
    <x v="1"/>
    <d v="2024-06-12T00:00:00"/>
    <d v="2024-02-29T00:00:00"/>
    <m/>
    <x v="21"/>
    <s v="Q4, FY24"/>
  </r>
  <r>
    <x v="2"/>
    <s v="IT BUSINESS INTELLIGENCE"/>
    <s v="SHARED SERVICES IT"/>
    <d v="2013-09-09T00:00:00"/>
    <s v="Chuin"/>
    <s v="Lee"/>
    <s v="chuin.lee@srg.com.au"/>
    <x v="5"/>
    <x v="0"/>
    <m/>
    <d v="2025-04-30T00:00:00"/>
    <m/>
    <x v="0"/>
    <s v="Q4, FY25"/>
  </r>
  <r>
    <x v="2"/>
    <s v="IT BUSINESS INTELLIGENCE"/>
    <s v="SHARED SERVICES IT"/>
    <d v="2013-09-09T00:00:00"/>
    <s v="Chuin"/>
    <s v="Lee"/>
    <s v="chuin.lee@srg.com.au"/>
    <x v="5"/>
    <x v="1"/>
    <d v="2024-06-13T00:00:00"/>
    <d v="2024-02-29T00:00:00"/>
    <m/>
    <x v="21"/>
    <s v="Q4, FY24"/>
  </r>
  <r>
    <x v="2"/>
    <s v="IT BUSINESS INTELLIGENCE"/>
    <s v="SHARED SERVICES IT"/>
    <d v="2013-09-09T00:00:00"/>
    <s v="Chuin"/>
    <s v="Lee"/>
    <s v="chuin.lee@srg.com.au"/>
    <x v="6"/>
    <x v="0"/>
    <m/>
    <d v="2025-05-01T00:00:00"/>
    <m/>
    <x v="0"/>
    <s v="Q4, FY25"/>
  </r>
  <r>
    <x v="2"/>
    <s v="IT BUSINESS INTELLIGENCE"/>
    <s v="SHARED SERVICES IT"/>
    <d v="2013-09-09T00:00:00"/>
    <s v="Chuin"/>
    <s v="Lee"/>
    <s v="chuin.lee@srg.com.au"/>
    <x v="6"/>
    <x v="1"/>
    <d v="2024-06-14T00:00:00"/>
    <d v="2024-02-29T00:00:00"/>
    <m/>
    <x v="21"/>
    <s v="Q4, FY24"/>
  </r>
  <r>
    <x v="2"/>
    <s v="IT BUSINESS INTELLIGENCE"/>
    <s v="SHARED SERVICES IT"/>
    <d v="2013-09-09T00:00:00"/>
    <s v="Chuin"/>
    <s v="Lee"/>
    <s v="chuin.lee@srg.com.au"/>
    <x v="7"/>
    <x v="1"/>
    <d v="2022-03-29T00:00:00"/>
    <d v="2022-03-15T00:00:00"/>
    <m/>
    <x v="27"/>
    <s v="Q4, FY22"/>
  </r>
  <r>
    <x v="2"/>
    <s v="IT BUSINESS INTELLIGENCE"/>
    <s v="SHARED SERVICES IT"/>
    <d v="2013-09-09T00:00:00"/>
    <s v="Chuin"/>
    <s v="Lee"/>
    <s v="chuin.lee@srg.com.au"/>
    <x v="8"/>
    <x v="1"/>
    <d v="2022-09-29T00:00:00"/>
    <d v="2022-06-23T00:00:00"/>
    <m/>
    <x v="3"/>
    <s v="Q2, FY23"/>
  </r>
  <r>
    <x v="2"/>
    <s v="IT BUSINESS INTELLIGENCE"/>
    <s v="SHARED SERVICES IT"/>
    <d v="2013-09-09T00:00:00"/>
    <s v="Chuin"/>
    <s v="Lee"/>
    <s v="chuin.lee@srg.com.au"/>
    <x v="9"/>
    <x v="1"/>
    <d v="2021-09-09T00:00:00"/>
    <d v="2021-08-09T00:00:00"/>
    <m/>
    <x v="18"/>
    <s v="Q1, FY22"/>
  </r>
  <r>
    <x v="2"/>
    <s v="IT BUSINESS INTELLIGENCE"/>
    <s v="SHARED SERVICES IT"/>
    <d v="2013-09-09T00:00:00"/>
    <s v="Chuin"/>
    <s v="Lee"/>
    <s v="chuin.lee@srg.com.au"/>
    <x v="10"/>
    <x v="1"/>
    <d v="2016-12-29T00:00:00"/>
    <d v="2018-07-10T00:00:00"/>
    <m/>
    <x v="50"/>
    <s v="Not Applicable"/>
  </r>
  <r>
    <x v="2"/>
    <s v="IT BUSINESS INTELLIGENCE"/>
    <s v="SHARED SERVICES IT"/>
    <d v="2013-09-09T00:00:00"/>
    <s v="Chuin"/>
    <s v="Lee"/>
    <s v="chuin.lee@srg.com.au"/>
    <x v="10"/>
    <x v="1"/>
    <d v="2020-07-19T00:00:00"/>
    <d v="2019-11-25T00:00:00"/>
    <m/>
    <x v="70"/>
    <s v="Q1, FY21"/>
  </r>
  <r>
    <x v="7"/>
    <m/>
    <s v="SHARED SERVICES HR"/>
    <d v="2013-07-29T00:00:00"/>
    <s v="Linda"/>
    <s v="Hunt"/>
    <s v="Lin.Hunt@spotlight.com.au"/>
    <x v="11"/>
    <x v="1"/>
    <d v="2022-10-04T00:00:00"/>
    <d v="2022-10-03T00:00:00"/>
    <m/>
    <x v="3"/>
    <s v="Q2, FY23"/>
  </r>
  <r>
    <x v="7"/>
    <m/>
    <s v="SHARED SERVICES HR"/>
    <d v="2013-07-29T00:00:00"/>
    <s v="Linda"/>
    <s v="Hunt"/>
    <s v="Lin.Hunt@spotlight.com.au"/>
    <x v="0"/>
    <x v="1"/>
    <d v="2022-10-04T00:00:00"/>
    <d v="2022-09-20T00:00:00"/>
    <s v="apply learning to coaching others in the organisation"/>
    <x v="3"/>
    <s v="Q2, FY23"/>
  </r>
  <r>
    <x v="7"/>
    <m/>
    <s v="SHARED SERVICES HR"/>
    <d v="2013-07-29T00:00:00"/>
    <s v="Linda"/>
    <s v="Hunt"/>
    <s v="Lin.Hunt@spotlight.com.au"/>
    <x v="1"/>
    <x v="1"/>
    <d v="2022-11-17T00:00:00"/>
    <d v="2022-09-20T00:00:00"/>
    <m/>
    <x v="26"/>
    <s v="Q2, FY23"/>
  </r>
  <r>
    <x v="7"/>
    <m/>
    <s v="SHARED SERVICES HR"/>
    <d v="2013-07-29T00:00:00"/>
    <s v="Linda"/>
    <s v="Hunt"/>
    <s v="Lin.Hunt@spotlight.com.au"/>
    <x v="2"/>
    <x v="1"/>
    <d v="2024-04-16T00:00:00"/>
    <d v="2024-02-29T00:00:00"/>
    <m/>
    <x v="5"/>
    <s v="Q4, FY24"/>
  </r>
  <r>
    <x v="7"/>
    <m/>
    <s v="SHARED SERVICES HR"/>
    <d v="2013-07-29T00:00:00"/>
    <s v="Linda"/>
    <s v="Hunt"/>
    <s v="Lin.Hunt@spotlight.com.au"/>
    <x v="3"/>
    <x v="1"/>
    <d v="2024-04-16T00:00:00"/>
    <d v="2024-02-29T00:00:00"/>
    <m/>
    <x v="5"/>
    <s v="Q4, FY24"/>
  </r>
  <r>
    <x v="7"/>
    <m/>
    <s v="SHARED SERVICES HR"/>
    <d v="2013-07-29T00:00:00"/>
    <s v="Linda"/>
    <s v="Hunt"/>
    <s v="Lin.Hunt@spotlight.com.au"/>
    <x v="3"/>
    <x v="2"/>
    <m/>
    <d v="2024-04-16T00:00:00"/>
    <m/>
    <x v="50"/>
    <s v="Not Applicable"/>
  </r>
  <r>
    <x v="7"/>
    <m/>
    <s v="SHARED SERVICES HR"/>
    <d v="2013-07-29T00:00:00"/>
    <s v="Linda"/>
    <s v="Hunt"/>
    <s v="Lin.Hunt@spotlight.com.au"/>
    <x v="4"/>
    <x v="1"/>
    <d v="2024-04-16T00:00:00"/>
    <d v="2024-02-29T00:00:00"/>
    <m/>
    <x v="5"/>
    <s v="Q4, FY24"/>
  </r>
  <r>
    <x v="7"/>
    <m/>
    <s v="SHARED SERVICES HR"/>
    <d v="2013-07-29T00:00:00"/>
    <s v="Linda"/>
    <s v="Hunt"/>
    <s v="Lin.Hunt@spotlight.com.au"/>
    <x v="5"/>
    <x v="1"/>
    <d v="2024-04-16T00:00:00"/>
    <d v="2024-02-29T00:00:00"/>
    <m/>
    <x v="5"/>
    <s v="Q4, FY24"/>
  </r>
  <r>
    <x v="7"/>
    <m/>
    <s v="SHARED SERVICES HR"/>
    <d v="2013-07-29T00:00:00"/>
    <s v="Linda"/>
    <s v="Hunt"/>
    <s v="Lin.Hunt@spotlight.com.au"/>
    <x v="5"/>
    <x v="2"/>
    <m/>
    <d v="2024-04-16T00:00:00"/>
    <m/>
    <x v="50"/>
    <s v="Not Applicable"/>
  </r>
  <r>
    <x v="7"/>
    <m/>
    <s v="SHARED SERVICES HR"/>
    <d v="2013-07-29T00:00:00"/>
    <s v="Linda"/>
    <s v="Hunt"/>
    <s v="Lin.Hunt@spotlight.com.au"/>
    <x v="6"/>
    <x v="1"/>
    <d v="2024-04-16T00:00:00"/>
    <d v="2024-02-29T00:00:00"/>
    <m/>
    <x v="5"/>
    <s v="Q4, FY24"/>
  </r>
  <r>
    <x v="7"/>
    <m/>
    <s v="SHARED SERVICES HR"/>
    <d v="2013-07-29T00:00:00"/>
    <s v="Linda"/>
    <s v="Hunt"/>
    <s v="Lin.Hunt@spotlight.com.au"/>
    <x v="7"/>
    <x v="1"/>
    <d v="2022-03-22T00:00:00"/>
    <d v="2022-03-15T00:00:00"/>
    <m/>
    <x v="6"/>
    <s v="Q3, FY22"/>
  </r>
  <r>
    <x v="7"/>
    <m/>
    <s v="SHARED SERVICES HR"/>
    <d v="2013-07-29T00:00:00"/>
    <s v="Linda"/>
    <s v="Hunt"/>
    <s v="Lin.Hunt@spotlight.com.au"/>
    <x v="8"/>
    <x v="1"/>
    <d v="2022-09-16T00:00:00"/>
    <d v="2022-06-23T00:00:00"/>
    <m/>
    <x v="30"/>
    <s v="Q1, FY23"/>
  </r>
  <r>
    <x v="7"/>
    <m/>
    <s v="SHARED SERVICES HR"/>
    <d v="2013-07-29T00:00:00"/>
    <s v="Linda"/>
    <s v="Hunt"/>
    <s v="Lin.Hunt@spotlight.com.au"/>
    <x v="8"/>
    <x v="1"/>
    <d v="2023-04-04T00:00:00"/>
    <d v="2022-09-26T00:00:00"/>
    <m/>
    <x v="37"/>
    <s v="Q4, FY23"/>
  </r>
  <r>
    <x v="7"/>
    <m/>
    <s v="SHARED SERVICES HR"/>
    <d v="2013-07-29T00:00:00"/>
    <s v="Linda"/>
    <s v="Hunt"/>
    <s v="Lin.Hunt@spotlight.com.au"/>
    <x v="9"/>
    <x v="1"/>
    <d v="2021-11-29T00:00:00"/>
    <d v="2021-08-09T00:00:00"/>
    <m/>
    <x v="33"/>
    <s v="Q2, FY22"/>
  </r>
  <r>
    <x v="7"/>
    <m/>
    <s v="SHARED SERVICES HR"/>
    <d v="2013-07-29T00:00:00"/>
    <s v="Linda"/>
    <s v="Hunt"/>
    <s v="Lin.Hunt@spotlight.com.au"/>
    <x v="10"/>
    <x v="1"/>
    <d v="2022-08-03T00:00:00"/>
    <d v="2019-06-19T00:00:00"/>
    <m/>
    <x v="10"/>
    <s v="Q1, FY23"/>
  </r>
  <r>
    <x v="7"/>
    <m/>
    <s v="SHARED SERVICES HR"/>
    <d v="2013-07-09T00:00:00"/>
    <s v="Simone"/>
    <s v="Mcabee"/>
    <s v="Simone.McAbee@spotlight.com.au"/>
    <x v="0"/>
    <x v="1"/>
    <d v="2023-01-18T00:00:00"/>
    <d v="2022-09-20T00:00:00"/>
    <m/>
    <x v="9"/>
    <s v="Q3, FY23"/>
  </r>
  <r>
    <x v="7"/>
    <m/>
    <s v="SHARED SERVICES HR"/>
    <d v="2013-07-09T00:00:00"/>
    <s v="Simone"/>
    <s v="Mcabee"/>
    <s v="Simone.McAbee@spotlight.com.au"/>
    <x v="1"/>
    <x v="1"/>
    <d v="2023-01-18T00:00:00"/>
    <d v="2022-09-20T00:00:00"/>
    <m/>
    <x v="9"/>
    <s v="Q3, FY23"/>
  </r>
  <r>
    <x v="7"/>
    <m/>
    <s v="SHARED SERVICES HR"/>
    <d v="2013-07-09T00:00:00"/>
    <s v="Simone"/>
    <s v="Mcabee"/>
    <s v="Simone.McAbee@spotlight.com.au"/>
    <x v="2"/>
    <x v="0"/>
    <m/>
    <d v="2025-05-31T00:00:00"/>
    <m/>
    <x v="0"/>
    <s v="Q4, FY25"/>
  </r>
  <r>
    <x v="7"/>
    <m/>
    <s v="SHARED SERVICES HR"/>
    <d v="2013-07-09T00:00:00"/>
    <s v="Simone"/>
    <s v="Mcabee"/>
    <s v="Simone.McAbee@spotlight.com.au"/>
    <x v="2"/>
    <x v="1"/>
    <d v="2024-07-14T00:00:00"/>
    <d v="2024-02-29T00:00:00"/>
    <m/>
    <x v="20"/>
    <s v="Q1, FY25"/>
  </r>
  <r>
    <x v="7"/>
    <m/>
    <s v="SHARED SERVICES HR"/>
    <d v="2013-07-09T00:00:00"/>
    <s v="Simone"/>
    <s v="Mcabee"/>
    <s v="Simone.McAbee@spotlight.com.au"/>
    <x v="3"/>
    <x v="1"/>
    <d v="2024-05-12T00:00:00"/>
    <d v="2024-02-29T00:00:00"/>
    <m/>
    <x v="22"/>
    <s v="Q4, FY24"/>
  </r>
  <r>
    <x v="7"/>
    <m/>
    <s v="SHARED SERVICES HR"/>
    <d v="2013-07-09T00:00:00"/>
    <s v="Simone"/>
    <s v="Mcabee"/>
    <s v="Simone.McAbee@spotlight.com.au"/>
    <x v="3"/>
    <x v="1"/>
    <d v="2025-05-04T00:00:00"/>
    <d v="2025-03-29T00:00:00"/>
    <m/>
    <x v="0"/>
    <s v="Q4, FY25"/>
  </r>
  <r>
    <x v="7"/>
    <m/>
    <s v="SHARED SERVICES HR"/>
    <d v="2013-07-09T00:00:00"/>
    <s v="Simone"/>
    <s v="Mcabee"/>
    <s v="Simone.McAbee@spotlight.com.au"/>
    <x v="4"/>
    <x v="0"/>
    <m/>
    <d v="2025-05-31T00:00:00"/>
    <m/>
    <x v="0"/>
    <s v="Q4, FY25"/>
  </r>
  <r>
    <x v="7"/>
    <m/>
    <s v="SHARED SERVICES HR"/>
    <d v="2013-07-09T00:00:00"/>
    <s v="Simone"/>
    <s v="Mcabee"/>
    <s v="Simone.McAbee@spotlight.com.au"/>
    <x v="4"/>
    <x v="1"/>
    <d v="2024-07-14T00:00:00"/>
    <d v="2024-02-29T00:00:00"/>
    <m/>
    <x v="20"/>
    <s v="Q1, FY25"/>
  </r>
  <r>
    <x v="7"/>
    <m/>
    <s v="SHARED SERVICES HR"/>
    <d v="2013-07-09T00:00:00"/>
    <s v="Simone"/>
    <s v="Mcabee"/>
    <s v="Simone.McAbee@spotlight.com.au"/>
    <x v="5"/>
    <x v="0"/>
    <m/>
    <d v="2025-05-31T00:00:00"/>
    <m/>
    <x v="0"/>
    <s v="Q4, FY25"/>
  </r>
  <r>
    <x v="7"/>
    <m/>
    <s v="SHARED SERVICES HR"/>
    <d v="2013-07-09T00:00:00"/>
    <s v="Simone"/>
    <s v="Mcabee"/>
    <s v="Simone.McAbee@spotlight.com.au"/>
    <x v="5"/>
    <x v="1"/>
    <d v="2024-07-14T00:00:00"/>
    <d v="2024-02-29T00:00:00"/>
    <m/>
    <x v="20"/>
    <s v="Q1, FY25"/>
  </r>
  <r>
    <x v="7"/>
    <m/>
    <s v="SHARED SERVICES HR"/>
    <d v="2013-07-09T00:00:00"/>
    <s v="Simone"/>
    <s v="Mcabee"/>
    <s v="Simone.McAbee@spotlight.com.au"/>
    <x v="6"/>
    <x v="1"/>
    <d v="2024-05-12T00:00:00"/>
    <d v="2024-02-29T00:00:00"/>
    <m/>
    <x v="22"/>
    <s v="Q4, FY24"/>
  </r>
  <r>
    <x v="7"/>
    <m/>
    <s v="SHARED SERVICES HR"/>
    <d v="2013-07-09T00:00:00"/>
    <s v="Simone"/>
    <s v="Mcabee"/>
    <s v="Simone.McAbee@spotlight.com.au"/>
    <x v="6"/>
    <x v="1"/>
    <d v="2025-05-28T00:00:00"/>
    <d v="2025-03-29T00:00:00"/>
    <m/>
    <x v="0"/>
    <s v="Q4, FY25"/>
  </r>
  <r>
    <x v="7"/>
    <m/>
    <s v="SHARED SERVICES HR"/>
    <d v="2013-07-09T00:00:00"/>
    <s v="Simone"/>
    <s v="Mcabee"/>
    <s v="Simone.McAbee@spotlight.com.au"/>
    <x v="7"/>
    <x v="1"/>
    <d v="2022-03-22T00:00:00"/>
    <d v="2022-03-15T00:00:00"/>
    <m/>
    <x v="6"/>
    <s v="Q3, FY22"/>
  </r>
  <r>
    <x v="7"/>
    <m/>
    <s v="SHARED SERVICES HR"/>
    <d v="2013-07-09T00:00:00"/>
    <s v="Simone"/>
    <s v="Mcabee"/>
    <s v="Simone.McAbee@spotlight.com.au"/>
    <x v="8"/>
    <x v="1"/>
    <d v="2023-01-18T00:00:00"/>
    <d v="2022-06-23T00:00:00"/>
    <m/>
    <x v="9"/>
    <s v="Q3, FY23"/>
  </r>
  <r>
    <x v="7"/>
    <m/>
    <s v="SHARED SERVICES HR"/>
    <d v="2013-07-09T00:00:00"/>
    <s v="Simone"/>
    <s v="Mcabee"/>
    <s v="Simone.McAbee@spotlight.com.au"/>
    <x v="9"/>
    <x v="1"/>
    <d v="2021-10-21T00:00:00"/>
    <d v="2021-08-09T00:00:00"/>
    <s v="Be careful lifting any boxes too heavy or don't make them too heavy full stop."/>
    <x v="45"/>
    <s v="Q2, FY22"/>
  </r>
  <r>
    <x v="7"/>
    <m/>
    <s v="SHARED SERVICES HR"/>
    <d v="2013-07-09T00:00:00"/>
    <s v="Simone"/>
    <s v="Mcabee"/>
    <s v="Simone.McAbee@spotlight.com.au"/>
    <x v="9"/>
    <x v="1"/>
    <d v="2022-10-11T00:00:00"/>
    <d v="2022-10-11T00:00:00"/>
    <s v="Be careful lifting any boxes too heavy or don't make them too heavy full stop."/>
    <x v="3"/>
    <s v="Q2, FY23"/>
  </r>
  <r>
    <x v="7"/>
    <m/>
    <s v="SHARED SERVICES HR"/>
    <d v="2013-07-09T00:00:00"/>
    <s v="Simone"/>
    <s v="Mcabee"/>
    <s v="Simone.McAbee@spotlight.com.au"/>
    <x v="9"/>
    <x v="1"/>
    <d v="2023-03-13T00:00:00"/>
    <d v="2023-03-10T00:00:00"/>
    <s v="Be careful lifting any boxes too heavy or don't make them too heavy full stop."/>
    <x v="38"/>
    <s v="Q3, FY23"/>
  </r>
  <r>
    <x v="7"/>
    <m/>
    <s v="SHARED SERVICES HR"/>
    <d v="2013-07-09T00:00:00"/>
    <s v="Simone"/>
    <s v="Mcabee"/>
    <s v="Simone.McAbee@spotlight.com.au"/>
    <x v="10"/>
    <x v="1"/>
    <d v="2021-12-09T00:00:00"/>
    <d v="2019-06-19T00:00:00"/>
    <m/>
    <x v="33"/>
    <s v="Q2, FY22"/>
  </r>
  <r>
    <x v="7"/>
    <m/>
    <s v="SHARED SERVICES HR"/>
    <d v="2013-07-09T00:00:00"/>
    <s v="Simone"/>
    <s v="Mcabee"/>
    <s v="Simone.McAbee@spotlight.com.au"/>
    <x v="10"/>
    <x v="1"/>
    <d v="2021-12-09T00:00:00"/>
    <d v="2021-12-09T00:00:00"/>
    <m/>
    <x v="33"/>
    <s v="Q2, FY22"/>
  </r>
  <r>
    <x v="3"/>
    <s v="Procurement- Property"/>
    <s v="SHARED SERVICES"/>
    <d v="2013-01-14T00:00:00"/>
    <s v="Amanda"/>
    <s v="Rees"/>
    <s v="Amanda.Rees@srg.com.au"/>
    <x v="0"/>
    <x v="1"/>
    <d v="2022-09-28T00:00:00"/>
    <d v="2022-09-20T00:00:00"/>
    <m/>
    <x v="3"/>
    <s v="Q2, FY23"/>
  </r>
  <r>
    <x v="3"/>
    <s v="Procurement- Property"/>
    <s v="SHARED SERVICES"/>
    <d v="2013-01-14T00:00:00"/>
    <s v="Amanda"/>
    <s v="Rees"/>
    <s v="Amanda.Rees@srg.com.au"/>
    <x v="0"/>
    <x v="1"/>
    <d v="2024-03-05T00:00:00"/>
    <d v="2024-02-29T00:00:00"/>
    <m/>
    <x v="4"/>
    <s v="Q3, FY24"/>
  </r>
  <r>
    <x v="3"/>
    <s v="Procurement- Property"/>
    <s v="SHARED SERVICES"/>
    <d v="2013-01-14T00:00:00"/>
    <s v="Amanda"/>
    <s v="Rees"/>
    <s v="Amanda.Rees@srg.com.au"/>
    <x v="1"/>
    <x v="1"/>
    <d v="2022-09-28T00:00:00"/>
    <d v="2022-09-20T00:00:00"/>
    <m/>
    <x v="3"/>
    <s v="Q2, FY23"/>
  </r>
  <r>
    <x v="3"/>
    <s v="Procurement- Property"/>
    <s v="SHARED SERVICES"/>
    <d v="2013-01-14T00:00:00"/>
    <s v="Amanda"/>
    <s v="Rees"/>
    <s v="Amanda.Rees@srg.com.au"/>
    <x v="1"/>
    <x v="1"/>
    <d v="2024-03-05T00:00:00"/>
    <d v="2024-02-29T00:00:00"/>
    <m/>
    <x v="4"/>
    <s v="Q3, FY24"/>
  </r>
  <r>
    <x v="3"/>
    <s v="Procurement- Property"/>
    <s v="SHARED SERVICES"/>
    <d v="2013-01-14T00:00:00"/>
    <s v="Amanda"/>
    <s v="Rees"/>
    <s v="Amanda.Rees@srg.com.au"/>
    <x v="2"/>
    <x v="2"/>
    <m/>
    <d v="2024-02-29T00:00:00"/>
    <m/>
    <x v="50"/>
    <s v="Not Applicable"/>
  </r>
  <r>
    <x v="3"/>
    <s v="Procurement- Property"/>
    <s v="SHARED SERVICES"/>
    <d v="2013-01-14T00:00:00"/>
    <s v="Amanda"/>
    <s v="Rees"/>
    <s v="Amanda.Rees@srg.com.au"/>
    <x v="3"/>
    <x v="0"/>
    <m/>
    <d v="2025-05-06T00:00:00"/>
    <m/>
    <x v="0"/>
    <s v="Q4, FY25"/>
  </r>
  <r>
    <x v="3"/>
    <s v="Procurement- Property"/>
    <s v="SHARED SERVICES"/>
    <d v="2013-01-14T00:00:00"/>
    <s v="Amanda"/>
    <s v="Rees"/>
    <s v="Amanda.Rees@srg.com.au"/>
    <x v="3"/>
    <x v="1"/>
    <d v="2024-06-19T00:00:00"/>
    <d v="2024-02-29T00:00:00"/>
    <m/>
    <x v="21"/>
    <s v="Q4, FY24"/>
  </r>
  <r>
    <x v="3"/>
    <s v="Procurement- Property"/>
    <s v="SHARED SERVICES"/>
    <d v="2013-01-14T00:00:00"/>
    <s v="Amanda"/>
    <s v="Rees"/>
    <s v="Amanda.Rees@srg.com.au"/>
    <x v="4"/>
    <x v="0"/>
    <m/>
    <d v="2024-02-29T00:00:00"/>
    <m/>
    <x v="4"/>
    <s v="Q3, FY24"/>
  </r>
  <r>
    <x v="3"/>
    <s v="Procurement- Property"/>
    <s v="SHARED SERVICES"/>
    <d v="2013-01-14T00:00:00"/>
    <s v="Amanda"/>
    <s v="Rees"/>
    <s v="Amanda.Rees@srg.com.au"/>
    <x v="5"/>
    <x v="0"/>
    <m/>
    <d v="2024-02-29T00:00:00"/>
    <m/>
    <x v="4"/>
    <s v="Q3, FY24"/>
  </r>
  <r>
    <x v="3"/>
    <s v="Procurement- Property"/>
    <s v="SHARED SERVICES"/>
    <d v="2013-01-14T00:00:00"/>
    <s v="Amanda"/>
    <s v="Rees"/>
    <s v="Amanda.Rees@srg.com.au"/>
    <x v="6"/>
    <x v="1"/>
    <d v="2024-07-29T00:00:00"/>
    <d v="2024-02-29T00:00:00"/>
    <m/>
    <x v="17"/>
    <s v="Q1, FY25"/>
  </r>
  <r>
    <x v="3"/>
    <s v="Procurement- Property"/>
    <s v="SHARED SERVICES"/>
    <d v="2013-01-14T00:00:00"/>
    <s v="Amanda"/>
    <s v="Rees"/>
    <s v="Amanda.Rees@srg.com.au"/>
    <x v="7"/>
    <x v="1"/>
    <d v="2022-03-29T00:00:00"/>
    <d v="2022-03-15T00:00:00"/>
    <m/>
    <x v="27"/>
    <s v="Q4, FY22"/>
  </r>
  <r>
    <x v="3"/>
    <s v="Procurement- Property"/>
    <s v="SHARED SERVICES"/>
    <d v="2013-01-14T00:00:00"/>
    <s v="Amanda"/>
    <s v="Rees"/>
    <s v="Amanda.Rees@srg.com.au"/>
    <x v="8"/>
    <x v="1"/>
    <d v="2023-01-05T00:00:00"/>
    <d v="2022-06-23T00:00:00"/>
    <m/>
    <x v="9"/>
    <s v="Q3, FY23"/>
  </r>
  <r>
    <x v="3"/>
    <s v="Procurement- Property"/>
    <s v="SHARED SERVICES"/>
    <d v="2013-01-14T00:00:00"/>
    <s v="Amanda"/>
    <s v="Rees"/>
    <s v="Amanda.Rees@srg.com.au"/>
    <x v="9"/>
    <x v="1"/>
    <d v="2021-09-09T00:00:00"/>
    <d v="2021-08-09T00:00:00"/>
    <m/>
    <x v="18"/>
    <s v="Q1, FY22"/>
  </r>
  <r>
    <x v="3"/>
    <s v="Procurement- Property"/>
    <s v="SHARED SERVICES"/>
    <d v="2013-01-14T00:00:00"/>
    <s v="Amanda"/>
    <s v="Rees"/>
    <s v="Amanda.Rees@srg.com.au"/>
    <x v="9"/>
    <x v="1"/>
    <d v="2022-03-08T00:00:00"/>
    <d v="2022-02-26T00:00:00"/>
    <m/>
    <x v="6"/>
    <s v="Q3, FY22"/>
  </r>
  <r>
    <x v="3"/>
    <s v="Procurement- Property"/>
    <s v="SHARED SERVICES"/>
    <d v="2013-01-14T00:00:00"/>
    <s v="Amanda"/>
    <s v="Rees"/>
    <s v="Amanda.Rees@srg.com.au"/>
    <x v="10"/>
    <x v="1"/>
    <d v="2019-07-15T00:00:00"/>
    <d v="2019-06-19T00:00:00"/>
    <s v="To complete mandatory course"/>
    <x v="63"/>
    <s v="Q1, FY20"/>
  </r>
  <r>
    <x v="8"/>
    <m/>
    <s v="SHARED SERVICES"/>
    <d v="2012-11-19T00:00:00"/>
    <s v="Jill"/>
    <s v="Jardine"/>
    <s v="jill.jardine@srg.com.au"/>
    <x v="0"/>
    <x v="1"/>
    <d v="2022-09-27T00:00:00"/>
    <d v="2022-09-20T00:00:00"/>
    <m/>
    <x v="3"/>
    <s v="Q2, FY23"/>
  </r>
  <r>
    <x v="8"/>
    <m/>
    <s v="SHARED SERVICES"/>
    <d v="2012-11-19T00:00:00"/>
    <s v="Jill"/>
    <s v="Jardine"/>
    <s v="jill.jardine@srg.com.au"/>
    <x v="1"/>
    <x v="1"/>
    <d v="2022-09-27T00:00:00"/>
    <d v="2022-09-20T00:00:00"/>
    <m/>
    <x v="3"/>
    <s v="Q2, FY23"/>
  </r>
  <r>
    <x v="8"/>
    <m/>
    <s v="SHARED SERVICES"/>
    <d v="2012-11-19T00:00:00"/>
    <s v="Jill"/>
    <s v="Jardine"/>
    <s v="jill.jardine@srg.com.au"/>
    <x v="2"/>
    <x v="0"/>
    <m/>
    <d v="2024-02-29T00:00:00"/>
    <m/>
    <x v="4"/>
    <s v="Q3, FY24"/>
  </r>
  <r>
    <x v="8"/>
    <m/>
    <s v="SHARED SERVICES"/>
    <d v="2012-11-19T00:00:00"/>
    <s v="Jill"/>
    <s v="Jardine"/>
    <s v="jill.jardine@srg.com.au"/>
    <x v="3"/>
    <x v="0"/>
    <m/>
    <d v="2024-02-29T00:00:00"/>
    <m/>
    <x v="4"/>
    <s v="Q3, FY24"/>
  </r>
  <r>
    <x v="8"/>
    <m/>
    <s v="SHARED SERVICES"/>
    <d v="2012-11-19T00:00:00"/>
    <s v="Jill"/>
    <s v="Jardine"/>
    <s v="jill.jardine@srg.com.au"/>
    <x v="4"/>
    <x v="0"/>
    <m/>
    <d v="2024-02-29T00:00:00"/>
    <m/>
    <x v="4"/>
    <s v="Q3, FY24"/>
  </r>
  <r>
    <x v="8"/>
    <m/>
    <s v="SHARED SERVICES"/>
    <d v="2012-11-19T00:00:00"/>
    <s v="Jill"/>
    <s v="Jardine"/>
    <s v="jill.jardine@srg.com.au"/>
    <x v="5"/>
    <x v="0"/>
    <m/>
    <d v="2024-02-29T00:00:00"/>
    <m/>
    <x v="4"/>
    <s v="Q3, FY24"/>
  </r>
  <r>
    <x v="8"/>
    <m/>
    <s v="SHARED SERVICES"/>
    <d v="2012-11-19T00:00:00"/>
    <s v="Jill"/>
    <s v="Jardine"/>
    <s v="jill.jardine@srg.com.au"/>
    <x v="6"/>
    <x v="0"/>
    <m/>
    <d v="2024-02-29T00:00:00"/>
    <m/>
    <x v="4"/>
    <s v="Q3, FY24"/>
  </r>
  <r>
    <x v="8"/>
    <m/>
    <s v="SHARED SERVICES"/>
    <d v="2012-11-19T00:00:00"/>
    <s v="Jill"/>
    <s v="Jardine"/>
    <s v="jill.jardine@srg.com.au"/>
    <x v="7"/>
    <x v="1"/>
    <d v="2022-04-07T00:00:00"/>
    <d v="2022-03-15T00:00:00"/>
    <m/>
    <x v="27"/>
    <s v="Q4, FY22"/>
  </r>
  <r>
    <x v="8"/>
    <m/>
    <s v="SHARED SERVICES"/>
    <d v="2012-11-19T00:00:00"/>
    <s v="Jill"/>
    <s v="Jardine"/>
    <s v="jill.jardine@srg.com.au"/>
    <x v="8"/>
    <x v="1"/>
    <d v="2022-09-13T00:00:00"/>
    <d v="2022-06-23T00:00:00"/>
    <m/>
    <x v="30"/>
    <s v="Q1, FY23"/>
  </r>
  <r>
    <x v="8"/>
    <m/>
    <s v="SHARED SERVICES"/>
    <d v="2012-11-19T00:00:00"/>
    <s v="Jill"/>
    <s v="Jardine"/>
    <s v="jill.jardine@srg.com.au"/>
    <x v="8"/>
    <x v="1"/>
    <d v="2022-09-16T00:00:00"/>
    <d v="2022-09-16T00:00:00"/>
    <m/>
    <x v="30"/>
    <s v="Q1, FY23"/>
  </r>
  <r>
    <x v="8"/>
    <m/>
    <s v="SHARED SERVICES"/>
    <d v="2012-11-19T00:00:00"/>
    <s v="Jill"/>
    <s v="Jardine"/>
    <s v="jill.jardine@srg.com.au"/>
    <x v="9"/>
    <x v="1"/>
    <d v="2021-08-30T00:00:00"/>
    <d v="2021-08-09T00:00:00"/>
    <m/>
    <x v="18"/>
    <s v="Q1, FY22"/>
  </r>
  <r>
    <x v="8"/>
    <m/>
    <s v="SHARED SERVICES"/>
    <d v="2012-11-19T00:00:00"/>
    <s v="Jill"/>
    <s v="Jardine"/>
    <s v="jill.jardine@srg.com.au"/>
    <x v="9"/>
    <x v="1"/>
    <d v="2022-10-03T00:00:00"/>
    <d v="2022-09-27T00:00:00"/>
    <m/>
    <x v="3"/>
    <s v="Q2, FY23"/>
  </r>
  <r>
    <x v="8"/>
    <m/>
    <s v="SHARED SERVICES"/>
    <d v="2012-11-19T00:00:00"/>
    <s v="Jill"/>
    <s v="Jardine"/>
    <s v="jill.jardine@srg.com.au"/>
    <x v="10"/>
    <x v="1"/>
    <d v="2017-02-23T00:00:00"/>
    <d v="2019-05-31T00:00:00"/>
    <s v="This training was originally completed in SLICK/Campfire and completion has been recorded in TMS"/>
    <x v="50"/>
    <s v="Not Applicable"/>
  </r>
  <r>
    <x v="8"/>
    <s v="SC PROCESS &amp;TRANS TL"/>
    <s v="DC"/>
    <d v="2012-09-11T00:00:00"/>
    <s v="Keith"/>
    <s v="Surrao"/>
    <s v="keith.surrao@gmail.com"/>
    <x v="0"/>
    <x v="1"/>
    <d v="2023-06-13T00:00:00"/>
    <d v="2022-10-06T00:00:00"/>
    <m/>
    <x v="35"/>
    <s v="Q4, FY23"/>
  </r>
  <r>
    <x v="8"/>
    <s v="SC PROCESS &amp;TRANS TL"/>
    <s v="DC"/>
    <d v="2012-09-11T00:00:00"/>
    <s v="Keith"/>
    <s v="Surrao"/>
    <s v="keith.surrao@gmail.com"/>
    <x v="1"/>
    <x v="1"/>
    <d v="2023-06-13T00:00:00"/>
    <d v="2022-10-06T00:00:00"/>
    <m/>
    <x v="35"/>
    <s v="Q4, FY23"/>
  </r>
  <r>
    <x v="8"/>
    <s v="Supply Chain DCManagement"/>
    <s v="DC"/>
    <d v="2012-09-11T00:00:00"/>
    <s v="Denny"/>
    <s v="Veteha"/>
    <s v="denny.veteha68@gmail.com"/>
    <x v="0"/>
    <x v="1"/>
    <d v="2022-10-15T00:00:00"/>
    <d v="2022-10-06T00:00:00"/>
    <s v="Take my time to understand all information given"/>
    <x v="3"/>
    <s v="Q2, FY23"/>
  </r>
  <r>
    <x v="8"/>
    <s v="Supply Chain DCManagement"/>
    <s v="DC"/>
    <d v="2012-09-11T00:00:00"/>
    <s v="Denny"/>
    <s v="Veteha"/>
    <s v="denny.veteha68@gmail.com"/>
    <x v="1"/>
    <x v="1"/>
    <d v="2022-10-15T00:00:00"/>
    <d v="2022-10-06T00:00:00"/>
    <m/>
    <x v="3"/>
    <s v="Q2, FY23"/>
  </r>
  <r>
    <x v="8"/>
    <s v="SC DCManagement ANA"/>
    <s v="DC"/>
    <d v="2012-07-02T00:00:00"/>
    <s v="Tri"/>
    <s v="Van Nguyen"/>
    <s v="nguyenvantri1978@outlook.com"/>
    <x v="0"/>
    <x v="1"/>
    <d v="2023-06-13T00:00:00"/>
    <d v="2022-10-06T00:00:00"/>
    <m/>
    <x v="35"/>
    <s v="Q4, FY23"/>
  </r>
  <r>
    <x v="8"/>
    <s v="SC DCManagement ANA"/>
    <s v="DC"/>
    <d v="2012-07-02T00:00:00"/>
    <s v="Tri"/>
    <s v="Van Nguyen"/>
    <s v="nguyenvantri1978@outlook.com"/>
    <x v="1"/>
    <x v="1"/>
    <d v="2023-06-13T00:00:00"/>
    <d v="2022-10-06T00:00:00"/>
    <m/>
    <x v="35"/>
    <s v="Q4, FY23"/>
  </r>
  <r>
    <x v="8"/>
    <s v="Supply Chain DCManagement"/>
    <s v="DC"/>
    <d v="2012-07-02T00:00:00"/>
    <s v="Uma"/>
    <s v="Nima"/>
    <s v="Uma.Nima@srg.com.au"/>
    <x v="0"/>
    <x v="1"/>
    <d v="2024-03-28T00:00:00"/>
    <d v="2022-10-06T00:00:00"/>
    <m/>
    <x v="5"/>
    <s v="Q4, FY24"/>
  </r>
  <r>
    <x v="8"/>
    <s v="Supply Chain DCManagement"/>
    <s v="DC"/>
    <d v="2012-07-02T00:00:00"/>
    <s v="Uma"/>
    <s v="Nima"/>
    <s v="Uma.Nima@srg.com.au"/>
    <x v="1"/>
    <x v="1"/>
    <d v="2024-03-28T00:00:00"/>
    <d v="2022-10-06T00:00:00"/>
    <m/>
    <x v="5"/>
    <s v="Q4, FY24"/>
  </r>
  <r>
    <x v="8"/>
    <s v="SC DCManagement ANA"/>
    <s v="DC"/>
    <d v="2012-02-06T00:00:00"/>
    <s v="Minh"/>
    <s v="Tang"/>
    <s v="coco-mt@hotmail.com"/>
    <x v="0"/>
    <x v="1"/>
    <d v="2024-04-24T00:00:00"/>
    <d v="2022-10-06T00:00:00"/>
    <m/>
    <x v="22"/>
    <s v="Q4, FY24"/>
  </r>
  <r>
    <x v="8"/>
    <s v="SC DCManagement ANA"/>
    <s v="DC"/>
    <d v="2012-02-06T00:00:00"/>
    <s v="Minh"/>
    <s v="Tang"/>
    <s v="coco-mt@hotmail.com"/>
    <x v="1"/>
    <x v="1"/>
    <d v="2024-04-24T00:00:00"/>
    <d v="2022-10-06T00:00:00"/>
    <m/>
    <x v="22"/>
    <s v="Q4, FY24"/>
  </r>
  <r>
    <x v="2"/>
    <s v="IT INFRASTRUCTURE"/>
    <s v="SHARED SERVICES IT"/>
    <d v="2011-09-19T00:00:00"/>
    <s v="Elise"/>
    <s v="Forsyth-Harrison"/>
    <s v="elise.forsyth@srg.com.au"/>
    <x v="0"/>
    <x v="1"/>
    <d v="2023-01-30T00:00:00"/>
    <d v="2022-09-20T00:00:00"/>
    <s v="I will learn about how to identify the differences and if someone is  identified as a workplace bully"/>
    <x v="39"/>
    <s v="Q3, FY23"/>
  </r>
  <r>
    <x v="2"/>
    <s v="IT INFRASTRUCTURE"/>
    <s v="SHARED SERVICES IT"/>
    <d v="2011-09-19T00:00:00"/>
    <s v="Elise"/>
    <s v="Forsyth-Harrison"/>
    <s v="elise.forsyth@srg.com.au"/>
    <x v="1"/>
    <x v="1"/>
    <d v="2023-01-30T00:00:00"/>
    <d v="2022-09-20T00:00:00"/>
    <s v="Learn about what my responsibilities are are a team member"/>
    <x v="39"/>
    <s v="Q3, FY23"/>
  </r>
  <r>
    <x v="2"/>
    <s v="IT INFRASTRUCTURE"/>
    <s v="SHARED SERVICES IT"/>
    <d v="2011-09-19T00:00:00"/>
    <s v="Elise"/>
    <s v="Forsyth-Harrison"/>
    <s v="elise.forsyth@srg.com.au"/>
    <x v="2"/>
    <x v="1"/>
    <d v="2025-04-14T00:00:00"/>
    <d v="2024-02-29T00:00:00"/>
    <m/>
    <x v="1"/>
    <s v="Q4, FY25"/>
  </r>
  <r>
    <x v="2"/>
    <s v="IT INFRASTRUCTURE"/>
    <s v="SHARED SERVICES IT"/>
    <d v="2011-09-19T00:00:00"/>
    <s v="Elise"/>
    <s v="Forsyth-Harrison"/>
    <s v="elise.forsyth@srg.com.au"/>
    <x v="3"/>
    <x v="1"/>
    <d v="2025-04-14T00:00:00"/>
    <d v="2024-02-29T00:00:00"/>
    <m/>
    <x v="1"/>
    <s v="Q4, FY25"/>
  </r>
  <r>
    <x v="2"/>
    <s v="IT INFRASTRUCTURE"/>
    <s v="SHARED SERVICES IT"/>
    <d v="2011-09-19T00:00:00"/>
    <s v="Elise"/>
    <s v="Forsyth-Harrison"/>
    <s v="elise.forsyth@srg.com.au"/>
    <x v="4"/>
    <x v="1"/>
    <d v="2025-04-14T00:00:00"/>
    <d v="2024-02-29T00:00:00"/>
    <m/>
    <x v="1"/>
    <s v="Q4, FY25"/>
  </r>
  <r>
    <x v="2"/>
    <s v="IT INFRASTRUCTURE"/>
    <s v="SHARED SERVICES IT"/>
    <d v="2011-09-19T00:00:00"/>
    <s v="Elise"/>
    <s v="Forsyth-Harrison"/>
    <s v="elise.forsyth@srg.com.au"/>
    <x v="5"/>
    <x v="1"/>
    <d v="2025-04-14T00:00:00"/>
    <d v="2024-02-29T00:00:00"/>
    <m/>
    <x v="1"/>
    <s v="Q4, FY25"/>
  </r>
  <r>
    <x v="2"/>
    <s v="IT INFRASTRUCTURE"/>
    <s v="SHARED SERVICES IT"/>
    <d v="2011-09-19T00:00:00"/>
    <s v="Elise"/>
    <s v="Forsyth-Harrison"/>
    <s v="elise.forsyth@srg.com.au"/>
    <x v="6"/>
    <x v="1"/>
    <d v="2025-05-21T00:00:00"/>
    <d v="2024-02-29T00:00:00"/>
    <m/>
    <x v="0"/>
    <s v="Q4, FY25"/>
  </r>
  <r>
    <x v="2"/>
    <s v="IT INFRASTRUCTURE"/>
    <s v="SHARED SERVICES IT"/>
    <d v="2011-09-19T00:00:00"/>
    <s v="Elise"/>
    <s v="Forsyth-Harrison"/>
    <s v="elise.forsyth@srg.com.au"/>
    <x v="7"/>
    <x v="1"/>
    <d v="2022-03-28T00:00:00"/>
    <d v="2022-03-15T00:00:00"/>
    <s v="To ensure that I understand the flexible working arrangements agreement"/>
    <x v="27"/>
    <s v="Q4, FY22"/>
  </r>
  <r>
    <x v="2"/>
    <s v="IT INFRASTRUCTURE"/>
    <s v="SHARED SERVICES IT"/>
    <d v="2011-09-19T00:00:00"/>
    <s v="Elise"/>
    <s v="Forsyth-Harrison"/>
    <s v="elise.forsyth@srg.com.au"/>
    <x v="8"/>
    <x v="1"/>
    <d v="2023-01-30T00:00:00"/>
    <d v="2022-06-23T00:00:00"/>
    <s v="I will read and make notes on SGH and ensure that I apply these learnt principles to my everyday work principles"/>
    <x v="39"/>
    <s v="Q3, FY23"/>
  </r>
  <r>
    <x v="2"/>
    <s v="IT INFRASTRUCTURE"/>
    <s v="SHARED SERVICES IT"/>
    <d v="2011-09-19T00:00:00"/>
    <s v="Elise"/>
    <s v="Forsyth-Harrison"/>
    <s v="elise.forsyth@srg.com.au"/>
    <x v="9"/>
    <x v="1"/>
    <d v="2021-08-30T00:00:00"/>
    <d v="2021-08-09T00:00:00"/>
    <s v="Ensure that my workspace and the area around me is clutter free and safe. Draws are closed, heavy items not up high, anything dangerous locked in a draw."/>
    <x v="18"/>
    <s v="Q1, FY22"/>
  </r>
  <r>
    <x v="2"/>
    <s v="IT INFRASTRUCTURE"/>
    <s v="SHARED SERVICES IT"/>
    <d v="2011-09-19T00:00:00"/>
    <s v="Elise"/>
    <s v="Forsyth-Harrison"/>
    <s v="elise.forsyth@srg.com.au"/>
    <x v="10"/>
    <x v="1"/>
    <d v="2021-12-21T00:00:00"/>
    <d v="2019-06-19T00:00:00"/>
    <m/>
    <x v="33"/>
    <s v="Q2, FY22"/>
  </r>
  <r>
    <x v="2"/>
    <s v="IT INFRASTRUCTURE"/>
    <s v="SHARED SERVICES IT"/>
    <d v="2011-06-06T00:00:00"/>
    <s v="Pradip"/>
    <s v="Marek"/>
    <s v="pradip.marek@srg.com.au"/>
    <x v="0"/>
    <x v="1"/>
    <d v="2023-01-04T00:00:00"/>
    <d v="2022-09-20T00:00:00"/>
    <m/>
    <x v="9"/>
    <s v="Q3, FY23"/>
  </r>
  <r>
    <x v="2"/>
    <s v="IT INFRASTRUCTURE"/>
    <s v="SHARED SERVICES IT"/>
    <d v="2011-06-06T00:00:00"/>
    <s v="Pradip"/>
    <s v="Marek"/>
    <s v="pradip.marek@srg.com.au"/>
    <x v="1"/>
    <x v="1"/>
    <d v="2023-01-04T00:00:00"/>
    <d v="2022-09-20T00:00:00"/>
    <m/>
    <x v="9"/>
    <s v="Q3, FY23"/>
  </r>
  <r>
    <x v="2"/>
    <s v="IT INFRASTRUCTURE"/>
    <s v="SHARED SERVICES IT"/>
    <d v="2011-06-06T00:00:00"/>
    <s v="Pradip"/>
    <s v="Marek"/>
    <s v="pradip.marek@srg.com.au"/>
    <x v="2"/>
    <x v="0"/>
    <m/>
    <d v="2025-05-05T00:00:00"/>
    <m/>
    <x v="0"/>
    <s v="Q4, FY25"/>
  </r>
  <r>
    <x v="2"/>
    <s v="IT INFRASTRUCTURE"/>
    <s v="SHARED SERVICES IT"/>
    <d v="2011-06-06T00:00:00"/>
    <s v="Pradip"/>
    <s v="Marek"/>
    <s v="pradip.marek@srg.com.au"/>
    <x v="2"/>
    <x v="1"/>
    <d v="2024-06-18T00:00:00"/>
    <d v="2024-02-29T00:00:00"/>
    <m/>
    <x v="21"/>
    <s v="Q4, FY24"/>
  </r>
  <r>
    <x v="2"/>
    <s v="IT INFRASTRUCTURE"/>
    <s v="SHARED SERVICES IT"/>
    <d v="2011-06-06T00:00:00"/>
    <s v="Pradip"/>
    <s v="Marek"/>
    <s v="pradip.marek@srg.com.au"/>
    <x v="3"/>
    <x v="0"/>
    <m/>
    <d v="2025-05-05T00:00:00"/>
    <m/>
    <x v="0"/>
    <s v="Q4, FY25"/>
  </r>
  <r>
    <x v="2"/>
    <s v="IT INFRASTRUCTURE"/>
    <s v="SHARED SERVICES IT"/>
    <d v="2011-06-06T00:00:00"/>
    <s v="Pradip"/>
    <s v="Marek"/>
    <s v="pradip.marek@srg.com.au"/>
    <x v="3"/>
    <x v="1"/>
    <d v="2024-06-18T00:00:00"/>
    <d v="2024-02-29T00:00:00"/>
    <m/>
    <x v="21"/>
    <s v="Q4, FY24"/>
  </r>
  <r>
    <x v="2"/>
    <s v="IT INFRASTRUCTURE"/>
    <s v="SHARED SERVICES IT"/>
    <d v="2011-06-06T00:00:00"/>
    <s v="Pradip"/>
    <s v="Marek"/>
    <s v="pradip.marek@srg.com.au"/>
    <x v="4"/>
    <x v="0"/>
    <m/>
    <d v="2025-05-05T00:00:00"/>
    <m/>
    <x v="0"/>
    <s v="Q4, FY25"/>
  </r>
  <r>
    <x v="2"/>
    <s v="IT INFRASTRUCTURE"/>
    <s v="SHARED SERVICES IT"/>
    <d v="2011-06-06T00:00:00"/>
    <s v="Pradip"/>
    <s v="Marek"/>
    <s v="pradip.marek@srg.com.au"/>
    <x v="4"/>
    <x v="1"/>
    <d v="2024-06-18T00:00:00"/>
    <d v="2024-02-29T00:00:00"/>
    <m/>
    <x v="21"/>
    <s v="Q4, FY24"/>
  </r>
  <r>
    <x v="2"/>
    <s v="IT INFRASTRUCTURE"/>
    <s v="SHARED SERVICES IT"/>
    <d v="2011-06-06T00:00:00"/>
    <s v="Pradip"/>
    <s v="Marek"/>
    <s v="pradip.marek@srg.com.au"/>
    <x v="5"/>
    <x v="0"/>
    <m/>
    <d v="2025-05-05T00:00:00"/>
    <m/>
    <x v="0"/>
    <s v="Q4, FY25"/>
  </r>
  <r>
    <x v="2"/>
    <s v="IT INFRASTRUCTURE"/>
    <s v="SHARED SERVICES IT"/>
    <d v="2011-06-06T00:00:00"/>
    <s v="Pradip"/>
    <s v="Marek"/>
    <s v="pradip.marek@srg.com.au"/>
    <x v="5"/>
    <x v="1"/>
    <d v="2021-02-18T00:00:00"/>
    <d v="2021-02-18T00:00:00"/>
    <m/>
    <x v="19"/>
    <s v="Q3, FY21"/>
  </r>
  <r>
    <x v="2"/>
    <s v="IT INFRASTRUCTURE"/>
    <s v="SHARED SERVICES IT"/>
    <d v="2011-06-06T00:00:00"/>
    <s v="Pradip"/>
    <s v="Marek"/>
    <s v="pradip.marek@srg.com.au"/>
    <x v="5"/>
    <x v="1"/>
    <d v="2024-06-18T00:00:00"/>
    <d v="2024-02-29T00:00:00"/>
    <m/>
    <x v="21"/>
    <s v="Q4, FY24"/>
  </r>
  <r>
    <x v="2"/>
    <s v="IT INFRASTRUCTURE"/>
    <s v="SHARED SERVICES IT"/>
    <d v="2011-06-06T00:00:00"/>
    <s v="Pradip"/>
    <s v="Marek"/>
    <s v="pradip.marek@srg.com.au"/>
    <x v="6"/>
    <x v="0"/>
    <m/>
    <d v="2025-05-05T00:00:00"/>
    <m/>
    <x v="0"/>
    <s v="Q4, FY25"/>
  </r>
  <r>
    <x v="2"/>
    <s v="IT INFRASTRUCTURE"/>
    <s v="SHARED SERVICES IT"/>
    <d v="2011-06-06T00:00:00"/>
    <s v="Pradip"/>
    <s v="Marek"/>
    <s v="pradip.marek@srg.com.au"/>
    <x v="6"/>
    <x v="1"/>
    <d v="2024-06-18T00:00:00"/>
    <d v="2024-02-29T00:00:00"/>
    <m/>
    <x v="21"/>
    <s v="Q4, FY24"/>
  </r>
  <r>
    <x v="2"/>
    <s v="IT INFRASTRUCTURE"/>
    <s v="SHARED SERVICES IT"/>
    <d v="2011-06-06T00:00:00"/>
    <s v="Pradip"/>
    <s v="Marek"/>
    <s v="pradip.marek@srg.com.au"/>
    <x v="6"/>
    <x v="1"/>
    <d v="2024-06-18T00:00:00"/>
    <d v="2024-06-18T00:00:00"/>
    <m/>
    <x v="21"/>
    <s v="Q4, FY24"/>
  </r>
  <r>
    <x v="2"/>
    <s v="IT INFRASTRUCTURE"/>
    <s v="SHARED SERVICES IT"/>
    <d v="2011-06-06T00:00:00"/>
    <s v="Pradip"/>
    <s v="Marek"/>
    <s v="pradip.marek@srg.com.au"/>
    <x v="7"/>
    <x v="1"/>
    <d v="2022-04-06T00:00:00"/>
    <d v="2022-03-15T00:00:00"/>
    <m/>
    <x v="27"/>
    <s v="Q4, FY22"/>
  </r>
  <r>
    <x v="2"/>
    <s v="IT INFRASTRUCTURE"/>
    <s v="SHARED SERVICES IT"/>
    <d v="2011-06-06T00:00:00"/>
    <s v="Pradip"/>
    <s v="Marek"/>
    <s v="pradip.marek@srg.com.au"/>
    <x v="8"/>
    <x v="1"/>
    <d v="2022-09-06T00:00:00"/>
    <d v="2022-06-23T00:00:00"/>
    <m/>
    <x v="30"/>
    <s v="Q1, FY23"/>
  </r>
  <r>
    <x v="2"/>
    <s v="IT INFRASTRUCTURE"/>
    <s v="SHARED SERVICES IT"/>
    <d v="2011-06-06T00:00:00"/>
    <s v="Pradip"/>
    <s v="Marek"/>
    <s v="pradip.marek@srg.com.au"/>
    <x v="9"/>
    <x v="1"/>
    <d v="2021-10-05T00:00:00"/>
    <d v="2021-08-09T00:00:00"/>
    <m/>
    <x v="45"/>
    <s v="Q2, FY22"/>
  </r>
  <r>
    <x v="2"/>
    <s v="IT INFRASTRUCTURE"/>
    <s v="SHARED SERVICES IT"/>
    <d v="2011-06-06T00:00:00"/>
    <s v="Pradip"/>
    <s v="Marek"/>
    <s v="pradip.marek@srg.com.au"/>
    <x v="10"/>
    <x v="1"/>
    <d v="2021-02-18T00:00:00"/>
    <d v="2020-10-06T00:00:00"/>
    <m/>
    <x v="19"/>
    <s v="Q3, FY21"/>
  </r>
  <r>
    <x v="0"/>
    <s v="SS ECOMM SM4"/>
    <s v="SHARED SERVICES E-COM"/>
    <d v="2011-05-02T00:00:00"/>
    <s v="Carol"/>
    <s v="Brown"/>
    <s v="carol.brown@spotlight.com.au"/>
    <x v="0"/>
    <x v="1"/>
    <d v="2023-01-16T00:00:00"/>
    <d v="2022-09-20T00:00:00"/>
    <m/>
    <x v="9"/>
    <s v="Q3, FY23"/>
  </r>
  <r>
    <x v="0"/>
    <s v="SS ECOMM SM4"/>
    <s v="SHARED SERVICES E-COM"/>
    <d v="2011-05-02T00:00:00"/>
    <s v="Carol"/>
    <s v="Brown"/>
    <s v="carol.brown@spotlight.com.au"/>
    <x v="1"/>
    <x v="1"/>
    <d v="2023-01-16T00:00:00"/>
    <d v="2022-09-20T00:00:00"/>
    <m/>
    <x v="9"/>
    <s v="Q3, FY23"/>
  </r>
  <r>
    <x v="0"/>
    <s v="SS ECOMM SM4"/>
    <s v="SHARED SERVICES E-COM"/>
    <d v="2011-05-02T00:00:00"/>
    <s v="Carol"/>
    <s v="Brown"/>
    <s v="carol.brown@spotlight.com.au"/>
    <x v="2"/>
    <x v="1"/>
    <d v="2024-07-24T00:00:00"/>
    <d v="2024-02-29T00:00:00"/>
    <m/>
    <x v="20"/>
    <s v="Q1, FY25"/>
  </r>
  <r>
    <x v="0"/>
    <s v="SS ECOMM SM4"/>
    <s v="SHARED SERVICES E-COM"/>
    <d v="2011-05-02T00:00:00"/>
    <s v="Carol"/>
    <s v="Brown"/>
    <s v="carol.brown@spotlight.com.au"/>
    <x v="3"/>
    <x v="1"/>
    <d v="2024-07-16T00:00:00"/>
    <d v="2024-02-29T00:00:00"/>
    <m/>
    <x v="20"/>
    <s v="Q1, FY25"/>
  </r>
  <r>
    <x v="0"/>
    <s v="SS ECOMM SM4"/>
    <s v="SHARED SERVICES E-COM"/>
    <d v="2011-05-02T00:00:00"/>
    <s v="Carol"/>
    <s v="Brown"/>
    <s v="carol.brown@spotlight.com.au"/>
    <x v="4"/>
    <x v="1"/>
    <d v="2024-07-24T00:00:00"/>
    <d v="2024-02-29T00:00:00"/>
    <m/>
    <x v="20"/>
    <s v="Q1, FY25"/>
  </r>
  <r>
    <x v="0"/>
    <s v="SS ECOMM SM4"/>
    <s v="SHARED SERVICES E-COM"/>
    <d v="2011-05-02T00:00:00"/>
    <s v="Carol"/>
    <s v="Brown"/>
    <s v="carol.brown@spotlight.com.au"/>
    <x v="5"/>
    <x v="1"/>
    <d v="2024-07-24T00:00:00"/>
    <d v="2021-07-21T00:00:00"/>
    <s v="I will make space on my calendar to be able to look at the module"/>
    <x v="20"/>
    <s v="Q1, FY25"/>
  </r>
  <r>
    <x v="0"/>
    <s v="SS ECOMM SM4"/>
    <s v="SHARED SERVICES E-COM"/>
    <d v="2011-05-02T00:00:00"/>
    <s v="Carol"/>
    <s v="Brown"/>
    <s v="carol.brown@spotlight.com.au"/>
    <x v="6"/>
    <x v="1"/>
    <d v="2024-07-24T00:00:00"/>
    <d v="2024-02-29T00:00:00"/>
    <m/>
    <x v="20"/>
    <s v="Q1, FY25"/>
  </r>
  <r>
    <x v="0"/>
    <s v="SS ECOMM SM4"/>
    <s v="SHARED SERVICES E-COM"/>
    <d v="2011-05-02T00:00:00"/>
    <s v="Carol"/>
    <s v="Brown"/>
    <s v="carol.brown@spotlight.com.au"/>
    <x v="6"/>
    <x v="1"/>
    <d v="2024-07-24T00:00:00"/>
    <d v="2024-07-24T00:00:00"/>
    <m/>
    <x v="20"/>
    <s v="Q1, FY25"/>
  </r>
  <r>
    <x v="0"/>
    <s v="SS ECOMM SM4"/>
    <s v="SHARED SERVICES E-COM"/>
    <d v="2011-05-02T00:00:00"/>
    <s v="Carol"/>
    <s v="Brown"/>
    <s v="carol.brown@spotlight.com.au"/>
    <x v="7"/>
    <x v="1"/>
    <d v="2022-03-31T00:00:00"/>
    <d v="2022-03-15T00:00:00"/>
    <m/>
    <x v="27"/>
    <s v="Q4, FY22"/>
  </r>
  <r>
    <x v="0"/>
    <s v="SS ECOMM SM4"/>
    <s v="SHARED SERVICES E-COM"/>
    <d v="2011-05-02T00:00:00"/>
    <s v="Carol"/>
    <s v="Brown"/>
    <s v="carol.brown@spotlight.com.au"/>
    <x v="8"/>
    <x v="1"/>
    <d v="2023-01-20T00:00:00"/>
    <d v="2022-06-23T00:00:00"/>
    <m/>
    <x v="9"/>
    <s v="Q3, FY23"/>
  </r>
  <r>
    <x v="0"/>
    <s v="SS ECOMM SM4"/>
    <s v="SHARED SERVICES E-COM"/>
    <d v="2011-05-02T00:00:00"/>
    <s v="Carol"/>
    <s v="Brown"/>
    <s v="carol.brown@spotlight.com.au"/>
    <x v="9"/>
    <x v="1"/>
    <d v="2021-09-11T00:00:00"/>
    <d v="2021-08-09T00:00:00"/>
    <m/>
    <x v="18"/>
    <s v="Q1, FY22"/>
  </r>
  <r>
    <x v="0"/>
    <s v="SS ECOMM SM4"/>
    <s v="SHARED SERVICES E-COM"/>
    <d v="2011-05-02T00:00:00"/>
    <s v="Carol"/>
    <s v="Brown"/>
    <s v="carol.brown@spotlight.com.au"/>
    <x v="10"/>
    <x v="1"/>
    <d v="2017-03-10T00:00:00"/>
    <d v="2019-05-31T00:00:00"/>
    <s v="This training was originally completed in SLICK/Campfire and completion has been recorded in TMS"/>
    <x v="50"/>
    <s v="Not Applicable"/>
  </r>
  <r>
    <x v="2"/>
    <s v="IT ENTERPRISE INFORMATION"/>
    <s v="SHARED SERVICES IT"/>
    <d v="2011-05-02T00:00:00"/>
    <s v="Chris"/>
    <s v="Galea"/>
    <s v="Chris.Galea@srg.com.au"/>
    <x v="11"/>
    <x v="1"/>
    <d v="2022-10-05T00:00:00"/>
    <d v="2022-10-03T00:00:00"/>
    <m/>
    <x v="3"/>
    <s v="Q2, FY23"/>
  </r>
  <r>
    <x v="2"/>
    <s v="IT ENTERPRISE INFORMATION"/>
    <s v="SHARED SERVICES IT"/>
    <d v="2011-05-02T00:00:00"/>
    <s v="Chris"/>
    <s v="Galea"/>
    <s v="Chris.Galea@srg.com.au"/>
    <x v="0"/>
    <x v="1"/>
    <d v="2022-10-04T00:00:00"/>
    <d v="2022-09-20T00:00:00"/>
    <m/>
    <x v="3"/>
    <s v="Q2, FY23"/>
  </r>
  <r>
    <x v="2"/>
    <s v="IT ENTERPRISE INFORMATION"/>
    <s v="SHARED SERVICES IT"/>
    <d v="2011-05-02T00:00:00"/>
    <s v="Chris"/>
    <s v="Galea"/>
    <s v="Chris.Galea@srg.com.au"/>
    <x v="1"/>
    <x v="1"/>
    <d v="2022-10-05T00:00:00"/>
    <d v="2022-09-20T00:00:00"/>
    <m/>
    <x v="3"/>
    <s v="Q2, FY23"/>
  </r>
  <r>
    <x v="2"/>
    <s v="IT ENTERPRISE INFORMATION"/>
    <s v="SHARED SERVICES IT"/>
    <d v="2011-05-02T00:00:00"/>
    <s v="Chris"/>
    <s v="Galea"/>
    <s v="Chris.Galea@srg.com.au"/>
    <x v="2"/>
    <x v="0"/>
    <m/>
    <d v="2025-05-25T00:00:00"/>
    <m/>
    <x v="0"/>
    <s v="Q4, FY25"/>
  </r>
  <r>
    <x v="2"/>
    <s v="IT ENTERPRISE INFORMATION"/>
    <s v="SHARED SERVICES IT"/>
    <d v="2011-05-02T00:00:00"/>
    <s v="Chris"/>
    <s v="Galea"/>
    <s v="Chris.Galea@srg.com.au"/>
    <x v="2"/>
    <x v="1"/>
    <d v="2024-07-08T00:00:00"/>
    <d v="2024-02-29T00:00:00"/>
    <m/>
    <x v="20"/>
    <s v="Q1, FY25"/>
  </r>
  <r>
    <x v="2"/>
    <s v="IT ENTERPRISE INFORMATION"/>
    <s v="SHARED SERVICES IT"/>
    <d v="2011-05-02T00:00:00"/>
    <s v="Chris"/>
    <s v="Galea"/>
    <s v="Chris.Galea@srg.com.au"/>
    <x v="3"/>
    <x v="0"/>
    <m/>
    <d v="2025-05-25T00:00:00"/>
    <m/>
    <x v="0"/>
    <s v="Q4, FY25"/>
  </r>
  <r>
    <x v="2"/>
    <s v="IT ENTERPRISE INFORMATION"/>
    <s v="SHARED SERVICES IT"/>
    <d v="2011-05-02T00:00:00"/>
    <s v="Chris"/>
    <s v="Galea"/>
    <s v="Chris.Galea@srg.com.au"/>
    <x v="3"/>
    <x v="1"/>
    <d v="2024-07-08T00:00:00"/>
    <d v="2024-02-29T00:00:00"/>
    <m/>
    <x v="20"/>
    <s v="Q1, FY25"/>
  </r>
  <r>
    <x v="2"/>
    <s v="IT ENTERPRISE INFORMATION"/>
    <s v="SHARED SERVICES IT"/>
    <d v="2011-05-02T00:00:00"/>
    <s v="Chris"/>
    <s v="Galea"/>
    <s v="Chris.Galea@srg.com.au"/>
    <x v="4"/>
    <x v="0"/>
    <m/>
    <d v="2025-05-25T00:00:00"/>
    <m/>
    <x v="0"/>
    <s v="Q4, FY25"/>
  </r>
  <r>
    <x v="2"/>
    <s v="IT ENTERPRISE INFORMATION"/>
    <s v="SHARED SERVICES IT"/>
    <d v="2011-05-02T00:00:00"/>
    <s v="Chris"/>
    <s v="Galea"/>
    <s v="Chris.Galea@srg.com.au"/>
    <x v="4"/>
    <x v="1"/>
    <d v="2024-07-08T00:00:00"/>
    <d v="2024-02-29T00:00:00"/>
    <m/>
    <x v="20"/>
    <s v="Q1, FY25"/>
  </r>
  <r>
    <x v="2"/>
    <s v="IT ENTERPRISE INFORMATION"/>
    <s v="SHARED SERVICES IT"/>
    <d v="2011-05-02T00:00:00"/>
    <s v="Chris"/>
    <s v="Galea"/>
    <s v="Chris.Galea@srg.com.au"/>
    <x v="5"/>
    <x v="0"/>
    <m/>
    <d v="2025-05-25T00:00:00"/>
    <m/>
    <x v="0"/>
    <s v="Q4, FY25"/>
  </r>
  <r>
    <x v="2"/>
    <s v="IT ENTERPRISE INFORMATION"/>
    <s v="SHARED SERVICES IT"/>
    <d v="2011-05-02T00:00:00"/>
    <s v="Chris"/>
    <s v="Galea"/>
    <s v="Chris.Galea@srg.com.au"/>
    <x v="5"/>
    <x v="1"/>
    <d v="2024-07-08T00:00:00"/>
    <d v="2024-02-29T00:00:00"/>
    <m/>
    <x v="20"/>
    <s v="Q1, FY25"/>
  </r>
  <r>
    <x v="2"/>
    <s v="IT ENTERPRISE INFORMATION"/>
    <s v="SHARED SERVICES IT"/>
    <d v="2011-05-02T00:00:00"/>
    <s v="Chris"/>
    <s v="Galea"/>
    <s v="Chris.Galea@srg.com.au"/>
    <x v="6"/>
    <x v="0"/>
    <m/>
    <d v="2025-05-25T00:00:00"/>
    <m/>
    <x v="0"/>
    <s v="Q4, FY25"/>
  </r>
  <r>
    <x v="2"/>
    <s v="IT ENTERPRISE INFORMATION"/>
    <s v="SHARED SERVICES IT"/>
    <d v="2011-05-02T00:00:00"/>
    <s v="Chris"/>
    <s v="Galea"/>
    <s v="Chris.Galea@srg.com.au"/>
    <x v="6"/>
    <x v="1"/>
    <d v="2024-07-08T00:00:00"/>
    <d v="2024-02-29T00:00:00"/>
    <m/>
    <x v="20"/>
    <s v="Q1, FY25"/>
  </r>
  <r>
    <x v="2"/>
    <s v="IT ENTERPRISE INFORMATION"/>
    <s v="SHARED SERVICES IT"/>
    <d v="2011-05-02T00:00:00"/>
    <s v="Chris"/>
    <s v="Galea"/>
    <s v="Chris.Galea@srg.com.au"/>
    <x v="7"/>
    <x v="1"/>
    <d v="2022-03-23T00:00:00"/>
    <d v="2022-03-15T00:00:00"/>
    <m/>
    <x v="6"/>
    <s v="Q3, FY22"/>
  </r>
  <r>
    <x v="2"/>
    <s v="IT ENTERPRISE INFORMATION"/>
    <s v="SHARED SERVICES IT"/>
    <d v="2011-05-02T00:00:00"/>
    <s v="Chris"/>
    <s v="Galea"/>
    <s v="Chris.Galea@srg.com.au"/>
    <x v="8"/>
    <x v="1"/>
    <d v="2022-08-22T00:00:00"/>
    <d v="2022-06-23T00:00:00"/>
    <m/>
    <x v="10"/>
    <s v="Q1, FY23"/>
  </r>
  <r>
    <x v="2"/>
    <s v="IT ENTERPRISE INFORMATION"/>
    <s v="SHARED SERVICES IT"/>
    <d v="2011-05-02T00:00:00"/>
    <s v="Chris"/>
    <s v="Galea"/>
    <s v="Chris.Galea@srg.com.au"/>
    <x v="9"/>
    <x v="1"/>
    <d v="2021-08-31T00:00:00"/>
    <d v="2021-08-09T00:00:00"/>
    <m/>
    <x v="18"/>
    <s v="Q1, FY22"/>
  </r>
  <r>
    <x v="2"/>
    <s v="IT ENTERPRISE INFORMATION"/>
    <s v="SHARED SERVICES IT"/>
    <d v="2011-05-02T00:00:00"/>
    <s v="Chris"/>
    <s v="Galea"/>
    <s v="Chris.Galea@srg.com.au"/>
    <x v="10"/>
    <x v="1"/>
    <d v="2016-12-16T00:00:00"/>
    <d v="2018-07-10T00:00:00"/>
    <m/>
    <x v="50"/>
    <s v="Not Applicable"/>
  </r>
  <r>
    <x v="2"/>
    <s v="IT SALES &amp; OPS"/>
    <s v="SHARED SERVICES IT"/>
    <d v="2011-03-10T00:00:00"/>
    <s v="Jack"/>
    <s v="Gibbs"/>
    <s v="Jack.Gibbs@srg.com.au"/>
    <x v="0"/>
    <x v="1"/>
    <d v="2022-10-17T00:00:00"/>
    <d v="2022-09-20T00:00:00"/>
    <m/>
    <x v="3"/>
    <s v="Q2, FY23"/>
  </r>
  <r>
    <x v="2"/>
    <s v="IT SALES &amp; OPS"/>
    <s v="SHARED SERVICES IT"/>
    <d v="2011-03-10T00:00:00"/>
    <s v="Jack"/>
    <s v="Gibbs"/>
    <s v="Jack.Gibbs@srg.com.au"/>
    <x v="1"/>
    <x v="1"/>
    <d v="2022-10-17T00:00:00"/>
    <d v="2022-09-20T00:00:00"/>
    <m/>
    <x v="3"/>
    <s v="Q2, FY23"/>
  </r>
  <r>
    <x v="2"/>
    <s v="IT SALES &amp; OPS"/>
    <s v="SHARED SERVICES IT"/>
    <d v="2011-03-10T00:00:00"/>
    <s v="Jack"/>
    <s v="Gibbs"/>
    <s v="Jack.Gibbs@srg.com.au"/>
    <x v="2"/>
    <x v="0"/>
    <m/>
    <d v="2024-02-29T00:00:00"/>
    <m/>
    <x v="4"/>
    <s v="Q3, FY24"/>
  </r>
  <r>
    <x v="2"/>
    <s v="IT SALES &amp; OPS"/>
    <s v="SHARED SERVICES IT"/>
    <d v="2011-03-10T00:00:00"/>
    <s v="Jack"/>
    <s v="Gibbs"/>
    <s v="Jack.Gibbs@srg.com.au"/>
    <x v="3"/>
    <x v="0"/>
    <m/>
    <d v="2024-02-29T00:00:00"/>
    <m/>
    <x v="4"/>
    <s v="Q3, FY24"/>
  </r>
  <r>
    <x v="2"/>
    <s v="IT SALES &amp; OPS"/>
    <s v="SHARED SERVICES IT"/>
    <d v="2011-03-10T00:00:00"/>
    <s v="Jack"/>
    <s v="Gibbs"/>
    <s v="Jack.Gibbs@srg.com.au"/>
    <x v="4"/>
    <x v="0"/>
    <m/>
    <d v="2024-02-29T00:00:00"/>
    <m/>
    <x v="4"/>
    <s v="Q3, FY24"/>
  </r>
  <r>
    <x v="2"/>
    <s v="IT SALES &amp; OPS"/>
    <s v="SHARED SERVICES IT"/>
    <d v="2011-03-10T00:00:00"/>
    <s v="Jack"/>
    <s v="Gibbs"/>
    <s v="Jack.Gibbs@srg.com.au"/>
    <x v="5"/>
    <x v="0"/>
    <m/>
    <d v="2024-02-29T00:00:00"/>
    <m/>
    <x v="4"/>
    <s v="Q3, FY24"/>
  </r>
  <r>
    <x v="2"/>
    <s v="IT SALES &amp; OPS"/>
    <s v="SHARED SERVICES IT"/>
    <d v="2011-03-10T00:00:00"/>
    <s v="Jack"/>
    <s v="Gibbs"/>
    <s v="Jack.Gibbs@srg.com.au"/>
    <x v="6"/>
    <x v="0"/>
    <m/>
    <d v="2024-02-29T00:00:00"/>
    <m/>
    <x v="4"/>
    <s v="Q3, FY24"/>
  </r>
  <r>
    <x v="2"/>
    <s v="IT SALES &amp; OPS"/>
    <s v="SHARED SERVICES IT"/>
    <d v="2011-03-10T00:00:00"/>
    <s v="Jack"/>
    <s v="Gibbs"/>
    <s v="Jack.Gibbs@srg.com.au"/>
    <x v="7"/>
    <x v="1"/>
    <d v="2022-03-22T00:00:00"/>
    <d v="2022-03-15T00:00:00"/>
    <m/>
    <x v="6"/>
    <s v="Q3, FY22"/>
  </r>
  <r>
    <x v="2"/>
    <s v="IT SALES &amp; OPS"/>
    <s v="SHARED SERVICES IT"/>
    <d v="2011-03-10T00:00:00"/>
    <s v="Jack"/>
    <s v="Gibbs"/>
    <s v="Jack.Gibbs@srg.com.au"/>
    <x v="8"/>
    <x v="1"/>
    <d v="2023-01-17T00:00:00"/>
    <d v="2022-06-23T00:00:00"/>
    <m/>
    <x v="9"/>
    <s v="Q3, FY23"/>
  </r>
  <r>
    <x v="2"/>
    <s v="IT SALES &amp; OPS"/>
    <s v="SHARED SERVICES IT"/>
    <d v="2011-03-10T00:00:00"/>
    <s v="Jack"/>
    <s v="Gibbs"/>
    <s v="Jack.Gibbs@srg.com.au"/>
    <x v="9"/>
    <x v="1"/>
    <d v="2021-09-30T00:00:00"/>
    <d v="2021-08-09T00:00:00"/>
    <m/>
    <x v="45"/>
    <s v="Q2, FY22"/>
  </r>
  <r>
    <x v="2"/>
    <s v="IT SALES &amp; OPS"/>
    <s v="SHARED SERVICES IT"/>
    <d v="2011-03-10T00:00:00"/>
    <s v="Jack"/>
    <s v="Gibbs"/>
    <s v="Jack.Gibbs@srg.com.au"/>
    <x v="10"/>
    <x v="1"/>
    <d v="2021-12-14T00:00:00"/>
    <d v="2020-10-06T00:00:00"/>
    <m/>
    <x v="33"/>
    <s v="Q2, FY22"/>
  </r>
  <r>
    <x v="0"/>
    <s v="SS ECOMM SM2"/>
    <s v="SHARED SERVICES E-COM"/>
    <d v="2010-11-10T00:00:00"/>
    <s v="Clare"/>
    <s v="Taylor"/>
    <s v="Clare.Taylor@srg.com.au"/>
    <x v="11"/>
    <x v="1"/>
    <d v="2022-10-04T00:00:00"/>
    <d v="2022-10-03T00:00:00"/>
    <m/>
    <x v="3"/>
    <s v="Q2, FY23"/>
  </r>
  <r>
    <x v="0"/>
    <s v="SS ECOMM SM2"/>
    <s v="SHARED SERVICES E-COM"/>
    <d v="2010-11-10T00:00:00"/>
    <s v="Clare"/>
    <s v="Taylor"/>
    <s v="Clare.Taylor@srg.com.au"/>
    <x v="0"/>
    <x v="1"/>
    <d v="2022-09-21T00:00:00"/>
    <d v="2022-09-20T00:00:00"/>
    <m/>
    <x v="30"/>
    <s v="Q1, FY23"/>
  </r>
  <r>
    <x v="0"/>
    <s v="SS ECOMM SM2"/>
    <s v="SHARED SERVICES E-COM"/>
    <d v="2010-11-10T00:00:00"/>
    <s v="Clare"/>
    <s v="Taylor"/>
    <s v="Clare.Taylor@srg.com.au"/>
    <x v="1"/>
    <x v="1"/>
    <d v="2022-09-21T00:00:00"/>
    <d v="2022-09-20T00:00:00"/>
    <m/>
    <x v="30"/>
    <s v="Q1, FY23"/>
  </r>
  <r>
    <x v="0"/>
    <s v="SS ECOMM SM2"/>
    <s v="SHARED SERVICES E-COM"/>
    <d v="2010-11-10T00:00:00"/>
    <s v="Clare"/>
    <s v="Taylor"/>
    <s v="Clare.Taylor@srg.com.au"/>
    <x v="2"/>
    <x v="1"/>
    <d v="2024-04-12T00:00:00"/>
    <d v="2024-02-29T00:00:00"/>
    <m/>
    <x v="5"/>
    <s v="Q4, FY24"/>
  </r>
  <r>
    <x v="0"/>
    <s v="SS ECOMM SM2"/>
    <s v="SHARED SERVICES E-COM"/>
    <d v="2010-11-10T00:00:00"/>
    <s v="Clare"/>
    <s v="Taylor"/>
    <s v="Clare.Taylor@srg.com.au"/>
    <x v="3"/>
    <x v="1"/>
    <d v="2024-04-11T00:00:00"/>
    <d v="2024-02-29T00:00:00"/>
    <m/>
    <x v="5"/>
    <s v="Q4, FY24"/>
  </r>
  <r>
    <x v="0"/>
    <s v="SS ECOMM SM2"/>
    <s v="SHARED SERVICES E-COM"/>
    <d v="2010-11-10T00:00:00"/>
    <s v="Clare"/>
    <s v="Taylor"/>
    <s v="Clare.Taylor@srg.com.au"/>
    <x v="4"/>
    <x v="1"/>
    <d v="2024-04-12T00:00:00"/>
    <d v="2024-02-29T00:00:00"/>
    <m/>
    <x v="5"/>
    <s v="Q4, FY24"/>
  </r>
  <r>
    <x v="0"/>
    <s v="SS ECOMM SM2"/>
    <s v="SHARED SERVICES E-COM"/>
    <d v="2010-11-10T00:00:00"/>
    <s v="Clare"/>
    <s v="Taylor"/>
    <s v="Clare.Taylor@srg.com.au"/>
    <x v="5"/>
    <x v="1"/>
    <d v="2024-04-12T00:00:00"/>
    <d v="2024-02-29T00:00:00"/>
    <m/>
    <x v="5"/>
    <s v="Q4, FY24"/>
  </r>
  <r>
    <x v="0"/>
    <s v="SS ECOMM SM2"/>
    <s v="SHARED SERVICES E-COM"/>
    <d v="2010-11-10T00:00:00"/>
    <s v="Clare"/>
    <s v="Taylor"/>
    <s v="Clare.Taylor@srg.com.au"/>
    <x v="6"/>
    <x v="1"/>
    <d v="2024-04-02T00:00:00"/>
    <d v="2024-02-29T00:00:00"/>
    <m/>
    <x v="5"/>
    <s v="Q4, FY24"/>
  </r>
  <r>
    <x v="0"/>
    <s v="SS ECOMM SM2"/>
    <s v="SHARED SERVICES E-COM"/>
    <d v="2010-11-10T00:00:00"/>
    <s v="Clare"/>
    <s v="Taylor"/>
    <s v="Clare.Taylor@srg.com.au"/>
    <x v="7"/>
    <x v="1"/>
    <d v="2022-03-22T00:00:00"/>
    <d v="2022-03-15T00:00:00"/>
    <m/>
    <x v="6"/>
    <s v="Q3, FY22"/>
  </r>
  <r>
    <x v="0"/>
    <s v="SS ECOMM SM2"/>
    <s v="SHARED SERVICES E-COM"/>
    <d v="2010-11-10T00:00:00"/>
    <s v="Clare"/>
    <s v="Taylor"/>
    <s v="Clare.Taylor@srg.com.au"/>
    <x v="8"/>
    <x v="1"/>
    <d v="2022-08-24T00:00:00"/>
    <d v="2022-06-23T00:00:00"/>
    <m/>
    <x v="10"/>
    <s v="Q1, FY23"/>
  </r>
  <r>
    <x v="0"/>
    <s v="SS ECOMM SM2"/>
    <s v="SHARED SERVICES E-COM"/>
    <d v="2010-11-10T00:00:00"/>
    <s v="Clare"/>
    <s v="Taylor"/>
    <s v="Clare.Taylor@srg.com.au"/>
    <x v="9"/>
    <x v="1"/>
    <d v="2021-09-10T00:00:00"/>
    <d v="2021-08-09T00:00:00"/>
    <m/>
    <x v="18"/>
    <s v="Q1, FY22"/>
  </r>
  <r>
    <x v="0"/>
    <s v="SS ECOMM SM2"/>
    <s v="SHARED SERVICES E-COM"/>
    <d v="2010-11-10T00:00:00"/>
    <s v="Clare"/>
    <s v="Taylor"/>
    <s v="Clare.Taylor@srg.com.au"/>
    <x v="9"/>
    <x v="1"/>
    <d v="2023-03-15T00:00:00"/>
    <d v="2023-03-15T00:00:00"/>
    <m/>
    <x v="38"/>
    <s v="Q3, FY23"/>
  </r>
  <r>
    <x v="0"/>
    <s v="SS ECOMM SM2"/>
    <s v="SHARED SERVICES E-COM"/>
    <d v="2010-11-10T00:00:00"/>
    <s v="Clare"/>
    <s v="Taylor"/>
    <s v="Clare.Taylor@srg.com.au"/>
    <x v="10"/>
    <x v="1"/>
    <d v="2017-03-01T00:00:00"/>
    <d v="2019-05-31T00:00:00"/>
    <s v="This training was originally completed in SLICK/Campfire and completion has been recorded in TMS"/>
    <x v="50"/>
    <s v="Not Applicable"/>
  </r>
  <r>
    <x v="2"/>
    <s v="IT ERP APPLICATIONS"/>
    <s v="SHARED SERVICES IT"/>
    <d v="2010-10-11T00:00:00"/>
    <s v="Marie"/>
    <s v="Fernandez"/>
    <s v="marie.fernandez@srg.com.au"/>
    <x v="0"/>
    <x v="1"/>
    <d v="2023-04-04T00:00:00"/>
    <d v="2022-09-20T00:00:00"/>
    <m/>
    <x v="37"/>
    <s v="Q4, FY23"/>
  </r>
  <r>
    <x v="2"/>
    <s v="IT ERP APPLICATIONS"/>
    <s v="SHARED SERVICES IT"/>
    <d v="2010-10-11T00:00:00"/>
    <s v="Marie"/>
    <s v="Fernandez"/>
    <s v="marie.fernandez@srg.com.au"/>
    <x v="1"/>
    <x v="1"/>
    <d v="2023-04-04T00:00:00"/>
    <d v="2022-09-20T00:00:00"/>
    <m/>
    <x v="37"/>
    <s v="Q4, FY23"/>
  </r>
  <r>
    <x v="2"/>
    <s v="IT ERP APPLICATIONS"/>
    <s v="SHARED SERVICES IT"/>
    <d v="2010-10-11T00:00:00"/>
    <s v="Marie"/>
    <s v="Fernandez"/>
    <s v="marie.fernandez@srg.com.au"/>
    <x v="2"/>
    <x v="0"/>
    <m/>
    <d v="2024-02-29T00:00:00"/>
    <m/>
    <x v="4"/>
    <s v="Q3, FY24"/>
  </r>
  <r>
    <x v="2"/>
    <s v="IT ERP APPLICATIONS"/>
    <s v="SHARED SERVICES IT"/>
    <d v="2010-10-11T00:00:00"/>
    <s v="Marie"/>
    <s v="Fernandez"/>
    <s v="marie.fernandez@srg.com.au"/>
    <x v="3"/>
    <x v="0"/>
    <m/>
    <d v="2024-02-29T00:00:00"/>
    <m/>
    <x v="4"/>
    <s v="Q3, FY24"/>
  </r>
  <r>
    <x v="2"/>
    <s v="IT ERP APPLICATIONS"/>
    <s v="SHARED SERVICES IT"/>
    <d v="2010-10-11T00:00:00"/>
    <s v="Marie"/>
    <s v="Fernandez"/>
    <s v="marie.fernandez@srg.com.au"/>
    <x v="4"/>
    <x v="0"/>
    <m/>
    <d v="2024-02-29T00:00:00"/>
    <m/>
    <x v="4"/>
    <s v="Q3, FY24"/>
  </r>
  <r>
    <x v="2"/>
    <s v="IT ERP APPLICATIONS"/>
    <s v="SHARED SERVICES IT"/>
    <d v="2010-10-11T00:00:00"/>
    <s v="Marie"/>
    <s v="Fernandez"/>
    <s v="marie.fernandez@srg.com.au"/>
    <x v="5"/>
    <x v="0"/>
    <m/>
    <d v="2024-02-29T00:00:00"/>
    <m/>
    <x v="4"/>
    <s v="Q3, FY24"/>
  </r>
  <r>
    <x v="2"/>
    <s v="IT ERP APPLICATIONS"/>
    <s v="SHARED SERVICES IT"/>
    <d v="2010-10-11T00:00:00"/>
    <s v="Marie"/>
    <s v="Fernandez"/>
    <s v="marie.fernandez@srg.com.au"/>
    <x v="6"/>
    <x v="1"/>
    <d v="2024-10-14T00:00:00"/>
    <d v="2024-02-29T00:00:00"/>
    <m/>
    <x v="15"/>
    <s v="Q2, FY25"/>
  </r>
  <r>
    <x v="2"/>
    <s v="IT ERP APPLICATIONS"/>
    <s v="SHARED SERVICES IT"/>
    <d v="2010-10-11T00:00:00"/>
    <s v="Marie"/>
    <s v="Fernandez"/>
    <s v="marie.fernandez@srg.com.au"/>
    <x v="7"/>
    <x v="1"/>
    <d v="2022-04-26T00:00:00"/>
    <d v="2022-03-15T00:00:00"/>
    <m/>
    <x v="42"/>
    <s v="Q4, FY22"/>
  </r>
  <r>
    <x v="2"/>
    <s v="IT ERP APPLICATIONS"/>
    <s v="SHARED SERVICES IT"/>
    <d v="2010-10-11T00:00:00"/>
    <s v="Marie"/>
    <s v="Fernandez"/>
    <s v="marie.fernandez@srg.com.au"/>
    <x v="8"/>
    <x v="1"/>
    <d v="2023-07-06T00:00:00"/>
    <d v="2022-06-23T00:00:00"/>
    <m/>
    <x v="7"/>
    <s v="Q1, FY24"/>
  </r>
  <r>
    <x v="2"/>
    <s v="IT ERP APPLICATIONS"/>
    <s v="SHARED SERVICES IT"/>
    <d v="2010-10-11T00:00:00"/>
    <s v="Marie"/>
    <s v="Fernandez"/>
    <s v="marie.fernandez@srg.com.au"/>
    <x v="9"/>
    <x v="1"/>
    <d v="2021-09-10T00:00:00"/>
    <d v="2021-08-09T00:00:00"/>
    <m/>
    <x v="18"/>
    <s v="Q1, FY22"/>
  </r>
  <r>
    <x v="2"/>
    <s v="IT ERP APPLICATIONS"/>
    <s v="SHARED SERVICES IT"/>
    <d v="2010-10-11T00:00:00"/>
    <s v="Marie"/>
    <s v="Fernandez"/>
    <s v="marie.fernandez@srg.com.au"/>
    <x v="9"/>
    <x v="1"/>
    <d v="2022-10-03T00:00:00"/>
    <d v="2022-10-03T00:00:00"/>
    <m/>
    <x v="3"/>
    <s v="Q2, FY23"/>
  </r>
  <r>
    <x v="2"/>
    <s v="IT ERP APPLICATIONS"/>
    <s v="SHARED SERVICES IT"/>
    <d v="2010-10-11T00:00:00"/>
    <s v="Marie"/>
    <s v="Fernandez"/>
    <s v="marie.fernandez@srg.com.au"/>
    <x v="10"/>
    <x v="1"/>
    <d v="2017-01-09T00:00:00"/>
    <d v="2019-05-31T00:00:00"/>
    <s v="This training was originally completed in SLICK/Campfire and completion has been recorded in TMS"/>
    <x v="50"/>
    <s v="Not Applicable"/>
  </r>
  <r>
    <x v="2"/>
    <s v="IT BUSINESS INTELLIGENCE"/>
    <s v="SHARED SERVICES IT"/>
    <d v="2010-05-31T00:00:00"/>
    <s v="Shelva"/>
    <s v="Nirmalann"/>
    <s v="shelva.nirmalann@srg.com.au"/>
    <x v="0"/>
    <x v="1"/>
    <d v="2023-01-05T00:00:00"/>
    <d v="2022-09-20T00:00:00"/>
    <m/>
    <x v="9"/>
    <s v="Q3, FY23"/>
  </r>
  <r>
    <x v="2"/>
    <s v="IT BUSINESS INTELLIGENCE"/>
    <s v="SHARED SERVICES IT"/>
    <d v="2010-05-31T00:00:00"/>
    <s v="Shelva"/>
    <s v="Nirmalann"/>
    <s v="shelva.nirmalann@srg.com.au"/>
    <x v="1"/>
    <x v="1"/>
    <d v="2023-01-05T00:00:00"/>
    <d v="2022-09-20T00:00:00"/>
    <m/>
    <x v="9"/>
    <s v="Q3, FY23"/>
  </r>
  <r>
    <x v="2"/>
    <s v="IT BUSINESS INTELLIGENCE"/>
    <s v="SHARED SERVICES IT"/>
    <d v="2010-05-31T00:00:00"/>
    <s v="Shelva"/>
    <s v="Nirmalann"/>
    <s v="shelva.nirmalann@srg.com.au"/>
    <x v="2"/>
    <x v="0"/>
    <m/>
    <d v="2025-05-18T00:00:00"/>
    <m/>
    <x v="0"/>
    <s v="Q4, FY25"/>
  </r>
  <r>
    <x v="2"/>
    <s v="IT BUSINESS INTELLIGENCE"/>
    <s v="SHARED SERVICES IT"/>
    <d v="2010-05-31T00:00:00"/>
    <s v="Shelva"/>
    <s v="Nirmalann"/>
    <s v="shelva.nirmalann@srg.com.au"/>
    <x v="2"/>
    <x v="1"/>
    <d v="2024-07-01T00:00:00"/>
    <d v="2024-02-29T00:00:00"/>
    <m/>
    <x v="20"/>
    <s v="Q1, FY25"/>
  </r>
  <r>
    <x v="2"/>
    <s v="IT BUSINESS INTELLIGENCE"/>
    <s v="SHARED SERVICES IT"/>
    <d v="2010-05-31T00:00:00"/>
    <s v="Shelva"/>
    <s v="Nirmalann"/>
    <s v="shelva.nirmalann@srg.com.au"/>
    <x v="3"/>
    <x v="0"/>
    <m/>
    <d v="2025-05-08T00:00:00"/>
    <m/>
    <x v="0"/>
    <s v="Q4, FY25"/>
  </r>
  <r>
    <x v="2"/>
    <s v="IT BUSINESS INTELLIGENCE"/>
    <s v="SHARED SERVICES IT"/>
    <d v="2010-05-31T00:00:00"/>
    <s v="Shelva"/>
    <s v="Nirmalann"/>
    <s v="shelva.nirmalann@srg.com.au"/>
    <x v="3"/>
    <x v="1"/>
    <d v="2024-06-21T00:00:00"/>
    <d v="2024-02-29T00:00:00"/>
    <m/>
    <x v="21"/>
    <s v="Q4, FY24"/>
  </r>
  <r>
    <x v="2"/>
    <s v="IT BUSINESS INTELLIGENCE"/>
    <s v="SHARED SERVICES IT"/>
    <d v="2010-05-31T00:00:00"/>
    <s v="Shelva"/>
    <s v="Nirmalann"/>
    <s v="shelva.nirmalann@srg.com.au"/>
    <x v="4"/>
    <x v="0"/>
    <m/>
    <d v="2025-05-14T00:00:00"/>
    <m/>
    <x v="0"/>
    <s v="Q4, FY25"/>
  </r>
  <r>
    <x v="2"/>
    <s v="IT BUSINESS INTELLIGENCE"/>
    <s v="SHARED SERVICES IT"/>
    <d v="2010-05-31T00:00:00"/>
    <s v="Shelva"/>
    <s v="Nirmalann"/>
    <s v="shelva.nirmalann@srg.com.au"/>
    <x v="4"/>
    <x v="1"/>
    <d v="2024-06-27T00:00:00"/>
    <d v="2024-02-29T00:00:00"/>
    <m/>
    <x v="21"/>
    <s v="Q4, FY24"/>
  </r>
  <r>
    <x v="2"/>
    <s v="IT BUSINESS INTELLIGENCE"/>
    <s v="SHARED SERVICES IT"/>
    <d v="2010-05-31T00:00:00"/>
    <s v="Shelva"/>
    <s v="Nirmalann"/>
    <s v="shelva.nirmalann@srg.com.au"/>
    <x v="5"/>
    <x v="0"/>
    <m/>
    <d v="2025-05-18T00:00:00"/>
    <m/>
    <x v="0"/>
    <s v="Q4, FY25"/>
  </r>
  <r>
    <x v="2"/>
    <s v="IT BUSINESS INTELLIGENCE"/>
    <s v="SHARED SERVICES IT"/>
    <d v="2010-05-31T00:00:00"/>
    <s v="Shelva"/>
    <s v="Nirmalann"/>
    <s v="shelva.nirmalann@srg.com.au"/>
    <x v="5"/>
    <x v="1"/>
    <d v="2024-07-01T00:00:00"/>
    <d v="2024-02-29T00:00:00"/>
    <m/>
    <x v="20"/>
    <s v="Q1, FY25"/>
  </r>
  <r>
    <x v="2"/>
    <s v="IT BUSINESS INTELLIGENCE"/>
    <s v="SHARED SERVICES IT"/>
    <d v="2010-05-31T00:00:00"/>
    <s v="Shelva"/>
    <s v="Nirmalann"/>
    <s v="shelva.nirmalann@srg.com.au"/>
    <x v="6"/>
    <x v="0"/>
    <m/>
    <d v="2025-05-18T00:00:00"/>
    <m/>
    <x v="0"/>
    <s v="Q4, FY25"/>
  </r>
  <r>
    <x v="2"/>
    <s v="IT BUSINESS INTELLIGENCE"/>
    <s v="SHARED SERVICES IT"/>
    <d v="2010-05-31T00:00:00"/>
    <s v="Shelva"/>
    <s v="Nirmalann"/>
    <s v="shelva.nirmalann@srg.com.au"/>
    <x v="6"/>
    <x v="1"/>
    <d v="2024-07-01T00:00:00"/>
    <d v="2024-02-29T00:00:00"/>
    <m/>
    <x v="20"/>
    <s v="Q1, FY25"/>
  </r>
  <r>
    <x v="2"/>
    <s v="IT BUSINESS INTELLIGENCE"/>
    <s v="SHARED SERVICES IT"/>
    <d v="2010-05-31T00:00:00"/>
    <s v="Shelva"/>
    <s v="Nirmalann"/>
    <s v="shelva.nirmalann@srg.com.au"/>
    <x v="7"/>
    <x v="1"/>
    <d v="2022-03-29T00:00:00"/>
    <d v="2022-03-15T00:00:00"/>
    <m/>
    <x v="27"/>
    <s v="Q4, FY22"/>
  </r>
  <r>
    <x v="2"/>
    <s v="IT BUSINESS INTELLIGENCE"/>
    <s v="SHARED SERVICES IT"/>
    <d v="2010-05-31T00:00:00"/>
    <s v="Shelva"/>
    <s v="Nirmalann"/>
    <s v="shelva.nirmalann@srg.com.au"/>
    <x v="8"/>
    <x v="1"/>
    <d v="2022-09-02T00:00:00"/>
    <d v="2022-06-23T00:00:00"/>
    <m/>
    <x v="30"/>
    <s v="Q1, FY23"/>
  </r>
  <r>
    <x v="2"/>
    <s v="IT BUSINESS INTELLIGENCE"/>
    <s v="SHARED SERVICES IT"/>
    <d v="2010-05-31T00:00:00"/>
    <s v="Shelva"/>
    <s v="Nirmalann"/>
    <s v="shelva.nirmalann@srg.com.au"/>
    <x v="9"/>
    <x v="1"/>
    <d v="2021-11-04T00:00:00"/>
    <d v="2021-08-09T00:00:00"/>
    <s v="Donâ€™t go out unnecessary. wear mask all the time if more than one person around me."/>
    <x v="44"/>
    <s v="Q2, FY22"/>
  </r>
  <r>
    <x v="2"/>
    <s v="IT BUSINESS INTELLIGENCE"/>
    <s v="SHARED SERVICES IT"/>
    <d v="2010-05-31T00:00:00"/>
    <s v="Shelva"/>
    <s v="Nirmalann"/>
    <s v="shelva.nirmalann@srg.com.au"/>
    <x v="10"/>
    <x v="1"/>
    <d v="2022-01-07T00:00:00"/>
    <d v="2019-06-19T00:00:00"/>
    <m/>
    <x v="11"/>
    <s v="Q3, FY22"/>
  </r>
  <r>
    <x v="2"/>
    <s v="IT INFRASTRUCTURE"/>
    <s v="SHARED SERVICES IT"/>
    <d v="2010-05-24T00:00:00"/>
    <s v="Hadgie"/>
    <s v="Tina"/>
    <s v="hadgie.tina@harrisscarfe.com.au"/>
    <x v="0"/>
    <x v="1"/>
    <d v="2022-09-21T00:00:00"/>
    <d v="2022-09-20T00:00:00"/>
    <s v="Refresh knowledge and information on Bullying, Harassment and Discrimination"/>
    <x v="30"/>
    <s v="Q1, FY23"/>
  </r>
  <r>
    <x v="2"/>
    <s v="IT INFRASTRUCTURE"/>
    <s v="SHARED SERVICES IT"/>
    <d v="2010-05-24T00:00:00"/>
    <s v="Hadgie"/>
    <s v="Tina"/>
    <s v="hadgie.tina@harrisscarfe.com.au"/>
    <x v="1"/>
    <x v="1"/>
    <d v="2022-09-21T00:00:00"/>
    <d v="2022-09-20T00:00:00"/>
    <m/>
    <x v="30"/>
    <s v="Q1, FY23"/>
  </r>
  <r>
    <x v="2"/>
    <s v="IT INFRASTRUCTURE"/>
    <s v="SHARED SERVICES IT"/>
    <d v="2010-05-24T00:00:00"/>
    <s v="Hadgie"/>
    <s v="Tina"/>
    <s v="hadgie.tina@harrisscarfe.com.au"/>
    <x v="2"/>
    <x v="0"/>
    <m/>
    <d v="2025-03-23T00:00:00"/>
    <m/>
    <x v="2"/>
    <s v="Q3, FY25"/>
  </r>
  <r>
    <x v="2"/>
    <s v="IT INFRASTRUCTURE"/>
    <s v="SHARED SERVICES IT"/>
    <d v="2010-05-24T00:00:00"/>
    <s v="Hadgie"/>
    <s v="Tina"/>
    <s v="hadgie.tina@harrisscarfe.com.au"/>
    <x v="2"/>
    <x v="1"/>
    <d v="2024-05-06T00:00:00"/>
    <d v="2024-02-29T00:00:00"/>
    <m/>
    <x v="22"/>
    <s v="Q4, FY24"/>
  </r>
  <r>
    <x v="2"/>
    <s v="IT INFRASTRUCTURE"/>
    <s v="SHARED SERVICES IT"/>
    <d v="2010-05-24T00:00:00"/>
    <s v="Hadgie"/>
    <s v="Tina"/>
    <s v="hadgie.tina@harrisscarfe.com.au"/>
    <x v="3"/>
    <x v="0"/>
    <m/>
    <d v="2025-03-23T00:00:00"/>
    <m/>
    <x v="2"/>
    <s v="Q3, FY25"/>
  </r>
  <r>
    <x v="2"/>
    <s v="IT INFRASTRUCTURE"/>
    <s v="SHARED SERVICES IT"/>
    <d v="2010-05-24T00:00:00"/>
    <s v="Hadgie"/>
    <s v="Tina"/>
    <s v="hadgie.tina@harrisscarfe.com.au"/>
    <x v="3"/>
    <x v="1"/>
    <d v="2024-05-06T00:00:00"/>
    <d v="2024-02-29T00:00:00"/>
    <m/>
    <x v="22"/>
    <s v="Q4, FY24"/>
  </r>
  <r>
    <x v="2"/>
    <s v="IT INFRASTRUCTURE"/>
    <s v="SHARED SERVICES IT"/>
    <d v="2010-05-24T00:00:00"/>
    <s v="Hadgie"/>
    <s v="Tina"/>
    <s v="hadgie.tina@harrisscarfe.com.au"/>
    <x v="4"/>
    <x v="0"/>
    <m/>
    <d v="2025-03-23T00:00:00"/>
    <m/>
    <x v="2"/>
    <s v="Q3, FY25"/>
  </r>
  <r>
    <x v="2"/>
    <s v="IT INFRASTRUCTURE"/>
    <s v="SHARED SERVICES IT"/>
    <d v="2010-05-24T00:00:00"/>
    <s v="Hadgie"/>
    <s v="Tina"/>
    <s v="hadgie.tina@harrisscarfe.com.au"/>
    <x v="4"/>
    <x v="1"/>
    <d v="2024-05-06T00:00:00"/>
    <d v="2024-02-29T00:00:00"/>
    <m/>
    <x v="22"/>
    <s v="Q4, FY24"/>
  </r>
  <r>
    <x v="2"/>
    <s v="IT INFRASTRUCTURE"/>
    <s v="SHARED SERVICES IT"/>
    <d v="2010-05-24T00:00:00"/>
    <s v="Hadgie"/>
    <s v="Tina"/>
    <s v="hadgie.tina@harrisscarfe.com.au"/>
    <x v="5"/>
    <x v="0"/>
    <m/>
    <d v="2025-03-23T00:00:00"/>
    <m/>
    <x v="2"/>
    <s v="Q3, FY25"/>
  </r>
  <r>
    <x v="2"/>
    <s v="IT INFRASTRUCTURE"/>
    <s v="SHARED SERVICES IT"/>
    <d v="2010-05-24T00:00:00"/>
    <s v="Hadgie"/>
    <s v="Tina"/>
    <s v="hadgie.tina@harrisscarfe.com.au"/>
    <x v="5"/>
    <x v="1"/>
    <d v="2022-08-24T00:00:00"/>
    <d v="2022-08-24T00:00:00"/>
    <m/>
    <x v="10"/>
    <s v="Q1, FY23"/>
  </r>
  <r>
    <x v="2"/>
    <s v="IT INFRASTRUCTURE"/>
    <s v="SHARED SERVICES IT"/>
    <d v="2010-05-24T00:00:00"/>
    <s v="Hadgie"/>
    <s v="Tina"/>
    <s v="hadgie.tina@harrisscarfe.com.au"/>
    <x v="5"/>
    <x v="1"/>
    <d v="2024-05-06T00:00:00"/>
    <d v="2024-02-29T00:00:00"/>
    <m/>
    <x v="22"/>
    <s v="Q4, FY24"/>
  </r>
  <r>
    <x v="2"/>
    <s v="IT INFRASTRUCTURE"/>
    <s v="SHARED SERVICES IT"/>
    <d v="2010-05-24T00:00:00"/>
    <s v="Hadgie"/>
    <s v="Tina"/>
    <s v="hadgie.tina@harrisscarfe.com.au"/>
    <x v="6"/>
    <x v="0"/>
    <m/>
    <d v="2025-03-23T00:00:00"/>
    <m/>
    <x v="2"/>
    <s v="Q3, FY25"/>
  </r>
  <r>
    <x v="2"/>
    <s v="IT INFRASTRUCTURE"/>
    <s v="SHARED SERVICES IT"/>
    <d v="2010-05-24T00:00:00"/>
    <s v="Hadgie"/>
    <s v="Tina"/>
    <s v="hadgie.tina@harrisscarfe.com.au"/>
    <x v="6"/>
    <x v="1"/>
    <d v="2024-05-06T00:00:00"/>
    <d v="2024-02-29T00:00:00"/>
    <m/>
    <x v="22"/>
    <s v="Q4, FY24"/>
  </r>
  <r>
    <x v="2"/>
    <s v="IT INFRASTRUCTURE"/>
    <s v="SHARED SERVICES IT"/>
    <d v="2010-05-24T00:00:00"/>
    <s v="Hadgie"/>
    <s v="Tina"/>
    <s v="hadgie.tina@harrisscarfe.com.au"/>
    <x v="7"/>
    <x v="1"/>
    <d v="2022-04-07T00:00:00"/>
    <d v="2022-03-15T00:00:00"/>
    <m/>
    <x v="27"/>
    <s v="Q4, FY22"/>
  </r>
  <r>
    <x v="2"/>
    <s v="IT INFRASTRUCTURE"/>
    <s v="SHARED SERVICES IT"/>
    <d v="2010-05-24T00:00:00"/>
    <s v="Hadgie"/>
    <s v="Tina"/>
    <s v="hadgie.tina@harrisscarfe.com.au"/>
    <x v="8"/>
    <x v="1"/>
    <d v="2022-08-24T00:00:00"/>
    <d v="2022-06-23T00:00:00"/>
    <m/>
    <x v="10"/>
    <s v="Q1, FY23"/>
  </r>
  <r>
    <x v="2"/>
    <s v="IT INFRASTRUCTURE"/>
    <s v="SHARED SERVICES IT"/>
    <d v="2010-05-24T00:00:00"/>
    <s v="Hadgie"/>
    <s v="Tina"/>
    <s v="hadgie.tina@harrisscarfe.com.au"/>
    <x v="9"/>
    <x v="1"/>
    <d v="2021-11-01T00:00:00"/>
    <d v="2021-08-09T00:00:00"/>
    <m/>
    <x v="44"/>
    <s v="Q2, FY22"/>
  </r>
  <r>
    <x v="2"/>
    <s v="IT INFRASTRUCTURE"/>
    <s v="SHARED SERVICES IT"/>
    <d v="2010-05-24T00:00:00"/>
    <s v="Hadgie"/>
    <s v="Tina"/>
    <s v="hadgie.tina@harrisscarfe.com.au"/>
    <x v="10"/>
    <x v="1"/>
    <d v="2021-11-01T00:00:00"/>
    <d v="2020-10-06T00:00:00"/>
    <m/>
    <x v="44"/>
    <s v="Q2, FY22"/>
  </r>
  <r>
    <x v="2"/>
    <m/>
    <s v="SHARED SERVICES IT"/>
    <d v="2010-01-05T00:00:00"/>
    <s v="Adrian"/>
    <s v="Ward-Smith"/>
    <s v="adrian.ward-smith@srg.com.au"/>
    <x v="11"/>
    <x v="1"/>
    <d v="2023-01-06T00:00:00"/>
    <d v="2022-10-03T00:00:00"/>
    <m/>
    <x v="9"/>
    <s v="Q3, FY23"/>
  </r>
  <r>
    <x v="2"/>
    <m/>
    <s v="SHARED SERVICES IT"/>
    <d v="2010-01-05T00:00:00"/>
    <s v="Adrian"/>
    <s v="Ward-Smith"/>
    <s v="adrian.ward-smith@srg.com.au"/>
    <x v="0"/>
    <x v="1"/>
    <d v="2023-01-06T00:00:00"/>
    <d v="2022-09-20T00:00:00"/>
    <m/>
    <x v="9"/>
    <s v="Q3, FY23"/>
  </r>
  <r>
    <x v="2"/>
    <m/>
    <s v="SHARED SERVICES IT"/>
    <d v="2010-01-05T00:00:00"/>
    <s v="Adrian"/>
    <s v="Ward-Smith"/>
    <s v="adrian.ward-smith@srg.com.au"/>
    <x v="1"/>
    <x v="1"/>
    <d v="2023-01-06T00:00:00"/>
    <d v="2022-09-20T00:00:00"/>
    <m/>
    <x v="9"/>
    <s v="Q3, FY23"/>
  </r>
  <r>
    <x v="2"/>
    <m/>
    <s v="SHARED SERVICES IT"/>
    <d v="2010-01-05T00:00:00"/>
    <s v="Adrian"/>
    <s v="Ward-Smith"/>
    <s v="adrian.ward-smith@srg.com.au"/>
    <x v="2"/>
    <x v="1"/>
    <d v="2024-09-02T00:00:00"/>
    <d v="2024-02-29T00:00:00"/>
    <m/>
    <x v="16"/>
    <s v="Q1, FY25"/>
  </r>
  <r>
    <x v="2"/>
    <m/>
    <s v="SHARED SERVICES IT"/>
    <d v="2010-01-05T00:00:00"/>
    <s v="Adrian"/>
    <s v="Ward-Smith"/>
    <s v="adrian.ward-smith@srg.com.au"/>
    <x v="3"/>
    <x v="1"/>
    <d v="2024-09-02T00:00:00"/>
    <d v="2024-02-29T00:00:00"/>
    <m/>
    <x v="16"/>
    <s v="Q1, FY25"/>
  </r>
  <r>
    <x v="2"/>
    <m/>
    <s v="SHARED SERVICES IT"/>
    <d v="2010-01-05T00:00:00"/>
    <s v="Adrian"/>
    <s v="Ward-Smith"/>
    <s v="adrian.ward-smith@srg.com.au"/>
    <x v="4"/>
    <x v="1"/>
    <d v="2024-09-02T00:00:00"/>
    <d v="2024-02-29T00:00:00"/>
    <m/>
    <x v="16"/>
    <s v="Q1, FY25"/>
  </r>
  <r>
    <x v="2"/>
    <m/>
    <s v="SHARED SERVICES IT"/>
    <d v="2010-01-05T00:00:00"/>
    <s v="Adrian"/>
    <s v="Ward-Smith"/>
    <s v="adrian.ward-smith@srg.com.au"/>
    <x v="5"/>
    <x v="1"/>
    <d v="2024-09-02T00:00:00"/>
    <d v="2024-02-29T00:00:00"/>
    <m/>
    <x v="16"/>
    <s v="Q1, FY25"/>
  </r>
  <r>
    <x v="2"/>
    <m/>
    <s v="SHARED SERVICES IT"/>
    <d v="2010-01-05T00:00:00"/>
    <s v="Adrian"/>
    <s v="Ward-Smith"/>
    <s v="adrian.ward-smith@srg.com.au"/>
    <x v="7"/>
    <x v="1"/>
    <d v="2022-03-25T00:00:00"/>
    <d v="2022-03-15T00:00:00"/>
    <m/>
    <x v="6"/>
    <s v="Q3, FY22"/>
  </r>
  <r>
    <x v="2"/>
    <m/>
    <s v="SHARED SERVICES IT"/>
    <d v="2010-01-05T00:00:00"/>
    <s v="Adrian"/>
    <s v="Ward-Smith"/>
    <s v="adrian.ward-smith@srg.com.au"/>
    <x v="8"/>
    <x v="1"/>
    <d v="2023-01-06T00:00:00"/>
    <d v="2022-06-23T00:00:00"/>
    <m/>
    <x v="9"/>
    <s v="Q3, FY23"/>
  </r>
  <r>
    <x v="2"/>
    <m/>
    <s v="SHARED SERVICES IT"/>
    <d v="2010-01-05T00:00:00"/>
    <s v="Adrian"/>
    <s v="Ward-Smith"/>
    <s v="adrian.ward-smith@srg.com.au"/>
    <x v="9"/>
    <x v="1"/>
    <d v="2021-09-29T00:00:00"/>
    <d v="2021-08-09T00:00:00"/>
    <m/>
    <x v="45"/>
    <s v="Q2, FY22"/>
  </r>
  <r>
    <x v="2"/>
    <m/>
    <s v="SHARED SERVICES IT"/>
    <d v="2010-01-05T00:00:00"/>
    <s v="Adrian"/>
    <s v="Ward-Smith"/>
    <s v="adrian.ward-smith@srg.com.au"/>
    <x v="10"/>
    <x v="1"/>
    <d v="2017-01-12T00:00:00"/>
    <d v="2019-05-31T00:00:00"/>
    <s v="This training was originally completed in SLICK/Campfire and completion has been recorded in TMS"/>
    <x v="50"/>
    <s v="Not Applicable"/>
  </r>
  <r>
    <x v="6"/>
    <s v="FFM Finance SM1"/>
    <s v="SPG TEAM"/>
    <d v="2009-09-01T00:00:00"/>
    <s v="Janet"/>
    <s v="Blight"/>
    <s v="janet.blight@spotlightproperty.com.au"/>
    <x v="0"/>
    <x v="1"/>
    <d v="2023-07-06T00:00:00"/>
    <d v="2022-09-20T00:00:00"/>
    <s v="learn"/>
    <x v="7"/>
    <s v="Q1, FY24"/>
  </r>
  <r>
    <x v="6"/>
    <s v="FFM Finance SM1"/>
    <s v="SPG TEAM"/>
    <d v="2009-09-01T00:00:00"/>
    <s v="Janet"/>
    <s v="Blight"/>
    <s v="janet.blight@spotlightproperty.com.au"/>
    <x v="1"/>
    <x v="1"/>
    <d v="2023-07-06T00:00:00"/>
    <d v="2022-09-20T00:00:00"/>
    <s v="learn"/>
    <x v="7"/>
    <s v="Q1, FY24"/>
  </r>
  <r>
    <x v="6"/>
    <s v="FFM Finance SM1"/>
    <s v="SPG TEAM"/>
    <d v="2009-09-01T00:00:00"/>
    <s v="Janet"/>
    <s v="Blight"/>
    <s v="janet.blight@spotlightproperty.com.au"/>
    <x v="2"/>
    <x v="1"/>
    <d v="2024-10-09T00:00:00"/>
    <d v="2024-04-18T00:00:00"/>
    <m/>
    <x v="15"/>
    <s v="Q2, FY25"/>
  </r>
  <r>
    <x v="6"/>
    <s v="FFM Finance SM1"/>
    <s v="SPG TEAM"/>
    <d v="2009-09-01T00:00:00"/>
    <s v="Janet"/>
    <s v="Blight"/>
    <s v="janet.blight@spotlightproperty.com.au"/>
    <x v="3"/>
    <x v="1"/>
    <d v="2024-10-16T00:00:00"/>
    <d v="2024-04-18T00:00:00"/>
    <m/>
    <x v="15"/>
    <s v="Q2, FY25"/>
  </r>
  <r>
    <x v="6"/>
    <s v="FFM Finance SM1"/>
    <s v="SPG TEAM"/>
    <d v="2009-09-01T00:00:00"/>
    <s v="Janet"/>
    <s v="Blight"/>
    <s v="janet.blight@spotlightproperty.com.au"/>
    <x v="4"/>
    <x v="1"/>
    <d v="2024-10-09T00:00:00"/>
    <d v="2024-04-18T00:00:00"/>
    <m/>
    <x v="15"/>
    <s v="Q2, FY25"/>
  </r>
  <r>
    <x v="6"/>
    <s v="FFM Finance SM1"/>
    <s v="SPG TEAM"/>
    <d v="2009-09-01T00:00:00"/>
    <s v="Janet"/>
    <s v="Blight"/>
    <s v="janet.blight@spotlightproperty.com.au"/>
    <x v="5"/>
    <x v="1"/>
    <d v="2024-10-16T00:00:00"/>
    <d v="2024-04-18T00:00:00"/>
    <m/>
    <x v="15"/>
    <s v="Q2, FY25"/>
  </r>
  <r>
    <x v="6"/>
    <s v="FFM Finance SM1"/>
    <s v="SPG TEAM"/>
    <d v="2009-09-01T00:00:00"/>
    <s v="Janet"/>
    <s v="Blight"/>
    <s v="janet.blight@spotlightproperty.com.au"/>
    <x v="6"/>
    <x v="1"/>
    <d v="2024-10-18T00:00:00"/>
    <d v="2024-04-18T00:00:00"/>
    <m/>
    <x v="15"/>
    <s v="Q2, FY25"/>
  </r>
  <r>
    <x v="6"/>
    <s v="FFM Finance SM1"/>
    <s v="SPG TEAM"/>
    <d v="2009-09-01T00:00:00"/>
    <s v="Janet"/>
    <s v="Blight"/>
    <s v="janet.blight@spotlightproperty.com.au"/>
    <x v="7"/>
    <x v="1"/>
    <d v="2022-03-23T00:00:00"/>
    <d v="2022-03-15T00:00:00"/>
    <m/>
    <x v="6"/>
    <s v="Q3, FY22"/>
  </r>
  <r>
    <x v="6"/>
    <s v="FFM Finance SM1"/>
    <s v="SPG TEAM"/>
    <d v="2009-09-01T00:00:00"/>
    <s v="Janet"/>
    <s v="Blight"/>
    <s v="janet.blight@spotlightproperty.com.au"/>
    <x v="8"/>
    <x v="1"/>
    <d v="2024-03-13T00:00:00"/>
    <d v="2023-05-11T00:00:00"/>
    <m/>
    <x v="4"/>
    <s v="Q3, FY24"/>
  </r>
  <r>
    <x v="6"/>
    <s v="FFM Finance SM1"/>
    <s v="SPG TEAM"/>
    <d v="2009-09-01T00:00:00"/>
    <s v="Janet"/>
    <s v="Blight"/>
    <s v="janet.blight@spotlightproperty.com.au"/>
    <x v="9"/>
    <x v="1"/>
    <d v="2021-09-06T00:00:00"/>
    <d v="2021-08-30T00:00:00"/>
    <m/>
    <x v="18"/>
    <s v="Q1, FY22"/>
  </r>
  <r>
    <x v="6"/>
    <s v="FFM Finance SM1"/>
    <s v="SPG TEAM"/>
    <d v="2009-09-01T00:00:00"/>
    <s v="Janet"/>
    <s v="Blight"/>
    <s v="janet.blight@spotlightproperty.com.au"/>
    <x v="10"/>
    <x v="1"/>
    <d v="2023-07-06T00:00:00"/>
    <d v="2019-06-19T00:00:00"/>
    <m/>
    <x v="7"/>
    <s v="Q1, FY24"/>
  </r>
  <r>
    <x v="0"/>
    <s v="SS ECOMM SM6"/>
    <s v="SHARED SERVICES E-COM"/>
    <d v="2008-11-17T00:00:00"/>
    <s v="Shane"/>
    <s v="Edwards"/>
    <s v="Shane.Edwards@srg.com.au"/>
    <x v="11"/>
    <x v="1"/>
    <d v="2025-02-14T00:00:00"/>
    <d v="2022-10-03T00:00:00"/>
    <m/>
    <x v="8"/>
    <s v="Q3, FY25"/>
  </r>
  <r>
    <x v="0"/>
    <s v="SS ECOMM SM6"/>
    <s v="SHARED SERVICES E-COM"/>
    <d v="2008-11-17T00:00:00"/>
    <s v="Shane"/>
    <s v="Edwards"/>
    <s v="Shane.Edwards@srg.com.au"/>
    <x v="0"/>
    <x v="1"/>
    <d v="2025-01-07T00:00:00"/>
    <d v="2022-09-20T00:00:00"/>
    <m/>
    <x v="12"/>
    <s v="Q3, FY25"/>
  </r>
  <r>
    <x v="0"/>
    <s v="SS ECOMM SM6"/>
    <s v="SHARED SERVICES E-COM"/>
    <d v="2008-11-17T00:00:00"/>
    <s v="Shane"/>
    <s v="Edwards"/>
    <s v="Shane.Edwards@srg.com.au"/>
    <x v="0"/>
    <x v="1"/>
    <d v="2025-02-11T00:00:00"/>
    <d v="2025-02-11T00:00:00"/>
    <m/>
    <x v="8"/>
    <s v="Q3, FY25"/>
  </r>
  <r>
    <x v="0"/>
    <s v="SS ECOMM SM6"/>
    <s v="SHARED SERVICES E-COM"/>
    <d v="2008-11-17T00:00:00"/>
    <s v="Shane"/>
    <s v="Edwards"/>
    <s v="Shane.Edwards@srg.com.au"/>
    <x v="1"/>
    <x v="1"/>
    <d v="2025-02-11T00:00:00"/>
    <d v="2022-09-20T00:00:00"/>
    <m/>
    <x v="8"/>
    <s v="Q3, FY25"/>
  </r>
  <r>
    <x v="0"/>
    <s v="SS ECOMM SM6"/>
    <s v="SHARED SERVICES E-COM"/>
    <d v="2008-11-17T00:00:00"/>
    <s v="Shane"/>
    <s v="Edwards"/>
    <s v="Shane.Edwards@srg.com.au"/>
    <x v="2"/>
    <x v="0"/>
    <m/>
    <d v="2024-02-29T00:00:00"/>
    <m/>
    <x v="4"/>
    <s v="Q3, FY24"/>
  </r>
  <r>
    <x v="0"/>
    <s v="SS ECOMM SM6"/>
    <s v="SHARED SERVICES E-COM"/>
    <d v="2008-11-17T00:00:00"/>
    <s v="Shane"/>
    <s v="Edwards"/>
    <s v="Shane.Edwards@srg.com.au"/>
    <x v="3"/>
    <x v="0"/>
    <m/>
    <d v="2024-02-29T00:00:00"/>
    <m/>
    <x v="4"/>
    <s v="Q3, FY24"/>
  </r>
  <r>
    <x v="0"/>
    <s v="SS ECOMM SM6"/>
    <s v="SHARED SERVICES E-COM"/>
    <d v="2008-11-17T00:00:00"/>
    <s v="Shane"/>
    <s v="Edwards"/>
    <s v="Shane.Edwards@srg.com.au"/>
    <x v="4"/>
    <x v="0"/>
    <m/>
    <d v="2024-02-29T00:00:00"/>
    <m/>
    <x v="4"/>
    <s v="Q3, FY24"/>
  </r>
  <r>
    <x v="0"/>
    <s v="SS ECOMM SM6"/>
    <s v="SHARED SERVICES E-COM"/>
    <d v="2008-11-17T00:00:00"/>
    <s v="Shane"/>
    <s v="Edwards"/>
    <s v="Shane.Edwards@srg.com.au"/>
    <x v="5"/>
    <x v="0"/>
    <m/>
    <d v="2024-02-29T00:00:00"/>
    <m/>
    <x v="4"/>
    <s v="Q3, FY24"/>
  </r>
  <r>
    <x v="0"/>
    <s v="SS ECOMM SM6"/>
    <s v="SHARED SERVICES E-COM"/>
    <d v="2008-11-17T00:00:00"/>
    <s v="Shane"/>
    <s v="Edwards"/>
    <s v="Shane.Edwards@srg.com.au"/>
    <x v="6"/>
    <x v="0"/>
    <m/>
    <d v="2024-02-29T00:00:00"/>
    <m/>
    <x v="4"/>
    <s v="Q3, FY24"/>
  </r>
  <r>
    <x v="0"/>
    <s v="SS ECOMM SM6"/>
    <s v="SHARED SERVICES E-COM"/>
    <d v="2008-11-17T00:00:00"/>
    <s v="Shane"/>
    <s v="Edwards"/>
    <s v="Shane.Edwards@srg.com.au"/>
    <x v="7"/>
    <x v="1"/>
    <d v="2022-10-03T00:00:00"/>
    <d v="2022-03-15T00:00:00"/>
    <m/>
    <x v="3"/>
    <s v="Q2, FY23"/>
  </r>
  <r>
    <x v="0"/>
    <s v="SS ECOMM SM6"/>
    <s v="SHARED SERVICES E-COM"/>
    <d v="2008-11-17T00:00:00"/>
    <s v="Shane"/>
    <s v="Edwards"/>
    <s v="Shane.Edwards@srg.com.au"/>
    <x v="8"/>
    <x v="1"/>
    <d v="2025-02-11T00:00:00"/>
    <d v="2022-06-23T00:00:00"/>
    <s v="Undertake training/refresher activities."/>
    <x v="8"/>
    <s v="Q3, FY25"/>
  </r>
  <r>
    <x v="0"/>
    <s v="SS ECOMM SM6"/>
    <s v="SHARED SERVICES E-COM"/>
    <d v="2008-11-17T00:00:00"/>
    <s v="Shane"/>
    <s v="Edwards"/>
    <s v="Shane.Edwards@srg.com.au"/>
    <x v="9"/>
    <x v="1"/>
    <d v="2021-09-10T00:00:00"/>
    <d v="2021-08-09T00:00:00"/>
    <m/>
    <x v="18"/>
    <s v="Q1, FY22"/>
  </r>
  <r>
    <x v="0"/>
    <s v="SS ECOMM SM6"/>
    <s v="SHARED SERVICES E-COM"/>
    <d v="2008-11-17T00:00:00"/>
    <s v="Shane"/>
    <s v="Edwards"/>
    <s v="Shane.Edwards@srg.com.au"/>
    <x v="9"/>
    <x v="1"/>
    <d v="2025-02-11T00:00:00"/>
    <d v="2025-02-11T00:00:00"/>
    <m/>
    <x v="8"/>
    <s v="Q3, FY25"/>
  </r>
  <r>
    <x v="0"/>
    <s v="SS ECOMM SM6"/>
    <s v="SHARED SERVICES E-COM"/>
    <d v="2008-11-17T00:00:00"/>
    <s v="Shane"/>
    <s v="Edwards"/>
    <s v="Shane.Edwards@srg.com.au"/>
    <x v="10"/>
    <x v="1"/>
    <d v="2017-03-06T00:00:00"/>
    <d v="2019-05-31T00:00:00"/>
    <s v="This training was originally completed in SLICK/Campfire and completion has been recorded in TMS"/>
    <x v="50"/>
    <s v="Not Applicable"/>
  </r>
  <r>
    <x v="0"/>
    <s v="SS ECOMM SM6"/>
    <s v="SHARED SERVICES E-COM"/>
    <d v="2008-11-17T00:00:00"/>
    <s v="Shane"/>
    <s v="Edwards"/>
    <s v="Shane.Edwards@srg.com.au"/>
    <x v="10"/>
    <x v="1"/>
    <d v="2025-02-11T00:00:00"/>
    <d v="2025-02-11T00:00:00"/>
    <s v="This training was originally completed in SLICK/Campfire and completion has been recorded in TMS"/>
    <x v="8"/>
    <s v="Q3, FY25"/>
  </r>
  <r>
    <x v="3"/>
    <s v="Procurement- Property"/>
    <s v="SHARED SERVICES"/>
    <d v="2008-11-10T00:00:00"/>
    <s v="Anthony"/>
    <s v="Geary"/>
    <s v="Anthony.Geary@srg.com.au"/>
    <x v="0"/>
    <x v="1"/>
    <d v="2023-01-16T00:00:00"/>
    <d v="2022-09-20T00:00:00"/>
    <m/>
    <x v="9"/>
    <s v="Q3, FY23"/>
  </r>
  <r>
    <x v="3"/>
    <s v="Procurement- Property"/>
    <s v="SHARED SERVICES"/>
    <d v="2008-11-10T00:00:00"/>
    <s v="Anthony"/>
    <s v="Geary"/>
    <s v="Anthony.Geary@srg.com.au"/>
    <x v="1"/>
    <x v="1"/>
    <d v="2023-01-16T00:00:00"/>
    <d v="2022-09-20T00:00:00"/>
    <m/>
    <x v="9"/>
    <s v="Q3, FY23"/>
  </r>
  <r>
    <x v="3"/>
    <s v="Procurement- Property"/>
    <s v="SHARED SERVICES"/>
    <d v="2008-11-10T00:00:00"/>
    <s v="Anthony"/>
    <s v="Geary"/>
    <s v="Anthony.Geary@srg.com.au"/>
    <x v="2"/>
    <x v="0"/>
    <m/>
    <d v="2024-02-29T00:00:00"/>
    <m/>
    <x v="4"/>
    <s v="Q3, FY24"/>
  </r>
  <r>
    <x v="3"/>
    <s v="Procurement- Property"/>
    <s v="SHARED SERVICES"/>
    <d v="2008-11-10T00:00:00"/>
    <s v="Anthony"/>
    <s v="Geary"/>
    <s v="Anthony.Geary@srg.com.au"/>
    <x v="3"/>
    <x v="2"/>
    <m/>
    <d v="2024-02-29T00:00:00"/>
    <m/>
    <x v="50"/>
    <s v="Not Applicable"/>
  </r>
  <r>
    <x v="3"/>
    <s v="Procurement- Property"/>
    <s v="SHARED SERVICES"/>
    <d v="2008-11-10T00:00:00"/>
    <s v="Anthony"/>
    <s v="Geary"/>
    <s v="Anthony.Geary@srg.com.au"/>
    <x v="4"/>
    <x v="0"/>
    <m/>
    <d v="2024-02-29T00:00:00"/>
    <m/>
    <x v="4"/>
    <s v="Q3, FY24"/>
  </r>
  <r>
    <x v="3"/>
    <s v="Procurement- Property"/>
    <s v="SHARED SERVICES"/>
    <d v="2008-11-10T00:00:00"/>
    <s v="Anthony"/>
    <s v="Geary"/>
    <s v="Anthony.Geary@srg.com.au"/>
    <x v="5"/>
    <x v="0"/>
    <m/>
    <d v="2024-02-29T00:00:00"/>
    <m/>
    <x v="4"/>
    <s v="Q3, FY24"/>
  </r>
  <r>
    <x v="3"/>
    <s v="Procurement- Property"/>
    <s v="SHARED SERVICES"/>
    <d v="2008-11-10T00:00:00"/>
    <s v="Anthony"/>
    <s v="Geary"/>
    <s v="Anthony.Geary@srg.com.au"/>
    <x v="6"/>
    <x v="1"/>
    <d v="2024-10-08T00:00:00"/>
    <d v="2024-02-29T00:00:00"/>
    <m/>
    <x v="15"/>
    <s v="Q2, FY25"/>
  </r>
  <r>
    <x v="3"/>
    <s v="Procurement- Property"/>
    <s v="SHARED SERVICES"/>
    <d v="2008-11-10T00:00:00"/>
    <s v="Anthony"/>
    <s v="Geary"/>
    <s v="Anthony.Geary@srg.com.au"/>
    <x v="7"/>
    <x v="1"/>
    <d v="2022-03-29T00:00:00"/>
    <d v="2022-03-15T00:00:00"/>
    <m/>
    <x v="27"/>
    <s v="Q4, FY22"/>
  </r>
  <r>
    <x v="3"/>
    <s v="Procurement- Property"/>
    <s v="SHARED SERVICES"/>
    <d v="2008-11-10T00:00:00"/>
    <s v="Anthony"/>
    <s v="Geary"/>
    <s v="Anthony.Geary@srg.com.au"/>
    <x v="8"/>
    <x v="1"/>
    <d v="2022-08-03T00:00:00"/>
    <d v="2022-06-23T00:00:00"/>
    <m/>
    <x v="10"/>
    <s v="Q1, FY23"/>
  </r>
  <r>
    <x v="3"/>
    <s v="Procurement- Property"/>
    <s v="SHARED SERVICES"/>
    <d v="2008-11-10T00:00:00"/>
    <s v="Anthony"/>
    <s v="Geary"/>
    <s v="Anthony.Geary@srg.com.au"/>
    <x v="9"/>
    <x v="1"/>
    <d v="2021-12-08T00:00:00"/>
    <d v="2021-12-03T00:00:00"/>
    <m/>
    <x v="33"/>
    <s v="Q2, FY22"/>
  </r>
  <r>
    <x v="3"/>
    <s v="Procurement- Property"/>
    <s v="SHARED SERVICES"/>
    <d v="2008-11-10T00:00:00"/>
    <s v="Anthony"/>
    <s v="Geary"/>
    <s v="Anthony.Geary@srg.com.au"/>
    <x v="10"/>
    <x v="1"/>
    <d v="2017-02-22T00:00:00"/>
    <d v="2018-07-10T00:00:00"/>
    <m/>
    <x v="50"/>
    <s v="Not Applicable"/>
  </r>
  <r>
    <x v="4"/>
    <s v="Head of Marketing Ops"/>
    <s v="SHARED SERVICES MARKETING"/>
    <d v="2008-08-25T00:00:00"/>
    <s v="Romell"/>
    <s v="Catuaan"/>
    <s v="romell.catuaan@srg.com.au"/>
    <x v="0"/>
    <x v="1"/>
    <d v="2023-01-03T00:00:00"/>
    <d v="2022-09-20T00:00:00"/>
    <m/>
    <x v="9"/>
    <s v="Q3, FY23"/>
  </r>
  <r>
    <x v="4"/>
    <s v="Head of Marketing Ops"/>
    <s v="SHARED SERVICES MARKETING"/>
    <d v="2008-08-25T00:00:00"/>
    <s v="Romell"/>
    <s v="Catuaan"/>
    <s v="romell.catuaan@srg.com.au"/>
    <x v="1"/>
    <x v="1"/>
    <d v="2023-01-03T00:00:00"/>
    <d v="2022-09-20T00:00:00"/>
    <m/>
    <x v="9"/>
    <s v="Q3, FY23"/>
  </r>
  <r>
    <x v="4"/>
    <s v="Head of Marketing Ops"/>
    <s v="SHARED SERVICES MARKETING"/>
    <d v="2008-08-25T00:00:00"/>
    <s v="Romell"/>
    <s v="Catuaan"/>
    <s v="romell.catuaan@srg.com.au"/>
    <x v="2"/>
    <x v="0"/>
    <m/>
    <d v="2025-04-23T00:00:00"/>
    <m/>
    <x v="1"/>
    <s v="Q4, FY25"/>
  </r>
  <r>
    <x v="4"/>
    <s v="Head of Marketing Ops"/>
    <s v="SHARED SERVICES MARKETING"/>
    <d v="2008-08-25T00:00:00"/>
    <s v="Romell"/>
    <s v="Catuaan"/>
    <s v="romell.catuaan@srg.com.au"/>
    <x v="2"/>
    <x v="1"/>
    <d v="2024-06-06T00:00:00"/>
    <d v="2024-02-29T00:00:00"/>
    <m/>
    <x v="21"/>
    <s v="Q4, FY24"/>
  </r>
  <r>
    <x v="4"/>
    <s v="Head of Marketing Ops"/>
    <s v="SHARED SERVICES MARKETING"/>
    <d v="2008-08-25T00:00:00"/>
    <s v="Romell"/>
    <s v="Catuaan"/>
    <s v="romell.catuaan@srg.com.au"/>
    <x v="3"/>
    <x v="0"/>
    <m/>
    <d v="2025-04-23T00:00:00"/>
    <m/>
    <x v="1"/>
    <s v="Q4, FY25"/>
  </r>
  <r>
    <x v="4"/>
    <s v="Head of Marketing Ops"/>
    <s v="SHARED SERVICES MARKETING"/>
    <d v="2008-08-25T00:00:00"/>
    <s v="Romell"/>
    <s v="Catuaan"/>
    <s v="romell.catuaan@srg.com.au"/>
    <x v="3"/>
    <x v="1"/>
    <d v="2024-06-06T00:00:00"/>
    <d v="2024-02-29T00:00:00"/>
    <m/>
    <x v="21"/>
    <s v="Q4, FY24"/>
  </r>
  <r>
    <x v="4"/>
    <s v="Head of Marketing Ops"/>
    <s v="SHARED SERVICES MARKETING"/>
    <d v="2008-08-25T00:00:00"/>
    <s v="Romell"/>
    <s v="Catuaan"/>
    <s v="romell.catuaan@srg.com.au"/>
    <x v="4"/>
    <x v="0"/>
    <m/>
    <d v="2025-04-23T00:00:00"/>
    <m/>
    <x v="1"/>
    <s v="Q4, FY25"/>
  </r>
  <r>
    <x v="4"/>
    <s v="Head of Marketing Ops"/>
    <s v="SHARED SERVICES MARKETING"/>
    <d v="2008-08-25T00:00:00"/>
    <s v="Romell"/>
    <s v="Catuaan"/>
    <s v="romell.catuaan@srg.com.au"/>
    <x v="4"/>
    <x v="1"/>
    <d v="2024-06-06T00:00:00"/>
    <d v="2024-02-29T00:00:00"/>
    <m/>
    <x v="21"/>
    <s v="Q4, FY24"/>
  </r>
  <r>
    <x v="4"/>
    <s v="Head of Marketing Ops"/>
    <s v="SHARED SERVICES MARKETING"/>
    <d v="2008-08-25T00:00:00"/>
    <s v="Romell"/>
    <s v="Catuaan"/>
    <s v="romell.catuaan@srg.com.au"/>
    <x v="5"/>
    <x v="0"/>
    <m/>
    <d v="2025-04-23T00:00:00"/>
    <m/>
    <x v="1"/>
    <s v="Q4, FY25"/>
  </r>
  <r>
    <x v="4"/>
    <s v="Head of Marketing Ops"/>
    <s v="SHARED SERVICES MARKETING"/>
    <d v="2008-08-25T00:00:00"/>
    <s v="Romell"/>
    <s v="Catuaan"/>
    <s v="romell.catuaan@srg.com.au"/>
    <x v="5"/>
    <x v="1"/>
    <d v="2024-06-06T00:00:00"/>
    <d v="2024-02-29T00:00:00"/>
    <m/>
    <x v="21"/>
    <s v="Q4, FY24"/>
  </r>
  <r>
    <x v="4"/>
    <s v="Head of Marketing Ops"/>
    <s v="SHARED SERVICES MARKETING"/>
    <d v="2008-08-25T00:00:00"/>
    <s v="Romell"/>
    <s v="Catuaan"/>
    <s v="romell.catuaan@srg.com.au"/>
    <x v="6"/>
    <x v="0"/>
    <m/>
    <d v="2025-04-23T00:00:00"/>
    <m/>
    <x v="1"/>
    <s v="Q4, FY25"/>
  </r>
  <r>
    <x v="4"/>
    <s v="Head of Marketing Ops"/>
    <s v="SHARED SERVICES MARKETING"/>
    <d v="2008-08-25T00:00:00"/>
    <s v="Romell"/>
    <s v="Catuaan"/>
    <s v="romell.catuaan@srg.com.au"/>
    <x v="6"/>
    <x v="1"/>
    <d v="2024-06-06T00:00:00"/>
    <d v="2024-02-29T00:00:00"/>
    <m/>
    <x v="21"/>
    <s v="Q4, FY24"/>
  </r>
  <r>
    <x v="4"/>
    <s v="Head of Marketing Ops"/>
    <s v="SHARED SERVICES MARKETING"/>
    <d v="2008-08-25T00:00:00"/>
    <s v="Romell"/>
    <s v="Catuaan"/>
    <s v="romell.catuaan@srg.com.au"/>
    <x v="7"/>
    <x v="1"/>
    <d v="2022-04-26T00:00:00"/>
    <d v="2022-03-15T00:00:00"/>
    <m/>
    <x v="42"/>
    <s v="Q4, FY22"/>
  </r>
  <r>
    <x v="4"/>
    <s v="Head of Marketing Ops"/>
    <s v="SHARED SERVICES MARKETING"/>
    <d v="2008-08-25T00:00:00"/>
    <s v="Romell"/>
    <s v="Catuaan"/>
    <s v="romell.catuaan@srg.com.au"/>
    <x v="8"/>
    <x v="1"/>
    <d v="2023-01-03T00:00:00"/>
    <d v="2022-06-23T00:00:00"/>
    <m/>
    <x v="9"/>
    <s v="Q3, FY23"/>
  </r>
  <r>
    <x v="4"/>
    <s v="Head of Marketing Ops"/>
    <s v="SHARED SERVICES MARKETING"/>
    <d v="2008-08-25T00:00:00"/>
    <s v="Romell"/>
    <s v="Catuaan"/>
    <s v="romell.catuaan@srg.com.au"/>
    <x v="9"/>
    <x v="1"/>
    <d v="2021-09-20T00:00:00"/>
    <d v="2021-08-09T00:00:00"/>
    <m/>
    <x v="18"/>
    <s v="Q1, FY22"/>
  </r>
  <r>
    <x v="4"/>
    <s v="Head of Marketing Ops"/>
    <s v="SHARED SERVICES MARKETING"/>
    <d v="2008-08-25T00:00:00"/>
    <s v="Romell"/>
    <s v="Catuaan"/>
    <s v="romell.catuaan@srg.com.au"/>
    <x v="10"/>
    <x v="1"/>
    <d v="2017-03-09T00:00:00"/>
    <d v="2019-05-31T00:00:00"/>
    <s v="This training was originally completed in SLICK/Campfire and completion has been recorded in TMS"/>
    <x v="50"/>
    <s v="Not Applicable"/>
  </r>
  <r>
    <x v="0"/>
    <s v="SS ECOMM SM3"/>
    <s v="SHARED SERVICES E-COM"/>
    <d v="2008-05-26T00:00:00"/>
    <s v="Anita"/>
    <s v="Mucic"/>
    <s v="anita.mucic@srg.com.au"/>
    <x v="0"/>
    <x v="1"/>
    <d v="2022-09-27T00:00:00"/>
    <d v="2022-09-20T00:00:00"/>
    <m/>
    <x v="3"/>
    <s v="Q2, FY23"/>
  </r>
  <r>
    <x v="0"/>
    <s v="SS ECOMM SM3"/>
    <s v="SHARED SERVICES E-COM"/>
    <d v="2008-05-26T00:00:00"/>
    <s v="Anita"/>
    <s v="Mucic"/>
    <s v="anita.mucic@srg.com.au"/>
    <x v="1"/>
    <x v="1"/>
    <d v="2022-09-27T00:00:00"/>
    <d v="2022-09-20T00:00:00"/>
    <m/>
    <x v="3"/>
    <s v="Q2, FY23"/>
  </r>
  <r>
    <x v="0"/>
    <s v="SS ECOMM SM3"/>
    <s v="SHARED SERVICES E-COM"/>
    <d v="2008-05-26T00:00:00"/>
    <s v="Anita"/>
    <s v="Mucic"/>
    <s v="anita.mucic@srg.com.au"/>
    <x v="2"/>
    <x v="1"/>
    <d v="2024-03-06T00:00:00"/>
    <d v="2024-02-29T00:00:00"/>
    <m/>
    <x v="4"/>
    <s v="Q3, FY24"/>
  </r>
  <r>
    <x v="0"/>
    <s v="SS ECOMM SM3"/>
    <s v="SHARED SERVICES E-COM"/>
    <d v="2008-05-26T00:00:00"/>
    <s v="Anita"/>
    <s v="Mucic"/>
    <s v="anita.mucic@srg.com.au"/>
    <x v="3"/>
    <x v="1"/>
    <d v="2024-03-06T00:00:00"/>
    <d v="2024-02-29T00:00:00"/>
    <m/>
    <x v="4"/>
    <s v="Q3, FY24"/>
  </r>
  <r>
    <x v="0"/>
    <s v="SS ECOMM SM3"/>
    <s v="SHARED SERVICES E-COM"/>
    <d v="2008-05-26T00:00:00"/>
    <s v="Anita"/>
    <s v="Mucic"/>
    <s v="anita.mucic@srg.com.au"/>
    <x v="4"/>
    <x v="1"/>
    <d v="2024-03-06T00:00:00"/>
    <d v="2024-02-29T00:00:00"/>
    <m/>
    <x v="4"/>
    <s v="Q3, FY24"/>
  </r>
  <r>
    <x v="0"/>
    <s v="SS ECOMM SM3"/>
    <s v="SHARED SERVICES E-COM"/>
    <d v="2008-05-26T00:00:00"/>
    <s v="Anita"/>
    <s v="Mucic"/>
    <s v="anita.mucic@srg.com.au"/>
    <x v="5"/>
    <x v="1"/>
    <d v="2024-03-06T00:00:00"/>
    <d v="2024-02-29T00:00:00"/>
    <m/>
    <x v="4"/>
    <s v="Q3, FY24"/>
  </r>
  <r>
    <x v="0"/>
    <s v="SS ECOMM SM3"/>
    <s v="SHARED SERVICES E-COM"/>
    <d v="2008-05-26T00:00:00"/>
    <s v="Anita"/>
    <s v="Mucic"/>
    <s v="anita.mucic@srg.com.au"/>
    <x v="6"/>
    <x v="1"/>
    <d v="2024-03-06T00:00:00"/>
    <d v="2024-02-29T00:00:00"/>
    <m/>
    <x v="4"/>
    <s v="Q3, FY24"/>
  </r>
  <r>
    <x v="0"/>
    <s v="SS ECOMM SM3"/>
    <s v="SHARED SERVICES E-COM"/>
    <d v="2008-05-26T00:00:00"/>
    <s v="Anita"/>
    <s v="Mucic"/>
    <s v="anita.mucic@srg.com.au"/>
    <x v="7"/>
    <x v="1"/>
    <d v="2022-03-23T00:00:00"/>
    <d v="2022-03-15T00:00:00"/>
    <m/>
    <x v="6"/>
    <s v="Q3, FY22"/>
  </r>
  <r>
    <x v="0"/>
    <s v="SS ECOMM SM3"/>
    <s v="SHARED SERVICES E-COM"/>
    <d v="2008-05-26T00:00:00"/>
    <s v="Anita"/>
    <s v="Mucic"/>
    <s v="anita.mucic@srg.com.au"/>
    <x v="8"/>
    <x v="1"/>
    <d v="2022-08-29T00:00:00"/>
    <d v="2022-06-23T00:00:00"/>
    <m/>
    <x v="30"/>
    <s v="Q1, FY23"/>
  </r>
  <r>
    <x v="0"/>
    <s v="SS ECOMM SM3"/>
    <s v="SHARED SERVICES E-COM"/>
    <d v="2008-05-26T00:00:00"/>
    <s v="Anita"/>
    <s v="Mucic"/>
    <s v="anita.mucic@srg.com.au"/>
    <x v="8"/>
    <x v="1"/>
    <d v="2022-11-03T00:00:00"/>
    <d v="2022-09-16T00:00:00"/>
    <m/>
    <x v="26"/>
    <s v="Q2, FY23"/>
  </r>
  <r>
    <x v="0"/>
    <s v="SS ECOMM SM3"/>
    <s v="SHARED SERVICES E-COM"/>
    <d v="2008-05-26T00:00:00"/>
    <s v="Anita"/>
    <s v="Mucic"/>
    <s v="anita.mucic@srg.com.au"/>
    <x v="9"/>
    <x v="1"/>
    <d v="2021-08-30T00:00:00"/>
    <d v="2021-08-09T00:00:00"/>
    <m/>
    <x v="18"/>
    <s v="Q1, FY22"/>
  </r>
  <r>
    <x v="0"/>
    <s v="SS ECOMM SM3"/>
    <s v="SHARED SERVICES E-COM"/>
    <d v="2008-05-26T00:00:00"/>
    <s v="Anita"/>
    <s v="Mucic"/>
    <s v="anita.mucic@srg.com.au"/>
    <x v="9"/>
    <x v="1"/>
    <d v="2022-10-25T00:00:00"/>
    <d v="2022-10-25T00:00:00"/>
    <m/>
    <x v="26"/>
    <s v="Q2, FY23"/>
  </r>
  <r>
    <x v="0"/>
    <s v="SS ECOMM SM3"/>
    <s v="SHARED SERVICES E-COM"/>
    <d v="2008-05-26T00:00:00"/>
    <s v="Anita"/>
    <s v="Mucic"/>
    <s v="anita.mucic@srg.com.au"/>
    <x v="9"/>
    <x v="1"/>
    <d v="2023-04-10T00:00:00"/>
    <d v="2023-04-10T00:00:00"/>
    <m/>
    <x v="37"/>
    <s v="Q4, FY23"/>
  </r>
  <r>
    <x v="0"/>
    <s v="SS ECOMM SM3"/>
    <s v="SHARED SERVICES E-COM"/>
    <d v="2008-05-26T00:00:00"/>
    <s v="Anita"/>
    <s v="Mucic"/>
    <s v="anita.mucic@srg.com.au"/>
    <x v="9"/>
    <x v="1"/>
    <d v="2024-03-06T00:00:00"/>
    <d v="2024-03-06T00:00:00"/>
    <m/>
    <x v="4"/>
    <s v="Q3, FY24"/>
  </r>
  <r>
    <x v="0"/>
    <s v="SS ECOMM SM3"/>
    <s v="SHARED SERVICES E-COM"/>
    <d v="2008-05-26T00:00:00"/>
    <s v="Anita"/>
    <s v="Mucic"/>
    <s v="anita.mucic@srg.com.au"/>
    <x v="9"/>
    <x v="1"/>
    <d v="2024-04-10T00:00:00"/>
    <d v="2024-04-10T00:00:00"/>
    <m/>
    <x v="5"/>
    <s v="Q4, FY24"/>
  </r>
  <r>
    <x v="0"/>
    <s v="SS ECOMM SM3"/>
    <s v="SHARED SERVICES E-COM"/>
    <d v="2008-05-26T00:00:00"/>
    <s v="Anita"/>
    <s v="Mucic"/>
    <s v="anita.mucic@srg.com.au"/>
    <x v="10"/>
    <x v="1"/>
    <d v="2017-02-20T00:00:00"/>
    <d v="2018-07-10T00:00:00"/>
    <m/>
    <x v="50"/>
    <s v="Not Applicable"/>
  </r>
  <r>
    <x v="2"/>
    <s v="IT SALES &amp; OPS"/>
    <s v="SHARED SERVICES IT"/>
    <d v="2008-04-14T00:00:00"/>
    <s v="Andrea"/>
    <s v="Day"/>
    <s v="andrea.day@srg.com.au"/>
    <x v="11"/>
    <x v="1"/>
    <d v="2022-10-14T00:00:00"/>
    <d v="2022-10-03T00:00:00"/>
    <m/>
    <x v="3"/>
    <s v="Q2, FY23"/>
  </r>
  <r>
    <x v="2"/>
    <s v="IT SALES &amp; OPS"/>
    <s v="SHARED SERVICES IT"/>
    <d v="2008-04-14T00:00:00"/>
    <s v="Andrea"/>
    <s v="Day"/>
    <s v="andrea.day@srg.com.au"/>
    <x v="0"/>
    <x v="1"/>
    <d v="2022-09-30T00:00:00"/>
    <d v="2022-09-20T00:00:00"/>
    <m/>
    <x v="3"/>
    <s v="Q2, FY23"/>
  </r>
  <r>
    <x v="2"/>
    <s v="IT SALES &amp; OPS"/>
    <s v="SHARED SERVICES IT"/>
    <d v="2008-04-14T00:00:00"/>
    <s v="Andrea"/>
    <s v="Day"/>
    <s v="andrea.day@srg.com.au"/>
    <x v="1"/>
    <x v="1"/>
    <d v="2022-09-30T00:00:00"/>
    <d v="2022-09-20T00:00:00"/>
    <m/>
    <x v="3"/>
    <s v="Q2, FY23"/>
  </r>
  <r>
    <x v="2"/>
    <s v="IT SALES &amp; OPS"/>
    <s v="SHARED SERVICES IT"/>
    <d v="2008-04-14T00:00:00"/>
    <s v="Andrea"/>
    <s v="Day"/>
    <s v="andrea.day@srg.com.au"/>
    <x v="2"/>
    <x v="0"/>
    <m/>
    <d v="2024-02-29T00:00:00"/>
    <m/>
    <x v="4"/>
    <s v="Q3, FY24"/>
  </r>
  <r>
    <x v="2"/>
    <s v="IT SALES &amp; OPS"/>
    <s v="SHARED SERVICES IT"/>
    <d v="2008-04-14T00:00:00"/>
    <s v="Andrea"/>
    <s v="Day"/>
    <s v="andrea.day@srg.com.au"/>
    <x v="2"/>
    <x v="1"/>
    <d v="2019-08-22T00:00:00"/>
    <d v="2019-08-22T00:00:00"/>
    <m/>
    <x v="64"/>
    <s v="Q1, FY20"/>
  </r>
  <r>
    <x v="2"/>
    <s v="IT SALES &amp; OPS"/>
    <s v="SHARED SERVICES IT"/>
    <d v="2008-04-14T00:00:00"/>
    <s v="Andrea"/>
    <s v="Day"/>
    <s v="andrea.day@srg.com.au"/>
    <x v="3"/>
    <x v="0"/>
    <m/>
    <d v="2024-02-29T00:00:00"/>
    <m/>
    <x v="4"/>
    <s v="Q3, FY24"/>
  </r>
  <r>
    <x v="2"/>
    <s v="IT SALES &amp; OPS"/>
    <s v="SHARED SERVICES IT"/>
    <d v="2008-04-14T00:00:00"/>
    <s v="Andrea"/>
    <s v="Day"/>
    <s v="andrea.day@srg.com.au"/>
    <x v="4"/>
    <x v="0"/>
    <m/>
    <d v="2024-02-29T00:00:00"/>
    <m/>
    <x v="4"/>
    <s v="Q3, FY24"/>
  </r>
  <r>
    <x v="2"/>
    <s v="IT SALES &amp; OPS"/>
    <s v="SHARED SERVICES IT"/>
    <d v="2008-04-14T00:00:00"/>
    <s v="Andrea"/>
    <s v="Day"/>
    <s v="andrea.day@srg.com.au"/>
    <x v="5"/>
    <x v="0"/>
    <m/>
    <d v="2024-02-29T00:00:00"/>
    <m/>
    <x v="4"/>
    <s v="Q3, FY24"/>
  </r>
  <r>
    <x v="2"/>
    <s v="IT SALES &amp; OPS"/>
    <s v="SHARED SERVICES IT"/>
    <d v="2008-04-14T00:00:00"/>
    <s v="Andrea"/>
    <s v="Day"/>
    <s v="andrea.day@srg.com.au"/>
    <x v="5"/>
    <x v="1"/>
    <d v="2019-08-22T00:00:00"/>
    <d v="2019-08-22T00:00:00"/>
    <m/>
    <x v="64"/>
    <s v="Q1, FY20"/>
  </r>
  <r>
    <x v="2"/>
    <s v="IT SALES &amp; OPS"/>
    <s v="SHARED SERVICES IT"/>
    <d v="2008-04-14T00:00:00"/>
    <s v="Andrea"/>
    <s v="Day"/>
    <s v="andrea.day@srg.com.au"/>
    <x v="6"/>
    <x v="0"/>
    <m/>
    <d v="2024-02-29T00:00:00"/>
    <m/>
    <x v="4"/>
    <s v="Q3, FY24"/>
  </r>
  <r>
    <x v="2"/>
    <s v="IT SALES &amp; OPS"/>
    <s v="SHARED SERVICES IT"/>
    <d v="2008-04-14T00:00:00"/>
    <s v="Andrea"/>
    <s v="Day"/>
    <s v="andrea.day@srg.com.au"/>
    <x v="7"/>
    <x v="1"/>
    <d v="2022-03-24T00:00:00"/>
    <d v="2022-03-15T00:00:00"/>
    <m/>
    <x v="6"/>
    <s v="Q3, FY22"/>
  </r>
  <r>
    <x v="2"/>
    <s v="IT SALES &amp; OPS"/>
    <s v="SHARED SERVICES IT"/>
    <d v="2008-04-14T00:00:00"/>
    <s v="Andrea"/>
    <s v="Day"/>
    <s v="andrea.day@srg.com.au"/>
    <x v="8"/>
    <x v="1"/>
    <d v="2022-09-29T00:00:00"/>
    <d v="2022-06-23T00:00:00"/>
    <m/>
    <x v="3"/>
    <s v="Q2, FY23"/>
  </r>
  <r>
    <x v="2"/>
    <s v="IT SALES &amp; OPS"/>
    <s v="SHARED SERVICES IT"/>
    <d v="2008-04-14T00:00:00"/>
    <s v="Andrea"/>
    <s v="Day"/>
    <s v="andrea.day@srg.com.au"/>
    <x v="9"/>
    <x v="1"/>
    <d v="2021-09-03T00:00:00"/>
    <d v="2021-08-09T00:00:00"/>
    <s v="Ensure a safe working environment"/>
    <x v="18"/>
    <s v="Q1, FY22"/>
  </r>
  <r>
    <x v="2"/>
    <s v="IT SALES &amp; OPS"/>
    <s v="SHARED SERVICES IT"/>
    <d v="2008-04-14T00:00:00"/>
    <s v="Andrea"/>
    <s v="Day"/>
    <s v="andrea.day@srg.com.au"/>
    <x v="9"/>
    <x v="1"/>
    <d v="2021-09-09T00:00:00"/>
    <d v="2021-09-09T00:00:00"/>
    <s v="Ensure a safe working environment"/>
    <x v="18"/>
    <s v="Q1, FY22"/>
  </r>
  <r>
    <x v="2"/>
    <s v="IT SALES &amp; OPS"/>
    <s v="SHARED SERVICES IT"/>
    <d v="2008-04-14T00:00:00"/>
    <s v="Andrea"/>
    <s v="Day"/>
    <s v="andrea.day@srg.com.au"/>
    <x v="9"/>
    <x v="1"/>
    <d v="2022-07-25T00:00:00"/>
    <d v="2022-07-13T00:00:00"/>
    <s v="Ensure a safe working environment"/>
    <x v="10"/>
    <s v="Q1, FY23"/>
  </r>
  <r>
    <x v="2"/>
    <s v="IT SALES &amp; OPS"/>
    <s v="SHARED SERVICES IT"/>
    <d v="2008-04-14T00:00:00"/>
    <s v="Andrea"/>
    <s v="Day"/>
    <s v="andrea.day@srg.com.au"/>
    <x v="10"/>
    <x v="1"/>
    <d v="2017-01-19T00:00:00"/>
    <d v="2018-07-10T00:00:00"/>
    <m/>
    <x v="50"/>
    <s v="Not Applicable"/>
  </r>
  <r>
    <x v="2"/>
    <s v="IT SALES &amp; OPS"/>
    <s v="SHARED SERVICES IT"/>
    <d v="2008-04-14T00:00:00"/>
    <s v="Andrea"/>
    <s v="Day"/>
    <s v="andrea.day@srg.com.au"/>
    <x v="10"/>
    <x v="1"/>
    <d v="2023-07-05T00:00:00"/>
    <d v="2023-05-18T00:00:00"/>
    <m/>
    <x v="7"/>
    <s v="Q1, FY24"/>
  </r>
  <r>
    <x v="2"/>
    <s v="IT DIGITAL"/>
    <s v="SHARED SERVICES IT"/>
    <d v="2008-04-07T00:00:00"/>
    <s v="Dimitri"/>
    <s v="Sioutkos"/>
    <s v="Dimitri.Sioutkos@srg.com.au"/>
    <x v="0"/>
    <x v="1"/>
    <d v="2022-09-30T00:00:00"/>
    <d v="2022-09-20T00:00:00"/>
    <m/>
    <x v="3"/>
    <s v="Q2, FY23"/>
  </r>
  <r>
    <x v="2"/>
    <s v="IT DIGITAL"/>
    <s v="SHARED SERVICES IT"/>
    <d v="2008-04-07T00:00:00"/>
    <s v="Dimitri"/>
    <s v="Sioutkos"/>
    <s v="Dimitri.Sioutkos@srg.com.au"/>
    <x v="1"/>
    <x v="1"/>
    <d v="2022-09-30T00:00:00"/>
    <d v="2022-09-20T00:00:00"/>
    <m/>
    <x v="3"/>
    <s v="Q2, FY23"/>
  </r>
  <r>
    <x v="2"/>
    <s v="IT DIGITAL"/>
    <s v="SHARED SERVICES IT"/>
    <d v="2008-04-07T00:00:00"/>
    <s v="Dimitri"/>
    <s v="Sioutkos"/>
    <s v="Dimitri.Sioutkos@srg.com.au"/>
    <x v="2"/>
    <x v="1"/>
    <d v="2024-06-20T00:00:00"/>
    <d v="2024-02-29T00:00:00"/>
    <m/>
    <x v="21"/>
    <s v="Q4, FY24"/>
  </r>
  <r>
    <x v="2"/>
    <s v="IT DIGITAL"/>
    <s v="SHARED SERVICES IT"/>
    <d v="2008-04-07T00:00:00"/>
    <s v="Dimitri"/>
    <s v="Sioutkos"/>
    <s v="Dimitri.Sioutkos@srg.com.au"/>
    <x v="2"/>
    <x v="1"/>
    <d v="2025-05-19T00:00:00"/>
    <d v="2025-05-07T00:00:00"/>
    <m/>
    <x v="0"/>
    <s v="Q4, FY25"/>
  </r>
  <r>
    <x v="2"/>
    <s v="IT DIGITAL"/>
    <s v="SHARED SERVICES IT"/>
    <d v="2008-04-07T00:00:00"/>
    <s v="Dimitri"/>
    <s v="Sioutkos"/>
    <s v="Dimitri.Sioutkos@srg.com.au"/>
    <x v="3"/>
    <x v="1"/>
    <d v="2024-06-20T00:00:00"/>
    <d v="2024-02-29T00:00:00"/>
    <m/>
    <x v="21"/>
    <s v="Q4, FY24"/>
  </r>
  <r>
    <x v="2"/>
    <s v="IT DIGITAL"/>
    <s v="SHARED SERVICES IT"/>
    <d v="2008-04-07T00:00:00"/>
    <s v="Dimitri"/>
    <s v="Sioutkos"/>
    <s v="Dimitri.Sioutkos@srg.com.au"/>
    <x v="3"/>
    <x v="1"/>
    <d v="2025-05-19T00:00:00"/>
    <d v="2025-05-07T00:00:00"/>
    <m/>
    <x v="0"/>
    <s v="Q4, FY25"/>
  </r>
  <r>
    <x v="2"/>
    <s v="IT DIGITAL"/>
    <s v="SHARED SERVICES IT"/>
    <d v="2008-04-07T00:00:00"/>
    <s v="Dimitri"/>
    <s v="Sioutkos"/>
    <s v="Dimitri.Sioutkos@srg.com.au"/>
    <x v="4"/>
    <x v="1"/>
    <d v="2024-06-20T00:00:00"/>
    <d v="2024-02-29T00:00:00"/>
    <m/>
    <x v="21"/>
    <s v="Q4, FY24"/>
  </r>
  <r>
    <x v="2"/>
    <s v="IT DIGITAL"/>
    <s v="SHARED SERVICES IT"/>
    <d v="2008-04-07T00:00:00"/>
    <s v="Dimitri"/>
    <s v="Sioutkos"/>
    <s v="Dimitri.Sioutkos@srg.com.au"/>
    <x v="4"/>
    <x v="1"/>
    <d v="2025-05-19T00:00:00"/>
    <d v="2025-05-07T00:00:00"/>
    <m/>
    <x v="0"/>
    <s v="Q4, FY25"/>
  </r>
  <r>
    <x v="2"/>
    <s v="IT DIGITAL"/>
    <s v="SHARED SERVICES IT"/>
    <d v="2008-04-07T00:00:00"/>
    <s v="Dimitri"/>
    <s v="Sioutkos"/>
    <s v="Dimitri.Sioutkos@srg.com.au"/>
    <x v="5"/>
    <x v="1"/>
    <d v="2019-04-17T00:00:00"/>
    <d v="2019-04-17T00:00:00"/>
    <m/>
    <x v="67"/>
    <s v="Q4, FY19"/>
  </r>
  <r>
    <x v="2"/>
    <s v="IT DIGITAL"/>
    <s v="SHARED SERVICES IT"/>
    <d v="2008-04-07T00:00:00"/>
    <s v="Dimitri"/>
    <s v="Sioutkos"/>
    <s v="Dimitri.Sioutkos@srg.com.au"/>
    <x v="5"/>
    <x v="1"/>
    <d v="2024-06-20T00:00:00"/>
    <d v="2024-02-29T00:00:00"/>
    <m/>
    <x v="21"/>
    <s v="Q4, FY24"/>
  </r>
  <r>
    <x v="2"/>
    <s v="IT DIGITAL"/>
    <s v="SHARED SERVICES IT"/>
    <d v="2008-04-07T00:00:00"/>
    <s v="Dimitri"/>
    <s v="Sioutkos"/>
    <s v="Dimitri.Sioutkos@srg.com.au"/>
    <x v="5"/>
    <x v="1"/>
    <d v="2025-05-19T00:00:00"/>
    <d v="2025-05-07T00:00:00"/>
    <m/>
    <x v="0"/>
    <s v="Q4, FY25"/>
  </r>
  <r>
    <x v="2"/>
    <s v="IT DIGITAL"/>
    <s v="SHARED SERVICES IT"/>
    <d v="2008-04-07T00:00:00"/>
    <s v="Dimitri"/>
    <s v="Sioutkos"/>
    <s v="Dimitri.Sioutkos@srg.com.au"/>
    <x v="6"/>
    <x v="1"/>
    <d v="2024-06-20T00:00:00"/>
    <d v="2024-02-29T00:00:00"/>
    <m/>
    <x v="21"/>
    <s v="Q4, FY24"/>
  </r>
  <r>
    <x v="2"/>
    <s v="IT DIGITAL"/>
    <s v="SHARED SERVICES IT"/>
    <d v="2008-04-07T00:00:00"/>
    <s v="Dimitri"/>
    <s v="Sioutkos"/>
    <s v="Dimitri.Sioutkos@srg.com.au"/>
    <x v="6"/>
    <x v="1"/>
    <d v="2025-05-19T00:00:00"/>
    <d v="2025-05-07T00:00:00"/>
    <m/>
    <x v="0"/>
    <s v="Q4, FY25"/>
  </r>
  <r>
    <x v="2"/>
    <s v="IT DIGITAL"/>
    <s v="SHARED SERVICES IT"/>
    <d v="2008-04-07T00:00:00"/>
    <s v="Dimitri"/>
    <s v="Sioutkos"/>
    <s v="Dimitri.Sioutkos@srg.com.au"/>
    <x v="7"/>
    <x v="1"/>
    <d v="2022-06-09T00:00:00"/>
    <d v="2022-03-15T00:00:00"/>
    <m/>
    <x v="41"/>
    <s v="Q4, FY22"/>
  </r>
  <r>
    <x v="2"/>
    <s v="IT DIGITAL"/>
    <s v="SHARED SERVICES IT"/>
    <d v="2008-04-07T00:00:00"/>
    <s v="Dimitri"/>
    <s v="Sioutkos"/>
    <s v="Dimitri.Sioutkos@srg.com.au"/>
    <x v="8"/>
    <x v="1"/>
    <d v="2022-09-30T00:00:00"/>
    <d v="2022-06-23T00:00:00"/>
    <m/>
    <x v="3"/>
    <s v="Q2, FY23"/>
  </r>
  <r>
    <x v="2"/>
    <s v="IT DIGITAL"/>
    <s v="SHARED SERVICES IT"/>
    <d v="2008-04-07T00:00:00"/>
    <s v="Dimitri"/>
    <s v="Sioutkos"/>
    <s v="Dimitri.Sioutkos@srg.com.au"/>
    <x v="9"/>
    <x v="1"/>
    <d v="2021-11-04T00:00:00"/>
    <d v="2021-08-09T00:00:00"/>
    <m/>
    <x v="44"/>
    <s v="Q2, FY22"/>
  </r>
  <r>
    <x v="2"/>
    <s v="IT DIGITAL"/>
    <s v="SHARED SERVICES IT"/>
    <d v="2008-04-07T00:00:00"/>
    <s v="Dimitri"/>
    <s v="Sioutkos"/>
    <s v="Dimitri.Sioutkos@srg.com.au"/>
    <x v="9"/>
    <x v="1"/>
    <d v="2022-08-09T00:00:00"/>
    <d v="2022-08-09T00:00:00"/>
    <m/>
    <x v="10"/>
    <s v="Q1, FY23"/>
  </r>
  <r>
    <x v="2"/>
    <s v="IT DIGITAL"/>
    <s v="SHARED SERVICES IT"/>
    <d v="2008-04-07T00:00:00"/>
    <s v="Dimitri"/>
    <s v="Sioutkos"/>
    <s v="Dimitri.Sioutkos@srg.com.au"/>
    <x v="9"/>
    <x v="1"/>
    <d v="2023-03-27T00:00:00"/>
    <d v="2023-03-27T00:00:00"/>
    <m/>
    <x v="37"/>
    <s v="Q4, FY23"/>
  </r>
  <r>
    <x v="2"/>
    <s v="IT DIGITAL"/>
    <s v="SHARED SERVICES IT"/>
    <d v="2008-04-07T00:00:00"/>
    <s v="Dimitri"/>
    <s v="Sioutkos"/>
    <s v="Dimitri.Sioutkos@srg.com.au"/>
    <x v="10"/>
    <x v="1"/>
    <d v="2017-01-03T00:00:00"/>
    <d v="2018-07-10T00:00:00"/>
    <m/>
    <x v="50"/>
    <s v="Not Applicable"/>
  </r>
  <r>
    <x v="8"/>
    <s v="SC LOGISTICS PLAN INV"/>
    <s v="SHARED SERVICES"/>
    <d v="2008-02-25T00:00:00"/>
    <s v="Brea"/>
    <s v="Rollinson"/>
    <s v="Brea.Rollinson@srg.com.au"/>
    <x v="0"/>
    <x v="1"/>
    <d v="2023-02-10T00:00:00"/>
    <d v="2022-09-20T00:00:00"/>
    <m/>
    <x v="39"/>
    <s v="Q3, FY23"/>
  </r>
  <r>
    <x v="8"/>
    <s v="SC LOGISTICS PLAN INV"/>
    <s v="SHARED SERVICES"/>
    <d v="2008-02-25T00:00:00"/>
    <s v="Brea"/>
    <s v="Rollinson"/>
    <s v="Brea.Rollinson@srg.com.au"/>
    <x v="1"/>
    <x v="1"/>
    <d v="2023-02-10T00:00:00"/>
    <d v="2022-09-20T00:00:00"/>
    <m/>
    <x v="39"/>
    <s v="Q3, FY23"/>
  </r>
  <r>
    <x v="8"/>
    <s v="SC LOGISTICS PLAN INV"/>
    <s v="SHARED SERVICES"/>
    <d v="2008-02-25T00:00:00"/>
    <s v="Brea"/>
    <s v="Rollinson"/>
    <s v="Brea.Rollinson@srg.com.au"/>
    <x v="2"/>
    <x v="0"/>
    <m/>
    <d v="2024-02-29T00:00:00"/>
    <m/>
    <x v="4"/>
    <s v="Q3, FY24"/>
  </r>
  <r>
    <x v="8"/>
    <s v="SC LOGISTICS PLAN INV"/>
    <s v="SHARED SERVICES"/>
    <d v="2008-02-25T00:00:00"/>
    <s v="Brea"/>
    <s v="Rollinson"/>
    <s v="Brea.Rollinson@srg.com.au"/>
    <x v="3"/>
    <x v="0"/>
    <m/>
    <d v="2024-02-29T00:00:00"/>
    <m/>
    <x v="4"/>
    <s v="Q3, FY24"/>
  </r>
  <r>
    <x v="8"/>
    <s v="SC LOGISTICS PLAN INV"/>
    <s v="SHARED SERVICES"/>
    <d v="2008-02-25T00:00:00"/>
    <s v="Brea"/>
    <s v="Rollinson"/>
    <s v="Brea.Rollinson@srg.com.au"/>
    <x v="4"/>
    <x v="0"/>
    <m/>
    <d v="2024-02-29T00:00:00"/>
    <m/>
    <x v="4"/>
    <s v="Q3, FY24"/>
  </r>
  <r>
    <x v="8"/>
    <s v="SC LOGISTICS PLAN INV"/>
    <s v="SHARED SERVICES"/>
    <d v="2008-02-25T00:00:00"/>
    <s v="Brea"/>
    <s v="Rollinson"/>
    <s v="Brea.Rollinson@srg.com.au"/>
    <x v="5"/>
    <x v="0"/>
    <m/>
    <d v="2024-02-29T00:00:00"/>
    <m/>
    <x v="4"/>
    <s v="Q3, FY24"/>
  </r>
  <r>
    <x v="8"/>
    <s v="SC LOGISTICS PLAN INV"/>
    <s v="SHARED SERVICES"/>
    <d v="2008-02-25T00:00:00"/>
    <s v="Brea"/>
    <s v="Rollinson"/>
    <s v="Brea.Rollinson@srg.com.au"/>
    <x v="6"/>
    <x v="0"/>
    <m/>
    <d v="2024-02-29T00:00:00"/>
    <m/>
    <x v="4"/>
    <s v="Q3, FY24"/>
  </r>
  <r>
    <x v="8"/>
    <s v="SC LOGISTICS PLAN INV"/>
    <s v="SHARED SERVICES"/>
    <d v="2008-02-25T00:00:00"/>
    <s v="Brea"/>
    <s v="Rollinson"/>
    <s v="Brea.Rollinson@srg.com.au"/>
    <x v="7"/>
    <x v="1"/>
    <d v="2023-02-10T00:00:00"/>
    <d v="2022-03-15T00:00:00"/>
    <m/>
    <x v="39"/>
    <s v="Q3, FY23"/>
  </r>
  <r>
    <x v="8"/>
    <s v="SC LOGISTICS PLAN INV"/>
    <s v="SHARED SERVICES"/>
    <d v="2008-02-25T00:00:00"/>
    <s v="Brea"/>
    <s v="Rollinson"/>
    <s v="Brea.Rollinson@srg.com.au"/>
    <x v="8"/>
    <x v="1"/>
    <d v="2023-02-10T00:00:00"/>
    <d v="2022-06-23T00:00:00"/>
    <m/>
    <x v="39"/>
    <s v="Q3, FY23"/>
  </r>
  <r>
    <x v="8"/>
    <s v="SC LOGISTICS PLAN INV"/>
    <s v="SHARED SERVICES"/>
    <d v="2008-02-25T00:00:00"/>
    <s v="Brea"/>
    <s v="Rollinson"/>
    <s v="Brea.Rollinson@srg.com.au"/>
    <x v="9"/>
    <x v="1"/>
    <d v="2024-09-09T00:00:00"/>
    <d v="2021-10-17T00:00:00"/>
    <m/>
    <x v="16"/>
    <s v="Q1, FY25"/>
  </r>
  <r>
    <x v="8"/>
    <s v="SC LOGISTICS PLAN INV"/>
    <s v="SHARED SERVICES"/>
    <d v="2008-02-25T00:00:00"/>
    <s v="Brea"/>
    <s v="Rollinson"/>
    <s v="Brea.Rollinson@srg.com.au"/>
    <x v="10"/>
    <x v="1"/>
    <d v="2023-02-09T00:00:00"/>
    <d v="2021-10-17T00:00:00"/>
    <m/>
    <x v="39"/>
    <s v="Q3, FY23"/>
  </r>
  <r>
    <x v="8"/>
    <s v="SC DCManagement ANA"/>
    <s v="DC"/>
    <d v="2006-09-18T00:00:00"/>
    <s v="Jamed"/>
    <s v="Ballesteros"/>
    <s v="jamed_89@yahoo.com.au"/>
    <x v="0"/>
    <x v="1"/>
    <d v="2023-06-13T00:00:00"/>
    <d v="2022-10-06T00:00:00"/>
    <m/>
    <x v="35"/>
    <s v="Q4, FY23"/>
  </r>
  <r>
    <x v="8"/>
    <s v="SC DCManagement ANA"/>
    <s v="DC"/>
    <d v="2006-09-18T00:00:00"/>
    <s v="Jamed"/>
    <s v="Ballesteros"/>
    <s v="jamed_89@yahoo.com.au"/>
    <x v="1"/>
    <x v="1"/>
    <d v="2023-06-13T00:00:00"/>
    <d v="2022-10-06T00:00:00"/>
    <m/>
    <x v="35"/>
    <s v="Q4, FY23"/>
  </r>
  <r>
    <x v="2"/>
    <s v="IT ERP APPLICATIONS"/>
    <s v="SHARED SERVICES IT"/>
    <d v="2006-09-04T00:00:00"/>
    <s v="Mondoni"/>
    <s v="Chung"/>
    <s v="mondoni.chung@srg.com.au"/>
    <x v="0"/>
    <x v="1"/>
    <d v="2023-02-15T00:00:00"/>
    <d v="2022-09-20T00:00:00"/>
    <m/>
    <x v="39"/>
    <s v="Q3, FY23"/>
  </r>
  <r>
    <x v="2"/>
    <s v="IT ERP APPLICATIONS"/>
    <s v="SHARED SERVICES IT"/>
    <d v="2006-09-04T00:00:00"/>
    <s v="Mondoni"/>
    <s v="Chung"/>
    <s v="mondoni.chung@srg.com.au"/>
    <x v="1"/>
    <x v="1"/>
    <d v="2023-02-15T00:00:00"/>
    <d v="2022-09-20T00:00:00"/>
    <m/>
    <x v="39"/>
    <s v="Q3, FY23"/>
  </r>
  <r>
    <x v="2"/>
    <s v="IT ERP APPLICATIONS"/>
    <s v="SHARED SERVICES IT"/>
    <d v="2006-09-04T00:00:00"/>
    <s v="Mondoni"/>
    <s v="Chung"/>
    <s v="mondoni.chung@srg.com.au"/>
    <x v="2"/>
    <x v="1"/>
    <d v="2024-12-03T00:00:00"/>
    <d v="2024-02-29T00:00:00"/>
    <m/>
    <x v="14"/>
    <s v="Q2, FY25"/>
  </r>
  <r>
    <x v="2"/>
    <s v="IT ERP APPLICATIONS"/>
    <s v="SHARED SERVICES IT"/>
    <d v="2006-09-04T00:00:00"/>
    <s v="Mondoni"/>
    <s v="Chung"/>
    <s v="mondoni.chung@srg.com.au"/>
    <x v="3"/>
    <x v="0"/>
    <m/>
    <d v="2025-05-27T00:00:00"/>
    <m/>
    <x v="0"/>
    <s v="Q4, FY25"/>
  </r>
  <r>
    <x v="2"/>
    <s v="IT ERP APPLICATIONS"/>
    <s v="SHARED SERVICES IT"/>
    <d v="2006-09-04T00:00:00"/>
    <s v="Mondoni"/>
    <s v="Chung"/>
    <s v="mondoni.chung@srg.com.au"/>
    <x v="3"/>
    <x v="1"/>
    <d v="2024-07-10T00:00:00"/>
    <d v="2024-02-29T00:00:00"/>
    <m/>
    <x v="20"/>
    <s v="Q1, FY25"/>
  </r>
  <r>
    <x v="2"/>
    <s v="IT ERP APPLICATIONS"/>
    <s v="SHARED SERVICES IT"/>
    <d v="2006-09-04T00:00:00"/>
    <s v="Mondoni"/>
    <s v="Chung"/>
    <s v="mondoni.chung@srg.com.au"/>
    <x v="4"/>
    <x v="0"/>
    <m/>
    <d v="2025-05-27T00:00:00"/>
    <m/>
    <x v="0"/>
    <s v="Q4, FY25"/>
  </r>
  <r>
    <x v="2"/>
    <s v="IT ERP APPLICATIONS"/>
    <s v="SHARED SERVICES IT"/>
    <d v="2006-09-04T00:00:00"/>
    <s v="Mondoni"/>
    <s v="Chung"/>
    <s v="mondoni.chung@srg.com.au"/>
    <x v="4"/>
    <x v="1"/>
    <d v="2024-07-10T00:00:00"/>
    <d v="2024-02-29T00:00:00"/>
    <m/>
    <x v="20"/>
    <s v="Q1, FY25"/>
  </r>
  <r>
    <x v="2"/>
    <s v="IT ERP APPLICATIONS"/>
    <s v="SHARED SERVICES IT"/>
    <d v="2006-09-04T00:00:00"/>
    <s v="Mondoni"/>
    <s v="Chung"/>
    <s v="mondoni.chung@srg.com.au"/>
    <x v="5"/>
    <x v="1"/>
    <d v="2024-12-03T00:00:00"/>
    <d v="2024-02-29T00:00:00"/>
    <m/>
    <x v="14"/>
    <s v="Q2, FY25"/>
  </r>
  <r>
    <x v="2"/>
    <s v="IT ERP APPLICATIONS"/>
    <s v="SHARED SERVICES IT"/>
    <d v="2006-09-04T00:00:00"/>
    <s v="Mondoni"/>
    <s v="Chung"/>
    <s v="mondoni.chung@srg.com.au"/>
    <x v="6"/>
    <x v="1"/>
    <d v="2024-12-03T00:00:00"/>
    <d v="2024-02-29T00:00:00"/>
    <m/>
    <x v="14"/>
    <s v="Q2, FY25"/>
  </r>
  <r>
    <x v="2"/>
    <s v="IT ERP APPLICATIONS"/>
    <s v="SHARED SERVICES IT"/>
    <d v="2006-09-04T00:00:00"/>
    <s v="Mondoni"/>
    <s v="Chung"/>
    <s v="mondoni.chung@srg.com.au"/>
    <x v="7"/>
    <x v="1"/>
    <d v="2022-03-22T00:00:00"/>
    <d v="2022-03-15T00:00:00"/>
    <m/>
    <x v="6"/>
    <s v="Q3, FY22"/>
  </r>
  <r>
    <x v="2"/>
    <s v="IT ERP APPLICATIONS"/>
    <s v="SHARED SERVICES IT"/>
    <d v="2006-09-04T00:00:00"/>
    <s v="Mondoni"/>
    <s v="Chung"/>
    <s v="mondoni.chung@srg.com.au"/>
    <x v="8"/>
    <x v="1"/>
    <d v="2023-01-11T00:00:00"/>
    <d v="2022-06-23T00:00:00"/>
    <m/>
    <x v="9"/>
    <s v="Q3, FY23"/>
  </r>
  <r>
    <x v="2"/>
    <s v="IT ERP APPLICATIONS"/>
    <s v="SHARED SERVICES IT"/>
    <d v="2006-09-04T00:00:00"/>
    <s v="Mondoni"/>
    <s v="Chung"/>
    <s v="mondoni.chung@srg.com.au"/>
    <x v="8"/>
    <x v="1"/>
    <d v="2023-07-20T00:00:00"/>
    <d v="2023-07-20T00:00:00"/>
    <m/>
    <x v="7"/>
    <s v="Q1, FY24"/>
  </r>
  <r>
    <x v="2"/>
    <s v="IT ERP APPLICATIONS"/>
    <s v="SHARED SERVICES IT"/>
    <d v="2006-09-04T00:00:00"/>
    <s v="Mondoni"/>
    <s v="Chung"/>
    <s v="mondoni.chung@srg.com.au"/>
    <x v="9"/>
    <x v="1"/>
    <d v="2021-09-10T00:00:00"/>
    <d v="2021-08-09T00:00:00"/>
    <m/>
    <x v="18"/>
    <s v="Q1, FY22"/>
  </r>
  <r>
    <x v="2"/>
    <s v="IT ERP APPLICATIONS"/>
    <s v="SHARED SERVICES IT"/>
    <d v="2006-09-04T00:00:00"/>
    <s v="Mondoni"/>
    <s v="Chung"/>
    <s v="mondoni.chung@srg.com.au"/>
    <x v="9"/>
    <x v="1"/>
    <d v="2023-03-20T00:00:00"/>
    <d v="2023-03-20T00:00:00"/>
    <m/>
    <x v="38"/>
    <s v="Q3, FY23"/>
  </r>
  <r>
    <x v="2"/>
    <s v="IT ERP APPLICATIONS"/>
    <s v="SHARED SERVICES IT"/>
    <d v="2006-09-04T00:00:00"/>
    <s v="Mondoni"/>
    <s v="Chung"/>
    <s v="mondoni.chung@srg.com.au"/>
    <x v="10"/>
    <x v="1"/>
    <d v="2017-01-04T00:00:00"/>
    <d v="2018-07-10T00:00:00"/>
    <m/>
    <x v="50"/>
    <s v="Not Applicable"/>
  </r>
  <r>
    <x v="8"/>
    <s v="Supply Chain DCManagement"/>
    <s v="SHARED SERVICES"/>
    <d v="2006-08-21T00:00:00"/>
    <s v="Antonio"/>
    <s v="Lai Patricio Coelho"/>
    <s v="antonio.coelho@srg.com.au"/>
    <x v="0"/>
    <x v="1"/>
    <d v="2023-06-13T00:00:00"/>
    <d v="2022-10-06T00:00:00"/>
    <m/>
    <x v="35"/>
    <s v="Q4, FY23"/>
  </r>
  <r>
    <x v="8"/>
    <s v="Supply Chain DCManagement"/>
    <s v="SHARED SERVICES"/>
    <d v="2006-08-21T00:00:00"/>
    <s v="Antonio"/>
    <s v="Lai Patricio Coelho"/>
    <s v="antonio.coelho@srg.com.au"/>
    <x v="1"/>
    <x v="1"/>
    <d v="2022-10-27T00:00:00"/>
    <d v="2022-10-06T00:00:00"/>
    <m/>
    <x v="26"/>
    <s v="Q2, FY23"/>
  </r>
  <r>
    <x v="8"/>
    <s v="Supply Chain DCManagement"/>
    <s v="SHARED SERVICES"/>
    <d v="2006-08-21T00:00:00"/>
    <s v="Antonio"/>
    <s v="Lai Patricio Coelho"/>
    <s v="antonio.coelho@srg.com.au"/>
    <x v="2"/>
    <x v="1"/>
    <d v="2024-04-03T00:00:00"/>
    <d v="2024-02-29T00:00:00"/>
    <m/>
    <x v="5"/>
    <s v="Q4, FY24"/>
  </r>
  <r>
    <x v="8"/>
    <s v="Supply Chain DCManagement"/>
    <s v="SHARED SERVICES"/>
    <d v="2006-08-21T00:00:00"/>
    <s v="Antonio"/>
    <s v="Lai Patricio Coelho"/>
    <s v="antonio.coelho@srg.com.au"/>
    <x v="3"/>
    <x v="1"/>
    <d v="2024-04-03T00:00:00"/>
    <d v="2024-02-29T00:00:00"/>
    <m/>
    <x v="5"/>
    <s v="Q4, FY24"/>
  </r>
  <r>
    <x v="8"/>
    <s v="Supply Chain DCManagement"/>
    <s v="SHARED SERVICES"/>
    <d v="2006-08-21T00:00:00"/>
    <s v="Antonio"/>
    <s v="Lai Patricio Coelho"/>
    <s v="antonio.coelho@srg.com.au"/>
    <x v="4"/>
    <x v="1"/>
    <d v="2024-04-03T00:00:00"/>
    <d v="2024-02-29T00:00:00"/>
    <m/>
    <x v="5"/>
    <s v="Q4, FY24"/>
  </r>
  <r>
    <x v="8"/>
    <s v="Supply Chain DCManagement"/>
    <s v="SHARED SERVICES"/>
    <d v="2006-08-21T00:00:00"/>
    <s v="Antonio"/>
    <s v="Lai Patricio Coelho"/>
    <s v="antonio.coelho@srg.com.au"/>
    <x v="5"/>
    <x v="1"/>
    <d v="2024-04-03T00:00:00"/>
    <d v="2024-02-29T00:00:00"/>
    <m/>
    <x v="5"/>
    <s v="Q4, FY24"/>
  </r>
  <r>
    <x v="8"/>
    <s v="Supply Chain DCManagement"/>
    <s v="SHARED SERVICES"/>
    <d v="2006-08-21T00:00:00"/>
    <s v="Antonio"/>
    <s v="Lai Patricio Coelho"/>
    <s v="antonio.coelho@srg.com.au"/>
    <x v="6"/>
    <x v="1"/>
    <d v="2024-04-03T00:00:00"/>
    <d v="2024-02-29T00:00:00"/>
    <m/>
    <x v="5"/>
    <s v="Q4, FY24"/>
  </r>
  <r>
    <x v="8"/>
    <s v="Supply Chain DCManagement"/>
    <s v="SHARED SERVICES"/>
    <d v="2006-08-21T00:00:00"/>
    <s v="Antonio"/>
    <s v="Lai Patricio Coelho"/>
    <s v="antonio.coelho@srg.com.au"/>
    <x v="7"/>
    <x v="1"/>
    <d v="2023-12-04T00:00:00"/>
    <d v="2023-01-18T00:00:00"/>
    <m/>
    <x v="25"/>
    <s v="Q2, FY24"/>
  </r>
  <r>
    <x v="8"/>
    <s v="Supply Chain DCManagement"/>
    <s v="SHARED SERVICES"/>
    <d v="2006-08-21T00:00:00"/>
    <s v="Antonio"/>
    <s v="Lai Patricio Coelho"/>
    <s v="antonio.coelho@srg.com.au"/>
    <x v="8"/>
    <x v="1"/>
    <d v="2023-05-01T00:00:00"/>
    <d v="2023-01-18T00:00:00"/>
    <m/>
    <x v="36"/>
    <s v="Q4, FY23"/>
  </r>
  <r>
    <x v="8"/>
    <s v="Supply Chain DCManagement"/>
    <s v="SHARED SERVICES"/>
    <d v="2006-08-21T00:00:00"/>
    <s v="Antonio"/>
    <s v="Lai Patricio Coelho"/>
    <s v="antonio.coelho@srg.com.au"/>
    <x v="9"/>
    <x v="1"/>
    <d v="2023-04-21T00:00:00"/>
    <d v="2023-01-18T00:00:00"/>
    <m/>
    <x v="37"/>
    <s v="Q4, FY23"/>
  </r>
  <r>
    <x v="8"/>
    <s v="Supply Chain DCManagement"/>
    <s v="SHARED SERVICES"/>
    <d v="2006-08-21T00:00:00"/>
    <s v="Antonio"/>
    <s v="Lai Patricio Coelho"/>
    <s v="antonio.coelho@srg.com.au"/>
    <x v="10"/>
    <x v="1"/>
    <d v="2017-03-10T00:00:00"/>
    <d v="2018-07-10T00:00:00"/>
    <m/>
    <x v="50"/>
    <s v="Not Applicable"/>
  </r>
  <r>
    <x v="8"/>
    <m/>
    <s v="SHARED SERVICES"/>
    <d v="2006-06-19T00:00:00"/>
    <s v="Sally"/>
    <s v="Tavernier"/>
    <s v="sally.tavernier@srg.com.au"/>
    <x v="0"/>
    <x v="1"/>
    <d v="2022-10-24T00:00:00"/>
    <d v="2022-09-20T00:00:00"/>
    <m/>
    <x v="26"/>
    <s v="Q2, FY23"/>
  </r>
  <r>
    <x v="8"/>
    <m/>
    <s v="SHARED SERVICES"/>
    <d v="2006-06-19T00:00:00"/>
    <s v="Sally"/>
    <s v="Tavernier"/>
    <s v="sally.tavernier@srg.com.au"/>
    <x v="1"/>
    <x v="1"/>
    <d v="2023-02-21T00:00:00"/>
    <d v="2022-09-20T00:00:00"/>
    <m/>
    <x v="39"/>
    <s v="Q3, FY23"/>
  </r>
  <r>
    <x v="8"/>
    <m/>
    <s v="SHARED SERVICES"/>
    <d v="2006-06-19T00:00:00"/>
    <s v="Sally"/>
    <s v="Tavernier"/>
    <s v="sally.tavernier@srg.com.au"/>
    <x v="2"/>
    <x v="0"/>
    <m/>
    <d v="2024-02-29T00:00:00"/>
    <m/>
    <x v="4"/>
    <s v="Q3, FY24"/>
  </r>
  <r>
    <x v="8"/>
    <m/>
    <s v="SHARED SERVICES"/>
    <d v="2006-06-19T00:00:00"/>
    <s v="Sally"/>
    <s v="Tavernier"/>
    <s v="sally.tavernier@srg.com.au"/>
    <x v="3"/>
    <x v="1"/>
    <d v="2024-04-03T00:00:00"/>
    <d v="2024-02-29T00:00:00"/>
    <m/>
    <x v="5"/>
    <s v="Q4, FY24"/>
  </r>
  <r>
    <x v="8"/>
    <m/>
    <s v="SHARED SERVICES"/>
    <d v="2006-06-19T00:00:00"/>
    <s v="Sally"/>
    <s v="Tavernier"/>
    <s v="sally.tavernier@srg.com.au"/>
    <x v="4"/>
    <x v="1"/>
    <d v="2024-10-14T00:00:00"/>
    <d v="2024-02-29T00:00:00"/>
    <m/>
    <x v="15"/>
    <s v="Q2, FY25"/>
  </r>
  <r>
    <x v="8"/>
    <m/>
    <s v="SHARED SERVICES"/>
    <d v="2006-06-19T00:00:00"/>
    <s v="Sally"/>
    <s v="Tavernier"/>
    <s v="sally.tavernier@srg.com.au"/>
    <x v="5"/>
    <x v="0"/>
    <m/>
    <d v="2024-02-29T00:00:00"/>
    <m/>
    <x v="4"/>
    <s v="Q3, FY24"/>
  </r>
  <r>
    <x v="8"/>
    <m/>
    <s v="SHARED SERVICES"/>
    <d v="2006-06-19T00:00:00"/>
    <s v="Sally"/>
    <s v="Tavernier"/>
    <s v="sally.tavernier@srg.com.au"/>
    <x v="6"/>
    <x v="0"/>
    <m/>
    <d v="2024-02-29T00:00:00"/>
    <m/>
    <x v="4"/>
    <s v="Q3, FY24"/>
  </r>
  <r>
    <x v="8"/>
    <m/>
    <s v="SHARED SERVICES"/>
    <d v="2006-06-19T00:00:00"/>
    <s v="Sally"/>
    <s v="Tavernier"/>
    <s v="sally.tavernier@srg.com.au"/>
    <x v="7"/>
    <x v="1"/>
    <d v="2023-02-21T00:00:00"/>
    <d v="2022-03-15T00:00:00"/>
    <m/>
    <x v="39"/>
    <s v="Q3, FY23"/>
  </r>
  <r>
    <x v="8"/>
    <m/>
    <s v="SHARED SERVICES"/>
    <d v="2006-06-19T00:00:00"/>
    <s v="Sally"/>
    <s v="Tavernier"/>
    <s v="sally.tavernier@srg.com.au"/>
    <x v="8"/>
    <x v="1"/>
    <d v="2022-07-25T00:00:00"/>
    <d v="2022-06-23T00:00:00"/>
    <m/>
    <x v="10"/>
    <s v="Q1, FY23"/>
  </r>
  <r>
    <x v="8"/>
    <m/>
    <s v="SHARED SERVICES"/>
    <d v="2006-06-19T00:00:00"/>
    <s v="Sally"/>
    <s v="Tavernier"/>
    <s v="sally.tavernier@srg.com.au"/>
    <x v="9"/>
    <x v="1"/>
    <d v="2021-09-09T00:00:00"/>
    <d v="2021-08-09T00:00:00"/>
    <m/>
    <x v="18"/>
    <s v="Q1, FY22"/>
  </r>
  <r>
    <x v="8"/>
    <m/>
    <s v="SHARED SERVICES"/>
    <d v="2006-06-19T00:00:00"/>
    <s v="Sally"/>
    <s v="Tavernier"/>
    <s v="sally.tavernier@srg.com.au"/>
    <x v="9"/>
    <x v="1"/>
    <d v="2023-02-28T00:00:00"/>
    <d v="2023-02-28T00:00:00"/>
    <m/>
    <x v="38"/>
    <s v="Q3, FY23"/>
  </r>
  <r>
    <x v="8"/>
    <m/>
    <s v="SHARED SERVICES"/>
    <d v="2006-06-19T00:00:00"/>
    <s v="Sally"/>
    <s v="Tavernier"/>
    <s v="sally.tavernier@srg.com.au"/>
    <x v="10"/>
    <x v="1"/>
    <d v="2017-03-06T00:00:00"/>
    <d v="2019-05-31T00:00:00"/>
    <s v="This training was originally completed in SLICK/Campfire and completion has been recorded in TMS"/>
    <x v="50"/>
    <s v="Not Applicable"/>
  </r>
  <r>
    <x v="6"/>
    <s v="SS Finance SM1"/>
    <s v="SHARED SERVICES"/>
    <d v="2006-06-16T00:00:00"/>
    <s v="Helen"/>
    <s v="Athanasakopoulos"/>
    <s v="helen.athanasakopoulos@srg.com.au"/>
    <x v="0"/>
    <x v="1"/>
    <d v="2022-10-05T00:00:00"/>
    <d v="2022-09-20T00:00:00"/>
    <m/>
    <x v="3"/>
    <s v="Q2, FY23"/>
  </r>
  <r>
    <x v="6"/>
    <s v="SS Finance SM1"/>
    <s v="SHARED SERVICES"/>
    <d v="2006-06-16T00:00:00"/>
    <s v="Helen"/>
    <s v="Athanasakopoulos"/>
    <s v="helen.athanasakopoulos@srg.com.au"/>
    <x v="1"/>
    <x v="1"/>
    <d v="2022-10-05T00:00:00"/>
    <d v="2022-09-20T00:00:00"/>
    <m/>
    <x v="3"/>
    <s v="Q2, FY23"/>
  </r>
  <r>
    <x v="6"/>
    <s v="SS Finance SM1"/>
    <s v="SHARED SERVICES"/>
    <d v="2006-06-16T00:00:00"/>
    <s v="Helen"/>
    <s v="Athanasakopoulos"/>
    <s v="helen.athanasakopoulos@srg.com.au"/>
    <x v="2"/>
    <x v="0"/>
    <m/>
    <d v="2024-02-29T00:00:00"/>
    <m/>
    <x v="4"/>
    <s v="Q3, FY24"/>
  </r>
  <r>
    <x v="6"/>
    <s v="SS Finance SM1"/>
    <s v="SHARED SERVICES"/>
    <d v="2006-06-16T00:00:00"/>
    <s v="Helen"/>
    <s v="Athanasakopoulos"/>
    <s v="helen.athanasakopoulos@srg.com.au"/>
    <x v="3"/>
    <x v="0"/>
    <m/>
    <d v="2024-02-29T00:00:00"/>
    <m/>
    <x v="4"/>
    <s v="Q3, FY24"/>
  </r>
  <r>
    <x v="6"/>
    <s v="SS Finance SM1"/>
    <s v="SHARED SERVICES"/>
    <d v="2006-06-16T00:00:00"/>
    <s v="Helen"/>
    <s v="Athanasakopoulos"/>
    <s v="helen.athanasakopoulos@srg.com.au"/>
    <x v="4"/>
    <x v="0"/>
    <m/>
    <d v="2024-02-29T00:00:00"/>
    <m/>
    <x v="4"/>
    <s v="Q3, FY24"/>
  </r>
  <r>
    <x v="6"/>
    <s v="SS Finance SM1"/>
    <s v="SHARED SERVICES"/>
    <d v="2006-06-16T00:00:00"/>
    <s v="Helen"/>
    <s v="Athanasakopoulos"/>
    <s v="helen.athanasakopoulos@srg.com.au"/>
    <x v="5"/>
    <x v="0"/>
    <m/>
    <d v="2024-02-29T00:00:00"/>
    <m/>
    <x v="4"/>
    <s v="Q3, FY24"/>
  </r>
  <r>
    <x v="6"/>
    <s v="SS Finance SM1"/>
    <s v="SHARED SERVICES"/>
    <d v="2006-06-16T00:00:00"/>
    <s v="Helen"/>
    <s v="Athanasakopoulos"/>
    <s v="helen.athanasakopoulos@srg.com.au"/>
    <x v="6"/>
    <x v="0"/>
    <m/>
    <d v="2024-02-29T00:00:00"/>
    <m/>
    <x v="4"/>
    <s v="Q3, FY24"/>
  </r>
  <r>
    <x v="6"/>
    <s v="SS Finance SM1"/>
    <s v="SHARED SERVICES"/>
    <d v="2006-06-16T00:00:00"/>
    <s v="Helen"/>
    <s v="Athanasakopoulos"/>
    <s v="helen.athanasakopoulos@srg.com.au"/>
    <x v="7"/>
    <x v="1"/>
    <d v="2022-04-07T00:00:00"/>
    <d v="2022-03-15T00:00:00"/>
    <m/>
    <x v="27"/>
    <s v="Q4, FY22"/>
  </r>
  <r>
    <x v="6"/>
    <s v="SS Finance SM1"/>
    <s v="SHARED SERVICES"/>
    <d v="2006-06-16T00:00:00"/>
    <s v="Helen"/>
    <s v="Athanasakopoulos"/>
    <s v="helen.athanasakopoulos@srg.com.au"/>
    <x v="8"/>
    <x v="1"/>
    <d v="2022-08-10T00:00:00"/>
    <d v="2022-06-23T00:00:00"/>
    <m/>
    <x v="10"/>
    <s v="Q1, FY23"/>
  </r>
  <r>
    <x v="6"/>
    <s v="SS Finance SM1"/>
    <s v="SHARED SERVICES"/>
    <d v="2006-06-16T00:00:00"/>
    <s v="Helen"/>
    <s v="Athanasakopoulos"/>
    <s v="helen.athanasakopoulos@srg.com.au"/>
    <x v="9"/>
    <x v="1"/>
    <d v="2021-09-20T00:00:00"/>
    <d v="2021-08-09T00:00:00"/>
    <m/>
    <x v="18"/>
    <s v="Q1, FY22"/>
  </r>
  <r>
    <x v="6"/>
    <s v="SS Finance SM1"/>
    <s v="SHARED SERVICES"/>
    <d v="2006-06-16T00:00:00"/>
    <s v="Helen"/>
    <s v="Athanasakopoulos"/>
    <s v="helen.athanasakopoulos@srg.com.au"/>
    <x v="9"/>
    <x v="1"/>
    <d v="2022-08-17T00:00:00"/>
    <d v="2022-08-17T00:00:00"/>
    <m/>
    <x v="10"/>
    <s v="Q1, FY23"/>
  </r>
  <r>
    <x v="6"/>
    <s v="SS Finance SM1"/>
    <s v="SHARED SERVICES"/>
    <d v="2006-06-16T00:00:00"/>
    <s v="Helen"/>
    <s v="Athanasakopoulos"/>
    <s v="helen.athanasakopoulos@srg.com.au"/>
    <x v="9"/>
    <x v="1"/>
    <d v="2023-08-30T00:00:00"/>
    <d v="2023-08-30T00:00:00"/>
    <n v="5"/>
    <x v="32"/>
    <s v="Q1, FY24"/>
  </r>
  <r>
    <x v="6"/>
    <s v="SS Finance SM1"/>
    <s v="SHARED SERVICES"/>
    <d v="2006-06-16T00:00:00"/>
    <s v="Helen"/>
    <s v="Athanasakopoulos"/>
    <s v="helen.athanasakopoulos@srg.com.au"/>
    <x v="10"/>
    <x v="1"/>
    <d v="2022-01-06T00:00:00"/>
    <d v="2019-06-19T00:00:00"/>
    <m/>
    <x v="11"/>
    <s v="Q3, FY22"/>
  </r>
  <r>
    <x v="8"/>
    <m/>
    <s v="SHARED SERVICES"/>
    <d v="2005-09-05T00:00:00"/>
    <s v="Mark"/>
    <s v="Boyd"/>
    <s v="Mark.Boyd@harrisscarfe.com.au"/>
    <x v="0"/>
    <x v="1"/>
    <d v="2023-02-09T00:00:00"/>
    <d v="2022-09-20T00:00:00"/>
    <m/>
    <x v="39"/>
    <s v="Q3, FY23"/>
  </r>
  <r>
    <x v="8"/>
    <m/>
    <s v="SHARED SERVICES"/>
    <d v="2005-09-05T00:00:00"/>
    <s v="Mark"/>
    <s v="Boyd"/>
    <s v="Mark.Boyd@harrisscarfe.com.au"/>
    <x v="1"/>
    <x v="1"/>
    <d v="2023-02-09T00:00:00"/>
    <d v="2022-09-20T00:00:00"/>
    <m/>
    <x v="39"/>
    <s v="Q3, FY23"/>
  </r>
  <r>
    <x v="8"/>
    <m/>
    <s v="SHARED SERVICES"/>
    <d v="2005-09-05T00:00:00"/>
    <s v="Mark"/>
    <s v="Boyd"/>
    <s v="Mark.Boyd@harrisscarfe.com.au"/>
    <x v="2"/>
    <x v="0"/>
    <m/>
    <d v="2025-03-05T00:00:00"/>
    <m/>
    <x v="2"/>
    <s v="Q3, FY25"/>
  </r>
  <r>
    <x v="8"/>
    <m/>
    <s v="SHARED SERVICES"/>
    <d v="2005-09-05T00:00:00"/>
    <s v="Mark"/>
    <s v="Boyd"/>
    <s v="Mark.Boyd@harrisscarfe.com.au"/>
    <x v="2"/>
    <x v="1"/>
    <d v="2024-04-18T00:00:00"/>
    <d v="2024-02-29T00:00:00"/>
    <m/>
    <x v="5"/>
    <s v="Q4, FY24"/>
  </r>
  <r>
    <x v="8"/>
    <m/>
    <s v="SHARED SERVICES"/>
    <d v="2005-09-05T00:00:00"/>
    <s v="Mark"/>
    <s v="Boyd"/>
    <s v="Mark.Boyd@harrisscarfe.com.au"/>
    <x v="3"/>
    <x v="1"/>
    <d v="2024-04-17T00:00:00"/>
    <d v="2024-02-29T00:00:00"/>
    <m/>
    <x v="5"/>
    <s v="Q4, FY24"/>
  </r>
  <r>
    <x v="8"/>
    <m/>
    <s v="SHARED SERVICES"/>
    <d v="2005-09-05T00:00:00"/>
    <s v="Mark"/>
    <s v="Boyd"/>
    <s v="Mark.Boyd@harrisscarfe.com.au"/>
    <x v="3"/>
    <x v="2"/>
    <m/>
    <d v="2025-03-04T00:00:00"/>
    <m/>
    <x v="50"/>
    <s v="Not Applicable"/>
  </r>
  <r>
    <x v="8"/>
    <m/>
    <s v="SHARED SERVICES"/>
    <d v="2005-09-05T00:00:00"/>
    <s v="Mark"/>
    <s v="Boyd"/>
    <s v="Mark.Boyd@harrisscarfe.com.au"/>
    <x v="4"/>
    <x v="0"/>
    <m/>
    <d v="2025-03-05T00:00:00"/>
    <m/>
    <x v="2"/>
    <s v="Q3, FY25"/>
  </r>
  <r>
    <x v="8"/>
    <m/>
    <s v="SHARED SERVICES"/>
    <d v="2005-09-05T00:00:00"/>
    <s v="Mark"/>
    <s v="Boyd"/>
    <s v="Mark.Boyd@harrisscarfe.com.au"/>
    <x v="4"/>
    <x v="1"/>
    <d v="2024-04-18T00:00:00"/>
    <d v="2024-02-29T00:00:00"/>
    <m/>
    <x v="5"/>
    <s v="Q4, FY24"/>
  </r>
  <r>
    <x v="8"/>
    <m/>
    <s v="SHARED SERVICES"/>
    <d v="2005-09-05T00:00:00"/>
    <s v="Mark"/>
    <s v="Boyd"/>
    <s v="Mark.Boyd@harrisscarfe.com.au"/>
    <x v="5"/>
    <x v="0"/>
    <m/>
    <d v="2025-03-05T00:00:00"/>
    <m/>
    <x v="2"/>
    <s v="Q3, FY25"/>
  </r>
  <r>
    <x v="8"/>
    <m/>
    <s v="SHARED SERVICES"/>
    <d v="2005-09-05T00:00:00"/>
    <s v="Mark"/>
    <s v="Boyd"/>
    <s v="Mark.Boyd@harrisscarfe.com.au"/>
    <x v="5"/>
    <x v="1"/>
    <d v="2024-04-18T00:00:00"/>
    <d v="2024-02-29T00:00:00"/>
    <m/>
    <x v="5"/>
    <s v="Q4, FY24"/>
  </r>
  <r>
    <x v="8"/>
    <m/>
    <s v="SHARED SERVICES"/>
    <d v="2005-09-05T00:00:00"/>
    <s v="Mark"/>
    <s v="Boyd"/>
    <s v="Mark.Boyd@harrisscarfe.com.au"/>
    <x v="6"/>
    <x v="0"/>
    <m/>
    <d v="2025-03-05T00:00:00"/>
    <m/>
    <x v="2"/>
    <s v="Q3, FY25"/>
  </r>
  <r>
    <x v="8"/>
    <m/>
    <s v="SHARED SERVICES"/>
    <d v="2005-09-05T00:00:00"/>
    <s v="Mark"/>
    <s v="Boyd"/>
    <s v="Mark.Boyd@harrisscarfe.com.au"/>
    <x v="6"/>
    <x v="1"/>
    <d v="2024-04-18T00:00:00"/>
    <d v="2024-02-29T00:00:00"/>
    <m/>
    <x v="5"/>
    <s v="Q4, FY24"/>
  </r>
  <r>
    <x v="8"/>
    <m/>
    <s v="SHARED SERVICES"/>
    <d v="2005-09-05T00:00:00"/>
    <s v="Mark"/>
    <s v="Boyd"/>
    <s v="Mark.Boyd@harrisscarfe.com.au"/>
    <x v="7"/>
    <x v="1"/>
    <d v="2022-08-11T00:00:00"/>
    <d v="2022-03-15T00:00:00"/>
    <m/>
    <x v="10"/>
    <s v="Q1, FY23"/>
  </r>
  <r>
    <x v="8"/>
    <m/>
    <s v="SHARED SERVICES"/>
    <d v="2005-09-05T00:00:00"/>
    <s v="Mark"/>
    <s v="Boyd"/>
    <s v="Mark.Boyd@harrisscarfe.com.au"/>
    <x v="8"/>
    <x v="1"/>
    <d v="2022-08-10T00:00:00"/>
    <d v="2022-06-23T00:00:00"/>
    <m/>
    <x v="10"/>
    <s v="Q1, FY23"/>
  </r>
  <r>
    <x v="8"/>
    <m/>
    <s v="SHARED SERVICES"/>
    <d v="2005-09-05T00:00:00"/>
    <s v="Mark"/>
    <s v="Boyd"/>
    <s v="Mark.Boyd@harrisscarfe.com.au"/>
    <x v="9"/>
    <x v="1"/>
    <d v="2022-08-10T00:00:00"/>
    <d v="2021-10-17T00:00:00"/>
    <m/>
    <x v="10"/>
    <s v="Q1, FY23"/>
  </r>
  <r>
    <x v="8"/>
    <m/>
    <s v="SHARED SERVICES"/>
    <d v="2005-09-05T00:00:00"/>
    <s v="Mark"/>
    <s v="Boyd"/>
    <s v="Mark.Boyd@harrisscarfe.com.au"/>
    <x v="10"/>
    <x v="1"/>
    <d v="2022-08-11T00:00:00"/>
    <d v="2021-10-17T00:00:00"/>
    <m/>
    <x v="10"/>
    <s v="Q1, FY23"/>
  </r>
  <r>
    <x v="8"/>
    <s v="SC PROCESS &amp;TRANS TL"/>
    <s v="DC"/>
    <d v="2005-08-22T00:00:00"/>
    <s v="Ivan"/>
    <s v="Kacunic"/>
    <s v="payroll@spotlight.com.au"/>
    <x v="0"/>
    <x v="1"/>
    <d v="2023-06-13T00:00:00"/>
    <d v="2022-10-06T00:00:00"/>
    <m/>
    <x v="35"/>
    <s v="Q4, FY23"/>
  </r>
  <r>
    <x v="8"/>
    <s v="SC PROCESS &amp;TRANS TL"/>
    <s v="DC"/>
    <d v="2005-08-22T00:00:00"/>
    <s v="Ivan"/>
    <s v="Kacunic"/>
    <s v="payroll@spotlight.com.au"/>
    <x v="1"/>
    <x v="1"/>
    <d v="2023-06-13T00:00:00"/>
    <d v="2022-10-06T00:00:00"/>
    <m/>
    <x v="35"/>
    <s v="Q4, FY23"/>
  </r>
  <r>
    <x v="2"/>
    <s v="IT BUSINESS INTELLIGENCE"/>
    <s v="SHARED SERVICES IT"/>
    <d v="2005-06-20T00:00:00"/>
    <s v="Brett"/>
    <s v="Wallace"/>
    <s v="brett.wallace@srg.com.au"/>
    <x v="11"/>
    <x v="1"/>
    <d v="2023-06-01T00:00:00"/>
    <d v="2022-10-03T00:00:00"/>
    <m/>
    <x v="35"/>
    <s v="Q4, FY23"/>
  </r>
  <r>
    <x v="2"/>
    <s v="IT BUSINESS INTELLIGENCE"/>
    <s v="SHARED SERVICES IT"/>
    <d v="2005-06-20T00:00:00"/>
    <s v="Brett"/>
    <s v="Wallace"/>
    <s v="brett.wallace@srg.com.au"/>
    <x v="0"/>
    <x v="1"/>
    <d v="2022-10-03T00:00:00"/>
    <d v="2022-09-20T00:00:00"/>
    <m/>
    <x v="3"/>
    <s v="Q2, FY23"/>
  </r>
  <r>
    <x v="2"/>
    <s v="IT BUSINESS INTELLIGENCE"/>
    <s v="SHARED SERVICES IT"/>
    <d v="2005-06-20T00:00:00"/>
    <s v="Brett"/>
    <s v="Wallace"/>
    <s v="brett.wallace@srg.com.au"/>
    <x v="1"/>
    <x v="1"/>
    <d v="2022-10-03T00:00:00"/>
    <d v="2022-09-20T00:00:00"/>
    <m/>
    <x v="3"/>
    <s v="Q2, FY23"/>
  </r>
  <r>
    <x v="2"/>
    <s v="IT BUSINESS INTELLIGENCE"/>
    <s v="SHARED SERVICES IT"/>
    <d v="2005-06-20T00:00:00"/>
    <s v="Brett"/>
    <s v="Wallace"/>
    <s v="brett.wallace@srg.com.au"/>
    <x v="2"/>
    <x v="2"/>
    <m/>
    <d v="2024-02-29T00:00:00"/>
    <m/>
    <x v="50"/>
    <s v="Not Applicable"/>
  </r>
  <r>
    <x v="2"/>
    <s v="IT BUSINESS INTELLIGENCE"/>
    <s v="SHARED SERVICES IT"/>
    <d v="2005-06-20T00:00:00"/>
    <s v="Brett"/>
    <s v="Wallace"/>
    <s v="brett.wallace@srg.com.au"/>
    <x v="3"/>
    <x v="2"/>
    <m/>
    <d v="2024-02-29T00:00:00"/>
    <m/>
    <x v="50"/>
    <s v="Not Applicable"/>
  </r>
  <r>
    <x v="2"/>
    <s v="IT BUSINESS INTELLIGENCE"/>
    <s v="SHARED SERVICES IT"/>
    <d v="2005-06-20T00:00:00"/>
    <s v="Brett"/>
    <s v="Wallace"/>
    <s v="brett.wallace@srg.com.au"/>
    <x v="4"/>
    <x v="1"/>
    <d v="2025-05-20T00:00:00"/>
    <d v="2024-02-29T00:00:00"/>
    <m/>
    <x v="0"/>
    <s v="Q4, FY25"/>
  </r>
  <r>
    <x v="2"/>
    <s v="IT BUSINESS INTELLIGENCE"/>
    <s v="SHARED SERVICES IT"/>
    <d v="2005-06-20T00:00:00"/>
    <s v="Brett"/>
    <s v="Wallace"/>
    <s v="brett.wallace@srg.com.au"/>
    <x v="5"/>
    <x v="2"/>
    <m/>
    <d v="2019-07-12T00:00:00"/>
    <m/>
    <x v="50"/>
    <s v="Not Applicable"/>
  </r>
  <r>
    <x v="2"/>
    <s v="IT BUSINESS INTELLIGENCE"/>
    <s v="SHARED SERVICES IT"/>
    <d v="2005-06-20T00:00:00"/>
    <s v="Brett"/>
    <s v="Wallace"/>
    <s v="brett.wallace@srg.com.au"/>
    <x v="6"/>
    <x v="1"/>
    <d v="2025-05-20T00:00:00"/>
    <d v="2024-02-29T00:00:00"/>
    <m/>
    <x v="0"/>
    <s v="Q4, FY25"/>
  </r>
  <r>
    <x v="2"/>
    <s v="IT BUSINESS INTELLIGENCE"/>
    <s v="SHARED SERVICES IT"/>
    <d v="2005-06-20T00:00:00"/>
    <s v="Brett"/>
    <s v="Wallace"/>
    <s v="brett.wallace@srg.com.au"/>
    <x v="7"/>
    <x v="1"/>
    <d v="2022-03-25T00:00:00"/>
    <d v="2022-03-15T00:00:00"/>
    <m/>
    <x v="6"/>
    <s v="Q3, FY22"/>
  </r>
  <r>
    <x v="2"/>
    <s v="IT BUSINESS INTELLIGENCE"/>
    <s v="SHARED SERVICES IT"/>
    <d v="2005-06-20T00:00:00"/>
    <s v="Brett"/>
    <s v="Wallace"/>
    <s v="brett.wallace@srg.com.au"/>
    <x v="8"/>
    <x v="1"/>
    <d v="2022-10-03T00:00:00"/>
    <d v="2022-06-23T00:00:00"/>
    <m/>
    <x v="3"/>
    <s v="Q2, FY23"/>
  </r>
  <r>
    <x v="2"/>
    <s v="IT BUSINESS INTELLIGENCE"/>
    <s v="SHARED SERVICES IT"/>
    <d v="2005-06-20T00:00:00"/>
    <s v="Brett"/>
    <s v="Wallace"/>
    <s v="brett.wallace@srg.com.au"/>
    <x v="9"/>
    <x v="1"/>
    <d v="2021-09-10T00:00:00"/>
    <d v="2021-08-09T00:00:00"/>
    <m/>
    <x v="18"/>
    <s v="Q1, FY22"/>
  </r>
  <r>
    <x v="2"/>
    <s v="IT BUSINESS INTELLIGENCE"/>
    <s v="SHARED SERVICES IT"/>
    <d v="2005-06-20T00:00:00"/>
    <s v="Brett"/>
    <s v="Wallace"/>
    <s v="brett.wallace@srg.com.au"/>
    <x v="10"/>
    <x v="1"/>
    <d v="2017-01-25T00:00:00"/>
    <d v="2019-05-31T00:00:00"/>
    <s v="This training was originally completed in SLICK/Campfire and completion has been recorded in TMS"/>
    <x v="50"/>
    <s v="Not Applicable"/>
  </r>
  <r>
    <x v="2"/>
    <s v="IT BUSINESS INTELLIGENCE"/>
    <s v="SHARED SERVICES IT"/>
    <d v="2005-04-18T00:00:00"/>
    <s v="Richard"/>
    <s v="Mclauchlan"/>
    <s v="richard.mclauchlan@srg.com.au"/>
    <x v="0"/>
    <x v="1"/>
    <d v="2022-11-24T00:00:00"/>
    <d v="2022-09-20T00:00:00"/>
    <m/>
    <x v="26"/>
    <s v="Q2, FY23"/>
  </r>
  <r>
    <x v="2"/>
    <s v="IT BUSINESS INTELLIGENCE"/>
    <s v="SHARED SERVICES IT"/>
    <d v="2005-04-18T00:00:00"/>
    <s v="Richard"/>
    <s v="Mclauchlan"/>
    <s v="richard.mclauchlan@srg.com.au"/>
    <x v="1"/>
    <x v="1"/>
    <d v="2022-11-24T00:00:00"/>
    <d v="2022-09-20T00:00:00"/>
    <m/>
    <x v="26"/>
    <s v="Q2, FY23"/>
  </r>
  <r>
    <x v="2"/>
    <s v="IT BUSINESS INTELLIGENCE"/>
    <s v="SHARED SERVICES IT"/>
    <d v="2005-04-18T00:00:00"/>
    <s v="Richard"/>
    <s v="Mclauchlan"/>
    <s v="richard.mclauchlan@srg.com.au"/>
    <x v="2"/>
    <x v="1"/>
    <d v="2024-08-09T00:00:00"/>
    <d v="2024-02-29T00:00:00"/>
    <m/>
    <x v="17"/>
    <s v="Q1, FY25"/>
  </r>
  <r>
    <x v="2"/>
    <s v="IT BUSINESS INTELLIGENCE"/>
    <s v="SHARED SERVICES IT"/>
    <d v="2005-04-18T00:00:00"/>
    <s v="Richard"/>
    <s v="Mclauchlan"/>
    <s v="richard.mclauchlan@srg.com.au"/>
    <x v="3"/>
    <x v="1"/>
    <d v="2024-08-09T00:00:00"/>
    <d v="2024-02-29T00:00:00"/>
    <m/>
    <x v="17"/>
    <s v="Q1, FY25"/>
  </r>
  <r>
    <x v="2"/>
    <s v="IT BUSINESS INTELLIGENCE"/>
    <s v="SHARED SERVICES IT"/>
    <d v="2005-04-18T00:00:00"/>
    <s v="Richard"/>
    <s v="Mclauchlan"/>
    <s v="richard.mclauchlan@srg.com.au"/>
    <x v="4"/>
    <x v="1"/>
    <d v="2024-08-09T00:00:00"/>
    <d v="2024-02-29T00:00:00"/>
    <m/>
    <x v="17"/>
    <s v="Q1, FY25"/>
  </r>
  <r>
    <x v="2"/>
    <s v="IT BUSINESS INTELLIGENCE"/>
    <s v="SHARED SERVICES IT"/>
    <d v="2005-04-18T00:00:00"/>
    <s v="Richard"/>
    <s v="Mclauchlan"/>
    <s v="richard.mclauchlan@srg.com.au"/>
    <x v="5"/>
    <x v="1"/>
    <d v="2024-08-09T00:00:00"/>
    <d v="2024-02-29T00:00:00"/>
    <m/>
    <x v="17"/>
    <s v="Q1, FY25"/>
  </r>
  <r>
    <x v="2"/>
    <s v="IT BUSINESS INTELLIGENCE"/>
    <s v="SHARED SERVICES IT"/>
    <d v="2005-04-18T00:00:00"/>
    <s v="Richard"/>
    <s v="Mclauchlan"/>
    <s v="richard.mclauchlan@srg.com.au"/>
    <x v="6"/>
    <x v="1"/>
    <d v="2024-08-09T00:00:00"/>
    <d v="2024-02-29T00:00:00"/>
    <m/>
    <x v="17"/>
    <s v="Q1, FY25"/>
  </r>
  <r>
    <x v="2"/>
    <s v="IT BUSINESS INTELLIGENCE"/>
    <s v="SHARED SERVICES IT"/>
    <d v="2005-04-18T00:00:00"/>
    <s v="Richard"/>
    <s v="Mclauchlan"/>
    <s v="richard.mclauchlan@srg.com.au"/>
    <x v="7"/>
    <x v="1"/>
    <d v="2022-03-23T00:00:00"/>
    <d v="2022-03-15T00:00:00"/>
    <m/>
    <x v="6"/>
    <s v="Q3, FY22"/>
  </r>
  <r>
    <x v="2"/>
    <s v="IT BUSINESS INTELLIGENCE"/>
    <s v="SHARED SERVICES IT"/>
    <d v="2005-04-18T00:00:00"/>
    <s v="Richard"/>
    <s v="Mclauchlan"/>
    <s v="richard.mclauchlan@srg.com.au"/>
    <x v="8"/>
    <x v="1"/>
    <d v="2023-01-06T00:00:00"/>
    <d v="2022-06-23T00:00:00"/>
    <m/>
    <x v="9"/>
    <s v="Q3, FY23"/>
  </r>
  <r>
    <x v="2"/>
    <s v="IT BUSINESS INTELLIGENCE"/>
    <s v="SHARED SERVICES IT"/>
    <d v="2005-04-18T00:00:00"/>
    <s v="Richard"/>
    <s v="Mclauchlan"/>
    <s v="richard.mclauchlan@srg.com.au"/>
    <x v="9"/>
    <x v="1"/>
    <d v="2021-09-09T00:00:00"/>
    <d v="2021-08-09T00:00:00"/>
    <m/>
    <x v="18"/>
    <s v="Q1, FY22"/>
  </r>
  <r>
    <x v="2"/>
    <s v="IT BUSINESS INTELLIGENCE"/>
    <s v="SHARED SERVICES IT"/>
    <d v="2005-04-18T00:00:00"/>
    <s v="Richard"/>
    <s v="Mclauchlan"/>
    <s v="richard.mclauchlan@srg.com.au"/>
    <x v="10"/>
    <x v="1"/>
    <d v="2021-12-09T00:00:00"/>
    <d v="2019-06-19T00:00:00"/>
    <m/>
    <x v="33"/>
    <s v="Q2, FY22"/>
  </r>
  <r>
    <x v="2"/>
    <s v="IT ENTERPRISE INFORMATION"/>
    <s v="SHARED SERVICES IT"/>
    <d v="2005-03-07T00:00:00"/>
    <s v="Enza"/>
    <s v="Galea"/>
    <s v="Enza.Galea@srg.com.au"/>
    <x v="0"/>
    <x v="1"/>
    <d v="2022-10-13T00:00:00"/>
    <d v="2022-09-20T00:00:00"/>
    <m/>
    <x v="3"/>
    <s v="Q2, FY23"/>
  </r>
  <r>
    <x v="2"/>
    <s v="IT ENTERPRISE INFORMATION"/>
    <s v="SHARED SERVICES IT"/>
    <d v="2005-03-07T00:00:00"/>
    <s v="Enza"/>
    <s v="Galea"/>
    <s v="Enza.Galea@srg.com.au"/>
    <x v="1"/>
    <x v="1"/>
    <d v="2022-10-13T00:00:00"/>
    <d v="2022-09-20T00:00:00"/>
    <m/>
    <x v="3"/>
    <s v="Q2, FY23"/>
  </r>
  <r>
    <x v="2"/>
    <s v="IT ENTERPRISE INFORMATION"/>
    <s v="SHARED SERVICES IT"/>
    <d v="2005-03-07T00:00:00"/>
    <s v="Enza"/>
    <s v="Galea"/>
    <s v="Enza.Galea@srg.com.au"/>
    <x v="2"/>
    <x v="0"/>
    <m/>
    <d v="2025-05-27T00:00:00"/>
    <m/>
    <x v="0"/>
    <s v="Q4, FY25"/>
  </r>
  <r>
    <x v="2"/>
    <s v="IT ENTERPRISE INFORMATION"/>
    <s v="SHARED SERVICES IT"/>
    <d v="2005-03-07T00:00:00"/>
    <s v="Enza"/>
    <s v="Galea"/>
    <s v="Enza.Galea@srg.com.au"/>
    <x v="2"/>
    <x v="1"/>
    <d v="2024-07-10T00:00:00"/>
    <d v="2024-02-29T00:00:00"/>
    <m/>
    <x v="20"/>
    <s v="Q1, FY25"/>
  </r>
  <r>
    <x v="2"/>
    <s v="IT ENTERPRISE INFORMATION"/>
    <s v="SHARED SERVICES IT"/>
    <d v="2005-03-07T00:00:00"/>
    <s v="Enza"/>
    <s v="Galea"/>
    <s v="Enza.Galea@srg.com.au"/>
    <x v="3"/>
    <x v="0"/>
    <m/>
    <d v="2025-05-27T00:00:00"/>
    <m/>
    <x v="0"/>
    <s v="Q4, FY25"/>
  </r>
  <r>
    <x v="2"/>
    <s v="IT ENTERPRISE INFORMATION"/>
    <s v="SHARED SERVICES IT"/>
    <d v="2005-03-07T00:00:00"/>
    <s v="Enza"/>
    <s v="Galea"/>
    <s v="Enza.Galea@srg.com.au"/>
    <x v="3"/>
    <x v="1"/>
    <d v="2024-07-10T00:00:00"/>
    <d v="2024-02-29T00:00:00"/>
    <m/>
    <x v="20"/>
    <s v="Q1, FY25"/>
  </r>
  <r>
    <x v="2"/>
    <s v="IT ENTERPRISE INFORMATION"/>
    <s v="SHARED SERVICES IT"/>
    <d v="2005-03-07T00:00:00"/>
    <s v="Enza"/>
    <s v="Galea"/>
    <s v="Enza.Galea@srg.com.au"/>
    <x v="4"/>
    <x v="0"/>
    <m/>
    <d v="2025-05-27T00:00:00"/>
    <m/>
    <x v="0"/>
    <s v="Q4, FY25"/>
  </r>
  <r>
    <x v="2"/>
    <s v="IT ENTERPRISE INFORMATION"/>
    <s v="SHARED SERVICES IT"/>
    <d v="2005-03-07T00:00:00"/>
    <s v="Enza"/>
    <s v="Galea"/>
    <s v="Enza.Galea@srg.com.au"/>
    <x v="4"/>
    <x v="1"/>
    <d v="2024-07-10T00:00:00"/>
    <d v="2024-02-29T00:00:00"/>
    <m/>
    <x v="20"/>
    <s v="Q1, FY25"/>
  </r>
  <r>
    <x v="2"/>
    <s v="IT ENTERPRISE INFORMATION"/>
    <s v="SHARED SERVICES IT"/>
    <d v="2005-03-07T00:00:00"/>
    <s v="Enza"/>
    <s v="Galea"/>
    <s v="Enza.Galea@srg.com.au"/>
    <x v="5"/>
    <x v="0"/>
    <m/>
    <d v="2025-05-27T00:00:00"/>
    <m/>
    <x v="0"/>
    <s v="Q4, FY25"/>
  </r>
  <r>
    <x v="2"/>
    <s v="IT ENTERPRISE INFORMATION"/>
    <s v="SHARED SERVICES IT"/>
    <d v="2005-03-07T00:00:00"/>
    <s v="Enza"/>
    <s v="Galea"/>
    <s v="Enza.Galea@srg.com.au"/>
    <x v="5"/>
    <x v="1"/>
    <d v="2024-07-10T00:00:00"/>
    <d v="2024-02-29T00:00:00"/>
    <m/>
    <x v="20"/>
    <s v="Q1, FY25"/>
  </r>
  <r>
    <x v="2"/>
    <s v="IT ENTERPRISE INFORMATION"/>
    <s v="SHARED SERVICES IT"/>
    <d v="2005-03-07T00:00:00"/>
    <s v="Enza"/>
    <s v="Galea"/>
    <s v="Enza.Galea@srg.com.au"/>
    <x v="6"/>
    <x v="0"/>
    <m/>
    <d v="2025-05-27T00:00:00"/>
    <m/>
    <x v="0"/>
    <s v="Q4, FY25"/>
  </r>
  <r>
    <x v="2"/>
    <s v="IT ENTERPRISE INFORMATION"/>
    <s v="SHARED SERVICES IT"/>
    <d v="2005-03-07T00:00:00"/>
    <s v="Enza"/>
    <s v="Galea"/>
    <s v="Enza.Galea@srg.com.au"/>
    <x v="6"/>
    <x v="1"/>
    <d v="2024-07-10T00:00:00"/>
    <d v="2024-02-29T00:00:00"/>
    <m/>
    <x v="20"/>
    <s v="Q1, FY25"/>
  </r>
  <r>
    <x v="2"/>
    <s v="IT ENTERPRISE INFORMATION"/>
    <s v="SHARED SERVICES IT"/>
    <d v="2005-03-07T00:00:00"/>
    <s v="Enza"/>
    <s v="Galea"/>
    <s v="Enza.Galea@srg.com.au"/>
    <x v="7"/>
    <x v="1"/>
    <d v="2022-03-29T00:00:00"/>
    <d v="2022-03-15T00:00:00"/>
    <m/>
    <x v="27"/>
    <s v="Q4, FY22"/>
  </r>
  <r>
    <x v="2"/>
    <s v="IT ENTERPRISE INFORMATION"/>
    <s v="SHARED SERVICES IT"/>
    <d v="2005-03-07T00:00:00"/>
    <s v="Enza"/>
    <s v="Galea"/>
    <s v="Enza.Galea@srg.com.au"/>
    <x v="8"/>
    <x v="1"/>
    <d v="2022-08-31T00:00:00"/>
    <d v="2022-06-23T00:00:00"/>
    <m/>
    <x v="30"/>
    <s v="Q1, FY23"/>
  </r>
  <r>
    <x v="2"/>
    <s v="IT ENTERPRISE INFORMATION"/>
    <s v="SHARED SERVICES IT"/>
    <d v="2005-03-07T00:00:00"/>
    <s v="Enza"/>
    <s v="Galea"/>
    <s v="Enza.Galea@srg.com.au"/>
    <x v="9"/>
    <x v="1"/>
    <d v="2021-09-09T00:00:00"/>
    <d v="2021-08-09T00:00:00"/>
    <m/>
    <x v="18"/>
    <s v="Q1, FY22"/>
  </r>
  <r>
    <x v="2"/>
    <s v="IT ENTERPRISE INFORMATION"/>
    <s v="SHARED SERVICES IT"/>
    <d v="2005-03-07T00:00:00"/>
    <s v="Enza"/>
    <s v="Galea"/>
    <s v="Enza.Galea@srg.com.au"/>
    <x v="10"/>
    <x v="1"/>
    <d v="2021-01-21T00:00:00"/>
    <d v="2019-06-19T00:00:00"/>
    <m/>
    <x v="53"/>
    <s v="Q3, FY21"/>
  </r>
  <r>
    <x v="6"/>
    <s v="SS Finance SM1"/>
    <s v="SHARED SERVICES"/>
    <d v="2005-03-07T00:00:00"/>
    <s v="Joanne"/>
    <s v="Fatai"/>
    <s v="Joanne.Fatai@srg.com.au"/>
    <x v="11"/>
    <x v="1"/>
    <d v="2022-10-04T00:00:00"/>
    <d v="2022-10-03T00:00:00"/>
    <m/>
    <x v="3"/>
    <s v="Q2, FY23"/>
  </r>
  <r>
    <x v="6"/>
    <s v="SS Finance SM1"/>
    <s v="SHARED SERVICES"/>
    <d v="2005-03-07T00:00:00"/>
    <s v="Joanne"/>
    <s v="Fatai"/>
    <s v="Joanne.Fatai@srg.com.au"/>
    <x v="0"/>
    <x v="1"/>
    <d v="2022-09-21T00:00:00"/>
    <d v="2022-09-20T00:00:00"/>
    <m/>
    <x v="30"/>
    <s v="Q1, FY23"/>
  </r>
  <r>
    <x v="6"/>
    <s v="SS Finance SM1"/>
    <s v="SHARED SERVICES"/>
    <d v="2005-03-07T00:00:00"/>
    <s v="Joanne"/>
    <s v="Fatai"/>
    <s v="Joanne.Fatai@srg.com.au"/>
    <x v="1"/>
    <x v="1"/>
    <d v="2022-09-21T00:00:00"/>
    <d v="2022-09-20T00:00:00"/>
    <m/>
    <x v="30"/>
    <s v="Q1, FY23"/>
  </r>
  <r>
    <x v="6"/>
    <s v="SS Finance SM1"/>
    <s v="SHARED SERVICES"/>
    <d v="2005-03-07T00:00:00"/>
    <s v="Joanne"/>
    <s v="Fatai"/>
    <s v="Joanne.Fatai@srg.com.au"/>
    <x v="2"/>
    <x v="0"/>
    <m/>
    <d v="2025-03-13T00:00:00"/>
    <m/>
    <x v="2"/>
    <s v="Q3, FY25"/>
  </r>
  <r>
    <x v="6"/>
    <s v="SS Finance SM1"/>
    <s v="SHARED SERVICES"/>
    <d v="2005-03-07T00:00:00"/>
    <s v="Joanne"/>
    <s v="Fatai"/>
    <s v="Joanne.Fatai@srg.com.au"/>
    <x v="2"/>
    <x v="1"/>
    <d v="2024-04-26T00:00:00"/>
    <d v="2024-02-29T00:00:00"/>
    <m/>
    <x v="22"/>
    <s v="Q4, FY24"/>
  </r>
  <r>
    <x v="6"/>
    <s v="SS Finance SM1"/>
    <s v="SHARED SERVICES"/>
    <d v="2005-03-07T00:00:00"/>
    <s v="Joanne"/>
    <s v="Fatai"/>
    <s v="Joanne.Fatai@srg.com.au"/>
    <x v="3"/>
    <x v="0"/>
    <m/>
    <d v="2025-03-13T00:00:00"/>
    <m/>
    <x v="2"/>
    <s v="Q3, FY25"/>
  </r>
  <r>
    <x v="6"/>
    <s v="SS Finance SM1"/>
    <s v="SHARED SERVICES"/>
    <d v="2005-03-07T00:00:00"/>
    <s v="Joanne"/>
    <s v="Fatai"/>
    <s v="Joanne.Fatai@srg.com.au"/>
    <x v="3"/>
    <x v="1"/>
    <d v="2024-04-26T00:00:00"/>
    <d v="2024-02-29T00:00:00"/>
    <m/>
    <x v="22"/>
    <s v="Q4, FY24"/>
  </r>
  <r>
    <x v="6"/>
    <s v="SS Finance SM1"/>
    <s v="SHARED SERVICES"/>
    <d v="2005-03-07T00:00:00"/>
    <s v="Joanne"/>
    <s v="Fatai"/>
    <s v="Joanne.Fatai@srg.com.au"/>
    <x v="4"/>
    <x v="0"/>
    <m/>
    <d v="2025-03-13T00:00:00"/>
    <m/>
    <x v="2"/>
    <s v="Q3, FY25"/>
  </r>
  <r>
    <x v="6"/>
    <s v="SS Finance SM1"/>
    <s v="SHARED SERVICES"/>
    <d v="2005-03-07T00:00:00"/>
    <s v="Joanne"/>
    <s v="Fatai"/>
    <s v="Joanne.Fatai@srg.com.au"/>
    <x v="4"/>
    <x v="1"/>
    <d v="2024-04-26T00:00:00"/>
    <d v="2024-02-29T00:00:00"/>
    <m/>
    <x v="22"/>
    <s v="Q4, FY24"/>
  </r>
  <r>
    <x v="6"/>
    <s v="SS Finance SM1"/>
    <s v="SHARED SERVICES"/>
    <d v="2005-03-07T00:00:00"/>
    <s v="Joanne"/>
    <s v="Fatai"/>
    <s v="Joanne.Fatai@srg.com.au"/>
    <x v="5"/>
    <x v="0"/>
    <m/>
    <d v="2025-03-13T00:00:00"/>
    <m/>
    <x v="2"/>
    <s v="Q3, FY25"/>
  </r>
  <r>
    <x v="6"/>
    <s v="SS Finance SM1"/>
    <s v="SHARED SERVICES"/>
    <d v="2005-03-07T00:00:00"/>
    <s v="Joanne"/>
    <s v="Fatai"/>
    <s v="Joanne.Fatai@srg.com.au"/>
    <x v="5"/>
    <x v="1"/>
    <d v="2024-04-26T00:00:00"/>
    <d v="2024-02-29T00:00:00"/>
    <m/>
    <x v="22"/>
    <s v="Q4, FY24"/>
  </r>
  <r>
    <x v="6"/>
    <s v="SS Finance SM1"/>
    <s v="SHARED SERVICES"/>
    <d v="2005-03-07T00:00:00"/>
    <s v="Joanne"/>
    <s v="Fatai"/>
    <s v="Joanne.Fatai@srg.com.au"/>
    <x v="6"/>
    <x v="0"/>
    <m/>
    <d v="2025-03-13T00:00:00"/>
    <m/>
    <x v="2"/>
    <s v="Q3, FY25"/>
  </r>
  <r>
    <x v="6"/>
    <s v="SS Finance SM1"/>
    <s v="SHARED SERVICES"/>
    <d v="2005-03-07T00:00:00"/>
    <s v="Joanne"/>
    <s v="Fatai"/>
    <s v="Joanne.Fatai@srg.com.au"/>
    <x v="6"/>
    <x v="1"/>
    <d v="2024-04-26T00:00:00"/>
    <d v="2024-02-29T00:00:00"/>
    <m/>
    <x v="22"/>
    <s v="Q4, FY24"/>
  </r>
  <r>
    <x v="6"/>
    <s v="SS Finance SM1"/>
    <s v="SHARED SERVICES"/>
    <d v="2005-03-07T00:00:00"/>
    <s v="Joanne"/>
    <s v="Fatai"/>
    <s v="Joanne.Fatai@srg.com.au"/>
    <x v="7"/>
    <x v="1"/>
    <d v="2022-03-23T00:00:00"/>
    <d v="2022-03-15T00:00:00"/>
    <m/>
    <x v="6"/>
    <s v="Q3, FY22"/>
  </r>
  <r>
    <x v="6"/>
    <s v="SS Finance SM1"/>
    <s v="SHARED SERVICES"/>
    <d v="2005-03-07T00:00:00"/>
    <s v="Joanne"/>
    <s v="Fatai"/>
    <s v="Joanne.Fatai@srg.com.au"/>
    <x v="8"/>
    <x v="1"/>
    <d v="2023-03-01T00:00:00"/>
    <d v="2022-06-23T00:00:00"/>
    <m/>
    <x v="38"/>
    <s v="Q3, FY23"/>
  </r>
  <r>
    <x v="6"/>
    <s v="SS Finance SM1"/>
    <s v="SHARED SERVICES"/>
    <d v="2005-03-07T00:00:00"/>
    <s v="Joanne"/>
    <s v="Fatai"/>
    <s v="Joanne.Fatai@srg.com.au"/>
    <x v="9"/>
    <x v="1"/>
    <d v="2021-08-30T00:00:00"/>
    <d v="2021-08-09T00:00:00"/>
    <m/>
    <x v="18"/>
    <s v="Q1, FY22"/>
  </r>
  <r>
    <x v="6"/>
    <s v="SS Finance SM1"/>
    <s v="SHARED SERVICES"/>
    <d v="2005-03-07T00:00:00"/>
    <s v="Joanne"/>
    <s v="Fatai"/>
    <s v="Joanne.Fatai@srg.com.au"/>
    <x v="9"/>
    <x v="1"/>
    <d v="2022-08-16T00:00:00"/>
    <d v="2022-08-16T00:00:00"/>
    <m/>
    <x v="10"/>
    <s v="Q1, FY23"/>
  </r>
  <r>
    <x v="6"/>
    <s v="SS Finance SM1"/>
    <s v="SHARED SERVICES"/>
    <d v="2005-03-07T00:00:00"/>
    <s v="Joanne"/>
    <s v="Fatai"/>
    <s v="Joanne.Fatai@srg.com.au"/>
    <x v="10"/>
    <x v="1"/>
    <d v="2021-12-23T00:00:00"/>
    <d v="2019-06-19T00:00:00"/>
    <m/>
    <x v="33"/>
    <s v="Q2, FY22"/>
  </r>
  <r>
    <x v="2"/>
    <s v="IT ERP APPLICATIONS"/>
    <s v="SHARED SERVICES IT"/>
    <d v="2005-02-07T00:00:00"/>
    <s v="Catherine"/>
    <s v="Louey"/>
    <s v="catherine.louey@srg.com.au"/>
    <x v="0"/>
    <x v="1"/>
    <d v="2023-06-16T00:00:00"/>
    <d v="2022-09-20T00:00:00"/>
    <m/>
    <x v="35"/>
    <s v="Q4, FY23"/>
  </r>
  <r>
    <x v="2"/>
    <s v="IT ERP APPLICATIONS"/>
    <s v="SHARED SERVICES IT"/>
    <d v="2005-02-07T00:00:00"/>
    <s v="Catherine"/>
    <s v="Louey"/>
    <s v="catherine.louey@srg.com.au"/>
    <x v="1"/>
    <x v="1"/>
    <d v="2023-06-16T00:00:00"/>
    <d v="2022-09-20T00:00:00"/>
    <m/>
    <x v="35"/>
    <s v="Q4, FY23"/>
  </r>
  <r>
    <x v="2"/>
    <s v="IT ERP APPLICATIONS"/>
    <s v="SHARED SERVICES IT"/>
    <d v="2005-02-07T00:00:00"/>
    <s v="Catherine"/>
    <s v="Louey"/>
    <s v="catherine.louey@srg.com.au"/>
    <x v="2"/>
    <x v="0"/>
    <m/>
    <d v="2024-02-29T00:00:00"/>
    <m/>
    <x v="4"/>
    <s v="Q3, FY24"/>
  </r>
  <r>
    <x v="2"/>
    <s v="IT ERP APPLICATIONS"/>
    <s v="SHARED SERVICES IT"/>
    <d v="2005-02-07T00:00:00"/>
    <s v="Catherine"/>
    <s v="Louey"/>
    <s v="catherine.louey@srg.com.au"/>
    <x v="3"/>
    <x v="0"/>
    <m/>
    <d v="2024-02-29T00:00:00"/>
    <m/>
    <x v="4"/>
    <s v="Q3, FY24"/>
  </r>
  <r>
    <x v="2"/>
    <s v="IT ERP APPLICATIONS"/>
    <s v="SHARED SERVICES IT"/>
    <d v="2005-02-07T00:00:00"/>
    <s v="Catherine"/>
    <s v="Louey"/>
    <s v="catherine.louey@srg.com.au"/>
    <x v="4"/>
    <x v="0"/>
    <m/>
    <d v="2024-02-29T00:00:00"/>
    <m/>
    <x v="4"/>
    <s v="Q3, FY24"/>
  </r>
  <r>
    <x v="2"/>
    <s v="IT ERP APPLICATIONS"/>
    <s v="SHARED SERVICES IT"/>
    <d v="2005-02-07T00:00:00"/>
    <s v="Catherine"/>
    <s v="Louey"/>
    <s v="catherine.louey@srg.com.au"/>
    <x v="5"/>
    <x v="0"/>
    <m/>
    <d v="2024-02-29T00:00:00"/>
    <m/>
    <x v="4"/>
    <s v="Q3, FY24"/>
  </r>
  <r>
    <x v="2"/>
    <s v="IT ERP APPLICATIONS"/>
    <s v="SHARED SERVICES IT"/>
    <d v="2005-02-07T00:00:00"/>
    <s v="Catherine"/>
    <s v="Louey"/>
    <s v="catherine.louey@srg.com.au"/>
    <x v="6"/>
    <x v="0"/>
    <m/>
    <d v="2024-02-29T00:00:00"/>
    <m/>
    <x v="4"/>
    <s v="Q3, FY24"/>
  </r>
  <r>
    <x v="2"/>
    <s v="IT ERP APPLICATIONS"/>
    <s v="SHARED SERVICES IT"/>
    <d v="2005-02-07T00:00:00"/>
    <s v="Catherine"/>
    <s v="Louey"/>
    <s v="catherine.louey@srg.com.au"/>
    <x v="7"/>
    <x v="1"/>
    <d v="2022-03-31T00:00:00"/>
    <d v="2022-03-15T00:00:00"/>
    <m/>
    <x v="27"/>
    <s v="Q4, FY22"/>
  </r>
  <r>
    <x v="2"/>
    <s v="IT ERP APPLICATIONS"/>
    <s v="SHARED SERVICES IT"/>
    <d v="2005-02-07T00:00:00"/>
    <s v="Catherine"/>
    <s v="Louey"/>
    <s v="catherine.louey@srg.com.au"/>
    <x v="8"/>
    <x v="1"/>
    <d v="2023-03-24T00:00:00"/>
    <d v="2022-06-23T00:00:00"/>
    <m/>
    <x v="38"/>
    <s v="Q3, FY23"/>
  </r>
  <r>
    <x v="2"/>
    <s v="IT ERP APPLICATIONS"/>
    <s v="SHARED SERVICES IT"/>
    <d v="2005-02-07T00:00:00"/>
    <s v="Catherine"/>
    <s v="Louey"/>
    <s v="catherine.louey@srg.com.au"/>
    <x v="9"/>
    <x v="1"/>
    <d v="2021-09-10T00:00:00"/>
    <d v="2021-08-09T00:00:00"/>
    <m/>
    <x v="18"/>
    <s v="Q1, FY22"/>
  </r>
  <r>
    <x v="2"/>
    <s v="IT ERP APPLICATIONS"/>
    <s v="SHARED SERVICES IT"/>
    <d v="2005-02-07T00:00:00"/>
    <s v="Catherine"/>
    <s v="Louey"/>
    <s v="catherine.louey@srg.com.au"/>
    <x v="10"/>
    <x v="1"/>
    <d v="2021-12-17T00:00:00"/>
    <d v="2019-06-19T00:00:00"/>
    <m/>
    <x v="33"/>
    <s v="Q2, FY22"/>
  </r>
  <r>
    <x v="2"/>
    <s v="IT DIGITAL"/>
    <s v="SHARED SERVICES IT"/>
    <d v="2005-01-04T00:00:00"/>
    <s v="Ganda"/>
    <s v="Sandjaja"/>
    <s v="ganda.sandjaja@srg.com.au"/>
    <x v="0"/>
    <x v="1"/>
    <d v="2023-07-10T00:00:00"/>
    <d v="2022-09-20T00:00:00"/>
    <m/>
    <x v="7"/>
    <s v="Q1, FY24"/>
  </r>
  <r>
    <x v="2"/>
    <s v="IT DIGITAL"/>
    <s v="SHARED SERVICES IT"/>
    <d v="2005-01-04T00:00:00"/>
    <s v="Ganda"/>
    <s v="Sandjaja"/>
    <s v="ganda.sandjaja@srg.com.au"/>
    <x v="1"/>
    <x v="1"/>
    <d v="2023-07-10T00:00:00"/>
    <d v="2022-09-20T00:00:00"/>
    <m/>
    <x v="7"/>
    <s v="Q1, FY24"/>
  </r>
  <r>
    <x v="2"/>
    <s v="IT DIGITAL"/>
    <s v="SHARED SERVICES IT"/>
    <d v="2005-01-04T00:00:00"/>
    <s v="Ganda"/>
    <s v="Sandjaja"/>
    <s v="ganda.sandjaja@srg.com.au"/>
    <x v="2"/>
    <x v="1"/>
    <d v="2024-05-23T00:00:00"/>
    <d v="2024-02-29T00:00:00"/>
    <m/>
    <x v="22"/>
    <s v="Q4, FY24"/>
  </r>
  <r>
    <x v="2"/>
    <s v="IT DIGITAL"/>
    <s v="SHARED SERVICES IT"/>
    <d v="2005-01-04T00:00:00"/>
    <s v="Ganda"/>
    <s v="Sandjaja"/>
    <s v="ganda.sandjaja@srg.com.au"/>
    <x v="2"/>
    <x v="1"/>
    <d v="2025-05-29T00:00:00"/>
    <d v="2025-04-09T00:00:00"/>
    <m/>
    <x v="0"/>
    <s v="Q4, FY25"/>
  </r>
  <r>
    <x v="2"/>
    <s v="IT DIGITAL"/>
    <s v="SHARED SERVICES IT"/>
    <d v="2005-01-04T00:00:00"/>
    <s v="Ganda"/>
    <s v="Sandjaja"/>
    <s v="ganda.sandjaja@srg.com.au"/>
    <x v="3"/>
    <x v="1"/>
    <d v="2024-05-23T00:00:00"/>
    <d v="2024-02-29T00:00:00"/>
    <m/>
    <x v="22"/>
    <s v="Q4, FY24"/>
  </r>
  <r>
    <x v="2"/>
    <s v="IT DIGITAL"/>
    <s v="SHARED SERVICES IT"/>
    <d v="2005-01-04T00:00:00"/>
    <s v="Ganda"/>
    <s v="Sandjaja"/>
    <s v="ganda.sandjaja@srg.com.au"/>
    <x v="3"/>
    <x v="1"/>
    <d v="2025-05-29T00:00:00"/>
    <d v="2025-04-09T00:00:00"/>
    <m/>
    <x v="0"/>
    <s v="Q4, FY25"/>
  </r>
  <r>
    <x v="2"/>
    <s v="IT DIGITAL"/>
    <s v="SHARED SERVICES IT"/>
    <d v="2005-01-04T00:00:00"/>
    <s v="Ganda"/>
    <s v="Sandjaja"/>
    <s v="ganda.sandjaja@srg.com.au"/>
    <x v="4"/>
    <x v="1"/>
    <d v="2024-05-23T00:00:00"/>
    <d v="2024-02-29T00:00:00"/>
    <m/>
    <x v="22"/>
    <s v="Q4, FY24"/>
  </r>
  <r>
    <x v="2"/>
    <s v="IT DIGITAL"/>
    <s v="SHARED SERVICES IT"/>
    <d v="2005-01-04T00:00:00"/>
    <s v="Ganda"/>
    <s v="Sandjaja"/>
    <s v="ganda.sandjaja@srg.com.au"/>
    <x v="4"/>
    <x v="1"/>
    <d v="2025-05-29T00:00:00"/>
    <d v="2025-04-09T00:00:00"/>
    <m/>
    <x v="0"/>
    <s v="Q4, FY25"/>
  </r>
  <r>
    <x v="2"/>
    <s v="IT DIGITAL"/>
    <s v="SHARED SERVICES IT"/>
    <d v="2005-01-04T00:00:00"/>
    <s v="Ganda"/>
    <s v="Sandjaja"/>
    <s v="ganda.sandjaja@srg.com.au"/>
    <x v="5"/>
    <x v="1"/>
    <d v="2024-05-23T00:00:00"/>
    <d v="2024-02-29T00:00:00"/>
    <m/>
    <x v="22"/>
    <s v="Q4, FY24"/>
  </r>
  <r>
    <x v="2"/>
    <s v="IT DIGITAL"/>
    <s v="SHARED SERVICES IT"/>
    <d v="2005-01-04T00:00:00"/>
    <s v="Ganda"/>
    <s v="Sandjaja"/>
    <s v="ganda.sandjaja@srg.com.au"/>
    <x v="5"/>
    <x v="1"/>
    <d v="2025-05-29T00:00:00"/>
    <d v="2025-04-09T00:00:00"/>
    <m/>
    <x v="0"/>
    <s v="Q4, FY25"/>
  </r>
  <r>
    <x v="2"/>
    <s v="IT DIGITAL"/>
    <s v="SHARED SERVICES IT"/>
    <d v="2005-01-04T00:00:00"/>
    <s v="Ganda"/>
    <s v="Sandjaja"/>
    <s v="ganda.sandjaja@srg.com.au"/>
    <x v="6"/>
    <x v="1"/>
    <d v="2024-05-23T00:00:00"/>
    <d v="2024-02-29T00:00:00"/>
    <m/>
    <x v="22"/>
    <s v="Q4, FY24"/>
  </r>
  <r>
    <x v="2"/>
    <s v="IT DIGITAL"/>
    <s v="SHARED SERVICES IT"/>
    <d v="2005-01-04T00:00:00"/>
    <s v="Ganda"/>
    <s v="Sandjaja"/>
    <s v="ganda.sandjaja@srg.com.au"/>
    <x v="6"/>
    <x v="1"/>
    <d v="2025-05-29T00:00:00"/>
    <d v="2025-04-09T00:00:00"/>
    <m/>
    <x v="0"/>
    <s v="Q4, FY25"/>
  </r>
  <r>
    <x v="2"/>
    <s v="IT DIGITAL"/>
    <s v="SHARED SERVICES IT"/>
    <d v="2005-01-04T00:00:00"/>
    <s v="Ganda"/>
    <s v="Sandjaja"/>
    <s v="ganda.sandjaja@srg.com.au"/>
    <x v="7"/>
    <x v="1"/>
    <d v="2022-03-28T00:00:00"/>
    <d v="2022-03-15T00:00:00"/>
    <m/>
    <x v="27"/>
    <s v="Q4, FY22"/>
  </r>
  <r>
    <x v="2"/>
    <s v="IT DIGITAL"/>
    <s v="SHARED SERVICES IT"/>
    <d v="2005-01-04T00:00:00"/>
    <s v="Ganda"/>
    <s v="Sandjaja"/>
    <s v="ganda.sandjaja@srg.com.au"/>
    <x v="8"/>
    <x v="1"/>
    <d v="2022-07-22T00:00:00"/>
    <d v="2022-06-23T00:00:00"/>
    <m/>
    <x v="31"/>
    <s v="Q1, FY23"/>
  </r>
  <r>
    <x v="2"/>
    <s v="IT DIGITAL"/>
    <s v="SHARED SERVICES IT"/>
    <d v="2005-01-04T00:00:00"/>
    <s v="Ganda"/>
    <s v="Sandjaja"/>
    <s v="ganda.sandjaja@srg.com.au"/>
    <x v="9"/>
    <x v="1"/>
    <d v="2021-11-04T00:00:00"/>
    <d v="2021-08-09T00:00:00"/>
    <m/>
    <x v="44"/>
    <s v="Q2, FY22"/>
  </r>
  <r>
    <x v="2"/>
    <s v="IT DIGITAL"/>
    <s v="SHARED SERVICES IT"/>
    <d v="2005-01-04T00:00:00"/>
    <s v="Ganda"/>
    <s v="Sandjaja"/>
    <s v="ganda.sandjaja@srg.com.au"/>
    <x v="10"/>
    <x v="1"/>
    <d v="2017-01-16T00:00:00"/>
    <d v="2018-07-10T00:00:00"/>
    <m/>
    <x v="50"/>
    <s v="Not Applicable"/>
  </r>
  <r>
    <x v="3"/>
    <s v="Property Management"/>
    <s v="SHARED SERVICES"/>
    <d v="2004-09-20T00:00:00"/>
    <s v="Jason"/>
    <s v="Wregg"/>
    <s v="jason.wregg@srg.com.au"/>
    <x v="11"/>
    <x v="1"/>
    <d v="2022-12-13T00:00:00"/>
    <d v="2022-10-03T00:00:00"/>
    <m/>
    <x v="40"/>
    <s v="Q2, FY23"/>
  </r>
  <r>
    <x v="3"/>
    <s v="Property Management"/>
    <s v="SHARED SERVICES"/>
    <d v="2004-09-20T00:00:00"/>
    <s v="Jason"/>
    <s v="Wregg"/>
    <s v="jason.wregg@srg.com.au"/>
    <x v="0"/>
    <x v="1"/>
    <d v="2022-10-04T00:00:00"/>
    <d v="2022-09-20T00:00:00"/>
    <m/>
    <x v="3"/>
    <s v="Q2, FY23"/>
  </r>
  <r>
    <x v="3"/>
    <s v="Property Management"/>
    <s v="SHARED SERVICES"/>
    <d v="2004-09-20T00:00:00"/>
    <s v="Jason"/>
    <s v="Wregg"/>
    <s v="jason.wregg@srg.com.au"/>
    <x v="1"/>
    <x v="1"/>
    <d v="2022-10-12T00:00:00"/>
    <d v="2022-09-20T00:00:00"/>
    <m/>
    <x v="3"/>
    <s v="Q2, FY23"/>
  </r>
  <r>
    <x v="3"/>
    <s v="Property Management"/>
    <s v="SHARED SERVICES"/>
    <d v="2004-09-20T00:00:00"/>
    <s v="Jason"/>
    <s v="Wregg"/>
    <s v="jason.wregg@srg.com.au"/>
    <x v="2"/>
    <x v="1"/>
    <d v="2024-05-20T00:00:00"/>
    <d v="2024-02-29T00:00:00"/>
    <m/>
    <x v="22"/>
    <s v="Q4, FY24"/>
  </r>
  <r>
    <x v="3"/>
    <s v="Property Management"/>
    <s v="SHARED SERVICES"/>
    <d v="2004-09-20T00:00:00"/>
    <s v="Jason"/>
    <s v="Wregg"/>
    <s v="jason.wregg@srg.com.au"/>
    <x v="2"/>
    <x v="1"/>
    <d v="2025-05-19T00:00:00"/>
    <d v="2025-04-06T00:00:00"/>
    <m/>
    <x v="0"/>
    <s v="Q4, FY25"/>
  </r>
  <r>
    <x v="3"/>
    <s v="Property Management"/>
    <s v="SHARED SERVICES"/>
    <d v="2004-09-20T00:00:00"/>
    <s v="Jason"/>
    <s v="Wregg"/>
    <s v="jason.wregg@srg.com.au"/>
    <x v="3"/>
    <x v="1"/>
    <d v="2024-05-20T00:00:00"/>
    <d v="2024-02-29T00:00:00"/>
    <m/>
    <x v="22"/>
    <s v="Q4, FY24"/>
  </r>
  <r>
    <x v="3"/>
    <s v="Property Management"/>
    <s v="SHARED SERVICES"/>
    <d v="2004-09-20T00:00:00"/>
    <s v="Jason"/>
    <s v="Wregg"/>
    <s v="jason.wregg@srg.com.au"/>
    <x v="3"/>
    <x v="1"/>
    <d v="2025-05-19T00:00:00"/>
    <d v="2025-04-06T00:00:00"/>
    <m/>
    <x v="0"/>
    <s v="Q4, FY25"/>
  </r>
  <r>
    <x v="3"/>
    <s v="Property Management"/>
    <s v="SHARED SERVICES"/>
    <d v="2004-09-20T00:00:00"/>
    <s v="Jason"/>
    <s v="Wregg"/>
    <s v="jason.wregg@srg.com.au"/>
    <x v="4"/>
    <x v="1"/>
    <d v="2024-05-20T00:00:00"/>
    <d v="2024-02-29T00:00:00"/>
    <m/>
    <x v="22"/>
    <s v="Q4, FY24"/>
  </r>
  <r>
    <x v="3"/>
    <s v="Property Management"/>
    <s v="SHARED SERVICES"/>
    <d v="2004-09-20T00:00:00"/>
    <s v="Jason"/>
    <s v="Wregg"/>
    <s v="jason.wregg@srg.com.au"/>
    <x v="4"/>
    <x v="1"/>
    <d v="2025-05-19T00:00:00"/>
    <d v="2025-04-06T00:00:00"/>
    <m/>
    <x v="0"/>
    <s v="Q4, FY25"/>
  </r>
  <r>
    <x v="3"/>
    <s v="Property Management"/>
    <s v="SHARED SERVICES"/>
    <d v="2004-09-20T00:00:00"/>
    <s v="Jason"/>
    <s v="Wregg"/>
    <s v="jason.wregg@srg.com.au"/>
    <x v="5"/>
    <x v="1"/>
    <d v="2024-05-13T00:00:00"/>
    <d v="2024-02-29T00:00:00"/>
    <m/>
    <x v="22"/>
    <s v="Q4, FY24"/>
  </r>
  <r>
    <x v="3"/>
    <s v="Property Management"/>
    <s v="SHARED SERVICES"/>
    <d v="2004-09-20T00:00:00"/>
    <s v="Jason"/>
    <s v="Wregg"/>
    <s v="jason.wregg@srg.com.au"/>
    <x v="5"/>
    <x v="1"/>
    <d v="2025-05-19T00:00:00"/>
    <d v="2025-03-30T00:00:00"/>
    <m/>
    <x v="0"/>
    <s v="Q4, FY25"/>
  </r>
  <r>
    <x v="3"/>
    <s v="Property Management"/>
    <s v="SHARED SERVICES"/>
    <d v="2004-09-20T00:00:00"/>
    <s v="Jason"/>
    <s v="Wregg"/>
    <s v="jason.wregg@srg.com.au"/>
    <x v="6"/>
    <x v="1"/>
    <d v="2024-05-13T00:00:00"/>
    <d v="2024-02-29T00:00:00"/>
    <m/>
    <x v="22"/>
    <s v="Q4, FY24"/>
  </r>
  <r>
    <x v="3"/>
    <s v="Property Management"/>
    <s v="SHARED SERVICES"/>
    <d v="2004-09-20T00:00:00"/>
    <s v="Jason"/>
    <s v="Wregg"/>
    <s v="jason.wregg@srg.com.au"/>
    <x v="6"/>
    <x v="1"/>
    <d v="2025-04-22T00:00:00"/>
    <d v="2025-03-30T00:00:00"/>
    <m/>
    <x v="1"/>
    <s v="Q4, FY25"/>
  </r>
  <r>
    <x v="3"/>
    <s v="Property Management"/>
    <s v="SHARED SERVICES"/>
    <d v="2004-09-20T00:00:00"/>
    <s v="Jason"/>
    <s v="Wregg"/>
    <s v="jason.wregg@srg.com.au"/>
    <x v="7"/>
    <x v="1"/>
    <d v="2022-04-04T00:00:00"/>
    <d v="2022-03-15T00:00:00"/>
    <m/>
    <x v="27"/>
    <s v="Q4, FY22"/>
  </r>
  <r>
    <x v="3"/>
    <s v="Property Management"/>
    <s v="SHARED SERVICES"/>
    <d v="2004-09-20T00:00:00"/>
    <s v="Jason"/>
    <s v="Wregg"/>
    <s v="jason.wregg@srg.com.au"/>
    <x v="8"/>
    <x v="1"/>
    <d v="2022-10-12T00:00:00"/>
    <d v="2022-06-23T00:00:00"/>
    <m/>
    <x v="3"/>
    <s v="Q2, FY23"/>
  </r>
  <r>
    <x v="3"/>
    <s v="Property Management"/>
    <s v="SHARED SERVICES"/>
    <d v="2004-09-20T00:00:00"/>
    <s v="Jason"/>
    <s v="Wregg"/>
    <s v="jason.wregg@srg.com.au"/>
    <x v="9"/>
    <x v="1"/>
    <d v="2021-09-03T00:00:00"/>
    <d v="2021-08-09T00:00:00"/>
    <m/>
    <x v="18"/>
    <s v="Q1, FY22"/>
  </r>
  <r>
    <x v="3"/>
    <s v="Property Management"/>
    <s v="SHARED SERVICES"/>
    <d v="2004-09-20T00:00:00"/>
    <s v="Jason"/>
    <s v="Wregg"/>
    <s v="jason.wregg@srg.com.au"/>
    <x v="10"/>
    <x v="1"/>
    <d v="2017-02-20T00:00:00"/>
    <d v="2019-05-31T00:00:00"/>
    <s v="This training was originally completed in SLICK/Campfire and completion has been recorded in TMS"/>
    <x v="50"/>
    <s v="Not Applicable"/>
  </r>
  <r>
    <x v="8"/>
    <s v="Supply Chain DCManagement"/>
    <s v="DC"/>
    <d v="2004-08-23T00:00:00"/>
    <s v="Raymond"/>
    <s v="Vella"/>
    <s v="rayevella13@gmail.com"/>
    <x v="0"/>
    <x v="1"/>
    <d v="2023-06-13T00:00:00"/>
    <d v="2022-10-06T00:00:00"/>
    <m/>
    <x v="35"/>
    <s v="Q4, FY23"/>
  </r>
  <r>
    <x v="8"/>
    <s v="Supply Chain DCManagement"/>
    <s v="DC"/>
    <d v="2004-08-23T00:00:00"/>
    <s v="Raymond"/>
    <s v="Vella"/>
    <s v="rayevella13@gmail.com"/>
    <x v="1"/>
    <x v="1"/>
    <d v="2023-06-13T00:00:00"/>
    <d v="2022-10-06T00:00:00"/>
    <m/>
    <x v="35"/>
    <s v="Q4, FY23"/>
  </r>
  <r>
    <x v="8"/>
    <m/>
    <s v="SHARED SERVICES"/>
    <d v="2004-01-06T00:00:00"/>
    <s v="Michelle"/>
    <s v="Slovik"/>
    <s v="michelle.slovik@harrisscarfe.com.au"/>
    <x v="11"/>
    <x v="1"/>
    <d v="2023-02-07T00:00:00"/>
    <d v="2022-10-03T00:00:00"/>
    <m/>
    <x v="39"/>
    <s v="Q3, FY23"/>
  </r>
  <r>
    <x v="8"/>
    <m/>
    <s v="SHARED SERVICES"/>
    <d v="2004-01-06T00:00:00"/>
    <s v="Michelle"/>
    <s v="Slovik"/>
    <s v="michelle.slovik@harrisscarfe.com.au"/>
    <x v="0"/>
    <x v="1"/>
    <d v="2023-02-07T00:00:00"/>
    <d v="2022-09-20T00:00:00"/>
    <m/>
    <x v="39"/>
    <s v="Q3, FY23"/>
  </r>
  <r>
    <x v="8"/>
    <m/>
    <s v="SHARED SERVICES"/>
    <d v="2004-01-06T00:00:00"/>
    <s v="Michelle"/>
    <s v="Slovik"/>
    <s v="michelle.slovik@harrisscarfe.com.au"/>
    <x v="1"/>
    <x v="1"/>
    <d v="2023-02-08T00:00:00"/>
    <d v="2022-09-20T00:00:00"/>
    <m/>
    <x v="39"/>
    <s v="Q3, FY23"/>
  </r>
  <r>
    <x v="8"/>
    <m/>
    <s v="SHARED SERVICES"/>
    <d v="2004-01-06T00:00:00"/>
    <s v="Michelle"/>
    <s v="Slovik"/>
    <s v="michelle.slovik@harrisscarfe.com.au"/>
    <x v="2"/>
    <x v="1"/>
    <d v="2024-07-30T00:00:00"/>
    <d v="2024-02-29T00:00:00"/>
    <m/>
    <x v="17"/>
    <s v="Q1, FY25"/>
  </r>
  <r>
    <x v="8"/>
    <m/>
    <s v="SHARED SERVICES"/>
    <d v="2004-01-06T00:00:00"/>
    <s v="Michelle"/>
    <s v="Slovik"/>
    <s v="michelle.slovik@harrisscarfe.com.au"/>
    <x v="3"/>
    <x v="0"/>
    <m/>
    <d v="2025-04-02T00:00:00"/>
    <m/>
    <x v="1"/>
    <s v="Q4, FY25"/>
  </r>
  <r>
    <x v="8"/>
    <m/>
    <s v="SHARED SERVICES"/>
    <d v="2004-01-06T00:00:00"/>
    <s v="Michelle"/>
    <s v="Slovik"/>
    <s v="michelle.slovik@harrisscarfe.com.au"/>
    <x v="3"/>
    <x v="1"/>
    <d v="2024-05-16T00:00:00"/>
    <d v="2024-02-29T00:00:00"/>
    <m/>
    <x v="22"/>
    <s v="Q4, FY24"/>
  </r>
  <r>
    <x v="8"/>
    <m/>
    <s v="SHARED SERVICES"/>
    <d v="2004-01-06T00:00:00"/>
    <s v="Michelle"/>
    <s v="Slovik"/>
    <s v="michelle.slovik@harrisscarfe.com.au"/>
    <x v="4"/>
    <x v="0"/>
    <m/>
    <d v="2025-04-07T00:00:00"/>
    <m/>
    <x v="1"/>
    <s v="Q4, FY25"/>
  </r>
  <r>
    <x v="8"/>
    <m/>
    <s v="SHARED SERVICES"/>
    <d v="2004-01-06T00:00:00"/>
    <s v="Michelle"/>
    <s v="Slovik"/>
    <s v="michelle.slovik@harrisscarfe.com.au"/>
    <x v="4"/>
    <x v="1"/>
    <d v="2024-05-21T00:00:00"/>
    <d v="2024-02-29T00:00:00"/>
    <m/>
    <x v="22"/>
    <s v="Q4, FY24"/>
  </r>
  <r>
    <x v="8"/>
    <m/>
    <s v="SHARED SERVICES"/>
    <d v="2004-01-06T00:00:00"/>
    <s v="Michelle"/>
    <s v="Slovik"/>
    <s v="michelle.slovik@harrisscarfe.com.au"/>
    <x v="5"/>
    <x v="1"/>
    <d v="2024-07-30T00:00:00"/>
    <d v="2024-02-29T00:00:00"/>
    <m/>
    <x v="17"/>
    <s v="Q1, FY25"/>
  </r>
  <r>
    <x v="8"/>
    <m/>
    <s v="SHARED SERVICES"/>
    <d v="2004-01-06T00:00:00"/>
    <s v="Michelle"/>
    <s v="Slovik"/>
    <s v="michelle.slovik@harrisscarfe.com.au"/>
    <x v="6"/>
    <x v="1"/>
    <d v="2024-07-30T00:00:00"/>
    <d v="2024-02-29T00:00:00"/>
    <m/>
    <x v="17"/>
    <s v="Q1, FY25"/>
  </r>
  <r>
    <x v="8"/>
    <m/>
    <s v="SHARED SERVICES"/>
    <d v="2004-01-06T00:00:00"/>
    <s v="Michelle"/>
    <s v="Slovik"/>
    <s v="michelle.slovik@harrisscarfe.com.au"/>
    <x v="7"/>
    <x v="1"/>
    <d v="2023-02-08T00:00:00"/>
    <d v="2022-03-15T00:00:00"/>
    <m/>
    <x v="39"/>
    <s v="Q3, FY23"/>
  </r>
  <r>
    <x v="8"/>
    <m/>
    <s v="SHARED SERVICES"/>
    <d v="2004-01-06T00:00:00"/>
    <s v="Michelle"/>
    <s v="Slovik"/>
    <s v="michelle.slovik@harrisscarfe.com.au"/>
    <x v="8"/>
    <x v="1"/>
    <d v="2023-02-08T00:00:00"/>
    <d v="2022-06-23T00:00:00"/>
    <m/>
    <x v="39"/>
    <s v="Q3, FY23"/>
  </r>
  <r>
    <x v="8"/>
    <m/>
    <s v="SHARED SERVICES"/>
    <d v="2004-01-06T00:00:00"/>
    <s v="Michelle"/>
    <s v="Slovik"/>
    <s v="michelle.slovik@harrisscarfe.com.au"/>
    <x v="9"/>
    <x v="1"/>
    <d v="2022-12-09T00:00:00"/>
    <d v="2021-10-17T00:00:00"/>
    <m/>
    <x v="40"/>
    <s v="Q2, FY23"/>
  </r>
  <r>
    <x v="8"/>
    <m/>
    <s v="SHARED SERVICES"/>
    <d v="2004-01-06T00:00:00"/>
    <s v="Michelle"/>
    <s v="Slovik"/>
    <s v="michelle.slovik@harrisscarfe.com.au"/>
    <x v="10"/>
    <x v="1"/>
    <d v="2023-02-07T00:00:00"/>
    <d v="2021-10-17T00:00:00"/>
    <m/>
    <x v="39"/>
    <s v="Q3, FY23"/>
  </r>
  <r>
    <x v="8"/>
    <s v="SC PROCESS &amp;TRANS TL"/>
    <s v="DC"/>
    <d v="2003-12-22T00:00:00"/>
    <s v="Joseph"/>
    <s v="Castello"/>
    <s v="jfkcasfam@gmail.com"/>
    <x v="0"/>
    <x v="1"/>
    <d v="2024-03-26T00:00:00"/>
    <d v="2022-10-06T00:00:00"/>
    <m/>
    <x v="5"/>
    <s v="Q4, FY24"/>
  </r>
  <r>
    <x v="8"/>
    <s v="SC PROCESS &amp;TRANS TL"/>
    <s v="DC"/>
    <d v="2003-12-22T00:00:00"/>
    <s v="Joseph"/>
    <s v="Castello"/>
    <s v="jfkcasfam@gmail.com"/>
    <x v="1"/>
    <x v="1"/>
    <d v="2024-03-26T00:00:00"/>
    <d v="2022-10-06T00:00:00"/>
    <m/>
    <x v="5"/>
    <s v="Q4, FY24"/>
  </r>
  <r>
    <x v="0"/>
    <s v="SS ECOMM SM4"/>
    <s v="SHARED SERVICES E-COM"/>
    <d v="2003-08-02T00:00:00"/>
    <s v="Michael"/>
    <s v="Tan"/>
    <s v="michael.tan@harrisscarfe.com.au"/>
    <x v="0"/>
    <x v="1"/>
    <d v="2022-10-04T00:00:00"/>
    <d v="2022-09-20T00:00:00"/>
    <m/>
    <x v="3"/>
    <s v="Q2, FY23"/>
  </r>
  <r>
    <x v="0"/>
    <s v="SS ECOMM SM4"/>
    <s v="SHARED SERVICES E-COM"/>
    <d v="2003-08-02T00:00:00"/>
    <s v="Michael"/>
    <s v="Tan"/>
    <s v="michael.tan@harrisscarfe.com.au"/>
    <x v="1"/>
    <x v="1"/>
    <d v="2022-10-04T00:00:00"/>
    <d v="2022-09-20T00:00:00"/>
    <m/>
    <x v="3"/>
    <s v="Q2, FY23"/>
  </r>
  <r>
    <x v="0"/>
    <s v="SS ECOMM SM4"/>
    <s v="SHARED SERVICES E-COM"/>
    <d v="2003-08-02T00:00:00"/>
    <s v="Michael"/>
    <s v="Tan"/>
    <s v="michael.tan@harrisscarfe.com.au"/>
    <x v="2"/>
    <x v="1"/>
    <d v="2024-05-03T00:00:00"/>
    <d v="2024-02-29T00:00:00"/>
    <m/>
    <x v="22"/>
    <s v="Q4, FY24"/>
  </r>
  <r>
    <x v="0"/>
    <s v="SS ECOMM SM4"/>
    <s v="SHARED SERVICES E-COM"/>
    <d v="2003-08-02T00:00:00"/>
    <s v="Michael"/>
    <s v="Tan"/>
    <s v="michael.tan@harrisscarfe.com.au"/>
    <x v="2"/>
    <x v="1"/>
    <d v="2025-04-30T00:00:00"/>
    <d v="2025-03-20T00:00:00"/>
    <m/>
    <x v="0"/>
    <s v="Q4, FY25"/>
  </r>
  <r>
    <x v="0"/>
    <s v="SS ECOMM SM4"/>
    <s v="SHARED SERVICES E-COM"/>
    <d v="2003-08-02T00:00:00"/>
    <s v="Michael"/>
    <s v="Tan"/>
    <s v="michael.tan@harrisscarfe.com.au"/>
    <x v="3"/>
    <x v="1"/>
    <d v="2024-05-03T00:00:00"/>
    <d v="2024-02-29T00:00:00"/>
    <m/>
    <x v="22"/>
    <s v="Q4, FY24"/>
  </r>
  <r>
    <x v="0"/>
    <s v="SS ECOMM SM4"/>
    <s v="SHARED SERVICES E-COM"/>
    <d v="2003-08-02T00:00:00"/>
    <s v="Michael"/>
    <s v="Tan"/>
    <s v="michael.tan@harrisscarfe.com.au"/>
    <x v="3"/>
    <x v="1"/>
    <d v="2025-04-28T00:00:00"/>
    <d v="2025-03-20T00:00:00"/>
    <m/>
    <x v="0"/>
    <s v="Q4, FY25"/>
  </r>
  <r>
    <x v="0"/>
    <s v="SS ECOMM SM4"/>
    <s v="SHARED SERVICES E-COM"/>
    <d v="2003-08-02T00:00:00"/>
    <s v="Michael"/>
    <s v="Tan"/>
    <s v="michael.tan@harrisscarfe.com.au"/>
    <x v="4"/>
    <x v="1"/>
    <d v="2024-05-03T00:00:00"/>
    <d v="2024-02-29T00:00:00"/>
    <m/>
    <x v="22"/>
    <s v="Q4, FY24"/>
  </r>
  <r>
    <x v="0"/>
    <s v="SS ECOMM SM4"/>
    <s v="SHARED SERVICES E-COM"/>
    <d v="2003-08-02T00:00:00"/>
    <s v="Michael"/>
    <s v="Tan"/>
    <s v="michael.tan@harrisscarfe.com.au"/>
    <x v="4"/>
    <x v="1"/>
    <d v="2025-04-28T00:00:00"/>
    <d v="2025-03-20T00:00:00"/>
    <m/>
    <x v="0"/>
    <s v="Q4, FY25"/>
  </r>
  <r>
    <x v="0"/>
    <s v="SS ECOMM SM4"/>
    <s v="SHARED SERVICES E-COM"/>
    <d v="2003-08-02T00:00:00"/>
    <s v="Michael"/>
    <s v="Tan"/>
    <s v="michael.tan@harrisscarfe.com.au"/>
    <x v="5"/>
    <x v="1"/>
    <d v="2024-05-03T00:00:00"/>
    <d v="2024-02-29T00:00:00"/>
    <m/>
    <x v="22"/>
    <s v="Q4, FY24"/>
  </r>
  <r>
    <x v="0"/>
    <s v="SS ECOMM SM4"/>
    <s v="SHARED SERVICES E-COM"/>
    <d v="2003-08-02T00:00:00"/>
    <s v="Michael"/>
    <s v="Tan"/>
    <s v="michael.tan@harrisscarfe.com.au"/>
    <x v="5"/>
    <x v="1"/>
    <d v="2025-04-30T00:00:00"/>
    <d v="2025-03-20T00:00:00"/>
    <m/>
    <x v="0"/>
    <s v="Q4, FY25"/>
  </r>
  <r>
    <x v="0"/>
    <s v="SS ECOMM SM4"/>
    <s v="SHARED SERVICES E-COM"/>
    <d v="2003-08-02T00:00:00"/>
    <s v="Michael"/>
    <s v="Tan"/>
    <s v="michael.tan@harrisscarfe.com.au"/>
    <x v="6"/>
    <x v="1"/>
    <d v="2024-05-03T00:00:00"/>
    <d v="2024-02-29T00:00:00"/>
    <m/>
    <x v="22"/>
    <s v="Q4, FY24"/>
  </r>
  <r>
    <x v="0"/>
    <s v="SS ECOMM SM4"/>
    <s v="SHARED SERVICES E-COM"/>
    <d v="2003-08-02T00:00:00"/>
    <s v="Michael"/>
    <s v="Tan"/>
    <s v="michael.tan@harrisscarfe.com.au"/>
    <x v="6"/>
    <x v="1"/>
    <d v="2025-04-30T00:00:00"/>
    <d v="2025-03-20T00:00:00"/>
    <m/>
    <x v="0"/>
    <s v="Q4, FY25"/>
  </r>
  <r>
    <x v="0"/>
    <s v="SS ECOMM SM4"/>
    <s v="SHARED SERVICES E-COM"/>
    <d v="2003-08-02T00:00:00"/>
    <s v="Michael"/>
    <s v="Tan"/>
    <s v="michael.tan@harrisscarfe.com.au"/>
    <x v="7"/>
    <x v="1"/>
    <d v="2022-05-02T00:00:00"/>
    <d v="2022-03-15T00:00:00"/>
    <m/>
    <x v="42"/>
    <s v="Q4, FY22"/>
  </r>
  <r>
    <x v="0"/>
    <s v="SS ECOMM SM4"/>
    <s v="SHARED SERVICES E-COM"/>
    <d v="2003-08-02T00:00:00"/>
    <s v="Michael"/>
    <s v="Tan"/>
    <s v="michael.tan@harrisscarfe.com.au"/>
    <x v="8"/>
    <x v="1"/>
    <d v="2022-10-04T00:00:00"/>
    <d v="2022-06-23T00:00:00"/>
    <m/>
    <x v="3"/>
    <s v="Q2, FY23"/>
  </r>
  <r>
    <x v="0"/>
    <s v="SS ECOMM SM4"/>
    <s v="SHARED SERVICES E-COM"/>
    <d v="2003-08-02T00:00:00"/>
    <s v="Michael"/>
    <s v="Tan"/>
    <s v="michael.tan@harrisscarfe.com.au"/>
    <x v="9"/>
    <x v="1"/>
    <d v="2021-11-03T00:00:00"/>
    <d v="2021-08-09T00:00:00"/>
    <m/>
    <x v="44"/>
    <s v="Q2, FY22"/>
  </r>
  <r>
    <x v="0"/>
    <s v="SS ECOMM SM4"/>
    <s v="SHARED SERVICES E-COM"/>
    <d v="2003-08-02T00:00:00"/>
    <s v="Michael"/>
    <s v="Tan"/>
    <s v="michael.tan@harrisscarfe.com.au"/>
    <x v="10"/>
    <x v="1"/>
    <d v="2021-12-09T00:00:00"/>
    <d v="2020-10-07T00:00:00"/>
    <m/>
    <x v="33"/>
    <s v="Q2, FY22"/>
  </r>
  <r>
    <x v="0"/>
    <s v="SS ECOMM SM4"/>
    <s v="SHARED SERVICES E-COM"/>
    <d v="2003-08-02T00:00:00"/>
    <s v="Michael"/>
    <s v="Tan"/>
    <s v="michael.tan@harrisscarfe.com.au"/>
    <x v="10"/>
    <x v="1"/>
    <d v="2022-05-03T00:00:00"/>
    <d v="2022-05-03T00:00:00"/>
    <m/>
    <x v="42"/>
    <s v="Q4, FY22"/>
  </r>
  <r>
    <x v="2"/>
    <s v="IT SALES &amp; OPS"/>
    <s v="SHARED SERVICES IT"/>
    <d v="2003-04-17T00:00:00"/>
    <s v="Darel"/>
    <s v="Ong"/>
    <s v="darel.ong@srg.com.au"/>
    <x v="0"/>
    <x v="1"/>
    <d v="2022-10-11T00:00:00"/>
    <d v="2022-09-20T00:00:00"/>
    <m/>
    <x v="3"/>
    <s v="Q2, FY23"/>
  </r>
  <r>
    <x v="2"/>
    <s v="IT SALES &amp; OPS"/>
    <s v="SHARED SERVICES IT"/>
    <d v="2003-04-17T00:00:00"/>
    <s v="Darel"/>
    <s v="Ong"/>
    <s v="darel.ong@srg.com.au"/>
    <x v="1"/>
    <x v="1"/>
    <d v="2022-10-11T00:00:00"/>
    <d v="2022-09-20T00:00:00"/>
    <m/>
    <x v="3"/>
    <s v="Q2, FY23"/>
  </r>
  <r>
    <x v="2"/>
    <s v="IT SALES &amp; OPS"/>
    <s v="SHARED SERVICES IT"/>
    <d v="2003-04-17T00:00:00"/>
    <s v="Darel"/>
    <s v="Ong"/>
    <s v="darel.ong@srg.com.au"/>
    <x v="2"/>
    <x v="1"/>
    <d v="2019-06-29T00:00:00"/>
    <d v="2019-06-29T00:00:00"/>
    <m/>
    <x v="59"/>
    <s v="Q4, FY19"/>
  </r>
  <r>
    <x v="2"/>
    <s v="IT SALES &amp; OPS"/>
    <s v="SHARED SERVICES IT"/>
    <d v="2003-04-17T00:00:00"/>
    <s v="Darel"/>
    <s v="Ong"/>
    <s v="darel.ong@srg.com.au"/>
    <x v="2"/>
    <x v="1"/>
    <d v="2024-04-26T00:00:00"/>
    <d v="2024-02-29T00:00:00"/>
    <m/>
    <x v="22"/>
    <s v="Q4, FY24"/>
  </r>
  <r>
    <x v="2"/>
    <s v="IT SALES &amp; OPS"/>
    <s v="SHARED SERVICES IT"/>
    <d v="2003-04-17T00:00:00"/>
    <s v="Darel"/>
    <s v="Ong"/>
    <s v="darel.ong@srg.com.au"/>
    <x v="2"/>
    <x v="1"/>
    <d v="2025-04-04T00:00:00"/>
    <d v="2025-03-13T00:00:00"/>
    <m/>
    <x v="1"/>
    <s v="Q4, FY25"/>
  </r>
  <r>
    <x v="2"/>
    <s v="IT SALES &amp; OPS"/>
    <s v="SHARED SERVICES IT"/>
    <d v="2003-04-17T00:00:00"/>
    <s v="Darel"/>
    <s v="Ong"/>
    <s v="darel.ong@srg.com.au"/>
    <x v="3"/>
    <x v="0"/>
    <m/>
    <d v="2025-04-10T00:00:00"/>
    <m/>
    <x v="1"/>
    <s v="Q4, FY25"/>
  </r>
  <r>
    <x v="2"/>
    <s v="IT SALES &amp; OPS"/>
    <s v="SHARED SERVICES IT"/>
    <d v="2003-04-17T00:00:00"/>
    <s v="Darel"/>
    <s v="Ong"/>
    <s v="darel.ong@srg.com.au"/>
    <x v="3"/>
    <x v="1"/>
    <d v="2019-06-29T00:00:00"/>
    <d v="2019-06-29T00:00:00"/>
    <m/>
    <x v="59"/>
    <s v="Q4, FY19"/>
  </r>
  <r>
    <x v="2"/>
    <s v="IT SALES &amp; OPS"/>
    <s v="SHARED SERVICES IT"/>
    <d v="2003-04-17T00:00:00"/>
    <s v="Darel"/>
    <s v="Ong"/>
    <s v="darel.ong@srg.com.au"/>
    <x v="3"/>
    <x v="1"/>
    <d v="2024-04-26T00:00:00"/>
    <d v="2024-02-29T00:00:00"/>
    <m/>
    <x v="22"/>
    <s v="Q4, FY24"/>
  </r>
  <r>
    <x v="2"/>
    <s v="IT SALES &amp; OPS"/>
    <s v="SHARED SERVICES IT"/>
    <d v="2003-04-17T00:00:00"/>
    <s v="Darel"/>
    <s v="Ong"/>
    <s v="darel.ong@srg.com.au"/>
    <x v="3"/>
    <x v="1"/>
    <d v="2024-05-24T00:00:00"/>
    <d v="2024-05-24T00:00:00"/>
    <m/>
    <x v="22"/>
    <s v="Q4, FY24"/>
  </r>
  <r>
    <x v="2"/>
    <s v="IT SALES &amp; OPS"/>
    <s v="SHARED SERVICES IT"/>
    <d v="2003-04-17T00:00:00"/>
    <s v="Darel"/>
    <s v="Ong"/>
    <s v="darel.ong@srg.com.au"/>
    <x v="4"/>
    <x v="1"/>
    <d v="2019-06-29T00:00:00"/>
    <d v="2019-06-29T00:00:00"/>
    <m/>
    <x v="59"/>
    <s v="Q4, FY19"/>
  </r>
  <r>
    <x v="2"/>
    <s v="IT SALES &amp; OPS"/>
    <s v="SHARED SERVICES IT"/>
    <d v="2003-04-17T00:00:00"/>
    <s v="Darel"/>
    <s v="Ong"/>
    <s v="darel.ong@srg.com.au"/>
    <x v="4"/>
    <x v="1"/>
    <d v="2024-04-26T00:00:00"/>
    <d v="2024-02-29T00:00:00"/>
    <m/>
    <x v="22"/>
    <s v="Q4, FY24"/>
  </r>
  <r>
    <x v="2"/>
    <s v="IT SALES &amp; OPS"/>
    <s v="SHARED SERVICES IT"/>
    <d v="2003-04-17T00:00:00"/>
    <s v="Darel"/>
    <s v="Ong"/>
    <s v="darel.ong@srg.com.au"/>
    <x v="4"/>
    <x v="1"/>
    <d v="2025-04-04T00:00:00"/>
    <d v="2025-03-13T00:00:00"/>
    <m/>
    <x v="1"/>
    <s v="Q4, FY25"/>
  </r>
  <r>
    <x v="2"/>
    <s v="IT SALES &amp; OPS"/>
    <s v="SHARED SERVICES IT"/>
    <d v="2003-04-17T00:00:00"/>
    <s v="Darel"/>
    <s v="Ong"/>
    <s v="darel.ong@srg.com.au"/>
    <x v="5"/>
    <x v="0"/>
    <m/>
    <d v="2025-03-13T00:00:00"/>
    <m/>
    <x v="2"/>
    <s v="Q3, FY25"/>
  </r>
  <r>
    <x v="2"/>
    <s v="IT SALES &amp; OPS"/>
    <s v="SHARED SERVICES IT"/>
    <d v="2003-04-17T00:00:00"/>
    <s v="Darel"/>
    <s v="Ong"/>
    <s v="darel.ong@srg.com.au"/>
    <x v="5"/>
    <x v="1"/>
    <d v="2019-06-29T00:00:00"/>
    <d v="2019-06-29T00:00:00"/>
    <m/>
    <x v="59"/>
    <s v="Q4, FY19"/>
  </r>
  <r>
    <x v="2"/>
    <s v="IT SALES &amp; OPS"/>
    <s v="SHARED SERVICES IT"/>
    <d v="2003-04-17T00:00:00"/>
    <s v="Darel"/>
    <s v="Ong"/>
    <s v="darel.ong@srg.com.au"/>
    <x v="5"/>
    <x v="1"/>
    <d v="2024-04-26T00:00:00"/>
    <d v="2024-02-29T00:00:00"/>
    <m/>
    <x v="22"/>
    <s v="Q4, FY24"/>
  </r>
  <r>
    <x v="2"/>
    <s v="IT SALES &amp; OPS"/>
    <s v="SHARED SERVICES IT"/>
    <d v="2003-04-17T00:00:00"/>
    <s v="Darel"/>
    <s v="Ong"/>
    <s v="darel.ong@srg.com.au"/>
    <x v="6"/>
    <x v="0"/>
    <m/>
    <d v="2025-04-10T00:00:00"/>
    <m/>
    <x v="1"/>
    <s v="Q4, FY25"/>
  </r>
  <r>
    <x v="2"/>
    <s v="IT SALES &amp; OPS"/>
    <s v="SHARED SERVICES IT"/>
    <d v="2003-04-17T00:00:00"/>
    <s v="Darel"/>
    <s v="Ong"/>
    <s v="darel.ong@srg.com.au"/>
    <x v="6"/>
    <x v="1"/>
    <d v="2024-05-24T00:00:00"/>
    <d v="2024-02-29T00:00:00"/>
    <m/>
    <x v="22"/>
    <s v="Q4, FY24"/>
  </r>
  <r>
    <x v="2"/>
    <s v="IT SALES &amp; OPS"/>
    <s v="SHARED SERVICES IT"/>
    <d v="2003-04-17T00:00:00"/>
    <s v="Darel"/>
    <s v="Ong"/>
    <s v="darel.ong@srg.com.au"/>
    <x v="7"/>
    <x v="1"/>
    <d v="2022-03-27T00:00:00"/>
    <d v="2022-03-15T00:00:00"/>
    <m/>
    <x v="6"/>
    <s v="Q3, FY22"/>
  </r>
  <r>
    <x v="2"/>
    <s v="IT SALES &amp; OPS"/>
    <s v="SHARED SERVICES IT"/>
    <d v="2003-04-17T00:00:00"/>
    <s v="Darel"/>
    <s v="Ong"/>
    <s v="darel.ong@srg.com.au"/>
    <x v="8"/>
    <x v="1"/>
    <d v="2022-09-27T00:00:00"/>
    <d v="2022-06-23T00:00:00"/>
    <m/>
    <x v="3"/>
    <s v="Q2, FY23"/>
  </r>
  <r>
    <x v="2"/>
    <s v="IT SALES &amp; OPS"/>
    <s v="SHARED SERVICES IT"/>
    <d v="2003-04-17T00:00:00"/>
    <s v="Darel"/>
    <s v="Ong"/>
    <s v="darel.ong@srg.com.au"/>
    <x v="9"/>
    <x v="1"/>
    <d v="2021-11-06T00:00:00"/>
    <d v="2021-08-09T00:00:00"/>
    <m/>
    <x v="44"/>
    <s v="Q2, FY22"/>
  </r>
  <r>
    <x v="2"/>
    <s v="IT SALES &amp; OPS"/>
    <s v="SHARED SERVICES IT"/>
    <d v="2003-04-17T00:00:00"/>
    <s v="Darel"/>
    <s v="Ong"/>
    <s v="darel.ong@srg.com.au"/>
    <x v="10"/>
    <x v="1"/>
    <d v="2016-12-18T00:00:00"/>
    <d v="2019-05-31T00:00:00"/>
    <s v="This training was originally completed in SLICK/Campfire and completion has been recorded in TMS"/>
    <x v="50"/>
    <s v="Not Applicable"/>
  </r>
  <r>
    <x v="3"/>
    <s v="Facilities Management"/>
    <s v="SHARED SERVICES"/>
    <d v="2003-03-17T00:00:00"/>
    <s v="Tom"/>
    <s v="Mclelland"/>
    <s v="Tom.McLelland@spotlight.com.au"/>
    <x v="0"/>
    <x v="1"/>
    <d v="2022-11-25T00:00:00"/>
    <d v="2022-09-20T00:00:00"/>
    <m/>
    <x v="26"/>
    <s v="Q2, FY23"/>
  </r>
  <r>
    <x v="3"/>
    <s v="Facilities Management"/>
    <s v="SHARED SERVICES"/>
    <d v="2003-03-17T00:00:00"/>
    <s v="Tom"/>
    <s v="Mclelland"/>
    <s v="Tom.McLelland@spotlight.com.au"/>
    <x v="1"/>
    <x v="1"/>
    <d v="2022-11-25T00:00:00"/>
    <d v="2022-09-20T00:00:00"/>
    <m/>
    <x v="26"/>
    <s v="Q2, FY23"/>
  </r>
  <r>
    <x v="3"/>
    <s v="Facilities Management"/>
    <s v="SHARED SERVICES"/>
    <d v="2003-03-17T00:00:00"/>
    <s v="Tom"/>
    <s v="Mclelland"/>
    <s v="Tom.McLelland@spotlight.com.au"/>
    <x v="2"/>
    <x v="1"/>
    <d v="2024-06-19T00:00:00"/>
    <d v="2024-02-29T00:00:00"/>
    <m/>
    <x v="21"/>
    <s v="Q4, FY24"/>
  </r>
  <r>
    <x v="3"/>
    <s v="Facilities Management"/>
    <s v="SHARED SERVICES"/>
    <d v="2003-03-17T00:00:00"/>
    <s v="Tom"/>
    <s v="Mclelland"/>
    <s v="Tom.McLelland@spotlight.com.au"/>
    <x v="2"/>
    <x v="1"/>
    <d v="2025-05-19T00:00:00"/>
    <d v="2025-05-06T00:00:00"/>
    <m/>
    <x v="0"/>
    <s v="Q4, FY25"/>
  </r>
  <r>
    <x v="3"/>
    <s v="Facilities Management"/>
    <s v="SHARED SERVICES"/>
    <d v="2003-03-17T00:00:00"/>
    <s v="Tom"/>
    <s v="Mclelland"/>
    <s v="Tom.McLelland@spotlight.com.au"/>
    <x v="3"/>
    <x v="1"/>
    <d v="2024-06-20T00:00:00"/>
    <d v="2024-02-29T00:00:00"/>
    <m/>
    <x v="21"/>
    <s v="Q4, FY24"/>
  </r>
  <r>
    <x v="3"/>
    <s v="Facilities Management"/>
    <s v="SHARED SERVICES"/>
    <d v="2003-03-17T00:00:00"/>
    <s v="Tom"/>
    <s v="Mclelland"/>
    <s v="Tom.McLelland@spotlight.com.au"/>
    <x v="3"/>
    <x v="1"/>
    <d v="2025-05-19T00:00:00"/>
    <d v="2025-05-07T00:00:00"/>
    <m/>
    <x v="0"/>
    <s v="Q4, FY25"/>
  </r>
  <r>
    <x v="3"/>
    <s v="Facilities Management"/>
    <s v="SHARED SERVICES"/>
    <d v="2003-03-17T00:00:00"/>
    <s v="Tom"/>
    <s v="Mclelland"/>
    <s v="Tom.McLelland@spotlight.com.au"/>
    <x v="4"/>
    <x v="1"/>
    <d v="2024-06-19T00:00:00"/>
    <d v="2024-02-29T00:00:00"/>
    <m/>
    <x v="21"/>
    <s v="Q4, FY24"/>
  </r>
  <r>
    <x v="3"/>
    <s v="Facilities Management"/>
    <s v="SHARED SERVICES"/>
    <d v="2003-03-17T00:00:00"/>
    <s v="Tom"/>
    <s v="Mclelland"/>
    <s v="Tom.McLelland@spotlight.com.au"/>
    <x v="4"/>
    <x v="1"/>
    <d v="2025-05-19T00:00:00"/>
    <d v="2025-05-06T00:00:00"/>
    <m/>
    <x v="0"/>
    <s v="Q4, FY25"/>
  </r>
  <r>
    <x v="3"/>
    <s v="Facilities Management"/>
    <s v="SHARED SERVICES"/>
    <d v="2003-03-17T00:00:00"/>
    <s v="Tom"/>
    <s v="Mclelland"/>
    <s v="Tom.McLelland@spotlight.com.au"/>
    <x v="5"/>
    <x v="1"/>
    <d v="2024-06-19T00:00:00"/>
    <d v="2024-02-29T00:00:00"/>
    <m/>
    <x v="21"/>
    <s v="Q4, FY24"/>
  </r>
  <r>
    <x v="3"/>
    <s v="Facilities Management"/>
    <s v="SHARED SERVICES"/>
    <d v="2003-03-17T00:00:00"/>
    <s v="Tom"/>
    <s v="Mclelland"/>
    <s v="Tom.McLelland@spotlight.com.au"/>
    <x v="5"/>
    <x v="1"/>
    <d v="2025-05-19T00:00:00"/>
    <d v="2025-05-06T00:00:00"/>
    <m/>
    <x v="0"/>
    <s v="Q4, FY25"/>
  </r>
  <r>
    <x v="3"/>
    <s v="Facilities Management"/>
    <s v="SHARED SERVICES"/>
    <d v="2003-03-17T00:00:00"/>
    <s v="Tom"/>
    <s v="Mclelland"/>
    <s v="Tom.McLelland@spotlight.com.au"/>
    <x v="6"/>
    <x v="1"/>
    <d v="2024-06-19T00:00:00"/>
    <d v="2024-02-29T00:00:00"/>
    <m/>
    <x v="21"/>
    <s v="Q4, FY24"/>
  </r>
  <r>
    <x v="3"/>
    <s v="Facilities Management"/>
    <s v="SHARED SERVICES"/>
    <d v="2003-03-17T00:00:00"/>
    <s v="Tom"/>
    <s v="Mclelland"/>
    <s v="Tom.McLelland@spotlight.com.au"/>
    <x v="6"/>
    <x v="1"/>
    <d v="2025-05-19T00:00:00"/>
    <d v="2025-05-06T00:00:00"/>
    <m/>
    <x v="0"/>
    <s v="Q4, FY25"/>
  </r>
  <r>
    <x v="3"/>
    <s v="Facilities Management"/>
    <s v="SHARED SERVICES"/>
    <d v="2003-03-17T00:00:00"/>
    <s v="Tom"/>
    <s v="Mclelland"/>
    <s v="Tom.McLelland@spotlight.com.au"/>
    <x v="7"/>
    <x v="1"/>
    <d v="2022-05-03T00:00:00"/>
    <d v="2022-03-15T00:00:00"/>
    <m/>
    <x v="42"/>
    <s v="Q4, FY22"/>
  </r>
  <r>
    <x v="3"/>
    <s v="Facilities Management"/>
    <s v="SHARED SERVICES"/>
    <d v="2003-03-17T00:00:00"/>
    <s v="Tom"/>
    <s v="Mclelland"/>
    <s v="Tom.McLelland@spotlight.com.au"/>
    <x v="8"/>
    <x v="1"/>
    <d v="2022-11-25T00:00:00"/>
    <d v="2022-06-23T00:00:00"/>
    <m/>
    <x v="26"/>
    <s v="Q2, FY23"/>
  </r>
  <r>
    <x v="3"/>
    <s v="Facilities Management"/>
    <s v="SHARED SERVICES"/>
    <d v="2003-03-17T00:00:00"/>
    <s v="Tom"/>
    <s v="Mclelland"/>
    <s v="Tom.McLelland@spotlight.com.au"/>
    <x v="9"/>
    <x v="1"/>
    <d v="2021-08-31T00:00:00"/>
    <d v="2021-08-09T00:00:00"/>
    <m/>
    <x v="18"/>
    <s v="Q1, FY22"/>
  </r>
  <r>
    <x v="3"/>
    <s v="Facilities Management"/>
    <s v="SHARED SERVICES"/>
    <d v="2003-03-17T00:00:00"/>
    <s v="Tom"/>
    <s v="Mclelland"/>
    <s v="Tom.McLelland@spotlight.com.au"/>
    <x v="10"/>
    <x v="1"/>
    <d v="2017-03-17T00:00:00"/>
    <d v="2019-05-31T00:00:00"/>
    <s v="This training was originally completed in SLICK/Campfire and completion has been recorded in TMS"/>
    <x v="50"/>
    <s v="Not Applicable"/>
  </r>
  <r>
    <x v="8"/>
    <s v="Supply Chain DCManagement"/>
    <s v="DC"/>
    <d v="2002-12-30T00:00:00"/>
    <s v="Ross"/>
    <s v="Amphlett"/>
    <s v="rossamphlett@ymail.com"/>
    <x v="0"/>
    <x v="1"/>
    <d v="2024-03-26T00:00:00"/>
    <d v="2022-10-06T00:00:00"/>
    <m/>
    <x v="5"/>
    <s v="Q4, FY24"/>
  </r>
  <r>
    <x v="8"/>
    <s v="Supply Chain DCManagement"/>
    <s v="DC"/>
    <d v="2002-12-30T00:00:00"/>
    <s v="Ross"/>
    <s v="Amphlett"/>
    <s v="rossamphlett@ymail.com"/>
    <x v="1"/>
    <x v="1"/>
    <d v="2024-03-26T00:00:00"/>
    <d v="2022-10-06T00:00:00"/>
    <m/>
    <x v="5"/>
    <s v="Q4, FY24"/>
  </r>
  <r>
    <x v="2"/>
    <s v="IT BUSINESS INTELLIGENCE"/>
    <s v="SHARED SERVICES IT"/>
    <d v="2002-01-07T00:00:00"/>
    <s v="Peter"/>
    <s v="Lyons"/>
    <s v="peter.lyons@srg.com.au"/>
    <x v="0"/>
    <x v="1"/>
    <d v="2023-01-09T00:00:00"/>
    <d v="2022-09-20T00:00:00"/>
    <m/>
    <x v="9"/>
    <s v="Q3, FY23"/>
  </r>
  <r>
    <x v="2"/>
    <s v="IT BUSINESS INTELLIGENCE"/>
    <s v="SHARED SERVICES IT"/>
    <d v="2002-01-07T00:00:00"/>
    <s v="Peter"/>
    <s v="Lyons"/>
    <s v="peter.lyons@srg.com.au"/>
    <x v="1"/>
    <x v="1"/>
    <d v="2023-01-09T00:00:00"/>
    <d v="2022-09-20T00:00:00"/>
    <m/>
    <x v="9"/>
    <s v="Q3, FY23"/>
  </r>
  <r>
    <x v="2"/>
    <s v="IT BUSINESS INTELLIGENCE"/>
    <s v="SHARED SERVICES IT"/>
    <d v="2002-01-07T00:00:00"/>
    <s v="Peter"/>
    <s v="Lyons"/>
    <s v="peter.lyons@srg.com.au"/>
    <x v="2"/>
    <x v="1"/>
    <d v="2024-04-18T00:00:00"/>
    <d v="2024-02-29T00:00:00"/>
    <m/>
    <x v="5"/>
    <s v="Q4, FY24"/>
  </r>
  <r>
    <x v="2"/>
    <s v="IT BUSINESS INTELLIGENCE"/>
    <s v="SHARED SERVICES IT"/>
    <d v="2002-01-07T00:00:00"/>
    <s v="Peter"/>
    <s v="Lyons"/>
    <s v="peter.lyons@srg.com.au"/>
    <x v="2"/>
    <x v="1"/>
    <d v="2025-05-29T00:00:00"/>
    <d v="2025-03-05T00:00:00"/>
    <m/>
    <x v="0"/>
    <s v="Q4, FY25"/>
  </r>
  <r>
    <x v="2"/>
    <s v="IT BUSINESS INTELLIGENCE"/>
    <s v="SHARED SERVICES IT"/>
    <d v="2002-01-07T00:00:00"/>
    <s v="Peter"/>
    <s v="Lyons"/>
    <s v="peter.lyons@srg.com.au"/>
    <x v="3"/>
    <x v="1"/>
    <d v="2020-02-04T00:00:00"/>
    <d v="2020-01-23T00:00:00"/>
    <m/>
    <x v="62"/>
    <s v="Q3, FY20"/>
  </r>
  <r>
    <x v="2"/>
    <s v="IT BUSINESS INTELLIGENCE"/>
    <s v="SHARED SERVICES IT"/>
    <d v="2002-01-07T00:00:00"/>
    <s v="Peter"/>
    <s v="Lyons"/>
    <s v="peter.lyons@srg.com.au"/>
    <x v="3"/>
    <x v="1"/>
    <d v="2024-04-18T00:00:00"/>
    <d v="2024-02-29T00:00:00"/>
    <m/>
    <x v="5"/>
    <s v="Q4, FY24"/>
  </r>
  <r>
    <x v="2"/>
    <s v="IT BUSINESS INTELLIGENCE"/>
    <s v="SHARED SERVICES IT"/>
    <d v="2002-01-07T00:00:00"/>
    <s v="Peter"/>
    <s v="Lyons"/>
    <s v="peter.lyons@srg.com.au"/>
    <x v="3"/>
    <x v="1"/>
    <d v="2025-04-16T00:00:00"/>
    <d v="2025-03-05T00:00:00"/>
    <m/>
    <x v="1"/>
    <s v="Q4, FY25"/>
  </r>
  <r>
    <x v="2"/>
    <s v="IT BUSINESS INTELLIGENCE"/>
    <s v="SHARED SERVICES IT"/>
    <d v="2002-01-07T00:00:00"/>
    <s v="Peter"/>
    <s v="Lyons"/>
    <s v="peter.lyons@srg.com.au"/>
    <x v="4"/>
    <x v="1"/>
    <d v="2024-04-18T00:00:00"/>
    <d v="2024-02-29T00:00:00"/>
    <m/>
    <x v="5"/>
    <s v="Q4, FY24"/>
  </r>
  <r>
    <x v="2"/>
    <s v="IT BUSINESS INTELLIGENCE"/>
    <s v="SHARED SERVICES IT"/>
    <d v="2002-01-07T00:00:00"/>
    <s v="Peter"/>
    <s v="Lyons"/>
    <s v="peter.lyons@srg.com.au"/>
    <x v="4"/>
    <x v="1"/>
    <d v="2025-05-19T00:00:00"/>
    <d v="2025-03-05T00:00:00"/>
    <m/>
    <x v="0"/>
    <s v="Q4, FY25"/>
  </r>
  <r>
    <x v="2"/>
    <s v="IT BUSINESS INTELLIGENCE"/>
    <s v="SHARED SERVICES IT"/>
    <d v="2002-01-07T00:00:00"/>
    <s v="Peter"/>
    <s v="Lyons"/>
    <s v="peter.lyons@srg.com.au"/>
    <x v="5"/>
    <x v="1"/>
    <d v="2020-01-07T00:00:00"/>
    <d v="2020-01-07T00:00:00"/>
    <m/>
    <x v="57"/>
    <s v="Q3, FY20"/>
  </r>
  <r>
    <x v="2"/>
    <s v="IT BUSINESS INTELLIGENCE"/>
    <s v="SHARED SERVICES IT"/>
    <d v="2002-01-07T00:00:00"/>
    <s v="Peter"/>
    <s v="Lyons"/>
    <s v="peter.lyons@srg.com.au"/>
    <x v="5"/>
    <x v="1"/>
    <d v="2024-04-18T00:00:00"/>
    <d v="2024-02-29T00:00:00"/>
    <m/>
    <x v="5"/>
    <s v="Q4, FY24"/>
  </r>
  <r>
    <x v="2"/>
    <s v="IT BUSINESS INTELLIGENCE"/>
    <s v="SHARED SERVICES IT"/>
    <d v="2002-01-07T00:00:00"/>
    <s v="Peter"/>
    <s v="Lyons"/>
    <s v="peter.lyons@srg.com.au"/>
    <x v="5"/>
    <x v="1"/>
    <d v="2025-05-29T00:00:00"/>
    <d v="2025-03-05T00:00:00"/>
    <m/>
    <x v="0"/>
    <s v="Q4, FY25"/>
  </r>
  <r>
    <x v="2"/>
    <s v="IT BUSINESS INTELLIGENCE"/>
    <s v="SHARED SERVICES IT"/>
    <d v="2002-01-07T00:00:00"/>
    <s v="Peter"/>
    <s v="Lyons"/>
    <s v="peter.lyons@srg.com.au"/>
    <x v="6"/>
    <x v="1"/>
    <d v="2024-04-18T00:00:00"/>
    <d v="2024-02-29T00:00:00"/>
    <m/>
    <x v="5"/>
    <s v="Q4, FY24"/>
  </r>
  <r>
    <x v="2"/>
    <s v="IT BUSINESS INTELLIGENCE"/>
    <s v="SHARED SERVICES IT"/>
    <d v="2002-01-07T00:00:00"/>
    <s v="Peter"/>
    <s v="Lyons"/>
    <s v="peter.lyons@srg.com.au"/>
    <x v="6"/>
    <x v="1"/>
    <d v="2025-05-19T00:00:00"/>
    <d v="2025-03-05T00:00:00"/>
    <s v="Download, read and save in My D"/>
    <x v="0"/>
    <s v="Q4, FY25"/>
  </r>
  <r>
    <x v="2"/>
    <s v="IT BUSINESS INTELLIGENCE"/>
    <s v="SHARED SERVICES IT"/>
    <d v="2002-01-07T00:00:00"/>
    <s v="Peter"/>
    <s v="Lyons"/>
    <s v="peter.lyons@srg.com.au"/>
    <x v="7"/>
    <x v="1"/>
    <d v="2022-03-28T00:00:00"/>
    <d v="2022-03-15T00:00:00"/>
    <m/>
    <x v="27"/>
    <s v="Q4, FY22"/>
  </r>
  <r>
    <x v="2"/>
    <s v="IT BUSINESS INTELLIGENCE"/>
    <s v="SHARED SERVICES IT"/>
    <d v="2002-01-07T00:00:00"/>
    <s v="Peter"/>
    <s v="Lyons"/>
    <s v="peter.lyons@srg.com.au"/>
    <x v="8"/>
    <x v="1"/>
    <d v="2023-01-09T00:00:00"/>
    <d v="2022-06-23T00:00:00"/>
    <m/>
    <x v="9"/>
    <s v="Q3, FY23"/>
  </r>
  <r>
    <x v="2"/>
    <s v="IT BUSINESS INTELLIGENCE"/>
    <s v="SHARED SERVICES IT"/>
    <d v="2002-01-07T00:00:00"/>
    <s v="Peter"/>
    <s v="Lyons"/>
    <s v="peter.lyons@srg.com.au"/>
    <x v="9"/>
    <x v="1"/>
    <d v="2021-09-10T00:00:00"/>
    <d v="2021-08-09T00:00:00"/>
    <m/>
    <x v="18"/>
    <s v="Q1, FY22"/>
  </r>
  <r>
    <x v="2"/>
    <s v="IT BUSINESS INTELLIGENCE"/>
    <s v="SHARED SERVICES IT"/>
    <d v="2002-01-07T00:00:00"/>
    <s v="Peter"/>
    <s v="Lyons"/>
    <s v="peter.lyons@srg.com.au"/>
    <x v="10"/>
    <x v="1"/>
    <d v="2017-01-12T00:00:00"/>
    <d v="2018-07-10T00:00:00"/>
    <m/>
    <x v="50"/>
    <s v="Not Applicable"/>
  </r>
  <r>
    <x v="7"/>
    <m/>
    <s v="SHARED SERVICES HR"/>
    <d v="2001-11-12T00:00:00"/>
    <s v="Angela"/>
    <s v="Puopolo"/>
    <s v="angela.puopolo@srg.com.au"/>
    <x v="0"/>
    <x v="1"/>
    <d v="2022-09-21T00:00:00"/>
    <d v="2022-09-20T00:00:00"/>
    <m/>
    <x v="30"/>
    <s v="Q1, FY23"/>
  </r>
  <r>
    <x v="7"/>
    <m/>
    <s v="SHARED SERVICES HR"/>
    <d v="2001-11-12T00:00:00"/>
    <s v="Angela"/>
    <s v="Puopolo"/>
    <s v="angela.puopolo@srg.com.au"/>
    <x v="1"/>
    <x v="1"/>
    <d v="2023-02-02T00:00:00"/>
    <d v="2022-09-20T00:00:00"/>
    <m/>
    <x v="39"/>
    <s v="Q3, FY23"/>
  </r>
  <r>
    <x v="7"/>
    <m/>
    <s v="SHARED SERVICES HR"/>
    <d v="2001-11-12T00:00:00"/>
    <s v="Angela"/>
    <s v="Puopolo"/>
    <s v="angela.puopolo@srg.com.au"/>
    <x v="2"/>
    <x v="0"/>
    <m/>
    <d v="2024-02-29T00:00:00"/>
    <m/>
    <x v="4"/>
    <s v="Q3, FY24"/>
  </r>
  <r>
    <x v="7"/>
    <m/>
    <s v="SHARED SERVICES HR"/>
    <d v="2001-11-12T00:00:00"/>
    <s v="Angela"/>
    <s v="Puopolo"/>
    <s v="angela.puopolo@srg.com.au"/>
    <x v="3"/>
    <x v="0"/>
    <m/>
    <d v="2024-02-29T00:00:00"/>
    <m/>
    <x v="4"/>
    <s v="Q3, FY24"/>
  </r>
  <r>
    <x v="7"/>
    <m/>
    <s v="SHARED SERVICES HR"/>
    <d v="2001-11-12T00:00:00"/>
    <s v="Angela"/>
    <s v="Puopolo"/>
    <s v="angela.puopolo@srg.com.au"/>
    <x v="4"/>
    <x v="0"/>
    <m/>
    <d v="2024-02-29T00:00:00"/>
    <m/>
    <x v="4"/>
    <s v="Q3, FY24"/>
  </r>
  <r>
    <x v="7"/>
    <m/>
    <s v="SHARED SERVICES HR"/>
    <d v="2001-11-12T00:00:00"/>
    <s v="Angela"/>
    <s v="Puopolo"/>
    <s v="angela.puopolo@srg.com.au"/>
    <x v="5"/>
    <x v="0"/>
    <m/>
    <d v="2024-02-29T00:00:00"/>
    <m/>
    <x v="4"/>
    <s v="Q3, FY24"/>
  </r>
  <r>
    <x v="7"/>
    <m/>
    <s v="SHARED SERVICES HR"/>
    <d v="2001-11-12T00:00:00"/>
    <s v="Angela"/>
    <s v="Puopolo"/>
    <s v="angela.puopolo@srg.com.au"/>
    <x v="6"/>
    <x v="0"/>
    <m/>
    <d v="2024-02-29T00:00:00"/>
    <m/>
    <x v="4"/>
    <s v="Q3, FY24"/>
  </r>
  <r>
    <x v="7"/>
    <m/>
    <s v="SHARED SERVICES HR"/>
    <d v="2001-11-12T00:00:00"/>
    <s v="Angela"/>
    <s v="Puopolo"/>
    <s v="angela.puopolo@srg.com.au"/>
    <x v="7"/>
    <x v="1"/>
    <d v="2022-03-23T00:00:00"/>
    <d v="2022-03-15T00:00:00"/>
    <m/>
    <x v="6"/>
    <s v="Q3, FY22"/>
  </r>
  <r>
    <x v="7"/>
    <m/>
    <s v="SHARED SERVICES HR"/>
    <d v="2001-11-12T00:00:00"/>
    <s v="Angela"/>
    <s v="Puopolo"/>
    <s v="angela.puopolo@srg.com.au"/>
    <x v="8"/>
    <x v="1"/>
    <d v="2023-01-18T00:00:00"/>
    <d v="2022-06-23T00:00:00"/>
    <m/>
    <x v="9"/>
    <s v="Q3, FY23"/>
  </r>
  <r>
    <x v="7"/>
    <m/>
    <s v="SHARED SERVICES HR"/>
    <d v="2001-11-12T00:00:00"/>
    <s v="Angela"/>
    <s v="Puopolo"/>
    <s v="angela.puopolo@srg.com.au"/>
    <x v="9"/>
    <x v="1"/>
    <d v="2021-09-10T00:00:00"/>
    <d v="2021-08-09T00:00:00"/>
    <m/>
    <x v="18"/>
    <s v="Q1, FY22"/>
  </r>
  <r>
    <x v="7"/>
    <m/>
    <s v="SHARED SERVICES HR"/>
    <d v="2001-11-12T00:00:00"/>
    <s v="Angela"/>
    <s v="Puopolo"/>
    <s v="angela.puopolo@srg.com.au"/>
    <x v="10"/>
    <x v="1"/>
    <d v="2017-01-23T00:00:00"/>
    <d v="2018-07-10T00:00:00"/>
    <m/>
    <x v="50"/>
    <s v="Not Applicable"/>
  </r>
  <r>
    <x v="7"/>
    <m/>
    <s v="SHARED SERVICES HR"/>
    <d v="2001-11-12T00:00:00"/>
    <s v="Angela"/>
    <s v="Puopolo"/>
    <s v="angela.puopolo@srg.com.au"/>
    <x v="10"/>
    <x v="1"/>
    <d v="2017-03-10T00:00:00"/>
    <d v="2018-07-16T00:00:00"/>
    <m/>
    <x v="50"/>
    <s v="Not Applicable"/>
  </r>
  <r>
    <x v="8"/>
    <s v="Supply Chain DCManagement"/>
    <s v="DC"/>
    <d v="2001-09-10T00:00:00"/>
    <s v="Alan"/>
    <s v="Parker"/>
    <s v="julieparker@optusnet.com.au"/>
    <x v="0"/>
    <x v="1"/>
    <d v="2023-06-13T00:00:00"/>
    <d v="2022-10-06T00:00:00"/>
    <m/>
    <x v="35"/>
    <s v="Q4, FY23"/>
  </r>
  <r>
    <x v="8"/>
    <s v="Supply Chain DCManagement"/>
    <s v="DC"/>
    <d v="2001-09-10T00:00:00"/>
    <s v="Alan"/>
    <s v="Parker"/>
    <s v="julieparker@optusnet.com.au"/>
    <x v="1"/>
    <x v="1"/>
    <d v="2023-06-13T00:00:00"/>
    <d v="2022-10-06T00:00:00"/>
    <m/>
    <x v="35"/>
    <s v="Q4, FY23"/>
  </r>
  <r>
    <x v="5"/>
    <m/>
    <s v="F&amp;F Curriculum"/>
    <d v="2001-04-23T00:00:00"/>
    <s v="Zac"/>
    <s v="Fried"/>
    <s v="zac@spotlightgroup.com"/>
    <x v="11"/>
    <x v="1"/>
    <d v="2025-02-18T00:00:00"/>
    <d v="2022-10-03T00:00:00"/>
    <m/>
    <x v="8"/>
    <s v="Q3, FY25"/>
  </r>
  <r>
    <x v="8"/>
    <m/>
    <s v="SHARED SERVICES"/>
    <d v="2001-01-29T00:00:00"/>
    <s v="Luba"/>
    <s v="Mitreska"/>
    <s v="Luba.Mitreska@harrisscarfe.com.au"/>
    <x v="0"/>
    <x v="1"/>
    <d v="2023-02-07T00:00:00"/>
    <d v="2022-09-20T00:00:00"/>
    <m/>
    <x v="39"/>
    <s v="Q3, FY23"/>
  </r>
  <r>
    <x v="8"/>
    <m/>
    <s v="SHARED SERVICES"/>
    <d v="2001-01-29T00:00:00"/>
    <s v="Luba"/>
    <s v="Mitreska"/>
    <s v="Luba.Mitreska@harrisscarfe.com.au"/>
    <x v="1"/>
    <x v="1"/>
    <d v="2023-02-07T00:00:00"/>
    <d v="2022-09-20T00:00:00"/>
    <m/>
    <x v="39"/>
    <s v="Q3, FY23"/>
  </r>
  <r>
    <x v="8"/>
    <m/>
    <s v="SHARED SERVICES"/>
    <d v="2001-01-29T00:00:00"/>
    <s v="Luba"/>
    <s v="Mitreska"/>
    <s v="Luba.Mitreska@harrisscarfe.com.au"/>
    <x v="2"/>
    <x v="0"/>
    <m/>
    <d v="2024-02-29T00:00:00"/>
    <m/>
    <x v="4"/>
    <s v="Q3, FY24"/>
  </r>
  <r>
    <x v="8"/>
    <m/>
    <s v="SHARED SERVICES"/>
    <d v="2001-01-29T00:00:00"/>
    <s v="Luba"/>
    <s v="Mitreska"/>
    <s v="Luba.Mitreska@harrisscarfe.com.au"/>
    <x v="3"/>
    <x v="0"/>
    <m/>
    <d v="2024-02-29T00:00:00"/>
    <m/>
    <x v="4"/>
    <s v="Q3, FY24"/>
  </r>
  <r>
    <x v="8"/>
    <m/>
    <s v="SHARED SERVICES"/>
    <d v="2001-01-29T00:00:00"/>
    <s v="Luba"/>
    <s v="Mitreska"/>
    <s v="Luba.Mitreska@harrisscarfe.com.au"/>
    <x v="4"/>
    <x v="0"/>
    <m/>
    <d v="2024-02-29T00:00:00"/>
    <m/>
    <x v="4"/>
    <s v="Q3, FY24"/>
  </r>
  <r>
    <x v="8"/>
    <m/>
    <s v="SHARED SERVICES"/>
    <d v="2001-01-29T00:00:00"/>
    <s v="Luba"/>
    <s v="Mitreska"/>
    <s v="Luba.Mitreska@harrisscarfe.com.au"/>
    <x v="5"/>
    <x v="0"/>
    <m/>
    <d v="2024-02-29T00:00:00"/>
    <m/>
    <x v="4"/>
    <s v="Q3, FY24"/>
  </r>
  <r>
    <x v="8"/>
    <m/>
    <s v="SHARED SERVICES"/>
    <d v="2001-01-29T00:00:00"/>
    <s v="Luba"/>
    <s v="Mitreska"/>
    <s v="Luba.Mitreska@harrisscarfe.com.au"/>
    <x v="6"/>
    <x v="0"/>
    <m/>
    <d v="2024-02-29T00:00:00"/>
    <m/>
    <x v="4"/>
    <s v="Q3, FY24"/>
  </r>
  <r>
    <x v="8"/>
    <m/>
    <s v="SHARED SERVICES"/>
    <d v="2001-01-29T00:00:00"/>
    <s v="Luba"/>
    <s v="Mitreska"/>
    <s v="Luba.Mitreska@harrisscarfe.com.au"/>
    <x v="7"/>
    <x v="1"/>
    <d v="2023-02-08T00:00:00"/>
    <d v="2022-03-15T00:00:00"/>
    <m/>
    <x v="39"/>
    <s v="Q3, FY23"/>
  </r>
  <r>
    <x v="8"/>
    <m/>
    <s v="SHARED SERVICES"/>
    <d v="2001-01-29T00:00:00"/>
    <s v="Luba"/>
    <s v="Mitreska"/>
    <s v="Luba.Mitreska@harrisscarfe.com.au"/>
    <x v="8"/>
    <x v="1"/>
    <d v="2022-11-03T00:00:00"/>
    <d v="2022-06-23T00:00:00"/>
    <m/>
    <x v="26"/>
    <s v="Q2, FY23"/>
  </r>
  <r>
    <x v="8"/>
    <m/>
    <s v="SHARED SERVICES"/>
    <d v="2001-01-29T00:00:00"/>
    <s v="Luba"/>
    <s v="Mitreska"/>
    <s v="Luba.Mitreska@harrisscarfe.com.au"/>
    <x v="9"/>
    <x v="1"/>
    <d v="2023-02-06T00:00:00"/>
    <d v="2021-10-17T00:00:00"/>
    <m/>
    <x v="39"/>
    <s v="Q3, FY23"/>
  </r>
  <r>
    <x v="8"/>
    <m/>
    <s v="SHARED SERVICES"/>
    <d v="2001-01-29T00:00:00"/>
    <s v="Luba"/>
    <s v="Mitreska"/>
    <s v="Luba.Mitreska@harrisscarfe.com.au"/>
    <x v="10"/>
    <x v="1"/>
    <d v="2023-02-08T00:00:00"/>
    <d v="2021-10-17T00:00:00"/>
    <m/>
    <x v="39"/>
    <s v="Q3, FY23"/>
  </r>
  <r>
    <x v="5"/>
    <m/>
    <s v="FFM SUPPORT"/>
    <d v="2000-09-04T00:00:00"/>
    <s v="Effie"/>
    <s v="Bonaccurso"/>
    <s v="effie.bonaccurso@spotlightgroup.com"/>
    <x v="0"/>
    <x v="1"/>
    <d v="2023-02-08T00:00:00"/>
    <d v="2022-09-20T00:00:00"/>
    <m/>
    <x v="39"/>
    <s v="Q3, FY23"/>
  </r>
  <r>
    <x v="5"/>
    <m/>
    <s v="FFM SUPPORT"/>
    <d v="2000-09-04T00:00:00"/>
    <s v="Effie"/>
    <s v="Bonaccurso"/>
    <s v="effie.bonaccurso@spotlightgroup.com"/>
    <x v="1"/>
    <x v="1"/>
    <d v="2022-09-20T00:00:00"/>
    <d v="2022-09-20T00:00:00"/>
    <m/>
    <x v="30"/>
    <s v="Q1, FY23"/>
  </r>
  <r>
    <x v="5"/>
    <m/>
    <s v="FFM SUPPORT"/>
    <d v="2000-09-04T00:00:00"/>
    <s v="Effie"/>
    <s v="Bonaccurso"/>
    <s v="effie.bonaccurso@spotlightgroup.com"/>
    <x v="2"/>
    <x v="0"/>
    <m/>
    <d v="2019-10-24T00:00:00"/>
    <m/>
    <x v="71"/>
    <s v="Q2, FY20"/>
  </r>
  <r>
    <x v="5"/>
    <m/>
    <s v="FFM SUPPORT"/>
    <d v="2000-09-04T00:00:00"/>
    <s v="Effie"/>
    <s v="Bonaccurso"/>
    <s v="effie.bonaccurso@spotlightgroup.com"/>
    <x v="3"/>
    <x v="0"/>
    <m/>
    <d v="2024-02-29T00:00:00"/>
    <m/>
    <x v="4"/>
    <s v="Q3, FY24"/>
  </r>
  <r>
    <x v="5"/>
    <m/>
    <s v="FFM SUPPORT"/>
    <d v="2000-09-04T00:00:00"/>
    <s v="Effie"/>
    <s v="Bonaccurso"/>
    <s v="effie.bonaccurso@spotlightgroup.com"/>
    <x v="3"/>
    <x v="1"/>
    <d v="2019-11-19T00:00:00"/>
    <d v="2019-10-24T00:00:00"/>
    <s v="To be aware of risks of threats"/>
    <x v="68"/>
    <s v="Q2, FY20"/>
  </r>
  <r>
    <x v="5"/>
    <m/>
    <s v="FFM SUPPORT"/>
    <d v="2000-09-04T00:00:00"/>
    <s v="Effie"/>
    <s v="Bonaccurso"/>
    <s v="effie.bonaccurso@spotlightgroup.com"/>
    <x v="4"/>
    <x v="0"/>
    <m/>
    <d v="2019-10-24T00:00:00"/>
    <m/>
    <x v="71"/>
    <s v="Q2, FY20"/>
  </r>
  <r>
    <x v="5"/>
    <m/>
    <s v="FFM SUPPORT"/>
    <d v="2000-09-04T00:00:00"/>
    <s v="Effie"/>
    <s v="Bonaccurso"/>
    <s v="effie.bonaccurso@spotlightgroup.com"/>
    <x v="5"/>
    <x v="0"/>
    <m/>
    <d v="2019-10-24T00:00:00"/>
    <m/>
    <x v="71"/>
    <s v="Q2, FY20"/>
  </r>
  <r>
    <x v="5"/>
    <m/>
    <s v="FFM SUPPORT"/>
    <d v="2000-09-04T00:00:00"/>
    <s v="Effie"/>
    <s v="Bonaccurso"/>
    <s v="effie.bonaccurso@spotlightgroup.com"/>
    <x v="6"/>
    <x v="0"/>
    <m/>
    <d v="2024-02-29T00:00:00"/>
    <m/>
    <x v="4"/>
    <s v="Q3, FY24"/>
  </r>
  <r>
    <x v="5"/>
    <m/>
    <s v="FFM SUPPORT"/>
    <d v="2000-09-04T00:00:00"/>
    <s v="Effie"/>
    <s v="Bonaccurso"/>
    <s v="effie.bonaccurso@spotlightgroup.com"/>
    <x v="7"/>
    <x v="1"/>
    <d v="2022-03-29T00:00:00"/>
    <d v="2022-03-15T00:00:00"/>
    <m/>
    <x v="27"/>
    <s v="Q4, FY22"/>
  </r>
  <r>
    <x v="5"/>
    <m/>
    <s v="FFM SUPPORT"/>
    <d v="2000-09-04T00:00:00"/>
    <s v="Effie"/>
    <s v="Bonaccurso"/>
    <s v="effie.bonaccurso@spotlightgroup.com"/>
    <x v="8"/>
    <x v="1"/>
    <d v="2023-02-08T00:00:00"/>
    <d v="2022-09-26T00:00:00"/>
    <m/>
    <x v="39"/>
    <s v="Q3, FY23"/>
  </r>
  <r>
    <x v="5"/>
    <m/>
    <s v="FFM SUPPORT"/>
    <d v="2000-09-04T00:00:00"/>
    <s v="Effie"/>
    <s v="Bonaccurso"/>
    <s v="effie.bonaccurso@spotlightgroup.com"/>
    <x v="9"/>
    <x v="1"/>
    <d v="2021-08-31T00:00:00"/>
    <d v="2021-08-30T00:00:00"/>
    <m/>
    <x v="18"/>
    <s v="Q1, FY22"/>
  </r>
  <r>
    <x v="5"/>
    <m/>
    <s v="FFM SUPPORT"/>
    <d v="2000-09-04T00:00:00"/>
    <s v="Effie"/>
    <s v="Bonaccurso"/>
    <s v="effie.bonaccurso@spotlightgroup.com"/>
    <x v="10"/>
    <x v="1"/>
    <d v="2023-07-26T00:00:00"/>
    <d v="2019-06-19T00:00:00"/>
    <m/>
    <x v="34"/>
    <s v="Q1, FY24"/>
  </r>
  <r>
    <x v="7"/>
    <m/>
    <s v="SHARED SERVICES"/>
    <d v="2000-01-28T00:00:00"/>
    <s v="Vittoria"/>
    <s v="Bendinelli"/>
    <s v="Vittoria.Bendinelli@srg.com.au"/>
    <x v="0"/>
    <x v="1"/>
    <d v="2023-12-04T00:00:00"/>
    <d v="2022-09-20T00:00:00"/>
    <m/>
    <x v="25"/>
    <s v="Q2, FY24"/>
  </r>
  <r>
    <x v="7"/>
    <m/>
    <s v="SHARED SERVICES"/>
    <d v="2000-01-28T00:00:00"/>
    <s v="Vittoria"/>
    <s v="Bendinelli"/>
    <s v="Vittoria.Bendinelli@srg.com.au"/>
    <x v="1"/>
    <x v="1"/>
    <d v="2023-12-15T00:00:00"/>
    <d v="2022-09-20T00:00:00"/>
    <m/>
    <x v="25"/>
    <s v="Q2, FY24"/>
  </r>
  <r>
    <x v="7"/>
    <m/>
    <s v="SHARED SERVICES"/>
    <d v="2000-01-28T00:00:00"/>
    <s v="Vittoria"/>
    <s v="Bendinelli"/>
    <s v="Vittoria.Bendinelli@srg.com.au"/>
    <x v="2"/>
    <x v="1"/>
    <d v="2024-08-22T00:00:00"/>
    <d v="2024-02-29T00:00:00"/>
    <m/>
    <x v="17"/>
    <s v="Q1, FY25"/>
  </r>
  <r>
    <x v="7"/>
    <m/>
    <s v="SHARED SERVICES"/>
    <d v="2000-01-28T00:00:00"/>
    <s v="Vittoria"/>
    <s v="Bendinelli"/>
    <s v="Vittoria.Bendinelli@srg.com.au"/>
    <x v="3"/>
    <x v="1"/>
    <d v="2024-08-22T00:00:00"/>
    <d v="2024-02-29T00:00:00"/>
    <m/>
    <x v="17"/>
    <s v="Q1, FY25"/>
  </r>
  <r>
    <x v="7"/>
    <m/>
    <s v="SHARED SERVICES"/>
    <d v="2000-01-28T00:00:00"/>
    <s v="Vittoria"/>
    <s v="Bendinelli"/>
    <s v="Vittoria.Bendinelli@srg.com.au"/>
    <x v="4"/>
    <x v="1"/>
    <d v="2024-08-22T00:00:00"/>
    <d v="2024-02-29T00:00:00"/>
    <m/>
    <x v="17"/>
    <s v="Q1, FY25"/>
  </r>
  <r>
    <x v="7"/>
    <m/>
    <s v="SHARED SERVICES"/>
    <d v="2000-01-28T00:00:00"/>
    <s v="Vittoria"/>
    <s v="Bendinelli"/>
    <s v="Vittoria.Bendinelli@srg.com.au"/>
    <x v="5"/>
    <x v="1"/>
    <d v="2024-08-22T00:00:00"/>
    <d v="2024-02-29T00:00:00"/>
    <m/>
    <x v="17"/>
    <s v="Q1, FY25"/>
  </r>
  <r>
    <x v="7"/>
    <m/>
    <s v="SHARED SERVICES"/>
    <d v="2000-01-28T00:00:00"/>
    <s v="Vittoria"/>
    <s v="Bendinelli"/>
    <s v="Vittoria.Bendinelli@srg.com.au"/>
    <x v="6"/>
    <x v="1"/>
    <d v="2024-08-22T00:00:00"/>
    <d v="2024-02-29T00:00:00"/>
    <m/>
    <x v="17"/>
    <s v="Q1, FY25"/>
  </r>
  <r>
    <x v="7"/>
    <m/>
    <s v="SHARED SERVICES"/>
    <d v="2000-01-28T00:00:00"/>
    <s v="Vittoria"/>
    <s v="Bendinelli"/>
    <s v="Vittoria.Bendinelli@srg.com.au"/>
    <x v="7"/>
    <x v="1"/>
    <d v="2023-12-15T00:00:00"/>
    <d v="2022-03-15T00:00:00"/>
    <m/>
    <x v="25"/>
    <s v="Q2, FY24"/>
  </r>
  <r>
    <x v="7"/>
    <m/>
    <s v="SHARED SERVICES"/>
    <d v="2000-01-28T00:00:00"/>
    <s v="Vittoria"/>
    <s v="Bendinelli"/>
    <s v="Vittoria.Bendinelli@srg.com.au"/>
    <x v="8"/>
    <x v="1"/>
    <d v="2023-05-01T00:00:00"/>
    <d v="2023-03-09T00:00:00"/>
    <m/>
    <x v="36"/>
    <s v="Q4, FY23"/>
  </r>
  <r>
    <x v="7"/>
    <m/>
    <s v="SHARED SERVICES"/>
    <d v="2000-01-28T00:00:00"/>
    <s v="Vittoria"/>
    <s v="Bendinelli"/>
    <s v="Vittoria.Bendinelli@srg.com.au"/>
    <x v="9"/>
    <x v="1"/>
    <d v="2023-12-18T00:00:00"/>
    <d v="2021-08-09T00:00:00"/>
    <m/>
    <x v="25"/>
    <s v="Q2, FY24"/>
  </r>
  <r>
    <x v="7"/>
    <m/>
    <s v="SHARED SERVICES"/>
    <d v="2000-01-28T00:00:00"/>
    <s v="Vittoria"/>
    <s v="Bendinelli"/>
    <s v="Vittoria.Bendinelli@srg.com.au"/>
    <x v="10"/>
    <x v="1"/>
    <d v="2023-12-15T00:00:00"/>
    <d v="2019-06-19T00:00:00"/>
    <m/>
    <x v="25"/>
    <s v="Q2, FY24"/>
  </r>
  <r>
    <x v="6"/>
    <s v="SS Finance SM1"/>
    <s v="SHARED SERVICES"/>
    <d v="1999-09-20T00:00:00"/>
    <s v="Anita"/>
    <s v="Ali"/>
    <s v="anita.ali@srg.com.au"/>
    <x v="0"/>
    <x v="1"/>
    <d v="2023-01-13T00:00:00"/>
    <d v="2022-09-20T00:00:00"/>
    <m/>
    <x v="9"/>
    <s v="Q3, FY23"/>
  </r>
  <r>
    <x v="6"/>
    <s v="SS Finance SM1"/>
    <s v="SHARED SERVICES"/>
    <d v="1999-09-20T00:00:00"/>
    <s v="Anita"/>
    <s v="Ali"/>
    <s v="anita.ali@srg.com.au"/>
    <x v="1"/>
    <x v="1"/>
    <d v="2023-01-13T00:00:00"/>
    <d v="2022-09-20T00:00:00"/>
    <m/>
    <x v="9"/>
    <s v="Q3, FY23"/>
  </r>
  <r>
    <x v="6"/>
    <s v="SS Finance SM1"/>
    <s v="SHARED SERVICES"/>
    <d v="1999-09-20T00:00:00"/>
    <s v="Anita"/>
    <s v="Ali"/>
    <s v="anita.ali@srg.com.au"/>
    <x v="2"/>
    <x v="1"/>
    <d v="2024-10-24T00:00:00"/>
    <d v="2024-02-29T00:00:00"/>
    <m/>
    <x v="15"/>
    <s v="Q2, FY25"/>
  </r>
  <r>
    <x v="6"/>
    <s v="SS Finance SM1"/>
    <s v="SHARED SERVICES"/>
    <d v="1999-09-20T00:00:00"/>
    <s v="Anita"/>
    <s v="Ali"/>
    <s v="anita.ali@srg.com.au"/>
    <x v="3"/>
    <x v="1"/>
    <d v="2024-10-24T00:00:00"/>
    <d v="2024-02-29T00:00:00"/>
    <m/>
    <x v="15"/>
    <s v="Q2, FY25"/>
  </r>
  <r>
    <x v="6"/>
    <s v="SS Finance SM1"/>
    <s v="SHARED SERVICES"/>
    <d v="1999-09-20T00:00:00"/>
    <s v="Anita"/>
    <s v="Ali"/>
    <s v="anita.ali@srg.com.au"/>
    <x v="4"/>
    <x v="1"/>
    <d v="2024-10-24T00:00:00"/>
    <d v="2024-02-29T00:00:00"/>
    <m/>
    <x v="15"/>
    <s v="Q2, FY25"/>
  </r>
  <r>
    <x v="6"/>
    <s v="SS Finance SM1"/>
    <s v="SHARED SERVICES"/>
    <d v="1999-09-20T00:00:00"/>
    <s v="Anita"/>
    <s v="Ali"/>
    <s v="anita.ali@srg.com.au"/>
    <x v="5"/>
    <x v="1"/>
    <d v="2024-10-24T00:00:00"/>
    <d v="2024-02-29T00:00:00"/>
    <m/>
    <x v="15"/>
    <s v="Q2, FY25"/>
  </r>
  <r>
    <x v="6"/>
    <s v="SS Finance SM1"/>
    <s v="SHARED SERVICES"/>
    <d v="1999-09-20T00:00:00"/>
    <s v="Anita"/>
    <s v="Ali"/>
    <s v="anita.ali@srg.com.au"/>
    <x v="6"/>
    <x v="1"/>
    <d v="2024-10-24T00:00:00"/>
    <d v="2024-02-29T00:00:00"/>
    <m/>
    <x v="15"/>
    <s v="Q2, FY25"/>
  </r>
  <r>
    <x v="6"/>
    <s v="SS Finance SM1"/>
    <s v="SHARED SERVICES"/>
    <d v="1999-09-20T00:00:00"/>
    <s v="Anita"/>
    <s v="Ali"/>
    <s v="anita.ali@srg.com.au"/>
    <x v="7"/>
    <x v="1"/>
    <d v="2022-03-22T00:00:00"/>
    <d v="2022-03-15T00:00:00"/>
    <m/>
    <x v="6"/>
    <s v="Q3, FY22"/>
  </r>
  <r>
    <x v="6"/>
    <s v="SS Finance SM1"/>
    <s v="SHARED SERVICES"/>
    <d v="1999-09-20T00:00:00"/>
    <s v="Anita"/>
    <s v="Ali"/>
    <s v="anita.ali@srg.com.au"/>
    <x v="8"/>
    <x v="1"/>
    <d v="2022-08-01T00:00:00"/>
    <d v="2022-06-23T00:00:00"/>
    <m/>
    <x v="10"/>
    <s v="Q1, FY23"/>
  </r>
  <r>
    <x v="6"/>
    <s v="SS Finance SM1"/>
    <s v="SHARED SERVICES"/>
    <d v="1999-09-20T00:00:00"/>
    <s v="Anita"/>
    <s v="Ali"/>
    <s v="anita.ali@srg.com.au"/>
    <x v="9"/>
    <x v="1"/>
    <d v="2021-09-08T00:00:00"/>
    <d v="2021-08-09T00:00:00"/>
    <m/>
    <x v="18"/>
    <s v="Q1, FY22"/>
  </r>
  <r>
    <x v="6"/>
    <s v="SS Finance SM1"/>
    <s v="SHARED SERVICES"/>
    <d v="1999-09-20T00:00:00"/>
    <s v="Anita"/>
    <s v="Ali"/>
    <s v="anita.ali@srg.com.au"/>
    <x v="9"/>
    <x v="1"/>
    <d v="2022-08-01T00:00:00"/>
    <d v="2022-08-01T00:00:00"/>
    <m/>
    <x v="10"/>
    <s v="Q1, FY23"/>
  </r>
  <r>
    <x v="6"/>
    <s v="SS Finance SM1"/>
    <s v="SHARED SERVICES"/>
    <d v="1999-09-20T00:00:00"/>
    <s v="Anita"/>
    <s v="Ali"/>
    <s v="anita.ali@srg.com.au"/>
    <x v="10"/>
    <x v="1"/>
    <d v="2017-03-08T00:00:00"/>
    <d v="2019-05-31T00:00:00"/>
    <s v="This training was originally completed in SLICK/Campfire and completion has been recorded in TMS"/>
    <x v="50"/>
    <s v="Not Applicable"/>
  </r>
  <r>
    <x v="6"/>
    <s v="SS Finance SM1"/>
    <s v="SHARED SERVICES"/>
    <d v="1999-03-01T00:00:00"/>
    <s v="Nancy"/>
    <s v="Goegan"/>
    <s v="nancy.goegan@spotlight.com.au"/>
    <x v="0"/>
    <x v="1"/>
    <d v="2023-01-12T00:00:00"/>
    <d v="2022-09-20T00:00:00"/>
    <m/>
    <x v="9"/>
    <s v="Q3, FY23"/>
  </r>
  <r>
    <x v="6"/>
    <s v="SS Finance SM1"/>
    <s v="SHARED SERVICES"/>
    <d v="1999-03-01T00:00:00"/>
    <s v="Nancy"/>
    <s v="Goegan"/>
    <s v="nancy.goegan@spotlight.com.au"/>
    <x v="1"/>
    <x v="1"/>
    <d v="2023-03-02T00:00:00"/>
    <d v="2022-09-20T00:00:00"/>
    <m/>
    <x v="38"/>
    <s v="Q3, FY23"/>
  </r>
  <r>
    <x v="6"/>
    <s v="SS Finance SM1"/>
    <s v="SHARED SERVICES"/>
    <d v="1999-03-01T00:00:00"/>
    <s v="Nancy"/>
    <s v="Goegan"/>
    <s v="nancy.goegan@spotlight.com.au"/>
    <x v="2"/>
    <x v="0"/>
    <m/>
    <d v="2024-02-29T00:00:00"/>
    <m/>
    <x v="4"/>
    <s v="Q3, FY24"/>
  </r>
  <r>
    <x v="6"/>
    <s v="SS Finance SM1"/>
    <s v="SHARED SERVICES"/>
    <d v="1999-03-01T00:00:00"/>
    <s v="Nancy"/>
    <s v="Goegan"/>
    <s v="nancy.goegan@spotlight.com.au"/>
    <x v="3"/>
    <x v="0"/>
    <m/>
    <d v="2025-05-12T00:00:00"/>
    <m/>
    <x v="0"/>
    <s v="Q4, FY25"/>
  </r>
  <r>
    <x v="6"/>
    <s v="SS Finance SM1"/>
    <s v="SHARED SERVICES"/>
    <d v="1999-03-01T00:00:00"/>
    <s v="Nancy"/>
    <s v="Goegan"/>
    <s v="nancy.goegan@spotlight.com.au"/>
    <x v="3"/>
    <x v="1"/>
    <d v="2024-06-25T00:00:00"/>
    <d v="2024-02-29T00:00:00"/>
    <m/>
    <x v="21"/>
    <s v="Q4, FY24"/>
  </r>
  <r>
    <x v="6"/>
    <s v="SS Finance SM1"/>
    <s v="SHARED SERVICES"/>
    <d v="1999-03-01T00:00:00"/>
    <s v="Nancy"/>
    <s v="Goegan"/>
    <s v="nancy.goegan@spotlight.com.au"/>
    <x v="4"/>
    <x v="1"/>
    <d v="2025-03-04T00:00:00"/>
    <d v="2024-02-29T00:00:00"/>
    <m/>
    <x v="2"/>
    <s v="Q3, FY25"/>
  </r>
  <r>
    <x v="6"/>
    <s v="SS Finance SM1"/>
    <s v="SHARED SERVICES"/>
    <d v="1999-03-01T00:00:00"/>
    <s v="Nancy"/>
    <s v="Goegan"/>
    <s v="nancy.goegan@spotlight.com.au"/>
    <x v="5"/>
    <x v="0"/>
    <m/>
    <d v="2024-02-29T00:00:00"/>
    <m/>
    <x v="4"/>
    <s v="Q3, FY24"/>
  </r>
  <r>
    <x v="6"/>
    <s v="SS Finance SM1"/>
    <s v="SHARED SERVICES"/>
    <d v="1999-03-01T00:00:00"/>
    <s v="Nancy"/>
    <s v="Goegan"/>
    <s v="nancy.goegan@spotlight.com.au"/>
    <x v="6"/>
    <x v="0"/>
    <m/>
    <d v="2024-02-29T00:00:00"/>
    <m/>
    <x v="4"/>
    <s v="Q3, FY24"/>
  </r>
  <r>
    <x v="6"/>
    <s v="SS Finance SM1"/>
    <s v="SHARED SERVICES"/>
    <d v="1999-03-01T00:00:00"/>
    <s v="Nancy"/>
    <s v="Goegan"/>
    <s v="nancy.goegan@spotlight.com.au"/>
    <x v="7"/>
    <x v="1"/>
    <d v="2022-07-21T00:00:00"/>
    <d v="2022-03-15T00:00:00"/>
    <m/>
    <x v="31"/>
    <s v="Q1, FY23"/>
  </r>
  <r>
    <x v="6"/>
    <s v="SS Finance SM1"/>
    <s v="SHARED SERVICES"/>
    <d v="1999-03-01T00:00:00"/>
    <s v="Nancy"/>
    <s v="Goegan"/>
    <s v="nancy.goegan@spotlight.com.au"/>
    <x v="8"/>
    <x v="1"/>
    <d v="2023-01-16T00:00:00"/>
    <d v="2022-06-23T00:00:00"/>
    <m/>
    <x v="9"/>
    <s v="Q3, FY23"/>
  </r>
  <r>
    <x v="6"/>
    <s v="SS Finance SM1"/>
    <s v="SHARED SERVICES"/>
    <d v="1999-03-01T00:00:00"/>
    <s v="Nancy"/>
    <s v="Goegan"/>
    <s v="nancy.goegan@spotlight.com.au"/>
    <x v="9"/>
    <x v="1"/>
    <d v="2021-09-08T00:00:00"/>
    <d v="2021-08-09T00:00:00"/>
    <m/>
    <x v="18"/>
    <s v="Q1, FY22"/>
  </r>
  <r>
    <x v="6"/>
    <s v="SS Finance SM1"/>
    <s v="SHARED SERVICES"/>
    <d v="1999-03-01T00:00:00"/>
    <s v="Nancy"/>
    <s v="Goegan"/>
    <s v="nancy.goegan@spotlight.com.au"/>
    <x v="9"/>
    <x v="1"/>
    <d v="2023-05-11T00:00:00"/>
    <d v="2023-05-11T00:00:00"/>
    <m/>
    <x v="36"/>
    <s v="Q4, FY23"/>
  </r>
  <r>
    <x v="6"/>
    <s v="SS Finance SM1"/>
    <s v="SHARED SERVICES"/>
    <d v="1999-03-01T00:00:00"/>
    <s v="Nancy"/>
    <s v="Goegan"/>
    <s v="nancy.goegan@spotlight.com.au"/>
    <x v="9"/>
    <x v="1"/>
    <d v="2023-08-02T00:00:00"/>
    <d v="2023-08-02T00:00:00"/>
    <m/>
    <x v="34"/>
    <s v="Q1, FY24"/>
  </r>
  <r>
    <x v="6"/>
    <s v="SS Finance SM1"/>
    <s v="SHARED SERVICES"/>
    <d v="1999-03-01T00:00:00"/>
    <s v="Nancy"/>
    <s v="Goegan"/>
    <s v="nancy.goegan@spotlight.com.au"/>
    <x v="9"/>
    <x v="1"/>
    <d v="2025-03-31T00:00:00"/>
    <d v="2025-03-31T00:00:00"/>
    <m/>
    <x v="1"/>
    <s v="Q4, FY25"/>
  </r>
  <r>
    <x v="6"/>
    <s v="SS Finance SM1"/>
    <s v="SHARED SERVICES"/>
    <d v="1999-03-01T00:00:00"/>
    <s v="Nancy"/>
    <s v="Goegan"/>
    <s v="nancy.goegan@spotlight.com.au"/>
    <x v="10"/>
    <x v="1"/>
    <d v="2023-01-12T00:00:00"/>
    <d v="2019-06-19T00:00:00"/>
    <m/>
    <x v="9"/>
    <s v="Q3, FY23"/>
  </r>
  <r>
    <x v="4"/>
    <s v="Head of Marketing Ops"/>
    <s v="SHARED SERVICES MARKETING"/>
    <d v="1998-12-07T00:00:00"/>
    <s v="Gavin"/>
    <s v="Hannaford"/>
    <s v="gavin.hannaford@srg.com.au"/>
    <x v="11"/>
    <x v="1"/>
    <d v="2022-10-04T00:00:00"/>
    <d v="2022-10-03T00:00:00"/>
    <m/>
    <x v="3"/>
    <s v="Q2, FY23"/>
  </r>
  <r>
    <x v="4"/>
    <s v="Head of Marketing Ops"/>
    <s v="SHARED SERVICES MARKETING"/>
    <d v="1998-12-07T00:00:00"/>
    <s v="Gavin"/>
    <s v="Hannaford"/>
    <s v="gavin.hannaford@srg.com.au"/>
    <x v="0"/>
    <x v="1"/>
    <d v="2022-10-04T00:00:00"/>
    <d v="2022-09-20T00:00:00"/>
    <m/>
    <x v="3"/>
    <s v="Q2, FY23"/>
  </r>
  <r>
    <x v="4"/>
    <s v="Head of Marketing Ops"/>
    <s v="SHARED SERVICES MARKETING"/>
    <d v="1998-12-07T00:00:00"/>
    <s v="Gavin"/>
    <s v="Hannaford"/>
    <s v="gavin.hannaford@srg.com.au"/>
    <x v="1"/>
    <x v="1"/>
    <d v="2022-10-04T00:00:00"/>
    <d v="2022-09-20T00:00:00"/>
    <m/>
    <x v="3"/>
    <s v="Q2, FY23"/>
  </r>
  <r>
    <x v="4"/>
    <s v="Head of Marketing Ops"/>
    <s v="SHARED SERVICES MARKETING"/>
    <d v="1998-12-07T00:00:00"/>
    <s v="Gavin"/>
    <s v="Hannaford"/>
    <s v="gavin.hannaford@srg.com.au"/>
    <x v="2"/>
    <x v="0"/>
    <m/>
    <d v="2024-02-29T00:00:00"/>
    <m/>
    <x v="4"/>
    <s v="Q3, FY24"/>
  </r>
  <r>
    <x v="4"/>
    <s v="Head of Marketing Ops"/>
    <s v="SHARED SERVICES MARKETING"/>
    <d v="1998-12-07T00:00:00"/>
    <s v="Gavin"/>
    <s v="Hannaford"/>
    <s v="gavin.hannaford@srg.com.au"/>
    <x v="3"/>
    <x v="1"/>
    <d v="2024-10-07T00:00:00"/>
    <d v="2024-02-29T00:00:00"/>
    <m/>
    <x v="15"/>
    <s v="Q2, FY25"/>
  </r>
  <r>
    <x v="4"/>
    <s v="Head of Marketing Ops"/>
    <s v="SHARED SERVICES MARKETING"/>
    <d v="1998-12-07T00:00:00"/>
    <s v="Gavin"/>
    <s v="Hannaford"/>
    <s v="gavin.hannaford@srg.com.au"/>
    <x v="4"/>
    <x v="0"/>
    <m/>
    <d v="2024-02-29T00:00:00"/>
    <m/>
    <x v="4"/>
    <s v="Q3, FY24"/>
  </r>
  <r>
    <x v="4"/>
    <s v="Head of Marketing Ops"/>
    <s v="SHARED SERVICES MARKETING"/>
    <d v="1998-12-07T00:00:00"/>
    <s v="Gavin"/>
    <s v="Hannaford"/>
    <s v="gavin.hannaford@srg.com.au"/>
    <x v="5"/>
    <x v="0"/>
    <m/>
    <d v="2024-02-29T00:00:00"/>
    <m/>
    <x v="4"/>
    <s v="Q3, FY24"/>
  </r>
  <r>
    <x v="4"/>
    <s v="Head of Marketing Ops"/>
    <s v="SHARED SERVICES MARKETING"/>
    <d v="1998-12-07T00:00:00"/>
    <s v="Gavin"/>
    <s v="Hannaford"/>
    <s v="gavin.hannaford@srg.com.au"/>
    <x v="6"/>
    <x v="0"/>
    <m/>
    <d v="2024-02-29T00:00:00"/>
    <m/>
    <x v="4"/>
    <s v="Q3, FY24"/>
  </r>
  <r>
    <x v="4"/>
    <s v="Head of Marketing Ops"/>
    <s v="SHARED SERVICES MARKETING"/>
    <d v="1998-12-07T00:00:00"/>
    <s v="Gavin"/>
    <s v="Hannaford"/>
    <s v="gavin.hannaford@srg.com.au"/>
    <x v="7"/>
    <x v="1"/>
    <d v="2022-04-26T00:00:00"/>
    <d v="2022-03-15T00:00:00"/>
    <m/>
    <x v="42"/>
    <s v="Q4, FY22"/>
  </r>
  <r>
    <x v="4"/>
    <s v="Head of Marketing Ops"/>
    <s v="SHARED SERVICES MARKETING"/>
    <d v="1998-12-07T00:00:00"/>
    <s v="Gavin"/>
    <s v="Hannaford"/>
    <s v="gavin.hannaford@srg.com.au"/>
    <x v="8"/>
    <x v="1"/>
    <d v="2022-10-04T00:00:00"/>
    <d v="2022-06-23T00:00:00"/>
    <m/>
    <x v="3"/>
    <s v="Q2, FY23"/>
  </r>
  <r>
    <x v="4"/>
    <s v="Head of Marketing Ops"/>
    <s v="SHARED SERVICES MARKETING"/>
    <d v="1998-12-07T00:00:00"/>
    <s v="Gavin"/>
    <s v="Hannaford"/>
    <s v="gavin.hannaford@srg.com.au"/>
    <x v="9"/>
    <x v="1"/>
    <d v="2021-09-20T00:00:00"/>
    <d v="2021-08-09T00:00:00"/>
    <m/>
    <x v="18"/>
    <s v="Q1, FY22"/>
  </r>
  <r>
    <x v="4"/>
    <s v="Head of Marketing Ops"/>
    <s v="SHARED SERVICES MARKETING"/>
    <d v="1998-12-07T00:00:00"/>
    <s v="Gavin"/>
    <s v="Hannaford"/>
    <s v="gavin.hannaford@srg.com.au"/>
    <x v="9"/>
    <x v="1"/>
    <d v="2022-11-24T00:00:00"/>
    <d v="2022-11-24T00:00:00"/>
    <m/>
    <x v="26"/>
    <s v="Q2, FY23"/>
  </r>
  <r>
    <x v="4"/>
    <s v="Head of Marketing Ops"/>
    <s v="SHARED SERVICES MARKETING"/>
    <d v="1998-12-07T00:00:00"/>
    <s v="Gavin"/>
    <s v="Hannaford"/>
    <s v="gavin.hannaford@srg.com.au"/>
    <x v="10"/>
    <x v="1"/>
    <d v="2017-03-09T00:00:00"/>
    <d v="2019-05-31T00:00:00"/>
    <s v="This training was originally completed in SLICK/Campfire and completion has been recorded in TMS"/>
    <x v="50"/>
    <s v="Not Applicable"/>
  </r>
  <r>
    <x v="8"/>
    <s v="SC LOGISTICS PLAN INV"/>
    <s v="SHARED SERVICES"/>
    <d v="1997-04-01T00:00:00"/>
    <s v="Anastasia"/>
    <s v="Kofteros"/>
    <s v="Anna.Kofteros@srg.com.au"/>
    <x v="0"/>
    <x v="1"/>
    <d v="2023-06-13T00:00:00"/>
    <d v="2022-09-20T00:00:00"/>
    <m/>
    <x v="35"/>
    <s v="Q4, FY23"/>
  </r>
  <r>
    <x v="8"/>
    <s v="SC LOGISTICS PLAN INV"/>
    <s v="SHARED SERVICES"/>
    <d v="1997-04-01T00:00:00"/>
    <s v="Anastasia"/>
    <s v="Kofteros"/>
    <s v="Anna.Kofteros@srg.com.au"/>
    <x v="1"/>
    <x v="1"/>
    <d v="2022-11-03T00:00:00"/>
    <d v="2022-09-20T00:00:00"/>
    <m/>
    <x v="26"/>
    <s v="Q2, FY23"/>
  </r>
  <r>
    <x v="8"/>
    <s v="SC LOGISTICS PLAN INV"/>
    <s v="SHARED SERVICES"/>
    <d v="1997-04-01T00:00:00"/>
    <s v="Anastasia"/>
    <s v="Kofteros"/>
    <s v="Anna.Kofteros@srg.com.au"/>
    <x v="2"/>
    <x v="1"/>
    <d v="2024-04-04T00:00:00"/>
    <d v="2024-02-29T00:00:00"/>
    <m/>
    <x v="5"/>
    <s v="Q4, FY24"/>
  </r>
  <r>
    <x v="8"/>
    <s v="SC LOGISTICS PLAN INV"/>
    <s v="SHARED SERVICES"/>
    <d v="1997-04-01T00:00:00"/>
    <s v="Anastasia"/>
    <s v="Kofteros"/>
    <s v="Anna.Kofteros@srg.com.au"/>
    <x v="3"/>
    <x v="1"/>
    <d v="2024-04-03T00:00:00"/>
    <d v="2024-02-29T00:00:00"/>
    <m/>
    <x v="5"/>
    <s v="Q4, FY24"/>
  </r>
  <r>
    <x v="8"/>
    <s v="SC LOGISTICS PLAN INV"/>
    <s v="SHARED SERVICES"/>
    <d v="1997-04-01T00:00:00"/>
    <s v="Anastasia"/>
    <s v="Kofteros"/>
    <s v="Anna.Kofteros@srg.com.au"/>
    <x v="4"/>
    <x v="1"/>
    <d v="2024-04-03T00:00:00"/>
    <d v="2024-02-29T00:00:00"/>
    <m/>
    <x v="5"/>
    <s v="Q4, FY24"/>
  </r>
  <r>
    <x v="8"/>
    <s v="SC LOGISTICS PLAN INV"/>
    <s v="SHARED SERVICES"/>
    <d v="1997-04-01T00:00:00"/>
    <s v="Anastasia"/>
    <s v="Kofteros"/>
    <s v="Anna.Kofteros@srg.com.au"/>
    <x v="5"/>
    <x v="1"/>
    <d v="2024-04-04T00:00:00"/>
    <d v="2024-02-29T00:00:00"/>
    <m/>
    <x v="5"/>
    <s v="Q4, FY24"/>
  </r>
  <r>
    <x v="8"/>
    <s v="SC LOGISTICS PLAN INV"/>
    <s v="SHARED SERVICES"/>
    <d v="1997-04-01T00:00:00"/>
    <s v="Anastasia"/>
    <s v="Kofteros"/>
    <s v="Anna.Kofteros@srg.com.au"/>
    <x v="6"/>
    <x v="1"/>
    <d v="2024-04-03T00:00:00"/>
    <d v="2024-02-29T00:00:00"/>
    <m/>
    <x v="5"/>
    <s v="Q4, FY24"/>
  </r>
  <r>
    <x v="8"/>
    <s v="SC LOGISTICS PLAN INV"/>
    <s v="SHARED SERVICES"/>
    <d v="1997-04-01T00:00:00"/>
    <s v="Anastasia"/>
    <s v="Kofteros"/>
    <s v="Anna.Kofteros@srg.com.au"/>
    <x v="7"/>
    <x v="1"/>
    <d v="2022-11-04T00:00:00"/>
    <d v="2022-03-29T00:00:00"/>
    <m/>
    <x v="26"/>
    <s v="Q2, FY23"/>
  </r>
  <r>
    <x v="8"/>
    <s v="SC LOGISTICS PLAN INV"/>
    <s v="SHARED SERVICES"/>
    <d v="1997-04-01T00:00:00"/>
    <s v="Anastasia"/>
    <s v="Kofteros"/>
    <s v="Anna.Kofteros@srg.com.au"/>
    <x v="8"/>
    <x v="1"/>
    <d v="2022-11-03T00:00:00"/>
    <d v="2022-06-23T00:00:00"/>
    <m/>
    <x v="26"/>
    <s v="Q2, FY23"/>
  </r>
  <r>
    <x v="8"/>
    <s v="SC LOGISTICS PLAN INV"/>
    <s v="SHARED SERVICES"/>
    <d v="1997-04-01T00:00:00"/>
    <s v="Anastasia"/>
    <s v="Kofteros"/>
    <s v="Anna.Kofteros@srg.com.au"/>
    <x v="9"/>
    <x v="1"/>
    <d v="2021-09-10T00:00:00"/>
    <d v="2021-08-09T00:00:00"/>
    <m/>
    <x v="18"/>
    <s v="Q1, FY22"/>
  </r>
  <r>
    <x v="8"/>
    <s v="SC LOGISTICS PLAN INV"/>
    <s v="SHARED SERVICES"/>
    <d v="1997-04-01T00:00:00"/>
    <s v="Anastasia"/>
    <s v="Kofteros"/>
    <s v="Anna.Kofteros@srg.com.au"/>
    <x v="9"/>
    <x v="1"/>
    <d v="2022-10-26T00:00:00"/>
    <d v="2022-10-25T00:00:00"/>
    <m/>
    <x v="26"/>
    <s v="Q2, FY23"/>
  </r>
  <r>
    <x v="8"/>
    <s v="SC LOGISTICS PLAN INV"/>
    <s v="SHARED SERVICES"/>
    <d v="1997-04-01T00:00:00"/>
    <s v="Anastasia"/>
    <s v="Kofteros"/>
    <s v="Anna.Kofteros@srg.com.au"/>
    <x v="10"/>
    <x v="1"/>
    <d v="2017-03-08T00:00:00"/>
    <d v="2018-07-10T00:00:00"/>
    <m/>
    <x v="50"/>
    <s v="Not Applicable"/>
  </r>
  <r>
    <x v="8"/>
    <s v="SC LOGISTICS PLAN INV"/>
    <s v="SHARED SERVICES"/>
    <d v="1997-04-01T00:00:00"/>
    <s v="Anastasia"/>
    <s v="Kofteros"/>
    <s v="Anna.Kofteros@srg.com.au"/>
    <x v="10"/>
    <x v="1"/>
    <d v="2022-11-02T00:00:00"/>
    <d v="2022-11-02T00:00:00"/>
    <m/>
    <x v="26"/>
    <s v="Q2, FY23"/>
  </r>
  <r>
    <x v="2"/>
    <s v="IT ENTERPRISE INFORMATION"/>
    <s v="SHARED SERVICES IT"/>
    <d v="1997-01-28T00:00:00"/>
    <s v="Paul"/>
    <s v="Barnard"/>
    <s v="paul.barnard@srg.com.au"/>
    <x v="0"/>
    <x v="1"/>
    <d v="2022-09-28T00:00:00"/>
    <d v="2022-09-20T00:00:00"/>
    <m/>
    <x v="3"/>
    <s v="Q2, FY23"/>
  </r>
  <r>
    <x v="2"/>
    <s v="IT ENTERPRISE INFORMATION"/>
    <s v="SHARED SERVICES IT"/>
    <d v="1997-01-28T00:00:00"/>
    <s v="Paul"/>
    <s v="Barnard"/>
    <s v="paul.barnard@srg.com.au"/>
    <x v="1"/>
    <x v="1"/>
    <d v="2022-11-17T00:00:00"/>
    <d v="2022-09-20T00:00:00"/>
    <m/>
    <x v="26"/>
    <s v="Q2, FY23"/>
  </r>
  <r>
    <x v="2"/>
    <s v="IT ENTERPRISE INFORMATION"/>
    <s v="SHARED SERVICES IT"/>
    <d v="1997-01-28T00:00:00"/>
    <s v="Paul"/>
    <s v="Barnard"/>
    <s v="paul.barnard@srg.com.au"/>
    <x v="2"/>
    <x v="1"/>
    <d v="2024-06-28T00:00:00"/>
    <d v="2024-02-29T00:00:00"/>
    <m/>
    <x v="21"/>
    <s v="Q4, FY24"/>
  </r>
  <r>
    <x v="2"/>
    <s v="IT ENTERPRISE INFORMATION"/>
    <s v="SHARED SERVICES IT"/>
    <d v="1997-01-28T00:00:00"/>
    <s v="Paul"/>
    <s v="Barnard"/>
    <s v="paul.barnard@srg.com.au"/>
    <x v="2"/>
    <x v="1"/>
    <d v="2025-05-26T00:00:00"/>
    <d v="2025-05-15T00:00:00"/>
    <m/>
    <x v="0"/>
    <s v="Q4, FY25"/>
  </r>
  <r>
    <x v="2"/>
    <s v="IT ENTERPRISE INFORMATION"/>
    <s v="SHARED SERVICES IT"/>
    <d v="1997-01-28T00:00:00"/>
    <s v="Paul"/>
    <s v="Barnard"/>
    <s v="paul.barnard@srg.com.au"/>
    <x v="3"/>
    <x v="1"/>
    <d v="2024-06-27T00:00:00"/>
    <d v="2024-02-29T00:00:00"/>
    <m/>
    <x v="21"/>
    <s v="Q4, FY24"/>
  </r>
  <r>
    <x v="2"/>
    <s v="IT ENTERPRISE INFORMATION"/>
    <s v="SHARED SERVICES IT"/>
    <d v="1997-01-28T00:00:00"/>
    <s v="Paul"/>
    <s v="Barnard"/>
    <s v="paul.barnard@srg.com.au"/>
    <x v="3"/>
    <x v="1"/>
    <d v="2025-05-21T00:00:00"/>
    <d v="2025-05-14T00:00:00"/>
    <m/>
    <x v="0"/>
    <s v="Q4, FY25"/>
  </r>
  <r>
    <x v="2"/>
    <s v="IT ENTERPRISE INFORMATION"/>
    <s v="SHARED SERVICES IT"/>
    <d v="1997-01-28T00:00:00"/>
    <s v="Paul"/>
    <s v="Barnard"/>
    <s v="paul.barnard@srg.com.au"/>
    <x v="4"/>
    <x v="1"/>
    <d v="2024-06-28T00:00:00"/>
    <d v="2024-02-29T00:00:00"/>
    <m/>
    <x v="21"/>
    <s v="Q4, FY24"/>
  </r>
  <r>
    <x v="2"/>
    <s v="IT ENTERPRISE INFORMATION"/>
    <s v="SHARED SERVICES IT"/>
    <d v="1997-01-28T00:00:00"/>
    <s v="Paul"/>
    <s v="Barnard"/>
    <s v="paul.barnard@srg.com.au"/>
    <x v="4"/>
    <x v="1"/>
    <d v="2025-05-30T00:00:00"/>
    <d v="2025-05-15T00:00:00"/>
    <m/>
    <x v="0"/>
    <s v="Q4, FY25"/>
  </r>
  <r>
    <x v="2"/>
    <s v="IT ENTERPRISE INFORMATION"/>
    <s v="SHARED SERVICES IT"/>
    <d v="1997-01-28T00:00:00"/>
    <s v="Paul"/>
    <s v="Barnard"/>
    <s v="paul.barnard@srg.com.au"/>
    <x v="5"/>
    <x v="1"/>
    <d v="2024-06-28T00:00:00"/>
    <d v="2024-02-29T00:00:00"/>
    <m/>
    <x v="21"/>
    <s v="Q4, FY24"/>
  </r>
  <r>
    <x v="2"/>
    <s v="IT ENTERPRISE INFORMATION"/>
    <s v="SHARED SERVICES IT"/>
    <d v="1997-01-28T00:00:00"/>
    <s v="Paul"/>
    <s v="Barnard"/>
    <s v="paul.barnard@srg.com.au"/>
    <x v="5"/>
    <x v="1"/>
    <d v="2025-05-30T00:00:00"/>
    <d v="2025-05-15T00:00:00"/>
    <m/>
    <x v="0"/>
    <s v="Q4, FY25"/>
  </r>
  <r>
    <x v="2"/>
    <s v="IT ENTERPRISE INFORMATION"/>
    <s v="SHARED SERVICES IT"/>
    <d v="1997-01-28T00:00:00"/>
    <s v="Paul"/>
    <s v="Barnard"/>
    <s v="paul.barnard@srg.com.au"/>
    <x v="6"/>
    <x v="1"/>
    <d v="2024-06-28T00:00:00"/>
    <d v="2024-02-29T00:00:00"/>
    <m/>
    <x v="21"/>
    <s v="Q4, FY24"/>
  </r>
  <r>
    <x v="2"/>
    <s v="IT ENTERPRISE INFORMATION"/>
    <s v="SHARED SERVICES IT"/>
    <d v="1997-01-28T00:00:00"/>
    <s v="Paul"/>
    <s v="Barnard"/>
    <s v="paul.barnard@srg.com.au"/>
    <x v="6"/>
    <x v="1"/>
    <d v="2025-05-30T00:00:00"/>
    <d v="2025-05-15T00:00:00"/>
    <m/>
    <x v="0"/>
    <s v="Q4, FY25"/>
  </r>
  <r>
    <x v="2"/>
    <s v="IT ENTERPRISE INFORMATION"/>
    <s v="SHARED SERVICES IT"/>
    <d v="1997-01-28T00:00:00"/>
    <s v="Paul"/>
    <s v="Barnard"/>
    <s v="paul.barnard@srg.com.au"/>
    <x v="7"/>
    <x v="1"/>
    <d v="2022-03-25T00:00:00"/>
    <d v="2022-03-15T00:00:00"/>
    <m/>
    <x v="6"/>
    <s v="Q3, FY22"/>
  </r>
  <r>
    <x v="2"/>
    <s v="IT ENTERPRISE INFORMATION"/>
    <s v="SHARED SERVICES IT"/>
    <d v="1997-01-28T00:00:00"/>
    <s v="Paul"/>
    <s v="Barnard"/>
    <s v="paul.barnard@srg.com.au"/>
    <x v="8"/>
    <x v="1"/>
    <d v="2022-11-17T00:00:00"/>
    <d v="2022-06-23T00:00:00"/>
    <m/>
    <x v="26"/>
    <s v="Q2, FY23"/>
  </r>
  <r>
    <x v="2"/>
    <s v="IT ENTERPRISE INFORMATION"/>
    <s v="SHARED SERVICES IT"/>
    <d v="1997-01-28T00:00:00"/>
    <s v="Paul"/>
    <s v="Barnard"/>
    <s v="paul.barnard@srg.com.au"/>
    <x v="8"/>
    <x v="1"/>
    <d v="2022-12-01T00:00:00"/>
    <d v="2022-12-01T00:00:00"/>
    <m/>
    <x v="40"/>
    <s v="Q2, FY23"/>
  </r>
  <r>
    <x v="2"/>
    <s v="IT ENTERPRISE INFORMATION"/>
    <s v="SHARED SERVICES IT"/>
    <d v="1997-01-28T00:00:00"/>
    <s v="Paul"/>
    <s v="Barnard"/>
    <s v="paul.barnard@srg.com.au"/>
    <x v="9"/>
    <x v="1"/>
    <d v="2021-09-13T00:00:00"/>
    <d v="2021-08-09T00:00:00"/>
    <m/>
    <x v="18"/>
    <s v="Q1, FY22"/>
  </r>
  <r>
    <x v="2"/>
    <s v="IT ENTERPRISE INFORMATION"/>
    <s v="SHARED SERVICES IT"/>
    <d v="1997-01-28T00:00:00"/>
    <s v="Paul"/>
    <s v="Barnard"/>
    <s v="paul.barnard@srg.com.au"/>
    <x v="10"/>
    <x v="1"/>
    <d v="2017-01-12T00:00:00"/>
    <d v="2019-05-31T00:00:00"/>
    <s v="This training was originally completed in SLICK/Campfire and completion has been recorded in TMS"/>
    <x v="50"/>
    <s v="Not Applicable"/>
  </r>
  <r>
    <x v="3"/>
    <m/>
    <s v="SHARED SERVICES"/>
    <d v="1995-05-08T00:00:00"/>
    <s v="Janeece"/>
    <s v="Race"/>
    <s v="janeece.race@srg.com.au"/>
    <x v="11"/>
    <x v="1"/>
    <d v="2022-10-04T00:00:00"/>
    <d v="2022-10-03T00:00:00"/>
    <m/>
    <x v="3"/>
    <s v="Q2, FY23"/>
  </r>
  <r>
    <x v="3"/>
    <m/>
    <s v="SHARED SERVICES"/>
    <d v="1995-05-08T00:00:00"/>
    <s v="Janeece"/>
    <s v="Race"/>
    <s v="janeece.race@srg.com.au"/>
    <x v="0"/>
    <x v="1"/>
    <d v="2022-10-03T00:00:00"/>
    <d v="2022-09-20T00:00:00"/>
    <m/>
    <x v="3"/>
    <s v="Q2, FY23"/>
  </r>
  <r>
    <x v="3"/>
    <m/>
    <s v="SHARED SERVICES"/>
    <d v="1995-05-08T00:00:00"/>
    <s v="Janeece"/>
    <s v="Race"/>
    <s v="janeece.race@srg.com.au"/>
    <x v="1"/>
    <x v="1"/>
    <d v="2022-10-03T00:00:00"/>
    <d v="2022-09-20T00:00:00"/>
    <m/>
    <x v="3"/>
    <s v="Q2, FY23"/>
  </r>
  <r>
    <x v="3"/>
    <m/>
    <s v="SHARED SERVICES"/>
    <d v="1995-05-08T00:00:00"/>
    <s v="Janeece"/>
    <s v="Race"/>
    <s v="janeece.race@srg.com.au"/>
    <x v="2"/>
    <x v="1"/>
    <d v="2024-10-07T00:00:00"/>
    <d v="2024-02-29T00:00:00"/>
    <m/>
    <x v="15"/>
    <s v="Q2, FY25"/>
  </r>
  <r>
    <x v="3"/>
    <m/>
    <s v="SHARED SERVICES"/>
    <d v="1995-05-08T00:00:00"/>
    <s v="Janeece"/>
    <s v="Race"/>
    <s v="janeece.race@srg.com.au"/>
    <x v="3"/>
    <x v="1"/>
    <d v="2024-10-07T00:00:00"/>
    <d v="2024-02-29T00:00:00"/>
    <m/>
    <x v="15"/>
    <s v="Q2, FY25"/>
  </r>
  <r>
    <x v="3"/>
    <m/>
    <s v="SHARED SERVICES"/>
    <d v="1995-05-08T00:00:00"/>
    <s v="Janeece"/>
    <s v="Race"/>
    <s v="janeece.race@srg.com.au"/>
    <x v="4"/>
    <x v="1"/>
    <d v="2024-10-07T00:00:00"/>
    <d v="2024-02-29T00:00:00"/>
    <m/>
    <x v="15"/>
    <s v="Q2, FY25"/>
  </r>
  <r>
    <x v="3"/>
    <m/>
    <s v="SHARED SERVICES"/>
    <d v="1995-05-08T00:00:00"/>
    <s v="Janeece"/>
    <s v="Race"/>
    <s v="janeece.race@srg.com.au"/>
    <x v="5"/>
    <x v="1"/>
    <d v="2024-10-07T00:00:00"/>
    <d v="2024-02-29T00:00:00"/>
    <m/>
    <x v="15"/>
    <s v="Q2, FY25"/>
  </r>
  <r>
    <x v="3"/>
    <m/>
    <s v="SHARED SERVICES"/>
    <d v="1995-05-08T00:00:00"/>
    <s v="Janeece"/>
    <s v="Race"/>
    <s v="janeece.race@srg.com.au"/>
    <x v="6"/>
    <x v="1"/>
    <d v="2024-10-07T00:00:00"/>
    <d v="2024-02-29T00:00:00"/>
    <m/>
    <x v="15"/>
    <s v="Q2, FY25"/>
  </r>
  <r>
    <x v="3"/>
    <m/>
    <s v="SHARED SERVICES"/>
    <d v="1995-05-08T00:00:00"/>
    <s v="Janeece"/>
    <s v="Race"/>
    <s v="janeece.race@srg.com.au"/>
    <x v="7"/>
    <x v="1"/>
    <d v="2022-03-28T00:00:00"/>
    <d v="2022-03-15T00:00:00"/>
    <m/>
    <x v="27"/>
    <s v="Q4, FY22"/>
  </r>
  <r>
    <x v="3"/>
    <m/>
    <s v="SHARED SERVICES"/>
    <d v="1995-05-08T00:00:00"/>
    <s v="Janeece"/>
    <s v="Race"/>
    <s v="janeece.race@srg.com.au"/>
    <x v="7"/>
    <x v="2"/>
    <m/>
    <d v="2025-05-06T00:00:00"/>
    <m/>
    <x v="50"/>
    <s v="Not Applicable"/>
  </r>
  <r>
    <x v="3"/>
    <m/>
    <s v="SHARED SERVICES"/>
    <d v="1995-05-08T00:00:00"/>
    <s v="Janeece"/>
    <s v="Race"/>
    <s v="janeece.race@srg.com.au"/>
    <x v="8"/>
    <x v="1"/>
    <d v="2022-10-03T00:00:00"/>
    <d v="2022-06-23T00:00:00"/>
    <m/>
    <x v="3"/>
    <s v="Q2, FY23"/>
  </r>
  <r>
    <x v="3"/>
    <m/>
    <s v="SHARED SERVICES"/>
    <d v="1995-05-08T00:00:00"/>
    <s v="Janeece"/>
    <s v="Race"/>
    <s v="janeece.race@srg.com.au"/>
    <x v="9"/>
    <x v="1"/>
    <d v="2021-08-30T00:00:00"/>
    <d v="2021-08-09T00:00:00"/>
    <m/>
    <x v="18"/>
    <s v="Q1, FY22"/>
  </r>
  <r>
    <x v="3"/>
    <m/>
    <s v="SHARED SERVICES"/>
    <d v="1995-05-08T00:00:00"/>
    <s v="Janeece"/>
    <s v="Race"/>
    <s v="janeece.race@srg.com.au"/>
    <x v="10"/>
    <x v="1"/>
    <d v="2017-02-17T00:00:00"/>
    <d v="2019-05-31T00:00:00"/>
    <s v="This training was originally completed in SLICK/Campfire and completion has been recorded in TMS"/>
    <x v="50"/>
    <s v="Not Applicable"/>
  </r>
  <r>
    <x v="8"/>
    <s v="Supply Chain DCManagement"/>
    <s v="DC"/>
    <d v="1987-08-31T00:00:00"/>
    <s v="Elio"/>
    <s v="Melino"/>
    <s v="eliomelino@live.com"/>
    <x v="0"/>
    <x v="1"/>
    <d v="2024-03-26T00:00:00"/>
    <d v="2022-10-06T00:00:00"/>
    <m/>
    <x v="5"/>
    <s v="Q4, FY24"/>
  </r>
  <r>
    <x v="8"/>
    <s v="Supply Chain DCManagement"/>
    <s v="DC"/>
    <d v="1987-08-31T00:00:00"/>
    <s v="Elio"/>
    <s v="Melino"/>
    <s v="eliomelino@live.com"/>
    <x v="1"/>
    <x v="1"/>
    <d v="2024-03-26T00:00:00"/>
    <d v="2022-10-06T00:00:00"/>
    <m/>
    <x v="5"/>
    <s v="Q4, FY24"/>
  </r>
  <r>
    <x v="5"/>
    <m/>
    <m/>
    <m/>
    <m/>
    <m/>
    <m/>
    <x v="12"/>
    <x v="3"/>
    <m/>
    <m/>
    <m/>
    <x v="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2D5A9-F358-43A8-8695-926902F51D7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 rowPageCount="1" colPageCount="1"/>
  <pivotFields count="14">
    <pivotField showAll="0"/>
    <pivotField showAll="0"/>
    <pivotField showAll="0"/>
    <pivotField numFmtId="15" showAll="0"/>
    <pivotField showAll="0"/>
    <pivotField showAll="0"/>
    <pivotField showAll="0"/>
    <pivotField axis="axisRow" dataField="1" showAll="0">
      <items count="16">
        <item x="0"/>
        <item x="1"/>
        <item x="11"/>
        <item m="1" x="14"/>
        <item x="7"/>
        <item x="8"/>
        <item x="9"/>
        <item m="1" x="13"/>
        <item x="10"/>
        <item h="1" x="12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multipleItemSelectionAllowed="1" showAll="0">
      <items count="75">
        <item h="1" x="65"/>
        <item h="1" x="27"/>
        <item h="1" x="37"/>
        <item h="1" x="5"/>
        <item h="1" x="64"/>
        <item h="1" x="46"/>
        <item h="1" x="10"/>
        <item h="1" x="34"/>
        <item x="17"/>
        <item h="1" x="56"/>
        <item h="1" x="52"/>
        <item h="1" x="33"/>
        <item h="1" x="40"/>
        <item h="1" x="25"/>
        <item h="1" x="62"/>
        <item h="1" x="19"/>
        <item h="1" x="43"/>
        <item h="1" x="39"/>
        <item h="1" x="23"/>
        <item h="1" x="57"/>
        <item h="1" x="53"/>
        <item h="1" x="11"/>
        <item h="1" x="9"/>
        <item h="1" x="24"/>
        <item h="1" x="63"/>
        <item h="1" x="70"/>
        <item h="1" x="48"/>
        <item h="1" x="31"/>
        <item h="1" x="7"/>
        <item x="20"/>
        <item h="1" x="59"/>
        <item h="1" x="61"/>
        <item h="1" x="41"/>
        <item h="1" x="35"/>
        <item h="1" x="21"/>
        <item h="1" x="66"/>
        <item h="1" x="51"/>
        <item h="1" x="6"/>
        <item h="1" x="38"/>
        <item h="1" x="4"/>
        <item h="1" x="49"/>
        <item h="1" x="42"/>
        <item h="1" x="36"/>
        <item h="1" x="22"/>
        <item h="1" x="50"/>
        <item h="1" x="68"/>
        <item h="1" x="47"/>
        <item h="1" x="44"/>
        <item h="1" x="26"/>
        <item h="1" x="28"/>
        <item m="1" x="73"/>
        <item h="1" x="45"/>
        <item h="1" x="3"/>
        <item h="1" x="29"/>
        <item h="1" x="69"/>
        <item h="1" x="58"/>
        <item h="1" x="18"/>
        <item h="1" x="30"/>
        <item h="1" x="32"/>
        <item h="1" x="72"/>
        <item x="0"/>
        <item x="1"/>
        <item x="2"/>
        <item x="8"/>
        <item x="12"/>
        <item x="13"/>
        <item x="14"/>
        <item x="15"/>
        <item x="16"/>
        <item h="1" x="54"/>
        <item h="1" x="55"/>
        <item h="1" x="60"/>
        <item h="1" x="67"/>
        <item h="1" x="71"/>
        <item t="default"/>
      </items>
    </pivotField>
    <pivotField showAll="0"/>
  </pivotFields>
  <rowFields count="1">
    <field x="7"/>
  </rowFields>
  <rowItems count="13">
    <i>
      <x/>
    </i>
    <i>
      <x v="1"/>
    </i>
    <i>
      <x v="2"/>
    </i>
    <i>
      <x v="4"/>
    </i>
    <i>
      <x v="5"/>
    </i>
    <i>
      <x v="6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Count of Learning Activity Titl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9B2D4-FBD2-4284-9CC7-34F9C82752D2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 rowPageCount="1" colPageCount="1"/>
  <pivotFields count="14">
    <pivotField axis="axisRow" showAll="0">
      <items count="14">
        <item x="1"/>
        <item x="0"/>
        <item x="10"/>
        <item x="7"/>
        <item x="2"/>
        <item x="4"/>
        <item x="3"/>
        <item x="9"/>
        <item x="11"/>
        <item m="1" x="12"/>
        <item x="6"/>
        <item x="8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multipleItemSelectionAllowed="1" showAll="0">
      <items count="75">
        <item h="1" x="65"/>
        <item h="1" x="27"/>
        <item h="1" x="37"/>
        <item h="1" x="5"/>
        <item h="1" x="64"/>
        <item h="1" x="46"/>
        <item h="1" x="10"/>
        <item h="1" x="34"/>
        <item x="17"/>
        <item h="1" x="56"/>
        <item h="1" x="52"/>
        <item h="1" x="33"/>
        <item h="1" x="40"/>
        <item h="1" x="25"/>
        <item h="1" x="62"/>
        <item h="1" x="19"/>
        <item h="1" x="43"/>
        <item h="1" x="39"/>
        <item h="1" x="23"/>
        <item h="1" x="57"/>
        <item h="1" x="53"/>
        <item h="1" x="11"/>
        <item h="1" x="9"/>
        <item h="1" x="24"/>
        <item h="1" x="63"/>
        <item h="1" x="70"/>
        <item h="1" x="48"/>
        <item h="1" x="31"/>
        <item h="1" x="7"/>
        <item x="20"/>
        <item h="1" x="59"/>
        <item h="1" x="61"/>
        <item h="1" x="41"/>
        <item h="1" x="35"/>
        <item h="1" x="21"/>
        <item h="1" x="66"/>
        <item h="1" x="51"/>
        <item h="1" x="6"/>
        <item h="1" x="38"/>
        <item h="1" x="4"/>
        <item h="1" x="49"/>
        <item h="1" x="42"/>
        <item h="1" x="36"/>
        <item h="1" x="22"/>
        <item h="1" x="50"/>
        <item h="1" x="68"/>
        <item h="1" x="47"/>
        <item h="1" x="44"/>
        <item h="1" x="26"/>
        <item h="1" x="28"/>
        <item m="1" x="73"/>
        <item h="1" x="45"/>
        <item h="1" x="3"/>
        <item h="1" x="29"/>
        <item h="1" x="69"/>
        <item h="1" x="58"/>
        <item h="1" x="18"/>
        <item h="1" x="30"/>
        <item h="1" x="32"/>
        <item h="1" x="72"/>
        <item x="0"/>
        <item x="1"/>
        <item x="2"/>
        <item x="8"/>
        <item x="12"/>
        <item x="13"/>
        <item x="14"/>
        <item x="15"/>
        <item x="16"/>
        <item h="1" x="54"/>
        <item h="1" x="55"/>
        <item h="1" x="60"/>
        <item h="1" x="67"/>
        <item h="1" x="71"/>
        <item t="default"/>
      </items>
    </pivotField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Count of Learning Activity Titl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9AA0A-1618-464D-A3C9-C063DAE3A295}" name="Table13" displayName="Table13" ref="A1:J419" totalsRowShown="0" headerRowDxfId="11" dataDxfId="10">
  <autoFilter ref="A1:J419" xr:uid="{A6BE76A3-06F5-429E-953B-F4817F119201}"/>
  <tableColumns count="10">
    <tableColumn id="1" xr3:uid="{9440B548-5011-4E6B-9436-66829544F2F7}" name="Start" dataDxfId="9">
      <calculatedColumnFormula>A1+7</calculatedColumnFormula>
    </tableColumn>
    <tableColumn id="2" xr3:uid="{62B7CC32-8356-499C-9A70-BCB45E28DFE9}" name="End" dataDxfId="8">
      <calculatedColumnFormula>B1+7</calculatedColumnFormula>
    </tableColumn>
    <tableColumn id="3" xr3:uid="{906603B8-A4A5-47A8-B2BE-44B47D5202B4}" name="Week" dataDxfId="7"/>
    <tableColumn id="4" xr3:uid="{B63240FD-9714-4471-B5AB-CF69286DEC5F}" name="Month" dataDxfId="6"/>
    <tableColumn id="5" xr3:uid="{020ED5BD-C60F-4EF1-B84F-0DCC460F154F}" name="QTR" dataDxfId="5"/>
    <tableColumn id="7" xr3:uid="{F769EB14-A002-48C4-A2E7-CC05FAE89BD4}" name="FY" dataDxfId="4"/>
    <tableColumn id="9" xr3:uid="{07506796-B113-4C73-B2D1-6802A9B5E80F}" name="Month Year Comb" dataDxfId="3">
      <calculatedColumnFormula>Table13[[#This Row],[Month]]&amp;", "&amp;Table13[[#This Row],[FY]]</calculatedColumnFormula>
    </tableColumn>
    <tableColumn id="8" xr3:uid="{E724D63C-9563-4819-8D5A-407D7337E630}" name="Week Month Year Comb" dataDxfId="2">
      <calculatedColumnFormula>Table13[[#This Row],[Week]]&amp;", "&amp;Table13[[#This Row],[Month]]&amp;" "&amp;Table13[[#This Row],[FY]]</calculatedColumnFormula>
    </tableColumn>
    <tableColumn id="11" xr3:uid="{F84508DB-0972-4CA1-9A43-4D56BCFAC4AD}" name="Month Year Comb2" dataDxfId="1">
      <calculatedColumnFormula>Table13[[#This Row],[Month]]&amp;", "&amp;Table13[[#This Row],[FY]]</calculatedColumnFormula>
    </tableColumn>
    <tableColumn id="6" xr3:uid="{430A3771-4718-41C7-8936-10A922A48F5A}" name="Qtr Year Comb22" dataDxfId="0">
      <calculatedColumnFormula>"Q"&amp;Table13[[#This Row],[QTR]]&amp;", "&amp;Table13[[#This Row],[FY]]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4A27-B599-4602-AE05-8C0105B3A1EE}">
  <sheetPr>
    <tabColor rgb="FFFFC000"/>
  </sheetPr>
  <dimension ref="A1:AA19"/>
  <sheetViews>
    <sheetView workbookViewId="0"/>
  </sheetViews>
  <sheetFormatPr defaultRowHeight="15" x14ac:dyDescent="0.25"/>
  <cols>
    <col min="1" max="1" width="1.7109375" customWidth="1"/>
    <col min="2" max="2" width="66.140625" customWidth="1"/>
    <col min="3" max="3" width="1.85546875" customWidth="1"/>
    <col min="9" max="9" width="1.5703125" customWidth="1"/>
    <col min="15" max="15" width="1.42578125" customWidth="1"/>
    <col min="21" max="21" width="3.28515625" customWidth="1"/>
    <col min="27" max="27" width="2.5703125" customWidth="1"/>
  </cols>
  <sheetData>
    <row r="1" spans="1:27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2"/>
    </row>
    <row r="2" spans="1:27" ht="15.75" thickBot="1" x14ac:dyDescent="0.3">
      <c r="A2" s="23"/>
      <c r="B2" s="10" t="s">
        <v>1356</v>
      </c>
      <c r="C2" s="19"/>
      <c r="D2" s="51" t="s">
        <v>1659</v>
      </c>
      <c r="E2" s="51"/>
      <c r="F2" s="51"/>
      <c r="G2" s="51"/>
      <c r="H2" s="51"/>
      <c r="I2" s="19"/>
      <c r="J2" s="53" t="s">
        <v>1660</v>
      </c>
      <c r="K2" s="53"/>
      <c r="L2" s="53"/>
      <c r="M2" s="53"/>
      <c r="N2" s="53"/>
      <c r="O2" s="19"/>
      <c r="P2" s="54" t="s">
        <v>1661</v>
      </c>
      <c r="Q2" s="54"/>
      <c r="R2" s="54"/>
      <c r="S2" s="54"/>
      <c r="T2" s="54"/>
      <c r="U2" s="19"/>
      <c r="V2" s="52" t="s">
        <v>1362</v>
      </c>
      <c r="W2" s="52"/>
      <c r="X2" s="52"/>
      <c r="Y2" s="52"/>
      <c r="Z2" s="52"/>
      <c r="AA2" s="24"/>
    </row>
    <row r="3" spans="1:27" ht="15.75" hidden="1" customHeight="1" thickBot="1" x14ac:dyDescent="0.3">
      <c r="A3" s="23"/>
      <c r="B3" s="17"/>
      <c r="C3" s="19"/>
      <c r="D3" s="32" t="s">
        <v>1658</v>
      </c>
      <c r="E3" s="32" t="s">
        <v>1658</v>
      </c>
      <c r="F3" s="32" t="s">
        <v>1658</v>
      </c>
      <c r="G3" s="32" t="s">
        <v>1658</v>
      </c>
      <c r="H3" s="32" t="s">
        <v>1658</v>
      </c>
      <c r="I3" s="19"/>
      <c r="J3" s="34" t="s">
        <v>1658</v>
      </c>
      <c r="K3" s="34" t="s">
        <v>1658</v>
      </c>
      <c r="L3" s="34" t="s">
        <v>1658</v>
      </c>
      <c r="M3" s="34" t="s">
        <v>1658</v>
      </c>
      <c r="N3" s="34" t="s">
        <v>1658</v>
      </c>
      <c r="O3" s="19"/>
      <c r="P3" s="36" t="s">
        <v>1658</v>
      </c>
      <c r="Q3" s="36" t="s">
        <v>1658</v>
      </c>
      <c r="R3" s="36" t="s">
        <v>1658</v>
      </c>
      <c r="S3" s="36" t="s">
        <v>1658</v>
      </c>
      <c r="T3" s="36" t="s">
        <v>1658</v>
      </c>
      <c r="U3" s="19"/>
      <c r="V3" s="38" t="s">
        <v>1361</v>
      </c>
      <c r="W3" s="38" t="s">
        <v>1361</v>
      </c>
      <c r="X3" s="38" t="s">
        <v>1361</v>
      </c>
      <c r="Y3" s="38" t="s">
        <v>1361</v>
      </c>
      <c r="Z3" s="38" t="s">
        <v>1361</v>
      </c>
      <c r="AA3" s="24"/>
    </row>
    <row r="4" spans="1:27" ht="15.75" thickBot="1" x14ac:dyDescent="0.3">
      <c r="A4" s="23"/>
      <c r="B4" s="17"/>
      <c r="C4" s="19"/>
      <c r="D4" s="51" t="s">
        <v>1351</v>
      </c>
      <c r="E4" s="51"/>
      <c r="F4" s="51" t="s">
        <v>1352</v>
      </c>
      <c r="G4" s="51"/>
      <c r="H4" s="51"/>
      <c r="I4" s="19"/>
      <c r="J4" s="53" t="s">
        <v>1351</v>
      </c>
      <c r="K4" s="53"/>
      <c r="L4" s="53" t="s">
        <v>1352</v>
      </c>
      <c r="M4" s="53"/>
      <c r="N4" s="53"/>
      <c r="O4" s="19"/>
      <c r="P4" s="54" t="s">
        <v>1351</v>
      </c>
      <c r="Q4" s="54"/>
      <c r="R4" s="54" t="s">
        <v>1352</v>
      </c>
      <c r="S4" s="54"/>
      <c r="T4" s="54"/>
      <c r="U4" s="19"/>
      <c r="V4" s="52" t="s">
        <v>1351</v>
      </c>
      <c r="W4" s="52"/>
      <c r="X4" s="52" t="s">
        <v>1352</v>
      </c>
      <c r="Y4" s="52"/>
      <c r="Z4" s="52"/>
      <c r="AA4" s="24"/>
    </row>
    <row r="5" spans="1:27" ht="15.75" hidden="1" customHeight="1" thickBot="1" x14ac:dyDescent="0.3">
      <c r="A5" s="23"/>
      <c r="B5" s="17"/>
      <c r="C5" s="19"/>
      <c r="D5" s="32" t="str">
        <f>D6&amp;", "&amp;D4</f>
        <v>MAY, FY24</v>
      </c>
      <c r="E5" s="32" t="str">
        <f>D6&amp;", "&amp;D4</f>
        <v>MAY, FY24</v>
      </c>
      <c r="F5" s="32" t="str">
        <f>F6&amp;", "&amp;F4</f>
        <v>MAY, FY25</v>
      </c>
      <c r="G5" s="32" t="str">
        <f>F6&amp;", "&amp;F4</f>
        <v>MAY, FY25</v>
      </c>
      <c r="H5" s="32"/>
      <c r="I5" s="19"/>
      <c r="J5" s="34" t="str">
        <f>J6&amp;", "&amp;J4</f>
        <v>MAY, FY24</v>
      </c>
      <c r="K5" s="34" t="str">
        <f>J6&amp;", "&amp;J4</f>
        <v>MAY, FY24</v>
      </c>
      <c r="L5" s="34" t="str">
        <f>L6&amp;", "&amp;L4</f>
        <v>MAY, FY25</v>
      </c>
      <c r="M5" s="34" t="str">
        <f>L6&amp;", "&amp;L4</f>
        <v>MAY, FY25</v>
      </c>
      <c r="N5" s="34"/>
      <c r="O5" s="19"/>
      <c r="P5" s="36" t="str">
        <f>P6&amp;", "&amp;P4</f>
        <v>MAY, FY24</v>
      </c>
      <c r="Q5" s="36" t="str">
        <f>P6&amp;", "&amp;P4</f>
        <v>MAY, FY24</v>
      </c>
      <c r="R5" s="36" t="str">
        <f>R6&amp;", "&amp;R4</f>
        <v>MAY, FY25</v>
      </c>
      <c r="S5" s="36" t="str">
        <f>R6&amp;", "&amp;R4</f>
        <v>MAY, FY25</v>
      </c>
      <c r="T5" s="36"/>
      <c r="U5" s="19"/>
      <c r="V5" s="38" t="str">
        <f>V6&amp;", "&amp;V4</f>
        <v>MAY, FY24</v>
      </c>
      <c r="W5" s="38" t="str">
        <f>V6&amp;", "&amp;V4</f>
        <v>MAY, FY24</v>
      </c>
      <c r="X5" s="38" t="str">
        <f>X6&amp;", "&amp;X4</f>
        <v>MAY, FY25</v>
      </c>
      <c r="Y5" s="38" t="str">
        <f>X6&amp;", "&amp;X4</f>
        <v>MAY, FY25</v>
      </c>
      <c r="Z5" s="38"/>
      <c r="AA5" s="24"/>
    </row>
    <row r="6" spans="1:27" ht="15.75" thickBot="1" x14ac:dyDescent="0.3">
      <c r="A6" s="23"/>
      <c r="B6" s="28" t="s">
        <v>1357</v>
      </c>
      <c r="C6" s="19"/>
      <c r="D6" s="33" t="s">
        <v>1336</v>
      </c>
      <c r="E6" s="33" t="s">
        <v>1358</v>
      </c>
      <c r="F6" s="33" t="s">
        <v>1336</v>
      </c>
      <c r="G6" s="33" t="s">
        <v>1358</v>
      </c>
      <c r="H6" s="33" t="s">
        <v>1359</v>
      </c>
      <c r="I6" s="19"/>
      <c r="J6" s="35" t="s">
        <v>1336</v>
      </c>
      <c r="K6" s="35" t="s">
        <v>1358</v>
      </c>
      <c r="L6" s="35" t="s">
        <v>1336</v>
      </c>
      <c r="M6" s="35" t="s">
        <v>1358</v>
      </c>
      <c r="N6" s="35" t="s">
        <v>1359</v>
      </c>
      <c r="O6" s="19"/>
      <c r="P6" s="37" t="s">
        <v>1336</v>
      </c>
      <c r="Q6" s="37" t="s">
        <v>1358</v>
      </c>
      <c r="R6" s="37" t="s">
        <v>1336</v>
      </c>
      <c r="S6" s="37" t="s">
        <v>1358</v>
      </c>
      <c r="T6" s="37" t="s">
        <v>1359</v>
      </c>
      <c r="U6" s="19"/>
      <c r="V6" s="39" t="s">
        <v>1336</v>
      </c>
      <c r="W6" s="39" t="s">
        <v>1358</v>
      </c>
      <c r="X6" s="39" t="s">
        <v>1336</v>
      </c>
      <c r="Y6" s="39" t="s">
        <v>1358</v>
      </c>
      <c r="Z6" s="39" t="s">
        <v>1359</v>
      </c>
      <c r="AA6" s="24"/>
    </row>
    <row r="7" spans="1:27" x14ac:dyDescent="0.25">
      <c r="A7" s="23"/>
      <c r="B7" s="29" t="s">
        <v>4</v>
      </c>
      <c r="C7" s="19"/>
      <c r="D7" s="40" cm="1">
        <f t="array" aca="1" ref="D7" ca="1">_xlfn.XLOOKUP($B7,INDIRECT("'"&amp;D$3&amp;"'!"&amp;"$B3:$B14"),_xlfn.XLOOKUP(D$5,INDIRECT("'"&amp;D$3&amp;"'!"&amp;"$C2:$AZ2"),INDIRECT("'"&amp;D$3&amp;"'!"&amp;"$C3:$AZ14")))</f>
        <v>0</v>
      </c>
      <c r="E7" s="41" cm="1">
        <f t="array" aca="1" ref="E7" ca="1">_xlfn.XLOOKUP(E$6&amp;" "&amp;$B7,INDIRECT("'"&amp;E$3&amp;"'!"&amp;"$B17:$B28"),_xlfn.XLOOKUP(E$5,INDIRECT("'"&amp;E$3&amp;"'!"&amp;"$C2:$AZ2"),INDIRECT("'"&amp;E$3&amp;"'!"&amp;"$C17:$AZ28")))</f>
        <v>0</v>
      </c>
      <c r="F7" s="40" cm="1">
        <f t="array" aca="1" ref="F7" ca="1">_xlfn.XLOOKUP($B7,INDIRECT("'"&amp;F$3&amp;"'!"&amp;"$B3:$B14"),_xlfn.XLOOKUP(F$5,INDIRECT("'"&amp;F$3&amp;"'!"&amp;"$C2:$AZ2"),INDIRECT("'"&amp;F$3&amp;"'!"&amp;"$C3:$AZ14")))</f>
        <v>1</v>
      </c>
      <c r="G7" s="46" cm="1">
        <f t="array" aca="1" ref="G7" ca="1">_xlfn.XLOOKUP(G$6&amp;" "&amp;$B7,INDIRECT("'"&amp;G$3&amp;"'!"&amp;"$B17:$B28"),_xlfn.XLOOKUP(G$5,INDIRECT("'"&amp;G$3&amp;"'!"&amp;"$C2:$AZ2"),INDIRECT("'"&amp;G$3&amp;"'!"&amp;"$C17:$AZ28")))</f>
        <v>5</v>
      </c>
      <c r="H7" s="41">
        <f ca="1">G7-E7</f>
        <v>5</v>
      </c>
      <c r="I7" s="19"/>
      <c r="J7" s="40" cm="1">
        <f t="array" aca="1" ref="J7" ca="1">_xlfn.XLOOKUP($B7,INDIRECT("'"&amp;J$3&amp;"'!"&amp;"$B32:$B43"),_xlfn.XLOOKUP(J$5,INDIRECT("'"&amp;J$3&amp;"'!"&amp;"$C2:$AZ2"),INDIRECT("'"&amp;J$3&amp;"'!"&amp;"$C32:$AZ43")))</f>
        <v>0</v>
      </c>
      <c r="K7" s="41" cm="1">
        <f t="array" aca="1" ref="K7" ca="1">_xlfn.XLOOKUP(K$6&amp;" "&amp;$B7,INDIRECT("'"&amp;K$3&amp;"'!"&amp;"$B46:$B57"),_xlfn.XLOOKUP(K$5,INDIRECT("'"&amp;K$3&amp;"'!"&amp;"$C2:$AZ2"),INDIRECT("'"&amp;K$3&amp;"'!"&amp;"$C46:$AZ57")))</f>
        <v>0</v>
      </c>
      <c r="L7" s="40" cm="1">
        <f t="array" aca="1" ref="L7" ca="1">_xlfn.XLOOKUP($B7,INDIRECT("'"&amp;L$3&amp;"'!"&amp;"$B32:$B43"),_xlfn.XLOOKUP(L$5,INDIRECT("'"&amp;L$3&amp;"'!"&amp;"$C2:$AZ2"),INDIRECT("'"&amp;L$3&amp;"'!"&amp;"$C32:$AZ43")))</f>
        <v>0</v>
      </c>
      <c r="M7" s="46" cm="1">
        <f t="array" aca="1" ref="M7" ca="1">_xlfn.XLOOKUP(M$6&amp;" "&amp;$B7,INDIRECT("'"&amp;M$3&amp;"'!"&amp;"$B46:$B57"),_xlfn.XLOOKUP(M$5,INDIRECT("'"&amp;M$3&amp;"'!"&amp;"$C2:$AZ2"),INDIRECT("'"&amp;M$3&amp;"'!"&amp;"$C46:$AZ57")))</f>
        <v>0</v>
      </c>
      <c r="N7" s="41">
        <f ca="1">M7-K7</f>
        <v>0</v>
      </c>
      <c r="O7" s="19"/>
      <c r="P7" s="40" cm="1">
        <f t="array" aca="1" ref="P7" ca="1">_xlfn.XLOOKUP($B7,INDIRECT("'"&amp;P$3&amp;"'!"&amp;"$B61:$B72"),_xlfn.XLOOKUP(P$5,INDIRECT("'"&amp;P$3&amp;"'!"&amp;"$C2:$AZ2"),INDIRECT("'"&amp;P$3&amp;"'!"&amp;"$C61:$AZ72")))</f>
        <v>8</v>
      </c>
      <c r="Q7" s="41" cm="1">
        <f t="array" aca="1" ref="Q7" ca="1">_xlfn.XLOOKUP(Q$6&amp;" "&amp;$B7,INDIRECT("'"&amp;Q$3&amp;"'!"&amp;"$B75:$B86"),_xlfn.XLOOKUP(Q$5,INDIRECT("'"&amp;Q$3&amp;"'!"&amp;"$C2:$AZ2"),INDIRECT("'"&amp;Q$3&amp;"'!"&amp;"$C75:$AZ86")))</f>
        <v>69</v>
      </c>
      <c r="R7" s="40" cm="1">
        <f t="array" aca="1" ref="R7" ca="1">_xlfn.XLOOKUP($B7,INDIRECT("'"&amp;R$3&amp;"'!"&amp;"$B61:$B72"),_xlfn.XLOOKUP(R$5,INDIRECT("'"&amp;R$3&amp;"'!"&amp;"$C2:$AZ2"),INDIRECT("'"&amp;R$3&amp;"'!"&amp;"$C61:$AZ72")))</f>
        <v>9</v>
      </c>
      <c r="S7" s="46" cm="1">
        <f t="array" aca="1" ref="S7" ca="1">_xlfn.XLOOKUP(S$6&amp;" "&amp;$B7,INDIRECT("'"&amp;S$3&amp;"'!"&amp;"$B75:$B86"),_xlfn.XLOOKUP(S$5,INDIRECT("'"&amp;S$3&amp;"'!"&amp;"$C2:$AZ2"),INDIRECT("'"&amp;S$3&amp;"'!"&amp;"$C75:$AZ86")))</f>
        <v>92</v>
      </c>
      <c r="T7" s="41">
        <f ca="1">S7-Q7</f>
        <v>23</v>
      </c>
      <c r="U7" s="19"/>
      <c r="V7" s="40" cm="1">
        <f t="array" aca="1" ref="V7" ca="1">_xlfn.XLOOKUP($B7,INDIRECT("'"&amp;V$3&amp;"'!"&amp;"$B3:$B14"),_xlfn.XLOOKUP(V$5,INDIRECT("'"&amp;V$3&amp;"'!"&amp;"$C2:$AZ2"),INDIRECT("'"&amp;V$3&amp;"'!"&amp;"$C3:$AZ14")))</f>
        <v>8</v>
      </c>
      <c r="W7" s="41" cm="1">
        <f t="array" aca="1" ref="W7" ca="1">_xlfn.XLOOKUP(W$6&amp;" "&amp;$B7,INDIRECT("'"&amp;W$3&amp;"'!"&amp;"$B16:$B27"),_xlfn.XLOOKUP(W$5,INDIRECT("'"&amp;W$3&amp;"'!"&amp;"$C2:$AZ2"),INDIRECT("'"&amp;W$3&amp;"'!"&amp;"$C16:$AZ27")))</f>
        <v>69</v>
      </c>
      <c r="X7" s="40" cm="1">
        <f t="array" aca="1" ref="X7" ca="1">_xlfn.XLOOKUP($B7,INDIRECT("'"&amp;X$3&amp;"'!"&amp;"$B3:$B14"),_xlfn.XLOOKUP(X$5,INDIRECT("'"&amp;X$3&amp;"'!"&amp;"$C2:$AZ2"),INDIRECT("'"&amp;X$3&amp;"'!"&amp;"$C3:$AZ14")))</f>
        <v>10</v>
      </c>
      <c r="Y7" s="46" cm="1">
        <f t="array" aca="1" ref="Y7" ca="1">_xlfn.XLOOKUP(Y$6&amp;" "&amp;$B7,INDIRECT("'"&amp;Y$3&amp;"'!"&amp;"$B16:$B27"),_xlfn.XLOOKUP(Y$5,INDIRECT("'"&amp;Y$3&amp;"'!"&amp;"$C2:$AZ2"),INDIRECT("'"&amp;Y$3&amp;"'!"&amp;"$C16:$AZ27")))</f>
        <v>97</v>
      </c>
      <c r="Z7" s="41">
        <f ca="1">Y7-W7</f>
        <v>28</v>
      </c>
      <c r="AA7" s="24"/>
    </row>
    <row r="8" spans="1:27" x14ac:dyDescent="0.25">
      <c r="A8" s="23"/>
      <c r="B8" s="30" t="s">
        <v>7</v>
      </c>
      <c r="C8" s="19"/>
      <c r="D8" s="42" cm="1">
        <f t="array" aca="1" ref="D8" ca="1">_xlfn.XLOOKUP($B8,INDIRECT("'"&amp;D$3&amp;"'!"&amp;"$B3:$B14"),_xlfn.XLOOKUP(D$5,INDIRECT("'"&amp;D$3&amp;"'!"&amp;"$C2:$AZ2"),INDIRECT("'"&amp;D$3&amp;"'!"&amp;"$C3:$AZ14")))</f>
        <v>0</v>
      </c>
      <c r="E8" s="43" cm="1">
        <f t="array" aca="1" ref="E8" ca="1">_xlfn.XLOOKUP(E$6&amp;" "&amp;$B8,INDIRECT("'"&amp;E$3&amp;"'!"&amp;"$B17:$B28"),_xlfn.XLOOKUP(E$5,INDIRECT("'"&amp;E$3&amp;"'!"&amp;"$C2:$AZ2"),INDIRECT("'"&amp;E$3&amp;"'!"&amp;"$C17:$AZ28")))</f>
        <v>0</v>
      </c>
      <c r="F8" s="42" cm="1">
        <f t="array" aca="1" ref="F8" ca="1">_xlfn.XLOOKUP($B8,INDIRECT("'"&amp;F$3&amp;"'!"&amp;"$B3:$B14"),_xlfn.XLOOKUP(F$5,INDIRECT("'"&amp;F$3&amp;"'!"&amp;"$C2:$AZ2"),INDIRECT("'"&amp;F$3&amp;"'!"&amp;"$C3:$AZ14")))</f>
        <v>1</v>
      </c>
      <c r="G8" s="15" cm="1">
        <f t="array" aca="1" ref="G8" ca="1">_xlfn.XLOOKUP(G$6&amp;" "&amp;$B8,INDIRECT("'"&amp;G$3&amp;"'!"&amp;"$B17:$B28"),_xlfn.XLOOKUP(G$5,INDIRECT("'"&amp;G$3&amp;"'!"&amp;"$C2:$AZ2"),INDIRECT("'"&amp;G$3&amp;"'!"&amp;"$C17:$AZ28")))</f>
        <v>5</v>
      </c>
      <c r="H8" s="43">
        <f t="shared" ref="H8:H15" ca="1" si="0">G8-E8</f>
        <v>5</v>
      </c>
      <c r="I8" s="19"/>
      <c r="J8" s="42" cm="1">
        <f t="array" aca="1" ref="J8" ca="1">_xlfn.XLOOKUP($B8,INDIRECT("'"&amp;J$3&amp;"'!"&amp;"$B32:$B43"),_xlfn.XLOOKUP(J$5,INDIRECT("'"&amp;J$3&amp;"'!"&amp;"$C2:$AZ2"),INDIRECT("'"&amp;J$3&amp;"'!"&amp;"$C32:$AZ43")))</f>
        <v>0</v>
      </c>
      <c r="K8" s="43" cm="1">
        <f t="array" aca="1" ref="K8" ca="1">_xlfn.XLOOKUP(K$6&amp;" "&amp;$B8,INDIRECT("'"&amp;K$3&amp;"'!"&amp;"$B46:$B57"),_xlfn.XLOOKUP(K$5,INDIRECT("'"&amp;K$3&amp;"'!"&amp;"$C2:$AZ2"),INDIRECT("'"&amp;K$3&amp;"'!"&amp;"$C46:$AZ57")))</f>
        <v>0</v>
      </c>
      <c r="L8" s="42" cm="1">
        <f t="array" aca="1" ref="L8" ca="1">_xlfn.XLOOKUP($B8,INDIRECT("'"&amp;L$3&amp;"'!"&amp;"$B32:$B43"),_xlfn.XLOOKUP(L$5,INDIRECT("'"&amp;L$3&amp;"'!"&amp;"$C2:$AZ2"),INDIRECT("'"&amp;L$3&amp;"'!"&amp;"$C32:$AZ43")))</f>
        <v>0</v>
      </c>
      <c r="M8" s="15" cm="1">
        <f t="array" aca="1" ref="M8" ca="1">_xlfn.XLOOKUP(M$6&amp;" "&amp;$B8,INDIRECT("'"&amp;M$3&amp;"'!"&amp;"$B46:$B57"),_xlfn.XLOOKUP(M$5,INDIRECT("'"&amp;M$3&amp;"'!"&amp;"$C2:$AZ2"),INDIRECT("'"&amp;M$3&amp;"'!"&amp;"$C46:$AZ57")))</f>
        <v>0</v>
      </c>
      <c r="N8" s="43">
        <f t="shared" ref="N8:N18" ca="1" si="1">M8-K8</f>
        <v>0</v>
      </c>
      <c r="O8" s="19"/>
      <c r="P8" s="42" cm="1">
        <f t="array" aca="1" ref="P8" ca="1">_xlfn.XLOOKUP($B8,INDIRECT("'"&amp;P$3&amp;"'!"&amp;"$B61:$B72"),_xlfn.XLOOKUP(P$5,INDIRECT("'"&amp;P$3&amp;"'!"&amp;"$C2:$AZ2"),INDIRECT("'"&amp;P$3&amp;"'!"&amp;"$C61:$AZ72")))</f>
        <v>9</v>
      </c>
      <c r="Q8" s="43" cm="1">
        <f t="array" aca="1" ref="Q8" ca="1">_xlfn.XLOOKUP(Q$6&amp;" "&amp;$B8,INDIRECT("'"&amp;Q$3&amp;"'!"&amp;"$B75:$B86"),_xlfn.XLOOKUP(Q$5,INDIRECT("'"&amp;Q$3&amp;"'!"&amp;"$C2:$AZ2"),INDIRECT("'"&amp;Q$3&amp;"'!"&amp;"$C75:$AZ86")))</f>
        <v>74</v>
      </c>
      <c r="R8" s="42" cm="1">
        <f t="array" aca="1" ref="R8" ca="1">_xlfn.XLOOKUP($B8,INDIRECT("'"&amp;R$3&amp;"'!"&amp;"$B61:$B72"),_xlfn.XLOOKUP(R$5,INDIRECT("'"&amp;R$3&amp;"'!"&amp;"$C2:$AZ2"),INDIRECT("'"&amp;R$3&amp;"'!"&amp;"$C61:$AZ72")))</f>
        <v>9</v>
      </c>
      <c r="S8" s="15" cm="1">
        <f t="array" aca="1" ref="S8" ca="1">_xlfn.XLOOKUP(S$6&amp;" "&amp;$B8,INDIRECT("'"&amp;S$3&amp;"'!"&amp;"$B75:$B86"),_xlfn.XLOOKUP(S$5,INDIRECT("'"&amp;S$3&amp;"'!"&amp;"$C2:$AZ2"),INDIRECT("'"&amp;S$3&amp;"'!"&amp;"$C75:$AZ86")))</f>
        <v>91</v>
      </c>
      <c r="T8" s="43">
        <f t="shared" ref="T8:T18" ca="1" si="2">S8-Q8</f>
        <v>17</v>
      </c>
      <c r="U8" s="19"/>
      <c r="V8" s="42" cm="1">
        <f t="array" aca="1" ref="V8" ca="1">_xlfn.XLOOKUP($B8,INDIRECT("'"&amp;V$3&amp;"'!"&amp;"$B3:$B14"),_xlfn.XLOOKUP(V$5,INDIRECT("'"&amp;V$3&amp;"'!"&amp;"$C2:$AZ2"),INDIRECT("'"&amp;V$3&amp;"'!"&amp;"$C3:$AZ14")))</f>
        <v>9</v>
      </c>
      <c r="W8" s="43" cm="1">
        <f t="array" aca="1" ref="W8" ca="1">_xlfn.XLOOKUP(W$6&amp;" "&amp;$B8,INDIRECT("'"&amp;W$3&amp;"'!"&amp;"$B16:$B27"),_xlfn.XLOOKUP(W$5,INDIRECT("'"&amp;W$3&amp;"'!"&amp;"$C2:$AZ2"),INDIRECT("'"&amp;W$3&amp;"'!"&amp;"$C16:$AZ27")))</f>
        <v>74</v>
      </c>
      <c r="X8" s="42" cm="1">
        <f t="array" aca="1" ref="X8" ca="1">_xlfn.XLOOKUP($B8,INDIRECT("'"&amp;X$3&amp;"'!"&amp;"$B3:$B14"),_xlfn.XLOOKUP(X$5,INDIRECT("'"&amp;X$3&amp;"'!"&amp;"$C2:$AZ2"),INDIRECT("'"&amp;X$3&amp;"'!"&amp;"$C3:$AZ14")))</f>
        <v>10</v>
      </c>
      <c r="Y8" s="15" cm="1">
        <f t="array" aca="1" ref="Y8" ca="1">_xlfn.XLOOKUP(Y$6&amp;" "&amp;$B8,INDIRECT("'"&amp;Y$3&amp;"'!"&amp;"$B16:$B27"),_xlfn.XLOOKUP(Y$5,INDIRECT("'"&amp;Y$3&amp;"'!"&amp;"$C2:$AZ2"),INDIRECT("'"&amp;Y$3&amp;"'!"&amp;"$C16:$AZ27")))</f>
        <v>96</v>
      </c>
      <c r="Z8" s="43">
        <f t="shared" ref="Z8:Z18" ca="1" si="3">Y8-W8</f>
        <v>22</v>
      </c>
      <c r="AA8" s="24"/>
    </row>
    <row r="9" spans="1:27" x14ac:dyDescent="0.25">
      <c r="A9" s="23"/>
      <c r="B9" s="30" t="s">
        <v>192</v>
      </c>
      <c r="C9" s="19"/>
      <c r="D9" s="42" cm="1">
        <f t="array" aca="1" ref="D9" ca="1">_xlfn.XLOOKUP($B9,INDIRECT("'"&amp;D$3&amp;"'!"&amp;"$B3:$B14"),_xlfn.XLOOKUP(D$5,INDIRECT("'"&amp;D$3&amp;"'!"&amp;"$C2:$AZ2"),INDIRECT("'"&amp;D$3&amp;"'!"&amp;"$C3:$AZ14")))</f>
        <v>0</v>
      </c>
      <c r="E9" s="43" cm="1">
        <f t="array" aca="1" ref="E9" ca="1">_xlfn.XLOOKUP(E$6&amp;" "&amp;$B9,INDIRECT("'"&amp;E$3&amp;"'!"&amp;"$B17:$B28"),_xlfn.XLOOKUP(E$5,INDIRECT("'"&amp;E$3&amp;"'!"&amp;"$C2:$AZ2"),INDIRECT("'"&amp;E$3&amp;"'!"&amp;"$C17:$AZ28")))</f>
        <v>0</v>
      </c>
      <c r="F9" s="42" cm="1">
        <f t="array" aca="1" ref="F9" ca="1">_xlfn.XLOOKUP($B9,INDIRECT("'"&amp;F$3&amp;"'!"&amp;"$B3:$B14"),_xlfn.XLOOKUP(F$5,INDIRECT("'"&amp;F$3&amp;"'!"&amp;"$C2:$AZ2"),INDIRECT("'"&amp;F$3&amp;"'!"&amp;"$C3:$AZ14")))</f>
        <v>0</v>
      </c>
      <c r="G9" s="15" cm="1">
        <f t="array" aca="1" ref="G9" ca="1">_xlfn.XLOOKUP(G$6&amp;" "&amp;$B9,INDIRECT("'"&amp;G$3&amp;"'!"&amp;"$B17:$B28"),_xlfn.XLOOKUP(G$5,INDIRECT("'"&amp;G$3&amp;"'!"&amp;"$C2:$AZ2"),INDIRECT("'"&amp;G$3&amp;"'!"&amp;"$C17:$AZ28")))</f>
        <v>0</v>
      </c>
      <c r="H9" s="43">
        <f t="shared" ca="1" si="0"/>
        <v>0</v>
      </c>
      <c r="I9" s="19"/>
      <c r="J9" s="42" cm="1">
        <f t="array" aca="1" ref="J9" ca="1">_xlfn.XLOOKUP($B9,INDIRECT("'"&amp;J$3&amp;"'!"&amp;"$B32:$B43"),_xlfn.XLOOKUP(J$5,INDIRECT("'"&amp;J$3&amp;"'!"&amp;"$C2:$AZ2"),INDIRECT("'"&amp;J$3&amp;"'!"&amp;"$C32:$AZ43")))</f>
        <v>0</v>
      </c>
      <c r="K9" s="43" cm="1">
        <f t="array" aca="1" ref="K9" ca="1">_xlfn.XLOOKUP(K$6&amp;" "&amp;$B9,INDIRECT("'"&amp;K$3&amp;"'!"&amp;"$B46:$B57"),_xlfn.XLOOKUP(K$5,INDIRECT("'"&amp;K$3&amp;"'!"&amp;"$C2:$AZ2"),INDIRECT("'"&amp;K$3&amp;"'!"&amp;"$C46:$AZ57")))</f>
        <v>0</v>
      </c>
      <c r="L9" s="42" cm="1">
        <f t="array" aca="1" ref="L9" ca="1">_xlfn.XLOOKUP($B9,INDIRECT("'"&amp;L$3&amp;"'!"&amp;"$B32:$B43"),_xlfn.XLOOKUP(L$5,INDIRECT("'"&amp;L$3&amp;"'!"&amp;"$C2:$AZ2"),INDIRECT("'"&amp;L$3&amp;"'!"&amp;"$C32:$AZ43")))</f>
        <v>0</v>
      </c>
      <c r="M9" s="15" cm="1">
        <f t="array" aca="1" ref="M9" ca="1">_xlfn.XLOOKUP(M$6&amp;" "&amp;$B9,INDIRECT("'"&amp;M$3&amp;"'!"&amp;"$B46:$B57"),_xlfn.XLOOKUP(M$5,INDIRECT("'"&amp;M$3&amp;"'!"&amp;"$C2:$AZ2"),INDIRECT("'"&amp;M$3&amp;"'!"&amp;"$C46:$AZ57")))</f>
        <v>0</v>
      </c>
      <c r="N9" s="43">
        <f t="shared" ca="1" si="1"/>
        <v>0</v>
      </c>
      <c r="O9" s="19"/>
      <c r="P9" s="42" cm="1">
        <f t="array" aca="1" ref="P9" ca="1">_xlfn.XLOOKUP($B9,INDIRECT("'"&amp;P$3&amp;"'!"&amp;"$B61:$B72"),_xlfn.XLOOKUP(P$5,INDIRECT("'"&amp;P$3&amp;"'!"&amp;"$C2:$AZ2"),INDIRECT("'"&amp;P$3&amp;"'!"&amp;"$C61:$AZ72")))</f>
        <v>0</v>
      </c>
      <c r="Q9" s="43" cm="1">
        <f t="array" aca="1" ref="Q9" ca="1">_xlfn.XLOOKUP(Q$6&amp;" "&amp;$B9,INDIRECT("'"&amp;Q$3&amp;"'!"&amp;"$B75:$B86"),_xlfn.XLOOKUP(Q$5,INDIRECT("'"&amp;Q$3&amp;"'!"&amp;"$C2:$AZ2"),INDIRECT("'"&amp;Q$3&amp;"'!"&amp;"$C75:$AZ86")))</f>
        <v>3</v>
      </c>
      <c r="R9" s="42" cm="1">
        <f t="array" aca="1" ref="R9" ca="1">_xlfn.XLOOKUP($B9,INDIRECT("'"&amp;R$3&amp;"'!"&amp;"$B61:$B72"),_xlfn.XLOOKUP(R$5,INDIRECT("'"&amp;R$3&amp;"'!"&amp;"$C2:$AZ2"),INDIRECT("'"&amp;R$3&amp;"'!"&amp;"$C61:$AZ72")))</f>
        <v>0</v>
      </c>
      <c r="S9" s="15" cm="1">
        <f t="array" aca="1" ref="S9" ca="1">_xlfn.XLOOKUP(S$6&amp;" "&amp;$B9,INDIRECT("'"&amp;S$3&amp;"'!"&amp;"$B75:$B86"),_xlfn.XLOOKUP(S$5,INDIRECT("'"&amp;S$3&amp;"'!"&amp;"$C2:$AZ2"),INDIRECT("'"&amp;S$3&amp;"'!"&amp;"$C75:$AZ86")))</f>
        <v>6</v>
      </c>
      <c r="T9" s="43">
        <f t="shared" ca="1" si="2"/>
        <v>3</v>
      </c>
      <c r="U9" s="19"/>
      <c r="V9" s="42" cm="1">
        <f t="array" aca="1" ref="V9" ca="1">_xlfn.XLOOKUP($B9,INDIRECT("'"&amp;V$3&amp;"'!"&amp;"$B3:$B14"),_xlfn.XLOOKUP(V$5,INDIRECT("'"&amp;V$3&amp;"'!"&amp;"$C2:$AZ2"),INDIRECT("'"&amp;V$3&amp;"'!"&amp;"$C3:$AZ14")))</f>
        <v>0</v>
      </c>
      <c r="W9" s="43" cm="1">
        <f t="array" aca="1" ref="W9" ca="1">_xlfn.XLOOKUP(W$6&amp;" "&amp;$B9,INDIRECT("'"&amp;W$3&amp;"'!"&amp;"$B16:$B27"),_xlfn.XLOOKUP(W$5,INDIRECT("'"&amp;W$3&amp;"'!"&amp;"$C2:$AZ2"),INDIRECT("'"&amp;W$3&amp;"'!"&amp;"$C16:$AZ27")))</f>
        <v>3</v>
      </c>
      <c r="X9" s="42" cm="1">
        <f t="array" aca="1" ref="X9" ca="1">_xlfn.XLOOKUP($B9,INDIRECT("'"&amp;X$3&amp;"'!"&amp;"$B3:$B14"),_xlfn.XLOOKUP(X$5,INDIRECT("'"&amp;X$3&amp;"'!"&amp;"$C2:$AZ2"),INDIRECT("'"&amp;X$3&amp;"'!"&amp;"$C3:$AZ14")))</f>
        <v>0</v>
      </c>
      <c r="Y9" s="15" cm="1">
        <f t="array" aca="1" ref="Y9" ca="1">_xlfn.XLOOKUP(Y$6&amp;" "&amp;$B9,INDIRECT("'"&amp;Y$3&amp;"'!"&amp;"$B16:$B27"),_xlfn.XLOOKUP(Y$5,INDIRECT("'"&amp;Y$3&amp;"'!"&amp;"$C2:$AZ2"),INDIRECT("'"&amp;Y$3&amp;"'!"&amp;"$C16:$AZ27")))</f>
        <v>6</v>
      </c>
      <c r="Z9" s="43">
        <f t="shared" ca="1" si="3"/>
        <v>3</v>
      </c>
      <c r="AA9" s="24"/>
    </row>
    <row r="10" spans="1:27" x14ac:dyDescent="0.25">
      <c r="A10" s="23"/>
      <c r="B10" s="30" t="s">
        <v>1366</v>
      </c>
      <c r="C10" s="19"/>
      <c r="D10" s="42" cm="1">
        <f t="array" aca="1" ref="D10" ca="1">_xlfn.XLOOKUP($B10,INDIRECT("'"&amp;D$3&amp;"'!"&amp;"$B3:$B14"),_xlfn.XLOOKUP(D$5,INDIRECT("'"&amp;D$3&amp;"'!"&amp;"$C2:$AZ2"),INDIRECT("'"&amp;D$3&amp;"'!"&amp;"$C3:$AZ14")))</f>
        <v>0</v>
      </c>
      <c r="E10" s="43" cm="1">
        <f t="array" aca="1" ref="E10" ca="1">_xlfn.XLOOKUP(E$6&amp;" "&amp;$B10,INDIRECT("'"&amp;E$3&amp;"'!"&amp;"$B17:$B28"),_xlfn.XLOOKUP(E$5,INDIRECT("'"&amp;E$3&amp;"'!"&amp;"$C2:$AZ2"),INDIRECT("'"&amp;E$3&amp;"'!"&amp;"$C17:$AZ28")))</f>
        <v>100</v>
      </c>
      <c r="F10" s="42" cm="1">
        <f t="array" aca="1" ref="F10" ca="1">_xlfn.XLOOKUP($B10,INDIRECT("'"&amp;F$3&amp;"'!"&amp;"$B3:$B14"),_xlfn.XLOOKUP(F$5,INDIRECT("'"&amp;F$3&amp;"'!"&amp;"$C2:$AZ2"),INDIRECT("'"&amp;F$3&amp;"'!"&amp;"$C3:$AZ14")))</f>
        <v>28</v>
      </c>
      <c r="G10" s="15" cm="1">
        <f t="array" aca="1" ref="G10" ca="1">_xlfn.XLOOKUP(G$6&amp;" "&amp;$B10,INDIRECT("'"&amp;G$3&amp;"'!"&amp;"$B17:$B28"),_xlfn.XLOOKUP(G$5,INDIRECT("'"&amp;G$3&amp;"'!"&amp;"$C2:$AZ2"),INDIRECT("'"&amp;G$3&amp;"'!"&amp;"$C17:$AZ28")))</f>
        <v>61</v>
      </c>
      <c r="H10" s="43">
        <f t="shared" ca="1" si="0"/>
        <v>-39</v>
      </c>
      <c r="I10" s="19"/>
      <c r="J10" s="42" cm="1">
        <f t="array" aca="1" ref="J10" ca="1">_xlfn.XLOOKUP($B10,INDIRECT("'"&amp;J$3&amp;"'!"&amp;"$B32:$B43"),_xlfn.XLOOKUP(J$5,INDIRECT("'"&amp;J$3&amp;"'!"&amp;"$C2:$AZ2"),INDIRECT("'"&amp;J$3&amp;"'!"&amp;"$C32:$AZ43")))</f>
        <v>0</v>
      </c>
      <c r="K10" s="43" cm="1">
        <f t="array" aca="1" ref="K10" ca="1">_xlfn.XLOOKUP(K$6&amp;" "&amp;$B10,INDIRECT("'"&amp;K$3&amp;"'!"&amp;"$B46:$B57"),_xlfn.XLOOKUP(K$5,INDIRECT("'"&amp;K$3&amp;"'!"&amp;"$C2:$AZ2"),INDIRECT("'"&amp;K$3&amp;"'!"&amp;"$C46:$AZ57")))</f>
        <v>1</v>
      </c>
      <c r="L10" s="42" cm="1">
        <f t="array" aca="1" ref="L10" ca="1">_xlfn.XLOOKUP($B10,INDIRECT("'"&amp;L$3&amp;"'!"&amp;"$B32:$B43"),_xlfn.XLOOKUP(L$5,INDIRECT("'"&amp;L$3&amp;"'!"&amp;"$C2:$AZ2"),INDIRECT("'"&amp;L$3&amp;"'!"&amp;"$C32:$AZ43")))</f>
        <v>0</v>
      </c>
      <c r="M10" s="15" cm="1">
        <f t="array" aca="1" ref="M10" ca="1">_xlfn.XLOOKUP(M$6&amp;" "&amp;$B10,INDIRECT("'"&amp;M$3&amp;"'!"&amp;"$B46:$B57"),_xlfn.XLOOKUP(M$5,INDIRECT("'"&amp;M$3&amp;"'!"&amp;"$C2:$AZ2"),INDIRECT("'"&amp;M$3&amp;"'!"&amp;"$C46:$AZ57")))</f>
        <v>5</v>
      </c>
      <c r="N10" s="43">
        <f t="shared" ca="1" si="1"/>
        <v>4</v>
      </c>
      <c r="O10" s="19"/>
      <c r="P10" s="42" cm="1">
        <f t="array" aca="1" ref="P10" ca="1">_xlfn.XLOOKUP($B10,INDIRECT("'"&amp;P$3&amp;"'!"&amp;"$B61:$B72"),_xlfn.XLOOKUP(P$5,INDIRECT("'"&amp;P$3&amp;"'!"&amp;"$C2:$AZ2"),INDIRECT("'"&amp;P$3&amp;"'!"&amp;"$C61:$AZ72")))</f>
        <v>61</v>
      </c>
      <c r="Q10" s="43" cm="1">
        <f t="array" aca="1" ref="Q10" ca="1">_xlfn.XLOOKUP(Q$6&amp;" "&amp;$B10,INDIRECT("'"&amp;Q$3&amp;"'!"&amp;"$B75:$B86"),_xlfn.XLOOKUP(Q$5,INDIRECT("'"&amp;Q$3&amp;"'!"&amp;"$C2:$AZ2"),INDIRECT("'"&amp;Q$3&amp;"'!"&amp;"$C75:$AZ86")))</f>
        <v>117</v>
      </c>
      <c r="R10" s="42" cm="1">
        <f t="array" aca="1" ref="R10" ca="1">_xlfn.XLOOKUP($B10,INDIRECT("'"&amp;R$3&amp;"'!"&amp;"$B61:$B72"),_xlfn.XLOOKUP(R$5,INDIRECT("'"&amp;R$3&amp;"'!"&amp;"$C2:$AZ2"),INDIRECT("'"&amp;R$3&amp;"'!"&amp;"$C61:$AZ72")))</f>
        <v>60</v>
      </c>
      <c r="S10" s="15" cm="1">
        <f t="array" aca="1" ref="S10" ca="1">_xlfn.XLOOKUP(S$6&amp;" "&amp;$B10,INDIRECT("'"&amp;S$3&amp;"'!"&amp;"$B75:$B86"),_xlfn.XLOOKUP(S$5,INDIRECT("'"&amp;S$3&amp;"'!"&amp;"$C2:$AZ2"),INDIRECT("'"&amp;S$3&amp;"'!"&amp;"$C75:$AZ86")))</f>
        <v>188</v>
      </c>
      <c r="T10" s="43">
        <f t="shared" ca="1" si="2"/>
        <v>71</v>
      </c>
      <c r="U10" s="19"/>
      <c r="V10" s="42" cm="1">
        <f t="array" aca="1" ref="V10" ca="1">_xlfn.XLOOKUP($B10,INDIRECT("'"&amp;V$3&amp;"'!"&amp;"$B3:$B14"),_xlfn.XLOOKUP(V$5,INDIRECT("'"&amp;V$3&amp;"'!"&amp;"$C2:$AZ2"),INDIRECT("'"&amp;V$3&amp;"'!"&amp;"$C3:$AZ14")))</f>
        <v>61</v>
      </c>
      <c r="W10" s="43" cm="1">
        <f t="array" aca="1" ref="W10" ca="1">_xlfn.XLOOKUP(W$6&amp;" "&amp;$B10,INDIRECT("'"&amp;W$3&amp;"'!"&amp;"$B16:$B27"),_xlfn.XLOOKUP(W$5,INDIRECT("'"&amp;W$3&amp;"'!"&amp;"$C2:$AZ2"),INDIRECT("'"&amp;W$3&amp;"'!"&amp;"$C16:$AZ27")))</f>
        <v>218</v>
      </c>
      <c r="X10" s="42" cm="1">
        <f t="array" aca="1" ref="X10" ca="1">_xlfn.XLOOKUP($B10,INDIRECT("'"&amp;X$3&amp;"'!"&amp;"$B3:$B14"),_xlfn.XLOOKUP(X$5,INDIRECT("'"&amp;X$3&amp;"'!"&amp;"$C2:$AZ2"),INDIRECT("'"&amp;X$3&amp;"'!"&amp;"$C3:$AZ14")))</f>
        <v>88</v>
      </c>
      <c r="Y10" s="15" cm="1">
        <f t="array" aca="1" ref="Y10" ca="1">_xlfn.XLOOKUP(Y$6&amp;" "&amp;$B10,INDIRECT("'"&amp;Y$3&amp;"'!"&amp;"$B16:$B27"),_xlfn.XLOOKUP(Y$5,INDIRECT("'"&amp;Y$3&amp;"'!"&amp;"$C2:$AZ2"),INDIRECT("'"&amp;Y$3&amp;"'!"&amp;"$C16:$AZ27")))</f>
        <v>254</v>
      </c>
      <c r="Z10" s="43">
        <f t="shared" ca="1" si="3"/>
        <v>36</v>
      </c>
      <c r="AA10" s="24"/>
    </row>
    <row r="11" spans="1:27" x14ac:dyDescent="0.25">
      <c r="A11" s="23"/>
      <c r="B11" s="30" t="s">
        <v>1367</v>
      </c>
      <c r="C11" s="19"/>
      <c r="D11" s="42" cm="1">
        <f t="array" aca="1" ref="D11" ca="1">_xlfn.XLOOKUP($B11,INDIRECT("'"&amp;D$3&amp;"'!"&amp;"$B3:$B14"),_xlfn.XLOOKUP(D$5,INDIRECT("'"&amp;D$3&amp;"'!"&amp;"$C2:$AZ2"),INDIRECT("'"&amp;D$3&amp;"'!"&amp;"$C3:$AZ14")))</f>
        <v>0</v>
      </c>
      <c r="E11" s="43" cm="1">
        <f t="array" aca="1" ref="E11" ca="1">_xlfn.XLOOKUP(E$6&amp;" "&amp;$B11,INDIRECT("'"&amp;E$3&amp;"'!"&amp;"$B17:$B28"),_xlfn.XLOOKUP(E$5,INDIRECT("'"&amp;E$3&amp;"'!"&amp;"$C2:$AZ2"),INDIRECT("'"&amp;E$3&amp;"'!"&amp;"$C17:$AZ28")))</f>
        <v>89</v>
      </c>
      <c r="F11" s="42" cm="1">
        <f t="array" aca="1" ref="F11" ca="1">_xlfn.XLOOKUP($B11,INDIRECT("'"&amp;F$3&amp;"'!"&amp;"$B3:$B14"),_xlfn.XLOOKUP(F$5,INDIRECT("'"&amp;F$3&amp;"'!"&amp;"$C2:$AZ2"),INDIRECT("'"&amp;F$3&amp;"'!"&amp;"$C3:$AZ14")))</f>
        <v>24</v>
      </c>
      <c r="G11" s="15" cm="1">
        <f t="array" aca="1" ref="G11" ca="1">_xlfn.XLOOKUP(G$6&amp;" "&amp;$B11,INDIRECT("'"&amp;G$3&amp;"'!"&amp;"$B17:$B28"),_xlfn.XLOOKUP(G$5,INDIRECT("'"&amp;G$3&amp;"'!"&amp;"$C2:$AZ2"),INDIRECT("'"&amp;G$3&amp;"'!"&amp;"$C17:$AZ28")))</f>
        <v>57</v>
      </c>
      <c r="H11" s="43">
        <f t="shared" ca="1" si="0"/>
        <v>-32</v>
      </c>
      <c r="I11" s="19"/>
      <c r="J11" s="42" cm="1">
        <f t="array" aca="1" ref="J11" ca="1">_xlfn.XLOOKUP($B11,INDIRECT("'"&amp;J$3&amp;"'!"&amp;"$B32:$B43"),_xlfn.XLOOKUP(J$5,INDIRECT("'"&amp;J$3&amp;"'!"&amp;"$C2:$AZ2"),INDIRECT("'"&amp;J$3&amp;"'!"&amp;"$C32:$AZ43")))</f>
        <v>0</v>
      </c>
      <c r="K11" s="43" cm="1">
        <f t="array" aca="1" ref="K11" ca="1">_xlfn.XLOOKUP(K$6&amp;" "&amp;$B11,INDIRECT("'"&amp;K$3&amp;"'!"&amp;"$B46:$B57"),_xlfn.XLOOKUP(K$5,INDIRECT("'"&amp;K$3&amp;"'!"&amp;"$C2:$AZ2"),INDIRECT("'"&amp;K$3&amp;"'!"&amp;"$C46:$AZ57")))</f>
        <v>2</v>
      </c>
      <c r="L11" s="42" cm="1">
        <f t="array" aca="1" ref="L11" ca="1">_xlfn.XLOOKUP($B11,INDIRECT("'"&amp;L$3&amp;"'!"&amp;"$B32:$B43"),_xlfn.XLOOKUP(L$5,INDIRECT("'"&amp;L$3&amp;"'!"&amp;"$C2:$AZ2"),INDIRECT("'"&amp;L$3&amp;"'!"&amp;"$C32:$AZ43")))</f>
        <v>0</v>
      </c>
      <c r="M11" s="15" cm="1">
        <f t="array" aca="1" ref="M11" ca="1">_xlfn.XLOOKUP(M$6&amp;" "&amp;$B11,INDIRECT("'"&amp;M$3&amp;"'!"&amp;"$B46:$B57"),_xlfn.XLOOKUP(M$5,INDIRECT("'"&amp;M$3&amp;"'!"&amp;"$C2:$AZ2"),INDIRECT("'"&amp;M$3&amp;"'!"&amp;"$C46:$AZ57")))</f>
        <v>3</v>
      </c>
      <c r="N11" s="43">
        <f t="shared" ca="1" si="1"/>
        <v>1</v>
      </c>
      <c r="O11" s="19"/>
      <c r="P11" s="42" cm="1">
        <f t="array" aca="1" ref="P11" ca="1">_xlfn.XLOOKUP($B11,INDIRECT("'"&amp;P$3&amp;"'!"&amp;"$B61:$B72"),_xlfn.XLOOKUP(P$5,INDIRECT("'"&amp;P$3&amp;"'!"&amp;"$C2:$AZ2"),INDIRECT("'"&amp;P$3&amp;"'!"&amp;"$C61:$AZ72")))</f>
        <v>62</v>
      </c>
      <c r="Q11" s="43" cm="1">
        <f t="array" aca="1" ref="Q11" ca="1">_xlfn.XLOOKUP(Q$6&amp;" "&amp;$B11,INDIRECT("'"&amp;Q$3&amp;"'!"&amp;"$B75:$B86"),_xlfn.XLOOKUP(Q$5,INDIRECT("'"&amp;Q$3&amp;"'!"&amp;"$C2:$AZ2"),INDIRECT("'"&amp;Q$3&amp;"'!"&amp;"$C75:$AZ86")))</f>
        <v>125</v>
      </c>
      <c r="R11" s="42" cm="1">
        <f t="array" aca="1" ref="R11" ca="1">_xlfn.XLOOKUP($B11,INDIRECT("'"&amp;R$3&amp;"'!"&amp;"$B61:$B72"),_xlfn.XLOOKUP(R$5,INDIRECT("'"&amp;R$3&amp;"'!"&amp;"$C2:$AZ2"),INDIRECT("'"&amp;R$3&amp;"'!"&amp;"$C61:$AZ72")))</f>
        <v>66</v>
      </c>
      <c r="S11" s="15" cm="1">
        <f t="array" aca="1" ref="S11" ca="1">_xlfn.XLOOKUP(S$6&amp;" "&amp;$B11,INDIRECT("'"&amp;S$3&amp;"'!"&amp;"$B75:$B86"),_xlfn.XLOOKUP(S$5,INDIRECT("'"&amp;S$3&amp;"'!"&amp;"$C2:$AZ2"),INDIRECT("'"&amp;S$3&amp;"'!"&amp;"$C75:$AZ86")))</f>
        <v>196</v>
      </c>
      <c r="T11" s="43">
        <f t="shared" ca="1" si="2"/>
        <v>71</v>
      </c>
      <c r="U11" s="19"/>
      <c r="V11" s="42" cm="1">
        <f t="array" aca="1" ref="V11" ca="1">_xlfn.XLOOKUP($B11,INDIRECT("'"&amp;V$3&amp;"'!"&amp;"$B3:$B14"),_xlfn.XLOOKUP(V$5,INDIRECT("'"&amp;V$3&amp;"'!"&amp;"$C2:$AZ2"),INDIRECT("'"&amp;V$3&amp;"'!"&amp;"$C3:$AZ14")))</f>
        <v>62</v>
      </c>
      <c r="W11" s="43" cm="1">
        <f t="array" aca="1" ref="W11" ca="1">_xlfn.XLOOKUP(W$6&amp;" "&amp;$B11,INDIRECT("'"&amp;W$3&amp;"'!"&amp;"$B16:$B27"),_xlfn.XLOOKUP(W$5,INDIRECT("'"&amp;W$3&amp;"'!"&amp;"$C2:$AZ2"),INDIRECT("'"&amp;W$3&amp;"'!"&amp;"$C16:$AZ27")))</f>
        <v>216</v>
      </c>
      <c r="X11" s="42" cm="1">
        <f t="array" aca="1" ref="X11" ca="1">_xlfn.XLOOKUP($B11,INDIRECT("'"&amp;X$3&amp;"'!"&amp;"$B3:$B14"),_xlfn.XLOOKUP(X$5,INDIRECT("'"&amp;X$3&amp;"'!"&amp;"$C2:$AZ2"),INDIRECT("'"&amp;X$3&amp;"'!"&amp;"$C3:$AZ14")))</f>
        <v>90</v>
      </c>
      <c r="Y11" s="15" cm="1">
        <f t="array" aca="1" ref="Y11" ca="1">_xlfn.XLOOKUP(Y$6&amp;" "&amp;$B11,INDIRECT("'"&amp;Y$3&amp;"'!"&amp;"$B16:$B27"),_xlfn.XLOOKUP(Y$5,INDIRECT("'"&amp;Y$3&amp;"'!"&amp;"$C2:$AZ2"),INDIRECT("'"&amp;Y$3&amp;"'!"&amp;"$C16:$AZ27")))</f>
        <v>256</v>
      </c>
      <c r="Z11" s="43">
        <f t="shared" ca="1" si="3"/>
        <v>40</v>
      </c>
      <c r="AA11" s="24"/>
    </row>
    <row r="12" spans="1:27" x14ac:dyDescent="0.25">
      <c r="A12" s="23"/>
      <c r="B12" s="30" t="s">
        <v>1368</v>
      </c>
      <c r="C12" s="19"/>
      <c r="D12" s="42" cm="1">
        <f t="array" aca="1" ref="D12" ca="1">_xlfn.XLOOKUP($B12,INDIRECT("'"&amp;D$3&amp;"'!"&amp;"$B3:$B14"),_xlfn.XLOOKUP(D$5,INDIRECT("'"&amp;D$3&amp;"'!"&amp;"$C2:$AZ2"),INDIRECT("'"&amp;D$3&amp;"'!"&amp;"$C3:$AZ14")))</f>
        <v>0</v>
      </c>
      <c r="E12" s="43" cm="1">
        <f t="array" aca="1" ref="E12" ca="1">_xlfn.XLOOKUP(E$6&amp;" "&amp;$B12,INDIRECT("'"&amp;E$3&amp;"'!"&amp;"$B17:$B28"),_xlfn.XLOOKUP(E$5,INDIRECT("'"&amp;E$3&amp;"'!"&amp;"$C2:$AZ2"),INDIRECT("'"&amp;E$3&amp;"'!"&amp;"$C17:$AZ28")))</f>
        <v>102</v>
      </c>
      <c r="F12" s="42" cm="1">
        <f t="array" aca="1" ref="F12" ca="1">_xlfn.XLOOKUP($B12,INDIRECT("'"&amp;F$3&amp;"'!"&amp;"$B3:$B14"),_xlfn.XLOOKUP(F$5,INDIRECT("'"&amp;F$3&amp;"'!"&amp;"$C2:$AZ2"),INDIRECT("'"&amp;F$3&amp;"'!"&amp;"$C3:$AZ14")))</f>
        <v>27</v>
      </c>
      <c r="G12" s="15" cm="1">
        <f t="array" aca="1" ref="G12" ca="1">_xlfn.XLOOKUP(G$6&amp;" "&amp;$B12,INDIRECT("'"&amp;G$3&amp;"'!"&amp;"$B17:$B28"),_xlfn.XLOOKUP(G$5,INDIRECT("'"&amp;G$3&amp;"'!"&amp;"$C2:$AZ2"),INDIRECT("'"&amp;G$3&amp;"'!"&amp;"$C17:$AZ28")))</f>
        <v>60</v>
      </c>
      <c r="H12" s="43">
        <f t="shared" ca="1" si="0"/>
        <v>-42</v>
      </c>
      <c r="I12" s="19"/>
      <c r="J12" s="42" cm="1">
        <f t="array" aca="1" ref="J12" ca="1">_xlfn.XLOOKUP($B12,INDIRECT("'"&amp;J$3&amp;"'!"&amp;"$B32:$B43"),_xlfn.XLOOKUP(J$5,INDIRECT("'"&amp;J$3&amp;"'!"&amp;"$C2:$AZ2"),INDIRECT("'"&amp;J$3&amp;"'!"&amp;"$C32:$AZ43")))</f>
        <v>0</v>
      </c>
      <c r="K12" s="43" cm="1">
        <f t="array" aca="1" ref="K12" ca="1">_xlfn.XLOOKUP(K$6&amp;" "&amp;$B12,INDIRECT("'"&amp;K$3&amp;"'!"&amp;"$B46:$B57"),_xlfn.XLOOKUP(K$5,INDIRECT("'"&amp;K$3&amp;"'!"&amp;"$C2:$AZ2"),INDIRECT("'"&amp;K$3&amp;"'!"&amp;"$C46:$AZ57")))</f>
        <v>0</v>
      </c>
      <c r="L12" s="42" cm="1">
        <f t="array" aca="1" ref="L12" ca="1">_xlfn.XLOOKUP($B12,INDIRECT("'"&amp;L$3&amp;"'!"&amp;"$B32:$B43"),_xlfn.XLOOKUP(L$5,INDIRECT("'"&amp;L$3&amp;"'!"&amp;"$C2:$AZ2"),INDIRECT("'"&amp;L$3&amp;"'!"&amp;"$C32:$AZ43")))</f>
        <v>0</v>
      </c>
      <c r="M12" s="15" cm="1">
        <f t="array" aca="1" ref="M12" ca="1">_xlfn.XLOOKUP(M$6&amp;" "&amp;$B12,INDIRECT("'"&amp;M$3&amp;"'!"&amp;"$B46:$B57"),_xlfn.XLOOKUP(M$5,INDIRECT("'"&amp;M$3&amp;"'!"&amp;"$C2:$AZ2"),INDIRECT("'"&amp;M$3&amp;"'!"&amp;"$C46:$AZ57")))</f>
        <v>3</v>
      </c>
      <c r="N12" s="43">
        <f t="shared" ca="1" si="1"/>
        <v>3</v>
      </c>
      <c r="O12" s="19"/>
      <c r="P12" s="42" cm="1">
        <f t="array" aca="1" ref="P12" ca="1">_xlfn.XLOOKUP($B12,INDIRECT("'"&amp;P$3&amp;"'!"&amp;"$B61:$B72"),_xlfn.XLOOKUP(P$5,INDIRECT("'"&amp;P$3&amp;"'!"&amp;"$C2:$AZ2"),INDIRECT("'"&amp;P$3&amp;"'!"&amp;"$C61:$AZ72")))</f>
        <v>59</v>
      </c>
      <c r="Q12" s="43" cm="1">
        <f t="array" aca="1" ref="Q12" ca="1">_xlfn.XLOOKUP(Q$6&amp;" "&amp;$B12,INDIRECT("'"&amp;Q$3&amp;"'!"&amp;"$B75:$B86"),_xlfn.XLOOKUP(Q$5,INDIRECT("'"&amp;Q$3&amp;"'!"&amp;"$C2:$AZ2"),INDIRECT("'"&amp;Q$3&amp;"'!"&amp;"$C75:$AZ86")))</f>
        <v>118</v>
      </c>
      <c r="R12" s="42" cm="1">
        <f t="array" aca="1" ref="R12" ca="1">_xlfn.XLOOKUP($B12,INDIRECT("'"&amp;R$3&amp;"'!"&amp;"$B61:$B72"),_xlfn.XLOOKUP(R$5,INDIRECT("'"&amp;R$3&amp;"'!"&amp;"$C2:$AZ2"),INDIRECT("'"&amp;R$3&amp;"'!"&amp;"$C61:$AZ72")))</f>
        <v>64</v>
      </c>
      <c r="S12" s="15" cm="1">
        <f t="array" aca="1" ref="S12" ca="1">_xlfn.XLOOKUP(S$6&amp;" "&amp;$B12,INDIRECT("'"&amp;S$3&amp;"'!"&amp;"$B75:$B86"),_xlfn.XLOOKUP(S$5,INDIRECT("'"&amp;S$3&amp;"'!"&amp;"$C2:$AZ2"),INDIRECT("'"&amp;S$3&amp;"'!"&amp;"$C75:$AZ86")))</f>
        <v>187</v>
      </c>
      <c r="T12" s="43">
        <f t="shared" ca="1" si="2"/>
        <v>69</v>
      </c>
      <c r="U12" s="19"/>
      <c r="V12" s="42" cm="1">
        <f t="array" aca="1" ref="V12" ca="1">_xlfn.XLOOKUP($B12,INDIRECT("'"&amp;V$3&amp;"'!"&amp;"$B3:$B14"),_xlfn.XLOOKUP(V$5,INDIRECT("'"&amp;V$3&amp;"'!"&amp;"$C2:$AZ2"),INDIRECT("'"&amp;V$3&amp;"'!"&amp;"$C3:$AZ14")))</f>
        <v>59</v>
      </c>
      <c r="W12" s="43" cm="1">
        <f t="array" aca="1" ref="W12" ca="1">_xlfn.XLOOKUP(W$6&amp;" "&amp;$B12,INDIRECT("'"&amp;W$3&amp;"'!"&amp;"$B16:$B27"),_xlfn.XLOOKUP(W$5,INDIRECT("'"&amp;W$3&amp;"'!"&amp;"$C2:$AZ2"),INDIRECT("'"&amp;W$3&amp;"'!"&amp;"$C16:$AZ27")))</f>
        <v>220</v>
      </c>
      <c r="X12" s="42" cm="1">
        <f t="array" aca="1" ref="X12" ca="1">_xlfn.XLOOKUP($B12,INDIRECT("'"&amp;X$3&amp;"'!"&amp;"$B3:$B14"),_xlfn.XLOOKUP(X$5,INDIRECT("'"&amp;X$3&amp;"'!"&amp;"$C2:$AZ2"),INDIRECT("'"&amp;X$3&amp;"'!"&amp;"$C3:$AZ14")))</f>
        <v>91</v>
      </c>
      <c r="Y12" s="15" cm="1">
        <f t="array" aca="1" ref="Y12" ca="1">_xlfn.XLOOKUP(Y$6&amp;" "&amp;$B12,INDIRECT("'"&amp;Y$3&amp;"'!"&amp;"$B16:$B27"),_xlfn.XLOOKUP(Y$5,INDIRECT("'"&amp;Y$3&amp;"'!"&amp;"$C2:$AZ2"),INDIRECT("'"&amp;Y$3&amp;"'!"&amp;"$C16:$AZ27")))</f>
        <v>250</v>
      </c>
      <c r="Z12" s="43">
        <f t="shared" ca="1" si="3"/>
        <v>30</v>
      </c>
      <c r="AA12" s="24"/>
    </row>
    <row r="13" spans="1:27" x14ac:dyDescent="0.25">
      <c r="A13" s="23"/>
      <c r="B13" s="30" t="s">
        <v>1369</v>
      </c>
      <c r="C13" s="19"/>
      <c r="D13" s="42" cm="1">
        <f t="array" aca="1" ref="D13" ca="1">_xlfn.XLOOKUP($B13,INDIRECT("'"&amp;D$3&amp;"'!"&amp;"$B3:$B14"),_xlfn.XLOOKUP(D$5,INDIRECT("'"&amp;D$3&amp;"'!"&amp;"$C2:$AZ2"),INDIRECT("'"&amp;D$3&amp;"'!"&amp;"$C3:$AZ14")))</f>
        <v>0</v>
      </c>
      <c r="E13" s="43" cm="1">
        <f t="array" aca="1" ref="E13" ca="1">_xlfn.XLOOKUP(E$6&amp;" "&amp;$B13,INDIRECT("'"&amp;E$3&amp;"'!"&amp;"$B17:$B28"),_xlfn.XLOOKUP(E$5,INDIRECT("'"&amp;E$3&amp;"'!"&amp;"$C2:$AZ2"),INDIRECT("'"&amp;E$3&amp;"'!"&amp;"$C17:$AZ28")))</f>
        <v>108</v>
      </c>
      <c r="F13" s="42" cm="1">
        <f t="array" aca="1" ref="F13" ca="1">_xlfn.XLOOKUP($B13,INDIRECT("'"&amp;F$3&amp;"'!"&amp;"$B3:$B14"),_xlfn.XLOOKUP(F$5,INDIRECT("'"&amp;F$3&amp;"'!"&amp;"$C2:$AZ2"),INDIRECT("'"&amp;F$3&amp;"'!"&amp;"$C3:$AZ14")))</f>
        <v>26</v>
      </c>
      <c r="G13" s="15" cm="1">
        <f t="array" aca="1" ref="G13" ca="1">_xlfn.XLOOKUP(G$6&amp;" "&amp;$B13,INDIRECT("'"&amp;G$3&amp;"'!"&amp;"$B17:$B28"),_xlfn.XLOOKUP(G$5,INDIRECT("'"&amp;G$3&amp;"'!"&amp;"$C2:$AZ2"),INDIRECT("'"&amp;G$3&amp;"'!"&amp;"$C17:$AZ28")))</f>
        <v>62</v>
      </c>
      <c r="H13" s="43">
        <f t="shared" ca="1" si="0"/>
        <v>-46</v>
      </c>
      <c r="I13" s="19"/>
      <c r="J13" s="42" cm="1">
        <f t="array" aca="1" ref="J13" ca="1">_xlfn.XLOOKUP($B13,INDIRECT("'"&amp;J$3&amp;"'!"&amp;"$B32:$B43"),_xlfn.XLOOKUP(J$5,INDIRECT("'"&amp;J$3&amp;"'!"&amp;"$C2:$AZ2"),INDIRECT("'"&amp;J$3&amp;"'!"&amp;"$C32:$AZ43")))</f>
        <v>1</v>
      </c>
      <c r="K13" s="43" cm="1">
        <f t="array" aca="1" ref="K13" ca="1">_xlfn.XLOOKUP(K$6&amp;" "&amp;$B13,INDIRECT("'"&amp;K$3&amp;"'!"&amp;"$B46:$B57"),_xlfn.XLOOKUP(K$5,INDIRECT("'"&amp;K$3&amp;"'!"&amp;"$C2:$AZ2"),INDIRECT("'"&amp;K$3&amp;"'!"&amp;"$C46:$AZ57")))</f>
        <v>1</v>
      </c>
      <c r="L13" s="42" cm="1">
        <f t="array" aca="1" ref="L13" ca="1">_xlfn.XLOOKUP($B13,INDIRECT("'"&amp;L$3&amp;"'!"&amp;"$B32:$B43"),_xlfn.XLOOKUP(L$5,INDIRECT("'"&amp;L$3&amp;"'!"&amp;"$C2:$AZ2"),INDIRECT("'"&amp;L$3&amp;"'!"&amp;"$C32:$AZ43")))</f>
        <v>0</v>
      </c>
      <c r="M13" s="15" cm="1">
        <f t="array" aca="1" ref="M13" ca="1">_xlfn.XLOOKUP(M$6&amp;" "&amp;$B13,INDIRECT("'"&amp;M$3&amp;"'!"&amp;"$B46:$B57"),_xlfn.XLOOKUP(M$5,INDIRECT("'"&amp;M$3&amp;"'!"&amp;"$C2:$AZ2"),INDIRECT("'"&amp;M$3&amp;"'!"&amp;"$C46:$AZ57")))</f>
        <v>3</v>
      </c>
      <c r="N13" s="43">
        <f t="shared" ca="1" si="1"/>
        <v>2</v>
      </c>
      <c r="O13" s="19"/>
      <c r="P13" s="42" cm="1">
        <f t="array" aca="1" ref="P13" ca="1">_xlfn.XLOOKUP($B13,INDIRECT("'"&amp;P$3&amp;"'!"&amp;"$B61:$B72"),_xlfn.XLOOKUP(P$5,INDIRECT("'"&amp;P$3&amp;"'!"&amp;"$C2:$AZ2"),INDIRECT("'"&amp;P$3&amp;"'!"&amp;"$C61:$AZ72")))</f>
        <v>58</v>
      </c>
      <c r="Q13" s="43" cm="1">
        <f t="array" aca="1" ref="Q13" ca="1">_xlfn.XLOOKUP(Q$6&amp;" "&amp;$B13,INDIRECT("'"&amp;Q$3&amp;"'!"&amp;"$B75:$B86"),_xlfn.XLOOKUP(Q$5,INDIRECT("'"&amp;Q$3&amp;"'!"&amp;"$C2:$AZ2"),INDIRECT("'"&amp;Q$3&amp;"'!"&amp;"$C75:$AZ86")))</f>
        <v>115</v>
      </c>
      <c r="R13" s="42" cm="1">
        <f t="array" aca="1" ref="R13" ca="1">_xlfn.XLOOKUP($B13,INDIRECT("'"&amp;R$3&amp;"'!"&amp;"$B61:$B72"),_xlfn.XLOOKUP(R$5,INDIRECT("'"&amp;R$3&amp;"'!"&amp;"$C2:$AZ2"),INDIRECT("'"&amp;R$3&amp;"'!"&amp;"$C61:$AZ72")))</f>
        <v>59</v>
      </c>
      <c r="S13" s="15" cm="1">
        <f t="array" aca="1" ref="S13" ca="1">_xlfn.XLOOKUP(S$6&amp;" "&amp;$B13,INDIRECT("'"&amp;S$3&amp;"'!"&amp;"$B75:$B86"),_xlfn.XLOOKUP(S$5,INDIRECT("'"&amp;S$3&amp;"'!"&amp;"$C2:$AZ2"),INDIRECT("'"&amp;S$3&amp;"'!"&amp;"$C75:$AZ86")))</f>
        <v>180</v>
      </c>
      <c r="T13" s="43">
        <f t="shared" ca="1" si="2"/>
        <v>65</v>
      </c>
      <c r="U13" s="19"/>
      <c r="V13" s="42" cm="1">
        <f t="array" aca="1" ref="V13" ca="1">_xlfn.XLOOKUP($B13,INDIRECT("'"&amp;V$3&amp;"'!"&amp;"$B3:$B14"),_xlfn.XLOOKUP(V$5,INDIRECT("'"&amp;V$3&amp;"'!"&amp;"$C2:$AZ2"),INDIRECT("'"&amp;V$3&amp;"'!"&amp;"$C3:$AZ14")))</f>
        <v>59</v>
      </c>
      <c r="W13" s="43" cm="1">
        <f t="array" aca="1" ref="W13" ca="1">_xlfn.XLOOKUP(W$6&amp;" "&amp;$B13,INDIRECT("'"&amp;W$3&amp;"'!"&amp;"$B16:$B27"),_xlfn.XLOOKUP(W$5,INDIRECT("'"&amp;W$3&amp;"'!"&amp;"$C2:$AZ2"),INDIRECT("'"&amp;W$3&amp;"'!"&amp;"$C16:$AZ27")))</f>
        <v>224</v>
      </c>
      <c r="X13" s="42" cm="1">
        <f t="array" aca="1" ref="X13" ca="1">_xlfn.XLOOKUP($B13,INDIRECT("'"&amp;X$3&amp;"'!"&amp;"$B3:$B14"),_xlfn.XLOOKUP(X$5,INDIRECT("'"&amp;X$3&amp;"'!"&amp;"$C2:$AZ2"),INDIRECT("'"&amp;X$3&amp;"'!"&amp;"$C3:$AZ14")))</f>
        <v>85</v>
      </c>
      <c r="Y13" s="15" cm="1">
        <f t="array" aca="1" ref="Y13" ca="1">_xlfn.XLOOKUP(Y$6&amp;" "&amp;$B13,INDIRECT("'"&amp;Y$3&amp;"'!"&amp;"$B16:$B27"),_xlfn.XLOOKUP(Y$5,INDIRECT("'"&amp;Y$3&amp;"'!"&amp;"$C2:$AZ2"),INDIRECT("'"&amp;Y$3&amp;"'!"&amp;"$C16:$AZ27")))</f>
        <v>245</v>
      </c>
      <c r="Z13" s="43">
        <f t="shared" ca="1" si="3"/>
        <v>21</v>
      </c>
      <c r="AA13" s="24"/>
    </row>
    <row r="14" spans="1:27" x14ac:dyDescent="0.25">
      <c r="A14" s="23"/>
      <c r="B14" s="30" t="s">
        <v>1370</v>
      </c>
      <c r="C14" s="19"/>
      <c r="D14" s="42" cm="1">
        <f t="array" aca="1" ref="D14" ca="1">_xlfn.XLOOKUP($B14,INDIRECT("'"&amp;D$3&amp;"'!"&amp;"$B3:$B14"),_xlfn.XLOOKUP(D$5,INDIRECT("'"&amp;D$3&amp;"'!"&amp;"$C2:$AZ2"),INDIRECT("'"&amp;D$3&amp;"'!"&amp;"$C3:$AZ14")))</f>
        <v>0</v>
      </c>
      <c r="E14" s="43" cm="1">
        <f t="array" aca="1" ref="E14" ca="1">_xlfn.XLOOKUP(E$6&amp;" "&amp;$B14,INDIRECT("'"&amp;E$3&amp;"'!"&amp;"$B17:$B28"),_xlfn.XLOOKUP(E$5,INDIRECT("'"&amp;E$3&amp;"'!"&amp;"$C2:$AZ2"),INDIRECT("'"&amp;E$3&amp;"'!"&amp;"$C17:$AZ28")))</f>
        <v>111</v>
      </c>
      <c r="F14" s="42" cm="1">
        <f t="array" aca="1" ref="F14" ca="1">_xlfn.XLOOKUP($B14,INDIRECT("'"&amp;F$3&amp;"'!"&amp;"$B3:$B14"),_xlfn.XLOOKUP(F$5,INDIRECT("'"&amp;F$3&amp;"'!"&amp;"$C2:$AZ2"),INDIRECT("'"&amp;F$3&amp;"'!"&amp;"$C3:$AZ14")))</f>
        <v>25</v>
      </c>
      <c r="G14" s="15" cm="1">
        <f t="array" aca="1" ref="G14" ca="1">_xlfn.XLOOKUP(G$6&amp;" "&amp;$B14,INDIRECT("'"&amp;G$3&amp;"'!"&amp;"$B17:$B28"),_xlfn.XLOOKUP(G$5,INDIRECT("'"&amp;G$3&amp;"'!"&amp;"$C2:$AZ2"),INDIRECT("'"&amp;G$3&amp;"'!"&amp;"$C17:$AZ28")))</f>
        <v>63</v>
      </c>
      <c r="H14" s="43">
        <f t="shared" ca="1" si="0"/>
        <v>-48</v>
      </c>
      <c r="I14" s="19"/>
      <c r="J14" s="42" cm="1">
        <f t="array" aca="1" ref="J14" ca="1">_xlfn.XLOOKUP($B14,INDIRECT("'"&amp;J$3&amp;"'!"&amp;"$B32:$B43"),_xlfn.XLOOKUP(J$5,INDIRECT("'"&amp;J$3&amp;"'!"&amp;"$C2:$AZ2"),INDIRECT("'"&amp;J$3&amp;"'!"&amp;"$C32:$AZ43")))</f>
        <v>0</v>
      </c>
      <c r="K14" s="43" cm="1">
        <f t="array" aca="1" ref="K14" ca="1">_xlfn.XLOOKUP(K$6&amp;" "&amp;$B14,INDIRECT("'"&amp;K$3&amp;"'!"&amp;"$B46:$B57"),_xlfn.XLOOKUP(K$5,INDIRECT("'"&amp;K$3&amp;"'!"&amp;"$C2:$AZ2"),INDIRECT("'"&amp;K$3&amp;"'!"&amp;"$C46:$AZ57")))</f>
        <v>0</v>
      </c>
      <c r="L14" s="42" cm="1">
        <f t="array" aca="1" ref="L14" ca="1">_xlfn.XLOOKUP($B14,INDIRECT("'"&amp;L$3&amp;"'!"&amp;"$B32:$B43"),_xlfn.XLOOKUP(L$5,INDIRECT("'"&amp;L$3&amp;"'!"&amp;"$C2:$AZ2"),INDIRECT("'"&amp;L$3&amp;"'!"&amp;"$C32:$AZ43")))</f>
        <v>0</v>
      </c>
      <c r="M14" s="15" cm="1">
        <f t="array" aca="1" ref="M14" ca="1">_xlfn.XLOOKUP(M$6&amp;" "&amp;$B14,INDIRECT("'"&amp;M$3&amp;"'!"&amp;"$B46:$B57"),_xlfn.XLOOKUP(M$5,INDIRECT("'"&amp;M$3&amp;"'!"&amp;"$C2:$AZ2"),INDIRECT("'"&amp;M$3&amp;"'!"&amp;"$C46:$AZ57")))</f>
        <v>0</v>
      </c>
      <c r="N14" s="43">
        <f t="shared" ca="1" si="1"/>
        <v>0</v>
      </c>
      <c r="O14" s="19"/>
      <c r="P14" s="42" cm="1">
        <f t="array" aca="1" ref="P14" ca="1">_xlfn.XLOOKUP($B14,INDIRECT("'"&amp;P$3&amp;"'!"&amp;"$B61:$B72"),_xlfn.XLOOKUP(P$5,INDIRECT("'"&amp;P$3&amp;"'!"&amp;"$C2:$AZ2"),INDIRECT("'"&amp;P$3&amp;"'!"&amp;"$C61:$AZ72")))</f>
        <v>57</v>
      </c>
      <c r="Q14" s="43" cm="1">
        <f t="array" aca="1" ref="Q14" ca="1">_xlfn.XLOOKUP(Q$6&amp;" "&amp;$B14,INDIRECT("'"&amp;Q$3&amp;"'!"&amp;"$B75:$B86"),_xlfn.XLOOKUP(Q$5,INDIRECT("'"&amp;Q$3&amp;"'!"&amp;"$C2:$AZ2"),INDIRECT("'"&amp;Q$3&amp;"'!"&amp;"$C75:$AZ86")))</f>
        <v>113</v>
      </c>
      <c r="R14" s="42" cm="1">
        <f t="array" aca="1" ref="R14" ca="1">_xlfn.XLOOKUP($B14,INDIRECT("'"&amp;R$3&amp;"'!"&amp;"$B61:$B72"),_xlfn.XLOOKUP(R$5,INDIRECT("'"&amp;R$3&amp;"'!"&amp;"$C2:$AZ2"),INDIRECT("'"&amp;R$3&amp;"'!"&amp;"$C61:$AZ72")))</f>
        <v>63</v>
      </c>
      <c r="S14" s="15" cm="1">
        <f t="array" aca="1" ref="S14" ca="1">_xlfn.XLOOKUP(S$6&amp;" "&amp;$B14,INDIRECT("'"&amp;S$3&amp;"'!"&amp;"$B75:$B86"),_xlfn.XLOOKUP(S$5,INDIRECT("'"&amp;S$3&amp;"'!"&amp;"$C2:$AZ2"),INDIRECT("'"&amp;S$3&amp;"'!"&amp;"$C75:$AZ86")))</f>
        <v>194</v>
      </c>
      <c r="T14" s="43">
        <f t="shared" ca="1" si="2"/>
        <v>81</v>
      </c>
      <c r="U14" s="19"/>
      <c r="V14" s="42" cm="1">
        <f t="array" aca="1" ref="V14" ca="1">_xlfn.XLOOKUP($B14,INDIRECT("'"&amp;V$3&amp;"'!"&amp;"$B3:$B14"),_xlfn.XLOOKUP(V$5,INDIRECT("'"&amp;V$3&amp;"'!"&amp;"$C2:$AZ2"),INDIRECT("'"&amp;V$3&amp;"'!"&amp;"$C3:$AZ14")))</f>
        <v>57</v>
      </c>
      <c r="W14" s="43" cm="1">
        <f t="array" aca="1" ref="W14" ca="1">_xlfn.XLOOKUP(W$6&amp;" "&amp;$B14,INDIRECT("'"&amp;W$3&amp;"'!"&amp;"$B16:$B27"),_xlfn.XLOOKUP(W$5,INDIRECT("'"&amp;W$3&amp;"'!"&amp;"$C2:$AZ2"),INDIRECT("'"&amp;W$3&amp;"'!"&amp;"$C16:$AZ27")))</f>
        <v>224</v>
      </c>
      <c r="X14" s="42" cm="1">
        <f t="array" aca="1" ref="X14" ca="1">_xlfn.XLOOKUP($B14,INDIRECT("'"&amp;X$3&amp;"'!"&amp;"$B3:$B14"),_xlfn.XLOOKUP(X$5,INDIRECT("'"&amp;X$3&amp;"'!"&amp;"$C2:$AZ2"),INDIRECT("'"&amp;X$3&amp;"'!"&amp;"$C3:$AZ14")))</f>
        <v>88</v>
      </c>
      <c r="Y14" s="15" cm="1">
        <f t="array" aca="1" ref="Y14" ca="1">_xlfn.XLOOKUP(Y$6&amp;" "&amp;$B14,INDIRECT("'"&amp;Y$3&amp;"'!"&amp;"$B16:$B27"),_xlfn.XLOOKUP(Y$5,INDIRECT("'"&amp;Y$3&amp;"'!"&amp;"$C2:$AZ2"),INDIRECT("'"&amp;Y$3&amp;"'!"&amp;"$C16:$AZ27")))</f>
        <v>257</v>
      </c>
      <c r="Z14" s="43">
        <f t="shared" ca="1" si="3"/>
        <v>33</v>
      </c>
      <c r="AA14" s="24"/>
    </row>
    <row r="15" spans="1:27" x14ac:dyDescent="0.25">
      <c r="A15" s="23"/>
      <c r="B15" s="30" t="s">
        <v>8</v>
      </c>
      <c r="C15" s="19"/>
      <c r="D15" s="42" cm="1">
        <f t="array" aca="1" ref="D15" ca="1">_xlfn.XLOOKUP($B15,INDIRECT("'"&amp;D$3&amp;"'!"&amp;"$B3:$B14"),_xlfn.XLOOKUP(D$5,INDIRECT("'"&amp;D$3&amp;"'!"&amp;"$C2:$AZ2"),INDIRECT("'"&amp;D$3&amp;"'!"&amp;"$C3:$AZ14")))</f>
        <v>0</v>
      </c>
      <c r="E15" s="43" cm="1">
        <f t="array" aca="1" ref="E15" ca="1">_xlfn.XLOOKUP(E$6&amp;" "&amp;$B15,INDIRECT("'"&amp;E$3&amp;"'!"&amp;"$B17:$B28"),_xlfn.XLOOKUP(E$5,INDIRECT("'"&amp;E$3&amp;"'!"&amp;"$C2:$AZ2"),INDIRECT("'"&amp;E$3&amp;"'!"&amp;"$C17:$AZ28")))</f>
        <v>0</v>
      </c>
      <c r="F15" s="42" cm="1">
        <f t="array" aca="1" ref="F15" ca="1">_xlfn.XLOOKUP($B15,INDIRECT("'"&amp;F$3&amp;"'!"&amp;"$B3:$B14"),_xlfn.XLOOKUP(F$5,INDIRECT("'"&amp;F$3&amp;"'!"&amp;"$C2:$AZ2"),INDIRECT("'"&amp;F$3&amp;"'!"&amp;"$C3:$AZ14")))</f>
        <v>1</v>
      </c>
      <c r="G15" s="15" cm="1">
        <f t="array" aca="1" ref="G15" ca="1">_xlfn.XLOOKUP(G$6&amp;" "&amp;$B15,INDIRECT("'"&amp;G$3&amp;"'!"&amp;"$B17:$B28"),_xlfn.XLOOKUP(G$5,INDIRECT("'"&amp;G$3&amp;"'!"&amp;"$C2:$AZ2"),INDIRECT("'"&amp;G$3&amp;"'!"&amp;"$C17:$AZ28")))</f>
        <v>4</v>
      </c>
      <c r="H15" s="43">
        <f t="shared" ca="1" si="0"/>
        <v>4</v>
      </c>
      <c r="I15" s="19"/>
      <c r="J15" s="42" cm="1">
        <f t="array" aca="1" ref="J15" ca="1">_xlfn.XLOOKUP($B15,INDIRECT("'"&amp;J$3&amp;"'!"&amp;"$B32:$B43"),_xlfn.XLOOKUP(J$5,INDIRECT("'"&amp;J$3&amp;"'!"&amp;"$C2:$AZ2"),INDIRECT("'"&amp;J$3&amp;"'!"&amp;"$C32:$AZ43")))</f>
        <v>0</v>
      </c>
      <c r="K15" s="43" cm="1">
        <f t="array" aca="1" ref="K15" ca="1">_xlfn.XLOOKUP(K$6&amp;" "&amp;$B15,INDIRECT("'"&amp;K$3&amp;"'!"&amp;"$B46:$B57"),_xlfn.XLOOKUP(K$5,INDIRECT("'"&amp;K$3&amp;"'!"&amp;"$C2:$AZ2"),INDIRECT("'"&amp;K$3&amp;"'!"&amp;"$C46:$AZ57")))</f>
        <v>0</v>
      </c>
      <c r="L15" s="42" cm="1">
        <f t="array" aca="1" ref="L15" ca="1">_xlfn.XLOOKUP($B15,INDIRECT("'"&amp;L$3&amp;"'!"&amp;"$B32:$B43"),_xlfn.XLOOKUP(L$5,INDIRECT("'"&amp;L$3&amp;"'!"&amp;"$C2:$AZ2"),INDIRECT("'"&amp;L$3&amp;"'!"&amp;"$C32:$AZ43")))</f>
        <v>0</v>
      </c>
      <c r="M15" s="15" cm="1">
        <f t="array" aca="1" ref="M15" ca="1">_xlfn.XLOOKUP(M$6&amp;" "&amp;$B15,INDIRECT("'"&amp;M$3&amp;"'!"&amp;"$B46:$B57"),_xlfn.XLOOKUP(M$5,INDIRECT("'"&amp;M$3&amp;"'!"&amp;"$C2:$AZ2"),INDIRECT("'"&amp;M$3&amp;"'!"&amp;"$C46:$AZ57")))</f>
        <v>2</v>
      </c>
      <c r="N15" s="43">
        <f t="shared" ca="1" si="1"/>
        <v>2</v>
      </c>
      <c r="O15" s="19"/>
      <c r="P15" s="42" cm="1">
        <f t="array" aca="1" ref="P15" ca="1">_xlfn.XLOOKUP($B15,INDIRECT("'"&amp;P$3&amp;"'!"&amp;"$B61:$B72"),_xlfn.XLOOKUP(P$5,INDIRECT("'"&amp;P$3&amp;"'!"&amp;"$C2:$AZ2"),INDIRECT("'"&amp;P$3&amp;"'!"&amp;"$C61:$AZ72")))</f>
        <v>9</v>
      </c>
      <c r="Q15" s="43" cm="1">
        <f t="array" aca="1" ref="Q15" ca="1">_xlfn.XLOOKUP(Q$6&amp;" "&amp;$B15,INDIRECT("'"&amp;Q$3&amp;"'!"&amp;"$B75:$B86"),_xlfn.XLOOKUP(Q$5,INDIRECT("'"&amp;Q$3&amp;"'!"&amp;"$C2:$AZ2"),INDIRECT("'"&amp;Q$3&amp;"'!"&amp;"$C75:$AZ86")))</f>
        <v>47</v>
      </c>
      <c r="R15" s="42" cm="1">
        <f t="array" aca="1" ref="R15" ca="1">_xlfn.XLOOKUP($B15,INDIRECT("'"&amp;R$3&amp;"'!"&amp;"$B61:$B72"),_xlfn.XLOOKUP(R$5,INDIRECT("'"&amp;R$3&amp;"'!"&amp;"$C2:$AZ2"),INDIRECT("'"&amp;R$3&amp;"'!"&amp;"$C61:$AZ72")))</f>
        <v>10</v>
      </c>
      <c r="S15" s="15" cm="1">
        <f t="array" aca="1" ref="S15" ca="1">_xlfn.XLOOKUP(S$6&amp;" "&amp;$B15,INDIRECT("'"&amp;S$3&amp;"'!"&amp;"$B75:$B86"),_xlfn.XLOOKUP(S$5,INDIRECT("'"&amp;S$3&amp;"'!"&amp;"$C2:$AZ2"),INDIRECT("'"&amp;S$3&amp;"'!"&amp;"$C75:$AZ86")))</f>
        <v>83</v>
      </c>
      <c r="T15" s="43">
        <f t="shared" ca="1" si="2"/>
        <v>36</v>
      </c>
      <c r="U15" s="19"/>
      <c r="V15" s="42" cm="1">
        <f t="array" aca="1" ref="V15" ca="1">_xlfn.XLOOKUP($B15,INDIRECT("'"&amp;V$3&amp;"'!"&amp;"$B3:$B14"),_xlfn.XLOOKUP(V$5,INDIRECT("'"&amp;V$3&amp;"'!"&amp;"$C2:$AZ2"),INDIRECT("'"&amp;V$3&amp;"'!"&amp;"$C3:$AZ14")))</f>
        <v>9</v>
      </c>
      <c r="W15" s="43" cm="1">
        <f t="array" aca="1" ref="W15" ca="1">_xlfn.XLOOKUP(W$6&amp;" "&amp;$B15,INDIRECT("'"&amp;W$3&amp;"'!"&amp;"$B16:$B27"),_xlfn.XLOOKUP(W$5,INDIRECT("'"&amp;W$3&amp;"'!"&amp;"$C2:$AZ2"),INDIRECT("'"&amp;W$3&amp;"'!"&amp;"$C16:$AZ27")))</f>
        <v>47</v>
      </c>
      <c r="X15" s="42" cm="1">
        <f t="array" aca="1" ref="X15" ca="1">_xlfn.XLOOKUP($B15,INDIRECT("'"&amp;X$3&amp;"'!"&amp;"$B3:$B14"),_xlfn.XLOOKUP(X$5,INDIRECT("'"&amp;X$3&amp;"'!"&amp;"$C2:$AZ2"),INDIRECT("'"&amp;X$3&amp;"'!"&amp;"$C3:$AZ14")))</f>
        <v>11</v>
      </c>
      <c r="Y15" s="15" cm="1">
        <f t="array" aca="1" ref="Y15" ca="1">_xlfn.XLOOKUP(Y$6&amp;" "&amp;$B15,INDIRECT("'"&amp;Y$3&amp;"'!"&amp;"$B16:$B27"),_xlfn.XLOOKUP(Y$5,INDIRECT("'"&amp;Y$3&amp;"'!"&amp;"$C2:$AZ2"),INDIRECT("'"&amp;Y$3&amp;"'!"&amp;"$C16:$AZ27")))</f>
        <v>89</v>
      </c>
      <c r="Z15" s="43">
        <f t="shared" ca="1" si="3"/>
        <v>42</v>
      </c>
      <c r="AA15" s="24"/>
    </row>
    <row r="16" spans="1:27" x14ac:dyDescent="0.25">
      <c r="A16" s="23"/>
      <c r="B16" s="30" t="s">
        <v>9</v>
      </c>
      <c r="C16" s="19"/>
      <c r="D16" s="42" cm="1">
        <f t="array" aca="1" ref="D16" ca="1">_xlfn.XLOOKUP($B16,INDIRECT("'"&amp;D$3&amp;"'!"&amp;"$B3:$B14"),_xlfn.XLOOKUP(D$5,INDIRECT("'"&amp;D$3&amp;"'!"&amp;"$C2:$AZ2"),INDIRECT("'"&amp;D$3&amp;"'!"&amp;"$C3:$AZ14")))</f>
        <v>0</v>
      </c>
      <c r="E16" s="43" cm="1">
        <f t="array" aca="1" ref="E16" ca="1">_xlfn.XLOOKUP(E$6&amp;" "&amp;$B16,INDIRECT("'"&amp;E$3&amp;"'!"&amp;"$B17:$B28"),_xlfn.XLOOKUP(E$5,INDIRECT("'"&amp;E$3&amp;"'!"&amp;"$C2:$AZ2"),INDIRECT("'"&amp;E$3&amp;"'!"&amp;"$C17:$AZ28")))</f>
        <v>0</v>
      </c>
      <c r="F16" s="42" cm="1">
        <f t="array" aca="1" ref="F16" ca="1">_xlfn.XLOOKUP($B16,INDIRECT("'"&amp;F$3&amp;"'!"&amp;"$B3:$B14"),_xlfn.XLOOKUP(F$5,INDIRECT("'"&amp;F$3&amp;"'!"&amp;"$C2:$AZ2"),INDIRECT("'"&amp;F$3&amp;"'!"&amp;"$C3:$AZ14")))</f>
        <v>1</v>
      </c>
      <c r="G16" s="15" cm="1">
        <f t="array" aca="1" ref="G16" ca="1">_xlfn.XLOOKUP(G$6&amp;" "&amp;$B16,INDIRECT("'"&amp;G$3&amp;"'!"&amp;"$B17:$B28"),_xlfn.XLOOKUP(G$5,INDIRECT("'"&amp;G$3&amp;"'!"&amp;"$C2:$AZ2"),INDIRECT("'"&amp;G$3&amp;"'!"&amp;"$C17:$AZ28")))</f>
        <v>6</v>
      </c>
      <c r="H16" s="43">
        <f t="shared" ref="H16:H18" ca="1" si="4">G16-E16</f>
        <v>6</v>
      </c>
      <c r="I16" s="19"/>
      <c r="J16" s="42" cm="1">
        <f t="array" aca="1" ref="J16" ca="1">_xlfn.XLOOKUP($B16,INDIRECT("'"&amp;J$3&amp;"'!"&amp;"$B32:$B43"),_xlfn.XLOOKUP(J$5,INDIRECT("'"&amp;J$3&amp;"'!"&amp;"$C2:$AZ2"),INDIRECT("'"&amp;J$3&amp;"'!"&amp;"$C32:$AZ43")))</f>
        <v>0</v>
      </c>
      <c r="K16" s="43" cm="1">
        <f t="array" aca="1" ref="K16" ca="1">_xlfn.XLOOKUP(K$6&amp;" "&amp;$B16,INDIRECT("'"&amp;K$3&amp;"'!"&amp;"$B46:$B57"),_xlfn.XLOOKUP(K$5,INDIRECT("'"&amp;K$3&amp;"'!"&amp;"$C2:$AZ2"),INDIRECT("'"&amp;K$3&amp;"'!"&amp;"$C46:$AZ57")))</f>
        <v>0</v>
      </c>
      <c r="L16" s="42" cm="1">
        <f t="array" aca="1" ref="L16" ca="1">_xlfn.XLOOKUP($B16,INDIRECT("'"&amp;L$3&amp;"'!"&amp;"$B32:$B43"),_xlfn.XLOOKUP(L$5,INDIRECT("'"&amp;L$3&amp;"'!"&amp;"$C2:$AZ2"),INDIRECT("'"&amp;L$3&amp;"'!"&amp;"$C32:$AZ43")))</f>
        <v>0</v>
      </c>
      <c r="M16" s="15" cm="1">
        <f t="array" aca="1" ref="M16" ca="1">_xlfn.XLOOKUP(M$6&amp;" "&amp;$B16,INDIRECT("'"&amp;M$3&amp;"'!"&amp;"$B46:$B57"),_xlfn.XLOOKUP(M$5,INDIRECT("'"&amp;M$3&amp;"'!"&amp;"$C2:$AZ2"),INDIRECT("'"&amp;M$3&amp;"'!"&amp;"$C46:$AZ57")))</f>
        <v>0</v>
      </c>
      <c r="N16" s="43">
        <f t="shared" ca="1" si="1"/>
        <v>0</v>
      </c>
      <c r="O16" s="19"/>
      <c r="P16" s="42" cm="1">
        <f t="array" aca="1" ref="P16" ca="1">_xlfn.XLOOKUP($B16,INDIRECT("'"&amp;P$3&amp;"'!"&amp;"$B61:$B72"),_xlfn.XLOOKUP(P$5,INDIRECT("'"&amp;P$3&amp;"'!"&amp;"$C2:$AZ2"),INDIRECT("'"&amp;P$3&amp;"'!"&amp;"$C61:$AZ72")))</f>
        <v>11</v>
      </c>
      <c r="Q16" s="43" cm="1">
        <f t="array" aca="1" ref="Q16" ca="1">_xlfn.XLOOKUP(Q$6&amp;" "&amp;$B16,INDIRECT("'"&amp;Q$3&amp;"'!"&amp;"$B75:$B86"),_xlfn.XLOOKUP(Q$5,INDIRECT("'"&amp;Q$3&amp;"'!"&amp;"$C2:$AZ2"),INDIRECT("'"&amp;Q$3&amp;"'!"&amp;"$C75:$AZ86")))</f>
        <v>67</v>
      </c>
      <c r="R16" s="42" cm="1">
        <f t="array" aca="1" ref="R16" ca="1">_xlfn.XLOOKUP($B16,INDIRECT("'"&amp;R$3&amp;"'!"&amp;"$B61:$B72"),_xlfn.XLOOKUP(R$5,INDIRECT("'"&amp;R$3&amp;"'!"&amp;"$C2:$AZ2"),INDIRECT("'"&amp;R$3&amp;"'!"&amp;"$C61:$AZ72")))</f>
        <v>14</v>
      </c>
      <c r="S16" s="15" cm="1">
        <f t="array" aca="1" ref="S16" ca="1">_xlfn.XLOOKUP(S$6&amp;" "&amp;$B16,INDIRECT("'"&amp;S$3&amp;"'!"&amp;"$B75:$B86"),_xlfn.XLOOKUP(S$5,INDIRECT("'"&amp;S$3&amp;"'!"&amp;"$C2:$AZ2"),INDIRECT("'"&amp;S$3&amp;"'!"&amp;"$C75:$AZ86")))</f>
        <v>99</v>
      </c>
      <c r="T16" s="43">
        <f t="shared" ca="1" si="2"/>
        <v>32</v>
      </c>
      <c r="U16" s="19"/>
      <c r="V16" s="42" cm="1">
        <f t="array" aca="1" ref="V16" ca="1">_xlfn.XLOOKUP($B16,INDIRECT("'"&amp;V$3&amp;"'!"&amp;"$B3:$B14"),_xlfn.XLOOKUP(V$5,INDIRECT("'"&amp;V$3&amp;"'!"&amp;"$C2:$AZ2"),INDIRECT("'"&amp;V$3&amp;"'!"&amp;"$C3:$AZ14")))</f>
        <v>11</v>
      </c>
      <c r="W16" s="43" cm="1">
        <f t="array" aca="1" ref="W16" ca="1">_xlfn.XLOOKUP(W$6&amp;" "&amp;$B16,INDIRECT("'"&amp;W$3&amp;"'!"&amp;"$B16:$B27"),_xlfn.XLOOKUP(W$5,INDIRECT("'"&amp;W$3&amp;"'!"&amp;"$C2:$AZ2"),INDIRECT("'"&amp;W$3&amp;"'!"&amp;"$C16:$AZ27")))</f>
        <v>67</v>
      </c>
      <c r="X16" s="42" cm="1">
        <f t="array" aca="1" ref="X16" ca="1">_xlfn.XLOOKUP($B16,INDIRECT("'"&amp;X$3&amp;"'!"&amp;"$B3:$B14"),_xlfn.XLOOKUP(X$5,INDIRECT("'"&amp;X$3&amp;"'!"&amp;"$C2:$AZ2"),INDIRECT("'"&amp;X$3&amp;"'!"&amp;"$C3:$AZ14")))</f>
        <v>15</v>
      </c>
      <c r="Y16" s="15" cm="1">
        <f t="array" aca="1" ref="Y16" ca="1">_xlfn.XLOOKUP(Y$6&amp;" "&amp;$B16,INDIRECT("'"&amp;Y$3&amp;"'!"&amp;"$B16:$B27"),_xlfn.XLOOKUP(Y$5,INDIRECT("'"&amp;Y$3&amp;"'!"&amp;"$C2:$AZ2"),INDIRECT("'"&amp;Y$3&amp;"'!"&amp;"$C16:$AZ27")))</f>
        <v>105</v>
      </c>
      <c r="Z16" s="43">
        <f t="shared" ca="1" si="3"/>
        <v>38</v>
      </c>
      <c r="AA16" s="24"/>
    </row>
    <row r="17" spans="1:27" x14ac:dyDescent="0.25">
      <c r="A17" s="23"/>
      <c r="B17" s="30" t="s">
        <v>10</v>
      </c>
      <c r="C17" s="19"/>
      <c r="D17" s="42" cm="1">
        <f t="array" aca="1" ref="D17" ca="1">_xlfn.XLOOKUP($B17,INDIRECT("'"&amp;D$3&amp;"'!"&amp;"$B3:$B14"),_xlfn.XLOOKUP(D$5,INDIRECT("'"&amp;D$3&amp;"'!"&amp;"$C2:$AZ2"),INDIRECT("'"&amp;D$3&amp;"'!"&amp;"$C3:$AZ14")))</f>
        <v>0</v>
      </c>
      <c r="E17" s="43" cm="1">
        <f t="array" aca="1" ref="E17" ca="1">_xlfn.XLOOKUP(E$6&amp;" "&amp;$B17,INDIRECT("'"&amp;E$3&amp;"'!"&amp;"$B17:$B28"),_xlfn.XLOOKUP(E$5,INDIRECT("'"&amp;E$3&amp;"'!"&amp;"$C2:$AZ2"),INDIRECT("'"&amp;E$3&amp;"'!"&amp;"$C17:$AZ28")))</f>
        <v>0</v>
      </c>
      <c r="F17" s="42" cm="1">
        <f t="array" aca="1" ref="F17" ca="1">_xlfn.XLOOKUP($B17,INDIRECT("'"&amp;F$3&amp;"'!"&amp;"$B3:$B14"),_xlfn.XLOOKUP(F$5,INDIRECT("'"&amp;F$3&amp;"'!"&amp;"$C2:$AZ2"),INDIRECT("'"&amp;F$3&amp;"'!"&amp;"$C3:$AZ14")))</f>
        <v>1</v>
      </c>
      <c r="G17" s="15" cm="1">
        <f t="array" aca="1" ref="G17" ca="1">_xlfn.XLOOKUP(G$6&amp;" "&amp;$B17,INDIRECT("'"&amp;G$3&amp;"'!"&amp;"$B17:$B28"),_xlfn.XLOOKUP(G$5,INDIRECT("'"&amp;G$3&amp;"'!"&amp;"$C2:$AZ2"),INDIRECT("'"&amp;G$3&amp;"'!"&amp;"$C17:$AZ28")))</f>
        <v>5</v>
      </c>
      <c r="H17" s="43">
        <f t="shared" ca="1" si="4"/>
        <v>5</v>
      </c>
      <c r="I17" s="19"/>
      <c r="J17" s="42" cm="1">
        <f t="array" aca="1" ref="J17" ca="1">_xlfn.XLOOKUP($B17,INDIRECT("'"&amp;J$3&amp;"'!"&amp;"$B32:$B43"),_xlfn.XLOOKUP(J$5,INDIRECT("'"&amp;J$3&amp;"'!"&amp;"$C2:$AZ2"),INDIRECT("'"&amp;J$3&amp;"'!"&amp;"$C32:$AZ43")))</f>
        <v>0</v>
      </c>
      <c r="K17" s="43" cm="1">
        <f t="array" aca="1" ref="K17" ca="1">_xlfn.XLOOKUP(K$6&amp;" "&amp;$B17,INDIRECT("'"&amp;K$3&amp;"'!"&amp;"$B46:$B57"),_xlfn.XLOOKUP(K$5,INDIRECT("'"&amp;K$3&amp;"'!"&amp;"$C2:$AZ2"),INDIRECT("'"&amp;K$3&amp;"'!"&amp;"$C46:$AZ57")))</f>
        <v>0</v>
      </c>
      <c r="L17" s="42" cm="1">
        <f t="array" aca="1" ref="L17" ca="1">_xlfn.XLOOKUP($B17,INDIRECT("'"&amp;L$3&amp;"'!"&amp;"$B32:$B43"),_xlfn.XLOOKUP(L$5,INDIRECT("'"&amp;L$3&amp;"'!"&amp;"$C2:$AZ2"),INDIRECT("'"&amp;L$3&amp;"'!"&amp;"$C32:$AZ43")))</f>
        <v>1</v>
      </c>
      <c r="M17" s="15" cm="1">
        <f t="array" aca="1" ref="M17" ca="1">_xlfn.XLOOKUP(M$6&amp;" "&amp;$B17,INDIRECT("'"&amp;M$3&amp;"'!"&amp;"$B46:$B57"),_xlfn.XLOOKUP(M$5,INDIRECT("'"&amp;M$3&amp;"'!"&amp;"$C2:$AZ2"),INDIRECT("'"&amp;M$3&amp;"'!"&amp;"$C46:$AZ57")))</f>
        <v>4</v>
      </c>
      <c r="N17" s="43">
        <f t="shared" ca="1" si="1"/>
        <v>4</v>
      </c>
      <c r="O17" s="19"/>
      <c r="P17" s="42" cm="1">
        <f t="array" aca="1" ref="P17" ca="1">_xlfn.XLOOKUP($B17,INDIRECT("'"&amp;P$3&amp;"'!"&amp;"$B61:$B72"),_xlfn.XLOOKUP(P$5,INDIRECT("'"&amp;P$3&amp;"'!"&amp;"$C2:$AZ2"),INDIRECT("'"&amp;P$3&amp;"'!"&amp;"$C61:$AZ72")))</f>
        <v>10</v>
      </c>
      <c r="Q17" s="43" cm="1">
        <f t="array" aca="1" ref="Q17" ca="1">_xlfn.XLOOKUP(Q$6&amp;" "&amp;$B17,INDIRECT("'"&amp;Q$3&amp;"'!"&amp;"$B75:$B86"),_xlfn.XLOOKUP(Q$5,INDIRECT("'"&amp;Q$3&amp;"'!"&amp;"$C2:$AZ2"),INDIRECT("'"&amp;Q$3&amp;"'!"&amp;"$C75:$AZ86")))</f>
        <v>89</v>
      </c>
      <c r="R17" s="42" cm="1">
        <f t="array" aca="1" ref="R17" ca="1">_xlfn.XLOOKUP($B17,INDIRECT("'"&amp;R$3&amp;"'!"&amp;"$B61:$B72"),_xlfn.XLOOKUP(R$5,INDIRECT("'"&amp;R$3&amp;"'!"&amp;"$C2:$AZ2"),INDIRECT("'"&amp;R$3&amp;"'!"&amp;"$C61:$AZ72")))</f>
        <v>16</v>
      </c>
      <c r="S17" s="15" cm="1">
        <f t="array" aca="1" ref="S17" ca="1">_xlfn.XLOOKUP(S$6&amp;" "&amp;$B17,INDIRECT("'"&amp;S$3&amp;"'!"&amp;"$B75:$B86"),_xlfn.XLOOKUP(S$5,INDIRECT("'"&amp;S$3&amp;"'!"&amp;"$C2:$AZ2"),INDIRECT("'"&amp;S$3&amp;"'!"&amp;"$C75:$AZ86")))</f>
        <v>101</v>
      </c>
      <c r="T17" s="43">
        <f t="shared" ca="1" si="2"/>
        <v>12</v>
      </c>
      <c r="U17" s="19"/>
      <c r="V17" s="42" cm="1">
        <f t="array" aca="1" ref="V17" ca="1">_xlfn.XLOOKUP($B17,INDIRECT("'"&amp;V$3&amp;"'!"&amp;"$B3:$B14"),_xlfn.XLOOKUP(V$5,INDIRECT("'"&amp;V$3&amp;"'!"&amp;"$C2:$AZ2"),INDIRECT("'"&amp;V$3&amp;"'!"&amp;"$C3:$AZ14")))</f>
        <v>10</v>
      </c>
      <c r="W17" s="43" cm="1">
        <f t="array" aca="1" ref="W17" ca="1">_xlfn.XLOOKUP(W$6&amp;" "&amp;$B17,INDIRECT("'"&amp;W$3&amp;"'!"&amp;"$B16:$B27"),_xlfn.XLOOKUP(W$5,INDIRECT("'"&amp;W$3&amp;"'!"&amp;"$C2:$AZ2"),INDIRECT("'"&amp;W$3&amp;"'!"&amp;"$C16:$AZ27")))</f>
        <v>89</v>
      </c>
      <c r="X17" s="42" cm="1">
        <f t="array" aca="1" ref="X17" ca="1">_xlfn.XLOOKUP($B17,INDIRECT("'"&amp;X$3&amp;"'!"&amp;"$B3:$B14"),_xlfn.XLOOKUP(X$5,INDIRECT("'"&amp;X$3&amp;"'!"&amp;"$C2:$AZ2"),INDIRECT("'"&amp;X$3&amp;"'!"&amp;"$C3:$AZ14")))</f>
        <v>18</v>
      </c>
      <c r="Y17" s="15" cm="1">
        <f t="array" aca="1" ref="Y17" ca="1">_xlfn.XLOOKUP(Y$6&amp;" "&amp;$B17,INDIRECT("'"&amp;Y$3&amp;"'!"&amp;"$B16:$B27"),_xlfn.XLOOKUP(Y$5,INDIRECT("'"&amp;Y$3&amp;"'!"&amp;"$C2:$AZ2"),INDIRECT("'"&amp;Y$3&amp;"'!"&amp;"$C16:$AZ27")))</f>
        <v>110</v>
      </c>
      <c r="Z17" s="43">
        <f t="shared" ca="1" si="3"/>
        <v>21</v>
      </c>
      <c r="AA17" s="24"/>
    </row>
    <row r="18" spans="1:27" ht="15.75" thickBot="1" x14ac:dyDescent="0.3">
      <c r="A18" s="23"/>
      <c r="B18" s="31" t="s">
        <v>11</v>
      </c>
      <c r="C18" s="19"/>
      <c r="D18" s="44" cm="1">
        <f t="array" aca="1" ref="D18" ca="1">_xlfn.XLOOKUP($B18,INDIRECT("'"&amp;D$3&amp;"'!"&amp;"$B3:$B14"),_xlfn.XLOOKUP(D$5,INDIRECT("'"&amp;D$3&amp;"'!"&amp;"$C2:$AZ2"),INDIRECT("'"&amp;D$3&amp;"'!"&amp;"$C3:$AZ14")))</f>
        <v>0</v>
      </c>
      <c r="E18" s="45" cm="1">
        <f t="array" aca="1" ref="E18" ca="1">_xlfn.XLOOKUP(E$6&amp;" "&amp;$B18,INDIRECT("'"&amp;E$3&amp;"'!"&amp;"$B17:$B28"),_xlfn.XLOOKUP(E$5,INDIRECT("'"&amp;E$3&amp;"'!"&amp;"$C2:$AZ2"),INDIRECT("'"&amp;E$3&amp;"'!"&amp;"$C17:$AZ28")))</f>
        <v>0</v>
      </c>
      <c r="F18" s="44" cm="1">
        <f t="array" aca="1" ref="F18" ca="1">_xlfn.XLOOKUP($B18,INDIRECT("'"&amp;F$3&amp;"'!"&amp;"$B3:$B14"),_xlfn.XLOOKUP(F$5,INDIRECT("'"&amp;F$3&amp;"'!"&amp;"$C2:$AZ2"),INDIRECT("'"&amp;F$3&amp;"'!"&amp;"$C3:$AZ14")))</f>
        <v>7</v>
      </c>
      <c r="G18" s="47" cm="1">
        <f t="array" aca="1" ref="G18" ca="1">_xlfn.XLOOKUP(G$6&amp;" "&amp;$B18,INDIRECT("'"&amp;G$3&amp;"'!"&amp;"$B17:$B28"),_xlfn.XLOOKUP(G$5,INDIRECT("'"&amp;G$3&amp;"'!"&amp;"$C2:$AZ2"),INDIRECT("'"&amp;G$3&amp;"'!"&amp;"$C17:$AZ28")))</f>
        <v>12</v>
      </c>
      <c r="H18" s="45">
        <f t="shared" ca="1" si="4"/>
        <v>12</v>
      </c>
      <c r="I18" s="19"/>
      <c r="J18" s="44" cm="1">
        <f t="array" aca="1" ref="J18" ca="1">_xlfn.XLOOKUP($B18,INDIRECT("'"&amp;J$3&amp;"'!"&amp;"$B32:$B43"),_xlfn.XLOOKUP(J$5,INDIRECT("'"&amp;J$3&amp;"'!"&amp;"$C2:$AZ2"),INDIRECT("'"&amp;J$3&amp;"'!"&amp;"$C32:$AZ43")))</f>
        <v>0</v>
      </c>
      <c r="K18" s="45" cm="1">
        <f t="array" aca="1" ref="K18" ca="1">_xlfn.XLOOKUP(K$6&amp;" "&amp;$B18,INDIRECT("'"&amp;K$3&amp;"'!"&amp;"$B46:$B57"),_xlfn.XLOOKUP(K$5,INDIRECT("'"&amp;K$3&amp;"'!"&amp;"$C2:$AZ2"),INDIRECT("'"&amp;K$3&amp;"'!"&amp;"$C46:$AZ57")))</f>
        <v>0</v>
      </c>
      <c r="L18" s="44" cm="1">
        <f t="array" aca="1" ref="L18" ca="1">_xlfn.XLOOKUP($B18,INDIRECT("'"&amp;L$3&amp;"'!"&amp;"$B32:$B43"),_xlfn.XLOOKUP(L$5,INDIRECT("'"&amp;L$3&amp;"'!"&amp;"$C2:$AZ2"),INDIRECT("'"&amp;L$3&amp;"'!"&amp;"$C32:$AZ43")))</f>
        <v>0</v>
      </c>
      <c r="M18" s="47" cm="1">
        <f t="array" aca="1" ref="M18" ca="1">_xlfn.XLOOKUP(M$6&amp;" "&amp;$B18,INDIRECT("'"&amp;M$3&amp;"'!"&amp;"$B46:$B57"),_xlfn.XLOOKUP(M$5,INDIRECT("'"&amp;M$3&amp;"'!"&amp;"$C2:$AZ2"),INDIRECT("'"&amp;M$3&amp;"'!"&amp;"$C46:$AZ57")))</f>
        <v>0</v>
      </c>
      <c r="N18" s="45">
        <f t="shared" ca="1" si="1"/>
        <v>0</v>
      </c>
      <c r="O18" s="19"/>
      <c r="P18" s="44" cm="1">
        <f t="array" aca="1" ref="P18" ca="1">_xlfn.XLOOKUP($B18,INDIRECT("'"&amp;P$3&amp;"'!"&amp;"$B61:$B72"),_xlfn.XLOOKUP(P$5,INDIRECT("'"&amp;P$3&amp;"'!"&amp;"$C2:$AZ2"),INDIRECT("'"&amp;P$3&amp;"'!"&amp;"$C61:$AZ72")))</f>
        <v>10</v>
      </c>
      <c r="Q18" s="45" cm="1">
        <f t="array" aca="1" ref="Q18" ca="1">_xlfn.XLOOKUP(Q$6&amp;" "&amp;$B18,INDIRECT("'"&amp;Q$3&amp;"'!"&amp;"$B75:$B86"),_xlfn.XLOOKUP(Q$5,INDIRECT("'"&amp;Q$3&amp;"'!"&amp;"$C2:$AZ2"),INDIRECT("'"&amp;Q$3&amp;"'!"&amp;"$C75:$AZ86")))</f>
        <v>55</v>
      </c>
      <c r="R18" s="44" cm="1">
        <f t="array" aca="1" ref="R18" ca="1">_xlfn.XLOOKUP($B18,INDIRECT("'"&amp;R$3&amp;"'!"&amp;"$B61:$B72"),_xlfn.XLOOKUP(R$5,INDIRECT("'"&amp;R$3&amp;"'!"&amp;"$C2:$AZ2"),INDIRECT("'"&amp;R$3&amp;"'!"&amp;"$C61:$AZ72")))</f>
        <v>14</v>
      </c>
      <c r="S18" s="47" cm="1">
        <f t="array" aca="1" ref="S18" ca="1">_xlfn.XLOOKUP(S$6&amp;" "&amp;$B18,INDIRECT("'"&amp;S$3&amp;"'!"&amp;"$B75:$B86"),_xlfn.XLOOKUP(S$5,INDIRECT("'"&amp;S$3&amp;"'!"&amp;"$C2:$AZ2"),INDIRECT("'"&amp;S$3&amp;"'!"&amp;"$C75:$AZ86")))</f>
        <v>88</v>
      </c>
      <c r="T18" s="45">
        <f t="shared" ca="1" si="2"/>
        <v>33</v>
      </c>
      <c r="U18" s="19"/>
      <c r="V18" s="44" cm="1">
        <f t="array" aca="1" ref="V18" ca="1">_xlfn.XLOOKUP($B18,INDIRECT("'"&amp;V$3&amp;"'!"&amp;"$B3:$B14"),_xlfn.XLOOKUP(V$5,INDIRECT("'"&amp;V$3&amp;"'!"&amp;"$C2:$AZ2"),INDIRECT("'"&amp;V$3&amp;"'!"&amp;"$C3:$AZ14")))</f>
        <v>10</v>
      </c>
      <c r="W18" s="45" cm="1">
        <f t="array" aca="1" ref="W18" ca="1">_xlfn.XLOOKUP(W$6&amp;" "&amp;$B18,INDIRECT("'"&amp;W$3&amp;"'!"&amp;"$B16:$B27"),_xlfn.XLOOKUP(W$5,INDIRECT("'"&amp;W$3&amp;"'!"&amp;"$C2:$AZ2"),INDIRECT("'"&amp;W$3&amp;"'!"&amp;"$C16:$AZ27")))</f>
        <v>55</v>
      </c>
      <c r="X18" s="44" cm="1">
        <f t="array" aca="1" ref="X18" ca="1">_xlfn.XLOOKUP($B18,INDIRECT("'"&amp;X$3&amp;"'!"&amp;"$B3:$B14"),_xlfn.XLOOKUP(X$5,INDIRECT("'"&amp;X$3&amp;"'!"&amp;"$C2:$AZ2"),INDIRECT("'"&amp;X$3&amp;"'!"&amp;"$C3:$AZ14")))</f>
        <v>21</v>
      </c>
      <c r="Y18" s="47" cm="1">
        <f t="array" aca="1" ref="Y18" ca="1">_xlfn.XLOOKUP(Y$6&amp;" "&amp;$B18,INDIRECT("'"&amp;Y$3&amp;"'!"&amp;"$B16:$B27"),_xlfn.XLOOKUP(Y$5,INDIRECT("'"&amp;Y$3&amp;"'!"&amp;"$C2:$AZ2"),INDIRECT("'"&amp;Y$3&amp;"'!"&amp;"$C16:$AZ27")))</f>
        <v>100</v>
      </c>
      <c r="Z18" s="45">
        <f t="shared" ca="1" si="3"/>
        <v>45</v>
      </c>
      <c r="AA18" s="24"/>
    </row>
    <row r="19" spans="1:27" ht="20.25" customHeight="1" thickBot="1" x14ac:dyDescent="0.3">
      <c r="A19" s="25"/>
      <c r="B19" s="50" t="s">
        <v>1662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</sheetData>
  <mergeCells count="12">
    <mergeCell ref="D2:H2"/>
    <mergeCell ref="D4:E4"/>
    <mergeCell ref="F4:H4"/>
    <mergeCell ref="V2:Z2"/>
    <mergeCell ref="V4:W4"/>
    <mergeCell ref="X4:Z4"/>
    <mergeCell ref="J2:N2"/>
    <mergeCell ref="J4:K4"/>
    <mergeCell ref="L4:N4"/>
    <mergeCell ref="P2:T2"/>
    <mergeCell ref="P4:Q4"/>
    <mergeCell ref="R4:T4"/>
  </mergeCells>
  <pageMargins left="0.7" right="0.7" top="0.75" bottom="0.75" header="0.3" footer="0.3"/>
  <ignoredErrors>
    <ignoredError sqref="E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7B95-FA41-4C4A-AA54-6FE4CB7B7BFB}">
  <sheetPr>
    <tabColor rgb="FFFFC000"/>
  </sheetPr>
  <dimension ref="A1:E56"/>
  <sheetViews>
    <sheetView workbookViewId="0">
      <selection activeCell="H25" sqref="H25"/>
    </sheetView>
  </sheetViews>
  <sheetFormatPr defaultRowHeight="15" x14ac:dyDescent="0.25"/>
  <cols>
    <col min="1" max="1" width="66.7109375" customWidth="1"/>
    <col min="2" max="2" width="17.28515625" bestFit="1" customWidth="1"/>
    <col min="3" max="3" width="10" bestFit="1" customWidth="1"/>
    <col min="4" max="4" width="11" bestFit="1" customWidth="1"/>
    <col min="5" max="6" width="11.28515625" bestFit="1" customWidth="1"/>
    <col min="7" max="7" width="19.85546875" bestFit="1" customWidth="1"/>
    <col min="8" max="8" width="32.140625" bestFit="1" customWidth="1"/>
    <col min="9" max="9" width="19.5703125" bestFit="1" customWidth="1"/>
    <col min="10" max="10" width="34.42578125" bestFit="1" customWidth="1"/>
    <col min="11" max="11" width="11.28515625" bestFit="1" customWidth="1"/>
  </cols>
  <sheetData>
    <row r="1" spans="1:5" x14ac:dyDescent="0.25">
      <c r="A1" s="4" t="s">
        <v>1354</v>
      </c>
      <c r="B1" t="s">
        <v>1657</v>
      </c>
    </row>
    <row r="3" spans="1:5" x14ac:dyDescent="0.25">
      <c r="A3" s="4" t="s">
        <v>1270</v>
      </c>
      <c r="B3" s="4" t="s">
        <v>1269</v>
      </c>
    </row>
    <row r="4" spans="1:5" x14ac:dyDescent="0.25">
      <c r="A4" s="4" t="s">
        <v>1267</v>
      </c>
      <c r="B4" t="s">
        <v>5</v>
      </c>
      <c r="C4" t="s">
        <v>17</v>
      </c>
      <c r="D4" t="s">
        <v>18</v>
      </c>
      <c r="E4" t="s">
        <v>1268</v>
      </c>
    </row>
    <row r="5" spans="1:5" x14ac:dyDescent="0.25">
      <c r="A5" s="5" t="s">
        <v>4</v>
      </c>
      <c r="B5">
        <v>5</v>
      </c>
      <c r="C5">
        <v>92</v>
      </c>
      <c r="E5">
        <v>97</v>
      </c>
    </row>
    <row r="6" spans="1:5" x14ac:dyDescent="0.25">
      <c r="A6" s="5" t="s">
        <v>7</v>
      </c>
      <c r="B6">
        <v>5</v>
      </c>
      <c r="C6">
        <v>91</v>
      </c>
      <c r="E6">
        <v>96</v>
      </c>
    </row>
    <row r="7" spans="1:5" x14ac:dyDescent="0.25">
      <c r="A7" s="5" t="s">
        <v>192</v>
      </c>
      <c r="C7">
        <v>6</v>
      </c>
      <c r="E7">
        <v>6</v>
      </c>
    </row>
    <row r="8" spans="1:5" x14ac:dyDescent="0.25">
      <c r="A8" s="5" t="s">
        <v>8</v>
      </c>
      <c r="B8">
        <v>4</v>
      </c>
      <c r="C8">
        <v>83</v>
      </c>
      <c r="D8">
        <v>2</v>
      </c>
      <c r="E8">
        <v>89</v>
      </c>
    </row>
    <row r="9" spans="1:5" x14ac:dyDescent="0.25">
      <c r="A9" s="5" t="s">
        <v>9</v>
      </c>
      <c r="B9">
        <v>6</v>
      </c>
      <c r="C9">
        <v>99</v>
      </c>
      <c r="E9">
        <v>105</v>
      </c>
    </row>
    <row r="10" spans="1:5" x14ac:dyDescent="0.25">
      <c r="A10" s="5" t="s">
        <v>10</v>
      </c>
      <c r="B10">
        <v>5</v>
      </c>
      <c r="C10">
        <v>101</v>
      </c>
      <c r="D10">
        <v>4</v>
      </c>
      <c r="E10">
        <v>110</v>
      </c>
    </row>
    <row r="11" spans="1:5" x14ac:dyDescent="0.25">
      <c r="A11" s="5" t="s">
        <v>11</v>
      </c>
      <c r="B11">
        <v>12</v>
      </c>
      <c r="C11">
        <v>88</v>
      </c>
      <c r="E11">
        <v>100</v>
      </c>
    </row>
    <row r="12" spans="1:5" x14ac:dyDescent="0.25">
      <c r="A12" s="5" t="s">
        <v>1366</v>
      </c>
      <c r="B12">
        <v>61</v>
      </c>
      <c r="C12">
        <v>188</v>
      </c>
      <c r="D12">
        <v>5</v>
      </c>
      <c r="E12">
        <v>254</v>
      </c>
    </row>
    <row r="13" spans="1:5" x14ac:dyDescent="0.25">
      <c r="A13" s="5" t="s">
        <v>1367</v>
      </c>
      <c r="B13">
        <v>57</v>
      </c>
      <c r="C13">
        <v>196</v>
      </c>
      <c r="D13">
        <v>3</v>
      </c>
      <c r="E13">
        <v>256</v>
      </c>
    </row>
    <row r="14" spans="1:5" x14ac:dyDescent="0.25">
      <c r="A14" s="5" t="s">
        <v>1368</v>
      </c>
      <c r="B14">
        <v>60</v>
      </c>
      <c r="C14">
        <v>187</v>
      </c>
      <c r="D14">
        <v>3</v>
      </c>
      <c r="E14">
        <v>250</v>
      </c>
    </row>
    <row r="15" spans="1:5" x14ac:dyDescent="0.25">
      <c r="A15" s="5" t="s">
        <v>1369</v>
      </c>
      <c r="B15">
        <v>62</v>
      </c>
      <c r="C15">
        <v>180</v>
      </c>
      <c r="D15">
        <v>3</v>
      </c>
      <c r="E15">
        <v>245</v>
      </c>
    </row>
    <row r="16" spans="1:5" x14ac:dyDescent="0.25">
      <c r="A16" s="5" t="s">
        <v>1370</v>
      </c>
      <c r="B16">
        <v>63</v>
      </c>
      <c r="C16">
        <v>194</v>
      </c>
      <c r="E16">
        <v>257</v>
      </c>
    </row>
    <row r="17" spans="1:5" x14ac:dyDescent="0.25">
      <c r="A17" s="5" t="s">
        <v>1268</v>
      </c>
      <c r="B17">
        <v>340</v>
      </c>
      <c r="C17">
        <v>1505</v>
      </c>
      <c r="D17">
        <v>20</v>
      </c>
      <c r="E17">
        <v>1865</v>
      </c>
    </row>
    <row r="22" spans="1:5" x14ac:dyDescent="0.25">
      <c r="B22" s="18" t="s">
        <v>17</v>
      </c>
      <c r="C22" s="18" t="s">
        <v>5</v>
      </c>
      <c r="D22" s="18" t="s">
        <v>18</v>
      </c>
    </row>
    <row r="23" spans="1:5" x14ac:dyDescent="0.25">
      <c r="A23" s="5" t="s">
        <v>4</v>
      </c>
      <c r="B23">
        <f>GETPIVOTDATA("Learning Activity Title",$A$3,"Learning Activity Title","Bullying, Harassment and Discrimination - Module 1","Activity status","Complete")</f>
        <v>92</v>
      </c>
      <c r="C23">
        <f>GETPIVOTDATA("Learning Activity Title",$A$3,"Learning Activity Title","Bullying, Harassment and Discrimination - Module 1","Activity status","Booked")</f>
        <v>5</v>
      </c>
      <c r="D23">
        <f>GETPIVOTDATA("Learning Activity Title",$A$3,"Learning Activity Title","Bullying, Harassment and Discrimination - Module 1","Activity status","In progress")</f>
        <v>0</v>
      </c>
    </row>
    <row r="25" spans="1:5" x14ac:dyDescent="0.25">
      <c r="B25" s="18" t="s">
        <v>17</v>
      </c>
      <c r="C25" s="18" t="s">
        <v>5</v>
      </c>
      <c r="D25" s="18" t="s">
        <v>18</v>
      </c>
    </row>
    <row r="26" spans="1:5" x14ac:dyDescent="0.25">
      <c r="A26" s="5" t="s">
        <v>7</v>
      </c>
      <c r="B26">
        <f>GETPIVOTDATA("Learning Activity Title",$A$3,"Learning Activity Title","Bullying, Harassment and Discrimination - Module 2","Activity status","Complete")</f>
        <v>91</v>
      </c>
      <c r="C26">
        <f>GETPIVOTDATA("Learning Activity Title",$A$3,"Learning Activity Title","Bullying, Harassment and Discrimination - Module 2","Activity status","Booked")</f>
        <v>5</v>
      </c>
      <c r="D26">
        <f>GETPIVOTDATA("Learning Activity Title",$A$3,"Learning Activity Title","Bullying, Harassment and Discrimination - Module 2","Activity status","In progress")</f>
        <v>0</v>
      </c>
    </row>
    <row r="28" spans="1:5" x14ac:dyDescent="0.25">
      <c r="B28" s="18" t="s">
        <v>17</v>
      </c>
      <c r="C28" s="18" t="s">
        <v>5</v>
      </c>
      <c r="D28" s="18" t="s">
        <v>18</v>
      </c>
    </row>
    <row r="29" spans="1:5" x14ac:dyDescent="0.25">
      <c r="A29" s="5" t="s">
        <v>192</v>
      </c>
      <c r="B29">
        <f>GETPIVOTDATA("Learning Activity Title",$A$3,"Learning Activity Title","Bullying, Harassment and Discrimination for Team Leaders/Line Managers","Activity status","Complete")</f>
        <v>6</v>
      </c>
      <c r="C29">
        <f>GETPIVOTDATA("Learning Activity Title",$A$3,"Learning Activity Title","Bullying, Harassment and Discrimination for Team Leaders/Line Managers","Activity status","Booked")</f>
        <v>0</v>
      </c>
      <c r="D29">
        <f>GETPIVOTDATA("Learning Activity Title",$A$3,"Learning Activity Title","Bullying, Harassment and Discrimination for Team Leaders/Line Managers","Activity status","In progress")</f>
        <v>0</v>
      </c>
    </row>
    <row r="31" spans="1:5" x14ac:dyDescent="0.25">
      <c r="B31" s="18" t="s">
        <v>17</v>
      </c>
      <c r="C31" s="18" t="s">
        <v>5</v>
      </c>
      <c r="D31" s="18" t="s">
        <v>18</v>
      </c>
    </row>
    <row r="32" spans="1:5" x14ac:dyDescent="0.25">
      <c r="A32" s="5" t="s">
        <v>8</v>
      </c>
      <c r="B32">
        <f>GETPIVOTDATA("Learning Activity Title",$A$3,"Learning Activity Title","Flexible Working Guidelines","Activity status","Complete")</f>
        <v>83</v>
      </c>
      <c r="C32">
        <f>GETPIVOTDATA("Learning Activity Title",$A$3,"Learning Activity Title","Flexible Working Guidelines","Activity status","Booked")</f>
        <v>4</v>
      </c>
      <c r="D32">
        <f>GETPIVOTDATA("Learning Activity Title",$A$3,"Learning Activity Title","Flexible Working Guidelines","Activity status","In progress")</f>
        <v>2</v>
      </c>
    </row>
    <row r="34" spans="1:4" x14ac:dyDescent="0.25">
      <c r="B34" s="18" t="s">
        <v>17</v>
      </c>
      <c r="C34" s="18" t="s">
        <v>5</v>
      </c>
      <c r="D34" s="18" t="s">
        <v>18</v>
      </c>
    </row>
    <row r="35" spans="1:4" x14ac:dyDescent="0.25">
      <c r="A35" s="5" t="s">
        <v>9</v>
      </c>
      <c r="B35">
        <f>GETPIVOTDATA("Learning Activity Title",$A$3,"Learning Activity Title","Getting to know SGH","Activity status","Complete")</f>
        <v>99</v>
      </c>
      <c r="C35">
        <f>GETPIVOTDATA("Learning Activity Title",$A$3,"Learning Activity Title","Getting to know SGH","Activity status","Booked")</f>
        <v>6</v>
      </c>
      <c r="D35">
        <f>GETPIVOTDATA("Learning Activity Title",$A$3,"Learning Activity Title","Getting to know SGH","Activity status","In progress")</f>
        <v>0</v>
      </c>
    </row>
    <row r="37" spans="1:4" x14ac:dyDescent="0.25">
      <c r="B37" s="18" t="s">
        <v>17</v>
      </c>
      <c r="C37" s="18" t="s">
        <v>5</v>
      </c>
      <c r="D37" s="18" t="s">
        <v>18</v>
      </c>
    </row>
    <row r="38" spans="1:4" x14ac:dyDescent="0.25">
      <c r="A38" s="5" t="s">
        <v>10</v>
      </c>
      <c r="B38">
        <f>GETPIVOTDATA("Learning Activity Title",$A$3,"Learning Activity Title","Health and Safety Begins with You","Activity status","Complete")</f>
        <v>101</v>
      </c>
      <c r="C38">
        <f>GETPIVOTDATA("Learning Activity Title",$A$3,"Learning Activity Title","Health and Safety Begins with You","Activity status","Booked")</f>
        <v>5</v>
      </c>
      <c r="D38">
        <f>GETPIVOTDATA("Learning Activity Title",$A$3,"Learning Activity Title","Health and Safety Begins with You","Activity status","In progress")</f>
        <v>4</v>
      </c>
    </row>
    <row r="40" spans="1:4" x14ac:dyDescent="0.25">
      <c r="B40" s="18" t="s">
        <v>17</v>
      </c>
      <c r="C40" s="18" t="s">
        <v>5</v>
      </c>
      <c r="D40" s="18" t="s">
        <v>18</v>
      </c>
    </row>
    <row r="41" spans="1:4" x14ac:dyDescent="0.25">
      <c r="A41" s="5" t="s">
        <v>11</v>
      </c>
      <c r="B41">
        <f>GETPIVOTDATA("Learning Activity Title",$A$3,"Learning Activity Title","Technology Usage -  PCI Compliance","Activity status","Complete")</f>
        <v>88</v>
      </c>
      <c r="C41">
        <f>GETPIVOTDATA("Learning Activity Title",$A$3,"Learning Activity Title","Technology Usage -  PCI Compliance","Activity status","Booked")</f>
        <v>12</v>
      </c>
      <c r="D41">
        <f>GETPIVOTDATA("Learning Activity Title",$A$3,"Learning Activity Title","Technology Usage -  PCI Compliance","Activity status","In progress")</f>
        <v>0</v>
      </c>
    </row>
    <row r="43" spans="1:4" x14ac:dyDescent="0.25">
      <c r="B43" s="18" t="s">
        <v>17</v>
      </c>
      <c r="C43" s="18" t="s">
        <v>5</v>
      </c>
      <c r="D43" s="18" t="s">
        <v>18</v>
      </c>
    </row>
    <row r="44" spans="1:4" x14ac:dyDescent="0.25">
      <c r="A44" s="5" t="s">
        <v>1366</v>
      </c>
      <c r="B44">
        <f>GETPIVOTDATA("Learning Activity Title",$A$3,"Learning Activity Title","Cyber Security Awareness - Business Email Compromise Scams","Activity status","Complete")</f>
        <v>188</v>
      </c>
      <c r="C44">
        <f>GETPIVOTDATA("Learning Activity Title",$A$3,"Learning Activity Title","Cyber Security Awareness - Business Email Compromise Scams","Activity status","Booked")</f>
        <v>61</v>
      </c>
      <c r="D44">
        <f>GETPIVOTDATA("Learning Activity Title",$A$3,"Learning Activity Title","Cyber Security Awareness - Business Email Compromise Scams","Activity status","In progress")</f>
        <v>5</v>
      </c>
    </row>
    <row r="46" spans="1:4" x14ac:dyDescent="0.25">
      <c r="B46" s="18" t="s">
        <v>17</v>
      </c>
      <c r="C46" s="18" t="s">
        <v>5</v>
      </c>
      <c r="D46" s="18" t="s">
        <v>18</v>
      </c>
    </row>
    <row r="47" spans="1:4" x14ac:dyDescent="0.25">
      <c r="A47" s="5" t="s">
        <v>1367</v>
      </c>
      <c r="B47">
        <f>GETPIVOTDATA("Learning Activity Title",$A$3,"Learning Activity Title","Cyber Security Awareness - Introduction","Activity status","Complete")</f>
        <v>196</v>
      </c>
      <c r="C47">
        <f>GETPIVOTDATA("Learning Activity Title",$A$3,"Learning Activity Title","Cyber Security Awareness - Introduction","Activity status","Booked")</f>
        <v>57</v>
      </c>
      <c r="D47">
        <f>GETPIVOTDATA("Learning Activity Title",$A$3,"Learning Activity Title","Cyber Security Awareness - Introduction","Activity status","In progress")</f>
        <v>3</v>
      </c>
    </row>
    <row r="49" spans="1:4" x14ac:dyDescent="0.25">
      <c r="B49" s="18" t="s">
        <v>17</v>
      </c>
      <c r="C49" s="18" t="s">
        <v>5</v>
      </c>
      <c r="D49" s="18" t="s">
        <v>18</v>
      </c>
    </row>
    <row r="50" spans="1:4" x14ac:dyDescent="0.25">
      <c r="A50" s="5" t="s">
        <v>1368</v>
      </c>
      <c r="B50">
        <f>GETPIVOTDATA("Learning Activity Title",$A$3,"Learning Activity Title","Cyber Security Awareness - Malicious Links","Activity status","Complete")</f>
        <v>187</v>
      </c>
      <c r="C50">
        <f>GETPIVOTDATA("Learning Activity Title",$A$3,"Learning Activity Title","Cyber Security Awareness - Malicious Links","Activity status","Booked")</f>
        <v>60</v>
      </c>
      <c r="D50">
        <f>GETPIVOTDATA("Learning Activity Title",$A$3,"Learning Activity Title","Cyber Security Awareness - Malicious Links","Activity status","In progress")</f>
        <v>3</v>
      </c>
    </row>
    <row r="52" spans="1:4" x14ac:dyDescent="0.25">
      <c r="B52" s="18" t="s">
        <v>17</v>
      </c>
      <c r="C52" s="18" t="s">
        <v>5</v>
      </c>
      <c r="D52" s="18" t="s">
        <v>18</v>
      </c>
    </row>
    <row r="53" spans="1:4" x14ac:dyDescent="0.25">
      <c r="A53" s="5" t="s">
        <v>1369</v>
      </c>
      <c r="B53">
        <f>GETPIVOTDATA("Learning Activity Title",$A$3,"Learning Activity Title","Cyber Security Awareness - Surfing the Web","Activity status","Complete")</f>
        <v>180</v>
      </c>
      <c r="C53">
        <f>GETPIVOTDATA("Learning Activity Title",$A$3,"Learning Activity Title","Cyber Security Awareness - Surfing the Web","Activity status","Booked")</f>
        <v>62</v>
      </c>
      <c r="D53">
        <f>GETPIVOTDATA("Learning Activity Title",$A$3,"Learning Activity Title","Cyber Security Awareness - Surfing the Web","Activity status","In progress")</f>
        <v>3</v>
      </c>
    </row>
    <row r="55" spans="1:4" x14ac:dyDescent="0.25">
      <c r="B55" s="18" t="s">
        <v>17</v>
      </c>
      <c r="C55" s="18" t="s">
        <v>5</v>
      </c>
      <c r="D55" s="18" t="s">
        <v>18</v>
      </c>
    </row>
    <row r="56" spans="1:4" x14ac:dyDescent="0.25">
      <c r="A56" s="5" t="s">
        <v>1370</v>
      </c>
      <c r="B56">
        <f>GETPIVOTDATA("Learning Activity Title",$A$3,"Learning Activity Title","Cyber Security Toolkit","Activity status","Complete")</f>
        <v>194</v>
      </c>
      <c r="C56">
        <f>GETPIVOTDATA("Learning Activity Title",$A$3,"Learning Activity Title","Cyber Security Toolkit","Activity status","Booked")</f>
        <v>63</v>
      </c>
      <c r="D56">
        <f>GETPIVOTDATA("Learning Activity Title",$A$3,"Learning Activity Title","Cyber Security Toolkit","Activity status","In progress")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F984-F235-4F34-AFD8-711D2605DA2F}">
  <sheetPr>
    <tabColor rgb="FFFFC000"/>
  </sheetPr>
  <dimension ref="A1:V89"/>
  <sheetViews>
    <sheetView view="pageBreakPreview" zoomScale="110" zoomScaleNormal="100" zoomScaleSheetLayoutView="110" workbookViewId="0"/>
  </sheetViews>
  <sheetFormatPr defaultRowHeight="15" x14ac:dyDescent="0.25"/>
  <sheetData>
    <row r="1" spans="1:22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3D10-9DBE-47EF-B141-2870F3D2B90F}">
  <sheetPr>
    <tabColor rgb="FFFFC000"/>
  </sheetPr>
  <dimension ref="A1:E54"/>
  <sheetViews>
    <sheetView workbookViewId="0">
      <selection activeCell="C1" sqref="C1"/>
    </sheetView>
  </sheetViews>
  <sheetFormatPr defaultRowHeight="15" x14ac:dyDescent="0.25"/>
  <cols>
    <col min="1" max="1" width="29.140625" bestFit="1" customWidth="1"/>
    <col min="2" max="2" width="17.28515625" bestFit="1" customWidth="1"/>
    <col min="3" max="3" width="10" bestFit="1" customWidth="1"/>
    <col min="4" max="4" width="11" bestFit="1" customWidth="1"/>
    <col min="5" max="6" width="11.28515625" bestFit="1" customWidth="1"/>
  </cols>
  <sheetData>
    <row r="1" spans="1:5" x14ac:dyDescent="0.25">
      <c r="A1" s="4" t="s">
        <v>1354</v>
      </c>
      <c r="B1" t="s">
        <v>1657</v>
      </c>
    </row>
    <row r="3" spans="1:5" x14ac:dyDescent="0.25">
      <c r="A3" s="4" t="s">
        <v>1270</v>
      </c>
      <c r="B3" s="4" t="s">
        <v>1269</v>
      </c>
    </row>
    <row r="4" spans="1:5" x14ac:dyDescent="0.25">
      <c r="A4" s="4" t="s">
        <v>1267</v>
      </c>
      <c r="B4" t="s">
        <v>5</v>
      </c>
      <c r="C4" t="s">
        <v>17</v>
      </c>
      <c r="D4" t="s">
        <v>18</v>
      </c>
      <c r="E4" t="s">
        <v>1268</v>
      </c>
    </row>
    <row r="5" spans="1:5" x14ac:dyDescent="0.25">
      <c r="A5" s="5" t="s">
        <v>219</v>
      </c>
      <c r="B5">
        <v>22</v>
      </c>
      <c r="C5">
        <v>16</v>
      </c>
      <c r="E5">
        <v>38</v>
      </c>
    </row>
    <row r="6" spans="1:5" x14ac:dyDescent="0.25">
      <c r="A6" s="5" t="s">
        <v>24</v>
      </c>
      <c r="B6">
        <v>34</v>
      </c>
      <c r="C6">
        <v>165</v>
      </c>
      <c r="D6">
        <v>1</v>
      </c>
      <c r="E6">
        <v>200</v>
      </c>
    </row>
    <row r="7" spans="1:5" x14ac:dyDescent="0.25">
      <c r="A7" s="5" t="s">
        <v>205</v>
      </c>
      <c r="C7">
        <v>5</v>
      </c>
      <c r="E7">
        <v>5</v>
      </c>
    </row>
    <row r="8" spans="1:5" x14ac:dyDescent="0.25">
      <c r="A8" s="5" t="s">
        <v>46</v>
      </c>
      <c r="B8">
        <v>38</v>
      </c>
      <c r="C8">
        <v>160</v>
      </c>
      <c r="D8">
        <v>5</v>
      </c>
      <c r="E8">
        <v>203</v>
      </c>
    </row>
    <row r="9" spans="1:5" x14ac:dyDescent="0.25">
      <c r="A9" s="5" t="s">
        <v>30</v>
      </c>
      <c r="B9">
        <v>115</v>
      </c>
      <c r="C9">
        <v>272</v>
      </c>
      <c r="D9">
        <v>2</v>
      </c>
      <c r="E9">
        <v>389</v>
      </c>
    </row>
    <row r="10" spans="1:5" x14ac:dyDescent="0.25">
      <c r="A10" s="5" t="s">
        <v>12</v>
      </c>
      <c r="B10">
        <v>48</v>
      </c>
      <c r="C10">
        <v>298</v>
      </c>
      <c r="D10">
        <v>5</v>
      </c>
      <c r="E10">
        <v>351</v>
      </c>
    </row>
    <row r="11" spans="1:5" x14ac:dyDescent="0.25">
      <c r="A11" s="5" t="s">
        <v>60</v>
      </c>
      <c r="B11">
        <v>16</v>
      </c>
      <c r="C11">
        <v>133</v>
      </c>
      <c r="D11">
        <v>1</v>
      </c>
      <c r="E11">
        <v>150</v>
      </c>
    </row>
    <row r="12" spans="1:5" x14ac:dyDescent="0.25">
      <c r="A12" s="5" t="s">
        <v>164</v>
      </c>
      <c r="C12">
        <v>12</v>
      </c>
      <c r="E12">
        <v>12</v>
      </c>
    </row>
    <row r="13" spans="1:5" x14ac:dyDescent="0.25">
      <c r="A13" s="5" t="s">
        <v>329</v>
      </c>
      <c r="C13">
        <v>22</v>
      </c>
      <c r="E13">
        <v>22</v>
      </c>
    </row>
    <row r="14" spans="1:5" x14ac:dyDescent="0.25">
      <c r="A14" s="5" t="s">
        <v>1</v>
      </c>
      <c r="B14">
        <v>39</v>
      </c>
      <c r="C14">
        <v>215</v>
      </c>
      <c r="D14">
        <v>2</v>
      </c>
      <c r="E14">
        <v>256</v>
      </c>
    </row>
    <row r="15" spans="1:5" x14ac:dyDescent="0.25">
      <c r="A15" s="5" t="s">
        <v>41</v>
      </c>
      <c r="B15">
        <v>21</v>
      </c>
      <c r="C15">
        <v>109</v>
      </c>
      <c r="E15">
        <v>130</v>
      </c>
    </row>
    <row r="16" spans="1:5" x14ac:dyDescent="0.25">
      <c r="A16" s="5" t="s">
        <v>1268</v>
      </c>
      <c r="B16">
        <v>333</v>
      </c>
      <c r="C16">
        <v>1407</v>
      </c>
      <c r="D16">
        <v>16</v>
      </c>
      <c r="E16">
        <v>1756</v>
      </c>
    </row>
    <row r="22" spans="1:4" x14ac:dyDescent="0.25">
      <c r="B22" s="6" t="s">
        <v>17</v>
      </c>
      <c r="C22" s="6" t="s">
        <v>5</v>
      </c>
      <c r="D22" s="6" t="s">
        <v>18</v>
      </c>
    </row>
    <row r="23" spans="1:4" x14ac:dyDescent="0.25">
      <c r="A23" s="48" t="s">
        <v>219</v>
      </c>
      <c r="B23">
        <f>GETPIVOTDATA("Learning Activity Title",$A$3,"Brand/Function","ANALYTICS &amp; INSIGHTS","Activity status","Complete")</f>
        <v>16</v>
      </c>
      <c r="C23">
        <f>GETPIVOTDATA("Learning Activity Title",$A$3,"Brand/Function","ANALYTICS &amp; INSIGHTS","Activity status","Booked")</f>
        <v>22</v>
      </c>
      <c r="D23">
        <f>GETPIVOTDATA("Learning Activity Title",$A$3,"Brand/Function","ANALYTICS &amp; INSIGHTS","Activity status","In progress")</f>
        <v>0</v>
      </c>
    </row>
    <row r="24" spans="1:4" x14ac:dyDescent="0.25">
      <c r="A24" s="48"/>
    </row>
    <row r="25" spans="1:4" x14ac:dyDescent="0.25">
      <c r="A25" s="48"/>
      <c r="B25" s="6" t="s">
        <v>17</v>
      </c>
      <c r="C25" s="6" t="s">
        <v>5</v>
      </c>
      <c r="D25" s="6" t="s">
        <v>18</v>
      </c>
    </row>
    <row r="26" spans="1:4" x14ac:dyDescent="0.25">
      <c r="A26" s="48" t="s">
        <v>24</v>
      </c>
      <c r="B26">
        <f>GETPIVOTDATA("Learning Activity Title",$A$3,"Brand/Function","eCommerce Management","Activity status","Complete")</f>
        <v>165</v>
      </c>
      <c r="C26">
        <f>GETPIVOTDATA("Learning Activity Title",$A$3,"Brand/Function","eCommerce Management","Activity status","Booked")</f>
        <v>34</v>
      </c>
      <c r="D26">
        <f>GETPIVOTDATA("Learning Activity Title",$A$3,"Brand/Function","eCommerce Management","Activity status","In progress")</f>
        <v>1</v>
      </c>
    </row>
    <row r="27" spans="1:4" x14ac:dyDescent="0.25">
      <c r="A27" s="48"/>
    </row>
    <row r="28" spans="1:4" x14ac:dyDescent="0.25">
      <c r="A28" s="48"/>
      <c r="B28" s="6" t="s">
        <v>17</v>
      </c>
      <c r="C28" s="6" t="s">
        <v>5</v>
      </c>
      <c r="D28" s="6" t="s">
        <v>18</v>
      </c>
    </row>
    <row r="29" spans="1:4" x14ac:dyDescent="0.25">
      <c r="A29" s="48" t="s">
        <v>205</v>
      </c>
      <c r="B29">
        <f>GETPIVOTDATA("Learning Activity Title",$A$3,"Brand/Function","Finance","Activity status","Complete")</f>
        <v>5</v>
      </c>
      <c r="C29">
        <f>GETPIVOTDATA("Learning Activity Title",$A$3,"Brand/Function","Finance","Activity status","Booked")</f>
        <v>0</v>
      </c>
      <c r="D29">
        <f>GETPIVOTDATA("Learning Activity Title",$A$3,"Brand/Function","Finance","Activity status","In progress")</f>
        <v>0</v>
      </c>
    </row>
    <row r="30" spans="1:4" x14ac:dyDescent="0.25">
      <c r="A30" s="48"/>
    </row>
    <row r="31" spans="1:4" x14ac:dyDescent="0.25">
      <c r="A31" s="48"/>
      <c r="B31" s="6" t="s">
        <v>17</v>
      </c>
      <c r="C31" s="6" t="s">
        <v>5</v>
      </c>
      <c r="D31" s="6" t="s">
        <v>18</v>
      </c>
    </row>
    <row r="32" spans="1:4" x14ac:dyDescent="0.25">
      <c r="A32" s="48" t="s">
        <v>46</v>
      </c>
      <c r="B32">
        <f>GETPIVOTDATA("Learning Activity Title",$A$3,"Brand/Function","HR MANAGEMENT","Activity status","Complete")</f>
        <v>160</v>
      </c>
      <c r="C32">
        <f>GETPIVOTDATA("Learning Activity Title",$A$3,"Brand/Function","HR MANAGEMENT","Activity status","Booked")</f>
        <v>38</v>
      </c>
      <c r="D32">
        <f>GETPIVOTDATA("Learning Activity Title",$A$3,"Brand/Function","HR MANAGEMENT","Activity status","In progress")</f>
        <v>5</v>
      </c>
    </row>
    <row r="33" spans="1:4" x14ac:dyDescent="0.25">
      <c r="A33" s="48"/>
    </row>
    <row r="34" spans="1:4" x14ac:dyDescent="0.25">
      <c r="A34" s="48"/>
      <c r="B34" s="6" t="s">
        <v>17</v>
      </c>
      <c r="C34" s="6" t="s">
        <v>5</v>
      </c>
      <c r="D34" s="6" t="s">
        <v>18</v>
      </c>
    </row>
    <row r="35" spans="1:4" x14ac:dyDescent="0.25">
      <c r="A35" s="48" t="s">
        <v>30</v>
      </c>
      <c r="B35">
        <f>GETPIVOTDATA("Learning Activity Title",$A$3,"Brand/Function","IT","Activity status","Complete")</f>
        <v>272</v>
      </c>
      <c r="C35">
        <f>GETPIVOTDATA("Learning Activity Title",$A$3,"Brand/Function","IT","Activity status","Booked")</f>
        <v>115</v>
      </c>
      <c r="D35">
        <f>GETPIVOTDATA("Learning Activity Title",$A$3,"Brand/Function","IT","Activity status","In progress")</f>
        <v>2</v>
      </c>
    </row>
    <row r="36" spans="1:4" x14ac:dyDescent="0.25">
      <c r="A36" s="48"/>
    </row>
    <row r="37" spans="1:4" x14ac:dyDescent="0.25">
      <c r="A37" s="48"/>
      <c r="B37" s="6" t="s">
        <v>17</v>
      </c>
      <c r="C37" s="6" t="s">
        <v>5</v>
      </c>
      <c r="D37" s="6" t="s">
        <v>18</v>
      </c>
    </row>
    <row r="38" spans="1:4" x14ac:dyDescent="0.25">
      <c r="A38" s="48" t="s">
        <v>12</v>
      </c>
      <c r="B38">
        <f>GETPIVOTDATA("Learning Activity Title",$A$3,"Brand/Function","Marketing","Activity status","Complete")</f>
        <v>298</v>
      </c>
      <c r="C38">
        <f>GETPIVOTDATA("Learning Activity Title",$A$3,"Brand/Function","Marketing","Activity status","Booked")</f>
        <v>48</v>
      </c>
      <c r="D38">
        <f>GETPIVOTDATA("Learning Activity Title",$A$3,"Brand/Function","Marketing","Activity status","In progress")</f>
        <v>5</v>
      </c>
    </row>
    <row r="39" spans="1:4" x14ac:dyDescent="0.25">
      <c r="A39" s="48"/>
    </row>
    <row r="40" spans="1:4" x14ac:dyDescent="0.25">
      <c r="A40" s="48"/>
      <c r="B40" s="6" t="s">
        <v>17</v>
      </c>
      <c r="C40" s="6" t="s">
        <v>5</v>
      </c>
      <c r="D40" s="6" t="s">
        <v>18</v>
      </c>
    </row>
    <row r="41" spans="1:4" x14ac:dyDescent="0.25">
      <c r="A41" s="48" t="s">
        <v>60</v>
      </c>
      <c r="B41">
        <f>GETPIVOTDATA("Learning Activity Title",$A$3,"Brand/Function","Property","Activity status","Complete")</f>
        <v>133</v>
      </c>
      <c r="C41">
        <f>GETPIVOTDATA("Learning Activity Title",$A$3,"Brand/Function","Property","Activity status","Booked")</f>
        <v>16</v>
      </c>
      <c r="D41">
        <f>GETPIVOTDATA("Learning Activity Title",$A$3,"Brand/Function","Property","Activity status","In progress")</f>
        <v>1</v>
      </c>
    </row>
    <row r="42" spans="1:4" x14ac:dyDescent="0.25">
      <c r="A42" s="48"/>
    </row>
    <row r="43" spans="1:4" x14ac:dyDescent="0.25">
      <c r="A43" s="48"/>
      <c r="B43" s="6" t="s">
        <v>17</v>
      </c>
      <c r="C43" s="6" t="s">
        <v>5</v>
      </c>
      <c r="D43" s="6" t="s">
        <v>18</v>
      </c>
    </row>
    <row r="44" spans="1:4" x14ac:dyDescent="0.25">
      <c r="A44" s="48" t="s">
        <v>164</v>
      </c>
      <c r="B44">
        <f>GETPIVOTDATA("Learning Activity Title",$A$3,"Brand/Function","SG AVIATION TM","Activity status","Complete")</f>
        <v>12</v>
      </c>
      <c r="C44">
        <f>GETPIVOTDATA("Learning Activity Title",$A$3,"Brand/Function","SG AVIATION TM","Activity status","Booked")</f>
        <v>0</v>
      </c>
      <c r="D44">
        <f>GETPIVOTDATA("Learning Activity Title",$A$3,"Brand/Function","SG AVIATION TM","Activity status","In progress")</f>
        <v>0</v>
      </c>
    </row>
    <row r="45" spans="1:4" x14ac:dyDescent="0.25">
      <c r="A45" s="48"/>
    </row>
    <row r="46" spans="1:4" x14ac:dyDescent="0.25">
      <c r="A46" s="48"/>
      <c r="B46" s="6" t="s">
        <v>17</v>
      </c>
      <c r="C46" s="6" t="s">
        <v>5</v>
      </c>
      <c r="D46" s="6" t="s">
        <v>18</v>
      </c>
    </row>
    <row r="47" spans="1:4" x14ac:dyDescent="0.25">
      <c r="A47" s="48" t="s">
        <v>329</v>
      </c>
      <c r="B47">
        <f>GETPIVOTDATA("Learning Activity Title",$A$3,"Brand/Function","SPG DEV","Activity status","Complete")</f>
        <v>22</v>
      </c>
      <c r="C47">
        <f>GETPIVOTDATA("Learning Activity Title",$A$3,"Brand/Function","SPG DEV","Activity status","Booked")</f>
        <v>0</v>
      </c>
      <c r="D47">
        <f>GETPIVOTDATA("Learning Activity Title",$A$3,"Brand/Function","SPG DEV","Activity status","In progress")</f>
        <v>0</v>
      </c>
    </row>
    <row r="48" spans="1:4" x14ac:dyDescent="0.25">
      <c r="A48" s="48"/>
    </row>
    <row r="49" spans="1:4" x14ac:dyDescent="0.25">
      <c r="A49" s="48"/>
      <c r="B49" s="6" t="s">
        <v>17</v>
      </c>
      <c r="C49" s="6" t="s">
        <v>5</v>
      </c>
      <c r="D49" s="6" t="s">
        <v>18</v>
      </c>
    </row>
    <row r="50" spans="1:4" x14ac:dyDescent="0.25">
      <c r="A50" s="48" t="s">
        <v>1</v>
      </c>
      <c r="B50">
        <f>GETPIVOTDATA("Learning Activity Title",$A$3,"Brand/Function","SS Finance","Activity status","Complete")</f>
        <v>215</v>
      </c>
      <c r="C50">
        <f>GETPIVOTDATA("Learning Activity Title",$A$3,"Brand/Function","SS Finance","Activity status","Booked")</f>
        <v>39</v>
      </c>
      <c r="D50">
        <f>GETPIVOTDATA("Learning Activity Title",$A$3,"Brand/Function","SS Finance","Activity status","In progress")</f>
        <v>2</v>
      </c>
    </row>
    <row r="51" spans="1:4" x14ac:dyDescent="0.25">
      <c r="A51" s="48"/>
    </row>
    <row r="52" spans="1:4" x14ac:dyDescent="0.25">
      <c r="A52" s="48"/>
      <c r="B52" s="6" t="s">
        <v>17</v>
      </c>
      <c r="C52" s="6" t="s">
        <v>5</v>
      </c>
      <c r="D52" s="6" t="s">
        <v>18</v>
      </c>
    </row>
    <row r="53" spans="1:4" x14ac:dyDescent="0.25">
      <c r="A53" s="48" t="s">
        <v>41</v>
      </c>
      <c r="B53">
        <f>GETPIVOTDATA("Learning Activity Title",$A$3,"Brand/Function","Supply Chain","Activity status","Complete")</f>
        <v>109</v>
      </c>
      <c r="C53">
        <f>GETPIVOTDATA("Learning Activity Title",$A$3,"Brand/Function","Supply Chain","Activity status","Booked")</f>
        <v>21</v>
      </c>
      <c r="D53">
        <f>GETPIVOTDATA("Learning Activity Title",$A$3,"Brand/Function","Supply Chain","Activity status","In progress")</f>
        <v>0</v>
      </c>
    </row>
    <row r="54" spans="1:4" x14ac:dyDescent="0.25">
      <c r="A5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9CFE-4B8D-47E3-BEFB-2DFE86F0DE80}">
  <sheetPr>
    <tabColor rgb="FFFFC000"/>
  </sheetPr>
  <dimension ref="A1:V88"/>
  <sheetViews>
    <sheetView tabSelected="1" view="pageBreakPreview" zoomScale="110" zoomScaleNormal="100" zoomScaleSheetLayoutView="110" workbookViewId="0"/>
  </sheetViews>
  <sheetFormatPr defaultRowHeight="15" x14ac:dyDescent="0.25"/>
  <sheetData>
    <row r="1" spans="1:22" ht="18.75" x14ac:dyDescent="0.3">
      <c r="A1" s="19"/>
      <c r="B1" s="19"/>
      <c r="C1" s="19"/>
      <c r="D1" s="19"/>
      <c r="E1" s="19"/>
      <c r="F1" s="19"/>
      <c r="G1" s="19"/>
      <c r="H1" s="49"/>
      <c r="I1" s="49"/>
      <c r="J1" s="49"/>
      <c r="K1" s="49"/>
      <c r="L1" s="49"/>
      <c r="M1" s="49"/>
      <c r="N1" s="49"/>
      <c r="O1" s="49"/>
      <c r="P1" s="19"/>
      <c r="Q1" s="19"/>
      <c r="R1" s="19"/>
      <c r="S1" s="19"/>
      <c r="T1" s="19"/>
      <c r="U1" s="19"/>
      <c r="V1" s="19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B351-316D-4903-9E48-1C2951FB407F}">
  <sheetPr>
    <tabColor rgb="FF00B0F0"/>
  </sheetPr>
  <dimension ref="A1:AJ27"/>
  <sheetViews>
    <sheetView workbookViewId="0">
      <selection activeCell="L9" sqref="L9"/>
    </sheetView>
  </sheetViews>
  <sheetFormatPr defaultRowHeight="15" outlineLevelCol="1" x14ac:dyDescent="0.25"/>
  <cols>
    <col min="2" max="2" width="66.42578125" customWidth="1"/>
    <col min="3" max="18" width="9.140625" outlineLevel="1"/>
    <col min="19" max="19" width="12.28515625" customWidth="1"/>
    <col min="36" max="36" width="13.140625" customWidth="1"/>
  </cols>
  <sheetData>
    <row r="1" spans="1:36" ht="15.75" thickBot="1" x14ac:dyDescent="0.3">
      <c r="B1" s="10" t="s">
        <v>1356</v>
      </c>
      <c r="C1" s="55" t="s">
        <v>1351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58" t="s">
        <v>1352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</row>
    <row r="2" spans="1:36" x14ac:dyDescent="0.25">
      <c r="B2" s="11" t="s">
        <v>1357</v>
      </c>
      <c r="C2" s="12" t="str">
        <f>"JUL, "&amp;C1</f>
        <v>JUL, FY24</v>
      </c>
      <c r="D2" s="12" t="str">
        <f>"AUG, "&amp;C1</f>
        <v>AUG, FY24</v>
      </c>
      <c r="E2" s="12" t="str">
        <f>"SEP, "&amp;C1</f>
        <v>SEP, FY24</v>
      </c>
      <c r="F2" s="12" t="str">
        <f>"Q1, "&amp;C1</f>
        <v>Q1, FY24</v>
      </c>
      <c r="G2" s="12" t="str">
        <f>"OCT, "&amp;C1</f>
        <v>OCT, FY24</v>
      </c>
      <c r="H2" s="12" t="str">
        <f>"NOV, "&amp;C1</f>
        <v>NOV, FY24</v>
      </c>
      <c r="I2" s="12" t="str">
        <f>"DEC, "&amp;C1</f>
        <v>DEC, FY24</v>
      </c>
      <c r="J2" s="12" t="str">
        <f>"Q2, "&amp;C1</f>
        <v>Q2, FY24</v>
      </c>
      <c r="K2" s="12" t="str">
        <f>"JAN, "&amp;C1</f>
        <v>JAN, FY24</v>
      </c>
      <c r="L2" s="12" t="str">
        <f>"FEB, "&amp;C1</f>
        <v>FEB, FY24</v>
      </c>
      <c r="M2" s="12" t="str">
        <f>"MAR, "&amp;C1</f>
        <v>MAR, FY24</v>
      </c>
      <c r="N2" s="12" t="str">
        <f>"Q3, "&amp;C1</f>
        <v>Q3, FY24</v>
      </c>
      <c r="O2" s="12" t="str">
        <f>"APR, "&amp;C1</f>
        <v>APR, FY24</v>
      </c>
      <c r="P2" s="12" t="str">
        <f>"MAY, "&amp;C1</f>
        <v>MAY, FY24</v>
      </c>
      <c r="Q2" s="12" t="str">
        <f>"JUN, "&amp;C1</f>
        <v>JUN, FY24</v>
      </c>
      <c r="R2" s="12" t="str">
        <f>"Q4, "&amp;C1</f>
        <v>Q4, FY24</v>
      </c>
      <c r="S2" s="12" t="str">
        <f>"Full Year, "&amp;C1</f>
        <v>Full Year, FY24</v>
      </c>
      <c r="T2" s="13" t="str">
        <f>"JUL, "&amp;T1</f>
        <v>JUL, FY25</v>
      </c>
      <c r="U2" s="13" t="str">
        <f>"AUG, "&amp;T1</f>
        <v>AUG, FY25</v>
      </c>
      <c r="V2" s="13" t="str">
        <f>"SEP, "&amp;T1</f>
        <v>SEP, FY25</v>
      </c>
      <c r="W2" s="13" t="str">
        <f>"Q1, "&amp;T1</f>
        <v>Q1, FY25</v>
      </c>
      <c r="X2" s="13" t="str">
        <f>"OCT, "&amp;T1</f>
        <v>OCT, FY25</v>
      </c>
      <c r="Y2" s="13" t="str">
        <f>"NOV, "&amp;T1</f>
        <v>NOV, FY25</v>
      </c>
      <c r="Z2" s="13" t="str">
        <f>"DEC, "&amp;T1</f>
        <v>DEC, FY25</v>
      </c>
      <c r="AA2" s="13" t="str">
        <f>"Q2, "&amp;T1</f>
        <v>Q2, FY25</v>
      </c>
      <c r="AB2" s="13" t="str">
        <f>"JAN, "&amp;T1</f>
        <v>JAN, FY25</v>
      </c>
      <c r="AC2" s="13" t="str">
        <f>"FEB, "&amp;T1</f>
        <v>FEB, FY25</v>
      </c>
      <c r="AD2" s="13" t="str">
        <f>"MAR, "&amp;T1</f>
        <v>MAR, FY25</v>
      </c>
      <c r="AE2" s="13" t="str">
        <f>"Q3, "&amp;T1</f>
        <v>Q3, FY25</v>
      </c>
      <c r="AF2" s="13" t="str">
        <f>"APR, "&amp;T1</f>
        <v>APR, FY25</v>
      </c>
      <c r="AG2" s="13" t="str">
        <f>"MAY, "&amp;T1</f>
        <v>MAY, FY25</v>
      </c>
      <c r="AH2" s="13" t="str">
        <f>"JUN, "&amp;T1</f>
        <v>JUN, FY25</v>
      </c>
      <c r="AI2" s="13" t="str">
        <f>"Q4, "&amp;T1</f>
        <v>Q4, FY25</v>
      </c>
      <c r="AJ2" s="13" t="str">
        <f>"Full Year, "&amp;T1</f>
        <v>Full Year, FY25</v>
      </c>
    </row>
    <row r="3" spans="1:36" ht="15" customHeight="1" x14ac:dyDescent="0.25">
      <c r="A3" s="60" t="s">
        <v>1356</v>
      </c>
      <c r="B3" s="14" t="s">
        <v>4</v>
      </c>
      <c r="C3" s="15">
        <f>COUNTIFS('MLA Data Dump'!$H:$H,'MLA FEED'!$B3,'MLA Data Dump'!$M:$M,'MLA FEED'!C$2)</f>
        <v>5</v>
      </c>
      <c r="D3" s="15">
        <f>COUNTIFS('MLA Data Dump'!$H:$H,'MLA FEED'!$B3,'MLA Data Dump'!$M:$M,'MLA FEED'!D$2)</f>
        <v>17</v>
      </c>
      <c r="E3" s="15">
        <f>COUNTIFS('MLA Data Dump'!$H:$H,'MLA FEED'!$B3,'MLA Data Dump'!$M:$M,'MLA FEED'!E$2)</f>
        <v>0</v>
      </c>
      <c r="F3" s="16">
        <f>SUBTOTAL(9,C3:E3)</f>
        <v>22</v>
      </c>
      <c r="G3" s="15">
        <f>COUNTIFS('MLA Data Dump'!$H:$H,'MLA FEED'!$B3,'MLA Data Dump'!$M:$M,'MLA FEED'!G$2)</f>
        <v>3</v>
      </c>
      <c r="H3" s="15">
        <f>COUNTIFS('MLA Data Dump'!$H:$H,'MLA FEED'!$B3,'MLA Data Dump'!$M:$M,'MLA FEED'!H$2)</f>
        <v>2</v>
      </c>
      <c r="I3" s="15">
        <f>COUNTIFS('MLA Data Dump'!$H:$H,'MLA FEED'!$B3,'MLA Data Dump'!$M:$M,'MLA FEED'!I$2)</f>
        <v>7</v>
      </c>
      <c r="J3" s="16">
        <f>SUBTOTAL(9,G3:I3)</f>
        <v>12</v>
      </c>
      <c r="K3" s="15">
        <f>COUNTIFS('MLA Data Dump'!$H:$H,'MLA FEED'!$B3,'MLA Data Dump'!$M:$M,'MLA FEED'!K$2)</f>
        <v>4</v>
      </c>
      <c r="L3" s="15">
        <f>COUNTIFS('MLA Data Dump'!$H:$H,'MLA FEED'!$B3,'MLA Data Dump'!$M:$M,'MLA FEED'!L$2)</f>
        <v>5</v>
      </c>
      <c r="M3" s="15">
        <f>COUNTIFS('MLA Data Dump'!$H:$H,'MLA FEED'!$B3,'MLA Data Dump'!$M:$M,'MLA FEED'!M$2)</f>
        <v>3</v>
      </c>
      <c r="N3" s="16">
        <f>SUBTOTAL(9,K3:M3)</f>
        <v>12</v>
      </c>
      <c r="O3" s="15">
        <f>COUNTIFS('MLA Data Dump'!$H:$H,'MLA FEED'!$B3,'MLA Data Dump'!$M:$M,'MLA FEED'!O$2)</f>
        <v>15</v>
      </c>
      <c r="P3" s="15">
        <f>COUNTIFS('MLA Data Dump'!$H:$H,'MLA FEED'!$B3,'MLA Data Dump'!$M:$M,'MLA FEED'!P$2)</f>
        <v>8</v>
      </c>
      <c r="Q3" s="15">
        <f>COUNTIFS('MLA Data Dump'!$H:$H,'MLA FEED'!$B3,'MLA Data Dump'!$M:$M,'MLA FEED'!Q$2)</f>
        <v>9</v>
      </c>
      <c r="R3" s="16">
        <f>SUBTOTAL(9,O3:Q3)</f>
        <v>32</v>
      </c>
      <c r="S3" s="16">
        <f>SUBTOTAL(9,C3:R3)</f>
        <v>78</v>
      </c>
      <c r="T3" s="15">
        <f>COUNTIFS('MLA Data Dump'!$H:$H,'MLA FEED'!$B3,'MLA Data Dump'!$M:$M,'MLA FEED'!T$2)</f>
        <v>9</v>
      </c>
      <c r="U3" s="15">
        <f>COUNTIFS('MLA Data Dump'!$H:$H,'MLA FEED'!$B3,'MLA Data Dump'!$M:$M,'MLA FEED'!U$2)</f>
        <v>10</v>
      </c>
      <c r="V3" s="15">
        <f>COUNTIFS('MLA Data Dump'!$H:$H,'MLA FEED'!$B3,'MLA Data Dump'!$M:$M,'MLA FEED'!V$2)</f>
        <v>6</v>
      </c>
      <c r="W3" s="16">
        <f>SUBTOTAL(9,T3:V3)</f>
        <v>25</v>
      </c>
      <c r="X3" s="15">
        <f>COUNTIFS('MLA Data Dump'!$H:$H,'MLA FEED'!$B3,'MLA Data Dump'!$M:$M,'MLA FEED'!X$2)</f>
        <v>3</v>
      </c>
      <c r="Y3" s="15">
        <f>COUNTIFS('MLA Data Dump'!$H:$H,'MLA FEED'!$B3,'MLA Data Dump'!$M:$M,'MLA FEED'!Y$2)</f>
        <v>11</v>
      </c>
      <c r="Z3" s="15">
        <f>COUNTIFS('MLA Data Dump'!$H:$H,'MLA FEED'!$B3,'MLA Data Dump'!$M:$M,'MLA FEED'!Z$2)</f>
        <v>4</v>
      </c>
      <c r="AA3" s="16">
        <f>SUBTOTAL(9,X3:Z3)</f>
        <v>18</v>
      </c>
      <c r="AB3" s="15">
        <f>COUNTIFS('MLA Data Dump'!$H:$H,'MLA FEED'!$B3,'MLA Data Dump'!$M:$M,'MLA FEED'!AB$2)</f>
        <v>6</v>
      </c>
      <c r="AC3" s="15">
        <f>COUNTIFS('MLA Data Dump'!$H:$H,'MLA FEED'!$B3,'MLA Data Dump'!$M:$M,'MLA FEED'!AC$2)</f>
        <v>16</v>
      </c>
      <c r="AD3" s="15">
        <f>COUNTIFS('MLA Data Dump'!$H:$H,'MLA FEED'!$B3,'MLA Data Dump'!$M:$M,'MLA FEED'!AD$2)</f>
        <v>14</v>
      </c>
      <c r="AE3" s="16">
        <f>SUBTOTAL(9,AB3:AD3)</f>
        <v>36</v>
      </c>
      <c r="AF3" s="15">
        <f>COUNTIFS('MLA Data Dump'!$H:$H,'MLA FEED'!$B3,'MLA Data Dump'!$M:$M,'MLA FEED'!AF$2)</f>
        <v>8</v>
      </c>
      <c r="AG3" s="15">
        <f>COUNTIFS('MLA Data Dump'!$H:$H,'MLA FEED'!$B3,'MLA Data Dump'!$M:$M,'MLA FEED'!AG$2)</f>
        <v>10</v>
      </c>
      <c r="AH3" s="15">
        <f>COUNTIFS('MLA Data Dump'!$H:$H,'MLA FEED'!$B3,'MLA Data Dump'!$M:$M,'MLA FEED'!AH$2)</f>
        <v>0</v>
      </c>
      <c r="AI3" s="16">
        <f>SUBTOTAL(9,AF3:AH3)</f>
        <v>18</v>
      </c>
      <c r="AJ3" s="16">
        <f>SUBTOTAL(9,T3:AI3)</f>
        <v>97</v>
      </c>
    </row>
    <row r="4" spans="1:36" x14ac:dyDescent="0.25">
      <c r="A4" s="60"/>
      <c r="B4" s="14" t="s">
        <v>7</v>
      </c>
      <c r="C4" s="15">
        <f>COUNTIFS('MLA Data Dump'!$H:$H,'MLA FEED'!$B4,'MLA Data Dump'!$M:$M,'MLA FEED'!C$2)</f>
        <v>8</v>
      </c>
      <c r="D4" s="15">
        <f>COUNTIFS('MLA Data Dump'!$H:$H,'MLA FEED'!$B4,'MLA Data Dump'!$M:$M,'MLA FEED'!D$2)</f>
        <v>19</v>
      </c>
      <c r="E4" s="15">
        <f>COUNTIFS('MLA Data Dump'!$H:$H,'MLA FEED'!$B4,'MLA Data Dump'!$M:$M,'MLA FEED'!E$2)</f>
        <v>1</v>
      </c>
      <c r="F4" s="16">
        <f t="shared" ref="F4:F11" si="0">SUBTOTAL(9,C4:E4)</f>
        <v>28</v>
      </c>
      <c r="G4" s="15">
        <f>COUNTIFS('MLA Data Dump'!$H:$H,'MLA FEED'!$B4,'MLA Data Dump'!$M:$M,'MLA FEED'!G$2)</f>
        <v>3</v>
      </c>
      <c r="H4" s="15">
        <f>COUNTIFS('MLA Data Dump'!$H:$H,'MLA FEED'!$B4,'MLA Data Dump'!$M:$M,'MLA FEED'!H$2)</f>
        <v>1</v>
      </c>
      <c r="I4" s="15">
        <f>COUNTIFS('MLA Data Dump'!$H:$H,'MLA FEED'!$B4,'MLA Data Dump'!$M:$M,'MLA FEED'!I$2)</f>
        <v>7</v>
      </c>
      <c r="J4" s="16">
        <f t="shared" ref="J4:J11" si="1">SUBTOTAL(9,G4:I4)</f>
        <v>11</v>
      </c>
      <c r="K4" s="15">
        <f>COUNTIFS('MLA Data Dump'!$H:$H,'MLA FEED'!$B4,'MLA Data Dump'!$M:$M,'MLA FEED'!K$2)</f>
        <v>4</v>
      </c>
      <c r="L4" s="15">
        <f>COUNTIFS('MLA Data Dump'!$H:$H,'MLA FEED'!$B4,'MLA Data Dump'!$M:$M,'MLA FEED'!L$2)</f>
        <v>5</v>
      </c>
      <c r="M4" s="15">
        <f>COUNTIFS('MLA Data Dump'!$H:$H,'MLA FEED'!$B4,'MLA Data Dump'!$M:$M,'MLA FEED'!M$2)</f>
        <v>3</v>
      </c>
      <c r="N4" s="16">
        <f t="shared" ref="N4:N11" si="2">SUBTOTAL(9,K4:M4)</f>
        <v>12</v>
      </c>
      <c r="O4" s="15">
        <f>COUNTIFS('MLA Data Dump'!$H:$H,'MLA FEED'!$B4,'MLA Data Dump'!$M:$M,'MLA FEED'!O$2)</f>
        <v>14</v>
      </c>
      <c r="P4" s="15">
        <f>COUNTIFS('MLA Data Dump'!$H:$H,'MLA FEED'!$B4,'MLA Data Dump'!$M:$M,'MLA FEED'!P$2)</f>
        <v>9</v>
      </c>
      <c r="Q4" s="15">
        <f>COUNTIFS('MLA Data Dump'!$H:$H,'MLA FEED'!$B4,'MLA Data Dump'!$M:$M,'MLA FEED'!Q$2)</f>
        <v>9</v>
      </c>
      <c r="R4" s="16">
        <f t="shared" ref="R4:R11" si="3">SUBTOTAL(9,O4:Q4)</f>
        <v>32</v>
      </c>
      <c r="S4" s="16">
        <f t="shared" ref="S4:S11" si="4">SUBTOTAL(9,C4:R4)</f>
        <v>83</v>
      </c>
      <c r="T4" s="15">
        <f>COUNTIFS('MLA Data Dump'!$H:$H,'MLA FEED'!$B4,'MLA Data Dump'!$M:$M,'MLA FEED'!T$2)</f>
        <v>11</v>
      </c>
      <c r="U4" s="15">
        <f>COUNTIFS('MLA Data Dump'!$H:$H,'MLA FEED'!$B4,'MLA Data Dump'!$M:$M,'MLA FEED'!U$2)</f>
        <v>10</v>
      </c>
      <c r="V4" s="15">
        <f>COUNTIFS('MLA Data Dump'!$H:$H,'MLA FEED'!$B4,'MLA Data Dump'!$M:$M,'MLA FEED'!V$2)</f>
        <v>6</v>
      </c>
      <c r="W4" s="16">
        <f t="shared" ref="W4:W11" si="5">SUBTOTAL(9,T4:V4)</f>
        <v>27</v>
      </c>
      <c r="X4" s="15">
        <f>COUNTIFS('MLA Data Dump'!$H:$H,'MLA FEED'!$B4,'MLA Data Dump'!$M:$M,'MLA FEED'!X$2)</f>
        <v>3</v>
      </c>
      <c r="Y4" s="15">
        <f>COUNTIFS('MLA Data Dump'!$H:$H,'MLA FEED'!$B4,'MLA Data Dump'!$M:$M,'MLA FEED'!Y$2)</f>
        <v>11</v>
      </c>
      <c r="Z4" s="15">
        <f>COUNTIFS('MLA Data Dump'!$H:$H,'MLA FEED'!$B4,'MLA Data Dump'!$M:$M,'MLA FEED'!Z$2)</f>
        <v>4</v>
      </c>
      <c r="AA4" s="16">
        <f t="shared" ref="AA4:AA11" si="6">SUBTOTAL(9,X4:Z4)</f>
        <v>18</v>
      </c>
      <c r="AB4" s="15">
        <f>COUNTIFS('MLA Data Dump'!$H:$H,'MLA FEED'!$B4,'MLA Data Dump'!$M:$M,'MLA FEED'!AB$2)</f>
        <v>5</v>
      </c>
      <c r="AC4" s="15">
        <f>COUNTIFS('MLA Data Dump'!$H:$H,'MLA FEED'!$B4,'MLA Data Dump'!$M:$M,'MLA FEED'!AC$2)</f>
        <v>15</v>
      </c>
      <c r="AD4" s="15">
        <f>COUNTIFS('MLA Data Dump'!$H:$H,'MLA FEED'!$B4,'MLA Data Dump'!$M:$M,'MLA FEED'!AD$2)</f>
        <v>14</v>
      </c>
      <c r="AE4" s="16">
        <f t="shared" ref="AE4:AE11" si="7">SUBTOTAL(9,AB4:AD4)</f>
        <v>34</v>
      </c>
      <c r="AF4" s="15">
        <f>COUNTIFS('MLA Data Dump'!$H:$H,'MLA FEED'!$B4,'MLA Data Dump'!$M:$M,'MLA FEED'!AF$2)</f>
        <v>7</v>
      </c>
      <c r="AG4" s="15">
        <f>COUNTIFS('MLA Data Dump'!$H:$H,'MLA FEED'!$B4,'MLA Data Dump'!$M:$M,'MLA FEED'!AG$2)</f>
        <v>10</v>
      </c>
      <c r="AH4" s="15">
        <f>COUNTIFS('MLA Data Dump'!$H:$H,'MLA FEED'!$B4,'MLA Data Dump'!$M:$M,'MLA FEED'!AH$2)</f>
        <v>0</v>
      </c>
      <c r="AI4" s="16">
        <f t="shared" ref="AI4:AI11" si="8">SUBTOTAL(9,AF4:AH4)</f>
        <v>17</v>
      </c>
      <c r="AJ4" s="16">
        <f t="shared" ref="AJ4:AJ11" si="9">SUBTOTAL(9,T4:AI4)</f>
        <v>96</v>
      </c>
    </row>
    <row r="5" spans="1:36" x14ac:dyDescent="0.25">
      <c r="A5" s="60"/>
      <c r="B5" s="14" t="s">
        <v>192</v>
      </c>
      <c r="C5" s="15">
        <f>COUNTIFS('MLA Data Dump'!$H:$H,'MLA FEED'!$B5,'MLA Data Dump'!$M:$M,'MLA FEED'!C$2)</f>
        <v>2</v>
      </c>
      <c r="D5" s="15">
        <f>COUNTIFS('MLA Data Dump'!$H:$H,'MLA FEED'!$B5,'MLA Data Dump'!$M:$M,'MLA FEED'!D$2)</f>
        <v>0</v>
      </c>
      <c r="E5" s="15">
        <f>COUNTIFS('MLA Data Dump'!$H:$H,'MLA FEED'!$B5,'MLA Data Dump'!$M:$M,'MLA FEED'!E$2)</f>
        <v>0</v>
      </c>
      <c r="F5" s="16">
        <f t="shared" si="0"/>
        <v>2</v>
      </c>
      <c r="G5" s="15">
        <f>COUNTIFS('MLA Data Dump'!$H:$H,'MLA FEED'!$B5,'MLA Data Dump'!$M:$M,'MLA FEED'!G$2)</f>
        <v>1</v>
      </c>
      <c r="H5" s="15">
        <f>COUNTIFS('MLA Data Dump'!$H:$H,'MLA FEED'!$B5,'MLA Data Dump'!$M:$M,'MLA FEED'!H$2)</f>
        <v>0</v>
      </c>
      <c r="I5" s="15">
        <f>COUNTIFS('MLA Data Dump'!$H:$H,'MLA FEED'!$B5,'MLA Data Dump'!$M:$M,'MLA FEED'!I$2)</f>
        <v>0</v>
      </c>
      <c r="J5" s="16">
        <f t="shared" si="1"/>
        <v>1</v>
      </c>
      <c r="K5" s="15">
        <f>COUNTIFS('MLA Data Dump'!$H:$H,'MLA FEED'!$B5,'MLA Data Dump'!$M:$M,'MLA FEED'!K$2)</f>
        <v>0</v>
      </c>
      <c r="L5" s="15">
        <f>COUNTIFS('MLA Data Dump'!$H:$H,'MLA FEED'!$B5,'MLA Data Dump'!$M:$M,'MLA FEED'!L$2)</f>
        <v>0</v>
      </c>
      <c r="M5" s="15">
        <f>COUNTIFS('MLA Data Dump'!$H:$H,'MLA FEED'!$B5,'MLA Data Dump'!$M:$M,'MLA FEED'!M$2)</f>
        <v>0</v>
      </c>
      <c r="N5" s="16">
        <f t="shared" si="2"/>
        <v>0</v>
      </c>
      <c r="O5" s="15">
        <f>COUNTIFS('MLA Data Dump'!$H:$H,'MLA FEED'!$B5,'MLA Data Dump'!$M:$M,'MLA FEED'!O$2)</f>
        <v>0</v>
      </c>
      <c r="P5" s="15">
        <f>COUNTIFS('MLA Data Dump'!$H:$H,'MLA FEED'!$B5,'MLA Data Dump'!$M:$M,'MLA FEED'!P$2)</f>
        <v>0</v>
      </c>
      <c r="Q5" s="15">
        <f>COUNTIFS('MLA Data Dump'!$H:$H,'MLA FEED'!$B5,'MLA Data Dump'!$M:$M,'MLA FEED'!Q$2)</f>
        <v>0</v>
      </c>
      <c r="R5" s="16">
        <f t="shared" si="3"/>
        <v>0</v>
      </c>
      <c r="S5" s="16">
        <f t="shared" si="4"/>
        <v>3</v>
      </c>
      <c r="T5" s="15">
        <f>COUNTIFS('MLA Data Dump'!$H:$H,'MLA FEED'!$B5,'MLA Data Dump'!$M:$M,'MLA FEED'!T$2)</f>
        <v>1</v>
      </c>
      <c r="U5" s="15">
        <f>COUNTIFS('MLA Data Dump'!$H:$H,'MLA FEED'!$B5,'MLA Data Dump'!$M:$M,'MLA FEED'!U$2)</f>
        <v>0</v>
      </c>
      <c r="V5" s="15">
        <f>COUNTIFS('MLA Data Dump'!$H:$H,'MLA FEED'!$B5,'MLA Data Dump'!$M:$M,'MLA FEED'!V$2)</f>
        <v>0</v>
      </c>
      <c r="W5" s="16">
        <f t="shared" si="5"/>
        <v>1</v>
      </c>
      <c r="X5" s="15">
        <f>COUNTIFS('MLA Data Dump'!$H:$H,'MLA FEED'!$B5,'MLA Data Dump'!$M:$M,'MLA FEED'!X$2)</f>
        <v>0</v>
      </c>
      <c r="Y5" s="15">
        <f>COUNTIFS('MLA Data Dump'!$H:$H,'MLA FEED'!$B5,'MLA Data Dump'!$M:$M,'MLA FEED'!Y$2)</f>
        <v>0</v>
      </c>
      <c r="Z5" s="15">
        <f>COUNTIFS('MLA Data Dump'!$H:$H,'MLA FEED'!$B5,'MLA Data Dump'!$M:$M,'MLA FEED'!Z$2)</f>
        <v>0</v>
      </c>
      <c r="AA5" s="16">
        <f t="shared" si="6"/>
        <v>0</v>
      </c>
      <c r="AB5" s="15">
        <f>COUNTIFS('MLA Data Dump'!$H:$H,'MLA FEED'!$B5,'MLA Data Dump'!$M:$M,'MLA FEED'!AB$2)</f>
        <v>0</v>
      </c>
      <c r="AC5" s="15">
        <f>COUNTIFS('MLA Data Dump'!$H:$H,'MLA FEED'!$B5,'MLA Data Dump'!$M:$M,'MLA FEED'!AC$2)</f>
        <v>5</v>
      </c>
      <c r="AD5" s="15">
        <f>COUNTIFS('MLA Data Dump'!$H:$H,'MLA FEED'!$B5,'MLA Data Dump'!$M:$M,'MLA FEED'!AD$2)</f>
        <v>0</v>
      </c>
      <c r="AE5" s="16">
        <f t="shared" si="7"/>
        <v>5</v>
      </c>
      <c r="AF5" s="15">
        <f>COUNTIFS('MLA Data Dump'!$H:$H,'MLA FEED'!$B5,'MLA Data Dump'!$M:$M,'MLA FEED'!AF$2)</f>
        <v>0</v>
      </c>
      <c r="AG5" s="15">
        <f>COUNTIFS('MLA Data Dump'!$H:$H,'MLA FEED'!$B5,'MLA Data Dump'!$M:$M,'MLA FEED'!AG$2)</f>
        <v>0</v>
      </c>
      <c r="AH5" s="15">
        <f>COUNTIFS('MLA Data Dump'!$H:$H,'MLA FEED'!$B5,'MLA Data Dump'!$M:$M,'MLA FEED'!AH$2)</f>
        <v>0</v>
      </c>
      <c r="AI5" s="16">
        <f t="shared" si="8"/>
        <v>0</v>
      </c>
      <c r="AJ5" s="16">
        <f t="shared" si="9"/>
        <v>6</v>
      </c>
    </row>
    <row r="6" spans="1:36" x14ac:dyDescent="0.25">
      <c r="A6" s="60"/>
      <c r="B6" s="14" t="s">
        <v>1366</v>
      </c>
      <c r="C6" s="15">
        <f>COUNTIFS('MLA Data Dump'!$H:$H,'MLA FEED'!$B6,'MLA Data Dump'!$M:$M,'MLA FEED'!C$2)</f>
        <v>0</v>
      </c>
      <c r="D6" s="15">
        <f>COUNTIFS('MLA Data Dump'!$H:$H,'MLA FEED'!$B6,'MLA Data Dump'!$M:$M,'MLA FEED'!D$2)</f>
        <v>0</v>
      </c>
      <c r="E6" s="15">
        <f>COUNTIFS('MLA Data Dump'!$H:$H,'MLA FEED'!$B6,'MLA Data Dump'!$M:$M,'MLA FEED'!E$2)</f>
        <v>0</v>
      </c>
      <c r="F6" s="16">
        <f t="shared" si="0"/>
        <v>0</v>
      </c>
      <c r="G6" s="15">
        <f>COUNTIFS('MLA Data Dump'!$H:$H,'MLA FEED'!$B6,'MLA Data Dump'!$M:$M,'MLA FEED'!G$2)</f>
        <v>0</v>
      </c>
      <c r="H6" s="15">
        <f>COUNTIFS('MLA Data Dump'!$H:$H,'MLA FEED'!$B6,'MLA Data Dump'!$M:$M,'MLA FEED'!H$2)</f>
        <v>0</v>
      </c>
      <c r="I6" s="15">
        <f>COUNTIFS('MLA Data Dump'!$H:$H,'MLA FEED'!$B6,'MLA Data Dump'!$M:$M,'MLA FEED'!I$2)</f>
        <v>0</v>
      </c>
      <c r="J6" s="16">
        <f t="shared" si="1"/>
        <v>0</v>
      </c>
      <c r="K6" s="15">
        <f>COUNTIFS('MLA Data Dump'!$H:$H,'MLA FEED'!$B6,'MLA Data Dump'!$M:$M,'MLA FEED'!K$2)</f>
        <v>1</v>
      </c>
      <c r="L6" s="15">
        <f>COUNTIFS('MLA Data Dump'!$H:$H,'MLA FEED'!$B6,'MLA Data Dump'!$M:$M,'MLA FEED'!L$2)</f>
        <v>0</v>
      </c>
      <c r="M6" s="15">
        <f>COUNTIFS('MLA Data Dump'!$H:$H,'MLA FEED'!$B6,'MLA Data Dump'!$M:$M,'MLA FEED'!M$2)</f>
        <v>114</v>
      </c>
      <c r="N6" s="16">
        <f t="shared" si="2"/>
        <v>115</v>
      </c>
      <c r="O6" s="15">
        <f>COUNTIFS('MLA Data Dump'!$H:$H,'MLA FEED'!$B6,'MLA Data Dump'!$M:$M,'MLA FEED'!O$2)</f>
        <v>42</v>
      </c>
      <c r="P6" s="15">
        <f>COUNTIFS('MLA Data Dump'!$H:$H,'MLA FEED'!$B6,'MLA Data Dump'!$M:$M,'MLA FEED'!P$2)</f>
        <v>61</v>
      </c>
      <c r="Q6" s="15">
        <f>COUNTIFS('MLA Data Dump'!$H:$H,'MLA FEED'!$B6,'MLA Data Dump'!$M:$M,'MLA FEED'!Q$2)</f>
        <v>36</v>
      </c>
      <c r="R6" s="16">
        <f t="shared" si="3"/>
        <v>139</v>
      </c>
      <c r="S6" s="16">
        <f t="shared" si="4"/>
        <v>254</v>
      </c>
      <c r="T6" s="15">
        <f>COUNTIFS('MLA Data Dump'!$H:$H,'MLA FEED'!$B6,'MLA Data Dump'!$M:$M,'MLA FEED'!T$2)</f>
        <v>22</v>
      </c>
      <c r="U6" s="15">
        <f>COUNTIFS('MLA Data Dump'!$H:$H,'MLA FEED'!$B6,'MLA Data Dump'!$M:$M,'MLA FEED'!U$2)</f>
        <v>20</v>
      </c>
      <c r="V6" s="15">
        <f>COUNTIFS('MLA Data Dump'!$H:$H,'MLA FEED'!$B6,'MLA Data Dump'!$M:$M,'MLA FEED'!V$2)</f>
        <v>6</v>
      </c>
      <c r="W6" s="16">
        <f t="shared" si="5"/>
        <v>48</v>
      </c>
      <c r="X6" s="15">
        <f>COUNTIFS('MLA Data Dump'!$H:$H,'MLA FEED'!$B6,'MLA Data Dump'!$M:$M,'MLA FEED'!X$2)</f>
        <v>14</v>
      </c>
      <c r="Y6" s="15">
        <f>COUNTIFS('MLA Data Dump'!$H:$H,'MLA FEED'!$B6,'MLA Data Dump'!$M:$M,'MLA FEED'!Y$2)</f>
        <v>9</v>
      </c>
      <c r="Z6" s="15">
        <f>COUNTIFS('MLA Data Dump'!$H:$H,'MLA FEED'!$B6,'MLA Data Dump'!$M:$M,'MLA FEED'!Z$2)</f>
        <v>6</v>
      </c>
      <c r="AA6" s="16">
        <f t="shared" si="6"/>
        <v>29</v>
      </c>
      <c r="AB6" s="15">
        <f>COUNTIFS('MLA Data Dump'!$H:$H,'MLA FEED'!$B6,'MLA Data Dump'!$M:$M,'MLA FEED'!AB$2)</f>
        <v>6</v>
      </c>
      <c r="AC6" s="15">
        <f>COUNTIFS('MLA Data Dump'!$H:$H,'MLA FEED'!$B6,'MLA Data Dump'!$M:$M,'MLA FEED'!AC$2)</f>
        <v>13</v>
      </c>
      <c r="AD6" s="15">
        <f>COUNTIFS('MLA Data Dump'!$H:$H,'MLA FEED'!$B6,'MLA Data Dump'!$M:$M,'MLA FEED'!AD$2)</f>
        <v>31</v>
      </c>
      <c r="AE6" s="16">
        <f t="shared" si="7"/>
        <v>50</v>
      </c>
      <c r="AF6" s="15">
        <f>COUNTIFS('MLA Data Dump'!$H:$H,'MLA FEED'!$B6,'MLA Data Dump'!$M:$M,'MLA FEED'!AF$2)</f>
        <v>39</v>
      </c>
      <c r="AG6" s="15">
        <f>COUNTIFS('MLA Data Dump'!$H:$H,'MLA FEED'!$B6,'MLA Data Dump'!$M:$M,'MLA FEED'!AG$2)</f>
        <v>88</v>
      </c>
      <c r="AH6" s="15">
        <f>COUNTIFS('MLA Data Dump'!$H:$H,'MLA FEED'!$B6,'MLA Data Dump'!$M:$M,'MLA FEED'!AH$2)</f>
        <v>0</v>
      </c>
      <c r="AI6" s="16">
        <f t="shared" si="8"/>
        <v>127</v>
      </c>
      <c r="AJ6" s="16">
        <f t="shared" si="9"/>
        <v>254</v>
      </c>
    </row>
    <row r="7" spans="1:36" x14ac:dyDescent="0.25">
      <c r="A7" s="60"/>
      <c r="B7" s="14" t="s">
        <v>1367</v>
      </c>
      <c r="C7" s="15">
        <f>COUNTIFS('MLA Data Dump'!$H:$H,'MLA FEED'!$B7,'MLA Data Dump'!$M:$M,'MLA FEED'!C$2)</f>
        <v>0</v>
      </c>
      <c r="D7" s="15">
        <f>COUNTIFS('MLA Data Dump'!$H:$H,'MLA FEED'!$B7,'MLA Data Dump'!$M:$M,'MLA FEED'!D$2)</f>
        <v>0</v>
      </c>
      <c r="E7" s="15">
        <f>COUNTIFS('MLA Data Dump'!$H:$H,'MLA FEED'!$B7,'MLA Data Dump'!$M:$M,'MLA FEED'!E$2)</f>
        <v>0</v>
      </c>
      <c r="F7" s="16">
        <f t="shared" si="0"/>
        <v>0</v>
      </c>
      <c r="G7" s="15">
        <f>COUNTIFS('MLA Data Dump'!$H:$H,'MLA FEED'!$B7,'MLA Data Dump'!$M:$M,'MLA FEED'!G$2)</f>
        <v>0</v>
      </c>
      <c r="H7" s="15">
        <f>COUNTIFS('MLA Data Dump'!$H:$H,'MLA FEED'!$B7,'MLA Data Dump'!$M:$M,'MLA FEED'!H$2)</f>
        <v>0</v>
      </c>
      <c r="I7" s="15">
        <f>COUNTIFS('MLA Data Dump'!$H:$H,'MLA FEED'!$B7,'MLA Data Dump'!$M:$M,'MLA FEED'!I$2)</f>
        <v>1</v>
      </c>
      <c r="J7" s="16">
        <f t="shared" si="1"/>
        <v>1</v>
      </c>
      <c r="K7" s="15">
        <f>COUNTIFS('MLA Data Dump'!$H:$H,'MLA FEED'!$B7,'MLA Data Dump'!$M:$M,'MLA FEED'!K$2)</f>
        <v>0</v>
      </c>
      <c r="L7" s="15">
        <f>COUNTIFS('MLA Data Dump'!$H:$H,'MLA FEED'!$B7,'MLA Data Dump'!$M:$M,'MLA FEED'!L$2)</f>
        <v>0</v>
      </c>
      <c r="M7" s="15">
        <f>COUNTIFS('MLA Data Dump'!$H:$H,'MLA FEED'!$B7,'MLA Data Dump'!$M:$M,'MLA FEED'!M$2)</f>
        <v>106</v>
      </c>
      <c r="N7" s="16">
        <f t="shared" si="2"/>
        <v>106</v>
      </c>
      <c r="O7" s="15">
        <f>COUNTIFS('MLA Data Dump'!$H:$H,'MLA FEED'!$B7,'MLA Data Dump'!$M:$M,'MLA FEED'!O$2)</f>
        <v>47</v>
      </c>
      <c r="P7" s="15">
        <f>COUNTIFS('MLA Data Dump'!$H:$H,'MLA FEED'!$B7,'MLA Data Dump'!$M:$M,'MLA FEED'!P$2)</f>
        <v>62</v>
      </c>
      <c r="Q7" s="15">
        <f>COUNTIFS('MLA Data Dump'!$H:$H,'MLA FEED'!$B7,'MLA Data Dump'!$M:$M,'MLA FEED'!Q$2)</f>
        <v>40</v>
      </c>
      <c r="R7" s="16">
        <f t="shared" si="3"/>
        <v>149</v>
      </c>
      <c r="S7" s="16">
        <f t="shared" si="4"/>
        <v>256</v>
      </c>
      <c r="T7" s="15">
        <f>COUNTIFS('MLA Data Dump'!$H:$H,'MLA FEED'!$B7,'MLA Data Dump'!$M:$M,'MLA FEED'!T$2)</f>
        <v>23</v>
      </c>
      <c r="U7" s="15">
        <f>COUNTIFS('MLA Data Dump'!$H:$H,'MLA FEED'!$B7,'MLA Data Dump'!$M:$M,'MLA FEED'!U$2)</f>
        <v>16</v>
      </c>
      <c r="V7" s="15">
        <f>COUNTIFS('MLA Data Dump'!$H:$H,'MLA FEED'!$B7,'MLA Data Dump'!$M:$M,'MLA FEED'!V$2)</f>
        <v>5</v>
      </c>
      <c r="W7" s="16">
        <f t="shared" si="5"/>
        <v>44</v>
      </c>
      <c r="X7" s="15">
        <f>COUNTIFS('MLA Data Dump'!$H:$H,'MLA FEED'!$B7,'MLA Data Dump'!$M:$M,'MLA FEED'!X$2)</f>
        <v>15</v>
      </c>
      <c r="Y7" s="15">
        <f>COUNTIFS('MLA Data Dump'!$H:$H,'MLA FEED'!$B7,'MLA Data Dump'!$M:$M,'MLA FEED'!Y$2)</f>
        <v>10</v>
      </c>
      <c r="Z7" s="15">
        <f>COUNTIFS('MLA Data Dump'!$H:$H,'MLA FEED'!$B7,'MLA Data Dump'!$M:$M,'MLA FEED'!Z$2)</f>
        <v>4</v>
      </c>
      <c r="AA7" s="16">
        <f t="shared" si="6"/>
        <v>29</v>
      </c>
      <c r="AB7" s="15">
        <f>COUNTIFS('MLA Data Dump'!$H:$H,'MLA FEED'!$B7,'MLA Data Dump'!$M:$M,'MLA FEED'!AB$2)</f>
        <v>5</v>
      </c>
      <c r="AC7" s="15">
        <f>COUNTIFS('MLA Data Dump'!$H:$H,'MLA FEED'!$B7,'MLA Data Dump'!$M:$M,'MLA FEED'!AC$2)</f>
        <v>13</v>
      </c>
      <c r="AD7" s="15">
        <f>COUNTIFS('MLA Data Dump'!$H:$H,'MLA FEED'!$B7,'MLA Data Dump'!$M:$M,'MLA FEED'!AD$2)</f>
        <v>36</v>
      </c>
      <c r="AE7" s="16">
        <f t="shared" si="7"/>
        <v>54</v>
      </c>
      <c r="AF7" s="15">
        <f>COUNTIFS('MLA Data Dump'!$H:$H,'MLA FEED'!$B7,'MLA Data Dump'!$M:$M,'MLA FEED'!AF$2)</f>
        <v>39</v>
      </c>
      <c r="AG7" s="15">
        <f>COUNTIFS('MLA Data Dump'!$H:$H,'MLA FEED'!$B7,'MLA Data Dump'!$M:$M,'MLA FEED'!AG$2)</f>
        <v>90</v>
      </c>
      <c r="AH7" s="15">
        <f>COUNTIFS('MLA Data Dump'!$H:$H,'MLA FEED'!$B7,'MLA Data Dump'!$M:$M,'MLA FEED'!AH$2)</f>
        <v>0</v>
      </c>
      <c r="AI7" s="16">
        <f t="shared" si="8"/>
        <v>129</v>
      </c>
      <c r="AJ7" s="16">
        <f t="shared" si="9"/>
        <v>256</v>
      </c>
    </row>
    <row r="8" spans="1:36" x14ac:dyDescent="0.25">
      <c r="A8" s="60"/>
      <c r="B8" s="14" t="s">
        <v>1368</v>
      </c>
      <c r="C8" s="15">
        <f>COUNTIFS('MLA Data Dump'!$H:$H,'MLA FEED'!$B8,'MLA Data Dump'!$M:$M,'MLA FEED'!C$2)</f>
        <v>0</v>
      </c>
      <c r="D8" s="15">
        <f>COUNTIFS('MLA Data Dump'!$H:$H,'MLA FEED'!$B8,'MLA Data Dump'!$M:$M,'MLA FEED'!D$2)</f>
        <v>0</v>
      </c>
      <c r="E8" s="15">
        <f>COUNTIFS('MLA Data Dump'!$H:$H,'MLA FEED'!$B8,'MLA Data Dump'!$M:$M,'MLA FEED'!E$2)</f>
        <v>0</v>
      </c>
      <c r="F8" s="16">
        <f t="shared" si="0"/>
        <v>0</v>
      </c>
      <c r="G8" s="15">
        <f>COUNTIFS('MLA Data Dump'!$H:$H,'MLA FEED'!$B8,'MLA Data Dump'!$M:$M,'MLA FEED'!G$2)</f>
        <v>0</v>
      </c>
      <c r="H8" s="15">
        <f>COUNTIFS('MLA Data Dump'!$H:$H,'MLA FEED'!$B8,'MLA Data Dump'!$M:$M,'MLA FEED'!H$2)</f>
        <v>0</v>
      </c>
      <c r="I8" s="15">
        <f>COUNTIFS('MLA Data Dump'!$H:$H,'MLA FEED'!$B8,'MLA Data Dump'!$M:$M,'MLA FEED'!I$2)</f>
        <v>0</v>
      </c>
      <c r="J8" s="16">
        <f t="shared" si="1"/>
        <v>0</v>
      </c>
      <c r="K8" s="15">
        <f>COUNTIFS('MLA Data Dump'!$H:$H,'MLA FEED'!$B8,'MLA Data Dump'!$M:$M,'MLA FEED'!K$2)</f>
        <v>0</v>
      </c>
      <c r="L8" s="15">
        <f>COUNTIFS('MLA Data Dump'!$H:$H,'MLA FEED'!$B8,'MLA Data Dump'!$M:$M,'MLA FEED'!L$2)</f>
        <v>0</v>
      </c>
      <c r="M8" s="15">
        <f>COUNTIFS('MLA Data Dump'!$H:$H,'MLA FEED'!$B8,'MLA Data Dump'!$M:$M,'MLA FEED'!M$2)</f>
        <v>118</v>
      </c>
      <c r="N8" s="16">
        <f t="shared" si="2"/>
        <v>118</v>
      </c>
      <c r="O8" s="15">
        <f>COUNTIFS('MLA Data Dump'!$H:$H,'MLA FEED'!$B8,'MLA Data Dump'!$M:$M,'MLA FEED'!O$2)</f>
        <v>43</v>
      </c>
      <c r="P8" s="15">
        <f>COUNTIFS('MLA Data Dump'!$H:$H,'MLA FEED'!$B8,'MLA Data Dump'!$M:$M,'MLA FEED'!P$2)</f>
        <v>59</v>
      </c>
      <c r="Q8" s="15">
        <f>COUNTIFS('MLA Data Dump'!$H:$H,'MLA FEED'!$B8,'MLA Data Dump'!$M:$M,'MLA FEED'!Q$2)</f>
        <v>39</v>
      </c>
      <c r="R8" s="16">
        <f t="shared" si="3"/>
        <v>141</v>
      </c>
      <c r="S8" s="16">
        <f t="shared" si="4"/>
        <v>259</v>
      </c>
      <c r="T8" s="15">
        <f>COUNTIFS('MLA Data Dump'!$H:$H,'MLA FEED'!$B8,'MLA Data Dump'!$M:$M,'MLA FEED'!T$2)</f>
        <v>24</v>
      </c>
      <c r="U8" s="15">
        <f>COUNTIFS('MLA Data Dump'!$H:$H,'MLA FEED'!$B8,'MLA Data Dump'!$M:$M,'MLA FEED'!U$2)</f>
        <v>16</v>
      </c>
      <c r="V8" s="15">
        <f>COUNTIFS('MLA Data Dump'!$H:$H,'MLA FEED'!$B8,'MLA Data Dump'!$M:$M,'MLA FEED'!V$2)</f>
        <v>5</v>
      </c>
      <c r="W8" s="16">
        <f t="shared" si="5"/>
        <v>45</v>
      </c>
      <c r="X8" s="15">
        <f>COUNTIFS('MLA Data Dump'!$H:$H,'MLA FEED'!$B8,'MLA Data Dump'!$M:$M,'MLA FEED'!X$2)</f>
        <v>16</v>
      </c>
      <c r="Y8" s="15">
        <f>COUNTIFS('MLA Data Dump'!$H:$H,'MLA FEED'!$B8,'MLA Data Dump'!$M:$M,'MLA FEED'!Y$2)</f>
        <v>8</v>
      </c>
      <c r="Z8" s="15">
        <f>COUNTIFS('MLA Data Dump'!$H:$H,'MLA FEED'!$B8,'MLA Data Dump'!$M:$M,'MLA FEED'!Z$2)</f>
        <v>4</v>
      </c>
      <c r="AA8" s="16">
        <f t="shared" si="6"/>
        <v>28</v>
      </c>
      <c r="AB8" s="15">
        <f>COUNTIFS('MLA Data Dump'!$H:$H,'MLA FEED'!$B8,'MLA Data Dump'!$M:$M,'MLA FEED'!AB$2)</f>
        <v>6</v>
      </c>
      <c r="AC8" s="15">
        <f>COUNTIFS('MLA Data Dump'!$H:$H,'MLA FEED'!$B8,'MLA Data Dump'!$M:$M,'MLA FEED'!AC$2)</f>
        <v>14</v>
      </c>
      <c r="AD8" s="15">
        <f>COUNTIFS('MLA Data Dump'!$H:$H,'MLA FEED'!$B8,'MLA Data Dump'!$M:$M,'MLA FEED'!AD$2)</f>
        <v>29</v>
      </c>
      <c r="AE8" s="16">
        <f t="shared" si="7"/>
        <v>49</v>
      </c>
      <c r="AF8" s="15">
        <f>COUNTIFS('MLA Data Dump'!$H:$H,'MLA FEED'!$B8,'MLA Data Dump'!$M:$M,'MLA FEED'!AF$2)</f>
        <v>37</v>
      </c>
      <c r="AG8" s="15">
        <f>COUNTIFS('MLA Data Dump'!$H:$H,'MLA FEED'!$B8,'MLA Data Dump'!$M:$M,'MLA FEED'!AG$2)</f>
        <v>91</v>
      </c>
      <c r="AH8" s="15">
        <f>COUNTIFS('MLA Data Dump'!$H:$H,'MLA FEED'!$B8,'MLA Data Dump'!$M:$M,'MLA FEED'!AH$2)</f>
        <v>0</v>
      </c>
      <c r="AI8" s="16">
        <f t="shared" si="8"/>
        <v>128</v>
      </c>
      <c r="AJ8" s="16">
        <f t="shared" si="9"/>
        <v>250</v>
      </c>
    </row>
    <row r="9" spans="1:36" x14ac:dyDescent="0.25">
      <c r="A9" s="60"/>
      <c r="B9" s="14" t="s">
        <v>1369</v>
      </c>
      <c r="C9" s="15">
        <f>COUNTIFS('MLA Data Dump'!$H:$H,'MLA FEED'!$B9,'MLA Data Dump'!$M:$M,'MLA FEED'!C$2)</f>
        <v>0</v>
      </c>
      <c r="D9" s="15">
        <f>COUNTIFS('MLA Data Dump'!$H:$H,'MLA FEED'!$B9,'MLA Data Dump'!$M:$M,'MLA FEED'!D$2)</f>
        <v>0</v>
      </c>
      <c r="E9" s="15">
        <f>COUNTIFS('MLA Data Dump'!$H:$H,'MLA FEED'!$B9,'MLA Data Dump'!$M:$M,'MLA FEED'!E$2)</f>
        <v>0</v>
      </c>
      <c r="F9" s="16">
        <f t="shared" si="0"/>
        <v>0</v>
      </c>
      <c r="G9" s="15">
        <f>COUNTIFS('MLA Data Dump'!$H:$H,'MLA FEED'!$B9,'MLA Data Dump'!$M:$M,'MLA FEED'!G$2)</f>
        <v>1</v>
      </c>
      <c r="H9" s="15">
        <f>COUNTIFS('MLA Data Dump'!$H:$H,'MLA FEED'!$B9,'MLA Data Dump'!$M:$M,'MLA FEED'!H$2)</f>
        <v>0</v>
      </c>
      <c r="I9" s="15">
        <f>COUNTIFS('MLA Data Dump'!$H:$H,'MLA FEED'!$B9,'MLA Data Dump'!$M:$M,'MLA FEED'!I$2)</f>
        <v>0</v>
      </c>
      <c r="J9" s="16">
        <f t="shared" si="1"/>
        <v>1</v>
      </c>
      <c r="K9" s="15">
        <f>COUNTIFS('MLA Data Dump'!$H:$H,'MLA FEED'!$B9,'MLA Data Dump'!$M:$M,'MLA FEED'!K$2)</f>
        <v>0</v>
      </c>
      <c r="L9" s="15">
        <f>COUNTIFS('MLA Data Dump'!$H:$H,'MLA FEED'!$B9,'MLA Data Dump'!$M:$M,'MLA FEED'!L$2)</f>
        <v>0</v>
      </c>
      <c r="M9" s="15">
        <f>COUNTIFS('MLA Data Dump'!$H:$H,'MLA FEED'!$B9,'MLA Data Dump'!$M:$M,'MLA FEED'!M$2)</f>
        <v>122</v>
      </c>
      <c r="N9" s="16">
        <f t="shared" si="2"/>
        <v>122</v>
      </c>
      <c r="O9" s="15">
        <f>COUNTIFS('MLA Data Dump'!$H:$H,'MLA FEED'!$B9,'MLA Data Dump'!$M:$M,'MLA FEED'!O$2)</f>
        <v>42</v>
      </c>
      <c r="P9" s="15">
        <f>COUNTIFS('MLA Data Dump'!$H:$H,'MLA FEED'!$B9,'MLA Data Dump'!$M:$M,'MLA FEED'!P$2)</f>
        <v>59</v>
      </c>
      <c r="Q9" s="15">
        <f>COUNTIFS('MLA Data Dump'!$H:$H,'MLA FEED'!$B9,'MLA Data Dump'!$M:$M,'MLA FEED'!Q$2)</f>
        <v>39</v>
      </c>
      <c r="R9" s="16">
        <f t="shared" si="3"/>
        <v>140</v>
      </c>
      <c r="S9" s="16">
        <f t="shared" si="4"/>
        <v>263</v>
      </c>
      <c r="T9" s="15">
        <f>COUNTIFS('MLA Data Dump'!$H:$H,'MLA FEED'!$B9,'MLA Data Dump'!$M:$M,'MLA FEED'!T$2)</f>
        <v>23</v>
      </c>
      <c r="U9" s="15">
        <f>COUNTIFS('MLA Data Dump'!$H:$H,'MLA FEED'!$B9,'MLA Data Dump'!$M:$M,'MLA FEED'!U$2)</f>
        <v>19</v>
      </c>
      <c r="V9" s="15">
        <f>COUNTIFS('MLA Data Dump'!$H:$H,'MLA FEED'!$B9,'MLA Data Dump'!$M:$M,'MLA FEED'!V$2)</f>
        <v>4</v>
      </c>
      <c r="W9" s="16">
        <f t="shared" si="5"/>
        <v>46</v>
      </c>
      <c r="X9" s="15">
        <f>COUNTIFS('MLA Data Dump'!$H:$H,'MLA FEED'!$B9,'MLA Data Dump'!$M:$M,'MLA FEED'!X$2)</f>
        <v>15</v>
      </c>
      <c r="Y9" s="15">
        <f>COUNTIFS('MLA Data Dump'!$H:$H,'MLA FEED'!$B9,'MLA Data Dump'!$M:$M,'MLA FEED'!Y$2)</f>
        <v>8</v>
      </c>
      <c r="Z9" s="15">
        <f>COUNTIFS('MLA Data Dump'!$H:$H,'MLA FEED'!$B9,'MLA Data Dump'!$M:$M,'MLA FEED'!Z$2)</f>
        <v>6</v>
      </c>
      <c r="AA9" s="16">
        <f t="shared" si="6"/>
        <v>29</v>
      </c>
      <c r="AB9" s="15">
        <f>COUNTIFS('MLA Data Dump'!$H:$H,'MLA FEED'!$B9,'MLA Data Dump'!$M:$M,'MLA FEED'!AB$2)</f>
        <v>7</v>
      </c>
      <c r="AC9" s="15">
        <f>COUNTIFS('MLA Data Dump'!$H:$H,'MLA FEED'!$B9,'MLA Data Dump'!$M:$M,'MLA FEED'!AC$2)</f>
        <v>12</v>
      </c>
      <c r="AD9" s="15">
        <f>COUNTIFS('MLA Data Dump'!$H:$H,'MLA FEED'!$B9,'MLA Data Dump'!$M:$M,'MLA FEED'!AD$2)</f>
        <v>31</v>
      </c>
      <c r="AE9" s="16">
        <f t="shared" si="7"/>
        <v>50</v>
      </c>
      <c r="AF9" s="15">
        <f>COUNTIFS('MLA Data Dump'!$H:$H,'MLA FEED'!$B9,'MLA Data Dump'!$M:$M,'MLA FEED'!AF$2)</f>
        <v>35</v>
      </c>
      <c r="AG9" s="15">
        <f>COUNTIFS('MLA Data Dump'!$H:$H,'MLA FEED'!$B9,'MLA Data Dump'!$M:$M,'MLA FEED'!AG$2)</f>
        <v>85</v>
      </c>
      <c r="AH9" s="15">
        <f>COUNTIFS('MLA Data Dump'!$H:$H,'MLA FEED'!$B9,'MLA Data Dump'!$M:$M,'MLA FEED'!AH$2)</f>
        <v>0</v>
      </c>
      <c r="AI9" s="16">
        <f t="shared" si="8"/>
        <v>120</v>
      </c>
      <c r="AJ9" s="16">
        <f t="shared" si="9"/>
        <v>245</v>
      </c>
    </row>
    <row r="10" spans="1:36" x14ac:dyDescent="0.25">
      <c r="A10" s="60"/>
      <c r="B10" s="14" t="s">
        <v>1370</v>
      </c>
      <c r="C10" s="15">
        <f>COUNTIFS('MLA Data Dump'!$H:$H,'MLA FEED'!$B10,'MLA Data Dump'!$M:$M,'MLA FEED'!C$2)</f>
        <v>0</v>
      </c>
      <c r="D10" s="15">
        <f>COUNTIFS('MLA Data Dump'!$H:$H,'MLA FEED'!$B10,'MLA Data Dump'!$M:$M,'MLA FEED'!D$2)</f>
        <v>0</v>
      </c>
      <c r="E10" s="15">
        <f>COUNTIFS('MLA Data Dump'!$H:$H,'MLA FEED'!$B10,'MLA Data Dump'!$M:$M,'MLA FEED'!E$2)</f>
        <v>0</v>
      </c>
      <c r="F10" s="16">
        <f t="shared" si="0"/>
        <v>0</v>
      </c>
      <c r="G10" s="15">
        <f>COUNTIFS('MLA Data Dump'!$H:$H,'MLA FEED'!$B10,'MLA Data Dump'!$M:$M,'MLA FEED'!G$2)</f>
        <v>0</v>
      </c>
      <c r="H10" s="15">
        <f>COUNTIFS('MLA Data Dump'!$H:$H,'MLA FEED'!$B10,'MLA Data Dump'!$M:$M,'MLA FEED'!H$2)</f>
        <v>0</v>
      </c>
      <c r="I10" s="15">
        <f>COUNTIFS('MLA Data Dump'!$H:$H,'MLA FEED'!$B10,'MLA Data Dump'!$M:$M,'MLA FEED'!I$2)</f>
        <v>0</v>
      </c>
      <c r="J10" s="16">
        <f t="shared" si="1"/>
        <v>0</v>
      </c>
      <c r="K10" s="15">
        <f>COUNTIFS('MLA Data Dump'!$H:$H,'MLA FEED'!$B10,'MLA Data Dump'!$M:$M,'MLA FEED'!K$2)</f>
        <v>0</v>
      </c>
      <c r="L10" s="15">
        <f>COUNTIFS('MLA Data Dump'!$H:$H,'MLA FEED'!$B10,'MLA Data Dump'!$M:$M,'MLA FEED'!L$2)</f>
        <v>0</v>
      </c>
      <c r="M10" s="15">
        <f>COUNTIFS('MLA Data Dump'!$H:$H,'MLA FEED'!$B10,'MLA Data Dump'!$M:$M,'MLA FEED'!M$2)</f>
        <v>126</v>
      </c>
      <c r="N10" s="16">
        <f t="shared" si="2"/>
        <v>126</v>
      </c>
      <c r="O10" s="15">
        <f>COUNTIFS('MLA Data Dump'!$H:$H,'MLA FEED'!$B10,'MLA Data Dump'!$M:$M,'MLA FEED'!O$2)</f>
        <v>41</v>
      </c>
      <c r="P10" s="15">
        <f>COUNTIFS('MLA Data Dump'!$H:$H,'MLA FEED'!$B10,'MLA Data Dump'!$M:$M,'MLA FEED'!P$2)</f>
        <v>57</v>
      </c>
      <c r="Q10" s="15">
        <f>COUNTIFS('MLA Data Dump'!$H:$H,'MLA FEED'!$B10,'MLA Data Dump'!$M:$M,'MLA FEED'!Q$2)</f>
        <v>42</v>
      </c>
      <c r="R10" s="16">
        <f t="shared" si="3"/>
        <v>140</v>
      </c>
      <c r="S10" s="16">
        <f t="shared" si="4"/>
        <v>266</v>
      </c>
      <c r="T10" s="15">
        <f>COUNTIFS('MLA Data Dump'!$H:$H,'MLA FEED'!$B10,'MLA Data Dump'!$M:$M,'MLA FEED'!T$2)</f>
        <v>23</v>
      </c>
      <c r="U10" s="15">
        <f>COUNTIFS('MLA Data Dump'!$H:$H,'MLA FEED'!$B10,'MLA Data Dump'!$M:$M,'MLA FEED'!U$2)</f>
        <v>20</v>
      </c>
      <c r="V10" s="15">
        <f>COUNTIFS('MLA Data Dump'!$H:$H,'MLA FEED'!$B10,'MLA Data Dump'!$M:$M,'MLA FEED'!V$2)</f>
        <v>6</v>
      </c>
      <c r="W10" s="16">
        <f t="shared" si="5"/>
        <v>49</v>
      </c>
      <c r="X10" s="15">
        <f>COUNTIFS('MLA Data Dump'!$H:$H,'MLA FEED'!$B10,'MLA Data Dump'!$M:$M,'MLA FEED'!X$2)</f>
        <v>16</v>
      </c>
      <c r="Y10" s="15">
        <f>COUNTIFS('MLA Data Dump'!$H:$H,'MLA FEED'!$B10,'MLA Data Dump'!$M:$M,'MLA FEED'!Y$2)</f>
        <v>9</v>
      </c>
      <c r="Z10" s="15">
        <f>COUNTIFS('MLA Data Dump'!$H:$H,'MLA FEED'!$B10,'MLA Data Dump'!$M:$M,'MLA FEED'!Z$2)</f>
        <v>6</v>
      </c>
      <c r="AA10" s="16">
        <f t="shared" si="6"/>
        <v>31</v>
      </c>
      <c r="AB10" s="15">
        <f>COUNTIFS('MLA Data Dump'!$H:$H,'MLA FEED'!$B10,'MLA Data Dump'!$M:$M,'MLA FEED'!AB$2)</f>
        <v>8</v>
      </c>
      <c r="AC10" s="15">
        <f>COUNTIFS('MLA Data Dump'!$H:$H,'MLA FEED'!$B10,'MLA Data Dump'!$M:$M,'MLA FEED'!AC$2)</f>
        <v>12</v>
      </c>
      <c r="AD10" s="15">
        <f>COUNTIFS('MLA Data Dump'!$H:$H,'MLA FEED'!$B10,'MLA Data Dump'!$M:$M,'MLA FEED'!AD$2)</f>
        <v>31</v>
      </c>
      <c r="AE10" s="16">
        <f t="shared" si="7"/>
        <v>51</v>
      </c>
      <c r="AF10" s="15">
        <f>COUNTIFS('MLA Data Dump'!$H:$H,'MLA FEED'!$B10,'MLA Data Dump'!$M:$M,'MLA FEED'!AF$2)</f>
        <v>38</v>
      </c>
      <c r="AG10" s="15">
        <f>COUNTIFS('MLA Data Dump'!$H:$H,'MLA FEED'!$B10,'MLA Data Dump'!$M:$M,'MLA FEED'!AG$2)</f>
        <v>88</v>
      </c>
      <c r="AH10" s="15">
        <f>COUNTIFS('MLA Data Dump'!$H:$H,'MLA FEED'!$B10,'MLA Data Dump'!$M:$M,'MLA FEED'!AH$2)</f>
        <v>0</v>
      </c>
      <c r="AI10" s="16">
        <f t="shared" si="8"/>
        <v>126</v>
      </c>
      <c r="AJ10" s="16">
        <f t="shared" si="9"/>
        <v>257</v>
      </c>
    </row>
    <row r="11" spans="1:36" x14ac:dyDescent="0.25">
      <c r="A11" s="60"/>
      <c r="B11" s="14" t="s">
        <v>8</v>
      </c>
      <c r="C11" s="15">
        <f>COUNTIFS('MLA Data Dump'!$H:$H,'MLA FEED'!$B11,'MLA Data Dump'!$M:$M,'MLA FEED'!C$2)</f>
        <v>2</v>
      </c>
      <c r="D11" s="15">
        <f>COUNTIFS('MLA Data Dump'!$H:$H,'MLA FEED'!$B11,'MLA Data Dump'!$M:$M,'MLA FEED'!D$2)</f>
        <v>10</v>
      </c>
      <c r="E11" s="15">
        <f>COUNTIFS('MLA Data Dump'!$H:$H,'MLA FEED'!$B11,'MLA Data Dump'!$M:$M,'MLA FEED'!E$2)</f>
        <v>1</v>
      </c>
      <c r="F11" s="16">
        <f t="shared" si="0"/>
        <v>13</v>
      </c>
      <c r="G11" s="15">
        <f>COUNTIFS('MLA Data Dump'!$H:$H,'MLA FEED'!$B11,'MLA Data Dump'!$M:$M,'MLA FEED'!G$2)</f>
        <v>1</v>
      </c>
      <c r="H11" s="15">
        <f>COUNTIFS('MLA Data Dump'!$H:$H,'MLA FEED'!$B11,'MLA Data Dump'!$M:$M,'MLA FEED'!H$2)</f>
        <v>2</v>
      </c>
      <c r="I11" s="15">
        <f>COUNTIFS('MLA Data Dump'!$H:$H,'MLA FEED'!$B11,'MLA Data Dump'!$M:$M,'MLA FEED'!I$2)</f>
        <v>6</v>
      </c>
      <c r="J11" s="16">
        <f t="shared" si="1"/>
        <v>9</v>
      </c>
      <c r="K11" s="15">
        <f>COUNTIFS('MLA Data Dump'!$H:$H,'MLA FEED'!$B11,'MLA Data Dump'!$M:$M,'MLA FEED'!K$2)</f>
        <v>3</v>
      </c>
      <c r="L11" s="15">
        <f>COUNTIFS('MLA Data Dump'!$H:$H,'MLA FEED'!$B11,'MLA Data Dump'!$M:$M,'MLA FEED'!L$2)</f>
        <v>3</v>
      </c>
      <c r="M11" s="15">
        <f>COUNTIFS('MLA Data Dump'!$H:$H,'MLA FEED'!$B11,'MLA Data Dump'!$M:$M,'MLA FEED'!M$2)</f>
        <v>3</v>
      </c>
      <c r="N11" s="16">
        <f t="shared" si="2"/>
        <v>9</v>
      </c>
      <c r="O11" s="15">
        <f>COUNTIFS('MLA Data Dump'!$H:$H,'MLA FEED'!$B11,'MLA Data Dump'!$M:$M,'MLA FEED'!O$2)</f>
        <v>7</v>
      </c>
      <c r="P11" s="15">
        <f>COUNTIFS('MLA Data Dump'!$H:$H,'MLA FEED'!$B11,'MLA Data Dump'!$M:$M,'MLA FEED'!P$2)</f>
        <v>9</v>
      </c>
      <c r="Q11" s="15">
        <f>COUNTIFS('MLA Data Dump'!$H:$H,'MLA FEED'!$B11,'MLA Data Dump'!$M:$M,'MLA FEED'!Q$2)</f>
        <v>5</v>
      </c>
      <c r="R11" s="16">
        <f t="shared" si="3"/>
        <v>21</v>
      </c>
      <c r="S11" s="16">
        <f t="shared" si="4"/>
        <v>52</v>
      </c>
      <c r="T11" s="15">
        <f>COUNTIFS('MLA Data Dump'!$H:$H,'MLA FEED'!$B11,'MLA Data Dump'!$M:$M,'MLA FEED'!T$2)</f>
        <v>7</v>
      </c>
      <c r="U11" s="15">
        <f>COUNTIFS('MLA Data Dump'!$H:$H,'MLA FEED'!$B11,'MLA Data Dump'!$M:$M,'MLA FEED'!U$2)</f>
        <v>9</v>
      </c>
      <c r="V11" s="15">
        <f>COUNTIFS('MLA Data Dump'!$H:$H,'MLA FEED'!$B11,'MLA Data Dump'!$M:$M,'MLA FEED'!V$2)</f>
        <v>8</v>
      </c>
      <c r="W11" s="16">
        <f t="shared" si="5"/>
        <v>24</v>
      </c>
      <c r="X11" s="15">
        <f>COUNTIFS('MLA Data Dump'!$H:$H,'MLA FEED'!$B11,'MLA Data Dump'!$M:$M,'MLA FEED'!X$2)</f>
        <v>6</v>
      </c>
      <c r="Y11" s="15">
        <f>COUNTIFS('MLA Data Dump'!$H:$H,'MLA FEED'!$B11,'MLA Data Dump'!$M:$M,'MLA FEED'!Y$2)</f>
        <v>10</v>
      </c>
      <c r="Z11" s="15">
        <f>COUNTIFS('MLA Data Dump'!$H:$H,'MLA FEED'!$B11,'MLA Data Dump'!$M:$M,'MLA FEED'!Z$2)</f>
        <v>6</v>
      </c>
      <c r="AA11" s="16">
        <f t="shared" si="6"/>
        <v>22</v>
      </c>
      <c r="AB11" s="15">
        <f>COUNTIFS('MLA Data Dump'!$H:$H,'MLA FEED'!$B11,'MLA Data Dump'!$M:$M,'MLA FEED'!AB$2)</f>
        <v>4</v>
      </c>
      <c r="AC11" s="15">
        <f>COUNTIFS('MLA Data Dump'!$H:$H,'MLA FEED'!$B11,'MLA Data Dump'!$M:$M,'MLA FEED'!AC$2)</f>
        <v>7</v>
      </c>
      <c r="AD11" s="15">
        <f>COUNTIFS('MLA Data Dump'!$H:$H,'MLA FEED'!$B11,'MLA Data Dump'!$M:$M,'MLA FEED'!AD$2)</f>
        <v>14</v>
      </c>
      <c r="AE11" s="16">
        <f t="shared" si="7"/>
        <v>25</v>
      </c>
      <c r="AF11" s="15">
        <f>COUNTIFS('MLA Data Dump'!$H:$H,'MLA FEED'!$B11,'MLA Data Dump'!$M:$M,'MLA FEED'!AF$2)</f>
        <v>7</v>
      </c>
      <c r="AG11" s="15">
        <f>COUNTIFS('MLA Data Dump'!$H:$H,'MLA FEED'!$B11,'MLA Data Dump'!$M:$M,'MLA FEED'!AG$2)</f>
        <v>11</v>
      </c>
      <c r="AH11" s="15">
        <f>COUNTIFS('MLA Data Dump'!$H:$H,'MLA FEED'!$B11,'MLA Data Dump'!$M:$M,'MLA FEED'!AH$2)</f>
        <v>0</v>
      </c>
      <c r="AI11" s="16">
        <f t="shared" si="8"/>
        <v>18</v>
      </c>
      <c r="AJ11" s="16">
        <f t="shared" si="9"/>
        <v>89</v>
      </c>
    </row>
    <row r="12" spans="1:36" x14ac:dyDescent="0.25">
      <c r="A12" s="60"/>
      <c r="B12" s="14" t="s">
        <v>9</v>
      </c>
      <c r="C12" s="15">
        <f>COUNTIFS('MLA Data Dump'!$H:$H,'MLA FEED'!$B12,'MLA Data Dump'!$M:$M,'MLA FEED'!C$2)</f>
        <v>14</v>
      </c>
      <c r="D12" s="15">
        <f>COUNTIFS('MLA Data Dump'!$H:$H,'MLA FEED'!$B12,'MLA Data Dump'!$M:$M,'MLA FEED'!D$2)</f>
        <v>12</v>
      </c>
      <c r="E12" s="15">
        <f>COUNTIFS('MLA Data Dump'!$H:$H,'MLA FEED'!$B12,'MLA Data Dump'!$M:$M,'MLA FEED'!E$2)</f>
        <v>3</v>
      </c>
      <c r="F12" s="16">
        <f t="shared" ref="F12:F14" si="10">SUBTOTAL(9,C12:E12)</f>
        <v>29</v>
      </c>
      <c r="G12" s="15">
        <f>COUNTIFS('MLA Data Dump'!$H:$H,'MLA FEED'!$B12,'MLA Data Dump'!$M:$M,'MLA FEED'!G$2)</f>
        <v>2</v>
      </c>
      <c r="H12" s="15">
        <f>COUNTIFS('MLA Data Dump'!$H:$H,'MLA FEED'!$B12,'MLA Data Dump'!$M:$M,'MLA FEED'!H$2)</f>
        <v>2</v>
      </c>
      <c r="I12" s="15">
        <f>COUNTIFS('MLA Data Dump'!$H:$H,'MLA FEED'!$B12,'MLA Data Dump'!$M:$M,'MLA FEED'!I$2)</f>
        <v>5</v>
      </c>
      <c r="J12" s="16">
        <f t="shared" ref="J12:J14" si="11">SUBTOTAL(9,G12:I12)</f>
        <v>9</v>
      </c>
      <c r="K12" s="15">
        <f>COUNTIFS('MLA Data Dump'!$H:$H,'MLA FEED'!$B12,'MLA Data Dump'!$M:$M,'MLA FEED'!K$2)</f>
        <v>4</v>
      </c>
      <c r="L12" s="15">
        <f>COUNTIFS('MLA Data Dump'!$H:$H,'MLA FEED'!$B12,'MLA Data Dump'!$M:$M,'MLA FEED'!L$2)</f>
        <v>2</v>
      </c>
      <c r="M12" s="15">
        <f>COUNTIFS('MLA Data Dump'!$H:$H,'MLA FEED'!$B12,'MLA Data Dump'!$M:$M,'MLA FEED'!M$2)</f>
        <v>4</v>
      </c>
      <c r="N12" s="16">
        <f t="shared" ref="N12:N14" si="12">SUBTOTAL(9,K12:M12)</f>
        <v>10</v>
      </c>
      <c r="O12" s="15">
        <f>COUNTIFS('MLA Data Dump'!$H:$H,'MLA FEED'!$B12,'MLA Data Dump'!$M:$M,'MLA FEED'!O$2)</f>
        <v>8</v>
      </c>
      <c r="P12" s="15">
        <f>COUNTIFS('MLA Data Dump'!$H:$H,'MLA FEED'!$B12,'MLA Data Dump'!$M:$M,'MLA FEED'!P$2)</f>
        <v>11</v>
      </c>
      <c r="Q12" s="15">
        <f>COUNTIFS('MLA Data Dump'!$H:$H,'MLA FEED'!$B12,'MLA Data Dump'!$M:$M,'MLA FEED'!Q$2)</f>
        <v>6</v>
      </c>
      <c r="R12" s="16">
        <f t="shared" ref="R12:R14" si="13">SUBTOTAL(9,O12:Q12)</f>
        <v>25</v>
      </c>
      <c r="S12" s="16">
        <f t="shared" ref="S12:S14" si="14">SUBTOTAL(9,C12:R12)</f>
        <v>73</v>
      </c>
      <c r="T12" s="15">
        <f>COUNTIFS('MLA Data Dump'!$H:$H,'MLA FEED'!$B12,'MLA Data Dump'!$M:$M,'MLA FEED'!T$2)</f>
        <v>9</v>
      </c>
      <c r="U12" s="15">
        <f>COUNTIFS('MLA Data Dump'!$H:$H,'MLA FEED'!$B12,'MLA Data Dump'!$M:$M,'MLA FEED'!U$2)</f>
        <v>13</v>
      </c>
      <c r="V12" s="15">
        <f>COUNTIFS('MLA Data Dump'!$H:$H,'MLA FEED'!$B12,'MLA Data Dump'!$M:$M,'MLA FEED'!V$2)</f>
        <v>6</v>
      </c>
      <c r="W12" s="16">
        <f t="shared" ref="W12:W14" si="15">SUBTOTAL(9,T12:V12)</f>
        <v>28</v>
      </c>
      <c r="X12" s="15">
        <f>COUNTIFS('MLA Data Dump'!$H:$H,'MLA FEED'!$B12,'MLA Data Dump'!$M:$M,'MLA FEED'!X$2)</f>
        <v>6</v>
      </c>
      <c r="Y12" s="15">
        <f>COUNTIFS('MLA Data Dump'!$H:$H,'MLA FEED'!$B12,'MLA Data Dump'!$M:$M,'MLA FEED'!Y$2)</f>
        <v>10</v>
      </c>
      <c r="Z12" s="15">
        <f>COUNTIFS('MLA Data Dump'!$H:$H,'MLA FEED'!$B12,'MLA Data Dump'!$M:$M,'MLA FEED'!Z$2)</f>
        <v>7</v>
      </c>
      <c r="AA12" s="16">
        <f t="shared" ref="AA12:AA14" si="16">SUBTOTAL(9,X12:Z12)</f>
        <v>23</v>
      </c>
      <c r="AB12" s="15">
        <f>COUNTIFS('MLA Data Dump'!$H:$H,'MLA FEED'!$B12,'MLA Data Dump'!$M:$M,'MLA FEED'!AB$2)</f>
        <v>6</v>
      </c>
      <c r="AC12" s="15">
        <f>COUNTIFS('MLA Data Dump'!$H:$H,'MLA FEED'!$B12,'MLA Data Dump'!$M:$M,'MLA FEED'!AC$2)</f>
        <v>13</v>
      </c>
      <c r="AD12" s="15">
        <f>COUNTIFS('MLA Data Dump'!$H:$H,'MLA FEED'!$B12,'MLA Data Dump'!$M:$M,'MLA FEED'!AD$2)</f>
        <v>15</v>
      </c>
      <c r="AE12" s="16">
        <f t="shared" ref="AE12:AE14" si="17">SUBTOTAL(9,AB12:AD12)</f>
        <v>34</v>
      </c>
      <c r="AF12" s="15">
        <f>COUNTIFS('MLA Data Dump'!$H:$H,'MLA FEED'!$B12,'MLA Data Dump'!$M:$M,'MLA FEED'!AF$2)</f>
        <v>5</v>
      </c>
      <c r="AG12" s="15">
        <f>COUNTIFS('MLA Data Dump'!$H:$H,'MLA FEED'!$B12,'MLA Data Dump'!$M:$M,'MLA FEED'!AG$2)</f>
        <v>15</v>
      </c>
      <c r="AH12" s="15">
        <f>COUNTIFS('MLA Data Dump'!$H:$H,'MLA FEED'!$B12,'MLA Data Dump'!$M:$M,'MLA FEED'!AH$2)</f>
        <v>0</v>
      </c>
      <c r="AI12" s="16">
        <f t="shared" ref="AI12:AI14" si="18">SUBTOTAL(9,AF12:AH12)</f>
        <v>20</v>
      </c>
      <c r="AJ12" s="16">
        <f t="shared" ref="AJ12:AJ14" si="19">SUBTOTAL(9,T12:AI12)</f>
        <v>105</v>
      </c>
    </row>
    <row r="13" spans="1:36" x14ac:dyDescent="0.25">
      <c r="A13" s="60"/>
      <c r="B13" s="14" t="s">
        <v>10</v>
      </c>
      <c r="C13" s="15">
        <f>COUNTIFS('MLA Data Dump'!$H:$H,'MLA FEED'!$B13,'MLA Data Dump'!$M:$M,'MLA FEED'!C$2)</f>
        <v>8</v>
      </c>
      <c r="D13" s="15">
        <f>COUNTIFS('MLA Data Dump'!$H:$H,'MLA FEED'!$B13,'MLA Data Dump'!$M:$M,'MLA FEED'!D$2)</f>
        <v>14</v>
      </c>
      <c r="E13" s="15">
        <f>COUNTIFS('MLA Data Dump'!$H:$H,'MLA FEED'!$B13,'MLA Data Dump'!$M:$M,'MLA FEED'!E$2)</f>
        <v>7</v>
      </c>
      <c r="F13" s="16">
        <f t="shared" si="10"/>
        <v>29</v>
      </c>
      <c r="G13" s="15">
        <f>COUNTIFS('MLA Data Dump'!$H:$H,'MLA FEED'!$B13,'MLA Data Dump'!$M:$M,'MLA FEED'!G$2)</f>
        <v>5</v>
      </c>
      <c r="H13" s="15">
        <f>COUNTIFS('MLA Data Dump'!$H:$H,'MLA FEED'!$B13,'MLA Data Dump'!$M:$M,'MLA FEED'!H$2)</f>
        <v>9</v>
      </c>
      <c r="I13" s="15">
        <f>COUNTIFS('MLA Data Dump'!$H:$H,'MLA FEED'!$B13,'MLA Data Dump'!$M:$M,'MLA FEED'!I$2)</f>
        <v>6</v>
      </c>
      <c r="J13" s="16">
        <f t="shared" si="11"/>
        <v>20</v>
      </c>
      <c r="K13" s="15">
        <f>COUNTIFS('MLA Data Dump'!$H:$H,'MLA FEED'!$B13,'MLA Data Dump'!$M:$M,'MLA FEED'!K$2)</f>
        <v>4</v>
      </c>
      <c r="L13" s="15">
        <f>COUNTIFS('MLA Data Dump'!$H:$H,'MLA FEED'!$B13,'MLA Data Dump'!$M:$M,'MLA FEED'!L$2)</f>
        <v>7</v>
      </c>
      <c r="M13" s="15">
        <f>COUNTIFS('MLA Data Dump'!$H:$H,'MLA FEED'!$B13,'MLA Data Dump'!$M:$M,'MLA FEED'!M$2)</f>
        <v>9</v>
      </c>
      <c r="N13" s="16">
        <f t="shared" si="12"/>
        <v>20</v>
      </c>
      <c r="O13" s="15">
        <f>COUNTIFS('MLA Data Dump'!$H:$H,'MLA FEED'!$B13,'MLA Data Dump'!$M:$M,'MLA FEED'!O$2)</f>
        <v>10</v>
      </c>
      <c r="P13" s="15">
        <f>COUNTIFS('MLA Data Dump'!$H:$H,'MLA FEED'!$B13,'MLA Data Dump'!$M:$M,'MLA FEED'!P$2)</f>
        <v>10</v>
      </c>
      <c r="Q13" s="15">
        <f>COUNTIFS('MLA Data Dump'!$H:$H,'MLA FEED'!$B13,'MLA Data Dump'!$M:$M,'MLA FEED'!Q$2)</f>
        <v>7</v>
      </c>
      <c r="R13" s="16">
        <f t="shared" si="13"/>
        <v>27</v>
      </c>
      <c r="S13" s="16">
        <f t="shared" si="14"/>
        <v>96</v>
      </c>
      <c r="T13" s="15">
        <f>COUNTIFS('MLA Data Dump'!$H:$H,'MLA FEED'!$B13,'MLA Data Dump'!$M:$M,'MLA FEED'!T$2)</f>
        <v>8</v>
      </c>
      <c r="U13" s="15">
        <f>COUNTIFS('MLA Data Dump'!$H:$H,'MLA FEED'!$B13,'MLA Data Dump'!$M:$M,'MLA FEED'!U$2)</f>
        <v>12</v>
      </c>
      <c r="V13" s="15">
        <f>COUNTIFS('MLA Data Dump'!$H:$H,'MLA FEED'!$B13,'MLA Data Dump'!$M:$M,'MLA FEED'!V$2)</f>
        <v>10</v>
      </c>
      <c r="W13" s="16">
        <f t="shared" si="15"/>
        <v>30</v>
      </c>
      <c r="X13" s="15">
        <f>COUNTIFS('MLA Data Dump'!$H:$H,'MLA FEED'!$B13,'MLA Data Dump'!$M:$M,'MLA FEED'!X$2)</f>
        <v>10</v>
      </c>
      <c r="Y13" s="15">
        <f>COUNTIFS('MLA Data Dump'!$H:$H,'MLA FEED'!$B13,'MLA Data Dump'!$M:$M,'MLA FEED'!Y$2)</f>
        <v>11</v>
      </c>
      <c r="Z13" s="15">
        <f>COUNTIFS('MLA Data Dump'!$H:$H,'MLA FEED'!$B13,'MLA Data Dump'!$M:$M,'MLA FEED'!Z$2)</f>
        <v>6</v>
      </c>
      <c r="AA13" s="16">
        <f t="shared" si="16"/>
        <v>27</v>
      </c>
      <c r="AB13" s="15">
        <f>COUNTIFS('MLA Data Dump'!$H:$H,'MLA FEED'!$B13,'MLA Data Dump'!$M:$M,'MLA FEED'!AB$2)</f>
        <v>5</v>
      </c>
      <c r="AC13" s="15">
        <f>COUNTIFS('MLA Data Dump'!$H:$H,'MLA FEED'!$B13,'MLA Data Dump'!$M:$M,'MLA FEED'!AC$2)</f>
        <v>8</v>
      </c>
      <c r="AD13" s="15">
        <f>COUNTIFS('MLA Data Dump'!$H:$H,'MLA FEED'!$B13,'MLA Data Dump'!$M:$M,'MLA FEED'!AD$2)</f>
        <v>11</v>
      </c>
      <c r="AE13" s="16">
        <f t="shared" si="17"/>
        <v>24</v>
      </c>
      <c r="AF13" s="15">
        <f>COUNTIFS('MLA Data Dump'!$H:$H,'MLA FEED'!$B13,'MLA Data Dump'!$M:$M,'MLA FEED'!AF$2)</f>
        <v>11</v>
      </c>
      <c r="AG13" s="15">
        <f>COUNTIFS('MLA Data Dump'!$H:$H,'MLA FEED'!$B13,'MLA Data Dump'!$M:$M,'MLA FEED'!AG$2)</f>
        <v>18</v>
      </c>
      <c r="AH13" s="15">
        <f>COUNTIFS('MLA Data Dump'!$H:$H,'MLA FEED'!$B13,'MLA Data Dump'!$M:$M,'MLA FEED'!AH$2)</f>
        <v>0</v>
      </c>
      <c r="AI13" s="16">
        <f t="shared" si="18"/>
        <v>29</v>
      </c>
      <c r="AJ13" s="16">
        <f t="shared" si="19"/>
        <v>110</v>
      </c>
    </row>
    <row r="14" spans="1:36" x14ac:dyDescent="0.25">
      <c r="A14" s="60"/>
      <c r="B14" s="14" t="s">
        <v>11</v>
      </c>
      <c r="C14" s="15">
        <f>COUNTIFS('MLA Data Dump'!$H:$H,'MLA FEED'!$B14,'MLA Data Dump'!$M:$M,'MLA FEED'!C$2)</f>
        <v>8</v>
      </c>
      <c r="D14" s="15">
        <f>COUNTIFS('MLA Data Dump'!$H:$H,'MLA FEED'!$B14,'MLA Data Dump'!$M:$M,'MLA FEED'!D$2)</f>
        <v>10</v>
      </c>
      <c r="E14" s="15">
        <f>COUNTIFS('MLA Data Dump'!$H:$H,'MLA FEED'!$B14,'MLA Data Dump'!$M:$M,'MLA FEED'!E$2)</f>
        <v>1</v>
      </c>
      <c r="F14" s="16">
        <f t="shared" si="10"/>
        <v>19</v>
      </c>
      <c r="G14" s="15">
        <f>COUNTIFS('MLA Data Dump'!$H:$H,'MLA FEED'!$B14,'MLA Data Dump'!$M:$M,'MLA FEED'!G$2)</f>
        <v>2</v>
      </c>
      <c r="H14" s="15">
        <f>COUNTIFS('MLA Data Dump'!$H:$H,'MLA FEED'!$B14,'MLA Data Dump'!$M:$M,'MLA FEED'!H$2)</f>
        <v>2</v>
      </c>
      <c r="I14" s="15">
        <f>COUNTIFS('MLA Data Dump'!$H:$H,'MLA FEED'!$B14,'MLA Data Dump'!$M:$M,'MLA FEED'!I$2)</f>
        <v>6</v>
      </c>
      <c r="J14" s="16">
        <f t="shared" si="11"/>
        <v>10</v>
      </c>
      <c r="K14" s="15">
        <f>COUNTIFS('MLA Data Dump'!$H:$H,'MLA FEED'!$B14,'MLA Data Dump'!$M:$M,'MLA FEED'!K$2)</f>
        <v>3</v>
      </c>
      <c r="L14" s="15">
        <f>COUNTIFS('MLA Data Dump'!$H:$H,'MLA FEED'!$B14,'MLA Data Dump'!$M:$M,'MLA FEED'!L$2)</f>
        <v>2</v>
      </c>
      <c r="M14" s="15">
        <f>COUNTIFS('MLA Data Dump'!$H:$H,'MLA FEED'!$B14,'MLA Data Dump'!$M:$M,'MLA FEED'!M$2)</f>
        <v>3</v>
      </c>
      <c r="N14" s="16">
        <f t="shared" si="12"/>
        <v>8</v>
      </c>
      <c r="O14" s="15">
        <f>COUNTIFS('MLA Data Dump'!$H:$H,'MLA FEED'!$B14,'MLA Data Dump'!$M:$M,'MLA FEED'!O$2)</f>
        <v>8</v>
      </c>
      <c r="P14" s="15">
        <f>COUNTIFS('MLA Data Dump'!$H:$H,'MLA FEED'!$B14,'MLA Data Dump'!$M:$M,'MLA FEED'!P$2)</f>
        <v>10</v>
      </c>
      <c r="Q14" s="15">
        <f>COUNTIFS('MLA Data Dump'!$H:$H,'MLA FEED'!$B14,'MLA Data Dump'!$M:$M,'MLA FEED'!Q$2)</f>
        <v>7</v>
      </c>
      <c r="R14" s="16">
        <f t="shared" si="13"/>
        <v>25</v>
      </c>
      <c r="S14" s="16">
        <f t="shared" si="14"/>
        <v>62</v>
      </c>
      <c r="T14" s="15">
        <f>COUNTIFS('MLA Data Dump'!$H:$H,'MLA FEED'!$B14,'MLA Data Dump'!$M:$M,'MLA FEED'!T$2)</f>
        <v>7</v>
      </c>
      <c r="U14" s="15">
        <f>COUNTIFS('MLA Data Dump'!$H:$H,'MLA FEED'!$B14,'MLA Data Dump'!$M:$M,'MLA FEED'!U$2)</f>
        <v>9</v>
      </c>
      <c r="V14" s="15">
        <f>COUNTIFS('MLA Data Dump'!$H:$H,'MLA FEED'!$B14,'MLA Data Dump'!$M:$M,'MLA FEED'!V$2)</f>
        <v>5</v>
      </c>
      <c r="W14" s="16">
        <f t="shared" si="15"/>
        <v>21</v>
      </c>
      <c r="X14" s="15">
        <f>COUNTIFS('MLA Data Dump'!$H:$H,'MLA FEED'!$B14,'MLA Data Dump'!$M:$M,'MLA FEED'!X$2)</f>
        <v>4</v>
      </c>
      <c r="Y14" s="15">
        <f>COUNTIFS('MLA Data Dump'!$H:$H,'MLA FEED'!$B14,'MLA Data Dump'!$M:$M,'MLA FEED'!Y$2)</f>
        <v>9</v>
      </c>
      <c r="Z14" s="15">
        <f>COUNTIFS('MLA Data Dump'!$H:$H,'MLA FEED'!$B14,'MLA Data Dump'!$M:$M,'MLA FEED'!Z$2)</f>
        <v>6</v>
      </c>
      <c r="AA14" s="16">
        <f t="shared" si="16"/>
        <v>19</v>
      </c>
      <c r="AB14" s="15">
        <f>COUNTIFS('MLA Data Dump'!$H:$H,'MLA FEED'!$B14,'MLA Data Dump'!$M:$M,'MLA FEED'!AB$2)</f>
        <v>6</v>
      </c>
      <c r="AC14" s="15">
        <f>COUNTIFS('MLA Data Dump'!$H:$H,'MLA FEED'!$B14,'MLA Data Dump'!$M:$M,'MLA FEED'!AC$2)</f>
        <v>13</v>
      </c>
      <c r="AD14" s="15">
        <f>COUNTIFS('MLA Data Dump'!$H:$H,'MLA FEED'!$B14,'MLA Data Dump'!$M:$M,'MLA FEED'!AD$2)</f>
        <v>14</v>
      </c>
      <c r="AE14" s="16">
        <f t="shared" si="17"/>
        <v>33</v>
      </c>
      <c r="AF14" s="15">
        <f>COUNTIFS('MLA Data Dump'!$H:$H,'MLA FEED'!$B14,'MLA Data Dump'!$M:$M,'MLA FEED'!AF$2)</f>
        <v>6</v>
      </c>
      <c r="AG14" s="15">
        <f>COUNTIFS('MLA Data Dump'!$H:$H,'MLA FEED'!$B14,'MLA Data Dump'!$M:$M,'MLA FEED'!AG$2)</f>
        <v>21</v>
      </c>
      <c r="AH14" s="15">
        <f>COUNTIFS('MLA Data Dump'!$H:$H,'MLA FEED'!$B14,'MLA Data Dump'!$M:$M,'MLA FEED'!AH$2)</f>
        <v>0</v>
      </c>
      <c r="AI14" s="16">
        <f t="shared" si="18"/>
        <v>27</v>
      </c>
      <c r="AJ14" s="16">
        <f t="shared" si="19"/>
        <v>100</v>
      </c>
    </row>
    <row r="16" spans="1:36" ht="15" customHeight="1" x14ac:dyDescent="0.25">
      <c r="A16" s="61" t="s">
        <v>1360</v>
      </c>
      <c r="B16" s="14" t="s">
        <v>1647</v>
      </c>
      <c r="C16" s="15">
        <f>SUBTOTAL(9,$C3:C3)</f>
        <v>5</v>
      </c>
      <c r="D16" s="15">
        <f>SUBTOTAL(9,$C3:D3)</f>
        <v>22</v>
      </c>
      <c r="E16" s="15">
        <f>SUBTOTAL(9,$C3:E3)</f>
        <v>22</v>
      </c>
      <c r="F16" s="16">
        <f>SUBTOTAL(9,$C3:F3)</f>
        <v>22</v>
      </c>
      <c r="G16" s="15">
        <f>SUBTOTAL(9,$C3:G3)</f>
        <v>25</v>
      </c>
      <c r="H16" s="15">
        <f>SUBTOTAL(9,$C3:H3)</f>
        <v>27</v>
      </c>
      <c r="I16" s="15">
        <f>SUBTOTAL(9,$C3:I3)</f>
        <v>34</v>
      </c>
      <c r="J16" s="16">
        <f>SUBTOTAL(9,$C3:J3)</f>
        <v>34</v>
      </c>
      <c r="K16" s="15">
        <f>SUBTOTAL(9,$C3:K3)</f>
        <v>38</v>
      </c>
      <c r="L16" s="15">
        <f>SUBTOTAL(9,$C3:L3)</f>
        <v>43</v>
      </c>
      <c r="M16" s="15">
        <f>SUBTOTAL(9,$C3:M3)</f>
        <v>46</v>
      </c>
      <c r="N16" s="16">
        <f>SUBTOTAL(9,$C3:N3)</f>
        <v>46</v>
      </c>
      <c r="O16" s="15">
        <f>SUBTOTAL(9,$C3:O3)</f>
        <v>61</v>
      </c>
      <c r="P16" s="15">
        <f>SUBTOTAL(9,$C3:P3)</f>
        <v>69</v>
      </c>
      <c r="Q16" s="15">
        <f>SUBTOTAL(9,$C3:Q3)</f>
        <v>78</v>
      </c>
      <c r="R16" s="16">
        <f>SUBTOTAL(9,$C3:R3)</f>
        <v>78</v>
      </c>
      <c r="S16" s="16">
        <f>SUBTOTAL(9,$C3:S3)</f>
        <v>78</v>
      </c>
      <c r="T16" s="15">
        <f>SUBTOTAL(9,$T3:T3)</f>
        <v>9</v>
      </c>
      <c r="U16" s="15">
        <f>SUBTOTAL(9,$T3:U3)</f>
        <v>19</v>
      </c>
      <c r="V16" s="15">
        <f>SUBTOTAL(9,$T3:V3)</f>
        <v>25</v>
      </c>
      <c r="W16" s="16">
        <f>SUBTOTAL(9,$T3:W3)</f>
        <v>25</v>
      </c>
      <c r="X16" s="15">
        <f>SUBTOTAL(9,$T3:X3)</f>
        <v>28</v>
      </c>
      <c r="Y16" s="15">
        <f>SUBTOTAL(9,$T3:Y3)</f>
        <v>39</v>
      </c>
      <c r="Z16" s="15">
        <f>SUBTOTAL(9,$T3:Z3)</f>
        <v>43</v>
      </c>
      <c r="AA16" s="16">
        <f>SUBTOTAL(9,$T3:AA3)</f>
        <v>43</v>
      </c>
      <c r="AB16" s="15">
        <f>SUBTOTAL(9,$T3:AB3)</f>
        <v>49</v>
      </c>
      <c r="AC16" s="15">
        <f>SUBTOTAL(9,$T3:AC3)</f>
        <v>65</v>
      </c>
      <c r="AD16" s="15">
        <f>SUBTOTAL(9,$T3:AD3)</f>
        <v>79</v>
      </c>
      <c r="AE16" s="16">
        <f>SUBTOTAL(9,$T3:AE3)</f>
        <v>79</v>
      </c>
      <c r="AF16" s="15">
        <f>SUBTOTAL(9,$T3:AF3)</f>
        <v>87</v>
      </c>
      <c r="AG16" s="15">
        <f>SUBTOTAL(9,$T3:AG3)</f>
        <v>97</v>
      </c>
      <c r="AH16" s="15">
        <f>SUBTOTAL(9,$T3:AH3)</f>
        <v>97</v>
      </c>
      <c r="AI16" s="16">
        <f>SUBTOTAL(9,$T3:AI3)</f>
        <v>97</v>
      </c>
      <c r="AJ16" s="16">
        <f>SUBTOTAL(9,$T3:AJ3)</f>
        <v>97</v>
      </c>
    </row>
    <row r="17" spans="1:36" x14ac:dyDescent="0.25">
      <c r="A17" s="61"/>
      <c r="B17" s="14" t="s">
        <v>1650</v>
      </c>
      <c r="C17" s="15">
        <f>SUBTOTAL(9,$C4:C4)</f>
        <v>8</v>
      </c>
      <c r="D17" s="15">
        <f>SUBTOTAL(9,$C4:D4)</f>
        <v>27</v>
      </c>
      <c r="E17" s="15">
        <f>SUBTOTAL(9,$C4:E4)</f>
        <v>28</v>
      </c>
      <c r="F17" s="16">
        <f>SUBTOTAL(9,$C4:F4)</f>
        <v>28</v>
      </c>
      <c r="G17" s="15">
        <f>SUBTOTAL(9,$C4:G4)</f>
        <v>31</v>
      </c>
      <c r="H17" s="15">
        <f>SUBTOTAL(9,$C4:H4)</f>
        <v>32</v>
      </c>
      <c r="I17" s="15">
        <f>SUBTOTAL(9,$C4:I4)</f>
        <v>39</v>
      </c>
      <c r="J17" s="16">
        <f>SUBTOTAL(9,$C4:J4)</f>
        <v>39</v>
      </c>
      <c r="K17" s="15">
        <f>SUBTOTAL(9,$C4:K4)</f>
        <v>43</v>
      </c>
      <c r="L17" s="15">
        <f>SUBTOTAL(9,$C4:L4)</f>
        <v>48</v>
      </c>
      <c r="M17" s="15">
        <f>SUBTOTAL(9,$C4:M4)</f>
        <v>51</v>
      </c>
      <c r="N17" s="16">
        <f>SUBTOTAL(9,$C4:N4)</f>
        <v>51</v>
      </c>
      <c r="O17" s="15">
        <f>SUBTOTAL(9,$C4:O4)</f>
        <v>65</v>
      </c>
      <c r="P17" s="15">
        <f>SUBTOTAL(9,$C4:P4)</f>
        <v>74</v>
      </c>
      <c r="Q17" s="15">
        <f>SUBTOTAL(9,$C4:Q4)</f>
        <v>83</v>
      </c>
      <c r="R17" s="16">
        <f>SUBTOTAL(9,$C4:R4)</f>
        <v>83</v>
      </c>
      <c r="S17" s="16">
        <f>SUBTOTAL(9,$C4:S4)</f>
        <v>83</v>
      </c>
      <c r="T17" s="15">
        <f>SUBTOTAL(9,$T4:T4)</f>
        <v>11</v>
      </c>
      <c r="U17" s="15">
        <f>SUBTOTAL(9,$T4:U4)</f>
        <v>21</v>
      </c>
      <c r="V17" s="15">
        <f>SUBTOTAL(9,$T4:V4)</f>
        <v>27</v>
      </c>
      <c r="W17" s="16">
        <f>SUBTOTAL(9,$T4:W4)</f>
        <v>27</v>
      </c>
      <c r="X17" s="15">
        <f>SUBTOTAL(9,$T4:X4)</f>
        <v>30</v>
      </c>
      <c r="Y17" s="15">
        <f>SUBTOTAL(9,$T4:Y4)</f>
        <v>41</v>
      </c>
      <c r="Z17" s="15">
        <f>SUBTOTAL(9,$T4:Z4)</f>
        <v>45</v>
      </c>
      <c r="AA17" s="16">
        <f>SUBTOTAL(9,$T4:AA4)</f>
        <v>45</v>
      </c>
      <c r="AB17" s="15">
        <f>SUBTOTAL(9,$T4:AB4)</f>
        <v>50</v>
      </c>
      <c r="AC17" s="15">
        <f>SUBTOTAL(9,$T4:AC4)</f>
        <v>65</v>
      </c>
      <c r="AD17" s="15">
        <f>SUBTOTAL(9,$T4:AD4)</f>
        <v>79</v>
      </c>
      <c r="AE17" s="16">
        <f>SUBTOTAL(9,$T4:AE4)</f>
        <v>79</v>
      </c>
      <c r="AF17" s="15">
        <f>SUBTOTAL(9,$T4:AF4)</f>
        <v>86</v>
      </c>
      <c r="AG17" s="15">
        <f>SUBTOTAL(9,$T4:AG4)</f>
        <v>96</v>
      </c>
      <c r="AH17" s="15">
        <f>SUBTOTAL(9,$T4:AH4)</f>
        <v>96</v>
      </c>
      <c r="AI17" s="16">
        <f>SUBTOTAL(9,$T4:AI4)</f>
        <v>96</v>
      </c>
      <c r="AJ17" s="16">
        <f>SUBTOTAL(9,$T4:AJ4)</f>
        <v>96</v>
      </c>
    </row>
    <row r="18" spans="1:36" x14ac:dyDescent="0.25">
      <c r="A18" s="61"/>
      <c r="B18" s="14" t="s">
        <v>1651</v>
      </c>
      <c r="C18" s="15">
        <f>SUBTOTAL(9,$C5:C5)</f>
        <v>2</v>
      </c>
      <c r="D18" s="15">
        <f>SUBTOTAL(9,$C5:D5)</f>
        <v>2</v>
      </c>
      <c r="E18" s="15">
        <f>SUBTOTAL(9,$C5:E5)</f>
        <v>2</v>
      </c>
      <c r="F18" s="16">
        <f>SUBTOTAL(9,$C5:F5)</f>
        <v>2</v>
      </c>
      <c r="G18" s="15">
        <f>SUBTOTAL(9,$C5:G5)</f>
        <v>3</v>
      </c>
      <c r="H18" s="15">
        <f>SUBTOTAL(9,$C5:H5)</f>
        <v>3</v>
      </c>
      <c r="I18" s="15">
        <f>SUBTOTAL(9,$C5:I5)</f>
        <v>3</v>
      </c>
      <c r="J18" s="16">
        <f>SUBTOTAL(9,$C5:J5)</f>
        <v>3</v>
      </c>
      <c r="K18" s="15">
        <f>SUBTOTAL(9,$C5:K5)</f>
        <v>3</v>
      </c>
      <c r="L18" s="15">
        <f>SUBTOTAL(9,$C5:L5)</f>
        <v>3</v>
      </c>
      <c r="M18" s="15">
        <f>SUBTOTAL(9,$C5:M5)</f>
        <v>3</v>
      </c>
      <c r="N18" s="16">
        <f>SUBTOTAL(9,$C5:N5)</f>
        <v>3</v>
      </c>
      <c r="O18" s="15">
        <f>SUBTOTAL(9,$C5:O5)</f>
        <v>3</v>
      </c>
      <c r="P18" s="15">
        <f>SUBTOTAL(9,$C5:P5)</f>
        <v>3</v>
      </c>
      <c r="Q18" s="15">
        <f>SUBTOTAL(9,$C5:Q5)</f>
        <v>3</v>
      </c>
      <c r="R18" s="16">
        <f>SUBTOTAL(9,$C5:R5)</f>
        <v>3</v>
      </c>
      <c r="S18" s="16">
        <f>SUBTOTAL(9,$C5:S5)</f>
        <v>3</v>
      </c>
      <c r="T18" s="15">
        <f>SUBTOTAL(9,$T5:T5)</f>
        <v>1</v>
      </c>
      <c r="U18" s="15">
        <f>SUBTOTAL(9,$T5:U5)</f>
        <v>1</v>
      </c>
      <c r="V18" s="15">
        <f>SUBTOTAL(9,$T5:V5)</f>
        <v>1</v>
      </c>
      <c r="W18" s="16">
        <f>SUBTOTAL(9,$T5:W5)</f>
        <v>1</v>
      </c>
      <c r="X18" s="15">
        <f>SUBTOTAL(9,$T5:X5)</f>
        <v>1</v>
      </c>
      <c r="Y18" s="15">
        <f>SUBTOTAL(9,$T5:Y5)</f>
        <v>1</v>
      </c>
      <c r="Z18" s="15">
        <f>SUBTOTAL(9,$T5:Z5)</f>
        <v>1</v>
      </c>
      <c r="AA18" s="16">
        <f>SUBTOTAL(9,$T5:AA5)</f>
        <v>1</v>
      </c>
      <c r="AB18" s="15">
        <f>SUBTOTAL(9,$T5:AB5)</f>
        <v>1</v>
      </c>
      <c r="AC18" s="15">
        <f>SUBTOTAL(9,$T5:AC5)</f>
        <v>6</v>
      </c>
      <c r="AD18" s="15">
        <f>SUBTOTAL(9,$T5:AD5)</f>
        <v>6</v>
      </c>
      <c r="AE18" s="16">
        <f>SUBTOTAL(9,$T5:AE5)</f>
        <v>6</v>
      </c>
      <c r="AF18" s="15">
        <f>SUBTOTAL(9,$T5:AF5)</f>
        <v>6</v>
      </c>
      <c r="AG18" s="15">
        <f>SUBTOTAL(9,$T5:AG5)</f>
        <v>6</v>
      </c>
      <c r="AH18" s="15">
        <f>SUBTOTAL(9,$T5:AH5)</f>
        <v>6</v>
      </c>
      <c r="AI18" s="16">
        <f>SUBTOTAL(9,$T5:AI5)</f>
        <v>6</v>
      </c>
      <c r="AJ18" s="16">
        <f>SUBTOTAL(9,$T5:AJ5)</f>
        <v>6</v>
      </c>
    </row>
    <row r="19" spans="1:36" x14ac:dyDescent="0.25">
      <c r="A19" s="61"/>
      <c r="B19" s="14" t="s">
        <v>1652</v>
      </c>
      <c r="C19" s="15">
        <f>SUBTOTAL(9,$C6:C6)</f>
        <v>0</v>
      </c>
      <c r="D19" s="15">
        <f>SUBTOTAL(9,$C6:D6)</f>
        <v>0</v>
      </c>
      <c r="E19" s="15">
        <f>SUBTOTAL(9,$C6:E6)</f>
        <v>0</v>
      </c>
      <c r="F19" s="16">
        <f>SUBTOTAL(9,$C6:F6)</f>
        <v>0</v>
      </c>
      <c r="G19" s="15">
        <f>SUBTOTAL(9,$C6:G6)</f>
        <v>0</v>
      </c>
      <c r="H19" s="15">
        <f>SUBTOTAL(9,$C6:H6)</f>
        <v>0</v>
      </c>
      <c r="I19" s="15">
        <f>SUBTOTAL(9,$C6:I6)</f>
        <v>0</v>
      </c>
      <c r="J19" s="16">
        <f>SUBTOTAL(9,$C6:J6)</f>
        <v>0</v>
      </c>
      <c r="K19" s="15">
        <f>SUBTOTAL(9,$C6:K6)</f>
        <v>1</v>
      </c>
      <c r="L19" s="15">
        <f>SUBTOTAL(9,$C6:L6)</f>
        <v>1</v>
      </c>
      <c r="M19" s="15">
        <f>SUBTOTAL(9,$C6:M6)</f>
        <v>115</v>
      </c>
      <c r="N19" s="16">
        <f>SUBTOTAL(9,$C6:N6)</f>
        <v>115</v>
      </c>
      <c r="O19" s="15">
        <f>SUBTOTAL(9,$C6:O6)</f>
        <v>157</v>
      </c>
      <c r="P19" s="15">
        <f>SUBTOTAL(9,$C6:P6)</f>
        <v>218</v>
      </c>
      <c r="Q19" s="15">
        <f>SUBTOTAL(9,$C6:Q6)</f>
        <v>254</v>
      </c>
      <c r="R19" s="16">
        <f>SUBTOTAL(9,$C6:R6)</f>
        <v>254</v>
      </c>
      <c r="S19" s="16">
        <f>SUBTOTAL(9,$C6:S6)</f>
        <v>254</v>
      </c>
      <c r="T19" s="15">
        <f>SUBTOTAL(9,$T6:T6)</f>
        <v>22</v>
      </c>
      <c r="U19" s="15">
        <f>SUBTOTAL(9,$T6:U6)</f>
        <v>42</v>
      </c>
      <c r="V19" s="15">
        <f>SUBTOTAL(9,$T6:V6)</f>
        <v>48</v>
      </c>
      <c r="W19" s="16">
        <f>SUBTOTAL(9,$T6:W6)</f>
        <v>48</v>
      </c>
      <c r="X19" s="15">
        <f>SUBTOTAL(9,$T6:X6)</f>
        <v>62</v>
      </c>
      <c r="Y19" s="15">
        <f>SUBTOTAL(9,$T6:Y6)</f>
        <v>71</v>
      </c>
      <c r="Z19" s="15">
        <f>SUBTOTAL(9,$T6:Z6)</f>
        <v>77</v>
      </c>
      <c r="AA19" s="16">
        <f>SUBTOTAL(9,$T6:AA6)</f>
        <v>77</v>
      </c>
      <c r="AB19" s="15">
        <f>SUBTOTAL(9,$T6:AB6)</f>
        <v>83</v>
      </c>
      <c r="AC19" s="15">
        <f>SUBTOTAL(9,$T6:AC6)</f>
        <v>96</v>
      </c>
      <c r="AD19" s="15">
        <f>SUBTOTAL(9,$T6:AD6)</f>
        <v>127</v>
      </c>
      <c r="AE19" s="16">
        <f>SUBTOTAL(9,$T6:AE6)</f>
        <v>127</v>
      </c>
      <c r="AF19" s="15">
        <f>SUBTOTAL(9,$T6:AF6)</f>
        <v>166</v>
      </c>
      <c r="AG19" s="15">
        <f>SUBTOTAL(9,$T6:AG6)</f>
        <v>254</v>
      </c>
      <c r="AH19" s="15">
        <f>SUBTOTAL(9,$T6:AH6)</f>
        <v>254</v>
      </c>
      <c r="AI19" s="16">
        <f>SUBTOTAL(9,$T6:AI6)</f>
        <v>254</v>
      </c>
      <c r="AJ19" s="16">
        <f>SUBTOTAL(9,$T6:AJ6)</f>
        <v>254</v>
      </c>
    </row>
    <row r="20" spans="1:36" x14ac:dyDescent="0.25">
      <c r="A20" s="61"/>
      <c r="B20" s="14" t="s">
        <v>1653</v>
      </c>
      <c r="C20" s="15">
        <f>SUBTOTAL(9,$C7:C7)</f>
        <v>0</v>
      </c>
      <c r="D20" s="15">
        <f>SUBTOTAL(9,$C7:D7)</f>
        <v>0</v>
      </c>
      <c r="E20" s="15">
        <f>SUBTOTAL(9,$C7:E7)</f>
        <v>0</v>
      </c>
      <c r="F20" s="16">
        <f>SUBTOTAL(9,$C7:F7)</f>
        <v>0</v>
      </c>
      <c r="G20" s="15">
        <f>SUBTOTAL(9,$C7:G7)</f>
        <v>0</v>
      </c>
      <c r="H20" s="15">
        <f>SUBTOTAL(9,$C7:H7)</f>
        <v>0</v>
      </c>
      <c r="I20" s="15">
        <f>SUBTOTAL(9,$C7:I7)</f>
        <v>1</v>
      </c>
      <c r="J20" s="16">
        <f>SUBTOTAL(9,$C7:J7)</f>
        <v>1</v>
      </c>
      <c r="K20" s="15">
        <f>SUBTOTAL(9,$C7:K7)</f>
        <v>1</v>
      </c>
      <c r="L20" s="15">
        <f>SUBTOTAL(9,$C7:L7)</f>
        <v>1</v>
      </c>
      <c r="M20" s="15">
        <f>SUBTOTAL(9,$C7:M7)</f>
        <v>107</v>
      </c>
      <c r="N20" s="16">
        <f>SUBTOTAL(9,$C7:N7)</f>
        <v>107</v>
      </c>
      <c r="O20" s="15">
        <f>SUBTOTAL(9,$C7:O7)</f>
        <v>154</v>
      </c>
      <c r="P20" s="15">
        <f>SUBTOTAL(9,$C7:P7)</f>
        <v>216</v>
      </c>
      <c r="Q20" s="15">
        <f>SUBTOTAL(9,$C7:Q7)</f>
        <v>256</v>
      </c>
      <c r="R20" s="16">
        <f>SUBTOTAL(9,$C7:R7)</f>
        <v>256</v>
      </c>
      <c r="S20" s="16">
        <f>SUBTOTAL(9,$C7:S7)</f>
        <v>256</v>
      </c>
      <c r="T20" s="15">
        <f>SUBTOTAL(9,$T7:T7)</f>
        <v>23</v>
      </c>
      <c r="U20" s="15">
        <f>SUBTOTAL(9,$T7:U7)</f>
        <v>39</v>
      </c>
      <c r="V20" s="15">
        <f>SUBTOTAL(9,$T7:V7)</f>
        <v>44</v>
      </c>
      <c r="W20" s="16">
        <f>SUBTOTAL(9,$T7:W7)</f>
        <v>44</v>
      </c>
      <c r="X20" s="15">
        <f>SUBTOTAL(9,$T7:X7)</f>
        <v>59</v>
      </c>
      <c r="Y20" s="15">
        <f>SUBTOTAL(9,$T7:Y7)</f>
        <v>69</v>
      </c>
      <c r="Z20" s="15">
        <f>SUBTOTAL(9,$T7:Z7)</f>
        <v>73</v>
      </c>
      <c r="AA20" s="16">
        <f>SUBTOTAL(9,$T7:AA7)</f>
        <v>73</v>
      </c>
      <c r="AB20" s="15">
        <f>SUBTOTAL(9,$T7:AB7)</f>
        <v>78</v>
      </c>
      <c r="AC20" s="15">
        <f>SUBTOTAL(9,$T7:AC7)</f>
        <v>91</v>
      </c>
      <c r="AD20" s="15">
        <f>SUBTOTAL(9,$T7:AD7)</f>
        <v>127</v>
      </c>
      <c r="AE20" s="16">
        <f>SUBTOTAL(9,$T7:AE7)</f>
        <v>127</v>
      </c>
      <c r="AF20" s="15">
        <f>SUBTOTAL(9,$T7:AF7)</f>
        <v>166</v>
      </c>
      <c r="AG20" s="15">
        <f>SUBTOTAL(9,$T7:AG7)</f>
        <v>256</v>
      </c>
      <c r="AH20" s="15">
        <f>SUBTOTAL(9,$T7:AH7)</f>
        <v>256</v>
      </c>
      <c r="AI20" s="16">
        <f>SUBTOTAL(9,$T7:AI7)</f>
        <v>256</v>
      </c>
      <c r="AJ20" s="16">
        <f>SUBTOTAL(9,$T7:AJ7)</f>
        <v>256</v>
      </c>
    </row>
    <row r="21" spans="1:36" x14ac:dyDescent="0.25">
      <c r="A21" s="61"/>
      <c r="B21" s="14" t="s">
        <v>1654</v>
      </c>
      <c r="C21" s="15">
        <f>SUBTOTAL(9,$C8:C8)</f>
        <v>0</v>
      </c>
      <c r="D21" s="15">
        <f>SUBTOTAL(9,$C8:D8)</f>
        <v>0</v>
      </c>
      <c r="E21" s="15">
        <f>SUBTOTAL(9,$C8:E8)</f>
        <v>0</v>
      </c>
      <c r="F21" s="16">
        <f>SUBTOTAL(9,$C8:F8)</f>
        <v>0</v>
      </c>
      <c r="G21" s="15">
        <f>SUBTOTAL(9,$C8:G8)</f>
        <v>0</v>
      </c>
      <c r="H21" s="15">
        <f>SUBTOTAL(9,$C8:H8)</f>
        <v>0</v>
      </c>
      <c r="I21" s="15">
        <f>SUBTOTAL(9,$C8:I8)</f>
        <v>0</v>
      </c>
      <c r="J21" s="16">
        <f>SUBTOTAL(9,$C8:J8)</f>
        <v>0</v>
      </c>
      <c r="K21" s="15">
        <f>SUBTOTAL(9,$C8:K8)</f>
        <v>0</v>
      </c>
      <c r="L21" s="15">
        <f>SUBTOTAL(9,$C8:L8)</f>
        <v>0</v>
      </c>
      <c r="M21" s="15">
        <f>SUBTOTAL(9,$C8:M8)</f>
        <v>118</v>
      </c>
      <c r="N21" s="16">
        <f>SUBTOTAL(9,$C8:N8)</f>
        <v>118</v>
      </c>
      <c r="O21" s="15">
        <f>SUBTOTAL(9,$C8:O8)</f>
        <v>161</v>
      </c>
      <c r="P21" s="15">
        <f>SUBTOTAL(9,$C8:P8)</f>
        <v>220</v>
      </c>
      <c r="Q21" s="15">
        <f>SUBTOTAL(9,$C8:Q8)</f>
        <v>259</v>
      </c>
      <c r="R21" s="16">
        <f>SUBTOTAL(9,$C8:R8)</f>
        <v>259</v>
      </c>
      <c r="S21" s="16">
        <f>SUBTOTAL(9,$C8:S8)</f>
        <v>259</v>
      </c>
      <c r="T21" s="15">
        <f>SUBTOTAL(9,$T8:T8)</f>
        <v>24</v>
      </c>
      <c r="U21" s="15">
        <f>SUBTOTAL(9,$T8:U8)</f>
        <v>40</v>
      </c>
      <c r="V21" s="15">
        <f>SUBTOTAL(9,$T8:V8)</f>
        <v>45</v>
      </c>
      <c r="W21" s="16">
        <f>SUBTOTAL(9,$T8:W8)</f>
        <v>45</v>
      </c>
      <c r="X21" s="15">
        <f>SUBTOTAL(9,$T8:X8)</f>
        <v>61</v>
      </c>
      <c r="Y21" s="15">
        <f>SUBTOTAL(9,$T8:Y8)</f>
        <v>69</v>
      </c>
      <c r="Z21" s="15">
        <f>SUBTOTAL(9,$T8:Z8)</f>
        <v>73</v>
      </c>
      <c r="AA21" s="16">
        <f>SUBTOTAL(9,$T8:AA8)</f>
        <v>73</v>
      </c>
      <c r="AB21" s="15">
        <f>SUBTOTAL(9,$T8:AB8)</f>
        <v>79</v>
      </c>
      <c r="AC21" s="15">
        <f>SUBTOTAL(9,$T8:AC8)</f>
        <v>93</v>
      </c>
      <c r="AD21" s="15">
        <f>SUBTOTAL(9,$T8:AD8)</f>
        <v>122</v>
      </c>
      <c r="AE21" s="16">
        <f>SUBTOTAL(9,$T8:AE8)</f>
        <v>122</v>
      </c>
      <c r="AF21" s="15">
        <f>SUBTOTAL(9,$T8:AF8)</f>
        <v>159</v>
      </c>
      <c r="AG21" s="15">
        <f>SUBTOTAL(9,$T8:AG8)</f>
        <v>250</v>
      </c>
      <c r="AH21" s="15">
        <f>SUBTOTAL(9,$T8:AH8)</f>
        <v>250</v>
      </c>
      <c r="AI21" s="16">
        <f>SUBTOTAL(9,$T8:AI8)</f>
        <v>250</v>
      </c>
      <c r="AJ21" s="16">
        <f>SUBTOTAL(9,$T8:AJ8)</f>
        <v>250</v>
      </c>
    </row>
    <row r="22" spans="1:36" x14ac:dyDescent="0.25">
      <c r="A22" s="61"/>
      <c r="B22" s="14" t="s">
        <v>1655</v>
      </c>
      <c r="C22" s="15">
        <f>SUBTOTAL(9,$C9:C9)</f>
        <v>0</v>
      </c>
      <c r="D22" s="15">
        <f>SUBTOTAL(9,$C9:D9)</f>
        <v>0</v>
      </c>
      <c r="E22" s="15">
        <f>SUBTOTAL(9,$C9:E9)</f>
        <v>0</v>
      </c>
      <c r="F22" s="16">
        <f>SUBTOTAL(9,$C9:F9)</f>
        <v>0</v>
      </c>
      <c r="G22" s="15">
        <f>SUBTOTAL(9,$C9:G9)</f>
        <v>1</v>
      </c>
      <c r="H22" s="15">
        <f>SUBTOTAL(9,$C9:H9)</f>
        <v>1</v>
      </c>
      <c r="I22" s="15">
        <f>SUBTOTAL(9,$C9:I9)</f>
        <v>1</v>
      </c>
      <c r="J22" s="16">
        <f>SUBTOTAL(9,$C9:J9)</f>
        <v>1</v>
      </c>
      <c r="K22" s="15">
        <f>SUBTOTAL(9,$C9:K9)</f>
        <v>1</v>
      </c>
      <c r="L22" s="15">
        <f>SUBTOTAL(9,$C9:L9)</f>
        <v>1</v>
      </c>
      <c r="M22" s="15">
        <f>SUBTOTAL(9,$C9:M9)</f>
        <v>123</v>
      </c>
      <c r="N22" s="16">
        <f>SUBTOTAL(9,$C9:N9)</f>
        <v>123</v>
      </c>
      <c r="O22" s="15">
        <f>SUBTOTAL(9,$C9:O9)</f>
        <v>165</v>
      </c>
      <c r="P22" s="15">
        <f>SUBTOTAL(9,$C9:P9)</f>
        <v>224</v>
      </c>
      <c r="Q22" s="15">
        <f>SUBTOTAL(9,$C9:Q9)</f>
        <v>263</v>
      </c>
      <c r="R22" s="16">
        <f>SUBTOTAL(9,$C9:R9)</f>
        <v>263</v>
      </c>
      <c r="S22" s="16">
        <f>SUBTOTAL(9,$C9:S9)</f>
        <v>263</v>
      </c>
      <c r="T22" s="15">
        <f>SUBTOTAL(9,$T9:T9)</f>
        <v>23</v>
      </c>
      <c r="U22" s="15">
        <f>SUBTOTAL(9,$T9:U9)</f>
        <v>42</v>
      </c>
      <c r="V22" s="15">
        <f>SUBTOTAL(9,$T9:V9)</f>
        <v>46</v>
      </c>
      <c r="W22" s="16">
        <f>SUBTOTAL(9,$T9:W9)</f>
        <v>46</v>
      </c>
      <c r="X22" s="15">
        <f>SUBTOTAL(9,$T9:X9)</f>
        <v>61</v>
      </c>
      <c r="Y22" s="15">
        <f>SUBTOTAL(9,$T9:Y9)</f>
        <v>69</v>
      </c>
      <c r="Z22" s="15">
        <f>SUBTOTAL(9,$T9:Z9)</f>
        <v>75</v>
      </c>
      <c r="AA22" s="16">
        <f>SUBTOTAL(9,$T9:AA9)</f>
        <v>75</v>
      </c>
      <c r="AB22" s="15">
        <f>SUBTOTAL(9,$T9:AB9)</f>
        <v>82</v>
      </c>
      <c r="AC22" s="15">
        <f>SUBTOTAL(9,$T9:AC9)</f>
        <v>94</v>
      </c>
      <c r="AD22" s="15">
        <f>SUBTOTAL(9,$T9:AD9)</f>
        <v>125</v>
      </c>
      <c r="AE22" s="16">
        <f>SUBTOTAL(9,$T9:AE9)</f>
        <v>125</v>
      </c>
      <c r="AF22" s="15">
        <f>SUBTOTAL(9,$T9:AF9)</f>
        <v>160</v>
      </c>
      <c r="AG22" s="15">
        <f>SUBTOTAL(9,$T9:AG9)</f>
        <v>245</v>
      </c>
      <c r="AH22" s="15">
        <f>SUBTOTAL(9,$T9:AH9)</f>
        <v>245</v>
      </c>
      <c r="AI22" s="16">
        <f>SUBTOTAL(9,$T9:AI9)</f>
        <v>245</v>
      </c>
      <c r="AJ22" s="16">
        <f>SUBTOTAL(9,$T9:AJ9)</f>
        <v>245</v>
      </c>
    </row>
    <row r="23" spans="1:36" x14ac:dyDescent="0.25">
      <c r="A23" s="61"/>
      <c r="B23" s="14" t="s">
        <v>1656</v>
      </c>
      <c r="C23" s="15">
        <f>SUBTOTAL(9,$C10:C10)</f>
        <v>0</v>
      </c>
      <c r="D23" s="15">
        <f>SUBTOTAL(9,$C10:D10)</f>
        <v>0</v>
      </c>
      <c r="E23" s="15">
        <f>SUBTOTAL(9,$C10:E10)</f>
        <v>0</v>
      </c>
      <c r="F23" s="16">
        <f>SUBTOTAL(9,$C10:F10)</f>
        <v>0</v>
      </c>
      <c r="G23" s="15">
        <f>SUBTOTAL(9,$C10:G10)</f>
        <v>0</v>
      </c>
      <c r="H23" s="15">
        <f>SUBTOTAL(9,$C10:H10)</f>
        <v>0</v>
      </c>
      <c r="I23" s="15">
        <f>SUBTOTAL(9,$C10:I10)</f>
        <v>0</v>
      </c>
      <c r="J23" s="16">
        <f>SUBTOTAL(9,$C10:J10)</f>
        <v>0</v>
      </c>
      <c r="K23" s="15">
        <f>SUBTOTAL(9,$C10:K10)</f>
        <v>0</v>
      </c>
      <c r="L23" s="15">
        <f>SUBTOTAL(9,$C10:L10)</f>
        <v>0</v>
      </c>
      <c r="M23" s="15">
        <f>SUBTOTAL(9,$C10:M10)</f>
        <v>126</v>
      </c>
      <c r="N23" s="16">
        <f>SUBTOTAL(9,$C10:N10)</f>
        <v>126</v>
      </c>
      <c r="O23" s="15">
        <f>SUBTOTAL(9,$C10:O10)</f>
        <v>167</v>
      </c>
      <c r="P23" s="15">
        <f>SUBTOTAL(9,$C10:P10)</f>
        <v>224</v>
      </c>
      <c r="Q23" s="15">
        <f>SUBTOTAL(9,$C10:Q10)</f>
        <v>266</v>
      </c>
      <c r="R23" s="16">
        <f>SUBTOTAL(9,$C10:R10)</f>
        <v>266</v>
      </c>
      <c r="S23" s="16">
        <f>SUBTOTAL(9,$C10:S10)</f>
        <v>266</v>
      </c>
      <c r="T23" s="15">
        <f>SUBTOTAL(9,$T10:T10)</f>
        <v>23</v>
      </c>
      <c r="U23" s="15">
        <f>SUBTOTAL(9,$T10:U10)</f>
        <v>43</v>
      </c>
      <c r="V23" s="15">
        <f>SUBTOTAL(9,$T10:V10)</f>
        <v>49</v>
      </c>
      <c r="W23" s="16">
        <f>SUBTOTAL(9,$T10:W10)</f>
        <v>49</v>
      </c>
      <c r="X23" s="15">
        <f>SUBTOTAL(9,$T10:X10)</f>
        <v>65</v>
      </c>
      <c r="Y23" s="15">
        <f>SUBTOTAL(9,$T10:Y10)</f>
        <v>74</v>
      </c>
      <c r="Z23" s="15">
        <f>SUBTOTAL(9,$T10:Z10)</f>
        <v>80</v>
      </c>
      <c r="AA23" s="16">
        <f>SUBTOTAL(9,$T10:AA10)</f>
        <v>80</v>
      </c>
      <c r="AB23" s="15">
        <f>SUBTOTAL(9,$T10:AB10)</f>
        <v>88</v>
      </c>
      <c r="AC23" s="15">
        <f>SUBTOTAL(9,$T10:AC10)</f>
        <v>100</v>
      </c>
      <c r="AD23" s="15">
        <f>SUBTOTAL(9,$T10:AD10)</f>
        <v>131</v>
      </c>
      <c r="AE23" s="16">
        <f>SUBTOTAL(9,$T10:AE10)</f>
        <v>131</v>
      </c>
      <c r="AF23" s="15">
        <f>SUBTOTAL(9,$T10:AF10)</f>
        <v>169</v>
      </c>
      <c r="AG23" s="15">
        <f>SUBTOTAL(9,$T10:AG10)</f>
        <v>257</v>
      </c>
      <c r="AH23" s="15">
        <f>SUBTOTAL(9,$T10:AH10)</f>
        <v>257</v>
      </c>
      <c r="AI23" s="16">
        <f>SUBTOTAL(9,$T10:AI10)</f>
        <v>257</v>
      </c>
      <c r="AJ23" s="16">
        <f>SUBTOTAL(9,$T10:AJ10)</f>
        <v>257</v>
      </c>
    </row>
    <row r="24" spans="1:36" x14ac:dyDescent="0.25">
      <c r="A24" s="61"/>
      <c r="B24" s="14" t="s">
        <v>1649</v>
      </c>
      <c r="C24" s="15">
        <f>SUBTOTAL(9,$C11:C11)</f>
        <v>2</v>
      </c>
      <c r="D24" s="15">
        <f>SUBTOTAL(9,$C11:D11)</f>
        <v>12</v>
      </c>
      <c r="E24" s="15">
        <f>SUBTOTAL(9,$C11:E11)</f>
        <v>13</v>
      </c>
      <c r="F24" s="16">
        <f>SUBTOTAL(9,$C11:F11)</f>
        <v>13</v>
      </c>
      <c r="G24" s="15">
        <f>SUBTOTAL(9,$C11:G11)</f>
        <v>14</v>
      </c>
      <c r="H24" s="15">
        <f>SUBTOTAL(9,$C11:H11)</f>
        <v>16</v>
      </c>
      <c r="I24" s="15">
        <f>SUBTOTAL(9,$C11:I11)</f>
        <v>22</v>
      </c>
      <c r="J24" s="16">
        <f>SUBTOTAL(9,$C11:J11)</f>
        <v>22</v>
      </c>
      <c r="K24" s="15">
        <f>SUBTOTAL(9,$C11:K11)</f>
        <v>25</v>
      </c>
      <c r="L24" s="15">
        <f>SUBTOTAL(9,$C11:L11)</f>
        <v>28</v>
      </c>
      <c r="M24" s="15">
        <f>SUBTOTAL(9,$C11:M11)</f>
        <v>31</v>
      </c>
      <c r="N24" s="16">
        <f>SUBTOTAL(9,$C11:N11)</f>
        <v>31</v>
      </c>
      <c r="O24" s="15">
        <f>SUBTOTAL(9,$C11:O11)</f>
        <v>38</v>
      </c>
      <c r="P24" s="15">
        <f>SUBTOTAL(9,$C11:P11)</f>
        <v>47</v>
      </c>
      <c r="Q24" s="15">
        <f>SUBTOTAL(9,$C11:Q11)</f>
        <v>52</v>
      </c>
      <c r="R24" s="16">
        <f>SUBTOTAL(9,$C11:R11)</f>
        <v>52</v>
      </c>
      <c r="S24" s="16">
        <f>SUBTOTAL(9,$C11:S11)</f>
        <v>52</v>
      </c>
      <c r="T24" s="15">
        <f>SUBTOTAL(9,$T11:T11)</f>
        <v>7</v>
      </c>
      <c r="U24" s="15">
        <f>SUBTOTAL(9,$T11:U11)</f>
        <v>16</v>
      </c>
      <c r="V24" s="15">
        <f>SUBTOTAL(9,$T11:V11)</f>
        <v>24</v>
      </c>
      <c r="W24" s="16">
        <f>SUBTOTAL(9,$T11:W11)</f>
        <v>24</v>
      </c>
      <c r="X24" s="15">
        <f>SUBTOTAL(9,$T11:X11)</f>
        <v>30</v>
      </c>
      <c r="Y24" s="15">
        <f>SUBTOTAL(9,$T11:Y11)</f>
        <v>40</v>
      </c>
      <c r="Z24" s="15">
        <f>SUBTOTAL(9,$T11:Z11)</f>
        <v>46</v>
      </c>
      <c r="AA24" s="16">
        <f>SUBTOTAL(9,$T11:AA11)</f>
        <v>46</v>
      </c>
      <c r="AB24" s="15">
        <f>SUBTOTAL(9,$T11:AB11)</f>
        <v>50</v>
      </c>
      <c r="AC24" s="15">
        <f>SUBTOTAL(9,$T11:AC11)</f>
        <v>57</v>
      </c>
      <c r="AD24" s="15">
        <f>SUBTOTAL(9,$T11:AD11)</f>
        <v>71</v>
      </c>
      <c r="AE24" s="16">
        <f>SUBTOTAL(9,$T11:AE11)</f>
        <v>71</v>
      </c>
      <c r="AF24" s="15">
        <f>SUBTOTAL(9,$T11:AF11)</f>
        <v>78</v>
      </c>
      <c r="AG24" s="15">
        <f>SUBTOTAL(9,$T11:AG11)</f>
        <v>89</v>
      </c>
      <c r="AH24" s="15">
        <f>SUBTOTAL(9,$T11:AH11)</f>
        <v>89</v>
      </c>
      <c r="AI24" s="16">
        <f>SUBTOTAL(9,$T11:AI11)</f>
        <v>89</v>
      </c>
      <c r="AJ24" s="16">
        <f>SUBTOTAL(9,$T11:AJ11)</f>
        <v>89</v>
      </c>
    </row>
    <row r="25" spans="1:36" x14ac:dyDescent="0.25">
      <c r="A25" s="61"/>
      <c r="B25" s="14" t="s">
        <v>1648</v>
      </c>
      <c r="C25" s="15">
        <f>SUBTOTAL(9,$C12:C12)</f>
        <v>14</v>
      </c>
      <c r="D25" s="15">
        <f>SUBTOTAL(9,$C12:D12)</f>
        <v>26</v>
      </c>
      <c r="E25" s="15">
        <f>SUBTOTAL(9,$C12:E12)</f>
        <v>29</v>
      </c>
      <c r="F25" s="16">
        <f>SUBTOTAL(9,$C12:F12)</f>
        <v>29</v>
      </c>
      <c r="G25" s="15">
        <f>SUBTOTAL(9,$C12:G12)</f>
        <v>31</v>
      </c>
      <c r="H25" s="15">
        <f>SUBTOTAL(9,$C12:H12)</f>
        <v>33</v>
      </c>
      <c r="I25" s="15">
        <f>SUBTOTAL(9,$C12:I12)</f>
        <v>38</v>
      </c>
      <c r="J25" s="16">
        <f>SUBTOTAL(9,$C12:J12)</f>
        <v>38</v>
      </c>
      <c r="K25" s="15">
        <f>SUBTOTAL(9,$C12:K12)</f>
        <v>42</v>
      </c>
      <c r="L25" s="15">
        <f>SUBTOTAL(9,$C12:L12)</f>
        <v>44</v>
      </c>
      <c r="M25" s="15">
        <f>SUBTOTAL(9,$C12:M12)</f>
        <v>48</v>
      </c>
      <c r="N25" s="16">
        <f>SUBTOTAL(9,$C12:N12)</f>
        <v>48</v>
      </c>
      <c r="O25" s="15">
        <f>SUBTOTAL(9,$C12:O12)</f>
        <v>56</v>
      </c>
      <c r="P25" s="15">
        <f>SUBTOTAL(9,$C12:P12)</f>
        <v>67</v>
      </c>
      <c r="Q25" s="15">
        <f>SUBTOTAL(9,$C12:Q12)</f>
        <v>73</v>
      </c>
      <c r="R25" s="16">
        <f>SUBTOTAL(9,$C12:R12)</f>
        <v>73</v>
      </c>
      <c r="S25" s="16">
        <f>SUBTOTAL(9,$C12:S12)</f>
        <v>73</v>
      </c>
      <c r="T25" s="15">
        <f>SUBTOTAL(9,$T12:T12)</f>
        <v>9</v>
      </c>
      <c r="U25" s="15">
        <f>SUBTOTAL(9,$T12:U12)</f>
        <v>22</v>
      </c>
      <c r="V25" s="15">
        <f>SUBTOTAL(9,$T12:V12)</f>
        <v>28</v>
      </c>
      <c r="W25" s="16">
        <f>SUBTOTAL(9,$T12:W12)</f>
        <v>28</v>
      </c>
      <c r="X25" s="15">
        <f>SUBTOTAL(9,$T12:X12)</f>
        <v>34</v>
      </c>
      <c r="Y25" s="15">
        <f>SUBTOTAL(9,$T12:Y12)</f>
        <v>44</v>
      </c>
      <c r="Z25" s="15">
        <f>SUBTOTAL(9,$T12:Z12)</f>
        <v>51</v>
      </c>
      <c r="AA25" s="16">
        <f>SUBTOTAL(9,$T12:AA12)</f>
        <v>51</v>
      </c>
      <c r="AB25" s="15">
        <f>SUBTOTAL(9,$T12:AB12)</f>
        <v>57</v>
      </c>
      <c r="AC25" s="15">
        <f>SUBTOTAL(9,$T12:AC12)</f>
        <v>70</v>
      </c>
      <c r="AD25" s="15">
        <f>SUBTOTAL(9,$T12:AD12)</f>
        <v>85</v>
      </c>
      <c r="AE25" s="16">
        <f>SUBTOTAL(9,$T12:AE12)</f>
        <v>85</v>
      </c>
      <c r="AF25" s="15">
        <f>SUBTOTAL(9,$T12:AF12)</f>
        <v>90</v>
      </c>
      <c r="AG25" s="15">
        <f>SUBTOTAL(9,$T12:AG12)</f>
        <v>105</v>
      </c>
      <c r="AH25" s="15">
        <f>SUBTOTAL(9,$T12:AH12)</f>
        <v>105</v>
      </c>
      <c r="AI25" s="16">
        <f>SUBTOTAL(9,$T12:AI12)</f>
        <v>105</v>
      </c>
      <c r="AJ25" s="16">
        <f>SUBTOTAL(9,$T12:AJ12)</f>
        <v>105</v>
      </c>
    </row>
    <row r="26" spans="1:36" x14ac:dyDescent="0.25">
      <c r="A26" s="61"/>
      <c r="B26" s="14" t="s">
        <v>1646</v>
      </c>
      <c r="C26" s="15">
        <f>SUBTOTAL(9,$C13:C13)</f>
        <v>8</v>
      </c>
      <c r="D26" s="15">
        <f>SUBTOTAL(9,$C13:D13)</f>
        <v>22</v>
      </c>
      <c r="E26" s="15">
        <f>SUBTOTAL(9,$C13:E13)</f>
        <v>29</v>
      </c>
      <c r="F26" s="16">
        <f>SUBTOTAL(9,$C13:F13)</f>
        <v>29</v>
      </c>
      <c r="G26" s="15">
        <f>SUBTOTAL(9,$C13:G13)</f>
        <v>34</v>
      </c>
      <c r="H26" s="15">
        <f>SUBTOTAL(9,$C13:H13)</f>
        <v>43</v>
      </c>
      <c r="I26" s="15">
        <f>SUBTOTAL(9,$C13:I13)</f>
        <v>49</v>
      </c>
      <c r="J26" s="16">
        <f>SUBTOTAL(9,$C13:J13)</f>
        <v>49</v>
      </c>
      <c r="K26" s="15">
        <f>SUBTOTAL(9,$C13:K13)</f>
        <v>53</v>
      </c>
      <c r="L26" s="15">
        <f>SUBTOTAL(9,$C13:L13)</f>
        <v>60</v>
      </c>
      <c r="M26" s="15">
        <f>SUBTOTAL(9,$C13:M13)</f>
        <v>69</v>
      </c>
      <c r="N26" s="16">
        <f>SUBTOTAL(9,$C13:N13)</f>
        <v>69</v>
      </c>
      <c r="O26" s="15">
        <f>SUBTOTAL(9,$C13:O13)</f>
        <v>79</v>
      </c>
      <c r="P26" s="15">
        <f>SUBTOTAL(9,$C13:P13)</f>
        <v>89</v>
      </c>
      <c r="Q26" s="15">
        <f>SUBTOTAL(9,$C13:Q13)</f>
        <v>96</v>
      </c>
      <c r="R26" s="16">
        <f>SUBTOTAL(9,$C13:R13)</f>
        <v>96</v>
      </c>
      <c r="S26" s="16">
        <f>SUBTOTAL(9,$C13:S13)</f>
        <v>96</v>
      </c>
      <c r="T26" s="15">
        <f>SUBTOTAL(9,$T13:T13)</f>
        <v>8</v>
      </c>
      <c r="U26" s="15">
        <f>SUBTOTAL(9,$T13:U13)</f>
        <v>20</v>
      </c>
      <c r="V26" s="15">
        <f>SUBTOTAL(9,$T13:V13)</f>
        <v>30</v>
      </c>
      <c r="W26" s="16">
        <f>SUBTOTAL(9,$T13:W13)</f>
        <v>30</v>
      </c>
      <c r="X26" s="15">
        <f>SUBTOTAL(9,$T13:X13)</f>
        <v>40</v>
      </c>
      <c r="Y26" s="15">
        <f>SUBTOTAL(9,$T13:Y13)</f>
        <v>51</v>
      </c>
      <c r="Z26" s="15">
        <f>SUBTOTAL(9,$T13:Z13)</f>
        <v>57</v>
      </c>
      <c r="AA26" s="16">
        <f>SUBTOTAL(9,$T13:AA13)</f>
        <v>57</v>
      </c>
      <c r="AB26" s="15">
        <f>SUBTOTAL(9,$T13:AB13)</f>
        <v>62</v>
      </c>
      <c r="AC26" s="15">
        <f>SUBTOTAL(9,$T13:AC13)</f>
        <v>70</v>
      </c>
      <c r="AD26" s="15">
        <f>SUBTOTAL(9,$T13:AD13)</f>
        <v>81</v>
      </c>
      <c r="AE26" s="16">
        <f>SUBTOTAL(9,$T13:AE13)</f>
        <v>81</v>
      </c>
      <c r="AF26" s="15">
        <f>SUBTOTAL(9,$T13:AF13)</f>
        <v>92</v>
      </c>
      <c r="AG26" s="15">
        <f>SUBTOTAL(9,$T13:AG13)</f>
        <v>110</v>
      </c>
      <c r="AH26" s="15">
        <f>SUBTOTAL(9,$T13:AH13)</f>
        <v>110</v>
      </c>
      <c r="AI26" s="16">
        <f>SUBTOTAL(9,$T13:AI13)</f>
        <v>110</v>
      </c>
      <c r="AJ26" s="16">
        <f>SUBTOTAL(9,$T13:AJ13)</f>
        <v>110</v>
      </c>
    </row>
    <row r="27" spans="1:36" x14ac:dyDescent="0.25">
      <c r="A27" s="61"/>
      <c r="B27" s="14" t="s">
        <v>1645</v>
      </c>
      <c r="C27" s="15">
        <f>SUBTOTAL(9,$C14:C14)</f>
        <v>8</v>
      </c>
      <c r="D27" s="15">
        <f>SUBTOTAL(9,$C14:D14)</f>
        <v>18</v>
      </c>
      <c r="E27" s="15">
        <f>SUBTOTAL(9,$C14:E14)</f>
        <v>19</v>
      </c>
      <c r="F27" s="16">
        <f>SUBTOTAL(9,$C14:F14)</f>
        <v>19</v>
      </c>
      <c r="G27" s="15">
        <f>SUBTOTAL(9,$C14:G14)</f>
        <v>21</v>
      </c>
      <c r="H27" s="15">
        <f>SUBTOTAL(9,$C14:H14)</f>
        <v>23</v>
      </c>
      <c r="I27" s="15">
        <f>SUBTOTAL(9,$C14:I14)</f>
        <v>29</v>
      </c>
      <c r="J27" s="16">
        <f>SUBTOTAL(9,$C14:J14)</f>
        <v>29</v>
      </c>
      <c r="K27" s="15">
        <f>SUBTOTAL(9,$C14:K14)</f>
        <v>32</v>
      </c>
      <c r="L27" s="15">
        <f>SUBTOTAL(9,$C14:L14)</f>
        <v>34</v>
      </c>
      <c r="M27" s="15">
        <f>SUBTOTAL(9,$C14:M14)</f>
        <v>37</v>
      </c>
      <c r="N27" s="16">
        <f>SUBTOTAL(9,$C14:N14)</f>
        <v>37</v>
      </c>
      <c r="O27" s="15">
        <f>SUBTOTAL(9,$C14:O14)</f>
        <v>45</v>
      </c>
      <c r="P27" s="15">
        <f>SUBTOTAL(9,$C14:P14)</f>
        <v>55</v>
      </c>
      <c r="Q27" s="15">
        <f>SUBTOTAL(9,$C14:Q14)</f>
        <v>62</v>
      </c>
      <c r="R27" s="16">
        <f>SUBTOTAL(9,$C14:R14)</f>
        <v>62</v>
      </c>
      <c r="S27" s="16">
        <f>SUBTOTAL(9,$C14:S14)</f>
        <v>62</v>
      </c>
      <c r="T27" s="15">
        <f>SUBTOTAL(9,$T14:T14)</f>
        <v>7</v>
      </c>
      <c r="U27" s="15">
        <f>SUBTOTAL(9,$T14:U14)</f>
        <v>16</v>
      </c>
      <c r="V27" s="15">
        <f>SUBTOTAL(9,$T14:V14)</f>
        <v>21</v>
      </c>
      <c r="W27" s="16">
        <f>SUBTOTAL(9,$T14:W14)</f>
        <v>21</v>
      </c>
      <c r="X27" s="15">
        <f>SUBTOTAL(9,$T14:X14)</f>
        <v>25</v>
      </c>
      <c r="Y27" s="15">
        <f>SUBTOTAL(9,$T14:Y14)</f>
        <v>34</v>
      </c>
      <c r="Z27" s="15">
        <f>SUBTOTAL(9,$T14:Z14)</f>
        <v>40</v>
      </c>
      <c r="AA27" s="16">
        <f>SUBTOTAL(9,$T14:AA14)</f>
        <v>40</v>
      </c>
      <c r="AB27" s="15">
        <f>SUBTOTAL(9,$T14:AB14)</f>
        <v>46</v>
      </c>
      <c r="AC27" s="15">
        <f>SUBTOTAL(9,$T14:AC14)</f>
        <v>59</v>
      </c>
      <c r="AD27" s="15">
        <f>SUBTOTAL(9,$T14:AD14)</f>
        <v>73</v>
      </c>
      <c r="AE27" s="16">
        <f>SUBTOTAL(9,$T14:AE14)</f>
        <v>73</v>
      </c>
      <c r="AF27" s="15">
        <f>SUBTOTAL(9,$T14:AF14)</f>
        <v>79</v>
      </c>
      <c r="AG27" s="15">
        <f>SUBTOTAL(9,$T14:AG14)</f>
        <v>100</v>
      </c>
      <c r="AH27" s="15">
        <f>SUBTOTAL(9,$T14:AH14)</f>
        <v>100</v>
      </c>
      <c r="AI27" s="16">
        <f>SUBTOTAL(9,$T14:AI14)</f>
        <v>100</v>
      </c>
      <c r="AJ27" s="16">
        <f>SUBTOTAL(9,$T14:AJ14)</f>
        <v>100</v>
      </c>
    </row>
  </sheetData>
  <mergeCells count="4">
    <mergeCell ref="C1:S1"/>
    <mergeCell ref="T1:AJ1"/>
    <mergeCell ref="A3:A14"/>
    <mergeCell ref="A16:A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9BE9-B685-4705-885B-75742166E311}">
  <sheetPr>
    <tabColor rgb="FF00B0F0"/>
  </sheetPr>
  <dimension ref="A1:AJ86"/>
  <sheetViews>
    <sheetView workbookViewId="0">
      <selection activeCell="T3" sqref="T3"/>
    </sheetView>
  </sheetViews>
  <sheetFormatPr defaultRowHeight="15" outlineLevelCol="1" x14ac:dyDescent="0.25"/>
  <cols>
    <col min="2" max="2" width="66.42578125" customWidth="1"/>
    <col min="3" max="18" width="9.140625" outlineLevel="1"/>
    <col min="19" max="19" width="12.28515625" customWidth="1"/>
    <col min="36" max="36" width="13.140625" customWidth="1"/>
  </cols>
  <sheetData>
    <row r="1" spans="1:36" ht="15.75" thickBot="1" x14ac:dyDescent="0.3">
      <c r="B1" s="10" t="s">
        <v>5</v>
      </c>
      <c r="C1" s="55" t="s">
        <v>1351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58" t="s">
        <v>1352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</row>
    <row r="2" spans="1:36" x14ac:dyDescent="0.25">
      <c r="B2" s="11" t="s">
        <v>1357</v>
      </c>
      <c r="C2" s="12" t="str">
        <f>"JUL, "&amp;C1</f>
        <v>JUL, FY24</v>
      </c>
      <c r="D2" s="12" t="str">
        <f>"AUG, "&amp;C1</f>
        <v>AUG, FY24</v>
      </c>
      <c r="E2" s="12" t="str">
        <f>"SEP, "&amp;C1</f>
        <v>SEP, FY24</v>
      </c>
      <c r="F2" s="12" t="str">
        <f>"Q1, "&amp;C1</f>
        <v>Q1, FY24</v>
      </c>
      <c r="G2" s="12" t="str">
        <f>"OCT, "&amp;C1</f>
        <v>OCT, FY24</v>
      </c>
      <c r="H2" s="12" t="str">
        <f>"NOV, "&amp;C1</f>
        <v>NOV, FY24</v>
      </c>
      <c r="I2" s="12" t="str">
        <f>"DEC, "&amp;C1</f>
        <v>DEC, FY24</v>
      </c>
      <c r="J2" s="12" t="str">
        <f>"Q2, "&amp;C1</f>
        <v>Q2, FY24</v>
      </c>
      <c r="K2" s="12" t="str">
        <f>"JAN, "&amp;C1</f>
        <v>JAN, FY24</v>
      </c>
      <c r="L2" s="12" t="str">
        <f>"FEB, "&amp;C1</f>
        <v>FEB, FY24</v>
      </c>
      <c r="M2" s="12" t="str">
        <f>"MAR, "&amp;C1</f>
        <v>MAR, FY24</v>
      </c>
      <c r="N2" s="12" t="str">
        <f>"Q3, "&amp;C1</f>
        <v>Q3, FY24</v>
      </c>
      <c r="O2" s="12" t="str">
        <f>"APR, "&amp;C1</f>
        <v>APR, FY24</v>
      </c>
      <c r="P2" s="12" t="str">
        <f>"MAY, "&amp;C1</f>
        <v>MAY, FY24</v>
      </c>
      <c r="Q2" s="12" t="str">
        <f>"JUN, "&amp;C1</f>
        <v>JUN, FY24</v>
      </c>
      <c r="R2" s="12" t="str">
        <f>"Q4, "&amp;C1</f>
        <v>Q4, FY24</v>
      </c>
      <c r="S2" s="12" t="str">
        <f>"Full Year, "&amp;C1</f>
        <v>Full Year, FY24</v>
      </c>
      <c r="T2" s="13" t="str">
        <f>"JUL, "&amp;T1</f>
        <v>JUL, FY25</v>
      </c>
      <c r="U2" s="13" t="str">
        <f>"AUG, "&amp;T1</f>
        <v>AUG, FY25</v>
      </c>
      <c r="V2" s="13" t="str">
        <f>"SEP, "&amp;T1</f>
        <v>SEP, FY25</v>
      </c>
      <c r="W2" s="13" t="str">
        <f>"Q1, "&amp;T1</f>
        <v>Q1, FY25</v>
      </c>
      <c r="X2" s="13" t="str">
        <f>"OCT, "&amp;T1</f>
        <v>OCT, FY25</v>
      </c>
      <c r="Y2" s="13" t="str">
        <f>"NOV, "&amp;T1</f>
        <v>NOV, FY25</v>
      </c>
      <c r="Z2" s="13" t="str">
        <f>"DEC, "&amp;T1</f>
        <v>DEC, FY25</v>
      </c>
      <c r="AA2" s="13" t="str">
        <f>"Q2, "&amp;T1</f>
        <v>Q2, FY25</v>
      </c>
      <c r="AB2" s="13" t="str">
        <f>"JAN, "&amp;T1</f>
        <v>JAN, FY25</v>
      </c>
      <c r="AC2" s="13" t="str">
        <f>"FEB, "&amp;T1</f>
        <v>FEB, FY25</v>
      </c>
      <c r="AD2" s="13" t="str">
        <f>"MAR, "&amp;T1</f>
        <v>MAR, FY25</v>
      </c>
      <c r="AE2" s="13" t="str">
        <f>"Q3, "&amp;T1</f>
        <v>Q3, FY25</v>
      </c>
      <c r="AF2" s="13" t="str">
        <f>"APR, "&amp;T1</f>
        <v>APR, FY25</v>
      </c>
      <c r="AG2" s="13" t="str">
        <f>"MAY, "&amp;T1</f>
        <v>MAY, FY25</v>
      </c>
      <c r="AH2" s="13" t="str">
        <f>"JUN, "&amp;T1</f>
        <v>JUN, FY25</v>
      </c>
      <c r="AI2" s="13" t="str">
        <f>"Q4, "&amp;T1</f>
        <v>Q4, FY25</v>
      </c>
      <c r="AJ2" s="13" t="str">
        <f>"Full Year, "&amp;T1</f>
        <v>Full Year, FY25</v>
      </c>
    </row>
    <row r="3" spans="1:36" ht="15" customHeight="1" x14ac:dyDescent="0.25">
      <c r="A3" s="65" t="s">
        <v>1356</v>
      </c>
      <c r="B3" s="14" t="s">
        <v>4</v>
      </c>
      <c r="C3" s="15">
        <f>COUNTIFS('MLA Data Dump'!$H:$H,'MLA FEED 2'!$B3,'MLA Data Dump'!$M:$M,'MLA FEED 2'!C$2,'MLA Data Dump'!$I:$I,'MLA FEED 2'!$B$1)</f>
        <v>0</v>
      </c>
      <c r="D3" s="15">
        <f>COUNTIFS('MLA Data Dump'!$H:$H,'MLA FEED 2'!$B3,'MLA Data Dump'!$M:$M,'MLA FEED 2'!D$2,'MLA Data Dump'!$I:$I,'MLA FEED 2'!$B$1)</f>
        <v>0</v>
      </c>
      <c r="E3" s="15">
        <f>COUNTIFS('MLA Data Dump'!$H:$H,'MLA FEED 2'!$B3,'MLA Data Dump'!$M:$M,'MLA FEED 2'!E$2,'MLA Data Dump'!$I:$I,'MLA FEED 2'!$B$1)</f>
        <v>0</v>
      </c>
      <c r="F3" s="16">
        <f>SUBTOTAL(9,C3:E3)</f>
        <v>0</v>
      </c>
      <c r="G3" s="15">
        <f>COUNTIFS('MLA Data Dump'!$H:$H,'MLA FEED 2'!$B3,'MLA Data Dump'!$M:$M,'MLA FEED 2'!G$2,'MLA Data Dump'!$I:$I,'MLA FEED 2'!$B$1)</f>
        <v>0</v>
      </c>
      <c r="H3" s="15">
        <f>COUNTIFS('MLA Data Dump'!$H:$H,'MLA FEED 2'!$B3,'MLA Data Dump'!$M:$M,'MLA FEED 2'!H$2,'MLA Data Dump'!$I:$I,'MLA FEED 2'!$B$1)</f>
        <v>0</v>
      </c>
      <c r="I3" s="15">
        <f>COUNTIFS('MLA Data Dump'!$H:$H,'MLA FEED 2'!$B3,'MLA Data Dump'!$M:$M,'MLA FEED 2'!I$2,'MLA Data Dump'!$I:$I,'MLA FEED 2'!$B$1)</f>
        <v>0</v>
      </c>
      <c r="J3" s="16">
        <f>SUBTOTAL(9,G3:I3)</f>
        <v>0</v>
      </c>
      <c r="K3" s="15">
        <f>COUNTIFS('MLA Data Dump'!$H:$H,'MLA FEED 2'!$B3,'MLA Data Dump'!$M:$M,'MLA FEED 2'!K$2,'MLA Data Dump'!$I:$I,'MLA FEED 2'!$B$1)</f>
        <v>0</v>
      </c>
      <c r="L3" s="15">
        <f>COUNTIFS('MLA Data Dump'!$H:$H,'MLA FEED 2'!$B3,'MLA Data Dump'!$M:$M,'MLA FEED 2'!L$2,'MLA Data Dump'!$I:$I,'MLA FEED 2'!$B$1)</f>
        <v>0</v>
      </c>
      <c r="M3" s="15">
        <f>COUNTIFS('MLA Data Dump'!$H:$H,'MLA FEED 2'!$B3,'MLA Data Dump'!$M:$M,'MLA FEED 2'!M$2,'MLA Data Dump'!$I:$I,'MLA FEED 2'!$B$1)</f>
        <v>0</v>
      </c>
      <c r="N3" s="16">
        <f>SUBTOTAL(9,K3:M3)</f>
        <v>0</v>
      </c>
      <c r="O3" s="15">
        <f>COUNTIFS('MLA Data Dump'!$H:$H,'MLA FEED 2'!$B3,'MLA Data Dump'!$M:$M,'MLA FEED 2'!O$2,'MLA Data Dump'!$I:$I,'MLA FEED 2'!$B$1)</f>
        <v>0</v>
      </c>
      <c r="P3" s="15">
        <f>COUNTIFS('MLA Data Dump'!$H:$H,'MLA FEED 2'!$B3,'MLA Data Dump'!$M:$M,'MLA FEED 2'!P$2,'MLA Data Dump'!$I:$I,'MLA FEED 2'!$B$1)</f>
        <v>0</v>
      </c>
      <c r="Q3" s="15">
        <f>COUNTIFS('MLA Data Dump'!$H:$H,'MLA FEED 2'!$B3,'MLA Data Dump'!$M:$M,'MLA FEED 2'!Q$2,'MLA Data Dump'!$I:$I,'MLA FEED 2'!$B$1)</f>
        <v>0</v>
      </c>
      <c r="R3" s="16">
        <f>SUBTOTAL(9,O3:Q3)</f>
        <v>0</v>
      </c>
      <c r="S3" s="16">
        <f>SUBTOTAL(9,C3:R3)</f>
        <v>0</v>
      </c>
      <c r="T3" s="15">
        <f>COUNTIFS('MLA Data Dump'!$H:$H,'MLA FEED 2'!$B3,'MLA Data Dump'!$M:$M,'MLA FEED 2'!T$2,'MLA Data Dump'!$I:$I,'MLA FEED 2'!$B$1)</f>
        <v>1</v>
      </c>
      <c r="U3" s="15">
        <f>COUNTIFS('MLA Data Dump'!$H:$H,'MLA FEED 2'!$B3,'MLA Data Dump'!$M:$M,'MLA FEED 2'!U$2,'MLA Data Dump'!$I:$I,'MLA FEED 2'!$B$1)</f>
        <v>0</v>
      </c>
      <c r="V3" s="15">
        <f>COUNTIFS('MLA Data Dump'!$H:$H,'MLA FEED 2'!$B3,'MLA Data Dump'!$M:$M,'MLA FEED 2'!V$2,'MLA Data Dump'!$I:$I,'MLA FEED 2'!$B$1)</f>
        <v>0</v>
      </c>
      <c r="W3" s="16">
        <f>SUBTOTAL(9,T3:V3)</f>
        <v>1</v>
      </c>
      <c r="X3" s="15">
        <f>COUNTIFS('MLA Data Dump'!$H:$H,'MLA FEED 2'!$B3,'MLA Data Dump'!$M:$M,'MLA FEED 2'!X$2,'MLA Data Dump'!$I:$I,'MLA FEED 2'!$B$1)</f>
        <v>0</v>
      </c>
      <c r="Y3" s="15">
        <f>COUNTIFS('MLA Data Dump'!$H:$H,'MLA FEED 2'!$B3,'MLA Data Dump'!$M:$M,'MLA FEED 2'!Y$2,'MLA Data Dump'!$I:$I,'MLA FEED 2'!$B$1)</f>
        <v>0</v>
      </c>
      <c r="Z3" s="15">
        <f>COUNTIFS('MLA Data Dump'!$H:$H,'MLA FEED 2'!$B3,'MLA Data Dump'!$M:$M,'MLA FEED 2'!Z$2,'MLA Data Dump'!$I:$I,'MLA FEED 2'!$B$1)</f>
        <v>0</v>
      </c>
      <c r="AA3" s="16">
        <f>SUBTOTAL(9,X3:Z3)</f>
        <v>0</v>
      </c>
      <c r="AB3" s="15">
        <f>COUNTIFS('MLA Data Dump'!$H:$H,'MLA FEED 2'!$B3,'MLA Data Dump'!$M:$M,'MLA FEED 2'!AB$2,'MLA Data Dump'!$I:$I,'MLA FEED 2'!$B$1)</f>
        <v>0</v>
      </c>
      <c r="AC3" s="15">
        <f>COUNTIFS('MLA Data Dump'!$H:$H,'MLA FEED 2'!$B3,'MLA Data Dump'!$M:$M,'MLA FEED 2'!AC$2,'MLA Data Dump'!$I:$I,'MLA FEED 2'!$B$1)</f>
        <v>0</v>
      </c>
      <c r="AD3" s="15">
        <f>COUNTIFS('MLA Data Dump'!$H:$H,'MLA FEED 2'!$B3,'MLA Data Dump'!$M:$M,'MLA FEED 2'!AD$2,'MLA Data Dump'!$I:$I,'MLA FEED 2'!$B$1)</f>
        <v>1</v>
      </c>
      <c r="AE3" s="16">
        <f>SUBTOTAL(9,AB3:AD3)</f>
        <v>1</v>
      </c>
      <c r="AF3" s="15">
        <f>COUNTIFS('MLA Data Dump'!$H:$H,'MLA FEED 2'!$B3,'MLA Data Dump'!$M:$M,'MLA FEED 2'!AF$2,'MLA Data Dump'!$I:$I,'MLA FEED 2'!$B$1)</f>
        <v>2</v>
      </c>
      <c r="AG3" s="15">
        <f>COUNTIFS('MLA Data Dump'!$H:$H,'MLA FEED 2'!$B3,'MLA Data Dump'!$M:$M,'MLA FEED 2'!AG$2,'MLA Data Dump'!$I:$I,'MLA FEED 2'!$B$1)</f>
        <v>1</v>
      </c>
      <c r="AH3" s="15">
        <f>COUNTIFS('MLA Data Dump'!$H:$H,'MLA FEED 2'!$B3,'MLA Data Dump'!$M:$M,'MLA FEED 2'!AH$2,'MLA Data Dump'!$I:$I,'MLA FEED 2'!$B$1)</f>
        <v>0</v>
      </c>
      <c r="AI3" s="16">
        <f>SUBTOTAL(9,AF3:AH3)</f>
        <v>3</v>
      </c>
      <c r="AJ3" s="16">
        <f>SUBTOTAL(9,T3:AI3)</f>
        <v>5</v>
      </c>
    </row>
    <row r="4" spans="1:36" x14ac:dyDescent="0.25">
      <c r="A4" s="66"/>
      <c r="B4" s="14" t="s">
        <v>7</v>
      </c>
      <c r="C4" s="15">
        <f>COUNTIFS('MLA Data Dump'!$H:$H,'MLA FEED 2'!$B4,'MLA Data Dump'!$M:$M,'MLA FEED 2'!C$2,'MLA Data Dump'!$I:$I,'MLA FEED 2'!$B$1)</f>
        <v>0</v>
      </c>
      <c r="D4" s="15">
        <f>COUNTIFS('MLA Data Dump'!$H:$H,'MLA FEED 2'!$B4,'MLA Data Dump'!$M:$M,'MLA FEED 2'!D$2,'MLA Data Dump'!$I:$I,'MLA FEED 2'!$B$1)</f>
        <v>0</v>
      </c>
      <c r="E4" s="15">
        <f>COUNTIFS('MLA Data Dump'!$H:$H,'MLA FEED 2'!$B4,'MLA Data Dump'!$M:$M,'MLA FEED 2'!E$2,'MLA Data Dump'!$I:$I,'MLA FEED 2'!$B$1)</f>
        <v>0</v>
      </c>
      <c r="F4" s="16">
        <f t="shared" ref="F4:F11" si="0">SUBTOTAL(9,C4:E4)</f>
        <v>0</v>
      </c>
      <c r="G4" s="15">
        <f>COUNTIFS('MLA Data Dump'!$H:$H,'MLA FEED 2'!$B4,'MLA Data Dump'!$M:$M,'MLA FEED 2'!G$2,'MLA Data Dump'!$I:$I,'MLA FEED 2'!$B$1)</f>
        <v>0</v>
      </c>
      <c r="H4" s="15">
        <f>COUNTIFS('MLA Data Dump'!$H:$H,'MLA FEED 2'!$B4,'MLA Data Dump'!$M:$M,'MLA FEED 2'!H$2,'MLA Data Dump'!$I:$I,'MLA FEED 2'!$B$1)</f>
        <v>0</v>
      </c>
      <c r="I4" s="15">
        <f>COUNTIFS('MLA Data Dump'!$H:$H,'MLA FEED 2'!$B4,'MLA Data Dump'!$M:$M,'MLA FEED 2'!I$2,'MLA Data Dump'!$I:$I,'MLA FEED 2'!$B$1)</f>
        <v>0</v>
      </c>
      <c r="J4" s="16">
        <f t="shared" ref="J4:J11" si="1">SUBTOTAL(9,G4:I4)</f>
        <v>0</v>
      </c>
      <c r="K4" s="15">
        <f>COUNTIFS('MLA Data Dump'!$H:$H,'MLA FEED 2'!$B4,'MLA Data Dump'!$M:$M,'MLA FEED 2'!K$2,'MLA Data Dump'!$I:$I,'MLA FEED 2'!$B$1)</f>
        <v>0</v>
      </c>
      <c r="L4" s="15">
        <f>COUNTIFS('MLA Data Dump'!$H:$H,'MLA FEED 2'!$B4,'MLA Data Dump'!$M:$M,'MLA FEED 2'!L$2,'MLA Data Dump'!$I:$I,'MLA FEED 2'!$B$1)</f>
        <v>0</v>
      </c>
      <c r="M4" s="15">
        <f>COUNTIFS('MLA Data Dump'!$H:$H,'MLA FEED 2'!$B4,'MLA Data Dump'!$M:$M,'MLA FEED 2'!M$2,'MLA Data Dump'!$I:$I,'MLA FEED 2'!$B$1)</f>
        <v>0</v>
      </c>
      <c r="N4" s="16">
        <f t="shared" ref="N4:N11" si="2">SUBTOTAL(9,K4:M4)</f>
        <v>0</v>
      </c>
      <c r="O4" s="15">
        <f>COUNTIFS('MLA Data Dump'!$H:$H,'MLA FEED 2'!$B4,'MLA Data Dump'!$M:$M,'MLA FEED 2'!O$2,'MLA Data Dump'!$I:$I,'MLA FEED 2'!$B$1)</f>
        <v>0</v>
      </c>
      <c r="P4" s="15">
        <f>COUNTIFS('MLA Data Dump'!$H:$H,'MLA FEED 2'!$B4,'MLA Data Dump'!$M:$M,'MLA FEED 2'!P$2,'MLA Data Dump'!$I:$I,'MLA FEED 2'!$B$1)</f>
        <v>0</v>
      </c>
      <c r="Q4" s="15">
        <f>COUNTIFS('MLA Data Dump'!$H:$H,'MLA FEED 2'!$B4,'MLA Data Dump'!$M:$M,'MLA FEED 2'!Q$2,'MLA Data Dump'!$I:$I,'MLA FEED 2'!$B$1)</f>
        <v>0</v>
      </c>
      <c r="R4" s="16">
        <f t="shared" ref="R4:R11" si="3">SUBTOTAL(9,O4:Q4)</f>
        <v>0</v>
      </c>
      <c r="S4" s="16">
        <f t="shared" ref="S4:S11" si="4">SUBTOTAL(9,C4:R4)</f>
        <v>0</v>
      </c>
      <c r="T4" s="15">
        <f>COUNTIFS('MLA Data Dump'!$H:$H,'MLA FEED 2'!$B4,'MLA Data Dump'!$M:$M,'MLA FEED 2'!T$2,'MLA Data Dump'!$I:$I,'MLA FEED 2'!$B$1)</f>
        <v>1</v>
      </c>
      <c r="U4" s="15">
        <f>COUNTIFS('MLA Data Dump'!$H:$H,'MLA FEED 2'!$B4,'MLA Data Dump'!$M:$M,'MLA FEED 2'!U$2,'MLA Data Dump'!$I:$I,'MLA FEED 2'!$B$1)</f>
        <v>0</v>
      </c>
      <c r="V4" s="15">
        <f>COUNTIFS('MLA Data Dump'!$H:$H,'MLA FEED 2'!$B4,'MLA Data Dump'!$M:$M,'MLA FEED 2'!V$2,'MLA Data Dump'!$I:$I,'MLA FEED 2'!$B$1)</f>
        <v>0</v>
      </c>
      <c r="W4" s="16">
        <f t="shared" ref="W4:W11" si="5">SUBTOTAL(9,T4:V4)</f>
        <v>1</v>
      </c>
      <c r="X4" s="15">
        <f>COUNTIFS('MLA Data Dump'!$H:$H,'MLA FEED 2'!$B4,'MLA Data Dump'!$M:$M,'MLA FEED 2'!X$2,'MLA Data Dump'!$I:$I,'MLA FEED 2'!$B$1)</f>
        <v>0</v>
      </c>
      <c r="Y4" s="15">
        <f>COUNTIFS('MLA Data Dump'!$H:$H,'MLA FEED 2'!$B4,'MLA Data Dump'!$M:$M,'MLA FEED 2'!Y$2,'MLA Data Dump'!$I:$I,'MLA FEED 2'!$B$1)</f>
        <v>0</v>
      </c>
      <c r="Z4" s="15">
        <f>COUNTIFS('MLA Data Dump'!$H:$H,'MLA FEED 2'!$B4,'MLA Data Dump'!$M:$M,'MLA FEED 2'!Z$2,'MLA Data Dump'!$I:$I,'MLA FEED 2'!$B$1)</f>
        <v>0</v>
      </c>
      <c r="AA4" s="16">
        <f t="shared" ref="AA4:AA11" si="6">SUBTOTAL(9,X4:Z4)</f>
        <v>0</v>
      </c>
      <c r="AB4" s="15">
        <f>COUNTIFS('MLA Data Dump'!$H:$H,'MLA FEED 2'!$B4,'MLA Data Dump'!$M:$M,'MLA FEED 2'!AB$2,'MLA Data Dump'!$I:$I,'MLA FEED 2'!$B$1)</f>
        <v>0</v>
      </c>
      <c r="AC4" s="15">
        <f>COUNTIFS('MLA Data Dump'!$H:$H,'MLA FEED 2'!$B4,'MLA Data Dump'!$M:$M,'MLA FEED 2'!AC$2,'MLA Data Dump'!$I:$I,'MLA FEED 2'!$B$1)</f>
        <v>0</v>
      </c>
      <c r="AD4" s="15">
        <f>COUNTIFS('MLA Data Dump'!$H:$H,'MLA FEED 2'!$B4,'MLA Data Dump'!$M:$M,'MLA FEED 2'!AD$2,'MLA Data Dump'!$I:$I,'MLA FEED 2'!$B$1)</f>
        <v>1</v>
      </c>
      <c r="AE4" s="16">
        <f t="shared" ref="AE4:AE11" si="7">SUBTOTAL(9,AB4:AD4)</f>
        <v>1</v>
      </c>
      <c r="AF4" s="15">
        <f>COUNTIFS('MLA Data Dump'!$H:$H,'MLA FEED 2'!$B4,'MLA Data Dump'!$M:$M,'MLA FEED 2'!AF$2,'MLA Data Dump'!$I:$I,'MLA FEED 2'!$B$1)</f>
        <v>2</v>
      </c>
      <c r="AG4" s="15">
        <f>COUNTIFS('MLA Data Dump'!$H:$H,'MLA FEED 2'!$B4,'MLA Data Dump'!$M:$M,'MLA FEED 2'!AG$2,'MLA Data Dump'!$I:$I,'MLA FEED 2'!$B$1)</f>
        <v>1</v>
      </c>
      <c r="AH4" s="15">
        <f>COUNTIFS('MLA Data Dump'!$H:$H,'MLA FEED 2'!$B4,'MLA Data Dump'!$M:$M,'MLA FEED 2'!AH$2,'MLA Data Dump'!$I:$I,'MLA FEED 2'!$B$1)</f>
        <v>0</v>
      </c>
      <c r="AI4" s="16">
        <f t="shared" ref="AI4:AI11" si="8">SUBTOTAL(9,AF4:AH4)</f>
        <v>3</v>
      </c>
      <c r="AJ4" s="16">
        <f t="shared" ref="AJ4:AJ11" si="9">SUBTOTAL(9,T4:AI4)</f>
        <v>5</v>
      </c>
    </row>
    <row r="5" spans="1:36" x14ac:dyDescent="0.25">
      <c r="A5" s="66"/>
      <c r="B5" s="14" t="s">
        <v>192</v>
      </c>
      <c r="C5" s="15">
        <f>COUNTIFS('MLA Data Dump'!$H:$H,'MLA FEED 2'!$B5,'MLA Data Dump'!$M:$M,'MLA FEED 2'!C$2,'MLA Data Dump'!$I:$I,'MLA FEED 2'!$B$1)</f>
        <v>0</v>
      </c>
      <c r="D5" s="15">
        <f>COUNTIFS('MLA Data Dump'!$H:$H,'MLA FEED 2'!$B5,'MLA Data Dump'!$M:$M,'MLA FEED 2'!D$2,'MLA Data Dump'!$I:$I,'MLA FEED 2'!$B$1)</f>
        <v>0</v>
      </c>
      <c r="E5" s="15">
        <f>COUNTIFS('MLA Data Dump'!$H:$H,'MLA FEED 2'!$B5,'MLA Data Dump'!$M:$M,'MLA FEED 2'!E$2,'MLA Data Dump'!$I:$I,'MLA FEED 2'!$B$1)</f>
        <v>0</v>
      </c>
      <c r="F5" s="16">
        <f t="shared" si="0"/>
        <v>0</v>
      </c>
      <c r="G5" s="15">
        <f>COUNTIFS('MLA Data Dump'!$H:$H,'MLA FEED 2'!$B5,'MLA Data Dump'!$M:$M,'MLA FEED 2'!G$2,'MLA Data Dump'!$I:$I,'MLA FEED 2'!$B$1)</f>
        <v>0</v>
      </c>
      <c r="H5" s="15">
        <f>COUNTIFS('MLA Data Dump'!$H:$H,'MLA FEED 2'!$B5,'MLA Data Dump'!$M:$M,'MLA FEED 2'!H$2,'MLA Data Dump'!$I:$I,'MLA FEED 2'!$B$1)</f>
        <v>0</v>
      </c>
      <c r="I5" s="15">
        <f>COUNTIFS('MLA Data Dump'!$H:$H,'MLA FEED 2'!$B5,'MLA Data Dump'!$M:$M,'MLA FEED 2'!I$2,'MLA Data Dump'!$I:$I,'MLA FEED 2'!$B$1)</f>
        <v>0</v>
      </c>
      <c r="J5" s="16">
        <f t="shared" si="1"/>
        <v>0</v>
      </c>
      <c r="K5" s="15">
        <f>COUNTIFS('MLA Data Dump'!$H:$H,'MLA FEED 2'!$B5,'MLA Data Dump'!$M:$M,'MLA FEED 2'!K$2,'MLA Data Dump'!$I:$I,'MLA FEED 2'!$B$1)</f>
        <v>0</v>
      </c>
      <c r="L5" s="15">
        <f>COUNTIFS('MLA Data Dump'!$H:$H,'MLA FEED 2'!$B5,'MLA Data Dump'!$M:$M,'MLA FEED 2'!L$2,'MLA Data Dump'!$I:$I,'MLA FEED 2'!$B$1)</f>
        <v>0</v>
      </c>
      <c r="M5" s="15">
        <f>COUNTIFS('MLA Data Dump'!$H:$H,'MLA FEED 2'!$B5,'MLA Data Dump'!$M:$M,'MLA FEED 2'!M$2,'MLA Data Dump'!$I:$I,'MLA FEED 2'!$B$1)</f>
        <v>0</v>
      </c>
      <c r="N5" s="16">
        <f t="shared" si="2"/>
        <v>0</v>
      </c>
      <c r="O5" s="15">
        <f>COUNTIFS('MLA Data Dump'!$H:$H,'MLA FEED 2'!$B5,'MLA Data Dump'!$M:$M,'MLA FEED 2'!O$2,'MLA Data Dump'!$I:$I,'MLA FEED 2'!$B$1)</f>
        <v>0</v>
      </c>
      <c r="P5" s="15">
        <f>COUNTIFS('MLA Data Dump'!$H:$H,'MLA FEED 2'!$B5,'MLA Data Dump'!$M:$M,'MLA FEED 2'!P$2,'MLA Data Dump'!$I:$I,'MLA FEED 2'!$B$1)</f>
        <v>0</v>
      </c>
      <c r="Q5" s="15">
        <f>COUNTIFS('MLA Data Dump'!$H:$H,'MLA FEED 2'!$B5,'MLA Data Dump'!$M:$M,'MLA FEED 2'!Q$2,'MLA Data Dump'!$I:$I,'MLA FEED 2'!$B$1)</f>
        <v>0</v>
      </c>
      <c r="R5" s="16">
        <f t="shared" si="3"/>
        <v>0</v>
      </c>
      <c r="S5" s="16">
        <f t="shared" si="4"/>
        <v>0</v>
      </c>
      <c r="T5" s="15">
        <f>COUNTIFS('MLA Data Dump'!$H:$H,'MLA FEED 2'!$B5,'MLA Data Dump'!$M:$M,'MLA FEED 2'!T$2,'MLA Data Dump'!$I:$I,'MLA FEED 2'!$B$1)</f>
        <v>0</v>
      </c>
      <c r="U5" s="15">
        <f>COUNTIFS('MLA Data Dump'!$H:$H,'MLA FEED 2'!$B5,'MLA Data Dump'!$M:$M,'MLA FEED 2'!U$2,'MLA Data Dump'!$I:$I,'MLA FEED 2'!$B$1)</f>
        <v>0</v>
      </c>
      <c r="V5" s="15">
        <f>COUNTIFS('MLA Data Dump'!$H:$H,'MLA FEED 2'!$B5,'MLA Data Dump'!$M:$M,'MLA FEED 2'!V$2,'MLA Data Dump'!$I:$I,'MLA FEED 2'!$B$1)</f>
        <v>0</v>
      </c>
      <c r="W5" s="16">
        <f t="shared" si="5"/>
        <v>0</v>
      </c>
      <c r="X5" s="15">
        <f>COUNTIFS('MLA Data Dump'!$H:$H,'MLA FEED 2'!$B5,'MLA Data Dump'!$M:$M,'MLA FEED 2'!X$2,'MLA Data Dump'!$I:$I,'MLA FEED 2'!$B$1)</f>
        <v>0</v>
      </c>
      <c r="Y5" s="15">
        <f>COUNTIFS('MLA Data Dump'!$H:$H,'MLA FEED 2'!$B5,'MLA Data Dump'!$M:$M,'MLA FEED 2'!Y$2,'MLA Data Dump'!$I:$I,'MLA FEED 2'!$B$1)</f>
        <v>0</v>
      </c>
      <c r="Z5" s="15">
        <f>COUNTIFS('MLA Data Dump'!$H:$H,'MLA FEED 2'!$B5,'MLA Data Dump'!$M:$M,'MLA FEED 2'!Z$2,'MLA Data Dump'!$I:$I,'MLA FEED 2'!$B$1)</f>
        <v>0</v>
      </c>
      <c r="AA5" s="16">
        <f t="shared" si="6"/>
        <v>0</v>
      </c>
      <c r="AB5" s="15">
        <f>COUNTIFS('MLA Data Dump'!$H:$H,'MLA FEED 2'!$B5,'MLA Data Dump'!$M:$M,'MLA FEED 2'!AB$2,'MLA Data Dump'!$I:$I,'MLA FEED 2'!$B$1)</f>
        <v>0</v>
      </c>
      <c r="AC5" s="15">
        <f>COUNTIFS('MLA Data Dump'!$H:$H,'MLA FEED 2'!$B5,'MLA Data Dump'!$M:$M,'MLA FEED 2'!AC$2,'MLA Data Dump'!$I:$I,'MLA FEED 2'!$B$1)</f>
        <v>0</v>
      </c>
      <c r="AD5" s="15">
        <f>COUNTIFS('MLA Data Dump'!$H:$H,'MLA FEED 2'!$B5,'MLA Data Dump'!$M:$M,'MLA FEED 2'!AD$2,'MLA Data Dump'!$I:$I,'MLA FEED 2'!$B$1)</f>
        <v>0</v>
      </c>
      <c r="AE5" s="16">
        <f t="shared" si="7"/>
        <v>0</v>
      </c>
      <c r="AF5" s="15">
        <f>COUNTIFS('MLA Data Dump'!$H:$H,'MLA FEED 2'!$B5,'MLA Data Dump'!$M:$M,'MLA FEED 2'!AF$2,'MLA Data Dump'!$I:$I,'MLA FEED 2'!$B$1)</f>
        <v>0</v>
      </c>
      <c r="AG5" s="15">
        <f>COUNTIFS('MLA Data Dump'!$H:$H,'MLA FEED 2'!$B5,'MLA Data Dump'!$M:$M,'MLA FEED 2'!AG$2,'MLA Data Dump'!$I:$I,'MLA FEED 2'!$B$1)</f>
        <v>0</v>
      </c>
      <c r="AH5" s="15">
        <f>COUNTIFS('MLA Data Dump'!$H:$H,'MLA FEED 2'!$B5,'MLA Data Dump'!$M:$M,'MLA FEED 2'!AH$2,'MLA Data Dump'!$I:$I,'MLA FEED 2'!$B$1)</f>
        <v>0</v>
      </c>
      <c r="AI5" s="16">
        <f t="shared" si="8"/>
        <v>0</v>
      </c>
      <c r="AJ5" s="16">
        <f t="shared" si="9"/>
        <v>0</v>
      </c>
    </row>
    <row r="6" spans="1:36" x14ac:dyDescent="0.25">
      <c r="A6" s="66"/>
      <c r="B6" s="14" t="s">
        <v>1366</v>
      </c>
      <c r="C6" s="15">
        <f>COUNTIFS('MLA Data Dump'!$H:$H,'MLA FEED 2'!$B6,'MLA Data Dump'!$M:$M,'MLA FEED 2'!C$2,'MLA Data Dump'!$I:$I,'MLA FEED 2'!$B$1)</f>
        <v>0</v>
      </c>
      <c r="D6" s="15">
        <f>COUNTIFS('MLA Data Dump'!$H:$H,'MLA FEED 2'!$B6,'MLA Data Dump'!$M:$M,'MLA FEED 2'!D$2,'MLA Data Dump'!$I:$I,'MLA FEED 2'!$B$1)</f>
        <v>0</v>
      </c>
      <c r="E6" s="15">
        <f>COUNTIFS('MLA Data Dump'!$H:$H,'MLA FEED 2'!$B6,'MLA Data Dump'!$M:$M,'MLA FEED 2'!E$2,'MLA Data Dump'!$I:$I,'MLA FEED 2'!$B$1)</f>
        <v>0</v>
      </c>
      <c r="F6" s="16">
        <f t="shared" si="0"/>
        <v>0</v>
      </c>
      <c r="G6" s="15">
        <f>COUNTIFS('MLA Data Dump'!$H:$H,'MLA FEED 2'!$B6,'MLA Data Dump'!$M:$M,'MLA FEED 2'!G$2,'MLA Data Dump'!$I:$I,'MLA FEED 2'!$B$1)</f>
        <v>0</v>
      </c>
      <c r="H6" s="15">
        <f>COUNTIFS('MLA Data Dump'!$H:$H,'MLA FEED 2'!$B6,'MLA Data Dump'!$M:$M,'MLA FEED 2'!H$2,'MLA Data Dump'!$I:$I,'MLA FEED 2'!$B$1)</f>
        <v>0</v>
      </c>
      <c r="I6" s="15">
        <f>COUNTIFS('MLA Data Dump'!$H:$H,'MLA FEED 2'!$B6,'MLA Data Dump'!$M:$M,'MLA FEED 2'!I$2,'MLA Data Dump'!$I:$I,'MLA FEED 2'!$B$1)</f>
        <v>0</v>
      </c>
      <c r="J6" s="16">
        <f t="shared" si="1"/>
        <v>0</v>
      </c>
      <c r="K6" s="15">
        <f>COUNTIFS('MLA Data Dump'!$H:$H,'MLA FEED 2'!$B6,'MLA Data Dump'!$M:$M,'MLA FEED 2'!K$2,'MLA Data Dump'!$I:$I,'MLA FEED 2'!$B$1)</f>
        <v>0</v>
      </c>
      <c r="L6" s="15">
        <f>COUNTIFS('MLA Data Dump'!$H:$H,'MLA FEED 2'!$B6,'MLA Data Dump'!$M:$M,'MLA FEED 2'!L$2,'MLA Data Dump'!$I:$I,'MLA FEED 2'!$B$1)</f>
        <v>0</v>
      </c>
      <c r="M6" s="15">
        <f>COUNTIFS('MLA Data Dump'!$H:$H,'MLA FEED 2'!$B6,'MLA Data Dump'!$M:$M,'MLA FEED 2'!M$2,'MLA Data Dump'!$I:$I,'MLA FEED 2'!$B$1)</f>
        <v>97</v>
      </c>
      <c r="N6" s="16">
        <f t="shared" si="2"/>
        <v>97</v>
      </c>
      <c r="O6" s="15">
        <f>COUNTIFS('MLA Data Dump'!$H:$H,'MLA FEED 2'!$B6,'MLA Data Dump'!$M:$M,'MLA FEED 2'!O$2,'MLA Data Dump'!$I:$I,'MLA FEED 2'!$B$1)</f>
        <v>3</v>
      </c>
      <c r="P6" s="15">
        <f>COUNTIFS('MLA Data Dump'!$H:$H,'MLA FEED 2'!$B6,'MLA Data Dump'!$M:$M,'MLA FEED 2'!P$2,'MLA Data Dump'!$I:$I,'MLA FEED 2'!$B$1)</f>
        <v>0</v>
      </c>
      <c r="Q6" s="15">
        <f>COUNTIFS('MLA Data Dump'!$H:$H,'MLA FEED 2'!$B6,'MLA Data Dump'!$M:$M,'MLA FEED 2'!Q$2,'MLA Data Dump'!$I:$I,'MLA FEED 2'!$B$1)</f>
        <v>2</v>
      </c>
      <c r="R6" s="16">
        <f t="shared" si="3"/>
        <v>5</v>
      </c>
      <c r="S6" s="16">
        <f t="shared" si="4"/>
        <v>102</v>
      </c>
      <c r="T6" s="15">
        <f>COUNTIFS('MLA Data Dump'!$H:$H,'MLA FEED 2'!$B6,'MLA Data Dump'!$M:$M,'MLA FEED 2'!T$2,'MLA Data Dump'!$I:$I,'MLA FEED 2'!$B$1)</f>
        <v>2</v>
      </c>
      <c r="U6" s="15">
        <f>COUNTIFS('MLA Data Dump'!$H:$H,'MLA FEED 2'!$B6,'MLA Data Dump'!$M:$M,'MLA FEED 2'!U$2,'MLA Data Dump'!$I:$I,'MLA FEED 2'!$B$1)</f>
        <v>1</v>
      </c>
      <c r="V6" s="15">
        <f>COUNTIFS('MLA Data Dump'!$H:$H,'MLA FEED 2'!$B6,'MLA Data Dump'!$M:$M,'MLA FEED 2'!V$2,'MLA Data Dump'!$I:$I,'MLA FEED 2'!$B$1)</f>
        <v>0</v>
      </c>
      <c r="W6" s="16">
        <f t="shared" si="5"/>
        <v>3</v>
      </c>
      <c r="X6" s="15">
        <f>COUNTIFS('MLA Data Dump'!$H:$H,'MLA FEED 2'!$B6,'MLA Data Dump'!$M:$M,'MLA FEED 2'!X$2,'MLA Data Dump'!$I:$I,'MLA FEED 2'!$B$1)</f>
        <v>1</v>
      </c>
      <c r="Y6" s="15">
        <f>COUNTIFS('MLA Data Dump'!$H:$H,'MLA FEED 2'!$B6,'MLA Data Dump'!$M:$M,'MLA FEED 2'!Y$2,'MLA Data Dump'!$I:$I,'MLA FEED 2'!$B$1)</f>
        <v>2</v>
      </c>
      <c r="Z6" s="15">
        <f>COUNTIFS('MLA Data Dump'!$H:$H,'MLA FEED 2'!$B6,'MLA Data Dump'!$M:$M,'MLA FEED 2'!Z$2,'MLA Data Dump'!$I:$I,'MLA FEED 2'!$B$1)</f>
        <v>1</v>
      </c>
      <c r="AA6" s="16">
        <f t="shared" si="6"/>
        <v>4</v>
      </c>
      <c r="AB6" s="15">
        <f>COUNTIFS('MLA Data Dump'!$H:$H,'MLA FEED 2'!$B6,'MLA Data Dump'!$M:$M,'MLA FEED 2'!AB$2,'MLA Data Dump'!$I:$I,'MLA FEED 2'!$B$1)</f>
        <v>0</v>
      </c>
      <c r="AC6" s="15">
        <f>COUNTIFS('MLA Data Dump'!$H:$H,'MLA FEED 2'!$B6,'MLA Data Dump'!$M:$M,'MLA FEED 2'!AC$2,'MLA Data Dump'!$I:$I,'MLA FEED 2'!$B$1)</f>
        <v>2</v>
      </c>
      <c r="AD6" s="15">
        <f>COUNTIFS('MLA Data Dump'!$H:$H,'MLA FEED 2'!$B6,'MLA Data Dump'!$M:$M,'MLA FEED 2'!AD$2,'MLA Data Dump'!$I:$I,'MLA FEED 2'!$B$1)</f>
        <v>14</v>
      </c>
      <c r="AE6" s="16">
        <f t="shared" si="7"/>
        <v>16</v>
      </c>
      <c r="AF6" s="15">
        <f>COUNTIFS('MLA Data Dump'!$H:$H,'MLA FEED 2'!$B6,'MLA Data Dump'!$M:$M,'MLA FEED 2'!AF$2,'MLA Data Dump'!$I:$I,'MLA FEED 2'!$B$1)</f>
        <v>10</v>
      </c>
      <c r="AG6" s="15">
        <f>COUNTIFS('MLA Data Dump'!$H:$H,'MLA FEED 2'!$B6,'MLA Data Dump'!$M:$M,'MLA FEED 2'!AG$2,'MLA Data Dump'!$I:$I,'MLA FEED 2'!$B$1)</f>
        <v>28</v>
      </c>
      <c r="AH6" s="15">
        <f>COUNTIFS('MLA Data Dump'!$H:$H,'MLA FEED 2'!$B6,'MLA Data Dump'!$M:$M,'MLA FEED 2'!AH$2,'MLA Data Dump'!$I:$I,'MLA FEED 2'!$B$1)</f>
        <v>0</v>
      </c>
      <c r="AI6" s="16">
        <f t="shared" si="8"/>
        <v>38</v>
      </c>
      <c r="AJ6" s="16">
        <f t="shared" si="9"/>
        <v>61</v>
      </c>
    </row>
    <row r="7" spans="1:36" x14ac:dyDescent="0.25">
      <c r="A7" s="66"/>
      <c r="B7" s="14" t="s">
        <v>1367</v>
      </c>
      <c r="C7" s="15">
        <f>COUNTIFS('MLA Data Dump'!$H:$H,'MLA FEED 2'!$B7,'MLA Data Dump'!$M:$M,'MLA FEED 2'!C$2,'MLA Data Dump'!$I:$I,'MLA FEED 2'!$B$1)</f>
        <v>0</v>
      </c>
      <c r="D7" s="15">
        <f>COUNTIFS('MLA Data Dump'!$H:$H,'MLA FEED 2'!$B7,'MLA Data Dump'!$M:$M,'MLA FEED 2'!D$2,'MLA Data Dump'!$I:$I,'MLA FEED 2'!$B$1)</f>
        <v>0</v>
      </c>
      <c r="E7" s="15">
        <f>COUNTIFS('MLA Data Dump'!$H:$H,'MLA FEED 2'!$B7,'MLA Data Dump'!$M:$M,'MLA FEED 2'!E$2,'MLA Data Dump'!$I:$I,'MLA FEED 2'!$B$1)</f>
        <v>0</v>
      </c>
      <c r="F7" s="16">
        <f t="shared" si="0"/>
        <v>0</v>
      </c>
      <c r="G7" s="15">
        <f>COUNTIFS('MLA Data Dump'!$H:$H,'MLA FEED 2'!$B7,'MLA Data Dump'!$M:$M,'MLA FEED 2'!G$2,'MLA Data Dump'!$I:$I,'MLA FEED 2'!$B$1)</f>
        <v>0</v>
      </c>
      <c r="H7" s="15">
        <f>COUNTIFS('MLA Data Dump'!$H:$H,'MLA FEED 2'!$B7,'MLA Data Dump'!$M:$M,'MLA FEED 2'!H$2,'MLA Data Dump'!$I:$I,'MLA FEED 2'!$B$1)</f>
        <v>0</v>
      </c>
      <c r="I7" s="15">
        <f>COUNTIFS('MLA Data Dump'!$H:$H,'MLA FEED 2'!$B7,'MLA Data Dump'!$M:$M,'MLA FEED 2'!I$2,'MLA Data Dump'!$I:$I,'MLA FEED 2'!$B$1)</f>
        <v>0</v>
      </c>
      <c r="J7" s="16">
        <f t="shared" si="1"/>
        <v>0</v>
      </c>
      <c r="K7" s="15">
        <f>COUNTIFS('MLA Data Dump'!$H:$H,'MLA FEED 2'!$B7,'MLA Data Dump'!$M:$M,'MLA FEED 2'!K$2,'MLA Data Dump'!$I:$I,'MLA FEED 2'!$B$1)</f>
        <v>0</v>
      </c>
      <c r="L7" s="15">
        <f>COUNTIFS('MLA Data Dump'!$H:$H,'MLA FEED 2'!$B7,'MLA Data Dump'!$M:$M,'MLA FEED 2'!L$2,'MLA Data Dump'!$I:$I,'MLA FEED 2'!$B$1)</f>
        <v>0</v>
      </c>
      <c r="M7" s="15">
        <f>COUNTIFS('MLA Data Dump'!$H:$H,'MLA FEED 2'!$B7,'MLA Data Dump'!$M:$M,'MLA FEED 2'!M$2,'MLA Data Dump'!$I:$I,'MLA FEED 2'!$B$1)</f>
        <v>86</v>
      </c>
      <c r="N7" s="16">
        <f t="shared" si="2"/>
        <v>86</v>
      </c>
      <c r="O7" s="15">
        <f>COUNTIFS('MLA Data Dump'!$H:$H,'MLA FEED 2'!$B7,'MLA Data Dump'!$M:$M,'MLA FEED 2'!O$2,'MLA Data Dump'!$I:$I,'MLA FEED 2'!$B$1)</f>
        <v>3</v>
      </c>
      <c r="P7" s="15">
        <f>COUNTIFS('MLA Data Dump'!$H:$H,'MLA FEED 2'!$B7,'MLA Data Dump'!$M:$M,'MLA FEED 2'!P$2,'MLA Data Dump'!$I:$I,'MLA FEED 2'!$B$1)</f>
        <v>0</v>
      </c>
      <c r="Q7" s="15">
        <f>COUNTIFS('MLA Data Dump'!$H:$H,'MLA FEED 2'!$B7,'MLA Data Dump'!$M:$M,'MLA FEED 2'!Q$2,'MLA Data Dump'!$I:$I,'MLA FEED 2'!$B$1)</f>
        <v>2</v>
      </c>
      <c r="R7" s="16">
        <f t="shared" si="3"/>
        <v>5</v>
      </c>
      <c r="S7" s="16">
        <f t="shared" si="4"/>
        <v>91</v>
      </c>
      <c r="T7" s="15">
        <f>COUNTIFS('MLA Data Dump'!$H:$H,'MLA FEED 2'!$B7,'MLA Data Dump'!$M:$M,'MLA FEED 2'!T$2,'MLA Data Dump'!$I:$I,'MLA FEED 2'!$B$1)</f>
        <v>2</v>
      </c>
      <c r="U7" s="15">
        <f>COUNTIFS('MLA Data Dump'!$H:$H,'MLA FEED 2'!$B7,'MLA Data Dump'!$M:$M,'MLA FEED 2'!U$2,'MLA Data Dump'!$I:$I,'MLA FEED 2'!$B$1)</f>
        <v>1</v>
      </c>
      <c r="V7" s="15">
        <f>COUNTIFS('MLA Data Dump'!$H:$H,'MLA FEED 2'!$B7,'MLA Data Dump'!$M:$M,'MLA FEED 2'!V$2,'MLA Data Dump'!$I:$I,'MLA FEED 2'!$B$1)</f>
        <v>0</v>
      </c>
      <c r="W7" s="16">
        <f t="shared" si="5"/>
        <v>3</v>
      </c>
      <c r="X7" s="15">
        <f>COUNTIFS('MLA Data Dump'!$H:$H,'MLA FEED 2'!$B7,'MLA Data Dump'!$M:$M,'MLA FEED 2'!X$2,'MLA Data Dump'!$I:$I,'MLA FEED 2'!$B$1)</f>
        <v>1</v>
      </c>
      <c r="Y7" s="15">
        <f>COUNTIFS('MLA Data Dump'!$H:$H,'MLA FEED 2'!$B7,'MLA Data Dump'!$M:$M,'MLA FEED 2'!Y$2,'MLA Data Dump'!$I:$I,'MLA FEED 2'!$B$1)</f>
        <v>2</v>
      </c>
      <c r="Z7" s="15">
        <f>COUNTIFS('MLA Data Dump'!$H:$H,'MLA FEED 2'!$B7,'MLA Data Dump'!$M:$M,'MLA FEED 2'!Z$2,'MLA Data Dump'!$I:$I,'MLA FEED 2'!$B$1)</f>
        <v>0</v>
      </c>
      <c r="AA7" s="16">
        <f t="shared" si="6"/>
        <v>3</v>
      </c>
      <c r="AB7" s="15">
        <f>COUNTIFS('MLA Data Dump'!$H:$H,'MLA FEED 2'!$B7,'MLA Data Dump'!$M:$M,'MLA FEED 2'!AB$2,'MLA Data Dump'!$I:$I,'MLA FEED 2'!$B$1)</f>
        <v>0</v>
      </c>
      <c r="AC7" s="15">
        <f>COUNTIFS('MLA Data Dump'!$H:$H,'MLA FEED 2'!$B7,'MLA Data Dump'!$M:$M,'MLA FEED 2'!AC$2,'MLA Data Dump'!$I:$I,'MLA FEED 2'!$B$1)</f>
        <v>1</v>
      </c>
      <c r="AD7" s="15">
        <f>COUNTIFS('MLA Data Dump'!$H:$H,'MLA FEED 2'!$B7,'MLA Data Dump'!$M:$M,'MLA FEED 2'!AD$2,'MLA Data Dump'!$I:$I,'MLA FEED 2'!$B$1)</f>
        <v>14</v>
      </c>
      <c r="AE7" s="16">
        <f t="shared" si="7"/>
        <v>15</v>
      </c>
      <c r="AF7" s="15">
        <f>COUNTIFS('MLA Data Dump'!$H:$H,'MLA FEED 2'!$B7,'MLA Data Dump'!$M:$M,'MLA FEED 2'!AF$2,'MLA Data Dump'!$I:$I,'MLA FEED 2'!$B$1)</f>
        <v>12</v>
      </c>
      <c r="AG7" s="15">
        <f>COUNTIFS('MLA Data Dump'!$H:$H,'MLA FEED 2'!$B7,'MLA Data Dump'!$M:$M,'MLA FEED 2'!AG$2,'MLA Data Dump'!$I:$I,'MLA FEED 2'!$B$1)</f>
        <v>24</v>
      </c>
      <c r="AH7" s="15">
        <f>COUNTIFS('MLA Data Dump'!$H:$H,'MLA FEED 2'!$B7,'MLA Data Dump'!$M:$M,'MLA FEED 2'!AH$2,'MLA Data Dump'!$I:$I,'MLA FEED 2'!$B$1)</f>
        <v>0</v>
      </c>
      <c r="AI7" s="16">
        <f t="shared" si="8"/>
        <v>36</v>
      </c>
      <c r="AJ7" s="16">
        <f t="shared" si="9"/>
        <v>57</v>
      </c>
    </row>
    <row r="8" spans="1:36" x14ac:dyDescent="0.25">
      <c r="A8" s="66"/>
      <c r="B8" s="14" t="s">
        <v>1368</v>
      </c>
      <c r="C8" s="15">
        <f>COUNTIFS('MLA Data Dump'!$H:$H,'MLA FEED 2'!$B8,'MLA Data Dump'!$M:$M,'MLA FEED 2'!C$2,'MLA Data Dump'!$I:$I,'MLA FEED 2'!$B$1)</f>
        <v>0</v>
      </c>
      <c r="D8" s="15">
        <f>COUNTIFS('MLA Data Dump'!$H:$H,'MLA FEED 2'!$B8,'MLA Data Dump'!$M:$M,'MLA FEED 2'!D$2,'MLA Data Dump'!$I:$I,'MLA FEED 2'!$B$1)</f>
        <v>0</v>
      </c>
      <c r="E8" s="15">
        <f>COUNTIFS('MLA Data Dump'!$H:$H,'MLA FEED 2'!$B8,'MLA Data Dump'!$M:$M,'MLA FEED 2'!E$2,'MLA Data Dump'!$I:$I,'MLA FEED 2'!$B$1)</f>
        <v>0</v>
      </c>
      <c r="F8" s="16">
        <f t="shared" si="0"/>
        <v>0</v>
      </c>
      <c r="G8" s="15">
        <f>COUNTIFS('MLA Data Dump'!$H:$H,'MLA FEED 2'!$B8,'MLA Data Dump'!$M:$M,'MLA FEED 2'!G$2,'MLA Data Dump'!$I:$I,'MLA FEED 2'!$B$1)</f>
        <v>0</v>
      </c>
      <c r="H8" s="15">
        <f>COUNTIFS('MLA Data Dump'!$H:$H,'MLA FEED 2'!$B8,'MLA Data Dump'!$M:$M,'MLA FEED 2'!H$2,'MLA Data Dump'!$I:$I,'MLA FEED 2'!$B$1)</f>
        <v>0</v>
      </c>
      <c r="I8" s="15">
        <f>COUNTIFS('MLA Data Dump'!$H:$H,'MLA FEED 2'!$B8,'MLA Data Dump'!$M:$M,'MLA FEED 2'!I$2,'MLA Data Dump'!$I:$I,'MLA FEED 2'!$B$1)</f>
        <v>0</v>
      </c>
      <c r="J8" s="16">
        <f t="shared" si="1"/>
        <v>0</v>
      </c>
      <c r="K8" s="15">
        <f>COUNTIFS('MLA Data Dump'!$H:$H,'MLA FEED 2'!$B8,'MLA Data Dump'!$M:$M,'MLA FEED 2'!K$2,'MLA Data Dump'!$I:$I,'MLA FEED 2'!$B$1)</f>
        <v>0</v>
      </c>
      <c r="L8" s="15">
        <f>COUNTIFS('MLA Data Dump'!$H:$H,'MLA FEED 2'!$B8,'MLA Data Dump'!$M:$M,'MLA FEED 2'!L$2,'MLA Data Dump'!$I:$I,'MLA FEED 2'!$B$1)</f>
        <v>0</v>
      </c>
      <c r="M8" s="15">
        <f>COUNTIFS('MLA Data Dump'!$H:$H,'MLA FEED 2'!$B8,'MLA Data Dump'!$M:$M,'MLA FEED 2'!M$2,'MLA Data Dump'!$I:$I,'MLA FEED 2'!$B$1)</f>
        <v>99</v>
      </c>
      <c r="N8" s="16">
        <f t="shared" si="2"/>
        <v>99</v>
      </c>
      <c r="O8" s="15">
        <f>COUNTIFS('MLA Data Dump'!$H:$H,'MLA FEED 2'!$B8,'MLA Data Dump'!$M:$M,'MLA FEED 2'!O$2,'MLA Data Dump'!$I:$I,'MLA FEED 2'!$B$1)</f>
        <v>3</v>
      </c>
      <c r="P8" s="15">
        <f>COUNTIFS('MLA Data Dump'!$H:$H,'MLA FEED 2'!$B8,'MLA Data Dump'!$M:$M,'MLA FEED 2'!P$2,'MLA Data Dump'!$I:$I,'MLA FEED 2'!$B$1)</f>
        <v>0</v>
      </c>
      <c r="Q8" s="15">
        <f>COUNTIFS('MLA Data Dump'!$H:$H,'MLA FEED 2'!$B8,'MLA Data Dump'!$M:$M,'MLA FEED 2'!Q$2,'MLA Data Dump'!$I:$I,'MLA FEED 2'!$B$1)</f>
        <v>3</v>
      </c>
      <c r="R8" s="16">
        <f t="shared" si="3"/>
        <v>6</v>
      </c>
      <c r="S8" s="16">
        <f t="shared" si="4"/>
        <v>105</v>
      </c>
      <c r="T8" s="15">
        <f>COUNTIFS('MLA Data Dump'!$H:$H,'MLA FEED 2'!$B8,'MLA Data Dump'!$M:$M,'MLA FEED 2'!T$2,'MLA Data Dump'!$I:$I,'MLA FEED 2'!$B$1)</f>
        <v>2</v>
      </c>
      <c r="U8" s="15">
        <f>COUNTIFS('MLA Data Dump'!$H:$H,'MLA FEED 2'!$B8,'MLA Data Dump'!$M:$M,'MLA FEED 2'!U$2,'MLA Data Dump'!$I:$I,'MLA FEED 2'!$B$1)</f>
        <v>1</v>
      </c>
      <c r="V8" s="15">
        <f>COUNTIFS('MLA Data Dump'!$H:$H,'MLA FEED 2'!$B8,'MLA Data Dump'!$M:$M,'MLA FEED 2'!V$2,'MLA Data Dump'!$I:$I,'MLA FEED 2'!$B$1)</f>
        <v>0</v>
      </c>
      <c r="W8" s="16">
        <f t="shared" si="5"/>
        <v>3</v>
      </c>
      <c r="X8" s="15">
        <f>COUNTIFS('MLA Data Dump'!$H:$H,'MLA FEED 2'!$B8,'MLA Data Dump'!$M:$M,'MLA FEED 2'!X$2,'MLA Data Dump'!$I:$I,'MLA FEED 2'!$B$1)</f>
        <v>1</v>
      </c>
      <c r="Y8" s="15">
        <f>COUNTIFS('MLA Data Dump'!$H:$H,'MLA FEED 2'!$B8,'MLA Data Dump'!$M:$M,'MLA FEED 2'!Y$2,'MLA Data Dump'!$I:$I,'MLA FEED 2'!$B$1)</f>
        <v>2</v>
      </c>
      <c r="Z8" s="15">
        <f>COUNTIFS('MLA Data Dump'!$H:$H,'MLA FEED 2'!$B8,'MLA Data Dump'!$M:$M,'MLA FEED 2'!Z$2,'MLA Data Dump'!$I:$I,'MLA FEED 2'!$B$1)</f>
        <v>0</v>
      </c>
      <c r="AA8" s="16">
        <f t="shared" si="6"/>
        <v>3</v>
      </c>
      <c r="AB8" s="15">
        <f>COUNTIFS('MLA Data Dump'!$H:$H,'MLA FEED 2'!$B8,'MLA Data Dump'!$M:$M,'MLA FEED 2'!AB$2,'MLA Data Dump'!$I:$I,'MLA FEED 2'!$B$1)</f>
        <v>0</v>
      </c>
      <c r="AC8" s="15">
        <f>COUNTIFS('MLA Data Dump'!$H:$H,'MLA FEED 2'!$B8,'MLA Data Dump'!$M:$M,'MLA FEED 2'!AC$2,'MLA Data Dump'!$I:$I,'MLA FEED 2'!$B$1)</f>
        <v>2</v>
      </c>
      <c r="AD8" s="15">
        <f>COUNTIFS('MLA Data Dump'!$H:$H,'MLA FEED 2'!$B8,'MLA Data Dump'!$M:$M,'MLA FEED 2'!AD$2,'MLA Data Dump'!$I:$I,'MLA FEED 2'!$B$1)</f>
        <v>14</v>
      </c>
      <c r="AE8" s="16">
        <f t="shared" si="7"/>
        <v>16</v>
      </c>
      <c r="AF8" s="15">
        <f>COUNTIFS('MLA Data Dump'!$H:$H,'MLA FEED 2'!$B8,'MLA Data Dump'!$M:$M,'MLA FEED 2'!AF$2,'MLA Data Dump'!$I:$I,'MLA FEED 2'!$B$1)</f>
        <v>11</v>
      </c>
      <c r="AG8" s="15">
        <f>COUNTIFS('MLA Data Dump'!$H:$H,'MLA FEED 2'!$B8,'MLA Data Dump'!$M:$M,'MLA FEED 2'!AG$2,'MLA Data Dump'!$I:$I,'MLA FEED 2'!$B$1)</f>
        <v>27</v>
      </c>
      <c r="AH8" s="15">
        <f>COUNTIFS('MLA Data Dump'!$H:$H,'MLA FEED 2'!$B8,'MLA Data Dump'!$M:$M,'MLA FEED 2'!AH$2,'MLA Data Dump'!$I:$I,'MLA FEED 2'!$B$1)</f>
        <v>0</v>
      </c>
      <c r="AI8" s="16">
        <f t="shared" si="8"/>
        <v>38</v>
      </c>
      <c r="AJ8" s="16">
        <f t="shared" si="9"/>
        <v>60</v>
      </c>
    </row>
    <row r="9" spans="1:36" x14ac:dyDescent="0.25">
      <c r="A9" s="66"/>
      <c r="B9" s="14" t="s">
        <v>1369</v>
      </c>
      <c r="C9" s="15">
        <f>COUNTIFS('MLA Data Dump'!$H:$H,'MLA FEED 2'!$B9,'MLA Data Dump'!$M:$M,'MLA FEED 2'!C$2,'MLA Data Dump'!$I:$I,'MLA FEED 2'!$B$1)</f>
        <v>0</v>
      </c>
      <c r="D9" s="15">
        <f>COUNTIFS('MLA Data Dump'!$H:$H,'MLA FEED 2'!$B9,'MLA Data Dump'!$M:$M,'MLA FEED 2'!D$2,'MLA Data Dump'!$I:$I,'MLA FEED 2'!$B$1)</f>
        <v>0</v>
      </c>
      <c r="E9" s="15">
        <f>COUNTIFS('MLA Data Dump'!$H:$H,'MLA FEED 2'!$B9,'MLA Data Dump'!$M:$M,'MLA FEED 2'!E$2,'MLA Data Dump'!$I:$I,'MLA FEED 2'!$B$1)</f>
        <v>0</v>
      </c>
      <c r="F9" s="16">
        <f t="shared" si="0"/>
        <v>0</v>
      </c>
      <c r="G9" s="15">
        <f>COUNTIFS('MLA Data Dump'!$H:$H,'MLA FEED 2'!$B9,'MLA Data Dump'!$M:$M,'MLA FEED 2'!G$2,'MLA Data Dump'!$I:$I,'MLA FEED 2'!$B$1)</f>
        <v>0</v>
      </c>
      <c r="H9" s="15">
        <f>COUNTIFS('MLA Data Dump'!$H:$H,'MLA FEED 2'!$B9,'MLA Data Dump'!$M:$M,'MLA FEED 2'!H$2,'MLA Data Dump'!$I:$I,'MLA FEED 2'!$B$1)</f>
        <v>0</v>
      </c>
      <c r="I9" s="15">
        <f>COUNTIFS('MLA Data Dump'!$H:$H,'MLA FEED 2'!$B9,'MLA Data Dump'!$M:$M,'MLA FEED 2'!I$2,'MLA Data Dump'!$I:$I,'MLA FEED 2'!$B$1)</f>
        <v>0</v>
      </c>
      <c r="J9" s="16">
        <f t="shared" si="1"/>
        <v>0</v>
      </c>
      <c r="K9" s="15">
        <f>COUNTIFS('MLA Data Dump'!$H:$H,'MLA FEED 2'!$B9,'MLA Data Dump'!$M:$M,'MLA FEED 2'!K$2,'MLA Data Dump'!$I:$I,'MLA FEED 2'!$B$1)</f>
        <v>0</v>
      </c>
      <c r="L9" s="15">
        <f>COUNTIFS('MLA Data Dump'!$H:$H,'MLA FEED 2'!$B9,'MLA Data Dump'!$M:$M,'MLA FEED 2'!L$2,'MLA Data Dump'!$I:$I,'MLA FEED 2'!$B$1)</f>
        <v>0</v>
      </c>
      <c r="M9" s="15">
        <f>COUNTIFS('MLA Data Dump'!$H:$H,'MLA FEED 2'!$B9,'MLA Data Dump'!$M:$M,'MLA FEED 2'!M$2,'MLA Data Dump'!$I:$I,'MLA FEED 2'!$B$1)</f>
        <v>105</v>
      </c>
      <c r="N9" s="16">
        <f t="shared" si="2"/>
        <v>105</v>
      </c>
      <c r="O9" s="15">
        <f>COUNTIFS('MLA Data Dump'!$H:$H,'MLA FEED 2'!$B9,'MLA Data Dump'!$M:$M,'MLA FEED 2'!O$2,'MLA Data Dump'!$I:$I,'MLA FEED 2'!$B$1)</f>
        <v>3</v>
      </c>
      <c r="P9" s="15">
        <f>COUNTIFS('MLA Data Dump'!$H:$H,'MLA FEED 2'!$B9,'MLA Data Dump'!$M:$M,'MLA FEED 2'!P$2,'MLA Data Dump'!$I:$I,'MLA FEED 2'!$B$1)</f>
        <v>0</v>
      </c>
      <c r="Q9" s="15">
        <f>COUNTIFS('MLA Data Dump'!$H:$H,'MLA FEED 2'!$B9,'MLA Data Dump'!$M:$M,'MLA FEED 2'!Q$2,'MLA Data Dump'!$I:$I,'MLA FEED 2'!$B$1)</f>
        <v>3</v>
      </c>
      <c r="R9" s="16">
        <f t="shared" si="3"/>
        <v>6</v>
      </c>
      <c r="S9" s="16">
        <f t="shared" si="4"/>
        <v>111</v>
      </c>
      <c r="T9" s="15">
        <f>COUNTIFS('MLA Data Dump'!$H:$H,'MLA FEED 2'!$B9,'MLA Data Dump'!$M:$M,'MLA FEED 2'!T$2,'MLA Data Dump'!$I:$I,'MLA FEED 2'!$B$1)</f>
        <v>2</v>
      </c>
      <c r="U9" s="15">
        <f>COUNTIFS('MLA Data Dump'!$H:$H,'MLA FEED 2'!$B9,'MLA Data Dump'!$M:$M,'MLA FEED 2'!U$2,'MLA Data Dump'!$I:$I,'MLA FEED 2'!$B$1)</f>
        <v>1</v>
      </c>
      <c r="V9" s="15">
        <f>COUNTIFS('MLA Data Dump'!$H:$H,'MLA FEED 2'!$B9,'MLA Data Dump'!$M:$M,'MLA FEED 2'!V$2,'MLA Data Dump'!$I:$I,'MLA FEED 2'!$B$1)</f>
        <v>0</v>
      </c>
      <c r="W9" s="16">
        <f t="shared" si="5"/>
        <v>3</v>
      </c>
      <c r="X9" s="15">
        <f>COUNTIFS('MLA Data Dump'!$H:$H,'MLA FEED 2'!$B9,'MLA Data Dump'!$M:$M,'MLA FEED 2'!X$2,'MLA Data Dump'!$I:$I,'MLA FEED 2'!$B$1)</f>
        <v>1</v>
      </c>
      <c r="Y9" s="15">
        <f>COUNTIFS('MLA Data Dump'!$H:$H,'MLA FEED 2'!$B9,'MLA Data Dump'!$M:$M,'MLA FEED 2'!Y$2,'MLA Data Dump'!$I:$I,'MLA FEED 2'!$B$1)</f>
        <v>2</v>
      </c>
      <c r="Z9" s="15">
        <f>COUNTIFS('MLA Data Dump'!$H:$H,'MLA FEED 2'!$B9,'MLA Data Dump'!$M:$M,'MLA FEED 2'!Z$2,'MLA Data Dump'!$I:$I,'MLA FEED 2'!$B$1)</f>
        <v>1</v>
      </c>
      <c r="AA9" s="16">
        <f t="shared" si="6"/>
        <v>4</v>
      </c>
      <c r="AB9" s="15">
        <f>COUNTIFS('MLA Data Dump'!$H:$H,'MLA FEED 2'!$B9,'MLA Data Dump'!$M:$M,'MLA FEED 2'!AB$2,'MLA Data Dump'!$I:$I,'MLA FEED 2'!$B$1)</f>
        <v>1</v>
      </c>
      <c r="AC9" s="15">
        <f>COUNTIFS('MLA Data Dump'!$H:$H,'MLA FEED 2'!$B9,'MLA Data Dump'!$M:$M,'MLA FEED 2'!AC$2,'MLA Data Dump'!$I:$I,'MLA FEED 2'!$B$1)</f>
        <v>3</v>
      </c>
      <c r="AD9" s="15">
        <f>COUNTIFS('MLA Data Dump'!$H:$H,'MLA FEED 2'!$B9,'MLA Data Dump'!$M:$M,'MLA FEED 2'!AD$2,'MLA Data Dump'!$I:$I,'MLA FEED 2'!$B$1)</f>
        <v>16</v>
      </c>
      <c r="AE9" s="16">
        <f t="shared" si="7"/>
        <v>20</v>
      </c>
      <c r="AF9" s="15">
        <f>COUNTIFS('MLA Data Dump'!$H:$H,'MLA FEED 2'!$B9,'MLA Data Dump'!$M:$M,'MLA FEED 2'!AF$2,'MLA Data Dump'!$I:$I,'MLA FEED 2'!$B$1)</f>
        <v>9</v>
      </c>
      <c r="AG9" s="15">
        <f>COUNTIFS('MLA Data Dump'!$H:$H,'MLA FEED 2'!$B9,'MLA Data Dump'!$M:$M,'MLA FEED 2'!AG$2,'MLA Data Dump'!$I:$I,'MLA FEED 2'!$B$1)</f>
        <v>26</v>
      </c>
      <c r="AH9" s="15">
        <f>COUNTIFS('MLA Data Dump'!$H:$H,'MLA FEED 2'!$B9,'MLA Data Dump'!$M:$M,'MLA FEED 2'!AH$2,'MLA Data Dump'!$I:$I,'MLA FEED 2'!$B$1)</f>
        <v>0</v>
      </c>
      <c r="AI9" s="16">
        <f t="shared" si="8"/>
        <v>35</v>
      </c>
      <c r="AJ9" s="16">
        <f t="shared" si="9"/>
        <v>62</v>
      </c>
    </row>
    <row r="10" spans="1:36" x14ac:dyDescent="0.25">
      <c r="A10" s="66"/>
      <c r="B10" s="14" t="s">
        <v>1370</v>
      </c>
      <c r="C10" s="15">
        <f>COUNTIFS('MLA Data Dump'!$H:$H,'MLA FEED 2'!$B10,'MLA Data Dump'!$M:$M,'MLA FEED 2'!C$2,'MLA Data Dump'!$I:$I,'MLA FEED 2'!$B$1)</f>
        <v>0</v>
      </c>
      <c r="D10" s="15">
        <f>COUNTIFS('MLA Data Dump'!$H:$H,'MLA FEED 2'!$B10,'MLA Data Dump'!$M:$M,'MLA FEED 2'!D$2,'MLA Data Dump'!$I:$I,'MLA FEED 2'!$B$1)</f>
        <v>0</v>
      </c>
      <c r="E10" s="15">
        <f>COUNTIFS('MLA Data Dump'!$H:$H,'MLA FEED 2'!$B10,'MLA Data Dump'!$M:$M,'MLA FEED 2'!E$2,'MLA Data Dump'!$I:$I,'MLA FEED 2'!$B$1)</f>
        <v>0</v>
      </c>
      <c r="F10" s="16">
        <f t="shared" si="0"/>
        <v>0</v>
      </c>
      <c r="G10" s="15">
        <f>COUNTIFS('MLA Data Dump'!$H:$H,'MLA FEED 2'!$B10,'MLA Data Dump'!$M:$M,'MLA FEED 2'!G$2,'MLA Data Dump'!$I:$I,'MLA FEED 2'!$B$1)</f>
        <v>0</v>
      </c>
      <c r="H10" s="15">
        <f>COUNTIFS('MLA Data Dump'!$H:$H,'MLA FEED 2'!$B10,'MLA Data Dump'!$M:$M,'MLA FEED 2'!H$2,'MLA Data Dump'!$I:$I,'MLA FEED 2'!$B$1)</f>
        <v>0</v>
      </c>
      <c r="I10" s="15">
        <f>COUNTIFS('MLA Data Dump'!$H:$H,'MLA FEED 2'!$B10,'MLA Data Dump'!$M:$M,'MLA FEED 2'!I$2,'MLA Data Dump'!$I:$I,'MLA FEED 2'!$B$1)</f>
        <v>0</v>
      </c>
      <c r="J10" s="16">
        <f t="shared" si="1"/>
        <v>0</v>
      </c>
      <c r="K10" s="15">
        <f>COUNTIFS('MLA Data Dump'!$H:$H,'MLA FEED 2'!$B10,'MLA Data Dump'!$M:$M,'MLA FEED 2'!K$2,'MLA Data Dump'!$I:$I,'MLA FEED 2'!$B$1)</f>
        <v>0</v>
      </c>
      <c r="L10" s="15">
        <f>COUNTIFS('MLA Data Dump'!$H:$H,'MLA FEED 2'!$B10,'MLA Data Dump'!$M:$M,'MLA FEED 2'!L$2,'MLA Data Dump'!$I:$I,'MLA FEED 2'!$B$1)</f>
        <v>0</v>
      </c>
      <c r="M10" s="15">
        <f>COUNTIFS('MLA Data Dump'!$H:$H,'MLA FEED 2'!$B10,'MLA Data Dump'!$M:$M,'MLA FEED 2'!M$2,'MLA Data Dump'!$I:$I,'MLA FEED 2'!$B$1)</f>
        <v>108</v>
      </c>
      <c r="N10" s="16">
        <f t="shared" si="2"/>
        <v>108</v>
      </c>
      <c r="O10" s="15">
        <f>COUNTIFS('MLA Data Dump'!$H:$H,'MLA FEED 2'!$B10,'MLA Data Dump'!$M:$M,'MLA FEED 2'!O$2,'MLA Data Dump'!$I:$I,'MLA FEED 2'!$B$1)</f>
        <v>3</v>
      </c>
      <c r="P10" s="15">
        <f>COUNTIFS('MLA Data Dump'!$H:$H,'MLA FEED 2'!$B10,'MLA Data Dump'!$M:$M,'MLA FEED 2'!P$2,'MLA Data Dump'!$I:$I,'MLA FEED 2'!$B$1)</f>
        <v>0</v>
      </c>
      <c r="Q10" s="15">
        <f>COUNTIFS('MLA Data Dump'!$H:$H,'MLA FEED 2'!$B10,'MLA Data Dump'!$M:$M,'MLA FEED 2'!Q$2,'MLA Data Dump'!$I:$I,'MLA FEED 2'!$B$1)</f>
        <v>3</v>
      </c>
      <c r="R10" s="16">
        <f t="shared" si="3"/>
        <v>6</v>
      </c>
      <c r="S10" s="16">
        <f t="shared" si="4"/>
        <v>114</v>
      </c>
      <c r="T10" s="15">
        <f>COUNTIFS('MLA Data Dump'!$H:$H,'MLA FEED 2'!$B10,'MLA Data Dump'!$M:$M,'MLA FEED 2'!T$2,'MLA Data Dump'!$I:$I,'MLA FEED 2'!$B$1)</f>
        <v>2</v>
      </c>
      <c r="U10" s="15">
        <f>COUNTIFS('MLA Data Dump'!$H:$H,'MLA FEED 2'!$B10,'MLA Data Dump'!$M:$M,'MLA FEED 2'!U$2,'MLA Data Dump'!$I:$I,'MLA FEED 2'!$B$1)</f>
        <v>1</v>
      </c>
      <c r="V10" s="15">
        <f>COUNTIFS('MLA Data Dump'!$H:$H,'MLA FEED 2'!$B10,'MLA Data Dump'!$M:$M,'MLA FEED 2'!V$2,'MLA Data Dump'!$I:$I,'MLA FEED 2'!$B$1)</f>
        <v>0</v>
      </c>
      <c r="W10" s="16">
        <f t="shared" si="5"/>
        <v>3</v>
      </c>
      <c r="X10" s="15">
        <f>COUNTIFS('MLA Data Dump'!$H:$H,'MLA FEED 2'!$B10,'MLA Data Dump'!$M:$M,'MLA FEED 2'!X$2,'MLA Data Dump'!$I:$I,'MLA FEED 2'!$B$1)</f>
        <v>1</v>
      </c>
      <c r="Y10" s="15">
        <f>COUNTIFS('MLA Data Dump'!$H:$H,'MLA FEED 2'!$B10,'MLA Data Dump'!$M:$M,'MLA FEED 2'!Y$2,'MLA Data Dump'!$I:$I,'MLA FEED 2'!$B$1)</f>
        <v>2</v>
      </c>
      <c r="Z10" s="15">
        <f>COUNTIFS('MLA Data Dump'!$H:$H,'MLA FEED 2'!$B10,'MLA Data Dump'!$M:$M,'MLA FEED 2'!Z$2,'MLA Data Dump'!$I:$I,'MLA FEED 2'!$B$1)</f>
        <v>1</v>
      </c>
      <c r="AA10" s="16">
        <f t="shared" si="6"/>
        <v>4</v>
      </c>
      <c r="AB10" s="15">
        <f>COUNTIFS('MLA Data Dump'!$H:$H,'MLA FEED 2'!$B10,'MLA Data Dump'!$M:$M,'MLA FEED 2'!AB$2,'MLA Data Dump'!$I:$I,'MLA FEED 2'!$B$1)</f>
        <v>1</v>
      </c>
      <c r="AC10" s="15">
        <f>COUNTIFS('MLA Data Dump'!$H:$H,'MLA FEED 2'!$B10,'MLA Data Dump'!$M:$M,'MLA FEED 2'!AC$2,'MLA Data Dump'!$I:$I,'MLA FEED 2'!$B$1)</f>
        <v>4</v>
      </c>
      <c r="AD10" s="15">
        <f>COUNTIFS('MLA Data Dump'!$H:$H,'MLA FEED 2'!$B10,'MLA Data Dump'!$M:$M,'MLA FEED 2'!AD$2,'MLA Data Dump'!$I:$I,'MLA FEED 2'!$B$1)</f>
        <v>16</v>
      </c>
      <c r="AE10" s="16">
        <f t="shared" si="7"/>
        <v>21</v>
      </c>
      <c r="AF10" s="15">
        <f>COUNTIFS('MLA Data Dump'!$H:$H,'MLA FEED 2'!$B10,'MLA Data Dump'!$M:$M,'MLA FEED 2'!AF$2,'MLA Data Dump'!$I:$I,'MLA FEED 2'!$B$1)</f>
        <v>10</v>
      </c>
      <c r="AG10" s="15">
        <f>COUNTIFS('MLA Data Dump'!$H:$H,'MLA FEED 2'!$B10,'MLA Data Dump'!$M:$M,'MLA FEED 2'!AG$2,'MLA Data Dump'!$I:$I,'MLA FEED 2'!$B$1)</f>
        <v>25</v>
      </c>
      <c r="AH10" s="15">
        <f>COUNTIFS('MLA Data Dump'!$H:$H,'MLA FEED 2'!$B10,'MLA Data Dump'!$M:$M,'MLA FEED 2'!AH$2,'MLA Data Dump'!$I:$I,'MLA FEED 2'!$B$1)</f>
        <v>0</v>
      </c>
      <c r="AI10" s="16">
        <f t="shared" si="8"/>
        <v>35</v>
      </c>
      <c r="AJ10" s="16">
        <f t="shared" si="9"/>
        <v>63</v>
      </c>
    </row>
    <row r="11" spans="1:36" x14ac:dyDescent="0.25">
      <c r="A11" s="66"/>
      <c r="B11" s="14" t="s">
        <v>8</v>
      </c>
      <c r="C11" s="15">
        <f>COUNTIFS('MLA Data Dump'!$H:$H,'MLA FEED 2'!$B11,'MLA Data Dump'!$M:$M,'MLA FEED 2'!C$2,'MLA Data Dump'!$I:$I,'MLA FEED 2'!$B$1)</f>
        <v>0</v>
      </c>
      <c r="D11" s="15">
        <f>COUNTIFS('MLA Data Dump'!$H:$H,'MLA FEED 2'!$B11,'MLA Data Dump'!$M:$M,'MLA FEED 2'!D$2,'MLA Data Dump'!$I:$I,'MLA FEED 2'!$B$1)</f>
        <v>0</v>
      </c>
      <c r="E11" s="15">
        <f>COUNTIFS('MLA Data Dump'!$H:$H,'MLA FEED 2'!$B11,'MLA Data Dump'!$M:$M,'MLA FEED 2'!E$2,'MLA Data Dump'!$I:$I,'MLA FEED 2'!$B$1)</f>
        <v>0</v>
      </c>
      <c r="F11" s="16">
        <f t="shared" si="0"/>
        <v>0</v>
      </c>
      <c r="G11" s="15">
        <f>COUNTIFS('MLA Data Dump'!$H:$H,'MLA FEED 2'!$B11,'MLA Data Dump'!$M:$M,'MLA FEED 2'!G$2,'MLA Data Dump'!$I:$I,'MLA FEED 2'!$B$1)</f>
        <v>0</v>
      </c>
      <c r="H11" s="15">
        <f>COUNTIFS('MLA Data Dump'!$H:$H,'MLA FEED 2'!$B11,'MLA Data Dump'!$M:$M,'MLA FEED 2'!H$2,'MLA Data Dump'!$I:$I,'MLA FEED 2'!$B$1)</f>
        <v>0</v>
      </c>
      <c r="I11" s="15">
        <f>COUNTIFS('MLA Data Dump'!$H:$H,'MLA FEED 2'!$B11,'MLA Data Dump'!$M:$M,'MLA FEED 2'!I$2,'MLA Data Dump'!$I:$I,'MLA FEED 2'!$B$1)</f>
        <v>0</v>
      </c>
      <c r="J11" s="16">
        <f t="shared" si="1"/>
        <v>0</v>
      </c>
      <c r="K11" s="15">
        <f>COUNTIFS('MLA Data Dump'!$H:$H,'MLA FEED 2'!$B11,'MLA Data Dump'!$M:$M,'MLA FEED 2'!K$2,'MLA Data Dump'!$I:$I,'MLA FEED 2'!$B$1)</f>
        <v>0</v>
      </c>
      <c r="L11" s="15">
        <f>COUNTIFS('MLA Data Dump'!$H:$H,'MLA FEED 2'!$B11,'MLA Data Dump'!$M:$M,'MLA FEED 2'!L$2,'MLA Data Dump'!$I:$I,'MLA FEED 2'!$B$1)</f>
        <v>0</v>
      </c>
      <c r="M11" s="15">
        <f>COUNTIFS('MLA Data Dump'!$H:$H,'MLA FEED 2'!$B11,'MLA Data Dump'!$M:$M,'MLA FEED 2'!M$2,'MLA Data Dump'!$I:$I,'MLA FEED 2'!$B$1)</f>
        <v>0</v>
      </c>
      <c r="N11" s="16">
        <f t="shared" si="2"/>
        <v>0</v>
      </c>
      <c r="O11" s="15">
        <f>COUNTIFS('MLA Data Dump'!$H:$H,'MLA FEED 2'!$B11,'MLA Data Dump'!$M:$M,'MLA FEED 2'!O$2,'MLA Data Dump'!$I:$I,'MLA FEED 2'!$B$1)</f>
        <v>0</v>
      </c>
      <c r="P11" s="15">
        <f>COUNTIFS('MLA Data Dump'!$H:$H,'MLA FEED 2'!$B11,'MLA Data Dump'!$M:$M,'MLA FEED 2'!P$2,'MLA Data Dump'!$I:$I,'MLA FEED 2'!$B$1)</f>
        <v>0</v>
      </c>
      <c r="Q11" s="15">
        <f>COUNTIFS('MLA Data Dump'!$H:$H,'MLA FEED 2'!$B11,'MLA Data Dump'!$M:$M,'MLA FEED 2'!Q$2,'MLA Data Dump'!$I:$I,'MLA FEED 2'!$B$1)</f>
        <v>0</v>
      </c>
      <c r="R11" s="16">
        <f t="shared" si="3"/>
        <v>0</v>
      </c>
      <c r="S11" s="16">
        <f t="shared" si="4"/>
        <v>0</v>
      </c>
      <c r="T11" s="15">
        <f>COUNTIFS('MLA Data Dump'!$H:$H,'MLA FEED 2'!$B11,'MLA Data Dump'!$M:$M,'MLA FEED 2'!T$2,'MLA Data Dump'!$I:$I,'MLA FEED 2'!$B$1)</f>
        <v>0</v>
      </c>
      <c r="U11" s="15">
        <f>COUNTIFS('MLA Data Dump'!$H:$H,'MLA FEED 2'!$B11,'MLA Data Dump'!$M:$M,'MLA FEED 2'!U$2,'MLA Data Dump'!$I:$I,'MLA FEED 2'!$B$1)</f>
        <v>0</v>
      </c>
      <c r="V11" s="15">
        <f>COUNTIFS('MLA Data Dump'!$H:$H,'MLA FEED 2'!$B11,'MLA Data Dump'!$M:$M,'MLA FEED 2'!V$2,'MLA Data Dump'!$I:$I,'MLA FEED 2'!$B$1)</f>
        <v>0</v>
      </c>
      <c r="W11" s="16">
        <f t="shared" si="5"/>
        <v>0</v>
      </c>
      <c r="X11" s="15">
        <f>COUNTIFS('MLA Data Dump'!$H:$H,'MLA FEED 2'!$B11,'MLA Data Dump'!$M:$M,'MLA FEED 2'!X$2,'MLA Data Dump'!$I:$I,'MLA FEED 2'!$B$1)</f>
        <v>0</v>
      </c>
      <c r="Y11" s="15">
        <f>COUNTIFS('MLA Data Dump'!$H:$H,'MLA FEED 2'!$B11,'MLA Data Dump'!$M:$M,'MLA FEED 2'!Y$2,'MLA Data Dump'!$I:$I,'MLA FEED 2'!$B$1)</f>
        <v>0</v>
      </c>
      <c r="Z11" s="15">
        <f>COUNTIFS('MLA Data Dump'!$H:$H,'MLA FEED 2'!$B11,'MLA Data Dump'!$M:$M,'MLA FEED 2'!Z$2,'MLA Data Dump'!$I:$I,'MLA FEED 2'!$B$1)</f>
        <v>0</v>
      </c>
      <c r="AA11" s="16">
        <f t="shared" si="6"/>
        <v>0</v>
      </c>
      <c r="AB11" s="15">
        <f>COUNTIFS('MLA Data Dump'!$H:$H,'MLA FEED 2'!$B11,'MLA Data Dump'!$M:$M,'MLA FEED 2'!AB$2,'MLA Data Dump'!$I:$I,'MLA FEED 2'!$B$1)</f>
        <v>0</v>
      </c>
      <c r="AC11" s="15">
        <f>COUNTIFS('MLA Data Dump'!$H:$H,'MLA FEED 2'!$B11,'MLA Data Dump'!$M:$M,'MLA FEED 2'!AC$2,'MLA Data Dump'!$I:$I,'MLA FEED 2'!$B$1)</f>
        <v>0</v>
      </c>
      <c r="AD11" s="15">
        <f>COUNTIFS('MLA Data Dump'!$H:$H,'MLA FEED 2'!$B11,'MLA Data Dump'!$M:$M,'MLA FEED 2'!AD$2,'MLA Data Dump'!$I:$I,'MLA FEED 2'!$B$1)</f>
        <v>1</v>
      </c>
      <c r="AE11" s="16">
        <f t="shared" si="7"/>
        <v>1</v>
      </c>
      <c r="AF11" s="15">
        <f>COUNTIFS('MLA Data Dump'!$H:$H,'MLA FEED 2'!$B11,'MLA Data Dump'!$M:$M,'MLA FEED 2'!AF$2,'MLA Data Dump'!$I:$I,'MLA FEED 2'!$B$1)</f>
        <v>2</v>
      </c>
      <c r="AG11" s="15">
        <f>COUNTIFS('MLA Data Dump'!$H:$H,'MLA FEED 2'!$B11,'MLA Data Dump'!$M:$M,'MLA FEED 2'!AG$2,'MLA Data Dump'!$I:$I,'MLA FEED 2'!$B$1)</f>
        <v>1</v>
      </c>
      <c r="AH11" s="15">
        <f>COUNTIFS('MLA Data Dump'!$H:$H,'MLA FEED 2'!$B11,'MLA Data Dump'!$M:$M,'MLA FEED 2'!AH$2,'MLA Data Dump'!$I:$I,'MLA FEED 2'!$B$1)</f>
        <v>0</v>
      </c>
      <c r="AI11" s="16">
        <f t="shared" si="8"/>
        <v>3</v>
      </c>
      <c r="AJ11" s="16">
        <f t="shared" si="9"/>
        <v>4</v>
      </c>
    </row>
    <row r="12" spans="1:36" x14ac:dyDescent="0.25">
      <c r="A12" s="66"/>
      <c r="B12" s="14" t="s">
        <v>9</v>
      </c>
      <c r="C12" s="15">
        <f>COUNTIFS('MLA Data Dump'!$H:$H,'MLA FEED 2'!$B12,'MLA Data Dump'!$M:$M,'MLA FEED 2'!C$2,'MLA Data Dump'!$I:$I,'MLA FEED 2'!$B$1)</f>
        <v>0</v>
      </c>
      <c r="D12" s="15">
        <f>COUNTIFS('MLA Data Dump'!$H:$H,'MLA FEED 2'!$B12,'MLA Data Dump'!$M:$M,'MLA FEED 2'!D$2,'MLA Data Dump'!$I:$I,'MLA FEED 2'!$B$1)</f>
        <v>0</v>
      </c>
      <c r="E12" s="15">
        <f>COUNTIFS('MLA Data Dump'!$H:$H,'MLA FEED 2'!$B12,'MLA Data Dump'!$M:$M,'MLA FEED 2'!E$2,'MLA Data Dump'!$I:$I,'MLA FEED 2'!$B$1)</f>
        <v>0</v>
      </c>
      <c r="F12" s="16">
        <f t="shared" ref="F12:F14" si="10">SUBTOTAL(9,C12:E12)</f>
        <v>0</v>
      </c>
      <c r="G12" s="15">
        <f>COUNTIFS('MLA Data Dump'!$H:$H,'MLA FEED 2'!$B12,'MLA Data Dump'!$M:$M,'MLA FEED 2'!G$2,'MLA Data Dump'!$I:$I,'MLA FEED 2'!$B$1)</f>
        <v>0</v>
      </c>
      <c r="H12" s="15">
        <f>COUNTIFS('MLA Data Dump'!$H:$H,'MLA FEED 2'!$B12,'MLA Data Dump'!$M:$M,'MLA FEED 2'!H$2,'MLA Data Dump'!$I:$I,'MLA FEED 2'!$B$1)</f>
        <v>0</v>
      </c>
      <c r="I12" s="15">
        <f>COUNTIFS('MLA Data Dump'!$H:$H,'MLA FEED 2'!$B12,'MLA Data Dump'!$M:$M,'MLA FEED 2'!I$2,'MLA Data Dump'!$I:$I,'MLA FEED 2'!$B$1)</f>
        <v>0</v>
      </c>
      <c r="J12" s="16">
        <f t="shared" ref="J12:J14" si="11">SUBTOTAL(9,G12:I12)</f>
        <v>0</v>
      </c>
      <c r="K12" s="15">
        <f>COUNTIFS('MLA Data Dump'!$H:$H,'MLA FEED 2'!$B12,'MLA Data Dump'!$M:$M,'MLA FEED 2'!K$2,'MLA Data Dump'!$I:$I,'MLA FEED 2'!$B$1)</f>
        <v>0</v>
      </c>
      <c r="L12" s="15">
        <f>COUNTIFS('MLA Data Dump'!$H:$H,'MLA FEED 2'!$B12,'MLA Data Dump'!$M:$M,'MLA FEED 2'!L$2,'MLA Data Dump'!$I:$I,'MLA FEED 2'!$B$1)</f>
        <v>0</v>
      </c>
      <c r="M12" s="15">
        <f>COUNTIFS('MLA Data Dump'!$H:$H,'MLA FEED 2'!$B12,'MLA Data Dump'!$M:$M,'MLA FEED 2'!M$2,'MLA Data Dump'!$I:$I,'MLA FEED 2'!$B$1)</f>
        <v>0</v>
      </c>
      <c r="N12" s="16">
        <f t="shared" ref="N12:N14" si="12">SUBTOTAL(9,K12:M12)</f>
        <v>0</v>
      </c>
      <c r="O12" s="15">
        <f>COUNTIFS('MLA Data Dump'!$H:$H,'MLA FEED 2'!$B12,'MLA Data Dump'!$M:$M,'MLA FEED 2'!O$2,'MLA Data Dump'!$I:$I,'MLA FEED 2'!$B$1)</f>
        <v>0</v>
      </c>
      <c r="P12" s="15">
        <f>COUNTIFS('MLA Data Dump'!$H:$H,'MLA FEED 2'!$B12,'MLA Data Dump'!$M:$M,'MLA FEED 2'!P$2,'MLA Data Dump'!$I:$I,'MLA FEED 2'!$B$1)</f>
        <v>0</v>
      </c>
      <c r="Q12" s="15">
        <f>COUNTIFS('MLA Data Dump'!$H:$H,'MLA FEED 2'!$B12,'MLA Data Dump'!$M:$M,'MLA FEED 2'!Q$2,'MLA Data Dump'!$I:$I,'MLA FEED 2'!$B$1)</f>
        <v>0</v>
      </c>
      <c r="R12" s="16">
        <f t="shared" ref="R12:R14" si="13">SUBTOTAL(9,O12:Q12)</f>
        <v>0</v>
      </c>
      <c r="S12" s="16">
        <f t="shared" ref="S12:S14" si="14">SUBTOTAL(9,C12:R12)</f>
        <v>0</v>
      </c>
      <c r="T12" s="15">
        <f>COUNTIFS('MLA Data Dump'!$H:$H,'MLA FEED 2'!$B12,'MLA Data Dump'!$M:$M,'MLA FEED 2'!T$2,'MLA Data Dump'!$I:$I,'MLA FEED 2'!$B$1)</f>
        <v>1</v>
      </c>
      <c r="U12" s="15">
        <f>COUNTIFS('MLA Data Dump'!$H:$H,'MLA FEED 2'!$B12,'MLA Data Dump'!$M:$M,'MLA FEED 2'!U$2,'MLA Data Dump'!$I:$I,'MLA FEED 2'!$B$1)</f>
        <v>0</v>
      </c>
      <c r="V12" s="15">
        <f>COUNTIFS('MLA Data Dump'!$H:$H,'MLA FEED 2'!$B12,'MLA Data Dump'!$M:$M,'MLA FEED 2'!V$2,'MLA Data Dump'!$I:$I,'MLA FEED 2'!$B$1)</f>
        <v>0</v>
      </c>
      <c r="W12" s="16">
        <f t="shared" ref="W12:W14" si="15">SUBTOTAL(9,T12:V12)</f>
        <v>1</v>
      </c>
      <c r="X12" s="15">
        <f>COUNTIFS('MLA Data Dump'!$H:$H,'MLA FEED 2'!$B12,'MLA Data Dump'!$M:$M,'MLA FEED 2'!X$2,'MLA Data Dump'!$I:$I,'MLA FEED 2'!$B$1)</f>
        <v>0</v>
      </c>
      <c r="Y12" s="15">
        <f>COUNTIFS('MLA Data Dump'!$H:$H,'MLA FEED 2'!$B12,'MLA Data Dump'!$M:$M,'MLA FEED 2'!Y$2,'MLA Data Dump'!$I:$I,'MLA FEED 2'!$B$1)</f>
        <v>0</v>
      </c>
      <c r="Z12" s="15">
        <f>COUNTIFS('MLA Data Dump'!$H:$H,'MLA FEED 2'!$B12,'MLA Data Dump'!$M:$M,'MLA FEED 2'!Z$2,'MLA Data Dump'!$I:$I,'MLA FEED 2'!$B$1)</f>
        <v>1</v>
      </c>
      <c r="AA12" s="16">
        <f t="shared" ref="AA12:AA14" si="16">SUBTOTAL(9,X12:Z12)</f>
        <v>1</v>
      </c>
      <c r="AB12" s="15">
        <f>COUNTIFS('MLA Data Dump'!$H:$H,'MLA FEED 2'!$B12,'MLA Data Dump'!$M:$M,'MLA FEED 2'!AB$2,'MLA Data Dump'!$I:$I,'MLA FEED 2'!$B$1)</f>
        <v>0</v>
      </c>
      <c r="AC12" s="15">
        <f>COUNTIFS('MLA Data Dump'!$H:$H,'MLA FEED 2'!$B12,'MLA Data Dump'!$M:$M,'MLA FEED 2'!AC$2,'MLA Data Dump'!$I:$I,'MLA FEED 2'!$B$1)</f>
        <v>0</v>
      </c>
      <c r="AD12" s="15">
        <f>COUNTIFS('MLA Data Dump'!$H:$H,'MLA FEED 2'!$B12,'MLA Data Dump'!$M:$M,'MLA FEED 2'!AD$2,'MLA Data Dump'!$I:$I,'MLA FEED 2'!$B$1)</f>
        <v>1</v>
      </c>
      <c r="AE12" s="16">
        <f t="shared" ref="AE12:AE14" si="17">SUBTOTAL(9,AB12:AD12)</f>
        <v>1</v>
      </c>
      <c r="AF12" s="15">
        <f>COUNTIFS('MLA Data Dump'!$H:$H,'MLA FEED 2'!$B12,'MLA Data Dump'!$M:$M,'MLA FEED 2'!AF$2,'MLA Data Dump'!$I:$I,'MLA FEED 2'!$B$1)</f>
        <v>2</v>
      </c>
      <c r="AG12" s="15">
        <f>COUNTIFS('MLA Data Dump'!$H:$H,'MLA FEED 2'!$B12,'MLA Data Dump'!$M:$M,'MLA FEED 2'!AG$2,'MLA Data Dump'!$I:$I,'MLA FEED 2'!$B$1)</f>
        <v>1</v>
      </c>
      <c r="AH12" s="15">
        <f>COUNTIFS('MLA Data Dump'!$H:$H,'MLA FEED 2'!$B12,'MLA Data Dump'!$M:$M,'MLA FEED 2'!AH$2,'MLA Data Dump'!$I:$I,'MLA FEED 2'!$B$1)</f>
        <v>0</v>
      </c>
      <c r="AI12" s="16">
        <f t="shared" ref="AI12:AI14" si="18">SUBTOTAL(9,AF12:AH12)</f>
        <v>3</v>
      </c>
      <c r="AJ12" s="16">
        <f t="shared" ref="AJ12:AJ14" si="19">SUBTOTAL(9,T12:AI12)</f>
        <v>6</v>
      </c>
    </row>
    <row r="13" spans="1:36" x14ac:dyDescent="0.25">
      <c r="A13" s="66"/>
      <c r="B13" s="14" t="s">
        <v>10</v>
      </c>
      <c r="C13" s="15">
        <f>COUNTIFS('MLA Data Dump'!$H:$H,'MLA FEED 2'!$B13,'MLA Data Dump'!$M:$M,'MLA FEED 2'!C$2,'MLA Data Dump'!$I:$I,'MLA FEED 2'!$B$1)</f>
        <v>0</v>
      </c>
      <c r="D13" s="15">
        <f>COUNTIFS('MLA Data Dump'!$H:$H,'MLA FEED 2'!$B13,'MLA Data Dump'!$M:$M,'MLA FEED 2'!D$2,'MLA Data Dump'!$I:$I,'MLA FEED 2'!$B$1)</f>
        <v>0</v>
      </c>
      <c r="E13" s="15">
        <f>COUNTIFS('MLA Data Dump'!$H:$H,'MLA FEED 2'!$B13,'MLA Data Dump'!$M:$M,'MLA FEED 2'!E$2,'MLA Data Dump'!$I:$I,'MLA FEED 2'!$B$1)</f>
        <v>0</v>
      </c>
      <c r="F13" s="16">
        <f t="shared" si="10"/>
        <v>0</v>
      </c>
      <c r="G13" s="15">
        <f>COUNTIFS('MLA Data Dump'!$H:$H,'MLA FEED 2'!$B13,'MLA Data Dump'!$M:$M,'MLA FEED 2'!G$2,'MLA Data Dump'!$I:$I,'MLA FEED 2'!$B$1)</f>
        <v>0</v>
      </c>
      <c r="H13" s="15">
        <f>COUNTIFS('MLA Data Dump'!$H:$H,'MLA FEED 2'!$B13,'MLA Data Dump'!$M:$M,'MLA FEED 2'!H$2,'MLA Data Dump'!$I:$I,'MLA FEED 2'!$B$1)</f>
        <v>0</v>
      </c>
      <c r="I13" s="15">
        <f>COUNTIFS('MLA Data Dump'!$H:$H,'MLA FEED 2'!$B13,'MLA Data Dump'!$M:$M,'MLA FEED 2'!I$2,'MLA Data Dump'!$I:$I,'MLA FEED 2'!$B$1)</f>
        <v>0</v>
      </c>
      <c r="J13" s="16">
        <f t="shared" si="11"/>
        <v>0</v>
      </c>
      <c r="K13" s="15">
        <f>COUNTIFS('MLA Data Dump'!$H:$H,'MLA FEED 2'!$B13,'MLA Data Dump'!$M:$M,'MLA FEED 2'!K$2,'MLA Data Dump'!$I:$I,'MLA FEED 2'!$B$1)</f>
        <v>0</v>
      </c>
      <c r="L13" s="15">
        <f>COUNTIFS('MLA Data Dump'!$H:$H,'MLA FEED 2'!$B13,'MLA Data Dump'!$M:$M,'MLA FEED 2'!L$2,'MLA Data Dump'!$I:$I,'MLA FEED 2'!$B$1)</f>
        <v>0</v>
      </c>
      <c r="M13" s="15">
        <f>COUNTIFS('MLA Data Dump'!$H:$H,'MLA FEED 2'!$B13,'MLA Data Dump'!$M:$M,'MLA FEED 2'!M$2,'MLA Data Dump'!$I:$I,'MLA FEED 2'!$B$1)</f>
        <v>0</v>
      </c>
      <c r="N13" s="16">
        <f t="shared" si="12"/>
        <v>0</v>
      </c>
      <c r="O13" s="15">
        <f>COUNTIFS('MLA Data Dump'!$H:$H,'MLA FEED 2'!$B13,'MLA Data Dump'!$M:$M,'MLA FEED 2'!O$2,'MLA Data Dump'!$I:$I,'MLA FEED 2'!$B$1)</f>
        <v>0</v>
      </c>
      <c r="P13" s="15">
        <f>COUNTIFS('MLA Data Dump'!$H:$H,'MLA FEED 2'!$B13,'MLA Data Dump'!$M:$M,'MLA FEED 2'!P$2,'MLA Data Dump'!$I:$I,'MLA FEED 2'!$B$1)</f>
        <v>0</v>
      </c>
      <c r="Q13" s="15">
        <f>COUNTIFS('MLA Data Dump'!$H:$H,'MLA FEED 2'!$B13,'MLA Data Dump'!$M:$M,'MLA FEED 2'!Q$2,'MLA Data Dump'!$I:$I,'MLA FEED 2'!$B$1)</f>
        <v>0</v>
      </c>
      <c r="R13" s="16">
        <f t="shared" si="13"/>
        <v>0</v>
      </c>
      <c r="S13" s="16">
        <f t="shared" si="14"/>
        <v>0</v>
      </c>
      <c r="T13" s="15">
        <f>COUNTIFS('MLA Data Dump'!$H:$H,'MLA FEED 2'!$B13,'MLA Data Dump'!$M:$M,'MLA FEED 2'!T$2,'MLA Data Dump'!$I:$I,'MLA FEED 2'!$B$1)</f>
        <v>1</v>
      </c>
      <c r="U13" s="15">
        <f>COUNTIFS('MLA Data Dump'!$H:$H,'MLA FEED 2'!$B13,'MLA Data Dump'!$M:$M,'MLA FEED 2'!U$2,'MLA Data Dump'!$I:$I,'MLA FEED 2'!$B$1)</f>
        <v>0</v>
      </c>
      <c r="V13" s="15">
        <f>COUNTIFS('MLA Data Dump'!$H:$H,'MLA FEED 2'!$B13,'MLA Data Dump'!$M:$M,'MLA FEED 2'!V$2,'MLA Data Dump'!$I:$I,'MLA FEED 2'!$B$1)</f>
        <v>0</v>
      </c>
      <c r="W13" s="16">
        <f t="shared" si="15"/>
        <v>1</v>
      </c>
      <c r="X13" s="15">
        <f>COUNTIFS('MLA Data Dump'!$H:$H,'MLA FEED 2'!$B13,'MLA Data Dump'!$M:$M,'MLA FEED 2'!X$2,'MLA Data Dump'!$I:$I,'MLA FEED 2'!$B$1)</f>
        <v>0</v>
      </c>
      <c r="Y13" s="15">
        <f>COUNTIFS('MLA Data Dump'!$H:$H,'MLA FEED 2'!$B13,'MLA Data Dump'!$M:$M,'MLA FEED 2'!Y$2,'MLA Data Dump'!$I:$I,'MLA FEED 2'!$B$1)</f>
        <v>0</v>
      </c>
      <c r="Z13" s="15">
        <f>COUNTIFS('MLA Data Dump'!$H:$H,'MLA FEED 2'!$B13,'MLA Data Dump'!$M:$M,'MLA FEED 2'!Z$2,'MLA Data Dump'!$I:$I,'MLA FEED 2'!$B$1)</f>
        <v>0</v>
      </c>
      <c r="AA13" s="16">
        <f t="shared" si="16"/>
        <v>0</v>
      </c>
      <c r="AB13" s="15">
        <f>COUNTIFS('MLA Data Dump'!$H:$H,'MLA FEED 2'!$B13,'MLA Data Dump'!$M:$M,'MLA FEED 2'!AB$2,'MLA Data Dump'!$I:$I,'MLA FEED 2'!$B$1)</f>
        <v>0</v>
      </c>
      <c r="AC13" s="15">
        <f>COUNTIFS('MLA Data Dump'!$H:$H,'MLA FEED 2'!$B13,'MLA Data Dump'!$M:$M,'MLA FEED 2'!AC$2,'MLA Data Dump'!$I:$I,'MLA FEED 2'!$B$1)</f>
        <v>0</v>
      </c>
      <c r="AD13" s="15">
        <f>COUNTIFS('MLA Data Dump'!$H:$H,'MLA FEED 2'!$B13,'MLA Data Dump'!$M:$M,'MLA FEED 2'!AD$2,'MLA Data Dump'!$I:$I,'MLA FEED 2'!$B$1)</f>
        <v>1</v>
      </c>
      <c r="AE13" s="16">
        <f t="shared" si="17"/>
        <v>1</v>
      </c>
      <c r="AF13" s="15">
        <f>COUNTIFS('MLA Data Dump'!$H:$H,'MLA FEED 2'!$B13,'MLA Data Dump'!$M:$M,'MLA FEED 2'!AF$2,'MLA Data Dump'!$I:$I,'MLA FEED 2'!$B$1)</f>
        <v>2</v>
      </c>
      <c r="AG13" s="15">
        <f>COUNTIFS('MLA Data Dump'!$H:$H,'MLA FEED 2'!$B13,'MLA Data Dump'!$M:$M,'MLA FEED 2'!AG$2,'MLA Data Dump'!$I:$I,'MLA FEED 2'!$B$1)</f>
        <v>1</v>
      </c>
      <c r="AH13" s="15">
        <f>COUNTIFS('MLA Data Dump'!$H:$H,'MLA FEED 2'!$B13,'MLA Data Dump'!$M:$M,'MLA FEED 2'!AH$2,'MLA Data Dump'!$I:$I,'MLA FEED 2'!$B$1)</f>
        <v>0</v>
      </c>
      <c r="AI13" s="16">
        <f t="shared" si="18"/>
        <v>3</v>
      </c>
      <c r="AJ13" s="16">
        <f t="shared" si="19"/>
        <v>5</v>
      </c>
    </row>
    <row r="14" spans="1:36" x14ac:dyDescent="0.25">
      <c r="A14" s="67"/>
      <c r="B14" s="14" t="s">
        <v>11</v>
      </c>
      <c r="C14" s="15">
        <f>COUNTIFS('MLA Data Dump'!$H:$H,'MLA FEED 2'!$B14,'MLA Data Dump'!$M:$M,'MLA FEED 2'!C$2,'MLA Data Dump'!$I:$I,'MLA FEED 2'!$B$1)</f>
        <v>0</v>
      </c>
      <c r="D14" s="15">
        <f>COUNTIFS('MLA Data Dump'!$H:$H,'MLA FEED 2'!$B14,'MLA Data Dump'!$M:$M,'MLA FEED 2'!D$2,'MLA Data Dump'!$I:$I,'MLA FEED 2'!$B$1)</f>
        <v>0</v>
      </c>
      <c r="E14" s="15">
        <f>COUNTIFS('MLA Data Dump'!$H:$H,'MLA FEED 2'!$B14,'MLA Data Dump'!$M:$M,'MLA FEED 2'!E$2,'MLA Data Dump'!$I:$I,'MLA FEED 2'!$B$1)</f>
        <v>0</v>
      </c>
      <c r="F14" s="16">
        <f t="shared" si="10"/>
        <v>0</v>
      </c>
      <c r="G14" s="15">
        <f>COUNTIFS('MLA Data Dump'!$H:$H,'MLA FEED 2'!$B14,'MLA Data Dump'!$M:$M,'MLA FEED 2'!G$2,'MLA Data Dump'!$I:$I,'MLA FEED 2'!$B$1)</f>
        <v>0</v>
      </c>
      <c r="H14" s="15">
        <f>COUNTIFS('MLA Data Dump'!$H:$H,'MLA FEED 2'!$B14,'MLA Data Dump'!$M:$M,'MLA FEED 2'!H$2,'MLA Data Dump'!$I:$I,'MLA FEED 2'!$B$1)</f>
        <v>0</v>
      </c>
      <c r="I14" s="15">
        <f>COUNTIFS('MLA Data Dump'!$H:$H,'MLA FEED 2'!$B14,'MLA Data Dump'!$M:$M,'MLA FEED 2'!I$2,'MLA Data Dump'!$I:$I,'MLA FEED 2'!$B$1)</f>
        <v>0</v>
      </c>
      <c r="J14" s="16">
        <f t="shared" si="11"/>
        <v>0</v>
      </c>
      <c r="K14" s="15">
        <f>COUNTIFS('MLA Data Dump'!$H:$H,'MLA FEED 2'!$B14,'MLA Data Dump'!$M:$M,'MLA FEED 2'!K$2,'MLA Data Dump'!$I:$I,'MLA FEED 2'!$B$1)</f>
        <v>0</v>
      </c>
      <c r="L14" s="15">
        <f>COUNTIFS('MLA Data Dump'!$H:$H,'MLA FEED 2'!$B14,'MLA Data Dump'!$M:$M,'MLA FEED 2'!L$2,'MLA Data Dump'!$I:$I,'MLA FEED 2'!$B$1)</f>
        <v>0</v>
      </c>
      <c r="M14" s="15">
        <f>COUNTIFS('MLA Data Dump'!$H:$H,'MLA FEED 2'!$B14,'MLA Data Dump'!$M:$M,'MLA FEED 2'!M$2,'MLA Data Dump'!$I:$I,'MLA FEED 2'!$B$1)</f>
        <v>0</v>
      </c>
      <c r="N14" s="16">
        <f t="shared" si="12"/>
        <v>0</v>
      </c>
      <c r="O14" s="15">
        <f>COUNTIFS('MLA Data Dump'!$H:$H,'MLA FEED 2'!$B14,'MLA Data Dump'!$M:$M,'MLA FEED 2'!O$2,'MLA Data Dump'!$I:$I,'MLA FEED 2'!$B$1)</f>
        <v>0</v>
      </c>
      <c r="P14" s="15">
        <f>COUNTIFS('MLA Data Dump'!$H:$H,'MLA FEED 2'!$B14,'MLA Data Dump'!$M:$M,'MLA FEED 2'!P$2,'MLA Data Dump'!$I:$I,'MLA FEED 2'!$B$1)</f>
        <v>0</v>
      </c>
      <c r="Q14" s="15">
        <f>COUNTIFS('MLA Data Dump'!$H:$H,'MLA FEED 2'!$B14,'MLA Data Dump'!$M:$M,'MLA FEED 2'!Q$2,'MLA Data Dump'!$I:$I,'MLA FEED 2'!$B$1)</f>
        <v>0</v>
      </c>
      <c r="R14" s="16">
        <f t="shared" si="13"/>
        <v>0</v>
      </c>
      <c r="S14" s="16">
        <f t="shared" si="14"/>
        <v>0</v>
      </c>
      <c r="T14" s="15">
        <f>COUNTIFS('MLA Data Dump'!$H:$H,'MLA FEED 2'!$B14,'MLA Data Dump'!$M:$M,'MLA FEED 2'!T$2,'MLA Data Dump'!$I:$I,'MLA FEED 2'!$B$1)</f>
        <v>1</v>
      </c>
      <c r="U14" s="15">
        <f>COUNTIFS('MLA Data Dump'!$H:$H,'MLA FEED 2'!$B14,'MLA Data Dump'!$M:$M,'MLA FEED 2'!U$2,'MLA Data Dump'!$I:$I,'MLA FEED 2'!$B$1)</f>
        <v>0</v>
      </c>
      <c r="V14" s="15">
        <f>COUNTIFS('MLA Data Dump'!$H:$H,'MLA FEED 2'!$B14,'MLA Data Dump'!$M:$M,'MLA FEED 2'!V$2,'MLA Data Dump'!$I:$I,'MLA FEED 2'!$B$1)</f>
        <v>0</v>
      </c>
      <c r="W14" s="16">
        <f t="shared" si="15"/>
        <v>1</v>
      </c>
      <c r="X14" s="15">
        <f>COUNTIFS('MLA Data Dump'!$H:$H,'MLA FEED 2'!$B14,'MLA Data Dump'!$M:$M,'MLA FEED 2'!X$2,'MLA Data Dump'!$I:$I,'MLA FEED 2'!$B$1)</f>
        <v>0</v>
      </c>
      <c r="Y14" s="15">
        <f>COUNTIFS('MLA Data Dump'!$H:$H,'MLA FEED 2'!$B14,'MLA Data Dump'!$M:$M,'MLA FEED 2'!Y$2,'MLA Data Dump'!$I:$I,'MLA FEED 2'!$B$1)</f>
        <v>0</v>
      </c>
      <c r="Z14" s="15">
        <f>COUNTIFS('MLA Data Dump'!$H:$H,'MLA FEED 2'!$B14,'MLA Data Dump'!$M:$M,'MLA FEED 2'!Z$2,'MLA Data Dump'!$I:$I,'MLA FEED 2'!$B$1)</f>
        <v>0</v>
      </c>
      <c r="AA14" s="16">
        <f t="shared" si="16"/>
        <v>0</v>
      </c>
      <c r="AB14" s="15">
        <f>COUNTIFS('MLA Data Dump'!$H:$H,'MLA FEED 2'!$B14,'MLA Data Dump'!$M:$M,'MLA FEED 2'!AB$2,'MLA Data Dump'!$I:$I,'MLA FEED 2'!$B$1)</f>
        <v>0</v>
      </c>
      <c r="AC14" s="15">
        <f>COUNTIFS('MLA Data Dump'!$H:$H,'MLA FEED 2'!$B14,'MLA Data Dump'!$M:$M,'MLA FEED 2'!AC$2,'MLA Data Dump'!$I:$I,'MLA FEED 2'!$B$1)</f>
        <v>1</v>
      </c>
      <c r="AD14" s="15">
        <f>COUNTIFS('MLA Data Dump'!$H:$H,'MLA FEED 2'!$B14,'MLA Data Dump'!$M:$M,'MLA FEED 2'!AD$2,'MLA Data Dump'!$I:$I,'MLA FEED 2'!$B$1)</f>
        <v>1</v>
      </c>
      <c r="AE14" s="16">
        <f t="shared" si="17"/>
        <v>2</v>
      </c>
      <c r="AF14" s="15">
        <f>COUNTIFS('MLA Data Dump'!$H:$H,'MLA FEED 2'!$B14,'MLA Data Dump'!$M:$M,'MLA FEED 2'!AF$2,'MLA Data Dump'!$I:$I,'MLA FEED 2'!$B$1)</f>
        <v>2</v>
      </c>
      <c r="AG14" s="15">
        <f>COUNTIFS('MLA Data Dump'!$H:$H,'MLA FEED 2'!$B14,'MLA Data Dump'!$M:$M,'MLA FEED 2'!AG$2,'MLA Data Dump'!$I:$I,'MLA FEED 2'!$B$1)</f>
        <v>7</v>
      </c>
      <c r="AH14" s="15">
        <f>COUNTIFS('MLA Data Dump'!$H:$H,'MLA FEED 2'!$B14,'MLA Data Dump'!$M:$M,'MLA FEED 2'!AH$2,'MLA Data Dump'!$I:$I,'MLA FEED 2'!$B$1)</f>
        <v>0</v>
      </c>
      <c r="AI14" s="16">
        <f t="shared" si="18"/>
        <v>9</v>
      </c>
      <c r="AJ14" s="16">
        <f t="shared" si="19"/>
        <v>12</v>
      </c>
    </row>
    <row r="15" spans="1:36" ht="15.75" thickBot="1" x14ac:dyDescent="0.3"/>
    <row r="16" spans="1:36" ht="15.75" thickBot="1" x14ac:dyDescent="0.3">
      <c r="B16" s="10" t="s">
        <v>1641</v>
      </c>
    </row>
    <row r="17" spans="1:36" ht="15" customHeight="1" x14ac:dyDescent="0.25">
      <c r="A17" s="62" t="s">
        <v>1360</v>
      </c>
      <c r="B17" s="14" t="s">
        <v>1647</v>
      </c>
      <c r="C17" s="15">
        <f>SUBTOTAL(9,$C3:C3)</f>
        <v>0</v>
      </c>
      <c r="D17" s="15">
        <f>SUBTOTAL(9,$C3:D3)</f>
        <v>0</v>
      </c>
      <c r="E17" s="15">
        <f>SUBTOTAL(9,$C3:E3)</f>
        <v>0</v>
      </c>
      <c r="F17" s="16">
        <f>SUBTOTAL(9,$C3:F3)</f>
        <v>0</v>
      </c>
      <c r="G17" s="15">
        <f>SUBTOTAL(9,$C3:G3)</f>
        <v>0</v>
      </c>
      <c r="H17" s="15">
        <f>SUBTOTAL(9,$C3:H3)</f>
        <v>0</v>
      </c>
      <c r="I17" s="15">
        <f>SUBTOTAL(9,$C3:I3)</f>
        <v>0</v>
      </c>
      <c r="J17" s="16">
        <f>SUBTOTAL(9,$C3:J3)</f>
        <v>0</v>
      </c>
      <c r="K17" s="15">
        <f>SUBTOTAL(9,$C3:K3)</f>
        <v>0</v>
      </c>
      <c r="L17" s="15">
        <f>SUBTOTAL(9,$C3:L3)</f>
        <v>0</v>
      </c>
      <c r="M17" s="15">
        <f>SUBTOTAL(9,$C3:M3)</f>
        <v>0</v>
      </c>
      <c r="N17" s="16">
        <f>SUBTOTAL(9,$C3:N3)</f>
        <v>0</v>
      </c>
      <c r="O17" s="15">
        <f>SUBTOTAL(9,$C3:O3)</f>
        <v>0</v>
      </c>
      <c r="P17" s="15">
        <f>SUBTOTAL(9,$C3:P3)</f>
        <v>0</v>
      </c>
      <c r="Q17" s="15">
        <f>SUBTOTAL(9,$C3:Q3)</f>
        <v>0</v>
      </c>
      <c r="R17" s="16">
        <f>SUBTOTAL(9,$C3:R3)</f>
        <v>0</v>
      </c>
      <c r="S17" s="16">
        <f>SUBTOTAL(9,$C3:S3)</f>
        <v>0</v>
      </c>
      <c r="T17" s="15">
        <f>SUBTOTAL(9,$T3:T3)</f>
        <v>1</v>
      </c>
      <c r="U17" s="15">
        <f>SUBTOTAL(9,$T3:U3)</f>
        <v>1</v>
      </c>
      <c r="V17" s="15">
        <f>SUBTOTAL(9,$T3:V3)</f>
        <v>1</v>
      </c>
      <c r="W17" s="16">
        <f>SUBTOTAL(9,$T3:W3)</f>
        <v>1</v>
      </c>
      <c r="X17" s="15">
        <f>SUBTOTAL(9,$T3:X3)</f>
        <v>1</v>
      </c>
      <c r="Y17" s="15">
        <f>SUBTOTAL(9,$T3:Y3)</f>
        <v>1</v>
      </c>
      <c r="Z17" s="15">
        <f>SUBTOTAL(9,$T3:Z3)</f>
        <v>1</v>
      </c>
      <c r="AA17" s="16">
        <f>SUBTOTAL(9,$T3:AA3)</f>
        <v>1</v>
      </c>
      <c r="AB17" s="15">
        <f>SUBTOTAL(9,$T3:AB3)</f>
        <v>1</v>
      </c>
      <c r="AC17" s="15">
        <f>SUBTOTAL(9,$T3:AC3)</f>
        <v>1</v>
      </c>
      <c r="AD17" s="15">
        <f>SUBTOTAL(9,$T3:AD3)</f>
        <v>2</v>
      </c>
      <c r="AE17" s="16">
        <f>SUBTOTAL(9,$T3:AE3)</f>
        <v>2</v>
      </c>
      <c r="AF17" s="15">
        <f>SUBTOTAL(9,$T3:AF3)</f>
        <v>4</v>
      </c>
      <c r="AG17" s="15">
        <f>SUBTOTAL(9,$T3:AG3)</f>
        <v>5</v>
      </c>
      <c r="AH17" s="15">
        <f>SUBTOTAL(9,$T3:AH3)</f>
        <v>5</v>
      </c>
      <c r="AI17" s="16">
        <f>SUBTOTAL(9,$T3:AI3)</f>
        <v>5</v>
      </c>
      <c r="AJ17" s="16">
        <f>SUBTOTAL(9,$T3:AJ3)</f>
        <v>5</v>
      </c>
    </row>
    <row r="18" spans="1:36" x14ac:dyDescent="0.25">
      <c r="A18" s="63"/>
      <c r="B18" s="14" t="s">
        <v>1650</v>
      </c>
      <c r="C18" s="15">
        <f>SUBTOTAL(9,$C4:C4)</f>
        <v>0</v>
      </c>
      <c r="D18" s="15">
        <f>SUBTOTAL(9,$C4:D4)</f>
        <v>0</v>
      </c>
      <c r="E18" s="15">
        <f>SUBTOTAL(9,$C4:E4)</f>
        <v>0</v>
      </c>
      <c r="F18" s="16">
        <f>SUBTOTAL(9,$C4:F4)</f>
        <v>0</v>
      </c>
      <c r="G18" s="15">
        <f>SUBTOTAL(9,$C4:G4)</f>
        <v>0</v>
      </c>
      <c r="H18" s="15">
        <f>SUBTOTAL(9,$C4:H4)</f>
        <v>0</v>
      </c>
      <c r="I18" s="15">
        <f>SUBTOTAL(9,$C4:I4)</f>
        <v>0</v>
      </c>
      <c r="J18" s="16">
        <f>SUBTOTAL(9,$C4:J4)</f>
        <v>0</v>
      </c>
      <c r="K18" s="15">
        <f>SUBTOTAL(9,$C4:K4)</f>
        <v>0</v>
      </c>
      <c r="L18" s="15">
        <f>SUBTOTAL(9,$C4:L4)</f>
        <v>0</v>
      </c>
      <c r="M18" s="15">
        <f>SUBTOTAL(9,$C4:M4)</f>
        <v>0</v>
      </c>
      <c r="N18" s="16">
        <f>SUBTOTAL(9,$C4:N4)</f>
        <v>0</v>
      </c>
      <c r="O18" s="15">
        <f>SUBTOTAL(9,$C4:O4)</f>
        <v>0</v>
      </c>
      <c r="P18" s="15">
        <f>SUBTOTAL(9,$C4:P4)</f>
        <v>0</v>
      </c>
      <c r="Q18" s="15">
        <f>SUBTOTAL(9,$C4:Q4)</f>
        <v>0</v>
      </c>
      <c r="R18" s="16">
        <f>SUBTOTAL(9,$C4:R4)</f>
        <v>0</v>
      </c>
      <c r="S18" s="16">
        <f>SUBTOTAL(9,$C4:S4)</f>
        <v>0</v>
      </c>
      <c r="T18" s="15">
        <f>SUBTOTAL(9,$T4:T4)</f>
        <v>1</v>
      </c>
      <c r="U18" s="15">
        <f>SUBTOTAL(9,$T4:U4)</f>
        <v>1</v>
      </c>
      <c r="V18" s="15">
        <f>SUBTOTAL(9,$T4:V4)</f>
        <v>1</v>
      </c>
      <c r="W18" s="16">
        <f>SUBTOTAL(9,$T4:W4)</f>
        <v>1</v>
      </c>
      <c r="X18" s="15">
        <f>SUBTOTAL(9,$T4:X4)</f>
        <v>1</v>
      </c>
      <c r="Y18" s="15">
        <f>SUBTOTAL(9,$T4:Y4)</f>
        <v>1</v>
      </c>
      <c r="Z18" s="15">
        <f>SUBTOTAL(9,$T4:Z4)</f>
        <v>1</v>
      </c>
      <c r="AA18" s="16">
        <f>SUBTOTAL(9,$T4:AA4)</f>
        <v>1</v>
      </c>
      <c r="AB18" s="15">
        <f>SUBTOTAL(9,$T4:AB4)</f>
        <v>1</v>
      </c>
      <c r="AC18" s="15">
        <f>SUBTOTAL(9,$T4:AC4)</f>
        <v>1</v>
      </c>
      <c r="AD18" s="15">
        <f>SUBTOTAL(9,$T4:AD4)</f>
        <v>2</v>
      </c>
      <c r="AE18" s="16">
        <f>SUBTOTAL(9,$T4:AE4)</f>
        <v>2</v>
      </c>
      <c r="AF18" s="15">
        <f>SUBTOTAL(9,$T4:AF4)</f>
        <v>4</v>
      </c>
      <c r="AG18" s="15">
        <f>SUBTOTAL(9,$T4:AG4)</f>
        <v>5</v>
      </c>
      <c r="AH18" s="15">
        <f>SUBTOTAL(9,$T4:AH4)</f>
        <v>5</v>
      </c>
      <c r="AI18" s="16">
        <f>SUBTOTAL(9,$T4:AI4)</f>
        <v>5</v>
      </c>
      <c r="AJ18" s="16">
        <f>SUBTOTAL(9,$T4:AJ4)</f>
        <v>5</v>
      </c>
    </row>
    <row r="19" spans="1:36" x14ac:dyDescent="0.25">
      <c r="A19" s="63"/>
      <c r="B19" s="14" t="s">
        <v>1651</v>
      </c>
      <c r="C19" s="15">
        <f>SUBTOTAL(9,$C5:C5)</f>
        <v>0</v>
      </c>
      <c r="D19" s="15">
        <f>SUBTOTAL(9,$C5:D5)</f>
        <v>0</v>
      </c>
      <c r="E19" s="15">
        <f>SUBTOTAL(9,$C5:E5)</f>
        <v>0</v>
      </c>
      <c r="F19" s="16">
        <f>SUBTOTAL(9,$C5:F5)</f>
        <v>0</v>
      </c>
      <c r="G19" s="15">
        <f>SUBTOTAL(9,$C5:G5)</f>
        <v>0</v>
      </c>
      <c r="H19" s="15">
        <f>SUBTOTAL(9,$C5:H5)</f>
        <v>0</v>
      </c>
      <c r="I19" s="15">
        <f>SUBTOTAL(9,$C5:I5)</f>
        <v>0</v>
      </c>
      <c r="J19" s="16">
        <f>SUBTOTAL(9,$C5:J5)</f>
        <v>0</v>
      </c>
      <c r="K19" s="15">
        <f>SUBTOTAL(9,$C5:K5)</f>
        <v>0</v>
      </c>
      <c r="L19" s="15">
        <f>SUBTOTAL(9,$C5:L5)</f>
        <v>0</v>
      </c>
      <c r="M19" s="15">
        <f>SUBTOTAL(9,$C5:M5)</f>
        <v>0</v>
      </c>
      <c r="N19" s="16">
        <f>SUBTOTAL(9,$C5:N5)</f>
        <v>0</v>
      </c>
      <c r="O19" s="15">
        <f>SUBTOTAL(9,$C5:O5)</f>
        <v>0</v>
      </c>
      <c r="P19" s="15">
        <f>SUBTOTAL(9,$C5:P5)</f>
        <v>0</v>
      </c>
      <c r="Q19" s="15">
        <f>SUBTOTAL(9,$C5:Q5)</f>
        <v>0</v>
      </c>
      <c r="R19" s="16">
        <f>SUBTOTAL(9,$C5:R5)</f>
        <v>0</v>
      </c>
      <c r="S19" s="16">
        <f>SUBTOTAL(9,$C5:S5)</f>
        <v>0</v>
      </c>
      <c r="T19" s="15">
        <f>SUBTOTAL(9,$T5:T5)</f>
        <v>0</v>
      </c>
      <c r="U19" s="15">
        <f>SUBTOTAL(9,$T5:U5)</f>
        <v>0</v>
      </c>
      <c r="V19" s="15">
        <f>SUBTOTAL(9,$T5:V5)</f>
        <v>0</v>
      </c>
      <c r="W19" s="16">
        <f>SUBTOTAL(9,$T5:W5)</f>
        <v>0</v>
      </c>
      <c r="X19" s="15">
        <f>SUBTOTAL(9,$T5:X5)</f>
        <v>0</v>
      </c>
      <c r="Y19" s="15">
        <f>SUBTOTAL(9,$T5:Y5)</f>
        <v>0</v>
      </c>
      <c r="Z19" s="15">
        <f>SUBTOTAL(9,$T5:Z5)</f>
        <v>0</v>
      </c>
      <c r="AA19" s="16">
        <f>SUBTOTAL(9,$T5:AA5)</f>
        <v>0</v>
      </c>
      <c r="AB19" s="15">
        <f>SUBTOTAL(9,$T5:AB5)</f>
        <v>0</v>
      </c>
      <c r="AC19" s="15">
        <f>SUBTOTAL(9,$T5:AC5)</f>
        <v>0</v>
      </c>
      <c r="AD19" s="15">
        <f>SUBTOTAL(9,$T5:AD5)</f>
        <v>0</v>
      </c>
      <c r="AE19" s="16">
        <f>SUBTOTAL(9,$T5:AE5)</f>
        <v>0</v>
      </c>
      <c r="AF19" s="15">
        <f>SUBTOTAL(9,$T5:AF5)</f>
        <v>0</v>
      </c>
      <c r="AG19" s="15">
        <f>SUBTOTAL(9,$T5:AG5)</f>
        <v>0</v>
      </c>
      <c r="AH19" s="15">
        <f>SUBTOTAL(9,$T5:AH5)</f>
        <v>0</v>
      </c>
      <c r="AI19" s="16">
        <f>SUBTOTAL(9,$T5:AI5)</f>
        <v>0</v>
      </c>
      <c r="AJ19" s="16">
        <f>SUBTOTAL(9,$T5:AJ5)</f>
        <v>0</v>
      </c>
    </row>
    <row r="20" spans="1:36" x14ac:dyDescent="0.25">
      <c r="A20" s="63"/>
      <c r="B20" s="14" t="s">
        <v>1652</v>
      </c>
      <c r="C20" s="15">
        <f>SUBTOTAL(9,$C6:C6)</f>
        <v>0</v>
      </c>
      <c r="D20" s="15">
        <f>SUBTOTAL(9,$C6:D6)</f>
        <v>0</v>
      </c>
      <c r="E20" s="15">
        <f>SUBTOTAL(9,$C6:E6)</f>
        <v>0</v>
      </c>
      <c r="F20" s="16">
        <f>SUBTOTAL(9,$C6:F6)</f>
        <v>0</v>
      </c>
      <c r="G20" s="15">
        <f>SUBTOTAL(9,$C6:G6)</f>
        <v>0</v>
      </c>
      <c r="H20" s="15">
        <f>SUBTOTAL(9,$C6:H6)</f>
        <v>0</v>
      </c>
      <c r="I20" s="15">
        <f>SUBTOTAL(9,$C6:I6)</f>
        <v>0</v>
      </c>
      <c r="J20" s="16">
        <f>SUBTOTAL(9,$C6:J6)</f>
        <v>0</v>
      </c>
      <c r="K20" s="15">
        <f>SUBTOTAL(9,$C6:K6)</f>
        <v>0</v>
      </c>
      <c r="L20" s="15">
        <f>SUBTOTAL(9,$C6:L6)</f>
        <v>0</v>
      </c>
      <c r="M20" s="15">
        <f>SUBTOTAL(9,$C6:M6)</f>
        <v>97</v>
      </c>
      <c r="N20" s="16">
        <f>SUBTOTAL(9,$C6:N6)</f>
        <v>97</v>
      </c>
      <c r="O20" s="15">
        <f>SUBTOTAL(9,$C6:O6)</f>
        <v>100</v>
      </c>
      <c r="P20" s="15">
        <f>SUBTOTAL(9,$C6:P6)</f>
        <v>100</v>
      </c>
      <c r="Q20" s="15">
        <f>SUBTOTAL(9,$C6:Q6)</f>
        <v>102</v>
      </c>
      <c r="R20" s="16">
        <f>SUBTOTAL(9,$C6:R6)</f>
        <v>102</v>
      </c>
      <c r="S20" s="16">
        <f>SUBTOTAL(9,$C6:S6)</f>
        <v>102</v>
      </c>
      <c r="T20" s="15">
        <f>SUBTOTAL(9,$T6:T6)</f>
        <v>2</v>
      </c>
      <c r="U20" s="15">
        <f>SUBTOTAL(9,$T6:U6)</f>
        <v>3</v>
      </c>
      <c r="V20" s="15">
        <f>SUBTOTAL(9,$T6:V6)</f>
        <v>3</v>
      </c>
      <c r="W20" s="16">
        <f>SUBTOTAL(9,$T6:W6)</f>
        <v>3</v>
      </c>
      <c r="X20" s="15">
        <f>SUBTOTAL(9,$T6:X6)</f>
        <v>4</v>
      </c>
      <c r="Y20" s="15">
        <f>SUBTOTAL(9,$T6:Y6)</f>
        <v>6</v>
      </c>
      <c r="Z20" s="15">
        <f>SUBTOTAL(9,$T6:Z6)</f>
        <v>7</v>
      </c>
      <c r="AA20" s="16">
        <f>SUBTOTAL(9,$T6:AA6)</f>
        <v>7</v>
      </c>
      <c r="AB20" s="15">
        <f>SUBTOTAL(9,$T6:AB6)</f>
        <v>7</v>
      </c>
      <c r="AC20" s="15">
        <f>SUBTOTAL(9,$T6:AC6)</f>
        <v>9</v>
      </c>
      <c r="AD20" s="15">
        <f>SUBTOTAL(9,$T6:AD6)</f>
        <v>23</v>
      </c>
      <c r="AE20" s="16">
        <f>SUBTOTAL(9,$T6:AE6)</f>
        <v>23</v>
      </c>
      <c r="AF20" s="15">
        <f>SUBTOTAL(9,$T6:AF6)</f>
        <v>33</v>
      </c>
      <c r="AG20" s="15">
        <f>SUBTOTAL(9,$T6:AG6)</f>
        <v>61</v>
      </c>
      <c r="AH20" s="15">
        <f>SUBTOTAL(9,$T6:AH6)</f>
        <v>61</v>
      </c>
      <c r="AI20" s="16">
        <f>SUBTOTAL(9,$T6:AI6)</f>
        <v>61</v>
      </c>
      <c r="AJ20" s="16">
        <f>SUBTOTAL(9,$T6:AJ6)</f>
        <v>61</v>
      </c>
    </row>
    <row r="21" spans="1:36" x14ac:dyDescent="0.25">
      <c r="A21" s="63"/>
      <c r="B21" s="14" t="s">
        <v>1653</v>
      </c>
      <c r="C21" s="15">
        <f>SUBTOTAL(9,$C7:C7)</f>
        <v>0</v>
      </c>
      <c r="D21" s="15">
        <f>SUBTOTAL(9,$C7:D7)</f>
        <v>0</v>
      </c>
      <c r="E21" s="15">
        <f>SUBTOTAL(9,$C7:E7)</f>
        <v>0</v>
      </c>
      <c r="F21" s="16">
        <f>SUBTOTAL(9,$C7:F7)</f>
        <v>0</v>
      </c>
      <c r="G21" s="15">
        <f>SUBTOTAL(9,$C7:G7)</f>
        <v>0</v>
      </c>
      <c r="H21" s="15">
        <f>SUBTOTAL(9,$C7:H7)</f>
        <v>0</v>
      </c>
      <c r="I21" s="15">
        <f>SUBTOTAL(9,$C7:I7)</f>
        <v>0</v>
      </c>
      <c r="J21" s="16">
        <f>SUBTOTAL(9,$C7:J7)</f>
        <v>0</v>
      </c>
      <c r="K21" s="15">
        <f>SUBTOTAL(9,$C7:K7)</f>
        <v>0</v>
      </c>
      <c r="L21" s="15">
        <f>SUBTOTAL(9,$C7:L7)</f>
        <v>0</v>
      </c>
      <c r="M21" s="15">
        <f>SUBTOTAL(9,$C7:M7)</f>
        <v>86</v>
      </c>
      <c r="N21" s="16">
        <f>SUBTOTAL(9,$C7:N7)</f>
        <v>86</v>
      </c>
      <c r="O21" s="15">
        <f>SUBTOTAL(9,$C7:O7)</f>
        <v>89</v>
      </c>
      <c r="P21" s="15">
        <f>SUBTOTAL(9,$C7:P7)</f>
        <v>89</v>
      </c>
      <c r="Q21" s="15">
        <f>SUBTOTAL(9,$C7:Q7)</f>
        <v>91</v>
      </c>
      <c r="R21" s="16">
        <f>SUBTOTAL(9,$C7:R7)</f>
        <v>91</v>
      </c>
      <c r="S21" s="16">
        <f>SUBTOTAL(9,$C7:S7)</f>
        <v>91</v>
      </c>
      <c r="T21" s="15">
        <f>SUBTOTAL(9,$T7:T7)</f>
        <v>2</v>
      </c>
      <c r="U21" s="15">
        <f>SUBTOTAL(9,$T7:U7)</f>
        <v>3</v>
      </c>
      <c r="V21" s="15">
        <f>SUBTOTAL(9,$T7:V7)</f>
        <v>3</v>
      </c>
      <c r="W21" s="16">
        <f>SUBTOTAL(9,$T7:W7)</f>
        <v>3</v>
      </c>
      <c r="X21" s="15">
        <f>SUBTOTAL(9,$T7:X7)</f>
        <v>4</v>
      </c>
      <c r="Y21" s="15">
        <f>SUBTOTAL(9,$T7:Y7)</f>
        <v>6</v>
      </c>
      <c r="Z21" s="15">
        <f>SUBTOTAL(9,$T7:Z7)</f>
        <v>6</v>
      </c>
      <c r="AA21" s="16">
        <f>SUBTOTAL(9,$T7:AA7)</f>
        <v>6</v>
      </c>
      <c r="AB21" s="15">
        <f>SUBTOTAL(9,$T7:AB7)</f>
        <v>6</v>
      </c>
      <c r="AC21" s="15">
        <f>SUBTOTAL(9,$T7:AC7)</f>
        <v>7</v>
      </c>
      <c r="AD21" s="15">
        <f>SUBTOTAL(9,$T7:AD7)</f>
        <v>21</v>
      </c>
      <c r="AE21" s="16">
        <f>SUBTOTAL(9,$T7:AE7)</f>
        <v>21</v>
      </c>
      <c r="AF21" s="15">
        <f>SUBTOTAL(9,$T7:AF7)</f>
        <v>33</v>
      </c>
      <c r="AG21" s="15">
        <f>SUBTOTAL(9,$T7:AG7)</f>
        <v>57</v>
      </c>
      <c r="AH21" s="15">
        <f>SUBTOTAL(9,$T7:AH7)</f>
        <v>57</v>
      </c>
      <c r="AI21" s="16">
        <f>SUBTOTAL(9,$T7:AI7)</f>
        <v>57</v>
      </c>
      <c r="AJ21" s="16">
        <f>SUBTOTAL(9,$T7:AJ7)</f>
        <v>57</v>
      </c>
    </row>
    <row r="22" spans="1:36" x14ac:dyDescent="0.25">
      <c r="A22" s="63"/>
      <c r="B22" s="14" t="s">
        <v>1654</v>
      </c>
      <c r="C22" s="15">
        <f>SUBTOTAL(9,$C8:C8)</f>
        <v>0</v>
      </c>
      <c r="D22" s="15">
        <f>SUBTOTAL(9,$C8:D8)</f>
        <v>0</v>
      </c>
      <c r="E22" s="15">
        <f>SUBTOTAL(9,$C8:E8)</f>
        <v>0</v>
      </c>
      <c r="F22" s="16">
        <f>SUBTOTAL(9,$C8:F8)</f>
        <v>0</v>
      </c>
      <c r="G22" s="15">
        <f>SUBTOTAL(9,$C8:G8)</f>
        <v>0</v>
      </c>
      <c r="H22" s="15">
        <f>SUBTOTAL(9,$C8:H8)</f>
        <v>0</v>
      </c>
      <c r="I22" s="15">
        <f>SUBTOTAL(9,$C8:I8)</f>
        <v>0</v>
      </c>
      <c r="J22" s="16">
        <f>SUBTOTAL(9,$C8:J8)</f>
        <v>0</v>
      </c>
      <c r="K22" s="15">
        <f>SUBTOTAL(9,$C8:K8)</f>
        <v>0</v>
      </c>
      <c r="L22" s="15">
        <f>SUBTOTAL(9,$C8:L8)</f>
        <v>0</v>
      </c>
      <c r="M22" s="15">
        <f>SUBTOTAL(9,$C8:M8)</f>
        <v>99</v>
      </c>
      <c r="N22" s="16">
        <f>SUBTOTAL(9,$C8:N8)</f>
        <v>99</v>
      </c>
      <c r="O22" s="15">
        <f>SUBTOTAL(9,$C8:O8)</f>
        <v>102</v>
      </c>
      <c r="P22" s="15">
        <f>SUBTOTAL(9,$C8:P8)</f>
        <v>102</v>
      </c>
      <c r="Q22" s="15">
        <f>SUBTOTAL(9,$C8:Q8)</f>
        <v>105</v>
      </c>
      <c r="R22" s="16">
        <f>SUBTOTAL(9,$C8:R8)</f>
        <v>105</v>
      </c>
      <c r="S22" s="16">
        <f>SUBTOTAL(9,$C8:S8)</f>
        <v>105</v>
      </c>
      <c r="T22" s="15">
        <f>SUBTOTAL(9,$T8:T8)</f>
        <v>2</v>
      </c>
      <c r="U22" s="15">
        <f>SUBTOTAL(9,$T8:U8)</f>
        <v>3</v>
      </c>
      <c r="V22" s="15">
        <f>SUBTOTAL(9,$T8:V8)</f>
        <v>3</v>
      </c>
      <c r="W22" s="16">
        <f>SUBTOTAL(9,$T8:W8)</f>
        <v>3</v>
      </c>
      <c r="X22" s="15">
        <f>SUBTOTAL(9,$T8:X8)</f>
        <v>4</v>
      </c>
      <c r="Y22" s="15">
        <f>SUBTOTAL(9,$T8:Y8)</f>
        <v>6</v>
      </c>
      <c r="Z22" s="15">
        <f>SUBTOTAL(9,$T8:Z8)</f>
        <v>6</v>
      </c>
      <c r="AA22" s="16">
        <f>SUBTOTAL(9,$T8:AA8)</f>
        <v>6</v>
      </c>
      <c r="AB22" s="15">
        <f>SUBTOTAL(9,$T8:AB8)</f>
        <v>6</v>
      </c>
      <c r="AC22" s="15">
        <f>SUBTOTAL(9,$T8:AC8)</f>
        <v>8</v>
      </c>
      <c r="AD22" s="15">
        <f>SUBTOTAL(9,$T8:AD8)</f>
        <v>22</v>
      </c>
      <c r="AE22" s="16">
        <f>SUBTOTAL(9,$T8:AE8)</f>
        <v>22</v>
      </c>
      <c r="AF22" s="15">
        <f>SUBTOTAL(9,$T8:AF8)</f>
        <v>33</v>
      </c>
      <c r="AG22" s="15">
        <f>SUBTOTAL(9,$T8:AG8)</f>
        <v>60</v>
      </c>
      <c r="AH22" s="15">
        <f>SUBTOTAL(9,$T8:AH8)</f>
        <v>60</v>
      </c>
      <c r="AI22" s="16">
        <f>SUBTOTAL(9,$T8:AI8)</f>
        <v>60</v>
      </c>
      <c r="AJ22" s="16">
        <f>SUBTOTAL(9,$T8:AJ8)</f>
        <v>60</v>
      </c>
    </row>
    <row r="23" spans="1:36" x14ac:dyDescent="0.25">
      <c r="A23" s="63"/>
      <c r="B23" s="14" t="s">
        <v>1655</v>
      </c>
      <c r="C23" s="15">
        <f>SUBTOTAL(9,$C9:C9)</f>
        <v>0</v>
      </c>
      <c r="D23" s="15">
        <f>SUBTOTAL(9,$C9:D9)</f>
        <v>0</v>
      </c>
      <c r="E23" s="15">
        <f>SUBTOTAL(9,$C9:E9)</f>
        <v>0</v>
      </c>
      <c r="F23" s="16">
        <f>SUBTOTAL(9,$C9:F9)</f>
        <v>0</v>
      </c>
      <c r="G23" s="15">
        <f>SUBTOTAL(9,$C9:G9)</f>
        <v>0</v>
      </c>
      <c r="H23" s="15">
        <f>SUBTOTAL(9,$C9:H9)</f>
        <v>0</v>
      </c>
      <c r="I23" s="15">
        <f>SUBTOTAL(9,$C9:I9)</f>
        <v>0</v>
      </c>
      <c r="J23" s="16">
        <f>SUBTOTAL(9,$C9:J9)</f>
        <v>0</v>
      </c>
      <c r="K23" s="15">
        <f>SUBTOTAL(9,$C9:K9)</f>
        <v>0</v>
      </c>
      <c r="L23" s="15">
        <f>SUBTOTAL(9,$C9:L9)</f>
        <v>0</v>
      </c>
      <c r="M23" s="15">
        <f>SUBTOTAL(9,$C9:M9)</f>
        <v>105</v>
      </c>
      <c r="N23" s="16">
        <f>SUBTOTAL(9,$C9:N9)</f>
        <v>105</v>
      </c>
      <c r="O23" s="15">
        <f>SUBTOTAL(9,$C9:O9)</f>
        <v>108</v>
      </c>
      <c r="P23" s="15">
        <f>SUBTOTAL(9,$C9:P9)</f>
        <v>108</v>
      </c>
      <c r="Q23" s="15">
        <f>SUBTOTAL(9,$C9:Q9)</f>
        <v>111</v>
      </c>
      <c r="R23" s="16">
        <f>SUBTOTAL(9,$C9:R9)</f>
        <v>111</v>
      </c>
      <c r="S23" s="16">
        <f>SUBTOTAL(9,$C9:S9)</f>
        <v>111</v>
      </c>
      <c r="T23" s="15">
        <f>SUBTOTAL(9,$T9:T9)</f>
        <v>2</v>
      </c>
      <c r="U23" s="15">
        <f>SUBTOTAL(9,$T9:U9)</f>
        <v>3</v>
      </c>
      <c r="V23" s="15">
        <f>SUBTOTAL(9,$T9:V9)</f>
        <v>3</v>
      </c>
      <c r="W23" s="16">
        <f>SUBTOTAL(9,$T9:W9)</f>
        <v>3</v>
      </c>
      <c r="X23" s="15">
        <f>SUBTOTAL(9,$T9:X9)</f>
        <v>4</v>
      </c>
      <c r="Y23" s="15">
        <f>SUBTOTAL(9,$T9:Y9)</f>
        <v>6</v>
      </c>
      <c r="Z23" s="15">
        <f>SUBTOTAL(9,$T9:Z9)</f>
        <v>7</v>
      </c>
      <c r="AA23" s="16">
        <f>SUBTOTAL(9,$T9:AA9)</f>
        <v>7</v>
      </c>
      <c r="AB23" s="15">
        <f>SUBTOTAL(9,$T9:AB9)</f>
        <v>8</v>
      </c>
      <c r="AC23" s="15">
        <f>SUBTOTAL(9,$T9:AC9)</f>
        <v>11</v>
      </c>
      <c r="AD23" s="15">
        <f>SUBTOTAL(9,$T9:AD9)</f>
        <v>27</v>
      </c>
      <c r="AE23" s="16">
        <f>SUBTOTAL(9,$T9:AE9)</f>
        <v>27</v>
      </c>
      <c r="AF23" s="15">
        <f>SUBTOTAL(9,$T9:AF9)</f>
        <v>36</v>
      </c>
      <c r="AG23" s="15">
        <f>SUBTOTAL(9,$T9:AG9)</f>
        <v>62</v>
      </c>
      <c r="AH23" s="15">
        <f>SUBTOTAL(9,$T9:AH9)</f>
        <v>62</v>
      </c>
      <c r="AI23" s="16">
        <f>SUBTOTAL(9,$T9:AI9)</f>
        <v>62</v>
      </c>
      <c r="AJ23" s="16">
        <f>SUBTOTAL(9,$T9:AJ9)</f>
        <v>62</v>
      </c>
    </row>
    <row r="24" spans="1:36" x14ac:dyDescent="0.25">
      <c r="A24" s="63"/>
      <c r="B24" s="14" t="s">
        <v>1656</v>
      </c>
      <c r="C24" s="15">
        <f>SUBTOTAL(9,$C10:C10)</f>
        <v>0</v>
      </c>
      <c r="D24" s="15">
        <f>SUBTOTAL(9,$C10:D10)</f>
        <v>0</v>
      </c>
      <c r="E24" s="15">
        <f>SUBTOTAL(9,$C10:E10)</f>
        <v>0</v>
      </c>
      <c r="F24" s="16">
        <f>SUBTOTAL(9,$C10:F10)</f>
        <v>0</v>
      </c>
      <c r="G24" s="15">
        <f>SUBTOTAL(9,$C10:G10)</f>
        <v>0</v>
      </c>
      <c r="H24" s="15">
        <f>SUBTOTAL(9,$C10:H10)</f>
        <v>0</v>
      </c>
      <c r="I24" s="15">
        <f>SUBTOTAL(9,$C10:I10)</f>
        <v>0</v>
      </c>
      <c r="J24" s="16">
        <f>SUBTOTAL(9,$C10:J10)</f>
        <v>0</v>
      </c>
      <c r="K24" s="15">
        <f>SUBTOTAL(9,$C10:K10)</f>
        <v>0</v>
      </c>
      <c r="L24" s="15">
        <f>SUBTOTAL(9,$C10:L10)</f>
        <v>0</v>
      </c>
      <c r="M24" s="15">
        <f>SUBTOTAL(9,$C10:M10)</f>
        <v>108</v>
      </c>
      <c r="N24" s="16">
        <f>SUBTOTAL(9,$C10:N10)</f>
        <v>108</v>
      </c>
      <c r="O24" s="15">
        <f>SUBTOTAL(9,$C10:O10)</f>
        <v>111</v>
      </c>
      <c r="P24" s="15">
        <f>SUBTOTAL(9,$C10:P10)</f>
        <v>111</v>
      </c>
      <c r="Q24" s="15">
        <f>SUBTOTAL(9,$C10:Q10)</f>
        <v>114</v>
      </c>
      <c r="R24" s="16">
        <f>SUBTOTAL(9,$C10:R10)</f>
        <v>114</v>
      </c>
      <c r="S24" s="16">
        <f>SUBTOTAL(9,$C10:S10)</f>
        <v>114</v>
      </c>
      <c r="T24" s="15">
        <f>SUBTOTAL(9,$T10:T10)</f>
        <v>2</v>
      </c>
      <c r="U24" s="15">
        <f>SUBTOTAL(9,$T10:U10)</f>
        <v>3</v>
      </c>
      <c r="V24" s="15">
        <f>SUBTOTAL(9,$T10:V10)</f>
        <v>3</v>
      </c>
      <c r="W24" s="16">
        <f>SUBTOTAL(9,$T10:W10)</f>
        <v>3</v>
      </c>
      <c r="X24" s="15">
        <f>SUBTOTAL(9,$T10:X10)</f>
        <v>4</v>
      </c>
      <c r="Y24" s="15">
        <f>SUBTOTAL(9,$T10:Y10)</f>
        <v>6</v>
      </c>
      <c r="Z24" s="15">
        <f>SUBTOTAL(9,$T10:Z10)</f>
        <v>7</v>
      </c>
      <c r="AA24" s="16">
        <f>SUBTOTAL(9,$T10:AA10)</f>
        <v>7</v>
      </c>
      <c r="AB24" s="15">
        <f>SUBTOTAL(9,$T10:AB10)</f>
        <v>8</v>
      </c>
      <c r="AC24" s="15">
        <f>SUBTOTAL(9,$T10:AC10)</f>
        <v>12</v>
      </c>
      <c r="AD24" s="15">
        <f>SUBTOTAL(9,$T10:AD10)</f>
        <v>28</v>
      </c>
      <c r="AE24" s="16">
        <f>SUBTOTAL(9,$T10:AE10)</f>
        <v>28</v>
      </c>
      <c r="AF24" s="15">
        <f>SUBTOTAL(9,$T10:AF10)</f>
        <v>38</v>
      </c>
      <c r="AG24" s="15">
        <f>SUBTOTAL(9,$T10:AG10)</f>
        <v>63</v>
      </c>
      <c r="AH24" s="15">
        <f>SUBTOTAL(9,$T10:AH10)</f>
        <v>63</v>
      </c>
      <c r="AI24" s="16">
        <f>SUBTOTAL(9,$T10:AI10)</f>
        <v>63</v>
      </c>
      <c r="AJ24" s="16">
        <f>SUBTOTAL(9,$T10:AJ10)</f>
        <v>63</v>
      </c>
    </row>
    <row r="25" spans="1:36" x14ac:dyDescent="0.25">
      <c r="A25" s="63"/>
      <c r="B25" s="14" t="s">
        <v>1649</v>
      </c>
      <c r="C25" s="15">
        <f>SUBTOTAL(9,$C11:C11)</f>
        <v>0</v>
      </c>
      <c r="D25" s="15">
        <f>SUBTOTAL(9,$C11:D11)</f>
        <v>0</v>
      </c>
      <c r="E25" s="15">
        <f>SUBTOTAL(9,$C11:E11)</f>
        <v>0</v>
      </c>
      <c r="F25" s="16">
        <f>SUBTOTAL(9,$C11:F11)</f>
        <v>0</v>
      </c>
      <c r="G25" s="15">
        <f>SUBTOTAL(9,$C11:G11)</f>
        <v>0</v>
      </c>
      <c r="H25" s="15">
        <f>SUBTOTAL(9,$C11:H11)</f>
        <v>0</v>
      </c>
      <c r="I25" s="15">
        <f>SUBTOTAL(9,$C11:I11)</f>
        <v>0</v>
      </c>
      <c r="J25" s="16">
        <f>SUBTOTAL(9,$C11:J11)</f>
        <v>0</v>
      </c>
      <c r="K25" s="15">
        <f>SUBTOTAL(9,$C11:K11)</f>
        <v>0</v>
      </c>
      <c r="L25" s="15">
        <f>SUBTOTAL(9,$C11:L11)</f>
        <v>0</v>
      </c>
      <c r="M25" s="15">
        <f>SUBTOTAL(9,$C11:M11)</f>
        <v>0</v>
      </c>
      <c r="N25" s="16">
        <f>SUBTOTAL(9,$C11:N11)</f>
        <v>0</v>
      </c>
      <c r="O25" s="15">
        <f>SUBTOTAL(9,$C11:O11)</f>
        <v>0</v>
      </c>
      <c r="P25" s="15">
        <f>SUBTOTAL(9,$C11:P11)</f>
        <v>0</v>
      </c>
      <c r="Q25" s="15">
        <f>SUBTOTAL(9,$C11:Q11)</f>
        <v>0</v>
      </c>
      <c r="R25" s="16">
        <f>SUBTOTAL(9,$C11:R11)</f>
        <v>0</v>
      </c>
      <c r="S25" s="16">
        <f>SUBTOTAL(9,$C11:S11)</f>
        <v>0</v>
      </c>
      <c r="T25" s="15">
        <f>SUBTOTAL(9,$T11:T11)</f>
        <v>0</v>
      </c>
      <c r="U25" s="15">
        <f>SUBTOTAL(9,$T11:U11)</f>
        <v>0</v>
      </c>
      <c r="V25" s="15">
        <f>SUBTOTAL(9,$T11:V11)</f>
        <v>0</v>
      </c>
      <c r="W25" s="16">
        <f>SUBTOTAL(9,$T11:W11)</f>
        <v>0</v>
      </c>
      <c r="X25" s="15">
        <f>SUBTOTAL(9,$T11:X11)</f>
        <v>0</v>
      </c>
      <c r="Y25" s="15">
        <f>SUBTOTAL(9,$T11:Y11)</f>
        <v>0</v>
      </c>
      <c r="Z25" s="15">
        <f>SUBTOTAL(9,$T11:Z11)</f>
        <v>0</v>
      </c>
      <c r="AA25" s="16">
        <f>SUBTOTAL(9,$T11:AA11)</f>
        <v>0</v>
      </c>
      <c r="AB25" s="15">
        <f>SUBTOTAL(9,$T11:AB11)</f>
        <v>0</v>
      </c>
      <c r="AC25" s="15">
        <f>SUBTOTAL(9,$T11:AC11)</f>
        <v>0</v>
      </c>
      <c r="AD25" s="15">
        <f>SUBTOTAL(9,$T11:AD11)</f>
        <v>1</v>
      </c>
      <c r="AE25" s="16">
        <f>SUBTOTAL(9,$T11:AE11)</f>
        <v>1</v>
      </c>
      <c r="AF25" s="15">
        <f>SUBTOTAL(9,$T11:AF11)</f>
        <v>3</v>
      </c>
      <c r="AG25" s="15">
        <f>SUBTOTAL(9,$T11:AG11)</f>
        <v>4</v>
      </c>
      <c r="AH25" s="15">
        <f>SUBTOTAL(9,$T11:AH11)</f>
        <v>4</v>
      </c>
      <c r="AI25" s="16">
        <f>SUBTOTAL(9,$T11:AI11)</f>
        <v>4</v>
      </c>
      <c r="AJ25" s="16">
        <f>SUBTOTAL(9,$T11:AJ11)</f>
        <v>4</v>
      </c>
    </row>
    <row r="26" spans="1:36" x14ac:dyDescent="0.25">
      <c r="A26" s="63"/>
      <c r="B26" s="14" t="s">
        <v>1648</v>
      </c>
      <c r="C26" s="15">
        <f>SUBTOTAL(9,$C12:C12)</f>
        <v>0</v>
      </c>
      <c r="D26" s="15">
        <f>SUBTOTAL(9,$C12:D12)</f>
        <v>0</v>
      </c>
      <c r="E26" s="15">
        <f>SUBTOTAL(9,$C12:E12)</f>
        <v>0</v>
      </c>
      <c r="F26" s="16">
        <f>SUBTOTAL(9,$C12:F12)</f>
        <v>0</v>
      </c>
      <c r="G26" s="15">
        <f>SUBTOTAL(9,$C12:G12)</f>
        <v>0</v>
      </c>
      <c r="H26" s="15">
        <f>SUBTOTAL(9,$C12:H12)</f>
        <v>0</v>
      </c>
      <c r="I26" s="15">
        <f>SUBTOTAL(9,$C12:I12)</f>
        <v>0</v>
      </c>
      <c r="J26" s="16">
        <f>SUBTOTAL(9,$C12:J12)</f>
        <v>0</v>
      </c>
      <c r="K26" s="15">
        <f>SUBTOTAL(9,$C12:K12)</f>
        <v>0</v>
      </c>
      <c r="L26" s="15">
        <f>SUBTOTAL(9,$C12:L12)</f>
        <v>0</v>
      </c>
      <c r="M26" s="15">
        <f>SUBTOTAL(9,$C12:M12)</f>
        <v>0</v>
      </c>
      <c r="N26" s="16">
        <f>SUBTOTAL(9,$C12:N12)</f>
        <v>0</v>
      </c>
      <c r="O26" s="15">
        <f>SUBTOTAL(9,$C12:O12)</f>
        <v>0</v>
      </c>
      <c r="P26" s="15">
        <f>SUBTOTAL(9,$C12:P12)</f>
        <v>0</v>
      </c>
      <c r="Q26" s="15">
        <f>SUBTOTAL(9,$C12:Q12)</f>
        <v>0</v>
      </c>
      <c r="R26" s="16">
        <f>SUBTOTAL(9,$C12:R12)</f>
        <v>0</v>
      </c>
      <c r="S26" s="16">
        <f>SUBTOTAL(9,$C12:S12)</f>
        <v>0</v>
      </c>
      <c r="T26" s="15">
        <f>SUBTOTAL(9,$T12:T12)</f>
        <v>1</v>
      </c>
      <c r="U26" s="15">
        <f>SUBTOTAL(9,$T12:U12)</f>
        <v>1</v>
      </c>
      <c r="V26" s="15">
        <f>SUBTOTAL(9,$T12:V12)</f>
        <v>1</v>
      </c>
      <c r="W26" s="16">
        <f>SUBTOTAL(9,$T12:W12)</f>
        <v>1</v>
      </c>
      <c r="X26" s="15">
        <f>SUBTOTAL(9,$T12:X12)</f>
        <v>1</v>
      </c>
      <c r="Y26" s="15">
        <f>SUBTOTAL(9,$T12:Y12)</f>
        <v>1</v>
      </c>
      <c r="Z26" s="15">
        <f>SUBTOTAL(9,$T12:Z12)</f>
        <v>2</v>
      </c>
      <c r="AA26" s="16">
        <f>SUBTOTAL(9,$T12:AA12)</f>
        <v>2</v>
      </c>
      <c r="AB26" s="15">
        <f>SUBTOTAL(9,$T12:AB12)</f>
        <v>2</v>
      </c>
      <c r="AC26" s="15">
        <f>SUBTOTAL(9,$T12:AC12)</f>
        <v>2</v>
      </c>
      <c r="AD26" s="15">
        <f>SUBTOTAL(9,$T12:AD12)</f>
        <v>3</v>
      </c>
      <c r="AE26" s="16">
        <f>SUBTOTAL(9,$T12:AE12)</f>
        <v>3</v>
      </c>
      <c r="AF26" s="15">
        <f>SUBTOTAL(9,$T12:AF12)</f>
        <v>5</v>
      </c>
      <c r="AG26" s="15">
        <f>SUBTOTAL(9,$T12:AG12)</f>
        <v>6</v>
      </c>
      <c r="AH26" s="15">
        <f>SUBTOTAL(9,$T12:AH12)</f>
        <v>6</v>
      </c>
      <c r="AI26" s="16">
        <f>SUBTOTAL(9,$T12:AI12)</f>
        <v>6</v>
      </c>
      <c r="AJ26" s="16">
        <f>SUBTOTAL(9,$T12:AJ12)</f>
        <v>6</v>
      </c>
    </row>
    <row r="27" spans="1:36" x14ac:dyDescent="0.25">
      <c r="A27" s="63"/>
      <c r="B27" s="14" t="s">
        <v>1646</v>
      </c>
      <c r="C27" s="15">
        <f>SUBTOTAL(9,$C13:C13)</f>
        <v>0</v>
      </c>
      <c r="D27" s="15">
        <f>SUBTOTAL(9,$C13:D13)</f>
        <v>0</v>
      </c>
      <c r="E27" s="15">
        <f>SUBTOTAL(9,$C13:E13)</f>
        <v>0</v>
      </c>
      <c r="F27" s="16">
        <f>SUBTOTAL(9,$C13:F13)</f>
        <v>0</v>
      </c>
      <c r="G27" s="15">
        <f>SUBTOTAL(9,$C13:G13)</f>
        <v>0</v>
      </c>
      <c r="H27" s="15">
        <f>SUBTOTAL(9,$C13:H13)</f>
        <v>0</v>
      </c>
      <c r="I27" s="15">
        <f>SUBTOTAL(9,$C13:I13)</f>
        <v>0</v>
      </c>
      <c r="J27" s="16">
        <f>SUBTOTAL(9,$C13:J13)</f>
        <v>0</v>
      </c>
      <c r="K27" s="15">
        <f>SUBTOTAL(9,$C13:K13)</f>
        <v>0</v>
      </c>
      <c r="L27" s="15">
        <f>SUBTOTAL(9,$C13:L13)</f>
        <v>0</v>
      </c>
      <c r="M27" s="15">
        <f>SUBTOTAL(9,$C13:M13)</f>
        <v>0</v>
      </c>
      <c r="N27" s="16">
        <f>SUBTOTAL(9,$C13:N13)</f>
        <v>0</v>
      </c>
      <c r="O27" s="15">
        <f>SUBTOTAL(9,$C13:O13)</f>
        <v>0</v>
      </c>
      <c r="P27" s="15">
        <f>SUBTOTAL(9,$C13:P13)</f>
        <v>0</v>
      </c>
      <c r="Q27" s="15">
        <f>SUBTOTAL(9,$C13:Q13)</f>
        <v>0</v>
      </c>
      <c r="R27" s="16">
        <f>SUBTOTAL(9,$C13:R13)</f>
        <v>0</v>
      </c>
      <c r="S27" s="16">
        <f>SUBTOTAL(9,$C13:S13)</f>
        <v>0</v>
      </c>
      <c r="T27" s="15">
        <f>SUBTOTAL(9,$T13:T13)</f>
        <v>1</v>
      </c>
      <c r="U27" s="15">
        <f>SUBTOTAL(9,$T13:U13)</f>
        <v>1</v>
      </c>
      <c r="V27" s="15">
        <f>SUBTOTAL(9,$T13:V13)</f>
        <v>1</v>
      </c>
      <c r="W27" s="16">
        <f>SUBTOTAL(9,$T13:W13)</f>
        <v>1</v>
      </c>
      <c r="X27" s="15">
        <f>SUBTOTAL(9,$T13:X13)</f>
        <v>1</v>
      </c>
      <c r="Y27" s="15">
        <f>SUBTOTAL(9,$T13:Y13)</f>
        <v>1</v>
      </c>
      <c r="Z27" s="15">
        <f>SUBTOTAL(9,$T13:Z13)</f>
        <v>1</v>
      </c>
      <c r="AA27" s="16">
        <f>SUBTOTAL(9,$T13:AA13)</f>
        <v>1</v>
      </c>
      <c r="AB27" s="15">
        <f>SUBTOTAL(9,$T13:AB13)</f>
        <v>1</v>
      </c>
      <c r="AC27" s="15">
        <f>SUBTOTAL(9,$T13:AC13)</f>
        <v>1</v>
      </c>
      <c r="AD27" s="15">
        <f>SUBTOTAL(9,$T13:AD13)</f>
        <v>2</v>
      </c>
      <c r="AE27" s="16">
        <f>SUBTOTAL(9,$T13:AE13)</f>
        <v>2</v>
      </c>
      <c r="AF27" s="15">
        <f>SUBTOTAL(9,$T13:AF13)</f>
        <v>4</v>
      </c>
      <c r="AG27" s="15">
        <f>SUBTOTAL(9,$T13:AG13)</f>
        <v>5</v>
      </c>
      <c r="AH27" s="15">
        <f>SUBTOTAL(9,$T13:AH13)</f>
        <v>5</v>
      </c>
      <c r="AI27" s="16">
        <f>SUBTOTAL(9,$T13:AI13)</f>
        <v>5</v>
      </c>
      <c r="AJ27" s="16">
        <f>SUBTOTAL(9,$T13:AJ13)</f>
        <v>5</v>
      </c>
    </row>
    <row r="28" spans="1:36" x14ac:dyDescent="0.25">
      <c r="A28" s="63"/>
      <c r="B28" s="14" t="s">
        <v>1645</v>
      </c>
      <c r="C28" s="15">
        <f>SUBTOTAL(9,$C14:C14)</f>
        <v>0</v>
      </c>
      <c r="D28" s="15">
        <f>SUBTOTAL(9,$C14:D14)</f>
        <v>0</v>
      </c>
      <c r="E28" s="15">
        <f>SUBTOTAL(9,$C14:E14)</f>
        <v>0</v>
      </c>
      <c r="F28" s="16">
        <f>SUBTOTAL(9,$C14:F14)</f>
        <v>0</v>
      </c>
      <c r="G28" s="15">
        <f>SUBTOTAL(9,$C14:G14)</f>
        <v>0</v>
      </c>
      <c r="H28" s="15">
        <f>SUBTOTAL(9,$C14:H14)</f>
        <v>0</v>
      </c>
      <c r="I28" s="15">
        <f>SUBTOTAL(9,$C14:I14)</f>
        <v>0</v>
      </c>
      <c r="J28" s="16">
        <f>SUBTOTAL(9,$C14:J14)</f>
        <v>0</v>
      </c>
      <c r="K28" s="15">
        <f>SUBTOTAL(9,$C14:K14)</f>
        <v>0</v>
      </c>
      <c r="L28" s="15">
        <f>SUBTOTAL(9,$C14:L14)</f>
        <v>0</v>
      </c>
      <c r="M28" s="15">
        <f>SUBTOTAL(9,$C14:M14)</f>
        <v>0</v>
      </c>
      <c r="N28" s="16">
        <f>SUBTOTAL(9,$C14:N14)</f>
        <v>0</v>
      </c>
      <c r="O28" s="15">
        <f>SUBTOTAL(9,$C14:O14)</f>
        <v>0</v>
      </c>
      <c r="P28" s="15">
        <f>SUBTOTAL(9,$C14:P14)</f>
        <v>0</v>
      </c>
      <c r="Q28" s="15">
        <f>SUBTOTAL(9,$C14:Q14)</f>
        <v>0</v>
      </c>
      <c r="R28" s="16">
        <f>SUBTOTAL(9,$C14:R14)</f>
        <v>0</v>
      </c>
      <c r="S28" s="16">
        <f>SUBTOTAL(9,$C14:S14)</f>
        <v>0</v>
      </c>
      <c r="T28" s="15">
        <f>SUBTOTAL(9,$T14:T14)</f>
        <v>1</v>
      </c>
      <c r="U28" s="15">
        <f>SUBTOTAL(9,$T14:U14)</f>
        <v>1</v>
      </c>
      <c r="V28" s="15">
        <f>SUBTOTAL(9,$T14:V14)</f>
        <v>1</v>
      </c>
      <c r="W28" s="16">
        <f>SUBTOTAL(9,$T14:W14)</f>
        <v>1</v>
      </c>
      <c r="X28" s="15">
        <f>SUBTOTAL(9,$T14:X14)</f>
        <v>1</v>
      </c>
      <c r="Y28" s="15">
        <f>SUBTOTAL(9,$T14:Y14)</f>
        <v>1</v>
      </c>
      <c r="Z28" s="15">
        <f>SUBTOTAL(9,$T14:Z14)</f>
        <v>1</v>
      </c>
      <c r="AA28" s="16">
        <f>SUBTOTAL(9,$T14:AA14)</f>
        <v>1</v>
      </c>
      <c r="AB28" s="15">
        <f>SUBTOTAL(9,$T14:AB14)</f>
        <v>1</v>
      </c>
      <c r="AC28" s="15">
        <f>SUBTOTAL(9,$T14:AC14)</f>
        <v>2</v>
      </c>
      <c r="AD28" s="15">
        <f>SUBTOTAL(9,$T14:AD14)</f>
        <v>3</v>
      </c>
      <c r="AE28" s="16">
        <f>SUBTOTAL(9,$T14:AE14)</f>
        <v>3</v>
      </c>
      <c r="AF28" s="15">
        <f>SUBTOTAL(9,$T14:AF14)</f>
        <v>5</v>
      </c>
      <c r="AG28" s="15">
        <f>SUBTOTAL(9,$T14:AG14)</f>
        <v>12</v>
      </c>
      <c r="AH28" s="15">
        <f>SUBTOTAL(9,$T14:AH14)</f>
        <v>12</v>
      </c>
      <c r="AI28" s="16">
        <f>SUBTOTAL(9,$T14:AI14)</f>
        <v>12</v>
      </c>
      <c r="AJ28" s="16">
        <f>SUBTOTAL(9,$T14:AJ14)</f>
        <v>12</v>
      </c>
    </row>
    <row r="30" spans="1:36" ht="15.75" thickBot="1" x14ac:dyDescent="0.3"/>
    <row r="31" spans="1:36" ht="15.75" thickBot="1" x14ac:dyDescent="0.3">
      <c r="B31" s="10" t="s">
        <v>1642</v>
      </c>
    </row>
    <row r="32" spans="1:36" ht="15" customHeight="1" x14ac:dyDescent="0.25">
      <c r="A32" s="62" t="s">
        <v>1356</v>
      </c>
      <c r="B32" s="14" t="s">
        <v>4</v>
      </c>
      <c r="C32" s="15">
        <f>COUNTIFS('MLA Data Dump'!$H:$H,'MLA FEED 2'!$B32,'MLA Data Dump'!$M:$M,'MLA FEED 2'!C$2,'MLA Data Dump'!$I:$I,'MLA FEED 2'!$B$31)</f>
        <v>0</v>
      </c>
      <c r="D32" s="15">
        <f>COUNTIFS('MLA Data Dump'!$H:$H,'MLA FEED 2'!$B32,'MLA Data Dump'!$M:$M,'MLA FEED 2'!D$2,'MLA Data Dump'!$I:$I,'MLA FEED 2'!$B$31)</f>
        <v>0</v>
      </c>
      <c r="E32" s="15">
        <f>COUNTIFS('MLA Data Dump'!$H:$H,'MLA FEED 2'!$B32,'MLA Data Dump'!$M:$M,'MLA FEED 2'!E$2,'MLA Data Dump'!$I:$I,'MLA FEED 2'!$B$31)</f>
        <v>0</v>
      </c>
      <c r="F32" s="16">
        <f>SUBTOTAL(9,C32:E32)</f>
        <v>0</v>
      </c>
      <c r="G32" s="15">
        <f>COUNTIFS('MLA Data Dump'!$H:$H,'MLA FEED 2'!$B32,'MLA Data Dump'!$M:$M,'MLA FEED 2'!G$2,'MLA Data Dump'!$I:$I,'MLA FEED 2'!$B$31)</f>
        <v>0</v>
      </c>
      <c r="H32" s="15">
        <f>COUNTIFS('MLA Data Dump'!$H:$H,'MLA FEED 2'!$B32,'MLA Data Dump'!$M:$M,'MLA FEED 2'!H$2,'MLA Data Dump'!$I:$I,'MLA FEED 2'!$B$31)</f>
        <v>0</v>
      </c>
      <c r="I32" s="15">
        <f>COUNTIFS('MLA Data Dump'!$H:$H,'MLA FEED 2'!$B32,'MLA Data Dump'!$M:$M,'MLA FEED 2'!I$2,'MLA Data Dump'!$I:$I,'MLA FEED 2'!$B$31)</f>
        <v>0</v>
      </c>
      <c r="J32" s="16">
        <f>SUBTOTAL(9,G32:I32)</f>
        <v>0</v>
      </c>
      <c r="K32" s="15">
        <f>COUNTIFS('MLA Data Dump'!$H:$H,'MLA FEED 2'!$B32,'MLA Data Dump'!$M:$M,'MLA FEED 2'!K$2,'MLA Data Dump'!$I:$I,'MLA FEED 2'!$B$31)</f>
        <v>0</v>
      </c>
      <c r="L32" s="15">
        <f>COUNTIFS('MLA Data Dump'!$H:$H,'MLA FEED 2'!$B32,'MLA Data Dump'!$M:$M,'MLA FEED 2'!L$2,'MLA Data Dump'!$I:$I,'MLA FEED 2'!$B$31)</f>
        <v>0</v>
      </c>
      <c r="M32" s="15">
        <f>COUNTIFS('MLA Data Dump'!$H:$H,'MLA FEED 2'!$B32,'MLA Data Dump'!$M:$M,'MLA FEED 2'!M$2,'MLA Data Dump'!$I:$I,'MLA FEED 2'!$B$31)</f>
        <v>0</v>
      </c>
      <c r="N32" s="16">
        <f>SUBTOTAL(9,K32:M32)</f>
        <v>0</v>
      </c>
      <c r="O32" s="15">
        <f>COUNTIFS('MLA Data Dump'!$H:$H,'MLA FEED 2'!$B32,'MLA Data Dump'!$M:$M,'MLA FEED 2'!O$2,'MLA Data Dump'!$I:$I,'MLA FEED 2'!$B$31)</f>
        <v>0</v>
      </c>
      <c r="P32" s="15">
        <f>COUNTIFS('MLA Data Dump'!$H:$H,'MLA FEED 2'!$B32,'MLA Data Dump'!$M:$M,'MLA FEED 2'!P$2,'MLA Data Dump'!$I:$I,'MLA FEED 2'!$B$31)</f>
        <v>0</v>
      </c>
      <c r="Q32" s="15">
        <f>COUNTIFS('MLA Data Dump'!$H:$H,'MLA FEED 2'!$B32,'MLA Data Dump'!$M:$M,'MLA FEED 2'!Q$2,'MLA Data Dump'!$I:$I,'MLA FEED 2'!$B$31)</f>
        <v>0</v>
      </c>
      <c r="R32" s="16">
        <f>SUBTOTAL(9,O32:Q32)</f>
        <v>0</v>
      </c>
      <c r="S32" s="16">
        <f t="shared" ref="S32:S40" si="20">SUBTOTAL(9,C32:R32)</f>
        <v>0</v>
      </c>
      <c r="T32" s="15">
        <f>COUNTIFS('MLA Data Dump'!$H:$H,'MLA FEED 2'!$B32,'MLA Data Dump'!$M:$M,'MLA FEED 2'!T$2,'MLA Data Dump'!$I:$I,'MLA FEED 2'!$B$31)</f>
        <v>0</v>
      </c>
      <c r="U32" s="15">
        <f>COUNTIFS('MLA Data Dump'!$H:$H,'MLA FEED 2'!$B32,'MLA Data Dump'!$M:$M,'MLA FEED 2'!U$2,'MLA Data Dump'!$I:$I,'MLA FEED 2'!$B$31)</f>
        <v>0</v>
      </c>
      <c r="V32" s="15">
        <f>COUNTIFS('MLA Data Dump'!$H:$H,'MLA FEED 2'!$B32,'MLA Data Dump'!$M:$M,'MLA FEED 2'!V$2,'MLA Data Dump'!$I:$I,'MLA FEED 2'!$B$31)</f>
        <v>0</v>
      </c>
      <c r="W32" s="16">
        <f>SUBTOTAL(9,T32:V32)</f>
        <v>0</v>
      </c>
      <c r="X32" s="15">
        <f>COUNTIFS('MLA Data Dump'!$H:$H,'MLA FEED 2'!$B32,'MLA Data Dump'!$M:$M,'MLA FEED 2'!X$2,'MLA Data Dump'!$I:$I,'MLA FEED 2'!$B$31)</f>
        <v>0</v>
      </c>
      <c r="Y32" s="15">
        <f>COUNTIFS('MLA Data Dump'!$H:$H,'MLA FEED 2'!$B32,'MLA Data Dump'!$M:$M,'MLA FEED 2'!Y$2,'MLA Data Dump'!$I:$I,'MLA FEED 2'!$B$31)</f>
        <v>0</v>
      </c>
      <c r="Z32" s="15">
        <f>COUNTIFS('MLA Data Dump'!$H:$H,'MLA FEED 2'!$B32,'MLA Data Dump'!$M:$M,'MLA FEED 2'!Z$2,'MLA Data Dump'!$I:$I,'MLA FEED 2'!$B$31)</f>
        <v>0</v>
      </c>
      <c r="AA32" s="16">
        <f>SUBTOTAL(9,X32:Z32)</f>
        <v>0</v>
      </c>
      <c r="AB32" s="15">
        <f>COUNTIFS('MLA Data Dump'!$H:$H,'MLA FEED 2'!$B32,'MLA Data Dump'!$M:$M,'MLA FEED 2'!AB$2,'MLA Data Dump'!$I:$I,'MLA FEED 2'!$B$31)</f>
        <v>0</v>
      </c>
      <c r="AC32" s="15">
        <f>COUNTIFS('MLA Data Dump'!$H:$H,'MLA FEED 2'!$B32,'MLA Data Dump'!$M:$M,'MLA FEED 2'!AC$2,'MLA Data Dump'!$I:$I,'MLA FEED 2'!$B$31)</f>
        <v>0</v>
      </c>
      <c r="AD32" s="15">
        <f>COUNTIFS('MLA Data Dump'!$H:$H,'MLA FEED 2'!$B32,'MLA Data Dump'!$M:$M,'MLA FEED 2'!AD$2,'MLA Data Dump'!$I:$I,'MLA FEED 2'!$B$31)</f>
        <v>0</v>
      </c>
      <c r="AE32" s="16">
        <f>SUBTOTAL(9,AB32:AD32)</f>
        <v>0</v>
      </c>
      <c r="AF32" s="15">
        <f>COUNTIFS('MLA Data Dump'!$H:$H,'MLA FEED 2'!$B32,'MLA Data Dump'!$M:$M,'MLA FEED 2'!AF$2,'MLA Data Dump'!$I:$I,'MLA FEED 2'!$B$31)</f>
        <v>0</v>
      </c>
      <c r="AG32" s="15">
        <f>COUNTIFS('MLA Data Dump'!$H:$H,'MLA FEED 2'!$B32,'MLA Data Dump'!$M:$M,'MLA FEED 2'!AG$2,'MLA Data Dump'!$I:$I,'MLA FEED 2'!$B$31)</f>
        <v>0</v>
      </c>
      <c r="AH32" s="15">
        <f>COUNTIFS('MLA Data Dump'!$H:$H,'MLA FEED 2'!$B32,'MLA Data Dump'!$M:$M,'MLA FEED 2'!AH$2,'MLA Data Dump'!$I:$I,'MLA FEED 2'!$B$31)</f>
        <v>0</v>
      </c>
      <c r="AI32" s="16">
        <f>SUBTOTAL(9,AF32:AH32)</f>
        <v>0</v>
      </c>
      <c r="AJ32" s="16">
        <f t="shared" ref="AJ32:AJ40" si="21">SUBTOTAL(9,T32:AI32)</f>
        <v>0</v>
      </c>
    </row>
    <row r="33" spans="1:36" x14ac:dyDescent="0.25">
      <c r="A33" s="63"/>
      <c r="B33" s="14" t="s">
        <v>7</v>
      </c>
      <c r="C33" s="15">
        <f>COUNTIFS('MLA Data Dump'!$H:$H,'MLA FEED 2'!$B33,'MLA Data Dump'!$M:$M,'MLA FEED 2'!C$2,'MLA Data Dump'!$I:$I,'MLA FEED 2'!$B$31)</f>
        <v>0</v>
      </c>
      <c r="D33" s="15">
        <f>COUNTIFS('MLA Data Dump'!$H:$H,'MLA FEED 2'!$B33,'MLA Data Dump'!$M:$M,'MLA FEED 2'!D$2,'MLA Data Dump'!$I:$I,'MLA FEED 2'!$B$31)</f>
        <v>0</v>
      </c>
      <c r="E33" s="15">
        <f>COUNTIFS('MLA Data Dump'!$H:$H,'MLA FEED 2'!$B33,'MLA Data Dump'!$M:$M,'MLA FEED 2'!E$2,'MLA Data Dump'!$I:$I,'MLA FEED 2'!$B$31)</f>
        <v>0</v>
      </c>
      <c r="F33" s="16">
        <f t="shared" ref="F33:F40" si="22">SUBTOTAL(9,C33:E33)</f>
        <v>0</v>
      </c>
      <c r="G33" s="15">
        <f>COUNTIFS('MLA Data Dump'!$H:$H,'MLA FEED 2'!$B33,'MLA Data Dump'!$M:$M,'MLA FEED 2'!G$2,'MLA Data Dump'!$I:$I,'MLA FEED 2'!$B$31)</f>
        <v>0</v>
      </c>
      <c r="H33" s="15">
        <f>COUNTIFS('MLA Data Dump'!$H:$H,'MLA FEED 2'!$B33,'MLA Data Dump'!$M:$M,'MLA FEED 2'!H$2,'MLA Data Dump'!$I:$I,'MLA FEED 2'!$B$31)</f>
        <v>0</v>
      </c>
      <c r="I33" s="15">
        <f>COUNTIFS('MLA Data Dump'!$H:$H,'MLA FEED 2'!$B33,'MLA Data Dump'!$M:$M,'MLA FEED 2'!I$2,'MLA Data Dump'!$I:$I,'MLA FEED 2'!$B$31)</f>
        <v>0</v>
      </c>
      <c r="J33" s="16">
        <f t="shared" ref="J33:J40" si="23">SUBTOTAL(9,G33:I33)</f>
        <v>0</v>
      </c>
      <c r="K33" s="15">
        <f>COUNTIFS('MLA Data Dump'!$H:$H,'MLA FEED 2'!$B33,'MLA Data Dump'!$M:$M,'MLA FEED 2'!K$2,'MLA Data Dump'!$I:$I,'MLA FEED 2'!$B$31)</f>
        <v>0</v>
      </c>
      <c r="L33" s="15">
        <f>COUNTIFS('MLA Data Dump'!$H:$H,'MLA FEED 2'!$B33,'MLA Data Dump'!$M:$M,'MLA FEED 2'!L$2,'MLA Data Dump'!$I:$I,'MLA FEED 2'!$B$31)</f>
        <v>0</v>
      </c>
      <c r="M33" s="15">
        <f>COUNTIFS('MLA Data Dump'!$H:$H,'MLA FEED 2'!$B33,'MLA Data Dump'!$M:$M,'MLA FEED 2'!M$2,'MLA Data Dump'!$I:$I,'MLA FEED 2'!$B$31)</f>
        <v>0</v>
      </c>
      <c r="N33" s="16">
        <f t="shared" ref="N33:N40" si="24">SUBTOTAL(9,K33:M33)</f>
        <v>0</v>
      </c>
      <c r="O33" s="15">
        <f>COUNTIFS('MLA Data Dump'!$H:$H,'MLA FEED 2'!$B33,'MLA Data Dump'!$M:$M,'MLA FEED 2'!O$2,'MLA Data Dump'!$I:$I,'MLA FEED 2'!$B$31)</f>
        <v>0</v>
      </c>
      <c r="P33" s="15">
        <f>COUNTIFS('MLA Data Dump'!$H:$H,'MLA FEED 2'!$B33,'MLA Data Dump'!$M:$M,'MLA FEED 2'!P$2,'MLA Data Dump'!$I:$I,'MLA FEED 2'!$B$31)</f>
        <v>0</v>
      </c>
      <c r="Q33" s="15">
        <f>COUNTIFS('MLA Data Dump'!$H:$H,'MLA FEED 2'!$B33,'MLA Data Dump'!$M:$M,'MLA FEED 2'!Q$2,'MLA Data Dump'!$I:$I,'MLA FEED 2'!$B$31)</f>
        <v>0</v>
      </c>
      <c r="R33" s="16">
        <f t="shared" ref="R33:R40" si="25">SUBTOTAL(9,O33:Q33)</f>
        <v>0</v>
      </c>
      <c r="S33" s="16">
        <f t="shared" si="20"/>
        <v>0</v>
      </c>
      <c r="T33" s="15">
        <f>COUNTIFS('MLA Data Dump'!$H:$H,'MLA FEED 2'!$B33,'MLA Data Dump'!$M:$M,'MLA FEED 2'!T$2,'MLA Data Dump'!$I:$I,'MLA FEED 2'!$B$31)</f>
        <v>0</v>
      </c>
      <c r="U33" s="15">
        <f>COUNTIFS('MLA Data Dump'!$H:$H,'MLA FEED 2'!$B33,'MLA Data Dump'!$M:$M,'MLA FEED 2'!U$2,'MLA Data Dump'!$I:$I,'MLA FEED 2'!$B$31)</f>
        <v>0</v>
      </c>
      <c r="V33" s="15">
        <f>COUNTIFS('MLA Data Dump'!$H:$H,'MLA FEED 2'!$B33,'MLA Data Dump'!$M:$M,'MLA FEED 2'!V$2,'MLA Data Dump'!$I:$I,'MLA FEED 2'!$B$31)</f>
        <v>0</v>
      </c>
      <c r="W33" s="16">
        <f t="shared" ref="W33:W40" si="26">SUBTOTAL(9,T33:V33)</f>
        <v>0</v>
      </c>
      <c r="X33" s="15">
        <f>COUNTIFS('MLA Data Dump'!$H:$H,'MLA FEED 2'!$B33,'MLA Data Dump'!$M:$M,'MLA FEED 2'!X$2,'MLA Data Dump'!$I:$I,'MLA FEED 2'!$B$31)</f>
        <v>0</v>
      </c>
      <c r="Y33" s="15">
        <f>COUNTIFS('MLA Data Dump'!$H:$H,'MLA FEED 2'!$B33,'MLA Data Dump'!$M:$M,'MLA FEED 2'!Y$2,'MLA Data Dump'!$I:$I,'MLA FEED 2'!$B$31)</f>
        <v>0</v>
      </c>
      <c r="Z33" s="15">
        <f>COUNTIFS('MLA Data Dump'!$H:$H,'MLA FEED 2'!$B33,'MLA Data Dump'!$M:$M,'MLA FEED 2'!Z$2,'MLA Data Dump'!$I:$I,'MLA FEED 2'!$B$31)</f>
        <v>0</v>
      </c>
      <c r="AA33" s="16">
        <f t="shared" ref="AA33:AA40" si="27">SUBTOTAL(9,X33:Z33)</f>
        <v>0</v>
      </c>
      <c r="AB33" s="15">
        <f>COUNTIFS('MLA Data Dump'!$H:$H,'MLA FEED 2'!$B33,'MLA Data Dump'!$M:$M,'MLA FEED 2'!AB$2,'MLA Data Dump'!$I:$I,'MLA FEED 2'!$B$31)</f>
        <v>0</v>
      </c>
      <c r="AC33" s="15">
        <f>COUNTIFS('MLA Data Dump'!$H:$H,'MLA FEED 2'!$B33,'MLA Data Dump'!$M:$M,'MLA FEED 2'!AC$2,'MLA Data Dump'!$I:$I,'MLA FEED 2'!$B$31)</f>
        <v>0</v>
      </c>
      <c r="AD33" s="15">
        <f>COUNTIFS('MLA Data Dump'!$H:$H,'MLA FEED 2'!$B33,'MLA Data Dump'!$M:$M,'MLA FEED 2'!AD$2,'MLA Data Dump'!$I:$I,'MLA FEED 2'!$B$31)</f>
        <v>0</v>
      </c>
      <c r="AE33" s="16">
        <f t="shared" ref="AE33:AE40" si="28">SUBTOTAL(9,AB33:AD33)</f>
        <v>0</v>
      </c>
      <c r="AF33" s="15">
        <f>COUNTIFS('MLA Data Dump'!$H:$H,'MLA FEED 2'!$B33,'MLA Data Dump'!$M:$M,'MLA FEED 2'!AF$2,'MLA Data Dump'!$I:$I,'MLA FEED 2'!$B$31)</f>
        <v>0</v>
      </c>
      <c r="AG33" s="15">
        <f>COUNTIFS('MLA Data Dump'!$H:$H,'MLA FEED 2'!$B33,'MLA Data Dump'!$M:$M,'MLA FEED 2'!AG$2,'MLA Data Dump'!$I:$I,'MLA FEED 2'!$B$31)</f>
        <v>0</v>
      </c>
      <c r="AH33" s="15">
        <f>COUNTIFS('MLA Data Dump'!$H:$H,'MLA FEED 2'!$B33,'MLA Data Dump'!$M:$M,'MLA FEED 2'!AH$2,'MLA Data Dump'!$I:$I,'MLA FEED 2'!$B$31)</f>
        <v>0</v>
      </c>
      <c r="AI33" s="16">
        <f t="shared" ref="AI33:AI40" si="29">SUBTOTAL(9,AF33:AH33)</f>
        <v>0</v>
      </c>
      <c r="AJ33" s="16">
        <f t="shared" si="21"/>
        <v>0</v>
      </c>
    </row>
    <row r="34" spans="1:36" x14ac:dyDescent="0.25">
      <c r="A34" s="63"/>
      <c r="B34" s="14" t="s">
        <v>192</v>
      </c>
      <c r="C34" s="15">
        <f>COUNTIFS('MLA Data Dump'!$H:$H,'MLA FEED 2'!$B34,'MLA Data Dump'!$M:$M,'MLA FEED 2'!C$2,'MLA Data Dump'!$I:$I,'MLA FEED 2'!$B$31)</f>
        <v>0</v>
      </c>
      <c r="D34" s="15">
        <f>COUNTIFS('MLA Data Dump'!$H:$H,'MLA FEED 2'!$B34,'MLA Data Dump'!$M:$M,'MLA FEED 2'!D$2,'MLA Data Dump'!$I:$I,'MLA FEED 2'!$B$31)</f>
        <v>0</v>
      </c>
      <c r="E34" s="15">
        <f>COUNTIFS('MLA Data Dump'!$H:$H,'MLA FEED 2'!$B34,'MLA Data Dump'!$M:$M,'MLA FEED 2'!E$2,'MLA Data Dump'!$I:$I,'MLA FEED 2'!$B$31)</f>
        <v>0</v>
      </c>
      <c r="F34" s="16">
        <f t="shared" si="22"/>
        <v>0</v>
      </c>
      <c r="G34" s="15">
        <f>COUNTIFS('MLA Data Dump'!$H:$H,'MLA FEED 2'!$B34,'MLA Data Dump'!$M:$M,'MLA FEED 2'!G$2,'MLA Data Dump'!$I:$I,'MLA FEED 2'!$B$31)</f>
        <v>0</v>
      </c>
      <c r="H34" s="15">
        <f>COUNTIFS('MLA Data Dump'!$H:$H,'MLA FEED 2'!$B34,'MLA Data Dump'!$M:$M,'MLA FEED 2'!H$2,'MLA Data Dump'!$I:$I,'MLA FEED 2'!$B$31)</f>
        <v>0</v>
      </c>
      <c r="I34" s="15">
        <f>COUNTIFS('MLA Data Dump'!$H:$H,'MLA FEED 2'!$B34,'MLA Data Dump'!$M:$M,'MLA FEED 2'!I$2,'MLA Data Dump'!$I:$I,'MLA FEED 2'!$B$31)</f>
        <v>0</v>
      </c>
      <c r="J34" s="16">
        <f t="shared" si="23"/>
        <v>0</v>
      </c>
      <c r="K34" s="15">
        <f>COUNTIFS('MLA Data Dump'!$H:$H,'MLA FEED 2'!$B34,'MLA Data Dump'!$M:$M,'MLA FEED 2'!K$2,'MLA Data Dump'!$I:$I,'MLA FEED 2'!$B$31)</f>
        <v>0</v>
      </c>
      <c r="L34" s="15">
        <f>COUNTIFS('MLA Data Dump'!$H:$H,'MLA FEED 2'!$B34,'MLA Data Dump'!$M:$M,'MLA FEED 2'!L$2,'MLA Data Dump'!$I:$I,'MLA FEED 2'!$B$31)</f>
        <v>0</v>
      </c>
      <c r="M34" s="15">
        <f>COUNTIFS('MLA Data Dump'!$H:$H,'MLA FEED 2'!$B34,'MLA Data Dump'!$M:$M,'MLA FEED 2'!M$2,'MLA Data Dump'!$I:$I,'MLA FEED 2'!$B$31)</f>
        <v>0</v>
      </c>
      <c r="N34" s="16">
        <f t="shared" si="24"/>
        <v>0</v>
      </c>
      <c r="O34" s="15">
        <f>COUNTIFS('MLA Data Dump'!$H:$H,'MLA FEED 2'!$B34,'MLA Data Dump'!$M:$M,'MLA FEED 2'!O$2,'MLA Data Dump'!$I:$I,'MLA FEED 2'!$B$31)</f>
        <v>0</v>
      </c>
      <c r="P34" s="15">
        <f>COUNTIFS('MLA Data Dump'!$H:$H,'MLA FEED 2'!$B34,'MLA Data Dump'!$M:$M,'MLA FEED 2'!P$2,'MLA Data Dump'!$I:$I,'MLA FEED 2'!$B$31)</f>
        <v>0</v>
      </c>
      <c r="Q34" s="15">
        <f>COUNTIFS('MLA Data Dump'!$H:$H,'MLA FEED 2'!$B34,'MLA Data Dump'!$M:$M,'MLA FEED 2'!Q$2,'MLA Data Dump'!$I:$I,'MLA FEED 2'!$B$31)</f>
        <v>0</v>
      </c>
      <c r="R34" s="16">
        <f t="shared" si="25"/>
        <v>0</v>
      </c>
      <c r="S34" s="16">
        <f t="shared" si="20"/>
        <v>0</v>
      </c>
      <c r="T34" s="15">
        <f>COUNTIFS('MLA Data Dump'!$H:$H,'MLA FEED 2'!$B34,'MLA Data Dump'!$M:$M,'MLA FEED 2'!T$2,'MLA Data Dump'!$I:$I,'MLA FEED 2'!$B$31)</f>
        <v>0</v>
      </c>
      <c r="U34" s="15">
        <f>COUNTIFS('MLA Data Dump'!$H:$H,'MLA FEED 2'!$B34,'MLA Data Dump'!$M:$M,'MLA FEED 2'!U$2,'MLA Data Dump'!$I:$I,'MLA FEED 2'!$B$31)</f>
        <v>0</v>
      </c>
      <c r="V34" s="15">
        <f>COUNTIFS('MLA Data Dump'!$H:$H,'MLA FEED 2'!$B34,'MLA Data Dump'!$M:$M,'MLA FEED 2'!V$2,'MLA Data Dump'!$I:$I,'MLA FEED 2'!$B$31)</f>
        <v>0</v>
      </c>
      <c r="W34" s="16">
        <f t="shared" si="26"/>
        <v>0</v>
      </c>
      <c r="X34" s="15">
        <f>COUNTIFS('MLA Data Dump'!$H:$H,'MLA FEED 2'!$B34,'MLA Data Dump'!$M:$M,'MLA FEED 2'!X$2,'MLA Data Dump'!$I:$I,'MLA FEED 2'!$B$31)</f>
        <v>0</v>
      </c>
      <c r="Y34" s="15">
        <f>COUNTIFS('MLA Data Dump'!$H:$H,'MLA FEED 2'!$B34,'MLA Data Dump'!$M:$M,'MLA FEED 2'!Y$2,'MLA Data Dump'!$I:$I,'MLA FEED 2'!$B$31)</f>
        <v>0</v>
      </c>
      <c r="Z34" s="15">
        <f>COUNTIFS('MLA Data Dump'!$H:$H,'MLA FEED 2'!$B34,'MLA Data Dump'!$M:$M,'MLA FEED 2'!Z$2,'MLA Data Dump'!$I:$I,'MLA FEED 2'!$B$31)</f>
        <v>0</v>
      </c>
      <c r="AA34" s="16">
        <f t="shared" si="27"/>
        <v>0</v>
      </c>
      <c r="AB34" s="15">
        <f>COUNTIFS('MLA Data Dump'!$H:$H,'MLA FEED 2'!$B34,'MLA Data Dump'!$M:$M,'MLA FEED 2'!AB$2,'MLA Data Dump'!$I:$I,'MLA FEED 2'!$B$31)</f>
        <v>0</v>
      </c>
      <c r="AC34" s="15">
        <f>COUNTIFS('MLA Data Dump'!$H:$H,'MLA FEED 2'!$B34,'MLA Data Dump'!$M:$M,'MLA FEED 2'!AC$2,'MLA Data Dump'!$I:$I,'MLA FEED 2'!$B$31)</f>
        <v>0</v>
      </c>
      <c r="AD34" s="15">
        <f>COUNTIFS('MLA Data Dump'!$H:$H,'MLA FEED 2'!$B34,'MLA Data Dump'!$M:$M,'MLA FEED 2'!AD$2,'MLA Data Dump'!$I:$I,'MLA FEED 2'!$B$31)</f>
        <v>0</v>
      </c>
      <c r="AE34" s="16">
        <f t="shared" si="28"/>
        <v>0</v>
      </c>
      <c r="AF34" s="15">
        <f>COUNTIFS('MLA Data Dump'!$H:$H,'MLA FEED 2'!$B34,'MLA Data Dump'!$M:$M,'MLA FEED 2'!AF$2,'MLA Data Dump'!$I:$I,'MLA FEED 2'!$B$31)</f>
        <v>0</v>
      </c>
      <c r="AG34" s="15">
        <f>COUNTIFS('MLA Data Dump'!$H:$H,'MLA FEED 2'!$B34,'MLA Data Dump'!$M:$M,'MLA FEED 2'!AG$2,'MLA Data Dump'!$I:$I,'MLA FEED 2'!$B$31)</f>
        <v>0</v>
      </c>
      <c r="AH34" s="15">
        <f>COUNTIFS('MLA Data Dump'!$H:$H,'MLA FEED 2'!$B34,'MLA Data Dump'!$M:$M,'MLA FEED 2'!AH$2,'MLA Data Dump'!$I:$I,'MLA FEED 2'!$B$31)</f>
        <v>0</v>
      </c>
      <c r="AI34" s="16">
        <f t="shared" si="29"/>
        <v>0</v>
      </c>
      <c r="AJ34" s="16">
        <f t="shared" si="21"/>
        <v>0</v>
      </c>
    </row>
    <row r="35" spans="1:36" x14ac:dyDescent="0.25">
      <c r="A35" s="63"/>
      <c r="B35" s="14" t="s">
        <v>1366</v>
      </c>
      <c r="C35" s="15">
        <f>COUNTIFS('MLA Data Dump'!$H:$H,'MLA FEED 2'!$B35,'MLA Data Dump'!$M:$M,'MLA FEED 2'!C$2,'MLA Data Dump'!$I:$I,'MLA FEED 2'!$B$31)</f>
        <v>0</v>
      </c>
      <c r="D35" s="15">
        <f>COUNTIFS('MLA Data Dump'!$H:$H,'MLA FEED 2'!$B35,'MLA Data Dump'!$M:$M,'MLA FEED 2'!D$2,'MLA Data Dump'!$I:$I,'MLA FEED 2'!$B$31)</f>
        <v>0</v>
      </c>
      <c r="E35" s="15">
        <f>COUNTIFS('MLA Data Dump'!$H:$H,'MLA FEED 2'!$B35,'MLA Data Dump'!$M:$M,'MLA FEED 2'!E$2,'MLA Data Dump'!$I:$I,'MLA FEED 2'!$B$31)</f>
        <v>0</v>
      </c>
      <c r="F35" s="16">
        <f t="shared" si="22"/>
        <v>0</v>
      </c>
      <c r="G35" s="15">
        <f>COUNTIFS('MLA Data Dump'!$H:$H,'MLA FEED 2'!$B35,'MLA Data Dump'!$M:$M,'MLA FEED 2'!G$2,'MLA Data Dump'!$I:$I,'MLA FEED 2'!$B$31)</f>
        <v>0</v>
      </c>
      <c r="H35" s="15">
        <f>COUNTIFS('MLA Data Dump'!$H:$H,'MLA FEED 2'!$B35,'MLA Data Dump'!$M:$M,'MLA FEED 2'!H$2,'MLA Data Dump'!$I:$I,'MLA FEED 2'!$B$31)</f>
        <v>0</v>
      </c>
      <c r="I35" s="15">
        <f>COUNTIFS('MLA Data Dump'!$H:$H,'MLA FEED 2'!$B35,'MLA Data Dump'!$M:$M,'MLA FEED 2'!I$2,'MLA Data Dump'!$I:$I,'MLA FEED 2'!$B$31)</f>
        <v>0</v>
      </c>
      <c r="J35" s="16">
        <f t="shared" si="23"/>
        <v>0</v>
      </c>
      <c r="K35" s="15">
        <f>COUNTIFS('MLA Data Dump'!$H:$H,'MLA FEED 2'!$B35,'MLA Data Dump'!$M:$M,'MLA FEED 2'!K$2,'MLA Data Dump'!$I:$I,'MLA FEED 2'!$B$31)</f>
        <v>1</v>
      </c>
      <c r="L35" s="15">
        <f>COUNTIFS('MLA Data Dump'!$H:$H,'MLA FEED 2'!$B35,'MLA Data Dump'!$M:$M,'MLA FEED 2'!L$2,'MLA Data Dump'!$I:$I,'MLA FEED 2'!$B$31)</f>
        <v>0</v>
      </c>
      <c r="M35" s="15">
        <f>COUNTIFS('MLA Data Dump'!$H:$H,'MLA FEED 2'!$B35,'MLA Data Dump'!$M:$M,'MLA FEED 2'!M$2,'MLA Data Dump'!$I:$I,'MLA FEED 2'!$B$31)</f>
        <v>0</v>
      </c>
      <c r="N35" s="16">
        <f t="shared" si="24"/>
        <v>1</v>
      </c>
      <c r="O35" s="15">
        <f>COUNTIFS('MLA Data Dump'!$H:$H,'MLA FEED 2'!$B35,'MLA Data Dump'!$M:$M,'MLA FEED 2'!O$2,'MLA Data Dump'!$I:$I,'MLA FEED 2'!$B$31)</f>
        <v>0</v>
      </c>
      <c r="P35" s="15">
        <f>COUNTIFS('MLA Data Dump'!$H:$H,'MLA FEED 2'!$B35,'MLA Data Dump'!$M:$M,'MLA FEED 2'!P$2,'MLA Data Dump'!$I:$I,'MLA FEED 2'!$B$31)</f>
        <v>0</v>
      </c>
      <c r="Q35" s="15">
        <f>COUNTIFS('MLA Data Dump'!$H:$H,'MLA FEED 2'!$B35,'MLA Data Dump'!$M:$M,'MLA FEED 2'!Q$2,'MLA Data Dump'!$I:$I,'MLA FEED 2'!$B$31)</f>
        <v>0</v>
      </c>
      <c r="R35" s="16">
        <f t="shared" si="25"/>
        <v>0</v>
      </c>
      <c r="S35" s="16">
        <f t="shared" si="20"/>
        <v>1</v>
      </c>
      <c r="T35" s="15">
        <f>COUNTIFS('MLA Data Dump'!$H:$H,'MLA FEED 2'!$B35,'MLA Data Dump'!$M:$M,'MLA FEED 2'!T$2,'MLA Data Dump'!$I:$I,'MLA FEED 2'!$B$31)</f>
        <v>0</v>
      </c>
      <c r="U35" s="15">
        <f>COUNTIFS('MLA Data Dump'!$H:$H,'MLA FEED 2'!$B35,'MLA Data Dump'!$M:$M,'MLA FEED 2'!U$2,'MLA Data Dump'!$I:$I,'MLA FEED 2'!$B$31)</f>
        <v>0</v>
      </c>
      <c r="V35" s="15">
        <f>COUNTIFS('MLA Data Dump'!$H:$H,'MLA FEED 2'!$B35,'MLA Data Dump'!$M:$M,'MLA FEED 2'!V$2,'MLA Data Dump'!$I:$I,'MLA FEED 2'!$B$31)</f>
        <v>1</v>
      </c>
      <c r="W35" s="16">
        <f t="shared" si="26"/>
        <v>1</v>
      </c>
      <c r="X35" s="15">
        <f>COUNTIFS('MLA Data Dump'!$H:$H,'MLA FEED 2'!$B35,'MLA Data Dump'!$M:$M,'MLA FEED 2'!X$2,'MLA Data Dump'!$I:$I,'MLA FEED 2'!$B$31)</f>
        <v>0</v>
      </c>
      <c r="Y35" s="15">
        <f>COUNTIFS('MLA Data Dump'!$H:$H,'MLA FEED 2'!$B35,'MLA Data Dump'!$M:$M,'MLA FEED 2'!Y$2,'MLA Data Dump'!$I:$I,'MLA FEED 2'!$B$31)</f>
        <v>0</v>
      </c>
      <c r="Z35" s="15">
        <f>COUNTIFS('MLA Data Dump'!$H:$H,'MLA FEED 2'!$B35,'MLA Data Dump'!$M:$M,'MLA FEED 2'!Z$2,'MLA Data Dump'!$I:$I,'MLA FEED 2'!$B$31)</f>
        <v>0</v>
      </c>
      <c r="AA35" s="16">
        <f t="shared" si="27"/>
        <v>0</v>
      </c>
      <c r="AB35" s="15">
        <f>COUNTIFS('MLA Data Dump'!$H:$H,'MLA FEED 2'!$B35,'MLA Data Dump'!$M:$M,'MLA FEED 2'!AB$2,'MLA Data Dump'!$I:$I,'MLA FEED 2'!$B$31)</f>
        <v>0</v>
      </c>
      <c r="AC35" s="15">
        <f>COUNTIFS('MLA Data Dump'!$H:$H,'MLA FEED 2'!$B35,'MLA Data Dump'!$M:$M,'MLA FEED 2'!AC$2,'MLA Data Dump'!$I:$I,'MLA FEED 2'!$B$31)</f>
        <v>2</v>
      </c>
      <c r="AD35" s="15">
        <f>COUNTIFS('MLA Data Dump'!$H:$H,'MLA FEED 2'!$B35,'MLA Data Dump'!$M:$M,'MLA FEED 2'!AD$2,'MLA Data Dump'!$I:$I,'MLA FEED 2'!$B$31)</f>
        <v>0</v>
      </c>
      <c r="AE35" s="16">
        <f t="shared" si="28"/>
        <v>2</v>
      </c>
      <c r="AF35" s="15">
        <f>COUNTIFS('MLA Data Dump'!$H:$H,'MLA FEED 2'!$B35,'MLA Data Dump'!$M:$M,'MLA FEED 2'!AF$2,'MLA Data Dump'!$I:$I,'MLA FEED 2'!$B$31)</f>
        <v>2</v>
      </c>
      <c r="AG35" s="15">
        <f>COUNTIFS('MLA Data Dump'!$H:$H,'MLA FEED 2'!$B35,'MLA Data Dump'!$M:$M,'MLA FEED 2'!AG$2,'MLA Data Dump'!$I:$I,'MLA FEED 2'!$B$31)</f>
        <v>0</v>
      </c>
      <c r="AH35" s="15">
        <f>COUNTIFS('MLA Data Dump'!$H:$H,'MLA FEED 2'!$B35,'MLA Data Dump'!$M:$M,'MLA FEED 2'!AH$2,'MLA Data Dump'!$I:$I,'MLA FEED 2'!$B$31)</f>
        <v>0</v>
      </c>
      <c r="AI35" s="16">
        <f t="shared" si="29"/>
        <v>2</v>
      </c>
      <c r="AJ35" s="16">
        <f t="shared" si="21"/>
        <v>5</v>
      </c>
    </row>
    <row r="36" spans="1:36" x14ac:dyDescent="0.25">
      <c r="A36" s="63"/>
      <c r="B36" s="14" t="s">
        <v>1367</v>
      </c>
      <c r="C36" s="15">
        <f>COUNTIFS('MLA Data Dump'!$H:$H,'MLA FEED 2'!$B36,'MLA Data Dump'!$M:$M,'MLA FEED 2'!C$2,'MLA Data Dump'!$I:$I,'MLA FEED 2'!$B$31)</f>
        <v>0</v>
      </c>
      <c r="D36" s="15">
        <f>COUNTIFS('MLA Data Dump'!$H:$H,'MLA FEED 2'!$B36,'MLA Data Dump'!$M:$M,'MLA FEED 2'!D$2,'MLA Data Dump'!$I:$I,'MLA FEED 2'!$B$31)</f>
        <v>0</v>
      </c>
      <c r="E36" s="15">
        <f>COUNTIFS('MLA Data Dump'!$H:$H,'MLA FEED 2'!$B36,'MLA Data Dump'!$M:$M,'MLA FEED 2'!E$2,'MLA Data Dump'!$I:$I,'MLA FEED 2'!$B$31)</f>
        <v>0</v>
      </c>
      <c r="F36" s="16">
        <f t="shared" si="22"/>
        <v>0</v>
      </c>
      <c r="G36" s="15">
        <f>COUNTIFS('MLA Data Dump'!$H:$H,'MLA FEED 2'!$B36,'MLA Data Dump'!$M:$M,'MLA FEED 2'!G$2,'MLA Data Dump'!$I:$I,'MLA FEED 2'!$B$31)</f>
        <v>0</v>
      </c>
      <c r="H36" s="15">
        <f>COUNTIFS('MLA Data Dump'!$H:$H,'MLA FEED 2'!$B36,'MLA Data Dump'!$M:$M,'MLA FEED 2'!H$2,'MLA Data Dump'!$I:$I,'MLA FEED 2'!$B$31)</f>
        <v>0</v>
      </c>
      <c r="I36" s="15">
        <f>COUNTIFS('MLA Data Dump'!$H:$H,'MLA FEED 2'!$B36,'MLA Data Dump'!$M:$M,'MLA FEED 2'!I$2,'MLA Data Dump'!$I:$I,'MLA FEED 2'!$B$31)</f>
        <v>1</v>
      </c>
      <c r="J36" s="16">
        <f t="shared" si="23"/>
        <v>1</v>
      </c>
      <c r="K36" s="15">
        <f>COUNTIFS('MLA Data Dump'!$H:$H,'MLA FEED 2'!$B36,'MLA Data Dump'!$M:$M,'MLA FEED 2'!K$2,'MLA Data Dump'!$I:$I,'MLA FEED 2'!$B$31)</f>
        <v>0</v>
      </c>
      <c r="L36" s="15">
        <f>COUNTIFS('MLA Data Dump'!$H:$H,'MLA FEED 2'!$B36,'MLA Data Dump'!$M:$M,'MLA FEED 2'!L$2,'MLA Data Dump'!$I:$I,'MLA FEED 2'!$B$31)</f>
        <v>0</v>
      </c>
      <c r="M36" s="15">
        <f>COUNTIFS('MLA Data Dump'!$H:$H,'MLA FEED 2'!$B36,'MLA Data Dump'!$M:$M,'MLA FEED 2'!M$2,'MLA Data Dump'!$I:$I,'MLA FEED 2'!$B$31)</f>
        <v>0</v>
      </c>
      <c r="N36" s="16">
        <f t="shared" si="24"/>
        <v>0</v>
      </c>
      <c r="O36" s="15">
        <f>COUNTIFS('MLA Data Dump'!$H:$H,'MLA FEED 2'!$B36,'MLA Data Dump'!$M:$M,'MLA FEED 2'!O$2,'MLA Data Dump'!$I:$I,'MLA FEED 2'!$B$31)</f>
        <v>1</v>
      </c>
      <c r="P36" s="15">
        <f>COUNTIFS('MLA Data Dump'!$H:$H,'MLA FEED 2'!$B36,'MLA Data Dump'!$M:$M,'MLA FEED 2'!P$2,'MLA Data Dump'!$I:$I,'MLA FEED 2'!$B$31)</f>
        <v>0</v>
      </c>
      <c r="Q36" s="15">
        <f>COUNTIFS('MLA Data Dump'!$H:$H,'MLA FEED 2'!$B36,'MLA Data Dump'!$M:$M,'MLA FEED 2'!Q$2,'MLA Data Dump'!$I:$I,'MLA FEED 2'!$B$31)</f>
        <v>1</v>
      </c>
      <c r="R36" s="16">
        <f t="shared" si="25"/>
        <v>2</v>
      </c>
      <c r="S36" s="16">
        <f t="shared" si="20"/>
        <v>3</v>
      </c>
      <c r="T36" s="15">
        <f>COUNTIFS('MLA Data Dump'!$H:$H,'MLA FEED 2'!$B36,'MLA Data Dump'!$M:$M,'MLA FEED 2'!T$2,'MLA Data Dump'!$I:$I,'MLA FEED 2'!$B$31)</f>
        <v>0</v>
      </c>
      <c r="U36" s="15">
        <f>COUNTIFS('MLA Data Dump'!$H:$H,'MLA FEED 2'!$B36,'MLA Data Dump'!$M:$M,'MLA FEED 2'!U$2,'MLA Data Dump'!$I:$I,'MLA FEED 2'!$B$31)</f>
        <v>0</v>
      </c>
      <c r="V36" s="15">
        <f>COUNTIFS('MLA Data Dump'!$H:$H,'MLA FEED 2'!$B36,'MLA Data Dump'!$M:$M,'MLA FEED 2'!V$2,'MLA Data Dump'!$I:$I,'MLA FEED 2'!$B$31)</f>
        <v>1</v>
      </c>
      <c r="W36" s="16">
        <f t="shared" si="26"/>
        <v>1</v>
      </c>
      <c r="X36" s="15">
        <f>COUNTIFS('MLA Data Dump'!$H:$H,'MLA FEED 2'!$B36,'MLA Data Dump'!$M:$M,'MLA FEED 2'!X$2,'MLA Data Dump'!$I:$I,'MLA FEED 2'!$B$31)</f>
        <v>0</v>
      </c>
      <c r="Y36" s="15">
        <f>COUNTIFS('MLA Data Dump'!$H:$H,'MLA FEED 2'!$B36,'MLA Data Dump'!$M:$M,'MLA FEED 2'!Y$2,'MLA Data Dump'!$I:$I,'MLA FEED 2'!$B$31)</f>
        <v>0</v>
      </c>
      <c r="Z36" s="15">
        <f>COUNTIFS('MLA Data Dump'!$H:$H,'MLA FEED 2'!$B36,'MLA Data Dump'!$M:$M,'MLA FEED 2'!Z$2,'MLA Data Dump'!$I:$I,'MLA FEED 2'!$B$31)</f>
        <v>0</v>
      </c>
      <c r="AA36" s="16">
        <f t="shared" si="27"/>
        <v>0</v>
      </c>
      <c r="AB36" s="15">
        <f>COUNTIFS('MLA Data Dump'!$H:$H,'MLA FEED 2'!$B36,'MLA Data Dump'!$M:$M,'MLA FEED 2'!AB$2,'MLA Data Dump'!$I:$I,'MLA FEED 2'!$B$31)</f>
        <v>0</v>
      </c>
      <c r="AC36" s="15">
        <f>COUNTIFS('MLA Data Dump'!$H:$H,'MLA FEED 2'!$B36,'MLA Data Dump'!$M:$M,'MLA FEED 2'!AC$2,'MLA Data Dump'!$I:$I,'MLA FEED 2'!$B$31)</f>
        <v>2</v>
      </c>
      <c r="AD36" s="15">
        <f>COUNTIFS('MLA Data Dump'!$H:$H,'MLA FEED 2'!$B36,'MLA Data Dump'!$M:$M,'MLA FEED 2'!AD$2,'MLA Data Dump'!$I:$I,'MLA FEED 2'!$B$31)</f>
        <v>0</v>
      </c>
      <c r="AE36" s="16">
        <f t="shared" si="28"/>
        <v>2</v>
      </c>
      <c r="AF36" s="15">
        <f>COUNTIFS('MLA Data Dump'!$H:$H,'MLA FEED 2'!$B36,'MLA Data Dump'!$M:$M,'MLA FEED 2'!AF$2,'MLA Data Dump'!$I:$I,'MLA FEED 2'!$B$31)</f>
        <v>0</v>
      </c>
      <c r="AG36" s="15">
        <f>COUNTIFS('MLA Data Dump'!$H:$H,'MLA FEED 2'!$B36,'MLA Data Dump'!$M:$M,'MLA FEED 2'!AG$2,'MLA Data Dump'!$I:$I,'MLA FEED 2'!$B$31)</f>
        <v>0</v>
      </c>
      <c r="AH36" s="15">
        <f>COUNTIFS('MLA Data Dump'!$H:$H,'MLA FEED 2'!$B36,'MLA Data Dump'!$M:$M,'MLA FEED 2'!AH$2,'MLA Data Dump'!$I:$I,'MLA FEED 2'!$B$31)</f>
        <v>0</v>
      </c>
      <c r="AI36" s="16">
        <f t="shared" si="29"/>
        <v>0</v>
      </c>
      <c r="AJ36" s="16">
        <f t="shared" si="21"/>
        <v>3</v>
      </c>
    </row>
    <row r="37" spans="1:36" x14ac:dyDescent="0.25">
      <c r="A37" s="63"/>
      <c r="B37" s="14" t="s">
        <v>1368</v>
      </c>
      <c r="C37" s="15">
        <f>COUNTIFS('MLA Data Dump'!$H:$H,'MLA FEED 2'!$B37,'MLA Data Dump'!$M:$M,'MLA FEED 2'!C$2,'MLA Data Dump'!$I:$I,'MLA FEED 2'!$B$31)</f>
        <v>0</v>
      </c>
      <c r="D37" s="15">
        <f>COUNTIFS('MLA Data Dump'!$H:$H,'MLA FEED 2'!$B37,'MLA Data Dump'!$M:$M,'MLA FEED 2'!D$2,'MLA Data Dump'!$I:$I,'MLA FEED 2'!$B$31)</f>
        <v>0</v>
      </c>
      <c r="E37" s="15">
        <f>COUNTIFS('MLA Data Dump'!$H:$H,'MLA FEED 2'!$B37,'MLA Data Dump'!$M:$M,'MLA FEED 2'!E$2,'MLA Data Dump'!$I:$I,'MLA FEED 2'!$B$31)</f>
        <v>0</v>
      </c>
      <c r="F37" s="16">
        <f t="shared" si="22"/>
        <v>0</v>
      </c>
      <c r="G37" s="15">
        <f>COUNTIFS('MLA Data Dump'!$H:$H,'MLA FEED 2'!$B37,'MLA Data Dump'!$M:$M,'MLA FEED 2'!G$2,'MLA Data Dump'!$I:$I,'MLA FEED 2'!$B$31)</f>
        <v>0</v>
      </c>
      <c r="H37" s="15">
        <f>COUNTIFS('MLA Data Dump'!$H:$H,'MLA FEED 2'!$B37,'MLA Data Dump'!$M:$M,'MLA FEED 2'!H$2,'MLA Data Dump'!$I:$I,'MLA FEED 2'!$B$31)</f>
        <v>0</v>
      </c>
      <c r="I37" s="15">
        <f>COUNTIFS('MLA Data Dump'!$H:$H,'MLA FEED 2'!$B37,'MLA Data Dump'!$M:$M,'MLA FEED 2'!I$2,'MLA Data Dump'!$I:$I,'MLA FEED 2'!$B$31)</f>
        <v>0</v>
      </c>
      <c r="J37" s="16">
        <f t="shared" si="23"/>
        <v>0</v>
      </c>
      <c r="K37" s="15">
        <f>COUNTIFS('MLA Data Dump'!$H:$H,'MLA FEED 2'!$B37,'MLA Data Dump'!$M:$M,'MLA FEED 2'!K$2,'MLA Data Dump'!$I:$I,'MLA FEED 2'!$B$31)</f>
        <v>0</v>
      </c>
      <c r="L37" s="15">
        <f>COUNTIFS('MLA Data Dump'!$H:$H,'MLA FEED 2'!$B37,'MLA Data Dump'!$M:$M,'MLA FEED 2'!L$2,'MLA Data Dump'!$I:$I,'MLA FEED 2'!$B$31)</f>
        <v>0</v>
      </c>
      <c r="M37" s="15">
        <f>COUNTIFS('MLA Data Dump'!$H:$H,'MLA FEED 2'!$B37,'MLA Data Dump'!$M:$M,'MLA FEED 2'!M$2,'MLA Data Dump'!$I:$I,'MLA FEED 2'!$B$31)</f>
        <v>0</v>
      </c>
      <c r="N37" s="16">
        <f t="shared" si="24"/>
        <v>0</v>
      </c>
      <c r="O37" s="15">
        <f>COUNTIFS('MLA Data Dump'!$H:$H,'MLA FEED 2'!$B37,'MLA Data Dump'!$M:$M,'MLA FEED 2'!O$2,'MLA Data Dump'!$I:$I,'MLA FEED 2'!$B$31)</f>
        <v>0</v>
      </c>
      <c r="P37" s="15">
        <f>COUNTIFS('MLA Data Dump'!$H:$H,'MLA FEED 2'!$B37,'MLA Data Dump'!$M:$M,'MLA FEED 2'!P$2,'MLA Data Dump'!$I:$I,'MLA FEED 2'!$B$31)</f>
        <v>0</v>
      </c>
      <c r="Q37" s="15">
        <f>COUNTIFS('MLA Data Dump'!$H:$H,'MLA FEED 2'!$B37,'MLA Data Dump'!$M:$M,'MLA FEED 2'!Q$2,'MLA Data Dump'!$I:$I,'MLA FEED 2'!$B$31)</f>
        <v>1</v>
      </c>
      <c r="R37" s="16">
        <f t="shared" si="25"/>
        <v>1</v>
      </c>
      <c r="S37" s="16">
        <f t="shared" si="20"/>
        <v>1</v>
      </c>
      <c r="T37" s="15">
        <f>COUNTIFS('MLA Data Dump'!$H:$H,'MLA FEED 2'!$B37,'MLA Data Dump'!$M:$M,'MLA FEED 2'!T$2,'MLA Data Dump'!$I:$I,'MLA FEED 2'!$B$31)</f>
        <v>0</v>
      </c>
      <c r="U37" s="15">
        <f>COUNTIFS('MLA Data Dump'!$H:$H,'MLA FEED 2'!$B37,'MLA Data Dump'!$M:$M,'MLA FEED 2'!U$2,'MLA Data Dump'!$I:$I,'MLA FEED 2'!$B$31)</f>
        <v>0</v>
      </c>
      <c r="V37" s="15">
        <f>COUNTIFS('MLA Data Dump'!$H:$H,'MLA FEED 2'!$B37,'MLA Data Dump'!$M:$M,'MLA FEED 2'!V$2,'MLA Data Dump'!$I:$I,'MLA FEED 2'!$B$31)</f>
        <v>1</v>
      </c>
      <c r="W37" s="16">
        <f t="shared" si="26"/>
        <v>1</v>
      </c>
      <c r="X37" s="15">
        <f>COUNTIFS('MLA Data Dump'!$H:$H,'MLA FEED 2'!$B37,'MLA Data Dump'!$M:$M,'MLA FEED 2'!X$2,'MLA Data Dump'!$I:$I,'MLA FEED 2'!$B$31)</f>
        <v>0</v>
      </c>
      <c r="Y37" s="15">
        <f>COUNTIFS('MLA Data Dump'!$H:$H,'MLA FEED 2'!$B37,'MLA Data Dump'!$M:$M,'MLA FEED 2'!Y$2,'MLA Data Dump'!$I:$I,'MLA FEED 2'!$B$31)</f>
        <v>0</v>
      </c>
      <c r="Z37" s="15">
        <f>COUNTIFS('MLA Data Dump'!$H:$H,'MLA FEED 2'!$B37,'MLA Data Dump'!$M:$M,'MLA FEED 2'!Z$2,'MLA Data Dump'!$I:$I,'MLA FEED 2'!$B$31)</f>
        <v>0</v>
      </c>
      <c r="AA37" s="16">
        <f t="shared" si="27"/>
        <v>0</v>
      </c>
      <c r="AB37" s="15">
        <f>COUNTIFS('MLA Data Dump'!$H:$H,'MLA FEED 2'!$B37,'MLA Data Dump'!$M:$M,'MLA FEED 2'!AB$2,'MLA Data Dump'!$I:$I,'MLA FEED 2'!$B$31)</f>
        <v>0</v>
      </c>
      <c r="AC37" s="15">
        <f>COUNTIFS('MLA Data Dump'!$H:$H,'MLA FEED 2'!$B37,'MLA Data Dump'!$M:$M,'MLA FEED 2'!AC$2,'MLA Data Dump'!$I:$I,'MLA FEED 2'!$B$31)</f>
        <v>1</v>
      </c>
      <c r="AD37" s="15">
        <f>COUNTIFS('MLA Data Dump'!$H:$H,'MLA FEED 2'!$B37,'MLA Data Dump'!$M:$M,'MLA FEED 2'!AD$2,'MLA Data Dump'!$I:$I,'MLA FEED 2'!$B$31)</f>
        <v>0</v>
      </c>
      <c r="AE37" s="16">
        <f t="shared" si="28"/>
        <v>1</v>
      </c>
      <c r="AF37" s="15">
        <f>COUNTIFS('MLA Data Dump'!$H:$H,'MLA FEED 2'!$B37,'MLA Data Dump'!$M:$M,'MLA FEED 2'!AF$2,'MLA Data Dump'!$I:$I,'MLA FEED 2'!$B$31)</f>
        <v>1</v>
      </c>
      <c r="AG37" s="15">
        <f>COUNTIFS('MLA Data Dump'!$H:$H,'MLA FEED 2'!$B37,'MLA Data Dump'!$M:$M,'MLA FEED 2'!AG$2,'MLA Data Dump'!$I:$I,'MLA FEED 2'!$B$31)</f>
        <v>0</v>
      </c>
      <c r="AH37" s="15">
        <f>COUNTIFS('MLA Data Dump'!$H:$H,'MLA FEED 2'!$B37,'MLA Data Dump'!$M:$M,'MLA FEED 2'!AH$2,'MLA Data Dump'!$I:$I,'MLA FEED 2'!$B$31)</f>
        <v>0</v>
      </c>
      <c r="AI37" s="16">
        <f t="shared" si="29"/>
        <v>1</v>
      </c>
      <c r="AJ37" s="16">
        <f t="shared" si="21"/>
        <v>3</v>
      </c>
    </row>
    <row r="38" spans="1:36" x14ac:dyDescent="0.25">
      <c r="A38" s="63"/>
      <c r="B38" s="14" t="s">
        <v>1369</v>
      </c>
      <c r="C38" s="15">
        <f>COUNTIFS('MLA Data Dump'!$H:$H,'MLA FEED 2'!$B38,'MLA Data Dump'!$M:$M,'MLA FEED 2'!C$2,'MLA Data Dump'!$I:$I,'MLA FEED 2'!$B$31)</f>
        <v>0</v>
      </c>
      <c r="D38" s="15">
        <f>COUNTIFS('MLA Data Dump'!$H:$H,'MLA FEED 2'!$B38,'MLA Data Dump'!$M:$M,'MLA FEED 2'!D$2,'MLA Data Dump'!$I:$I,'MLA FEED 2'!$B$31)</f>
        <v>0</v>
      </c>
      <c r="E38" s="15">
        <f>COUNTIFS('MLA Data Dump'!$H:$H,'MLA FEED 2'!$B38,'MLA Data Dump'!$M:$M,'MLA FEED 2'!E$2,'MLA Data Dump'!$I:$I,'MLA FEED 2'!$B$31)</f>
        <v>0</v>
      </c>
      <c r="F38" s="16">
        <f t="shared" si="22"/>
        <v>0</v>
      </c>
      <c r="G38" s="15">
        <f>COUNTIFS('MLA Data Dump'!$H:$H,'MLA FEED 2'!$B38,'MLA Data Dump'!$M:$M,'MLA FEED 2'!G$2,'MLA Data Dump'!$I:$I,'MLA FEED 2'!$B$31)</f>
        <v>0</v>
      </c>
      <c r="H38" s="15">
        <f>COUNTIFS('MLA Data Dump'!$H:$H,'MLA FEED 2'!$B38,'MLA Data Dump'!$M:$M,'MLA FEED 2'!H$2,'MLA Data Dump'!$I:$I,'MLA FEED 2'!$B$31)</f>
        <v>0</v>
      </c>
      <c r="I38" s="15">
        <f>COUNTIFS('MLA Data Dump'!$H:$H,'MLA FEED 2'!$B38,'MLA Data Dump'!$M:$M,'MLA FEED 2'!I$2,'MLA Data Dump'!$I:$I,'MLA FEED 2'!$B$31)</f>
        <v>0</v>
      </c>
      <c r="J38" s="16">
        <f t="shared" si="23"/>
        <v>0</v>
      </c>
      <c r="K38" s="15">
        <f>COUNTIFS('MLA Data Dump'!$H:$H,'MLA FEED 2'!$B38,'MLA Data Dump'!$M:$M,'MLA FEED 2'!K$2,'MLA Data Dump'!$I:$I,'MLA FEED 2'!$B$31)</f>
        <v>0</v>
      </c>
      <c r="L38" s="15">
        <f>COUNTIFS('MLA Data Dump'!$H:$H,'MLA FEED 2'!$B38,'MLA Data Dump'!$M:$M,'MLA FEED 2'!L$2,'MLA Data Dump'!$I:$I,'MLA FEED 2'!$B$31)</f>
        <v>0</v>
      </c>
      <c r="M38" s="15">
        <f>COUNTIFS('MLA Data Dump'!$H:$H,'MLA FEED 2'!$B38,'MLA Data Dump'!$M:$M,'MLA FEED 2'!M$2,'MLA Data Dump'!$I:$I,'MLA FEED 2'!$B$31)</f>
        <v>0</v>
      </c>
      <c r="N38" s="16">
        <f t="shared" si="24"/>
        <v>0</v>
      </c>
      <c r="O38" s="15">
        <f>COUNTIFS('MLA Data Dump'!$H:$H,'MLA FEED 2'!$B38,'MLA Data Dump'!$M:$M,'MLA FEED 2'!O$2,'MLA Data Dump'!$I:$I,'MLA FEED 2'!$B$31)</f>
        <v>0</v>
      </c>
      <c r="P38" s="15">
        <f>COUNTIFS('MLA Data Dump'!$H:$H,'MLA FEED 2'!$B38,'MLA Data Dump'!$M:$M,'MLA FEED 2'!P$2,'MLA Data Dump'!$I:$I,'MLA FEED 2'!$B$31)</f>
        <v>1</v>
      </c>
      <c r="Q38" s="15">
        <f>COUNTIFS('MLA Data Dump'!$H:$H,'MLA FEED 2'!$B38,'MLA Data Dump'!$M:$M,'MLA FEED 2'!Q$2,'MLA Data Dump'!$I:$I,'MLA FEED 2'!$B$31)</f>
        <v>1</v>
      </c>
      <c r="R38" s="16">
        <f t="shared" si="25"/>
        <v>2</v>
      </c>
      <c r="S38" s="16">
        <f t="shared" si="20"/>
        <v>2</v>
      </c>
      <c r="T38" s="15">
        <f>COUNTIFS('MLA Data Dump'!$H:$H,'MLA FEED 2'!$B38,'MLA Data Dump'!$M:$M,'MLA FEED 2'!T$2,'MLA Data Dump'!$I:$I,'MLA FEED 2'!$B$31)</f>
        <v>0</v>
      </c>
      <c r="U38" s="15">
        <f>COUNTIFS('MLA Data Dump'!$H:$H,'MLA FEED 2'!$B38,'MLA Data Dump'!$M:$M,'MLA FEED 2'!U$2,'MLA Data Dump'!$I:$I,'MLA FEED 2'!$B$31)</f>
        <v>0</v>
      </c>
      <c r="V38" s="15">
        <f>COUNTIFS('MLA Data Dump'!$H:$H,'MLA FEED 2'!$B38,'MLA Data Dump'!$M:$M,'MLA FEED 2'!V$2,'MLA Data Dump'!$I:$I,'MLA FEED 2'!$B$31)</f>
        <v>1</v>
      </c>
      <c r="W38" s="16">
        <f t="shared" si="26"/>
        <v>1</v>
      </c>
      <c r="X38" s="15">
        <f>COUNTIFS('MLA Data Dump'!$H:$H,'MLA FEED 2'!$B38,'MLA Data Dump'!$M:$M,'MLA FEED 2'!X$2,'MLA Data Dump'!$I:$I,'MLA FEED 2'!$B$31)</f>
        <v>0</v>
      </c>
      <c r="Y38" s="15">
        <f>COUNTIFS('MLA Data Dump'!$H:$H,'MLA FEED 2'!$B38,'MLA Data Dump'!$M:$M,'MLA FEED 2'!Y$2,'MLA Data Dump'!$I:$I,'MLA FEED 2'!$B$31)</f>
        <v>0</v>
      </c>
      <c r="Z38" s="15">
        <f>COUNTIFS('MLA Data Dump'!$H:$H,'MLA FEED 2'!$B38,'MLA Data Dump'!$M:$M,'MLA FEED 2'!Z$2,'MLA Data Dump'!$I:$I,'MLA FEED 2'!$B$31)</f>
        <v>0</v>
      </c>
      <c r="AA38" s="16">
        <f t="shared" si="27"/>
        <v>0</v>
      </c>
      <c r="AB38" s="15">
        <f>COUNTIFS('MLA Data Dump'!$H:$H,'MLA FEED 2'!$B38,'MLA Data Dump'!$M:$M,'MLA FEED 2'!AB$2,'MLA Data Dump'!$I:$I,'MLA FEED 2'!$B$31)</f>
        <v>0</v>
      </c>
      <c r="AC38" s="15">
        <f>COUNTIFS('MLA Data Dump'!$H:$H,'MLA FEED 2'!$B38,'MLA Data Dump'!$M:$M,'MLA FEED 2'!AC$2,'MLA Data Dump'!$I:$I,'MLA FEED 2'!$B$31)</f>
        <v>1</v>
      </c>
      <c r="AD38" s="15">
        <f>COUNTIFS('MLA Data Dump'!$H:$H,'MLA FEED 2'!$B38,'MLA Data Dump'!$M:$M,'MLA FEED 2'!AD$2,'MLA Data Dump'!$I:$I,'MLA FEED 2'!$B$31)</f>
        <v>0</v>
      </c>
      <c r="AE38" s="16">
        <f t="shared" si="28"/>
        <v>1</v>
      </c>
      <c r="AF38" s="15">
        <f>COUNTIFS('MLA Data Dump'!$H:$H,'MLA FEED 2'!$B38,'MLA Data Dump'!$M:$M,'MLA FEED 2'!AF$2,'MLA Data Dump'!$I:$I,'MLA FEED 2'!$B$31)</f>
        <v>1</v>
      </c>
      <c r="AG38" s="15">
        <f>COUNTIFS('MLA Data Dump'!$H:$H,'MLA FEED 2'!$B38,'MLA Data Dump'!$M:$M,'MLA FEED 2'!AG$2,'MLA Data Dump'!$I:$I,'MLA FEED 2'!$B$31)</f>
        <v>0</v>
      </c>
      <c r="AH38" s="15">
        <f>COUNTIFS('MLA Data Dump'!$H:$H,'MLA FEED 2'!$B38,'MLA Data Dump'!$M:$M,'MLA FEED 2'!AH$2,'MLA Data Dump'!$I:$I,'MLA FEED 2'!$B$31)</f>
        <v>0</v>
      </c>
      <c r="AI38" s="16">
        <f t="shared" si="29"/>
        <v>1</v>
      </c>
      <c r="AJ38" s="16">
        <f t="shared" si="21"/>
        <v>3</v>
      </c>
    </row>
    <row r="39" spans="1:36" x14ac:dyDescent="0.25">
      <c r="A39" s="63"/>
      <c r="B39" s="14" t="s">
        <v>1370</v>
      </c>
      <c r="C39" s="15">
        <f>COUNTIFS('MLA Data Dump'!$H:$H,'MLA FEED 2'!$B39,'MLA Data Dump'!$M:$M,'MLA FEED 2'!C$2,'MLA Data Dump'!$I:$I,'MLA FEED 2'!$B$31)</f>
        <v>0</v>
      </c>
      <c r="D39" s="15">
        <f>COUNTIFS('MLA Data Dump'!$H:$H,'MLA FEED 2'!$B39,'MLA Data Dump'!$M:$M,'MLA FEED 2'!D$2,'MLA Data Dump'!$I:$I,'MLA FEED 2'!$B$31)</f>
        <v>0</v>
      </c>
      <c r="E39" s="15">
        <f>COUNTIFS('MLA Data Dump'!$H:$H,'MLA FEED 2'!$B39,'MLA Data Dump'!$M:$M,'MLA FEED 2'!E$2,'MLA Data Dump'!$I:$I,'MLA FEED 2'!$B$31)</f>
        <v>0</v>
      </c>
      <c r="F39" s="16">
        <f t="shared" si="22"/>
        <v>0</v>
      </c>
      <c r="G39" s="15">
        <f>COUNTIFS('MLA Data Dump'!$H:$H,'MLA FEED 2'!$B39,'MLA Data Dump'!$M:$M,'MLA FEED 2'!G$2,'MLA Data Dump'!$I:$I,'MLA FEED 2'!$B$31)</f>
        <v>0</v>
      </c>
      <c r="H39" s="15">
        <f>COUNTIFS('MLA Data Dump'!$H:$H,'MLA FEED 2'!$B39,'MLA Data Dump'!$M:$M,'MLA FEED 2'!H$2,'MLA Data Dump'!$I:$I,'MLA FEED 2'!$B$31)</f>
        <v>0</v>
      </c>
      <c r="I39" s="15">
        <f>COUNTIFS('MLA Data Dump'!$H:$H,'MLA FEED 2'!$B39,'MLA Data Dump'!$M:$M,'MLA FEED 2'!I$2,'MLA Data Dump'!$I:$I,'MLA FEED 2'!$B$31)</f>
        <v>0</v>
      </c>
      <c r="J39" s="16">
        <f t="shared" si="23"/>
        <v>0</v>
      </c>
      <c r="K39" s="15">
        <f>COUNTIFS('MLA Data Dump'!$H:$H,'MLA FEED 2'!$B39,'MLA Data Dump'!$M:$M,'MLA FEED 2'!K$2,'MLA Data Dump'!$I:$I,'MLA FEED 2'!$B$31)</f>
        <v>0</v>
      </c>
      <c r="L39" s="15">
        <f>COUNTIFS('MLA Data Dump'!$H:$H,'MLA FEED 2'!$B39,'MLA Data Dump'!$M:$M,'MLA FEED 2'!L$2,'MLA Data Dump'!$I:$I,'MLA FEED 2'!$B$31)</f>
        <v>0</v>
      </c>
      <c r="M39" s="15">
        <f>COUNTIFS('MLA Data Dump'!$H:$H,'MLA FEED 2'!$B39,'MLA Data Dump'!$M:$M,'MLA FEED 2'!M$2,'MLA Data Dump'!$I:$I,'MLA FEED 2'!$B$31)</f>
        <v>0</v>
      </c>
      <c r="N39" s="16">
        <f t="shared" si="24"/>
        <v>0</v>
      </c>
      <c r="O39" s="15">
        <f>COUNTIFS('MLA Data Dump'!$H:$H,'MLA FEED 2'!$B39,'MLA Data Dump'!$M:$M,'MLA FEED 2'!O$2,'MLA Data Dump'!$I:$I,'MLA FEED 2'!$B$31)</f>
        <v>0</v>
      </c>
      <c r="P39" s="15">
        <f>COUNTIFS('MLA Data Dump'!$H:$H,'MLA FEED 2'!$B39,'MLA Data Dump'!$M:$M,'MLA FEED 2'!P$2,'MLA Data Dump'!$I:$I,'MLA FEED 2'!$B$31)</f>
        <v>0</v>
      </c>
      <c r="Q39" s="15">
        <f>COUNTIFS('MLA Data Dump'!$H:$H,'MLA FEED 2'!$B39,'MLA Data Dump'!$M:$M,'MLA FEED 2'!Q$2,'MLA Data Dump'!$I:$I,'MLA FEED 2'!$B$31)</f>
        <v>0</v>
      </c>
      <c r="R39" s="16">
        <f t="shared" si="25"/>
        <v>0</v>
      </c>
      <c r="S39" s="16">
        <f t="shared" si="20"/>
        <v>0</v>
      </c>
      <c r="T39" s="15">
        <f>COUNTIFS('MLA Data Dump'!$H:$H,'MLA FEED 2'!$B39,'MLA Data Dump'!$M:$M,'MLA FEED 2'!T$2,'MLA Data Dump'!$I:$I,'MLA FEED 2'!$B$31)</f>
        <v>0</v>
      </c>
      <c r="U39" s="15">
        <f>COUNTIFS('MLA Data Dump'!$H:$H,'MLA FEED 2'!$B39,'MLA Data Dump'!$M:$M,'MLA FEED 2'!U$2,'MLA Data Dump'!$I:$I,'MLA FEED 2'!$B$31)</f>
        <v>0</v>
      </c>
      <c r="V39" s="15">
        <f>COUNTIFS('MLA Data Dump'!$H:$H,'MLA FEED 2'!$B39,'MLA Data Dump'!$M:$M,'MLA FEED 2'!V$2,'MLA Data Dump'!$I:$I,'MLA FEED 2'!$B$31)</f>
        <v>0</v>
      </c>
      <c r="W39" s="16">
        <f t="shared" si="26"/>
        <v>0</v>
      </c>
      <c r="X39" s="15">
        <f>COUNTIFS('MLA Data Dump'!$H:$H,'MLA FEED 2'!$B39,'MLA Data Dump'!$M:$M,'MLA FEED 2'!X$2,'MLA Data Dump'!$I:$I,'MLA FEED 2'!$B$31)</f>
        <v>0</v>
      </c>
      <c r="Y39" s="15">
        <f>COUNTIFS('MLA Data Dump'!$H:$H,'MLA FEED 2'!$B39,'MLA Data Dump'!$M:$M,'MLA FEED 2'!Y$2,'MLA Data Dump'!$I:$I,'MLA FEED 2'!$B$31)</f>
        <v>0</v>
      </c>
      <c r="Z39" s="15">
        <f>COUNTIFS('MLA Data Dump'!$H:$H,'MLA FEED 2'!$B39,'MLA Data Dump'!$M:$M,'MLA FEED 2'!Z$2,'MLA Data Dump'!$I:$I,'MLA FEED 2'!$B$31)</f>
        <v>0</v>
      </c>
      <c r="AA39" s="16">
        <f t="shared" si="27"/>
        <v>0</v>
      </c>
      <c r="AB39" s="15">
        <f>COUNTIFS('MLA Data Dump'!$H:$H,'MLA FEED 2'!$B39,'MLA Data Dump'!$M:$M,'MLA FEED 2'!AB$2,'MLA Data Dump'!$I:$I,'MLA FEED 2'!$B$31)</f>
        <v>0</v>
      </c>
      <c r="AC39" s="15">
        <f>COUNTIFS('MLA Data Dump'!$H:$H,'MLA FEED 2'!$B39,'MLA Data Dump'!$M:$M,'MLA FEED 2'!AC$2,'MLA Data Dump'!$I:$I,'MLA FEED 2'!$B$31)</f>
        <v>0</v>
      </c>
      <c r="AD39" s="15">
        <f>COUNTIFS('MLA Data Dump'!$H:$H,'MLA FEED 2'!$B39,'MLA Data Dump'!$M:$M,'MLA FEED 2'!AD$2,'MLA Data Dump'!$I:$I,'MLA FEED 2'!$B$31)</f>
        <v>0</v>
      </c>
      <c r="AE39" s="16">
        <f t="shared" si="28"/>
        <v>0</v>
      </c>
      <c r="AF39" s="15">
        <f>COUNTIFS('MLA Data Dump'!$H:$H,'MLA FEED 2'!$B39,'MLA Data Dump'!$M:$M,'MLA FEED 2'!AF$2,'MLA Data Dump'!$I:$I,'MLA FEED 2'!$B$31)</f>
        <v>0</v>
      </c>
      <c r="AG39" s="15">
        <f>COUNTIFS('MLA Data Dump'!$H:$H,'MLA FEED 2'!$B39,'MLA Data Dump'!$M:$M,'MLA FEED 2'!AG$2,'MLA Data Dump'!$I:$I,'MLA FEED 2'!$B$31)</f>
        <v>0</v>
      </c>
      <c r="AH39" s="15">
        <f>COUNTIFS('MLA Data Dump'!$H:$H,'MLA FEED 2'!$B39,'MLA Data Dump'!$M:$M,'MLA FEED 2'!AH$2,'MLA Data Dump'!$I:$I,'MLA FEED 2'!$B$31)</f>
        <v>0</v>
      </c>
      <c r="AI39" s="16">
        <f t="shared" si="29"/>
        <v>0</v>
      </c>
      <c r="AJ39" s="16">
        <f t="shared" si="21"/>
        <v>0</v>
      </c>
    </row>
    <row r="40" spans="1:36" x14ac:dyDescent="0.25">
      <c r="A40" s="63"/>
      <c r="B40" s="14" t="s">
        <v>8</v>
      </c>
      <c r="C40" s="15">
        <f>COUNTIFS('MLA Data Dump'!$H:$H,'MLA FEED 2'!$B40,'MLA Data Dump'!$M:$M,'MLA FEED 2'!C$2,'MLA Data Dump'!$I:$I,'MLA FEED 2'!$B$31)</f>
        <v>0</v>
      </c>
      <c r="D40" s="15">
        <f>COUNTIFS('MLA Data Dump'!$H:$H,'MLA FEED 2'!$B40,'MLA Data Dump'!$M:$M,'MLA FEED 2'!D$2,'MLA Data Dump'!$I:$I,'MLA FEED 2'!$B$31)</f>
        <v>0</v>
      </c>
      <c r="E40" s="15">
        <f>COUNTIFS('MLA Data Dump'!$H:$H,'MLA FEED 2'!$B40,'MLA Data Dump'!$M:$M,'MLA FEED 2'!E$2,'MLA Data Dump'!$I:$I,'MLA FEED 2'!$B$31)</f>
        <v>0</v>
      </c>
      <c r="F40" s="16">
        <f t="shared" si="22"/>
        <v>0</v>
      </c>
      <c r="G40" s="15">
        <f>COUNTIFS('MLA Data Dump'!$H:$H,'MLA FEED 2'!$B40,'MLA Data Dump'!$M:$M,'MLA FEED 2'!G$2,'MLA Data Dump'!$I:$I,'MLA FEED 2'!$B$31)</f>
        <v>0</v>
      </c>
      <c r="H40" s="15">
        <f>COUNTIFS('MLA Data Dump'!$H:$H,'MLA FEED 2'!$B40,'MLA Data Dump'!$M:$M,'MLA FEED 2'!H$2,'MLA Data Dump'!$I:$I,'MLA FEED 2'!$B$31)</f>
        <v>0</v>
      </c>
      <c r="I40" s="15">
        <f>COUNTIFS('MLA Data Dump'!$H:$H,'MLA FEED 2'!$B40,'MLA Data Dump'!$M:$M,'MLA FEED 2'!I$2,'MLA Data Dump'!$I:$I,'MLA FEED 2'!$B$31)</f>
        <v>0</v>
      </c>
      <c r="J40" s="16">
        <f t="shared" si="23"/>
        <v>0</v>
      </c>
      <c r="K40" s="15">
        <f>COUNTIFS('MLA Data Dump'!$H:$H,'MLA FEED 2'!$B40,'MLA Data Dump'!$M:$M,'MLA FEED 2'!K$2,'MLA Data Dump'!$I:$I,'MLA FEED 2'!$B$31)</f>
        <v>0</v>
      </c>
      <c r="L40" s="15">
        <f>COUNTIFS('MLA Data Dump'!$H:$H,'MLA FEED 2'!$B40,'MLA Data Dump'!$M:$M,'MLA FEED 2'!L$2,'MLA Data Dump'!$I:$I,'MLA FEED 2'!$B$31)</f>
        <v>0</v>
      </c>
      <c r="M40" s="15">
        <f>COUNTIFS('MLA Data Dump'!$H:$H,'MLA FEED 2'!$B40,'MLA Data Dump'!$M:$M,'MLA FEED 2'!M$2,'MLA Data Dump'!$I:$I,'MLA FEED 2'!$B$31)</f>
        <v>0</v>
      </c>
      <c r="N40" s="16">
        <f t="shared" si="24"/>
        <v>0</v>
      </c>
      <c r="O40" s="15">
        <f>COUNTIFS('MLA Data Dump'!$H:$H,'MLA FEED 2'!$B40,'MLA Data Dump'!$M:$M,'MLA FEED 2'!O$2,'MLA Data Dump'!$I:$I,'MLA FEED 2'!$B$31)</f>
        <v>0</v>
      </c>
      <c r="P40" s="15">
        <f>COUNTIFS('MLA Data Dump'!$H:$H,'MLA FEED 2'!$B40,'MLA Data Dump'!$M:$M,'MLA FEED 2'!P$2,'MLA Data Dump'!$I:$I,'MLA FEED 2'!$B$31)</f>
        <v>0</v>
      </c>
      <c r="Q40" s="15">
        <f>COUNTIFS('MLA Data Dump'!$H:$H,'MLA FEED 2'!$B40,'MLA Data Dump'!$M:$M,'MLA FEED 2'!Q$2,'MLA Data Dump'!$I:$I,'MLA FEED 2'!$B$31)</f>
        <v>0</v>
      </c>
      <c r="R40" s="16">
        <f t="shared" si="25"/>
        <v>0</v>
      </c>
      <c r="S40" s="16">
        <f t="shared" si="20"/>
        <v>0</v>
      </c>
      <c r="T40" s="15">
        <f>COUNTIFS('MLA Data Dump'!$H:$H,'MLA FEED 2'!$B40,'MLA Data Dump'!$M:$M,'MLA FEED 2'!T$2,'MLA Data Dump'!$I:$I,'MLA FEED 2'!$B$31)</f>
        <v>0</v>
      </c>
      <c r="U40" s="15">
        <f>COUNTIFS('MLA Data Dump'!$H:$H,'MLA FEED 2'!$B40,'MLA Data Dump'!$M:$M,'MLA FEED 2'!U$2,'MLA Data Dump'!$I:$I,'MLA FEED 2'!$B$31)</f>
        <v>0</v>
      </c>
      <c r="V40" s="15">
        <f>COUNTIFS('MLA Data Dump'!$H:$H,'MLA FEED 2'!$B40,'MLA Data Dump'!$M:$M,'MLA FEED 2'!V$2,'MLA Data Dump'!$I:$I,'MLA FEED 2'!$B$31)</f>
        <v>0</v>
      </c>
      <c r="W40" s="16">
        <f t="shared" si="26"/>
        <v>0</v>
      </c>
      <c r="X40" s="15">
        <f>COUNTIFS('MLA Data Dump'!$H:$H,'MLA FEED 2'!$B40,'MLA Data Dump'!$M:$M,'MLA FEED 2'!X$2,'MLA Data Dump'!$I:$I,'MLA FEED 2'!$B$31)</f>
        <v>0</v>
      </c>
      <c r="Y40" s="15">
        <f>COUNTIFS('MLA Data Dump'!$H:$H,'MLA FEED 2'!$B40,'MLA Data Dump'!$M:$M,'MLA FEED 2'!Y$2,'MLA Data Dump'!$I:$I,'MLA FEED 2'!$B$31)</f>
        <v>0</v>
      </c>
      <c r="Z40" s="15">
        <f>COUNTIFS('MLA Data Dump'!$H:$H,'MLA FEED 2'!$B40,'MLA Data Dump'!$M:$M,'MLA FEED 2'!Z$2,'MLA Data Dump'!$I:$I,'MLA FEED 2'!$B$31)</f>
        <v>0</v>
      </c>
      <c r="AA40" s="16">
        <f t="shared" si="27"/>
        <v>0</v>
      </c>
      <c r="AB40" s="15">
        <f>COUNTIFS('MLA Data Dump'!$H:$H,'MLA FEED 2'!$B40,'MLA Data Dump'!$M:$M,'MLA FEED 2'!AB$2,'MLA Data Dump'!$I:$I,'MLA FEED 2'!$B$31)</f>
        <v>0</v>
      </c>
      <c r="AC40" s="15">
        <f>COUNTIFS('MLA Data Dump'!$H:$H,'MLA FEED 2'!$B40,'MLA Data Dump'!$M:$M,'MLA FEED 2'!AC$2,'MLA Data Dump'!$I:$I,'MLA FEED 2'!$B$31)</f>
        <v>1</v>
      </c>
      <c r="AD40" s="15">
        <f>COUNTIFS('MLA Data Dump'!$H:$H,'MLA FEED 2'!$B40,'MLA Data Dump'!$M:$M,'MLA FEED 2'!AD$2,'MLA Data Dump'!$I:$I,'MLA FEED 2'!$B$31)</f>
        <v>0</v>
      </c>
      <c r="AE40" s="16">
        <f t="shared" si="28"/>
        <v>1</v>
      </c>
      <c r="AF40" s="15">
        <f>COUNTIFS('MLA Data Dump'!$H:$H,'MLA FEED 2'!$B40,'MLA Data Dump'!$M:$M,'MLA FEED 2'!AF$2,'MLA Data Dump'!$I:$I,'MLA FEED 2'!$B$31)</f>
        <v>1</v>
      </c>
      <c r="AG40" s="15">
        <f>COUNTIFS('MLA Data Dump'!$H:$H,'MLA FEED 2'!$B40,'MLA Data Dump'!$M:$M,'MLA FEED 2'!AG$2,'MLA Data Dump'!$I:$I,'MLA FEED 2'!$B$31)</f>
        <v>0</v>
      </c>
      <c r="AH40" s="15">
        <f>COUNTIFS('MLA Data Dump'!$H:$H,'MLA FEED 2'!$B40,'MLA Data Dump'!$M:$M,'MLA FEED 2'!AH$2,'MLA Data Dump'!$I:$I,'MLA FEED 2'!$B$31)</f>
        <v>0</v>
      </c>
      <c r="AI40" s="16">
        <f t="shared" si="29"/>
        <v>1</v>
      </c>
      <c r="AJ40" s="16">
        <f t="shared" si="21"/>
        <v>2</v>
      </c>
    </row>
    <row r="41" spans="1:36" x14ac:dyDescent="0.25">
      <c r="A41" s="63"/>
      <c r="B41" s="14" t="s">
        <v>9</v>
      </c>
      <c r="C41" s="15">
        <f>COUNTIFS('MLA Data Dump'!$H:$H,'MLA FEED 2'!$B41,'MLA Data Dump'!$M:$M,'MLA FEED 2'!C$2,'MLA Data Dump'!$I:$I,'MLA FEED 2'!$B$31)</f>
        <v>0</v>
      </c>
      <c r="D41" s="15">
        <f>COUNTIFS('MLA Data Dump'!$H:$H,'MLA FEED 2'!$B41,'MLA Data Dump'!$M:$M,'MLA FEED 2'!D$2,'MLA Data Dump'!$I:$I,'MLA FEED 2'!$B$31)</f>
        <v>0</v>
      </c>
      <c r="E41" s="15">
        <f>COUNTIFS('MLA Data Dump'!$H:$H,'MLA FEED 2'!$B41,'MLA Data Dump'!$M:$M,'MLA FEED 2'!E$2,'MLA Data Dump'!$I:$I,'MLA FEED 2'!$B$31)</f>
        <v>0</v>
      </c>
      <c r="F41" s="16">
        <f t="shared" ref="F41:F43" si="30">SUBTOTAL(9,C41:E41)</f>
        <v>0</v>
      </c>
      <c r="G41" s="15">
        <f>COUNTIFS('MLA Data Dump'!$H:$H,'MLA FEED 2'!$B41,'MLA Data Dump'!$M:$M,'MLA FEED 2'!G$2,'MLA Data Dump'!$I:$I,'MLA FEED 2'!$B$31)</f>
        <v>0</v>
      </c>
      <c r="H41" s="15">
        <f>COUNTIFS('MLA Data Dump'!$H:$H,'MLA FEED 2'!$B41,'MLA Data Dump'!$M:$M,'MLA FEED 2'!H$2,'MLA Data Dump'!$I:$I,'MLA FEED 2'!$B$31)</f>
        <v>0</v>
      </c>
      <c r="I41" s="15">
        <f>COUNTIFS('MLA Data Dump'!$H:$H,'MLA FEED 2'!$B41,'MLA Data Dump'!$M:$M,'MLA FEED 2'!I$2,'MLA Data Dump'!$I:$I,'MLA FEED 2'!$B$31)</f>
        <v>0</v>
      </c>
      <c r="J41" s="16">
        <f t="shared" ref="J41:J43" si="31">SUBTOTAL(9,G41:I41)</f>
        <v>0</v>
      </c>
      <c r="K41" s="15">
        <f>COUNTIFS('MLA Data Dump'!$H:$H,'MLA FEED 2'!$B41,'MLA Data Dump'!$M:$M,'MLA FEED 2'!K$2,'MLA Data Dump'!$I:$I,'MLA FEED 2'!$B$31)</f>
        <v>0</v>
      </c>
      <c r="L41" s="15">
        <f>COUNTIFS('MLA Data Dump'!$H:$H,'MLA FEED 2'!$B41,'MLA Data Dump'!$M:$M,'MLA FEED 2'!L$2,'MLA Data Dump'!$I:$I,'MLA FEED 2'!$B$31)</f>
        <v>0</v>
      </c>
      <c r="M41" s="15">
        <f>COUNTIFS('MLA Data Dump'!$H:$H,'MLA FEED 2'!$B41,'MLA Data Dump'!$M:$M,'MLA FEED 2'!M$2,'MLA Data Dump'!$I:$I,'MLA FEED 2'!$B$31)</f>
        <v>0</v>
      </c>
      <c r="N41" s="16">
        <f t="shared" ref="N41:N43" si="32">SUBTOTAL(9,K41:M41)</f>
        <v>0</v>
      </c>
      <c r="O41" s="15">
        <f>COUNTIFS('MLA Data Dump'!$H:$H,'MLA FEED 2'!$B41,'MLA Data Dump'!$M:$M,'MLA FEED 2'!O$2,'MLA Data Dump'!$I:$I,'MLA FEED 2'!$B$31)</f>
        <v>0</v>
      </c>
      <c r="P41" s="15">
        <f>COUNTIFS('MLA Data Dump'!$H:$H,'MLA FEED 2'!$B41,'MLA Data Dump'!$M:$M,'MLA FEED 2'!P$2,'MLA Data Dump'!$I:$I,'MLA FEED 2'!$B$31)</f>
        <v>0</v>
      </c>
      <c r="Q41" s="15">
        <f>COUNTIFS('MLA Data Dump'!$H:$H,'MLA FEED 2'!$B41,'MLA Data Dump'!$M:$M,'MLA FEED 2'!Q$2,'MLA Data Dump'!$I:$I,'MLA FEED 2'!$B$31)</f>
        <v>0</v>
      </c>
      <c r="R41" s="16">
        <f t="shared" ref="R41:R43" si="33">SUBTOTAL(9,O41:Q41)</f>
        <v>0</v>
      </c>
      <c r="S41" s="16">
        <f t="shared" ref="S41:S43" si="34">SUBTOTAL(9,C41:R41)</f>
        <v>0</v>
      </c>
      <c r="T41" s="15">
        <f>COUNTIFS('MLA Data Dump'!$H:$H,'MLA FEED 2'!$B41,'MLA Data Dump'!$M:$M,'MLA FEED 2'!T$2,'MLA Data Dump'!$I:$I,'MLA FEED 2'!$B$31)</f>
        <v>0</v>
      </c>
      <c r="U41" s="15">
        <f>COUNTIFS('MLA Data Dump'!$H:$H,'MLA FEED 2'!$B41,'MLA Data Dump'!$M:$M,'MLA FEED 2'!U$2,'MLA Data Dump'!$I:$I,'MLA FEED 2'!$B$31)</f>
        <v>0</v>
      </c>
      <c r="V41" s="15">
        <f>COUNTIFS('MLA Data Dump'!$H:$H,'MLA FEED 2'!$B41,'MLA Data Dump'!$M:$M,'MLA FEED 2'!V$2,'MLA Data Dump'!$I:$I,'MLA FEED 2'!$B$31)</f>
        <v>0</v>
      </c>
      <c r="W41" s="16">
        <f t="shared" ref="W41:W43" si="35">SUBTOTAL(9,T41:V41)</f>
        <v>0</v>
      </c>
      <c r="X41" s="15">
        <f>COUNTIFS('MLA Data Dump'!$H:$H,'MLA FEED 2'!$B41,'MLA Data Dump'!$M:$M,'MLA FEED 2'!X$2,'MLA Data Dump'!$I:$I,'MLA FEED 2'!$B$31)</f>
        <v>0</v>
      </c>
      <c r="Y41" s="15">
        <f>COUNTIFS('MLA Data Dump'!$H:$H,'MLA FEED 2'!$B41,'MLA Data Dump'!$M:$M,'MLA FEED 2'!Y$2,'MLA Data Dump'!$I:$I,'MLA FEED 2'!$B$31)</f>
        <v>0</v>
      </c>
      <c r="Z41" s="15">
        <f>COUNTIFS('MLA Data Dump'!$H:$H,'MLA FEED 2'!$B41,'MLA Data Dump'!$M:$M,'MLA FEED 2'!Z$2,'MLA Data Dump'!$I:$I,'MLA FEED 2'!$B$31)</f>
        <v>0</v>
      </c>
      <c r="AA41" s="16">
        <f t="shared" ref="AA41:AA43" si="36">SUBTOTAL(9,X41:Z41)</f>
        <v>0</v>
      </c>
      <c r="AB41" s="15">
        <f>COUNTIFS('MLA Data Dump'!$H:$H,'MLA FEED 2'!$B41,'MLA Data Dump'!$M:$M,'MLA FEED 2'!AB$2,'MLA Data Dump'!$I:$I,'MLA FEED 2'!$B$31)</f>
        <v>0</v>
      </c>
      <c r="AC41" s="15">
        <f>COUNTIFS('MLA Data Dump'!$H:$H,'MLA FEED 2'!$B41,'MLA Data Dump'!$M:$M,'MLA FEED 2'!AC$2,'MLA Data Dump'!$I:$I,'MLA FEED 2'!$B$31)</f>
        <v>0</v>
      </c>
      <c r="AD41" s="15">
        <f>COUNTIFS('MLA Data Dump'!$H:$H,'MLA FEED 2'!$B41,'MLA Data Dump'!$M:$M,'MLA FEED 2'!AD$2,'MLA Data Dump'!$I:$I,'MLA FEED 2'!$B$31)</f>
        <v>0</v>
      </c>
      <c r="AE41" s="16">
        <f t="shared" ref="AE41:AE43" si="37">SUBTOTAL(9,AB41:AD41)</f>
        <v>0</v>
      </c>
      <c r="AF41" s="15">
        <f>COUNTIFS('MLA Data Dump'!$H:$H,'MLA FEED 2'!$B41,'MLA Data Dump'!$M:$M,'MLA FEED 2'!AF$2,'MLA Data Dump'!$I:$I,'MLA FEED 2'!$B$31)</f>
        <v>0</v>
      </c>
      <c r="AG41" s="15">
        <f>COUNTIFS('MLA Data Dump'!$H:$H,'MLA FEED 2'!$B41,'MLA Data Dump'!$M:$M,'MLA FEED 2'!AG$2,'MLA Data Dump'!$I:$I,'MLA FEED 2'!$B$31)</f>
        <v>0</v>
      </c>
      <c r="AH41" s="15">
        <f>COUNTIFS('MLA Data Dump'!$H:$H,'MLA FEED 2'!$B41,'MLA Data Dump'!$M:$M,'MLA FEED 2'!AH$2,'MLA Data Dump'!$I:$I,'MLA FEED 2'!$B$31)</f>
        <v>0</v>
      </c>
      <c r="AI41" s="16">
        <f t="shared" ref="AI41:AI43" si="38">SUBTOTAL(9,AF41:AH41)</f>
        <v>0</v>
      </c>
      <c r="AJ41" s="16">
        <f t="shared" ref="AJ41:AJ43" si="39">SUBTOTAL(9,T41:AI41)</f>
        <v>0</v>
      </c>
    </row>
    <row r="42" spans="1:36" x14ac:dyDescent="0.25">
      <c r="A42" s="63"/>
      <c r="B42" s="14" t="s">
        <v>10</v>
      </c>
      <c r="C42" s="15">
        <f>COUNTIFS('MLA Data Dump'!$H:$H,'MLA FEED 2'!$B42,'MLA Data Dump'!$M:$M,'MLA FEED 2'!C$2,'MLA Data Dump'!$I:$I,'MLA FEED 2'!$B$31)</f>
        <v>0</v>
      </c>
      <c r="D42" s="15">
        <f>COUNTIFS('MLA Data Dump'!$H:$H,'MLA FEED 2'!$B42,'MLA Data Dump'!$M:$M,'MLA FEED 2'!D$2,'MLA Data Dump'!$I:$I,'MLA FEED 2'!$B$31)</f>
        <v>0</v>
      </c>
      <c r="E42" s="15">
        <f>COUNTIFS('MLA Data Dump'!$H:$H,'MLA FEED 2'!$B42,'MLA Data Dump'!$M:$M,'MLA FEED 2'!E$2,'MLA Data Dump'!$I:$I,'MLA FEED 2'!$B$31)</f>
        <v>0</v>
      </c>
      <c r="F42" s="16">
        <f t="shared" si="30"/>
        <v>0</v>
      </c>
      <c r="G42" s="15">
        <f>COUNTIFS('MLA Data Dump'!$H:$H,'MLA FEED 2'!$B42,'MLA Data Dump'!$M:$M,'MLA FEED 2'!G$2,'MLA Data Dump'!$I:$I,'MLA FEED 2'!$B$31)</f>
        <v>0</v>
      </c>
      <c r="H42" s="15">
        <f>COUNTIFS('MLA Data Dump'!$H:$H,'MLA FEED 2'!$B42,'MLA Data Dump'!$M:$M,'MLA FEED 2'!H$2,'MLA Data Dump'!$I:$I,'MLA FEED 2'!$B$31)</f>
        <v>0</v>
      </c>
      <c r="I42" s="15">
        <f>COUNTIFS('MLA Data Dump'!$H:$H,'MLA FEED 2'!$B42,'MLA Data Dump'!$M:$M,'MLA FEED 2'!I$2,'MLA Data Dump'!$I:$I,'MLA FEED 2'!$B$31)</f>
        <v>0</v>
      </c>
      <c r="J42" s="16">
        <f t="shared" si="31"/>
        <v>0</v>
      </c>
      <c r="K42" s="15">
        <f>COUNTIFS('MLA Data Dump'!$H:$H,'MLA FEED 2'!$B42,'MLA Data Dump'!$M:$M,'MLA FEED 2'!K$2,'MLA Data Dump'!$I:$I,'MLA FEED 2'!$B$31)</f>
        <v>0</v>
      </c>
      <c r="L42" s="15">
        <f>COUNTIFS('MLA Data Dump'!$H:$H,'MLA FEED 2'!$B42,'MLA Data Dump'!$M:$M,'MLA FEED 2'!L$2,'MLA Data Dump'!$I:$I,'MLA FEED 2'!$B$31)</f>
        <v>0</v>
      </c>
      <c r="M42" s="15">
        <f>COUNTIFS('MLA Data Dump'!$H:$H,'MLA FEED 2'!$B42,'MLA Data Dump'!$M:$M,'MLA FEED 2'!M$2,'MLA Data Dump'!$I:$I,'MLA FEED 2'!$B$31)</f>
        <v>0</v>
      </c>
      <c r="N42" s="16">
        <f t="shared" si="32"/>
        <v>0</v>
      </c>
      <c r="O42" s="15">
        <f>COUNTIFS('MLA Data Dump'!$H:$H,'MLA FEED 2'!$B42,'MLA Data Dump'!$M:$M,'MLA FEED 2'!O$2,'MLA Data Dump'!$I:$I,'MLA FEED 2'!$B$31)</f>
        <v>0</v>
      </c>
      <c r="P42" s="15">
        <f>COUNTIFS('MLA Data Dump'!$H:$H,'MLA FEED 2'!$B42,'MLA Data Dump'!$M:$M,'MLA FEED 2'!P$2,'MLA Data Dump'!$I:$I,'MLA FEED 2'!$B$31)</f>
        <v>0</v>
      </c>
      <c r="Q42" s="15">
        <f>COUNTIFS('MLA Data Dump'!$H:$H,'MLA FEED 2'!$B42,'MLA Data Dump'!$M:$M,'MLA FEED 2'!Q$2,'MLA Data Dump'!$I:$I,'MLA FEED 2'!$B$31)</f>
        <v>0</v>
      </c>
      <c r="R42" s="16">
        <f t="shared" si="33"/>
        <v>0</v>
      </c>
      <c r="S42" s="16">
        <f t="shared" si="34"/>
        <v>0</v>
      </c>
      <c r="T42" s="15">
        <f>COUNTIFS('MLA Data Dump'!$H:$H,'MLA FEED 2'!$B42,'MLA Data Dump'!$M:$M,'MLA FEED 2'!T$2,'MLA Data Dump'!$I:$I,'MLA FEED 2'!$B$31)</f>
        <v>0</v>
      </c>
      <c r="U42" s="15">
        <f>COUNTIFS('MLA Data Dump'!$H:$H,'MLA FEED 2'!$B42,'MLA Data Dump'!$M:$M,'MLA FEED 2'!U$2,'MLA Data Dump'!$I:$I,'MLA FEED 2'!$B$31)</f>
        <v>0</v>
      </c>
      <c r="V42" s="15">
        <f>COUNTIFS('MLA Data Dump'!$H:$H,'MLA FEED 2'!$B42,'MLA Data Dump'!$M:$M,'MLA FEED 2'!V$2,'MLA Data Dump'!$I:$I,'MLA FEED 2'!$B$31)</f>
        <v>0</v>
      </c>
      <c r="W42" s="16">
        <f t="shared" si="35"/>
        <v>0</v>
      </c>
      <c r="X42" s="15">
        <f>COUNTIFS('MLA Data Dump'!$H:$H,'MLA FEED 2'!$B42,'MLA Data Dump'!$M:$M,'MLA FEED 2'!X$2,'MLA Data Dump'!$I:$I,'MLA FEED 2'!$B$31)</f>
        <v>1</v>
      </c>
      <c r="Y42" s="15">
        <f>COUNTIFS('MLA Data Dump'!$H:$H,'MLA FEED 2'!$B42,'MLA Data Dump'!$M:$M,'MLA FEED 2'!Y$2,'MLA Data Dump'!$I:$I,'MLA FEED 2'!$B$31)</f>
        <v>0</v>
      </c>
      <c r="Z42" s="15">
        <f>COUNTIFS('MLA Data Dump'!$H:$H,'MLA FEED 2'!$B42,'MLA Data Dump'!$M:$M,'MLA FEED 2'!Z$2,'MLA Data Dump'!$I:$I,'MLA FEED 2'!$B$31)</f>
        <v>0</v>
      </c>
      <c r="AA42" s="16">
        <f t="shared" si="36"/>
        <v>1</v>
      </c>
      <c r="AB42" s="15">
        <f>COUNTIFS('MLA Data Dump'!$H:$H,'MLA FEED 2'!$B42,'MLA Data Dump'!$M:$M,'MLA FEED 2'!AB$2,'MLA Data Dump'!$I:$I,'MLA FEED 2'!$B$31)</f>
        <v>0</v>
      </c>
      <c r="AC42" s="15">
        <f>COUNTIFS('MLA Data Dump'!$H:$H,'MLA FEED 2'!$B42,'MLA Data Dump'!$M:$M,'MLA FEED 2'!AC$2,'MLA Data Dump'!$I:$I,'MLA FEED 2'!$B$31)</f>
        <v>1</v>
      </c>
      <c r="AD42" s="15">
        <f>COUNTIFS('MLA Data Dump'!$H:$H,'MLA FEED 2'!$B42,'MLA Data Dump'!$M:$M,'MLA FEED 2'!AD$2,'MLA Data Dump'!$I:$I,'MLA FEED 2'!$B$31)</f>
        <v>1</v>
      </c>
      <c r="AE42" s="16">
        <f t="shared" si="37"/>
        <v>2</v>
      </c>
      <c r="AF42" s="15">
        <f>COUNTIFS('MLA Data Dump'!$H:$H,'MLA FEED 2'!$B42,'MLA Data Dump'!$M:$M,'MLA FEED 2'!AF$2,'MLA Data Dump'!$I:$I,'MLA FEED 2'!$B$31)</f>
        <v>0</v>
      </c>
      <c r="AG42" s="15">
        <f>COUNTIFS('MLA Data Dump'!$H:$H,'MLA FEED 2'!$B42,'MLA Data Dump'!$M:$M,'MLA FEED 2'!AG$2,'MLA Data Dump'!$I:$I,'MLA FEED 2'!$B$31)</f>
        <v>1</v>
      </c>
      <c r="AH42" s="15">
        <f>COUNTIFS('MLA Data Dump'!$H:$H,'MLA FEED 2'!$B42,'MLA Data Dump'!$M:$M,'MLA FEED 2'!AH$2,'MLA Data Dump'!$I:$I,'MLA FEED 2'!$B$31)</f>
        <v>0</v>
      </c>
      <c r="AI42" s="16">
        <f t="shared" si="38"/>
        <v>1</v>
      </c>
      <c r="AJ42" s="16">
        <f t="shared" si="39"/>
        <v>4</v>
      </c>
    </row>
    <row r="43" spans="1:36" x14ac:dyDescent="0.25">
      <c r="A43" s="64"/>
      <c r="B43" s="14" t="s">
        <v>11</v>
      </c>
      <c r="C43" s="15">
        <f>COUNTIFS('MLA Data Dump'!$H:$H,'MLA FEED 2'!$B43,'MLA Data Dump'!$M:$M,'MLA FEED 2'!C$2,'MLA Data Dump'!$I:$I,'MLA FEED 2'!$B$31)</f>
        <v>0</v>
      </c>
      <c r="D43" s="15">
        <f>COUNTIFS('MLA Data Dump'!$H:$H,'MLA FEED 2'!$B43,'MLA Data Dump'!$M:$M,'MLA FEED 2'!D$2,'MLA Data Dump'!$I:$I,'MLA FEED 2'!$B$31)</f>
        <v>0</v>
      </c>
      <c r="E43" s="15">
        <f>COUNTIFS('MLA Data Dump'!$H:$H,'MLA FEED 2'!$B43,'MLA Data Dump'!$M:$M,'MLA FEED 2'!E$2,'MLA Data Dump'!$I:$I,'MLA FEED 2'!$B$31)</f>
        <v>0</v>
      </c>
      <c r="F43" s="16">
        <f t="shared" si="30"/>
        <v>0</v>
      </c>
      <c r="G43" s="15">
        <f>COUNTIFS('MLA Data Dump'!$H:$H,'MLA FEED 2'!$B43,'MLA Data Dump'!$M:$M,'MLA FEED 2'!G$2,'MLA Data Dump'!$I:$I,'MLA FEED 2'!$B$31)</f>
        <v>0</v>
      </c>
      <c r="H43" s="15">
        <f>COUNTIFS('MLA Data Dump'!$H:$H,'MLA FEED 2'!$B43,'MLA Data Dump'!$M:$M,'MLA FEED 2'!H$2,'MLA Data Dump'!$I:$I,'MLA FEED 2'!$B$31)</f>
        <v>0</v>
      </c>
      <c r="I43" s="15">
        <f>COUNTIFS('MLA Data Dump'!$H:$H,'MLA FEED 2'!$B43,'MLA Data Dump'!$M:$M,'MLA FEED 2'!I$2,'MLA Data Dump'!$I:$I,'MLA FEED 2'!$B$31)</f>
        <v>0</v>
      </c>
      <c r="J43" s="16">
        <f t="shared" si="31"/>
        <v>0</v>
      </c>
      <c r="K43" s="15">
        <f>COUNTIFS('MLA Data Dump'!$H:$H,'MLA FEED 2'!$B43,'MLA Data Dump'!$M:$M,'MLA FEED 2'!K$2,'MLA Data Dump'!$I:$I,'MLA FEED 2'!$B$31)</f>
        <v>0</v>
      </c>
      <c r="L43" s="15">
        <f>COUNTIFS('MLA Data Dump'!$H:$H,'MLA FEED 2'!$B43,'MLA Data Dump'!$M:$M,'MLA FEED 2'!L$2,'MLA Data Dump'!$I:$I,'MLA FEED 2'!$B$31)</f>
        <v>0</v>
      </c>
      <c r="M43" s="15">
        <f>COUNTIFS('MLA Data Dump'!$H:$H,'MLA FEED 2'!$B43,'MLA Data Dump'!$M:$M,'MLA FEED 2'!M$2,'MLA Data Dump'!$I:$I,'MLA FEED 2'!$B$31)</f>
        <v>0</v>
      </c>
      <c r="N43" s="16">
        <f t="shared" si="32"/>
        <v>0</v>
      </c>
      <c r="O43" s="15">
        <f>COUNTIFS('MLA Data Dump'!$H:$H,'MLA FEED 2'!$B43,'MLA Data Dump'!$M:$M,'MLA FEED 2'!O$2,'MLA Data Dump'!$I:$I,'MLA FEED 2'!$B$31)</f>
        <v>0</v>
      </c>
      <c r="P43" s="15">
        <f>COUNTIFS('MLA Data Dump'!$H:$H,'MLA FEED 2'!$B43,'MLA Data Dump'!$M:$M,'MLA FEED 2'!P$2,'MLA Data Dump'!$I:$I,'MLA FEED 2'!$B$31)</f>
        <v>0</v>
      </c>
      <c r="Q43" s="15">
        <f>COUNTIFS('MLA Data Dump'!$H:$H,'MLA FEED 2'!$B43,'MLA Data Dump'!$M:$M,'MLA FEED 2'!Q$2,'MLA Data Dump'!$I:$I,'MLA FEED 2'!$B$31)</f>
        <v>0</v>
      </c>
      <c r="R43" s="16">
        <f t="shared" si="33"/>
        <v>0</v>
      </c>
      <c r="S43" s="16">
        <f t="shared" si="34"/>
        <v>0</v>
      </c>
      <c r="T43" s="15">
        <f>COUNTIFS('MLA Data Dump'!$H:$H,'MLA FEED 2'!$B43,'MLA Data Dump'!$M:$M,'MLA FEED 2'!T$2,'MLA Data Dump'!$I:$I,'MLA FEED 2'!$B$31)</f>
        <v>0</v>
      </c>
      <c r="U43" s="15">
        <f>COUNTIFS('MLA Data Dump'!$H:$H,'MLA FEED 2'!$B43,'MLA Data Dump'!$M:$M,'MLA FEED 2'!U$2,'MLA Data Dump'!$I:$I,'MLA FEED 2'!$B$31)</f>
        <v>0</v>
      </c>
      <c r="V43" s="15">
        <f>COUNTIFS('MLA Data Dump'!$H:$H,'MLA FEED 2'!$B43,'MLA Data Dump'!$M:$M,'MLA FEED 2'!V$2,'MLA Data Dump'!$I:$I,'MLA FEED 2'!$B$31)</f>
        <v>0</v>
      </c>
      <c r="W43" s="16">
        <f t="shared" si="35"/>
        <v>0</v>
      </c>
      <c r="X43" s="15">
        <f>COUNTIFS('MLA Data Dump'!$H:$H,'MLA FEED 2'!$B43,'MLA Data Dump'!$M:$M,'MLA FEED 2'!X$2,'MLA Data Dump'!$I:$I,'MLA FEED 2'!$B$31)</f>
        <v>0</v>
      </c>
      <c r="Y43" s="15">
        <f>COUNTIFS('MLA Data Dump'!$H:$H,'MLA FEED 2'!$B43,'MLA Data Dump'!$M:$M,'MLA FEED 2'!Y$2,'MLA Data Dump'!$I:$I,'MLA FEED 2'!$B$31)</f>
        <v>0</v>
      </c>
      <c r="Z43" s="15">
        <f>COUNTIFS('MLA Data Dump'!$H:$H,'MLA FEED 2'!$B43,'MLA Data Dump'!$M:$M,'MLA FEED 2'!Z$2,'MLA Data Dump'!$I:$I,'MLA FEED 2'!$B$31)</f>
        <v>0</v>
      </c>
      <c r="AA43" s="16">
        <f t="shared" si="36"/>
        <v>0</v>
      </c>
      <c r="AB43" s="15">
        <f>COUNTIFS('MLA Data Dump'!$H:$H,'MLA FEED 2'!$B43,'MLA Data Dump'!$M:$M,'MLA FEED 2'!AB$2,'MLA Data Dump'!$I:$I,'MLA FEED 2'!$B$31)</f>
        <v>0</v>
      </c>
      <c r="AC43" s="15">
        <f>COUNTIFS('MLA Data Dump'!$H:$H,'MLA FEED 2'!$B43,'MLA Data Dump'!$M:$M,'MLA FEED 2'!AC$2,'MLA Data Dump'!$I:$I,'MLA FEED 2'!$B$31)</f>
        <v>0</v>
      </c>
      <c r="AD43" s="15">
        <f>COUNTIFS('MLA Data Dump'!$H:$H,'MLA FEED 2'!$B43,'MLA Data Dump'!$M:$M,'MLA FEED 2'!AD$2,'MLA Data Dump'!$I:$I,'MLA FEED 2'!$B$31)</f>
        <v>0</v>
      </c>
      <c r="AE43" s="16">
        <f t="shared" si="37"/>
        <v>0</v>
      </c>
      <c r="AF43" s="15">
        <f>COUNTIFS('MLA Data Dump'!$H:$H,'MLA FEED 2'!$B43,'MLA Data Dump'!$M:$M,'MLA FEED 2'!AF$2,'MLA Data Dump'!$I:$I,'MLA FEED 2'!$B$31)</f>
        <v>0</v>
      </c>
      <c r="AG43" s="15">
        <f>COUNTIFS('MLA Data Dump'!$H:$H,'MLA FEED 2'!$B43,'MLA Data Dump'!$M:$M,'MLA FEED 2'!AG$2,'MLA Data Dump'!$I:$I,'MLA FEED 2'!$B$31)</f>
        <v>0</v>
      </c>
      <c r="AH43" s="15">
        <f>COUNTIFS('MLA Data Dump'!$H:$H,'MLA FEED 2'!$B43,'MLA Data Dump'!$M:$M,'MLA FEED 2'!AH$2,'MLA Data Dump'!$I:$I,'MLA FEED 2'!$B$31)</f>
        <v>0</v>
      </c>
      <c r="AI43" s="16">
        <f t="shared" si="38"/>
        <v>0</v>
      </c>
      <c r="AJ43" s="16">
        <f t="shared" si="39"/>
        <v>0</v>
      </c>
    </row>
    <row r="44" spans="1:36" ht="15.75" thickBot="1" x14ac:dyDescent="0.3"/>
    <row r="45" spans="1:36" ht="15.75" thickBot="1" x14ac:dyDescent="0.3">
      <c r="B45" s="10" t="s">
        <v>1643</v>
      </c>
    </row>
    <row r="46" spans="1:36" ht="15" customHeight="1" x14ac:dyDescent="0.25">
      <c r="A46" s="62" t="s">
        <v>1360</v>
      </c>
      <c r="B46" s="14" t="s">
        <v>1647</v>
      </c>
      <c r="C46" s="15">
        <f>SUBTOTAL(9,$C32:C32)</f>
        <v>0</v>
      </c>
      <c r="D46" s="15">
        <f>SUBTOTAL(9,$C32:D32)</f>
        <v>0</v>
      </c>
      <c r="E46" s="15">
        <f>SUBTOTAL(9,$C32:E32)</f>
        <v>0</v>
      </c>
      <c r="F46" s="16">
        <f>SUBTOTAL(9,$C32:F32)</f>
        <v>0</v>
      </c>
      <c r="G46" s="15">
        <f>SUBTOTAL(9,$C32:G32)</f>
        <v>0</v>
      </c>
      <c r="H46" s="15">
        <f>SUBTOTAL(9,$C32:H32)</f>
        <v>0</v>
      </c>
      <c r="I46" s="15">
        <f>SUBTOTAL(9,$C32:I32)</f>
        <v>0</v>
      </c>
      <c r="J46" s="16">
        <f>SUBTOTAL(9,$C32:J32)</f>
        <v>0</v>
      </c>
      <c r="K46" s="15">
        <f>SUBTOTAL(9,$C32:K32)</f>
        <v>0</v>
      </c>
      <c r="L46" s="15">
        <f>SUBTOTAL(9,$C32:L32)</f>
        <v>0</v>
      </c>
      <c r="M46" s="15">
        <f>SUBTOTAL(9,$C32:M32)</f>
        <v>0</v>
      </c>
      <c r="N46" s="16">
        <f>SUBTOTAL(9,$C32:N32)</f>
        <v>0</v>
      </c>
      <c r="O46" s="15">
        <f>SUBTOTAL(9,$C32:O32)</f>
        <v>0</v>
      </c>
      <c r="P46" s="15">
        <f>SUBTOTAL(9,$C32:P32)</f>
        <v>0</v>
      </c>
      <c r="Q46" s="15">
        <f>SUBTOTAL(9,$C32:Q32)</f>
        <v>0</v>
      </c>
      <c r="R46" s="16">
        <f>SUBTOTAL(9,$C32:R32)</f>
        <v>0</v>
      </c>
      <c r="S46" s="16">
        <f>SUBTOTAL(9,$C32:S32)</f>
        <v>0</v>
      </c>
      <c r="T46" s="15">
        <f>SUBTOTAL(9,$T32:T32)</f>
        <v>0</v>
      </c>
      <c r="U46" s="15">
        <f>SUBTOTAL(9,$T32:U32)</f>
        <v>0</v>
      </c>
      <c r="V46" s="15">
        <f>SUBTOTAL(9,$T32:V32)</f>
        <v>0</v>
      </c>
      <c r="W46" s="16">
        <f>SUBTOTAL(9,$T32:W32)</f>
        <v>0</v>
      </c>
      <c r="X46" s="15">
        <f>SUBTOTAL(9,$T32:X32)</f>
        <v>0</v>
      </c>
      <c r="Y46" s="15">
        <f>SUBTOTAL(9,$T32:Y32)</f>
        <v>0</v>
      </c>
      <c r="Z46" s="15">
        <f>SUBTOTAL(9,$T32:Z32)</f>
        <v>0</v>
      </c>
      <c r="AA46" s="16">
        <f>SUBTOTAL(9,$T32:AA32)</f>
        <v>0</v>
      </c>
      <c r="AB46" s="15">
        <f>SUBTOTAL(9,$T32:AB32)</f>
        <v>0</v>
      </c>
      <c r="AC46" s="15">
        <f>SUBTOTAL(9,$T32:AC32)</f>
        <v>0</v>
      </c>
      <c r="AD46" s="15">
        <f>SUBTOTAL(9,$T32:AD32)</f>
        <v>0</v>
      </c>
      <c r="AE46" s="16">
        <f>SUBTOTAL(9,$T32:AE32)</f>
        <v>0</v>
      </c>
      <c r="AF46" s="15">
        <f>SUBTOTAL(9,$T32:AF32)</f>
        <v>0</v>
      </c>
      <c r="AG46" s="15">
        <f>SUBTOTAL(9,$T32:AG32)</f>
        <v>0</v>
      </c>
      <c r="AH46" s="15">
        <f>SUBTOTAL(9,$T32:AH32)</f>
        <v>0</v>
      </c>
      <c r="AI46" s="16">
        <f>SUBTOTAL(9,$T32:AI32)</f>
        <v>0</v>
      </c>
      <c r="AJ46" s="16">
        <f>SUBTOTAL(9,$T32:AJ32)</f>
        <v>0</v>
      </c>
    </row>
    <row r="47" spans="1:36" x14ac:dyDescent="0.25">
      <c r="A47" s="63"/>
      <c r="B47" s="14" t="s">
        <v>1650</v>
      </c>
      <c r="C47" s="15">
        <f>SUBTOTAL(9,$C33:C33)</f>
        <v>0</v>
      </c>
      <c r="D47" s="15">
        <f>SUBTOTAL(9,$C33:D33)</f>
        <v>0</v>
      </c>
      <c r="E47" s="15">
        <f>SUBTOTAL(9,$C33:E33)</f>
        <v>0</v>
      </c>
      <c r="F47" s="16">
        <f>SUBTOTAL(9,$C33:F33)</f>
        <v>0</v>
      </c>
      <c r="G47" s="15">
        <f>SUBTOTAL(9,$C33:G33)</f>
        <v>0</v>
      </c>
      <c r="H47" s="15">
        <f>SUBTOTAL(9,$C33:H33)</f>
        <v>0</v>
      </c>
      <c r="I47" s="15">
        <f>SUBTOTAL(9,$C33:I33)</f>
        <v>0</v>
      </c>
      <c r="J47" s="16">
        <f>SUBTOTAL(9,$C33:J33)</f>
        <v>0</v>
      </c>
      <c r="K47" s="15">
        <f>SUBTOTAL(9,$C33:K33)</f>
        <v>0</v>
      </c>
      <c r="L47" s="15">
        <f>SUBTOTAL(9,$C33:L33)</f>
        <v>0</v>
      </c>
      <c r="M47" s="15">
        <f>SUBTOTAL(9,$C33:M33)</f>
        <v>0</v>
      </c>
      <c r="N47" s="16">
        <f>SUBTOTAL(9,$C33:N33)</f>
        <v>0</v>
      </c>
      <c r="O47" s="15">
        <f>SUBTOTAL(9,$C33:O33)</f>
        <v>0</v>
      </c>
      <c r="P47" s="15">
        <f>SUBTOTAL(9,$C33:P33)</f>
        <v>0</v>
      </c>
      <c r="Q47" s="15">
        <f>SUBTOTAL(9,$C33:Q33)</f>
        <v>0</v>
      </c>
      <c r="R47" s="16">
        <f>SUBTOTAL(9,$C33:R33)</f>
        <v>0</v>
      </c>
      <c r="S47" s="16">
        <f>SUBTOTAL(9,$C33:S33)</f>
        <v>0</v>
      </c>
      <c r="T47" s="15">
        <f>SUBTOTAL(9,$T33:T33)</f>
        <v>0</v>
      </c>
      <c r="U47" s="15">
        <f>SUBTOTAL(9,$T33:U33)</f>
        <v>0</v>
      </c>
      <c r="V47" s="15">
        <f>SUBTOTAL(9,$T33:V33)</f>
        <v>0</v>
      </c>
      <c r="W47" s="16">
        <f>SUBTOTAL(9,$T33:W33)</f>
        <v>0</v>
      </c>
      <c r="X47" s="15">
        <f>SUBTOTAL(9,$T33:X33)</f>
        <v>0</v>
      </c>
      <c r="Y47" s="15">
        <f>SUBTOTAL(9,$T33:Y33)</f>
        <v>0</v>
      </c>
      <c r="Z47" s="15">
        <f>SUBTOTAL(9,$T33:Z33)</f>
        <v>0</v>
      </c>
      <c r="AA47" s="16">
        <f>SUBTOTAL(9,$T33:AA33)</f>
        <v>0</v>
      </c>
      <c r="AB47" s="15">
        <f>SUBTOTAL(9,$T33:AB33)</f>
        <v>0</v>
      </c>
      <c r="AC47" s="15">
        <f>SUBTOTAL(9,$T33:AC33)</f>
        <v>0</v>
      </c>
      <c r="AD47" s="15">
        <f>SUBTOTAL(9,$T33:AD33)</f>
        <v>0</v>
      </c>
      <c r="AE47" s="16">
        <f>SUBTOTAL(9,$T33:AE33)</f>
        <v>0</v>
      </c>
      <c r="AF47" s="15">
        <f>SUBTOTAL(9,$T33:AF33)</f>
        <v>0</v>
      </c>
      <c r="AG47" s="15">
        <f>SUBTOTAL(9,$T33:AG33)</f>
        <v>0</v>
      </c>
      <c r="AH47" s="15">
        <f>SUBTOTAL(9,$T33:AH33)</f>
        <v>0</v>
      </c>
      <c r="AI47" s="16">
        <f>SUBTOTAL(9,$T33:AI33)</f>
        <v>0</v>
      </c>
      <c r="AJ47" s="16">
        <f>SUBTOTAL(9,$T33:AJ33)</f>
        <v>0</v>
      </c>
    </row>
    <row r="48" spans="1:36" x14ac:dyDescent="0.25">
      <c r="A48" s="63"/>
      <c r="B48" s="14" t="s">
        <v>1651</v>
      </c>
      <c r="C48" s="15">
        <f>SUBTOTAL(9,$C34:C34)</f>
        <v>0</v>
      </c>
      <c r="D48" s="15">
        <f>SUBTOTAL(9,$C34:D34)</f>
        <v>0</v>
      </c>
      <c r="E48" s="15">
        <f>SUBTOTAL(9,$C34:E34)</f>
        <v>0</v>
      </c>
      <c r="F48" s="16">
        <f>SUBTOTAL(9,$C34:F34)</f>
        <v>0</v>
      </c>
      <c r="G48" s="15">
        <f>SUBTOTAL(9,$C34:G34)</f>
        <v>0</v>
      </c>
      <c r="H48" s="15">
        <f>SUBTOTAL(9,$C34:H34)</f>
        <v>0</v>
      </c>
      <c r="I48" s="15">
        <f>SUBTOTAL(9,$C34:I34)</f>
        <v>0</v>
      </c>
      <c r="J48" s="16">
        <f>SUBTOTAL(9,$C34:J34)</f>
        <v>0</v>
      </c>
      <c r="K48" s="15">
        <f>SUBTOTAL(9,$C34:K34)</f>
        <v>0</v>
      </c>
      <c r="L48" s="15">
        <f>SUBTOTAL(9,$C34:L34)</f>
        <v>0</v>
      </c>
      <c r="M48" s="15">
        <f>SUBTOTAL(9,$C34:M34)</f>
        <v>0</v>
      </c>
      <c r="N48" s="16">
        <f>SUBTOTAL(9,$C34:N34)</f>
        <v>0</v>
      </c>
      <c r="O48" s="15">
        <f>SUBTOTAL(9,$C34:O34)</f>
        <v>0</v>
      </c>
      <c r="P48" s="15">
        <f>SUBTOTAL(9,$C34:P34)</f>
        <v>0</v>
      </c>
      <c r="Q48" s="15">
        <f>SUBTOTAL(9,$C34:Q34)</f>
        <v>0</v>
      </c>
      <c r="R48" s="16">
        <f>SUBTOTAL(9,$C34:R34)</f>
        <v>0</v>
      </c>
      <c r="S48" s="16">
        <f>SUBTOTAL(9,$C34:S34)</f>
        <v>0</v>
      </c>
      <c r="T48" s="15">
        <f>SUBTOTAL(9,$T34:T34)</f>
        <v>0</v>
      </c>
      <c r="U48" s="15">
        <f>SUBTOTAL(9,$T34:U34)</f>
        <v>0</v>
      </c>
      <c r="V48" s="15">
        <f>SUBTOTAL(9,$T34:V34)</f>
        <v>0</v>
      </c>
      <c r="W48" s="16">
        <f>SUBTOTAL(9,$T34:W34)</f>
        <v>0</v>
      </c>
      <c r="X48" s="15">
        <f>SUBTOTAL(9,$T34:X34)</f>
        <v>0</v>
      </c>
      <c r="Y48" s="15">
        <f>SUBTOTAL(9,$T34:Y34)</f>
        <v>0</v>
      </c>
      <c r="Z48" s="15">
        <f>SUBTOTAL(9,$T34:Z34)</f>
        <v>0</v>
      </c>
      <c r="AA48" s="16">
        <f>SUBTOTAL(9,$T34:AA34)</f>
        <v>0</v>
      </c>
      <c r="AB48" s="15">
        <f>SUBTOTAL(9,$T34:AB34)</f>
        <v>0</v>
      </c>
      <c r="AC48" s="15">
        <f>SUBTOTAL(9,$T34:AC34)</f>
        <v>0</v>
      </c>
      <c r="AD48" s="15">
        <f>SUBTOTAL(9,$T34:AD34)</f>
        <v>0</v>
      </c>
      <c r="AE48" s="16">
        <f>SUBTOTAL(9,$T34:AE34)</f>
        <v>0</v>
      </c>
      <c r="AF48" s="15">
        <f>SUBTOTAL(9,$T34:AF34)</f>
        <v>0</v>
      </c>
      <c r="AG48" s="15">
        <f>SUBTOTAL(9,$T34:AG34)</f>
        <v>0</v>
      </c>
      <c r="AH48" s="15">
        <f>SUBTOTAL(9,$T34:AH34)</f>
        <v>0</v>
      </c>
      <c r="AI48" s="16">
        <f>SUBTOTAL(9,$T34:AI34)</f>
        <v>0</v>
      </c>
      <c r="AJ48" s="16">
        <f>SUBTOTAL(9,$T34:AJ34)</f>
        <v>0</v>
      </c>
    </row>
    <row r="49" spans="1:36" x14ac:dyDescent="0.25">
      <c r="A49" s="63"/>
      <c r="B49" s="14" t="s">
        <v>1652</v>
      </c>
      <c r="C49" s="15">
        <f>SUBTOTAL(9,$C35:C35)</f>
        <v>0</v>
      </c>
      <c r="D49" s="15">
        <f>SUBTOTAL(9,$C35:D35)</f>
        <v>0</v>
      </c>
      <c r="E49" s="15">
        <f>SUBTOTAL(9,$C35:E35)</f>
        <v>0</v>
      </c>
      <c r="F49" s="16">
        <f>SUBTOTAL(9,$C35:F35)</f>
        <v>0</v>
      </c>
      <c r="G49" s="15">
        <f>SUBTOTAL(9,$C35:G35)</f>
        <v>0</v>
      </c>
      <c r="H49" s="15">
        <f>SUBTOTAL(9,$C35:H35)</f>
        <v>0</v>
      </c>
      <c r="I49" s="15">
        <f>SUBTOTAL(9,$C35:I35)</f>
        <v>0</v>
      </c>
      <c r="J49" s="16">
        <f>SUBTOTAL(9,$C35:J35)</f>
        <v>0</v>
      </c>
      <c r="K49" s="15">
        <f>SUBTOTAL(9,$C35:K35)</f>
        <v>1</v>
      </c>
      <c r="L49" s="15">
        <f>SUBTOTAL(9,$C35:L35)</f>
        <v>1</v>
      </c>
      <c r="M49" s="15">
        <f>SUBTOTAL(9,$C35:M35)</f>
        <v>1</v>
      </c>
      <c r="N49" s="16">
        <f>SUBTOTAL(9,$C35:N35)</f>
        <v>1</v>
      </c>
      <c r="O49" s="15">
        <f>SUBTOTAL(9,$C35:O35)</f>
        <v>1</v>
      </c>
      <c r="P49" s="15">
        <f>SUBTOTAL(9,$C35:P35)</f>
        <v>1</v>
      </c>
      <c r="Q49" s="15">
        <f>SUBTOTAL(9,$C35:Q35)</f>
        <v>1</v>
      </c>
      <c r="R49" s="16">
        <f>SUBTOTAL(9,$C35:R35)</f>
        <v>1</v>
      </c>
      <c r="S49" s="16">
        <f>SUBTOTAL(9,$C35:S35)</f>
        <v>1</v>
      </c>
      <c r="T49" s="15">
        <f>SUBTOTAL(9,$T35:T35)</f>
        <v>0</v>
      </c>
      <c r="U49" s="15">
        <f>SUBTOTAL(9,$T35:U35)</f>
        <v>0</v>
      </c>
      <c r="V49" s="15">
        <f>SUBTOTAL(9,$T35:V35)</f>
        <v>1</v>
      </c>
      <c r="W49" s="16">
        <f>SUBTOTAL(9,$T35:W35)</f>
        <v>1</v>
      </c>
      <c r="X49" s="15">
        <f>SUBTOTAL(9,$T35:X35)</f>
        <v>1</v>
      </c>
      <c r="Y49" s="15">
        <f>SUBTOTAL(9,$T35:Y35)</f>
        <v>1</v>
      </c>
      <c r="Z49" s="15">
        <f>SUBTOTAL(9,$T35:Z35)</f>
        <v>1</v>
      </c>
      <c r="AA49" s="16">
        <f>SUBTOTAL(9,$T35:AA35)</f>
        <v>1</v>
      </c>
      <c r="AB49" s="15">
        <f>SUBTOTAL(9,$T35:AB35)</f>
        <v>1</v>
      </c>
      <c r="AC49" s="15">
        <f>SUBTOTAL(9,$T35:AC35)</f>
        <v>3</v>
      </c>
      <c r="AD49" s="15">
        <f>SUBTOTAL(9,$T35:AD35)</f>
        <v>3</v>
      </c>
      <c r="AE49" s="16">
        <f>SUBTOTAL(9,$T35:AE35)</f>
        <v>3</v>
      </c>
      <c r="AF49" s="15">
        <f>SUBTOTAL(9,$T35:AF35)</f>
        <v>5</v>
      </c>
      <c r="AG49" s="15">
        <f>SUBTOTAL(9,$T35:AG35)</f>
        <v>5</v>
      </c>
      <c r="AH49" s="15">
        <f>SUBTOTAL(9,$T35:AH35)</f>
        <v>5</v>
      </c>
      <c r="AI49" s="16">
        <f>SUBTOTAL(9,$T35:AI35)</f>
        <v>5</v>
      </c>
      <c r="AJ49" s="16">
        <f>SUBTOTAL(9,$T35:AJ35)</f>
        <v>5</v>
      </c>
    </row>
    <row r="50" spans="1:36" x14ac:dyDescent="0.25">
      <c r="A50" s="63"/>
      <c r="B50" s="14" t="s">
        <v>1653</v>
      </c>
      <c r="C50" s="15">
        <f>SUBTOTAL(9,$C36:C36)</f>
        <v>0</v>
      </c>
      <c r="D50" s="15">
        <f>SUBTOTAL(9,$C36:D36)</f>
        <v>0</v>
      </c>
      <c r="E50" s="15">
        <f>SUBTOTAL(9,$C36:E36)</f>
        <v>0</v>
      </c>
      <c r="F50" s="16">
        <f>SUBTOTAL(9,$C36:F36)</f>
        <v>0</v>
      </c>
      <c r="G50" s="15">
        <f>SUBTOTAL(9,$C36:G36)</f>
        <v>0</v>
      </c>
      <c r="H50" s="15">
        <f>SUBTOTAL(9,$C36:H36)</f>
        <v>0</v>
      </c>
      <c r="I50" s="15">
        <f>SUBTOTAL(9,$C36:I36)</f>
        <v>1</v>
      </c>
      <c r="J50" s="16">
        <f>SUBTOTAL(9,$C36:J36)</f>
        <v>1</v>
      </c>
      <c r="K50" s="15">
        <f>SUBTOTAL(9,$C36:K36)</f>
        <v>1</v>
      </c>
      <c r="L50" s="15">
        <f>SUBTOTAL(9,$C36:L36)</f>
        <v>1</v>
      </c>
      <c r="M50" s="15">
        <f>SUBTOTAL(9,$C36:M36)</f>
        <v>1</v>
      </c>
      <c r="N50" s="16">
        <f>SUBTOTAL(9,$C36:N36)</f>
        <v>1</v>
      </c>
      <c r="O50" s="15">
        <f>SUBTOTAL(9,$C36:O36)</f>
        <v>2</v>
      </c>
      <c r="P50" s="15">
        <f>SUBTOTAL(9,$C36:P36)</f>
        <v>2</v>
      </c>
      <c r="Q50" s="15">
        <f>SUBTOTAL(9,$C36:Q36)</f>
        <v>3</v>
      </c>
      <c r="R50" s="16">
        <f>SUBTOTAL(9,$C36:R36)</f>
        <v>3</v>
      </c>
      <c r="S50" s="16">
        <f>SUBTOTAL(9,$C36:S36)</f>
        <v>3</v>
      </c>
      <c r="T50" s="15">
        <f>SUBTOTAL(9,$T36:T36)</f>
        <v>0</v>
      </c>
      <c r="U50" s="15">
        <f>SUBTOTAL(9,$T36:U36)</f>
        <v>0</v>
      </c>
      <c r="V50" s="15">
        <f>SUBTOTAL(9,$T36:V36)</f>
        <v>1</v>
      </c>
      <c r="W50" s="16">
        <f>SUBTOTAL(9,$T36:W36)</f>
        <v>1</v>
      </c>
      <c r="X50" s="15">
        <f>SUBTOTAL(9,$T36:X36)</f>
        <v>1</v>
      </c>
      <c r="Y50" s="15">
        <f>SUBTOTAL(9,$T36:Y36)</f>
        <v>1</v>
      </c>
      <c r="Z50" s="15">
        <f>SUBTOTAL(9,$T36:Z36)</f>
        <v>1</v>
      </c>
      <c r="AA50" s="16">
        <f>SUBTOTAL(9,$T36:AA36)</f>
        <v>1</v>
      </c>
      <c r="AB50" s="15">
        <f>SUBTOTAL(9,$T36:AB36)</f>
        <v>1</v>
      </c>
      <c r="AC50" s="15">
        <f>SUBTOTAL(9,$T36:AC36)</f>
        <v>3</v>
      </c>
      <c r="AD50" s="15">
        <f>SUBTOTAL(9,$T36:AD36)</f>
        <v>3</v>
      </c>
      <c r="AE50" s="16">
        <f>SUBTOTAL(9,$T36:AE36)</f>
        <v>3</v>
      </c>
      <c r="AF50" s="15">
        <f>SUBTOTAL(9,$T36:AF36)</f>
        <v>3</v>
      </c>
      <c r="AG50" s="15">
        <f>SUBTOTAL(9,$T36:AG36)</f>
        <v>3</v>
      </c>
      <c r="AH50" s="15">
        <f>SUBTOTAL(9,$T36:AH36)</f>
        <v>3</v>
      </c>
      <c r="AI50" s="16">
        <f>SUBTOTAL(9,$T36:AI36)</f>
        <v>3</v>
      </c>
      <c r="AJ50" s="16">
        <f>SUBTOTAL(9,$T36:AJ36)</f>
        <v>3</v>
      </c>
    </row>
    <row r="51" spans="1:36" x14ac:dyDescent="0.25">
      <c r="A51" s="63"/>
      <c r="B51" s="14" t="s">
        <v>1654</v>
      </c>
      <c r="C51" s="15">
        <f>SUBTOTAL(9,$C37:C37)</f>
        <v>0</v>
      </c>
      <c r="D51" s="15">
        <f>SUBTOTAL(9,$C37:D37)</f>
        <v>0</v>
      </c>
      <c r="E51" s="15">
        <f>SUBTOTAL(9,$C37:E37)</f>
        <v>0</v>
      </c>
      <c r="F51" s="16">
        <f>SUBTOTAL(9,$C37:F37)</f>
        <v>0</v>
      </c>
      <c r="G51" s="15">
        <f>SUBTOTAL(9,$C37:G37)</f>
        <v>0</v>
      </c>
      <c r="H51" s="15">
        <f>SUBTOTAL(9,$C37:H37)</f>
        <v>0</v>
      </c>
      <c r="I51" s="15">
        <f>SUBTOTAL(9,$C37:I37)</f>
        <v>0</v>
      </c>
      <c r="J51" s="16">
        <f>SUBTOTAL(9,$C37:J37)</f>
        <v>0</v>
      </c>
      <c r="K51" s="15">
        <f>SUBTOTAL(9,$C37:K37)</f>
        <v>0</v>
      </c>
      <c r="L51" s="15">
        <f>SUBTOTAL(9,$C37:L37)</f>
        <v>0</v>
      </c>
      <c r="M51" s="15">
        <f>SUBTOTAL(9,$C37:M37)</f>
        <v>0</v>
      </c>
      <c r="N51" s="16">
        <f>SUBTOTAL(9,$C37:N37)</f>
        <v>0</v>
      </c>
      <c r="O51" s="15">
        <f>SUBTOTAL(9,$C37:O37)</f>
        <v>0</v>
      </c>
      <c r="P51" s="15">
        <f>SUBTOTAL(9,$C37:P37)</f>
        <v>0</v>
      </c>
      <c r="Q51" s="15">
        <f>SUBTOTAL(9,$C37:Q37)</f>
        <v>1</v>
      </c>
      <c r="R51" s="16">
        <f>SUBTOTAL(9,$C37:R37)</f>
        <v>1</v>
      </c>
      <c r="S51" s="16">
        <f>SUBTOTAL(9,$C37:S37)</f>
        <v>1</v>
      </c>
      <c r="T51" s="15">
        <f>SUBTOTAL(9,$T37:T37)</f>
        <v>0</v>
      </c>
      <c r="U51" s="15">
        <f>SUBTOTAL(9,$T37:U37)</f>
        <v>0</v>
      </c>
      <c r="V51" s="15">
        <f>SUBTOTAL(9,$T37:V37)</f>
        <v>1</v>
      </c>
      <c r="W51" s="16">
        <f>SUBTOTAL(9,$T37:W37)</f>
        <v>1</v>
      </c>
      <c r="X51" s="15">
        <f>SUBTOTAL(9,$T37:X37)</f>
        <v>1</v>
      </c>
      <c r="Y51" s="15">
        <f>SUBTOTAL(9,$T37:Y37)</f>
        <v>1</v>
      </c>
      <c r="Z51" s="15">
        <f>SUBTOTAL(9,$T37:Z37)</f>
        <v>1</v>
      </c>
      <c r="AA51" s="16">
        <f>SUBTOTAL(9,$T37:AA37)</f>
        <v>1</v>
      </c>
      <c r="AB51" s="15">
        <f>SUBTOTAL(9,$T37:AB37)</f>
        <v>1</v>
      </c>
      <c r="AC51" s="15">
        <f>SUBTOTAL(9,$T37:AC37)</f>
        <v>2</v>
      </c>
      <c r="AD51" s="15">
        <f>SUBTOTAL(9,$T37:AD37)</f>
        <v>2</v>
      </c>
      <c r="AE51" s="16">
        <f>SUBTOTAL(9,$T37:AE37)</f>
        <v>2</v>
      </c>
      <c r="AF51" s="15">
        <f>SUBTOTAL(9,$T37:AF37)</f>
        <v>3</v>
      </c>
      <c r="AG51" s="15">
        <f>SUBTOTAL(9,$T37:AG37)</f>
        <v>3</v>
      </c>
      <c r="AH51" s="15">
        <f>SUBTOTAL(9,$T37:AH37)</f>
        <v>3</v>
      </c>
      <c r="AI51" s="16">
        <f>SUBTOTAL(9,$T37:AI37)</f>
        <v>3</v>
      </c>
      <c r="AJ51" s="16">
        <f>SUBTOTAL(9,$T37:AJ37)</f>
        <v>3</v>
      </c>
    </row>
    <row r="52" spans="1:36" x14ac:dyDescent="0.25">
      <c r="A52" s="63"/>
      <c r="B52" s="14" t="s">
        <v>1655</v>
      </c>
      <c r="C52" s="15">
        <f>SUBTOTAL(9,$C38:C38)</f>
        <v>0</v>
      </c>
      <c r="D52" s="15">
        <f>SUBTOTAL(9,$C38:D38)</f>
        <v>0</v>
      </c>
      <c r="E52" s="15">
        <f>SUBTOTAL(9,$C38:E38)</f>
        <v>0</v>
      </c>
      <c r="F52" s="16">
        <f>SUBTOTAL(9,$C38:F38)</f>
        <v>0</v>
      </c>
      <c r="G52" s="15">
        <f>SUBTOTAL(9,$C38:G38)</f>
        <v>0</v>
      </c>
      <c r="H52" s="15">
        <f>SUBTOTAL(9,$C38:H38)</f>
        <v>0</v>
      </c>
      <c r="I52" s="15">
        <f>SUBTOTAL(9,$C38:I38)</f>
        <v>0</v>
      </c>
      <c r="J52" s="16">
        <f>SUBTOTAL(9,$C38:J38)</f>
        <v>0</v>
      </c>
      <c r="K52" s="15">
        <f>SUBTOTAL(9,$C38:K38)</f>
        <v>0</v>
      </c>
      <c r="L52" s="15">
        <f>SUBTOTAL(9,$C38:L38)</f>
        <v>0</v>
      </c>
      <c r="M52" s="15">
        <f>SUBTOTAL(9,$C38:M38)</f>
        <v>0</v>
      </c>
      <c r="N52" s="16">
        <f>SUBTOTAL(9,$C38:N38)</f>
        <v>0</v>
      </c>
      <c r="O52" s="15">
        <f>SUBTOTAL(9,$C38:O38)</f>
        <v>0</v>
      </c>
      <c r="P52" s="15">
        <f>SUBTOTAL(9,$C38:P38)</f>
        <v>1</v>
      </c>
      <c r="Q52" s="15">
        <f>SUBTOTAL(9,$C38:Q38)</f>
        <v>2</v>
      </c>
      <c r="R52" s="16">
        <f>SUBTOTAL(9,$C38:R38)</f>
        <v>2</v>
      </c>
      <c r="S52" s="16">
        <f>SUBTOTAL(9,$C38:S38)</f>
        <v>2</v>
      </c>
      <c r="T52" s="15">
        <f>SUBTOTAL(9,$T38:T38)</f>
        <v>0</v>
      </c>
      <c r="U52" s="15">
        <f>SUBTOTAL(9,$T38:U38)</f>
        <v>0</v>
      </c>
      <c r="V52" s="15">
        <f>SUBTOTAL(9,$T38:V38)</f>
        <v>1</v>
      </c>
      <c r="W52" s="16">
        <f>SUBTOTAL(9,$T38:W38)</f>
        <v>1</v>
      </c>
      <c r="X52" s="15">
        <f>SUBTOTAL(9,$T38:X38)</f>
        <v>1</v>
      </c>
      <c r="Y52" s="15">
        <f>SUBTOTAL(9,$T38:Y38)</f>
        <v>1</v>
      </c>
      <c r="Z52" s="15">
        <f>SUBTOTAL(9,$T38:Z38)</f>
        <v>1</v>
      </c>
      <c r="AA52" s="16">
        <f>SUBTOTAL(9,$T38:AA38)</f>
        <v>1</v>
      </c>
      <c r="AB52" s="15">
        <f>SUBTOTAL(9,$T38:AB38)</f>
        <v>1</v>
      </c>
      <c r="AC52" s="15">
        <f>SUBTOTAL(9,$T38:AC38)</f>
        <v>2</v>
      </c>
      <c r="AD52" s="15">
        <f>SUBTOTAL(9,$T38:AD38)</f>
        <v>2</v>
      </c>
      <c r="AE52" s="16">
        <f>SUBTOTAL(9,$T38:AE38)</f>
        <v>2</v>
      </c>
      <c r="AF52" s="15">
        <f>SUBTOTAL(9,$T38:AF38)</f>
        <v>3</v>
      </c>
      <c r="AG52" s="15">
        <f>SUBTOTAL(9,$T38:AG38)</f>
        <v>3</v>
      </c>
      <c r="AH52" s="15">
        <f>SUBTOTAL(9,$T38:AH38)</f>
        <v>3</v>
      </c>
      <c r="AI52" s="16">
        <f>SUBTOTAL(9,$T38:AI38)</f>
        <v>3</v>
      </c>
      <c r="AJ52" s="16">
        <f>SUBTOTAL(9,$T38:AJ38)</f>
        <v>3</v>
      </c>
    </row>
    <row r="53" spans="1:36" x14ac:dyDescent="0.25">
      <c r="A53" s="63"/>
      <c r="B53" s="14" t="s">
        <v>1656</v>
      </c>
      <c r="C53" s="15">
        <f>SUBTOTAL(9,$C39:C39)</f>
        <v>0</v>
      </c>
      <c r="D53" s="15">
        <f>SUBTOTAL(9,$C39:D39)</f>
        <v>0</v>
      </c>
      <c r="E53" s="15">
        <f>SUBTOTAL(9,$C39:E39)</f>
        <v>0</v>
      </c>
      <c r="F53" s="16">
        <f>SUBTOTAL(9,$C39:F39)</f>
        <v>0</v>
      </c>
      <c r="G53" s="15">
        <f>SUBTOTAL(9,$C39:G39)</f>
        <v>0</v>
      </c>
      <c r="H53" s="15">
        <f>SUBTOTAL(9,$C39:H39)</f>
        <v>0</v>
      </c>
      <c r="I53" s="15">
        <f>SUBTOTAL(9,$C39:I39)</f>
        <v>0</v>
      </c>
      <c r="J53" s="16">
        <f>SUBTOTAL(9,$C39:J39)</f>
        <v>0</v>
      </c>
      <c r="K53" s="15">
        <f>SUBTOTAL(9,$C39:K39)</f>
        <v>0</v>
      </c>
      <c r="L53" s="15">
        <f>SUBTOTAL(9,$C39:L39)</f>
        <v>0</v>
      </c>
      <c r="M53" s="15">
        <f>SUBTOTAL(9,$C39:M39)</f>
        <v>0</v>
      </c>
      <c r="N53" s="16">
        <f>SUBTOTAL(9,$C39:N39)</f>
        <v>0</v>
      </c>
      <c r="O53" s="15">
        <f>SUBTOTAL(9,$C39:O39)</f>
        <v>0</v>
      </c>
      <c r="P53" s="15">
        <f>SUBTOTAL(9,$C39:P39)</f>
        <v>0</v>
      </c>
      <c r="Q53" s="15">
        <f>SUBTOTAL(9,$C39:Q39)</f>
        <v>0</v>
      </c>
      <c r="R53" s="16">
        <f>SUBTOTAL(9,$C39:R39)</f>
        <v>0</v>
      </c>
      <c r="S53" s="16">
        <f>SUBTOTAL(9,$C39:S39)</f>
        <v>0</v>
      </c>
      <c r="T53" s="15">
        <f>SUBTOTAL(9,$T39:T39)</f>
        <v>0</v>
      </c>
      <c r="U53" s="15">
        <f>SUBTOTAL(9,$T39:U39)</f>
        <v>0</v>
      </c>
      <c r="V53" s="15">
        <f>SUBTOTAL(9,$T39:V39)</f>
        <v>0</v>
      </c>
      <c r="W53" s="16">
        <f>SUBTOTAL(9,$T39:W39)</f>
        <v>0</v>
      </c>
      <c r="X53" s="15">
        <f>SUBTOTAL(9,$T39:X39)</f>
        <v>0</v>
      </c>
      <c r="Y53" s="15">
        <f>SUBTOTAL(9,$T39:Y39)</f>
        <v>0</v>
      </c>
      <c r="Z53" s="15">
        <f>SUBTOTAL(9,$T39:Z39)</f>
        <v>0</v>
      </c>
      <c r="AA53" s="16">
        <f>SUBTOTAL(9,$T39:AA39)</f>
        <v>0</v>
      </c>
      <c r="AB53" s="15">
        <f>SUBTOTAL(9,$T39:AB39)</f>
        <v>0</v>
      </c>
      <c r="AC53" s="15">
        <f>SUBTOTAL(9,$T39:AC39)</f>
        <v>0</v>
      </c>
      <c r="AD53" s="15">
        <f>SUBTOTAL(9,$T39:AD39)</f>
        <v>0</v>
      </c>
      <c r="AE53" s="16">
        <f>SUBTOTAL(9,$T39:AE39)</f>
        <v>0</v>
      </c>
      <c r="AF53" s="15">
        <f>SUBTOTAL(9,$T39:AF39)</f>
        <v>0</v>
      </c>
      <c r="AG53" s="15">
        <f>SUBTOTAL(9,$T39:AG39)</f>
        <v>0</v>
      </c>
      <c r="AH53" s="15">
        <f>SUBTOTAL(9,$T39:AH39)</f>
        <v>0</v>
      </c>
      <c r="AI53" s="16">
        <f>SUBTOTAL(9,$T39:AI39)</f>
        <v>0</v>
      </c>
      <c r="AJ53" s="16">
        <f>SUBTOTAL(9,$T39:AJ39)</f>
        <v>0</v>
      </c>
    </row>
    <row r="54" spans="1:36" x14ac:dyDescent="0.25">
      <c r="A54" s="63"/>
      <c r="B54" s="14" t="s">
        <v>1649</v>
      </c>
      <c r="C54" s="15">
        <f>SUBTOTAL(9,$C40:C40)</f>
        <v>0</v>
      </c>
      <c r="D54" s="15">
        <f>SUBTOTAL(9,$C40:D40)</f>
        <v>0</v>
      </c>
      <c r="E54" s="15">
        <f>SUBTOTAL(9,$C40:E40)</f>
        <v>0</v>
      </c>
      <c r="F54" s="16">
        <f>SUBTOTAL(9,$C40:F40)</f>
        <v>0</v>
      </c>
      <c r="G54" s="15">
        <f>SUBTOTAL(9,$C40:G40)</f>
        <v>0</v>
      </c>
      <c r="H54" s="15">
        <f>SUBTOTAL(9,$C40:H40)</f>
        <v>0</v>
      </c>
      <c r="I54" s="15">
        <f>SUBTOTAL(9,$C40:I40)</f>
        <v>0</v>
      </c>
      <c r="J54" s="16">
        <f>SUBTOTAL(9,$C40:J40)</f>
        <v>0</v>
      </c>
      <c r="K54" s="15">
        <f>SUBTOTAL(9,$C40:K40)</f>
        <v>0</v>
      </c>
      <c r="L54" s="15">
        <f>SUBTOTAL(9,$C40:L40)</f>
        <v>0</v>
      </c>
      <c r="M54" s="15">
        <f>SUBTOTAL(9,$C40:M40)</f>
        <v>0</v>
      </c>
      <c r="N54" s="16">
        <f>SUBTOTAL(9,$C40:N40)</f>
        <v>0</v>
      </c>
      <c r="O54" s="15">
        <f>SUBTOTAL(9,$C40:O40)</f>
        <v>0</v>
      </c>
      <c r="P54" s="15">
        <f>SUBTOTAL(9,$C40:P40)</f>
        <v>0</v>
      </c>
      <c r="Q54" s="15">
        <f>SUBTOTAL(9,$C40:Q40)</f>
        <v>0</v>
      </c>
      <c r="R54" s="16">
        <f>SUBTOTAL(9,$C40:R40)</f>
        <v>0</v>
      </c>
      <c r="S54" s="16">
        <f>SUBTOTAL(9,$C40:S40)</f>
        <v>0</v>
      </c>
      <c r="T54" s="15">
        <f>SUBTOTAL(9,$T40:T40)</f>
        <v>0</v>
      </c>
      <c r="U54" s="15">
        <f>SUBTOTAL(9,$T40:U40)</f>
        <v>0</v>
      </c>
      <c r="V54" s="15">
        <f>SUBTOTAL(9,$T40:V40)</f>
        <v>0</v>
      </c>
      <c r="W54" s="16">
        <f>SUBTOTAL(9,$T40:W40)</f>
        <v>0</v>
      </c>
      <c r="X54" s="15">
        <f>SUBTOTAL(9,$T40:X40)</f>
        <v>0</v>
      </c>
      <c r="Y54" s="15">
        <f>SUBTOTAL(9,$T40:Y40)</f>
        <v>0</v>
      </c>
      <c r="Z54" s="15">
        <f>SUBTOTAL(9,$T40:Z40)</f>
        <v>0</v>
      </c>
      <c r="AA54" s="16">
        <f>SUBTOTAL(9,$T40:AA40)</f>
        <v>0</v>
      </c>
      <c r="AB54" s="15">
        <f>SUBTOTAL(9,$T40:AB40)</f>
        <v>0</v>
      </c>
      <c r="AC54" s="15">
        <f>SUBTOTAL(9,$T40:AC40)</f>
        <v>1</v>
      </c>
      <c r="AD54" s="15">
        <f>SUBTOTAL(9,$T40:AD40)</f>
        <v>1</v>
      </c>
      <c r="AE54" s="16">
        <f>SUBTOTAL(9,$T40:AE40)</f>
        <v>1</v>
      </c>
      <c r="AF54" s="15">
        <f>SUBTOTAL(9,$T40:AF40)</f>
        <v>2</v>
      </c>
      <c r="AG54" s="15">
        <f>SUBTOTAL(9,$T40:AG40)</f>
        <v>2</v>
      </c>
      <c r="AH54" s="15">
        <f>SUBTOTAL(9,$T40:AH40)</f>
        <v>2</v>
      </c>
      <c r="AI54" s="16">
        <f>SUBTOTAL(9,$T40:AI40)</f>
        <v>2</v>
      </c>
      <c r="AJ54" s="16">
        <f>SUBTOTAL(9,$T40:AJ40)</f>
        <v>2</v>
      </c>
    </row>
    <row r="55" spans="1:36" x14ac:dyDescent="0.25">
      <c r="A55" s="63"/>
      <c r="B55" s="14" t="s">
        <v>1648</v>
      </c>
      <c r="C55" s="15">
        <f>SUBTOTAL(9,$C41:C41)</f>
        <v>0</v>
      </c>
      <c r="D55" s="15">
        <f>SUBTOTAL(9,$C41:D41)</f>
        <v>0</v>
      </c>
      <c r="E55" s="15">
        <f>SUBTOTAL(9,$C41:E41)</f>
        <v>0</v>
      </c>
      <c r="F55" s="16">
        <f>SUBTOTAL(9,$C41:F41)</f>
        <v>0</v>
      </c>
      <c r="G55" s="15">
        <f>SUBTOTAL(9,$C41:G41)</f>
        <v>0</v>
      </c>
      <c r="H55" s="15">
        <f>SUBTOTAL(9,$C41:H41)</f>
        <v>0</v>
      </c>
      <c r="I55" s="15">
        <f>SUBTOTAL(9,$C41:I41)</f>
        <v>0</v>
      </c>
      <c r="J55" s="16">
        <f>SUBTOTAL(9,$C41:J41)</f>
        <v>0</v>
      </c>
      <c r="K55" s="15">
        <f>SUBTOTAL(9,$C41:K41)</f>
        <v>0</v>
      </c>
      <c r="L55" s="15">
        <f>SUBTOTAL(9,$C41:L41)</f>
        <v>0</v>
      </c>
      <c r="M55" s="15">
        <f>SUBTOTAL(9,$C41:M41)</f>
        <v>0</v>
      </c>
      <c r="N55" s="16">
        <f>SUBTOTAL(9,$C41:N41)</f>
        <v>0</v>
      </c>
      <c r="O55" s="15">
        <f>SUBTOTAL(9,$C41:O41)</f>
        <v>0</v>
      </c>
      <c r="P55" s="15">
        <f>SUBTOTAL(9,$C41:P41)</f>
        <v>0</v>
      </c>
      <c r="Q55" s="15">
        <f>SUBTOTAL(9,$C41:Q41)</f>
        <v>0</v>
      </c>
      <c r="R55" s="16">
        <f>SUBTOTAL(9,$C41:R41)</f>
        <v>0</v>
      </c>
      <c r="S55" s="16">
        <f>SUBTOTAL(9,$C41:S41)</f>
        <v>0</v>
      </c>
      <c r="T55" s="15">
        <f>SUBTOTAL(9,$T41:T41)</f>
        <v>0</v>
      </c>
      <c r="U55" s="15">
        <f>SUBTOTAL(9,$T41:U41)</f>
        <v>0</v>
      </c>
      <c r="V55" s="15">
        <f>SUBTOTAL(9,$T41:V41)</f>
        <v>0</v>
      </c>
      <c r="W55" s="16">
        <f>SUBTOTAL(9,$T41:W41)</f>
        <v>0</v>
      </c>
      <c r="X55" s="15">
        <f>SUBTOTAL(9,$T41:X41)</f>
        <v>0</v>
      </c>
      <c r="Y55" s="15">
        <f>SUBTOTAL(9,$T41:Y41)</f>
        <v>0</v>
      </c>
      <c r="Z55" s="15">
        <f>SUBTOTAL(9,$T41:Z41)</f>
        <v>0</v>
      </c>
      <c r="AA55" s="16">
        <f>SUBTOTAL(9,$T41:AA41)</f>
        <v>0</v>
      </c>
      <c r="AB55" s="15">
        <f>SUBTOTAL(9,$T41:AB41)</f>
        <v>0</v>
      </c>
      <c r="AC55" s="15">
        <f>SUBTOTAL(9,$T41:AC41)</f>
        <v>0</v>
      </c>
      <c r="AD55" s="15">
        <f>SUBTOTAL(9,$T41:AD41)</f>
        <v>0</v>
      </c>
      <c r="AE55" s="16">
        <f>SUBTOTAL(9,$T41:AE41)</f>
        <v>0</v>
      </c>
      <c r="AF55" s="15">
        <f>SUBTOTAL(9,$T41:AF41)</f>
        <v>0</v>
      </c>
      <c r="AG55" s="15">
        <f>SUBTOTAL(9,$T41:AG41)</f>
        <v>0</v>
      </c>
      <c r="AH55" s="15">
        <f>SUBTOTAL(9,$T41:AH41)</f>
        <v>0</v>
      </c>
      <c r="AI55" s="16">
        <f>SUBTOTAL(9,$T41:AI41)</f>
        <v>0</v>
      </c>
      <c r="AJ55" s="16">
        <f>SUBTOTAL(9,$T41:AJ41)</f>
        <v>0</v>
      </c>
    </row>
    <row r="56" spans="1:36" x14ac:dyDescent="0.25">
      <c r="A56" s="63"/>
      <c r="B56" s="14" t="s">
        <v>1646</v>
      </c>
      <c r="C56" s="15">
        <f>SUBTOTAL(9,$C42:C42)</f>
        <v>0</v>
      </c>
      <c r="D56" s="15">
        <f>SUBTOTAL(9,$C42:D42)</f>
        <v>0</v>
      </c>
      <c r="E56" s="15">
        <f>SUBTOTAL(9,$C42:E42)</f>
        <v>0</v>
      </c>
      <c r="F56" s="16">
        <f>SUBTOTAL(9,$C42:F42)</f>
        <v>0</v>
      </c>
      <c r="G56" s="15">
        <f>SUBTOTAL(9,$C42:G42)</f>
        <v>0</v>
      </c>
      <c r="H56" s="15">
        <f>SUBTOTAL(9,$C42:H42)</f>
        <v>0</v>
      </c>
      <c r="I56" s="15">
        <f>SUBTOTAL(9,$C42:I42)</f>
        <v>0</v>
      </c>
      <c r="J56" s="16">
        <f>SUBTOTAL(9,$C42:J42)</f>
        <v>0</v>
      </c>
      <c r="K56" s="15">
        <f>SUBTOTAL(9,$C42:K42)</f>
        <v>0</v>
      </c>
      <c r="L56" s="15">
        <f>SUBTOTAL(9,$C42:L42)</f>
        <v>0</v>
      </c>
      <c r="M56" s="15">
        <f>SUBTOTAL(9,$C42:M42)</f>
        <v>0</v>
      </c>
      <c r="N56" s="16">
        <f>SUBTOTAL(9,$C42:N42)</f>
        <v>0</v>
      </c>
      <c r="O56" s="15">
        <f>SUBTOTAL(9,$C42:O42)</f>
        <v>0</v>
      </c>
      <c r="P56" s="15">
        <f>SUBTOTAL(9,$C42:P42)</f>
        <v>0</v>
      </c>
      <c r="Q56" s="15">
        <f>SUBTOTAL(9,$C42:Q42)</f>
        <v>0</v>
      </c>
      <c r="R56" s="16">
        <f>SUBTOTAL(9,$C42:R42)</f>
        <v>0</v>
      </c>
      <c r="S56" s="16">
        <f>SUBTOTAL(9,$C42:S42)</f>
        <v>0</v>
      </c>
      <c r="T56" s="15">
        <f>SUBTOTAL(9,$T42:T42)</f>
        <v>0</v>
      </c>
      <c r="U56" s="15">
        <f>SUBTOTAL(9,$T42:U42)</f>
        <v>0</v>
      </c>
      <c r="V56" s="15">
        <f>SUBTOTAL(9,$T42:V42)</f>
        <v>0</v>
      </c>
      <c r="W56" s="16">
        <f>SUBTOTAL(9,$T42:W42)</f>
        <v>0</v>
      </c>
      <c r="X56" s="15">
        <f>SUBTOTAL(9,$T42:X42)</f>
        <v>1</v>
      </c>
      <c r="Y56" s="15">
        <f>SUBTOTAL(9,$T42:Y42)</f>
        <v>1</v>
      </c>
      <c r="Z56" s="15">
        <f>SUBTOTAL(9,$T42:Z42)</f>
        <v>1</v>
      </c>
      <c r="AA56" s="16">
        <f>SUBTOTAL(9,$T42:AA42)</f>
        <v>1</v>
      </c>
      <c r="AB56" s="15">
        <f>SUBTOTAL(9,$T42:AB42)</f>
        <v>1</v>
      </c>
      <c r="AC56" s="15">
        <f>SUBTOTAL(9,$T42:AC42)</f>
        <v>2</v>
      </c>
      <c r="AD56" s="15">
        <f>SUBTOTAL(9,$T42:AD42)</f>
        <v>3</v>
      </c>
      <c r="AE56" s="16">
        <f>SUBTOTAL(9,$T42:AE42)</f>
        <v>3</v>
      </c>
      <c r="AF56" s="15">
        <f>SUBTOTAL(9,$T42:AF42)</f>
        <v>3</v>
      </c>
      <c r="AG56" s="15">
        <f>SUBTOTAL(9,$T42:AG42)</f>
        <v>4</v>
      </c>
      <c r="AH56" s="15">
        <f>SUBTOTAL(9,$T42:AH42)</f>
        <v>4</v>
      </c>
      <c r="AI56" s="16">
        <f>SUBTOTAL(9,$T42:AI42)</f>
        <v>4</v>
      </c>
      <c r="AJ56" s="16">
        <f>SUBTOTAL(9,$T42:AJ42)</f>
        <v>4</v>
      </c>
    </row>
    <row r="57" spans="1:36" x14ac:dyDescent="0.25">
      <c r="A57" s="64"/>
      <c r="B57" s="14" t="s">
        <v>1645</v>
      </c>
      <c r="C57" s="15">
        <f>SUBTOTAL(9,$C43:C43)</f>
        <v>0</v>
      </c>
      <c r="D57" s="15">
        <f>SUBTOTAL(9,$C43:D43)</f>
        <v>0</v>
      </c>
      <c r="E57" s="15">
        <f>SUBTOTAL(9,$C43:E43)</f>
        <v>0</v>
      </c>
      <c r="F57" s="16">
        <f>SUBTOTAL(9,$C43:F43)</f>
        <v>0</v>
      </c>
      <c r="G57" s="15">
        <f>SUBTOTAL(9,$C43:G43)</f>
        <v>0</v>
      </c>
      <c r="H57" s="15">
        <f>SUBTOTAL(9,$C43:H43)</f>
        <v>0</v>
      </c>
      <c r="I57" s="15">
        <f>SUBTOTAL(9,$C43:I43)</f>
        <v>0</v>
      </c>
      <c r="J57" s="16">
        <f>SUBTOTAL(9,$C43:J43)</f>
        <v>0</v>
      </c>
      <c r="K57" s="15">
        <f>SUBTOTAL(9,$C43:K43)</f>
        <v>0</v>
      </c>
      <c r="L57" s="15">
        <f>SUBTOTAL(9,$C43:L43)</f>
        <v>0</v>
      </c>
      <c r="M57" s="15">
        <f>SUBTOTAL(9,$C43:M43)</f>
        <v>0</v>
      </c>
      <c r="N57" s="16">
        <f>SUBTOTAL(9,$C43:N43)</f>
        <v>0</v>
      </c>
      <c r="O57" s="15">
        <f>SUBTOTAL(9,$C43:O43)</f>
        <v>0</v>
      </c>
      <c r="P57" s="15">
        <f>SUBTOTAL(9,$C43:P43)</f>
        <v>0</v>
      </c>
      <c r="Q57" s="15">
        <f>SUBTOTAL(9,$C43:Q43)</f>
        <v>0</v>
      </c>
      <c r="R57" s="16">
        <f>SUBTOTAL(9,$C43:R43)</f>
        <v>0</v>
      </c>
      <c r="S57" s="16">
        <f>SUBTOTAL(9,$C43:S43)</f>
        <v>0</v>
      </c>
      <c r="T57" s="15">
        <f>SUBTOTAL(9,$T43:T43)</f>
        <v>0</v>
      </c>
      <c r="U57" s="15">
        <f>SUBTOTAL(9,$T43:U43)</f>
        <v>0</v>
      </c>
      <c r="V57" s="15">
        <f>SUBTOTAL(9,$T43:V43)</f>
        <v>0</v>
      </c>
      <c r="W57" s="16">
        <f>SUBTOTAL(9,$T43:W43)</f>
        <v>0</v>
      </c>
      <c r="X57" s="15">
        <f>SUBTOTAL(9,$T43:X43)</f>
        <v>0</v>
      </c>
      <c r="Y57" s="15">
        <f>SUBTOTAL(9,$T43:Y43)</f>
        <v>0</v>
      </c>
      <c r="Z57" s="15">
        <f>SUBTOTAL(9,$T43:Z43)</f>
        <v>0</v>
      </c>
      <c r="AA57" s="16">
        <f>SUBTOTAL(9,$T43:AA43)</f>
        <v>0</v>
      </c>
      <c r="AB57" s="15">
        <f>SUBTOTAL(9,$T43:AB43)</f>
        <v>0</v>
      </c>
      <c r="AC57" s="15">
        <f>SUBTOTAL(9,$T43:AC43)</f>
        <v>0</v>
      </c>
      <c r="AD57" s="15">
        <f>SUBTOTAL(9,$T43:AD43)</f>
        <v>0</v>
      </c>
      <c r="AE57" s="16">
        <f>SUBTOTAL(9,$T43:AE43)</f>
        <v>0</v>
      </c>
      <c r="AF57" s="15">
        <f>SUBTOTAL(9,$T43:AF43)</f>
        <v>0</v>
      </c>
      <c r="AG57" s="15">
        <f>SUBTOTAL(9,$T43:AG43)</f>
        <v>0</v>
      </c>
      <c r="AH57" s="15">
        <f>SUBTOTAL(9,$T43:AH43)</f>
        <v>0</v>
      </c>
      <c r="AI57" s="16">
        <f>SUBTOTAL(9,$T43:AI43)</f>
        <v>0</v>
      </c>
      <c r="AJ57" s="16">
        <f>SUBTOTAL(9,$T43:AJ43)</f>
        <v>0</v>
      </c>
    </row>
    <row r="59" spans="1:36" ht="15.75" thickBot="1" x14ac:dyDescent="0.3"/>
    <row r="60" spans="1:36" ht="15.75" thickBot="1" x14ac:dyDescent="0.3">
      <c r="B60" s="10" t="s">
        <v>17</v>
      </c>
    </row>
    <row r="61" spans="1:36" ht="15" customHeight="1" x14ac:dyDescent="0.25">
      <c r="A61" s="62" t="s">
        <v>1360</v>
      </c>
      <c r="B61" s="14" t="s">
        <v>4</v>
      </c>
      <c r="C61" s="15">
        <f>COUNTIFS('MLA Data Dump'!$H:$H,'MLA FEED 2'!$B61,'MLA Data Dump'!$M:$M,'MLA FEED 2'!C$2,'MLA Data Dump'!$I:$I,'MLA FEED 2'!$B$60)</f>
        <v>5</v>
      </c>
      <c r="D61" s="15">
        <f>COUNTIFS('MLA Data Dump'!$H:$H,'MLA FEED 2'!$B61,'MLA Data Dump'!$M:$M,'MLA FEED 2'!D$2,'MLA Data Dump'!$I:$I,'MLA FEED 2'!$B$60)</f>
        <v>17</v>
      </c>
      <c r="E61" s="15">
        <f>COUNTIFS('MLA Data Dump'!$H:$H,'MLA FEED 2'!$B61,'MLA Data Dump'!$M:$M,'MLA FEED 2'!E$2,'MLA Data Dump'!$I:$I,'MLA FEED 2'!$B$60)</f>
        <v>0</v>
      </c>
      <c r="F61" s="16">
        <f>SUBTOTAL(9,C61:E61)</f>
        <v>22</v>
      </c>
      <c r="G61" s="15">
        <f>COUNTIFS('MLA Data Dump'!$H:$H,'MLA FEED 2'!$B61,'MLA Data Dump'!$M:$M,'MLA FEED 2'!G$2,'MLA Data Dump'!$I:$I,'MLA FEED 2'!$B$60)</f>
        <v>3</v>
      </c>
      <c r="H61" s="15">
        <f>COUNTIFS('MLA Data Dump'!$H:$H,'MLA FEED 2'!$B61,'MLA Data Dump'!$M:$M,'MLA FEED 2'!H$2,'MLA Data Dump'!$I:$I,'MLA FEED 2'!$B$60)</f>
        <v>2</v>
      </c>
      <c r="I61" s="15">
        <f>COUNTIFS('MLA Data Dump'!$H:$H,'MLA FEED 2'!$B61,'MLA Data Dump'!$M:$M,'MLA FEED 2'!I$2,'MLA Data Dump'!$I:$I,'MLA FEED 2'!$B$60)</f>
        <v>7</v>
      </c>
      <c r="J61" s="16">
        <f>SUBTOTAL(9,G61:I61)</f>
        <v>12</v>
      </c>
      <c r="K61" s="15">
        <f>COUNTIFS('MLA Data Dump'!$H:$H,'MLA FEED 2'!$B61,'MLA Data Dump'!$M:$M,'MLA FEED 2'!K$2,'MLA Data Dump'!$I:$I,'MLA FEED 2'!$B$60)</f>
        <v>4</v>
      </c>
      <c r="L61" s="15">
        <f>COUNTIFS('MLA Data Dump'!$H:$H,'MLA FEED 2'!$B61,'MLA Data Dump'!$M:$M,'MLA FEED 2'!L$2,'MLA Data Dump'!$I:$I,'MLA FEED 2'!$B$60)</f>
        <v>5</v>
      </c>
      <c r="M61" s="15">
        <f>COUNTIFS('MLA Data Dump'!$H:$H,'MLA FEED 2'!$B61,'MLA Data Dump'!$M:$M,'MLA FEED 2'!M$2,'MLA Data Dump'!$I:$I,'MLA FEED 2'!$B$60)</f>
        <v>3</v>
      </c>
      <c r="N61" s="16">
        <f>SUBTOTAL(9,K61:M61)</f>
        <v>12</v>
      </c>
      <c r="O61" s="15">
        <f>COUNTIFS('MLA Data Dump'!$H:$H,'MLA FEED 2'!$B61,'MLA Data Dump'!$M:$M,'MLA FEED 2'!O$2,'MLA Data Dump'!$I:$I,'MLA FEED 2'!$B$60)</f>
        <v>15</v>
      </c>
      <c r="P61" s="15">
        <f>COUNTIFS('MLA Data Dump'!$H:$H,'MLA FEED 2'!$B61,'MLA Data Dump'!$M:$M,'MLA FEED 2'!P$2,'MLA Data Dump'!$I:$I,'MLA FEED 2'!$B$60)</f>
        <v>8</v>
      </c>
      <c r="Q61" s="15">
        <f>COUNTIFS('MLA Data Dump'!$H:$H,'MLA FEED 2'!$B61,'MLA Data Dump'!$M:$M,'MLA FEED 2'!Q$2,'MLA Data Dump'!$I:$I,'MLA FEED 2'!$B$60)</f>
        <v>9</v>
      </c>
      <c r="R61" s="16">
        <f>SUBTOTAL(9,O61:Q61)</f>
        <v>32</v>
      </c>
      <c r="S61" s="16">
        <f t="shared" ref="S61:S69" si="40">SUBTOTAL(9,C61:R61)</f>
        <v>78</v>
      </c>
      <c r="T61" s="15">
        <f>COUNTIFS('MLA Data Dump'!$H:$H,'MLA FEED 2'!$B61,'MLA Data Dump'!$M:$M,'MLA FEED 2'!T$2,'MLA Data Dump'!$I:$I,'MLA FEED 2'!$B$60)</f>
        <v>8</v>
      </c>
      <c r="U61" s="15">
        <f>COUNTIFS('MLA Data Dump'!$H:$H,'MLA FEED 2'!$B61,'MLA Data Dump'!$M:$M,'MLA FEED 2'!U$2,'MLA Data Dump'!$I:$I,'MLA FEED 2'!$B$60)</f>
        <v>10</v>
      </c>
      <c r="V61" s="15">
        <f>COUNTIFS('MLA Data Dump'!$H:$H,'MLA FEED 2'!$B61,'MLA Data Dump'!$M:$M,'MLA FEED 2'!V$2,'MLA Data Dump'!$I:$I,'MLA FEED 2'!$B$60)</f>
        <v>6</v>
      </c>
      <c r="W61" s="16">
        <f>SUBTOTAL(9,T61:V61)</f>
        <v>24</v>
      </c>
      <c r="X61" s="15">
        <f>COUNTIFS('MLA Data Dump'!$H:$H,'MLA FEED 2'!$B61,'MLA Data Dump'!$M:$M,'MLA FEED 2'!X$2,'MLA Data Dump'!$I:$I,'MLA FEED 2'!$B$60)</f>
        <v>3</v>
      </c>
      <c r="Y61" s="15">
        <f>COUNTIFS('MLA Data Dump'!$H:$H,'MLA FEED 2'!$B61,'MLA Data Dump'!$M:$M,'MLA FEED 2'!Y$2,'MLA Data Dump'!$I:$I,'MLA FEED 2'!$B$60)</f>
        <v>11</v>
      </c>
      <c r="Z61" s="15">
        <f>COUNTIFS('MLA Data Dump'!$H:$H,'MLA FEED 2'!$B61,'MLA Data Dump'!$M:$M,'MLA FEED 2'!Z$2,'MLA Data Dump'!$I:$I,'MLA FEED 2'!$B$60)</f>
        <v>4</v>
      </c>
      <c r="AA61" s="16">
        <f>SUBTOTAL(9,X61:Z61)</f>
        <v>18</v>
      </c>
      <c r="AB61" s="15">
        <f>COUNTIFS('MLA Data Dump'!$H:$H,'MLA FEED 2'!$B61,'MLA Data Dump'!$M:$M,'MLA FEED 2'!AB$2,'MLA Data Dump'!$I:$I,'MLA FEED 2'!$B$60)</f>
        <v>6</v>
      </c>
      <c r="AC61" s="15">
        <f>COUNTIFS('MLA Data Dump'!$H:$H,'MLA FEED 2'!$B61,'MLA Data Dump'!$M:$M,'MLA FEED 2'!AC$2,'MLA Data Dump'!$I:$I,'MLA FEED 2'!$B$60)</f>
        <v>16</v>
      </c>
      <c r="AD61" s="15">
        <f>COUNTIFS('MLA Data Dump'!$H:$H,'MLA FEED 2'!$B61,'MLA Data Dump'!$M:$M,'MLA FEED 2'!AD$2,'MLA Data Dump'!$I:$I,'MLA FEED 2'!$B$60)</f>
        <v>13</v>
      </c>
      <c r="AE61" s="16">
        <f>SUBTOTAL(9,AB61:AD61)</f>
        <v>35</v>
      </c>
      <c r="AF61" s="15">
        <f>COUNTIFS('MLA Data Dump'!$H:$H,'MLA FEED 2'!$B61,'MLA Data Dump'!$M:$M,'MLA FEED 2'!AF$2,'MLA Data Dump'!$I:$I,'MLA FEED 2'!$B$60)</f>
        <v>6</v>
      </c>
      <c r="AG61" s="15">
        <f>COUNTIFS('MLA Data Dump'!$H:$H,'MLA FEED 2'!$B61,'MLA Data Dump'!$M:$M,'MLA FEED 2'!AG$2,'MLA Data Dump'!$I:$I,'MLA FEED 2'!$B$60)</f>
        <v>9</v>
      </c>
      <c r="AH61" s="15">
        <f>COUNTIFS('MLA Data Dump'!$H:$H,'MLA FEED 2'!$B61,'MLA Data Dump'!$M:$M,'MLA FEED 2'!AH$2,'MLA Data Dump'!$I:$I,'MLA FEED 2'!$B$60)</f>
        <v>0</v>
      </c>
      <c r="AI61" s="16">
        <f>SUBTOTAL(9,AF61:AH61)</f>
        <v>15</v>
      </c>
      <c r="AJ61" s="16">
        <f t="shared" ref="AJ61:AJ69" si="41">SUBTOTAL(9,T61:AI61)</f>
        <v>92</v>
      </c>
    </row>
    <row r="62" spans="1:36" x14ac:dyDescent="0.25">
      <c r="A62" s="63"/>
      <c r="B62" s="14" t="s">
        <v>7</v>
      </c>
      <c r="C62" s="15">
        <f>COUNTIFS('MLA Data Dump'!$H:$H,'MLA FEED 2'!$B62,'MLA Data Dump'!$M:$M,'MLA FEED 2'!C$2,'MLA Data Dump'!$I:$I,'MLA FEED 2'!$B$60)</f>
        <v>8</v>
      </c>
      <c r="D62" s="15">
        <f>COUNTIFS('MLA Data Dump'!$H:$H,'MLA FEED 2'!$B62,'MLA Data Dump'!$M:$M,'MLA FEED 2'!D$2,'MLA Data Dump'!$I:$I,'MLA FEED 2'!$B$60)</f>
        <v>19</v>
      </c>
      <c r="E62" s="15">
        <f>COUNTIFS('MLA Data Dump'!$H:$H,'MLA FEED 2'!$B62,'MLA Data Dump'!$M:$M,'MLA FEED 2'!E$2,'MLA Data Dump'!$I:$I,'MLA FEED 2'!$B$60)</f>
        <v>1</v>
      </c>
      <c r="F62" s="16">
        <f t="shared" ref="F62:F69" si="42">SUBTOTAL(9,C62:E62)</f>
        <v>28</v>
      </c>
      <c r="G62" s="15">
        <f>COUNTIFS('MLA Data Dump'!$H:$H,'MLA FEED 2'!$B62,'MLA Data Dump'!$M:$M,'MLA FEED 2'!G$2,'MLA Data Dump'!$I:$I,'MLA FEED 2'!$B$60)</f>
        <v>3</v>
      </c>
      <c r="H62" s="15">
        <f>COUNTIFS('MLA Data Dump'!$H:$H,'MLA FEED 2'!$B62,'MLA Data Dump'!$M:$M,'MLA FEED 2'!H$2,'MLA Data Dump'!$I:$I,'MLA FEED 2'!$B$60)</f>
        <v>1</v>
      </c>
      <c r="I62" s="15">
        <f>COUNTIFS('MLA Data Dump'!$H:$H,'MLA FEED 2'!$B62,'MLA Data Dump'!$M:$M,'MLA FEED 2'!I$2,'MLA Data Dump'!$I:$I,'MLA FEED 2'!$B$60)</f>
        <v>7</v>
      </c>
      <c r="J62" s="16">
        <f t="shared" ref="J62:J69" si="43">SUBTOTAL(9,G62:I62)</f>
        <v>11</v>
      </c>
      <c r="K62" s="15">
        <f>COUNTIFS('MLA Data Dump'!$H:$H,'MLA FEED 2'!$B62,'MLA Data Dump'!$M:$M,'MLA FEED 2'!K$2,'MLA Data Dump'!$I:$I,'MLA FEED 2'!$B$60)</f>
        <v>4</v>
      </c>
      <c r="L62" s="15">
        <f>COUNTIFS('MLA Data Dump'!$H:$H,'MLA FEED 2'!$B62,'MLA Data Dump'!$M:$M,'MLA FEED 2'!L$2,'MLA Data Dump'!$I:$I,'MLA FEED 2'!$B$60)</f>
        <v>5</v>
      </c>
      <c r="M62" s="15">
        <f>COUNTIFS('MLA Data Dump'!$H:$H,'MLA FEED 2'!$B62,'MLA Data Dump'!$M:$M,'MLA FEED 2'!M$2,'MLA Data Dump'!$I:$I,'MLA FEED 2'!$B$60)</f>
        <v>3</v>
      </c>
      <c r="N62" s="16">
        <f t="shared" ref="N62:N69" si="44">SUBTOTAL(9,K62:M62)</f>
        <v>12</v>
      </c>
      <c r="O62" s="15">
        <f>COUNTIFS('MLA Data Dump'!$H:$H,'MLA FEED 2'!$B62,'MLA Data Dump'!$M:$M,'MLA FEED 2'!O$2,'MLA Data Dump'!$I:$I,'MLA FEED 2'!$B$60)</f>
        <v>14</v>
      </c>
      <c r="P62" s="15">
        <f>COUNTIFS('MLA Data Dump'!$H:$H,'MLA FEED 2'!$B62,'MLA Data Dump'!$M:$M,'MLA FEED 2'!P$2,'MLA Data Dump'!$I:$I,'MLA FEED 2'!$B$60)</f>
        <v>9</v>
      </c>
      <c r="Q62" s="15">
        <f>COUNTIFS('MLA Data Dump'!$H:$H,'MLA FEED 2'!$B62,'MLA Data Dump'!$M:$M,'MLA FEED 2'!Q$2,'MLA Data Dump'!$I:$I,'MLA FEED 2'!$B$60)</f>
        <v>9</v>
      </c>
      <c r="R62" s="16">
        <f t="shared" ref="R62:R69" si="45">SUBTOTAL(9,O62:Q62)</f>
        <v>32</v>
      </c>
      <c r="S62" s="16">
        <f t="shared" si="40"/>
        <v>83</v>
      </c>
      <c r="T62" s="15">
        <f>COUNTIFS('MLA Data Dump'!$H:$H,'MLA FEED 2'!$B62,'MLA Data Dump'!$M:$M,'MLA FEED 2'!T$2,'MLA Data Dump'!$I:$I,'MLA FEED 2'!$B$60)</f>
        <v>10</v>
      </c>
      <c r="U62" s="15">
        <f>COUNTIFS('MLA Data Dump'!$H:$H,'MLA FEED 2'!$B62,'MLA Data Dump'!$M:$M,'MLA FEED 2'!U$2,'MLA Data Dump'!$I:$I,'MLA FEED 2'!$B$60)</f>
        <v>10</v>
      </c>
      <c r="V62" s="15">
        <f>COUNTIFS('MLA Data Dump'!$H:$H,'MLA FEED 2'!$B62,'MLA Data Dump'!$M:$M,'MLA FEED 2'!V$2,'MLA Data Dump'!$I:$I,'MLA FEED 2'!$B$60)</f>
        <v>6</v>
      </c>
      <c r="W62" s="16">
        <f t="shared" ref="W62:W69" si="46">SUBTOTAL(9,T62:V62)</f>
        <v>26</v>
      </c>
      <c r="X62" s="15">
        <f>COUNTIFS('MLA Data Dump'!$H:$H,'MLA FEED 2'!$B62,'MLA Data Dump'!$M:$M,'MLA FEED 2'!X$2,'MLA Data Dump'!$I:$I,'MLA FEED 2'!$B$60)</f>
        <v>3</v>
      </c>
      <c r="Y62" s="15">
        <f>COUNTIFS('MLA Data Dump'!$H:$H,'MLA FEED 2'!$B62,'MLA Data Dump'!$M:$M,'MLA FEED 2'!Y$2,'MLA Data Dump'!$I:$I,'MLA FEED 2'!$B$60)</f>
        <v>11</v>
      </c>
      <c r="Z62" s="15">
        <f>COUNTIFS('MLA Data Dump'!$H:$H,'MLA FEED 2'!$B62,'MLA Data Dump'!$M:$M,'MLA FEED 2'!Z$2,'MLA Data Dump'!$I:$I,'MLA FEED 2'!$B$60)</f>
        <v>4</v>
      </c>
      <c r="AA62" s="16">
        <f t="shared" ref="AA62:AA69" si="47">SUBTOTAL(9,X62:Z62)</f>
        <v>18</v>
      </c>
      <c r="AB62" s="15">
        <f>COUNTIFS('MLA Data Dump'!$H:$H,'MLA FEED 2'!$B62,'MLA Data Dump'!$M:$M,'MLA FEED 2'!AB$2,'MLA Data Dump'!$I:$I,'MLA FEED 2'!$B$60)</f>
        <v>5</v>
      </c>
      <c r="AC62" s="15">
        <f>COUNTIFS('MLA Data Dump'!$H:$H,'MLA FEED 2'!$B62,'MLA Data Dump'!$M:$M,'MLA FEED 2'!AC$2,'MLA Data Dump'!$I:$I,'MLA FEED 2'!$B$60)</f>
        <v>15</v>
      </c>
      <c r="AD62" s="15">
        <f>COUNTIFS('MLA Data Dump'!$H:$H,'MLA FEED 2'!$B62,'MLA Data Dump'!$M:$M,'MLA FEED 2'!AD$2,'MLA Data Dump'!$I:$I,'MLA FEED 2'!$B$60)</f>
        <v>13</v>
      </c>
      <c r="AE62" s="16">
        <f t="shared" ref="AE62:AE69" si="48">SUBTOTAL(9,AB62:AD62)</f>
        <v>33</v>
      </c>
      <c r="AF62" s="15">
        <f>COUNTIFS('MLA Data Dump'!$H:$H,'MLA FEED 2'!$B62,'MLA Data Dump'!$M:$M,'MLA FEED 2'!AF$2,'MLA Data Dump'!$I:$I,'MLA FEED 2'!$B$60)</f>
        <v>5</v>
      </c>
      <c r="AG62" s="15">
        <f>COUNTIFS('MLA Data Dump'!$H:$H,'MLA FEED 2'!$B62,'MLA Data Dump'!$M:$M,'MLA FEED 2'!AG$2,'MLA Data Dump'!$I:$I,'MLA FEED 2'!$B$60)</f>
        <v>9</v>
      </c>
      <c r="AH62" s="15">
        <f>COUNTIFS('MLA Data Dump'!$H:$H,'MLA FEED 2'!$B62,'MLA Data Dump'!$M:$M,'MLA FEED 2'!AH$2,'MLA Data Dump'!$I:$I,'MLA FEED 2'!$B$60)</f>
        <v>0</v>
      </c>
      <c r="AI62" s="16">
        <f t="shared" ref="AI62:AI69" si="49">SUBTOTAL(9,AF62:AH62)</f>
        <v>14</v>
      </c>
      <c r="AJ62" s="16">
        <f t="shared" si="41"/>
        <v>91</v>
      </c>
    </row>
    <row r="63" spans="1:36" x14ac:dyDescent="0.25">
      <c r="A63" s="63"/>
      <c r="B63" s="14" t="s">
        <v>192</v>
      </c>
      <c r="C63" s="15">
        <f>COUNTIFS('MLA Data Dump'!$H:$H,'MLA FEED 2'!$B63,'MLA Data Dump'!$M:$M,'MLA FEED 2'!C$2,'MLA Data Dump'!$I:$I,'MLA FEED 2'!$B$60)</f>
        <v>2</v>
      </c>
      <c r="D63" s="15">
        <f>COUNTIFS('MLA Data Dump'!$H:$H,'MLA FEED 2'!$B63,'MLA Data Dump'!$M:$M,'MLA FEED 2'!D$2,'MLA Data Dump'!$I:$I,'MLA FEED 2'!$B$60)</f>
        <v>0</v>
      </c>
      <c r="E63" s="15">
        <f>COUNTIFS('MLA Data Dump'!$H:$H,'MLA FEED 2'!$B63,'MLA Data Dump'!$M:$M,'MLA FEED 2'!E$2,'MLA Data Dump'!$I:$I,'MLA FEED 2'!$B$60)</f>
        <v>0</v>
      </c>
      <c r="F63" s="16">
        <f t="shared" si="42"/>
        <v>2</v>
      </c>
      <c r="G63" s="15">
        <f>COUNTIFS('MLA Data Dump'!$H:$H,'MLA FEED 2'!$B63,'MLA Data Dump'!$M:$M,'MLA FEED 2'!G$2,'MLA Data Dump'!$I:$I,'MLA FEED 2'!$B$60)</f>
        <v>1</v>
      </c>
      <c r="H63" s="15">
        <f>COUNTIFS('MLA Data Dump'!$H:$H,'MLA FEED 2'!$B63,'MLA Data Dump'!$M:$M,'MLA FEED 2'!H$2,'MLA Data Dump'!$I:$I,'MLA FEED 2'!$B$60)</f>
        <v>0</v>
      </c>
      <c r="I63" s="15">
        <f>COUNTIFS('MLA Data Dump'!$H:$H,'MLA FEED 2'!$B63,'MLA Data Dump'!$M:$M,'MLA FEED 2'!I$2,'MLA Data Dump'!$I:$I,'MLA FEED 2'!$B$60)</f>
        <v>0</v>
      </c>
      <c r="J63" s="16">
        <f t="shared" si="43"/>
        <v>1</v>
      </c>
      <c r="K63" s="15">
        <f>COUNTIFS('MLA Data Dump'!$H:$H,'MLA FEED 2'!$B63,'MLA Data Dump'!$M:$M,'MLA FEED 2'!K$2,'MLA Data Dump'!$I:$I,'MLA FEED 2'!$B$60)</f>
        <v>0</v>
      </c>
      <c r="L63" s="15">
        <f>COUNTIFS('MLA Data Dump'!$H:$H,'MLA FEED 2'!$B63,'MLA Data Dump'!$M:$M,'MLA FEED 2'!L$2,'MLA Data Dump'!$I:$I,'MLA FEED 2'!$B$60)</f>
        <v>0</v>
      </c>
      <c r="M63" s="15">
        <f>COUNTIFS('MLA Data Dump'!$H:$H,'MLA FEED 2'!$B63,'MLA Data Dump'!$M:$M,'MLA FEED 2'!M$2,'MLA Data Dump'!$I:$I,'MLA FEED 2'!$B$60)</f>
        <v>0</v>
      </c>
      <c r="N63" s="16">
        <f t="shared" si="44"/>
        <v>0</v>
      </c>
      <c r="O63" s="15">
        <f>COUNTIFS('MLA Data Dump'!$H:$H,'MLA FEED 2'!$B63,'MLA Data Dump'!$M:$M,'MLA FEED 2'!O$2,'MLA Data Dump'!$I:$I,'MLA FEED 2'!$B$60)</f>
        <v>0</v>
      </c>
      <c r="P63" s="15">
        <f>COUNTIFS('MLA Data Dump'!$H:$H,'MLA FEED 2'!$B63,'MLA Data Dump'!$M:$M,'MLA FEED 2'!P$2,'MLA Data Dump'!$I:$I,'MLA FEED 2'!$B$60)</f>
        <v>0</v>
      </c>
      <c r="Q63" s="15">
        <f>COUNTIFS('MLA Data Dump'!$H:$H,'MLA FEED 2'!$B63,'MLA Data Dump'!$M:$M,'MLA FEED 2'!Q$2,'MLA Data Dump'!$I:$I,'MLA FEED 2'!$B$60)</f>
        <v>0</v>
      </c>
      <c r="R63" s="16">
        <f t="shared" si="45"/>
        <v>0</v>
      </c>
      <c r="S63" s="16">
        <f t="shared" si="40"/>
        <v>3</v>
      </c>
      <c r="T63" s="15">
        <f>COUNTIFS('MLA Data Dump'!$H:$H,'MLA FEED 2'!$B63,'MLA Data Dump'!$M:$M,'MLA FEED 2'!T$2,'MLA Data Dump'!$I:$I,'MLA FEED 2'!$B$60)</f>
        <v>1</v>
      </c>
      <c r="U63" s="15">
        <f>COUNTIFS('MLA Data Dump'!$H:$H,'MLA FEED 2'!$B63,'MLA Data Dump'!$M:$M,'MLA FEED 2'!U$2,'MLA Data Dump'!$I:$I,'MLA FEED 2'!$B$60)</f>
        <v>0</v>
      </c>
      <c r="V63" s="15">
        <f>COUNTIFS('MLA Data Dump'!$H:$H,'MLA FEED 2'!$B63,'MLA Data Dump'!$M:$M,'MLA FEED 2'!V$2,'MLA Data Dump'!$I:$I,'MLA FEED 2'!$B$60)</f>
        <v>0</v>
      </c>
      <c r="W63" s="16">
        <f t="shared" si="46"/>
        <v>1</v>
      </c>
      <c r="X63" s="15">
        <f>COUNTIFS('MLA Data Dump'!$H:$H,'MLA FEED 2'!$B63,'MLA Data Dump'!$M:$M,'MLA FEED 2'!X$2,'MLA Data Dump'!$I:$I,'MLA FEED 2'!$B$60)</f>
        <v>0</v>
      </c>
      <c r="Y63" s="15">
        <f>COUNTIFS('MLA Data Dump'!$H:$H,'MLA FEED 2'!$B63,'MLA Data Dump'!$M:$M,'MLA FEED 2'!Y$2,'MLA Data Dump'!$I:$I,'MLA FEED 2'!$B$60)</f>
        <v>0</v>
      </c>
      <c r="Z63" s="15">
        <f>COUNTIFS('MLA Data Dump'!$H:$H,'MLA FEED 2'!$B63,'MLA Data Dump'!$M:$M,'MLA FEED 2'!Z$2,'MLA Data Dump'!$I:$I,'MLA FEED 2'!$B$60)</f>
        <v>0</v>
      </c>
      <c r="AA63" s="16">
        <f t="shared" si="47"/>
        <v>0</v>
      </c>
      <c r="AB63" s="15">
        <f>COUNTIFS('MLA Data Dump'!$H:$H,'MLA FEED 2'!$B63,'MLA Data Dump'!$M:$M,'MLA FEED 2'!AB$2,'MLA Data Dump'!$I:$I,'MLA FEED 2'!$B$60)</f>
        <v>0</v>
      </c>
      <c r="AC63" s="15">
        <f>COUNTIFS('MLA Data Dump'!$H:$H,'MLA FEED 2'!$B63,'MLA Data Dump'!$M:$M,'MLA FEED 2'!AC$2,'MLA Data Dump'!$I:$I,'MLA FEED 2'!$B$60)</f>
        <v>5</v>
      </c>
      <c r="AD63" s="15">
        <f>COUNTIFS('MLA Data Dump'!$H:$H,'MLA FEED 2'!$B63,'MLA Data Dump'!$M:$M,'MLA FEED 2'!AD$2,'MLA Data Dump'!$I:$I,'MLA FEED 2'!$B$60)</f>
        <v>0</v>
      </c>
      <c r="AE63" s="16">
        <f t="shared" si="48"/>
        <v>5</v>
      </c>
      <c r="AF63" s="15">
        <f>COUNTIFS('MLA Data Dump'!$H:$H,'MLA FEED 2'!$B63,'MLA Data Dump'!$M:$M,'MLA FEED 2'!AF$2,'MLA Data Dump'!$I:$I,'MLA FEED 2'!$B$60)</f>
        <v>0</v>
      </c>
      <c r="AG63" s="15">
        <f>COUNTIFS('MLA Data Dump'!$H:$H,'MLA FEED 2'!$B63,'MLA Data Dump'!$M:$M,'MLA FEED 2'!AG$2,'MLA Data Dump'!$I:$I,'MLA FEED 2'!$B$60)</f>
        <v>0</v>
      </c>
      <c r="AH63" s="15">
        <f>COUNTIFS('MLA Data Dump'!$H:$H,'MLA FEED 2'!$B63,'MLA Data Dump'!$M:$M,'MLA FEED 2'!AH$2,'MLA Data Dump'!$I:$I,'MLA FEED 2'!$B$60)</f>
        <v>0</v>
      </c>
      <c r="AI63" s="16">
        <f t="shared" si="49"/>
        <v>0</v>
      </c>
      <c r="AJ63" s="16">
        <f t="shared" si="41"/>
        <v>6</v>
      </c>
    </row>
    <row r="64" spans="1:36" x14ac:dyDescent="0.25">
      <c r="A64" s="63"/>
      <c r="B64" s="14" t="s">
        <v>1366</v>
      </c>
      <c r="C64" s="15">
        <f>COUNTIFS('MLA Data Dump'!$H:$H,'MLA FEED 2'!$B64,'MLA Data Dump'!$M:$M,'MLA FEED 2'!C$2,'MLA Data Dump'!$I:$I,'MLA FEED 2'!$B$60)</f>
        <v>0</v>
      </c>
      <c r="D64" s="15">
        <f>COUNTIFS('MLA Data Dump'!$H:$H,'MLA FEED 2'!$B64,'MLA Data Dump'!$M:$M,'MLA FEED 2'!D$2,'MLA Data Dump'!$I:$I,'MLA FEED 2'!$B$60)</f>
        <v>0</v>
      </c>
      <c r="E64" s="15">
        <f>COUNTIFS('MLA Data Dump'!$H:$H,'MLA FEED 2'!$B64,'MLA Data Dump'!$M:$M,'MLA FEED 2'!E$2,'MLA Data Dump'!$I:$I,'MLA FEED 2'!$B$60)</f>
        <v>0</v>
      </c>
      <c r="F64" s="16">
        <f t="shared" si="42"/>
        <v>0</v>
      </c>
      <c r="G64" s="15">
        <f>COUNTIFS('MLA Data Dump'!$H:$H,'MLA FEED 2'!$B64,'MLA Data Dump'!$M:$M,'MLA FEED 2'!G$2,'MLA Data Dump'!$I:$I,'MLA FEED 2'!$B$60)</f>
        <v>0</v>
      </c>
      <c r="H64" s="15">
        <f>COUNTIFS('MLA Data Dump'!$H:$H,'MLA FEED 2'!$B64,'MLA Data Dump'!$M:$M,'MLA FEED 2'!H$2,'MLA Data Dump'!$I:$I,'MLA FEED 2'!$B$60)</f>
        <v>0</v>
      </c>
      <c r="I64" s="15">
        <f>COUNTIFS('MLA Data Dump'!$H:$H,'MLA FEED 2'!$B64,'MLA Data Dump'!$M:$M,'MLA FEED 2'!I$2,'MLA Data Dump'!$I:$I,'MLA FEED 2'!$B$60)</f>
        <v>0</v>
      </c>
      <c r="J64" s="16">
        <f t="shared" si="43"/>
        <v>0</v>
      </c>
      <c r="K64" s="15">
        <f>COUNTIFS('MLA Data Dump'!$H:$H,'MLA FEED 2'!$B64,'MLA Data Dump'!$M:$M,'MLA FEED 2'!K$2,'MLA Data Dump'!$I:$I,'MLA FEED 2'!$B$60)</f>
        <v>0</v>
      </c>
      <c r="L64" s="15">
        <f>COUNTIFS('MLA Data Dump'!$H:$H,'MLA FEED 2'!$B64,'MLA Data Dump'!$M:$M,'MLA FEED 2'!L$2,'MLA Data Dump'!$I:$I,'MLA FEED 2'!$B$60)</f>
        <v>0</v>
      </c>
      <c r="M64" s="15">
        <f>COUNTIFS('MLA Data Dump'!$H:$H,'MLA FEED 2'!$B64,'MLA Data Dump'!$M:$M,'MLA FEED 2'!M$2,'MLA Data Dump'!$I:$I,'MLA FEED 2'!$B$60)</f>
        <v>17</v>
      </c>
      <c r="N64" s="16">
        <f t="shared" si="44"/>
        <v>17</v>
      </c>
      <c r="O64" s="15">
        <f>COUNTIFS('MLA Data Dump'!$H:$H,'MLA FEED 2'!$B64,'MLA Data Dump'!$M:$M,'MLA FEED 2'!O$2,'MLA Data Dump'!$I:$I,'MLA FEED 2'!$B$60)</f>
        <v>39</v>
      </c>
      <c r="P64" s="15">
        <f>COUNTIFS('MLA Data Dump'!$H:$H,'MLA FEED 2'!$B64,'MLA Data Dump'!$M:$M,'MLA FEED 2'!P$2,'MLA Data Dump'!$I:$I,'MLA FEED 2'!$B$60)</f>
        <v>61</v>
      </c>
      <c r="Q64" s="15">
        <f>COUNTIFS('MLA Data Dump'!$H:$H,'MLA FEED 2'!$B64,'MLA Data Dump'!$M:$M,'MLA FEED 2'!Q$2,'MLA Data Dump'!$I:$I,'MLA FEED 2'!$B$60)</f>
        <v>34</v>
      </c>
      <c r="R64" s="16">
        <f t="shared" si="45"/>
        <v>134</v>
      </c>
      <c r="S64" s="16">
        <f t="shared" si="40"/>
        <v>151</v>
      </c>
      <c r="T64" s="15">
        <f>COUNTIFS('MLA Data Dump'!$H:$H,'MLA FEED 2'!$B64,'MLA Data Dump'!$M:$M,'MLA FEED 2'!T$2,'MLA Data Dump'!$I:$I,'MLA FEED 2'!$B$60)</f>
        <v>20</v>
      </c>
      <c r="U64" s="15">
        <f>COUNTIFS('MLA Data Dump'!$H:$H,'MLA FEED 2'!$B64,'MLA Data Dump'!$M:$M,'MLA FEED 2'!U$2,'MLA Data Dump'!$I:$I,'MLA FEED 2'!$B$60)</f>
        <v>19</v>
      </c>
      <c r="V64" s="15">
        <f>COUNTIFS('MLA Data Dump'!$H:$H,'MLA FEED 2'!$B64,'MLA Data Dump'!$M:$M,'MLA FEED 2'!V$2,'MLA Data Dump'!$I:$I,'MLA FEED 2'!$B$60)</f>
        <v>5</v>
      </c>
      <c r="W64" s="16">
        <f t="shared" si="46"/>
        <v>44</v>
      </c>
      <c r="X64" s="15">
        <f>COUNTIFS('MLA Data Dump'!$H:$H,'MLA FEED 2'!$B64,'MLA Data Dump'!$M:$M,'MLA FEED 2'!X$2,'MLA Data Dump'!$I:$I,'MLA FEED 2'!$B$60)</f>
        <v>13</v>
      </c>
      <c r="Y64" s="15">
        <f>COUNTIFS('MLA Data Dump'!$H:$H,'MLA FEED 2'!$B64,'MLA Data Dump'!$M:$M,'MLA FEED 2'!Y$2,'MLA Data Dump'!$I:$I,'MLA FEED 2'!$B$60)</f>
        <v>7</v>
      </c>
      <c r="Z64" s="15">
        <f>COUNTIFS('MLA Data Dump'!$H:$H,'MLA FEED 2'!$B64,'MLA Data Dump'!$M:$M,'MLA FEED 2'!Z$2,'MLA Data Dump'!$I:$I,'MLA FEED 2'!$B$60)</f>
        <v>5</v>
      </c>
      <c r="AA64" s="16">
        <f t="shared" si="47"/>
        <v>25</v>
      </c>
      <c r="AB64" s="15">
        <f>COUNTIFS('MLA Data Dump'!$H:$H,'MLA FEED 2'!$B64,'MLA Data Dump'!$M:$M,'MLA FEED 2'!AB$2,'MLA Data Dump'!$I:$I,'MLA FEED 2'!$B$60)</f>
        <v>6</v>
      </c>
      <c r="AC64" s="15">
        <f>COUNTIFS('MLA Data Dump'!$H:$H,'MLA FEED 2'!$B64,'MLA Data Dump'!$M:$M,'MLA FEED 2'!AC$2,'MLA Data Dump'!$I:$I,'MLA FEED 2'!$B$60)</f>
        <v>9</v>
      </c>
      <c r="AD64" s="15">
        <f>COUNTIFS('MLA Data Dump'!$H:$H,'MLA FEED 2'!$B64,'MLA Data Dump'!$M:$M,'MLA FEED 2'!AD$2,'MLA Data Dump'!$I:$I,'MLA FEED 2'!$B$60)</f>
        <v>17</v>
      </c>
      <c r="AE64" s="16">
        <f t="shared" si="48"/>
        <v>32</v>
      </c>
      <c r="AF64" s="15">
        <f>COUNTIFS('MLA Data Dump'!$H:$H,'MLA FEED 2'!$B64,'MLA Data Dump'!$M:$M,'MLA FEED 2'!AF$2,'MLA Data Dump'!$I:$I,'MLA FEED 2'!$B$60)</f>
        <v>27</v>
      </c>
      <c r="AG64" s="15">
        <f>COUNTIFS('MLA Data Dump'!$H:$H,'MLA FEED 2'!$B64,'MLA Data Dump'!$M:$M,'MLA FEED 2'!AG$2,'MLA Data Dump'!$I:$I,'MLA FEED 2'!$B$60)</f>
        <v>60</v>
      </c>
      <c r="AH64" s="15">
        <f>COUNTIFS('MLA Data Dump'!$H:$H,'MLA FEED 2'!$B64,'MLA Data Dump'!$M:$M,'MLA FEED 2'!AH$2,'MLA Data Dump'!$I:$I,'MLA FEED 2'!$B$60)</f>
        <v>0</v>
      </c>
      <c r="AI64" s="16">
        <f t="shared" si="49"/>
        <v>87</v>
      </c>
      <c r="AJ64" s="16">
        <f t="shared" si="41"/>
        <v>188</v>
      </c>
    </row>
    <row r="65" spans="1:36" x14ac:dyDescent="0.25">
      <c r="A65" s="63"/>
      <c r="B65" s="14" t="s">
        <v>1367</v>
      </c>
      <c r="C65" s="15">
        <f>COUNTIFS('MLA Data Dump'!$H:$H,'MLA FEED 2'!$B65,'MLA Data Dump'!$M:$M,'MLA FEED 2'!C$2,'MLA Data Dump'!$I:$I,'MLA FEED 2'!$B$60)</f>
        <v>0</v>
      </c>
      <c r="D65" s="15">
        <f>COUNTIFS('MLA Data Dump'!$H:$H,'MLA FEED 2'!$B65,'MLA Data Dump'!$M:$M,'MLA FEED 2'!D$2,'MLA Data Dump'!$I:$I,'MLA FEED 2'!$B$60)</f>
        <v>0</v>
      </c>
      <c r="E65" s="15">
        <f>COUNTIFS('MLA Data Dump'!$H:$H,'MLA FEED 2'!$B65,'MLA Data Dump'!$M:$M,'MLA FEED 2'!E$2,'MLA Data Dump'!$I:$I,'MLA FEED 2'!$B$60)</f>
        <v>0</v>
      </c>
      <c r="F65" s="16">
        <f t="shared" si="42"/>
        <v>0</v>
      </c>
      <c r="G65" s="15">
        <f>COUNTIFS('MLA Data Dump'!$H:$H,'MLA FEED 2'!$B65,'MLA Data Dump'!$M:$M,'MLA FEED 2'!G$2,'MLA Data Dump'!$I:$I,'MLA FEED 2'!$B$60)</f>
        <v>0</v>
      </c>
      <c r="H65" s="15">
        <f>COUNTIFS('MLA Data Dump'!$H:$H,'MLA FEED 2'!$B65,'MLA Data Dump'!$M:$M,'MLA FEED 2'!H$2,'MLA Data Dump'!$I:$I,'MLA FEED 2'!$B$60)</f>
        <v>0</v>
      </c>
      <c r="I65" s="15">
        <f>COUNTIFS('MLA Data Dump'!$H:$H,'MLA FEED 2'!$B65,'MLA Data Dump'!$M:$M,'MLA FEED 2'!I$2,'MLA Data Dump'!$I:$I,'MLA FEED 2'!$B$60)</f>
        <v>0</v>
      </c>
      <c r="J65" s="16">
        <f t="shared" si="43"/>
        <v>0</v>
      </c>
      <c r="K65" s="15">
        <f>COUNTIFS('MLA Data Dump'!$H:$H,'MLA FEED 2'!$B65,'MLA Data Dump'!$M:$M,'MLA FEED 2'!K$2,'MLA Data Dump'!$I:$I,'MLA FEED 2'!$B$60)</f>
        <v>0</v>
      </c>
      <c r="L65" s="15">
        <f>COUNTIFS('MLA Data Dump'!$H:$H,'MLA FEED 2'!$B65,'MLA Data Dump'!$M:$M,'MLA FEED 2'!L$2,'MLA Data Dump'!$I:$I,'MLA FEED 2'!$B$60)</f>
        <v>0</v>
      </c>
      <c r="M65" s="15">
        <f>COUNTIFS('MLA Data Dump'!$H:$H,'MLA FEED 2'!$B65,'MLA Data Dump'!$M:$M,'MLA FEED 2'!M$2,'MLA Data Dump'!$I:$I,'MLA FEED 2'!$B$60)</f>
        <v>20</v>
      </c>
      <c r="N65" s="16">
        <f t="shared" si="44"/>
        <v>20</v>
      </c>
      <c r="O65" s="15">
        <f>COUNTIFS('MLA Data Dump'!$H:$H,'MLA FEED 2'!$B65,'MLA Data Dump'!$M:$M,'MLA FEED 2'!O$2,'MLA Data Dump'!$I:$I,'MLA FEED 2'!$B$60)</f>
        <v>43</v>
      </c>
      <c r="P65" s="15">
        <f>COUNTIFS('MLA Data Dump'!$H:$H,'MLA FEED 2'!$B65,'MLA Data Dump'!$M:$M,'MLA FEED 2'!P$2,'MLA Data Dump'!$I:$I,'MLA FEED 2'!$B$60)</f>
        <v>62</v>
      </c>
      <c r="Q65" s="15">
        <f>COUNTIFS('MLA Data Dump'!$H:$H,'MLA FEED 2'!$B65,'MLA Data Dump'!$M:$M,'MLA FEED 2'!Q$2,'MLA Data Dump'!$I:$I,'MLA FEED 2'!$B$60)</f>
        <v>37</v>
      </c>
      <c r="R65" s="16">
        <f t="shared" si="45"/>
        <v>142</v>
      </c>
      <c r="S65" s="16">
        <f t="shared" si="40"/>
        <v>162</v>
      </c>
      <c r="T65" s="15">
        <f>COUNTIFS('MLA Data Dump'!$H:$H,'MLA FEED 2'!$B65,'MLA Data Dump'!$M:$M,'MLA FEED 2'!T$2,'MLA Data Dump'!$I:$I,'MLA FEED 2'!$B$60)</f>
        <v>21</v>
      </c>
      <c r="U65" s="15">
        <f>COUNTIFS('MLA Data Dump'!$H:$H,'MLA FEED 2'!$B65,'MLA Data Dump'!$M:$M,'MLA FEED 2'!U$2,'MLA Data Dump'!$I:$I,'MLA FEED 2'!$B$60)</f>
        <v>15</v>
      </c>
      <c r="V65" s="15">
        <f>COUNTIFS('MLA Data Dump'!$H:$H,'MLA FEED 2'!$B65,'MLA Data Dump'!$M:$M,'MLA FEED 2'!V$2,'MLA Data Dump'!$I:$I,'MLA FEED 2'!$B$60)</f>
        <v>4</v>
      </c>
      <c r="W65" s="16">
        <f t="shared" si="46"/>
        <v>40</v>
      </c>
      <c r="X65" s="15">
        <f>COUNTIFS('MLA Data Dump'!$H:$H,'MLA FEED 2'!$B65,'MLA Data Dump'!$M:$M,'MLA FEED 2'!X$2,'MLA Data Dump'!$I:$I,'MLA FEED 2'!$B$60)</f>
        <v>14</v>
      </c>
      <c r="Y65" s="15">
        <f>COUNTIFS('MLA Data Dump'!$H:$H,'MLA FEED 2'!$B65,'MLA Data Dump'!$M:$M,'MLA FEED 2'!Y$2,'MLA Data Dump'!$I:$I,'MLA FEED 2'!$B$60)</f>
        <v>8</v>
      </c>
      <c r="Z65" s="15">
        <f>COUNTIFS('MLA Data Dump'!$H:$H,'MLA FEED 2'!$B65,'MLA Data Dump'!$M:$M,'MLA FEED 2'!Z$2,'MLA Data Dump'!$I:$I,'MLA FEED 2'!$B$60)</f>
        <v>4</v>
      </c>
      <c r="AA65" s="16">
        <f t="shared" si="47"/>
        <v>26</v>
      </c>
      <c r="AB65" s="15">
        <f>COUNTIFS('MLA Data Dump'!$H:$H,'MLA FEED 2'!$B65,'MLA Data Dump'!$M:$M,'MLA FEED 2'!AB$2,'MLA Data Dump'!$I:$I,'MLA FEED 2'!$B$60)</f>
        <v>5</v>
      </c>
      <c r="AC65" s="15">
        <f>COUNTIFS('MLA Data Dump'!$H:$H,'MLA FEED 2'!$B65,'MLA Data Dump'!$M:$M,'MLA FEED 2'!AC$2,'MLA Data Dump'!$I:$I,'MLA FEED 2'!$B$60)</f>
        <v>10</v>
      </c>
      <c r="AD65" s="15">
        <f>COUNTIFS('MLA Data Dump'!$H:$H,'MLA FEED 2'!$B65,'MLA Data Dump'!$M:$M,'MLA FEED 2'!AD$2,'MLA Data Dump'!$I:$I,'MLA FEED 2'!$B$60)</f>
        <v>22</v>
      </c>
      <c r="AE65" s="16">
        <f t="shared" si="48"/>
        <v>37</v>
      </c>
      <c r="AF65" s="15">
        <f>COUNTIFS('MLA Data Dump'!$H:$H,'MLA FEED 2'!$B65,'MLA Data Dump'!$M:$M,'MLA FEED 2'!AF$2,'MLA Data Dump'!$I:$I,'MLA FEED 2'!$B$60)</f>
        <v>27</v>
      </c>
      <c r="AG65" s="15">
        <f>COUNTIFS('MLA Data Dump'!$H:$H,'MLA FEED 2'!$B65,'MLA Data Dump'!$M:$M,'MLA FEED 2'!AG$2,'MLA Data Dump'!$I:$I,'MLA FEED 2'!$B$60)</f>
        <v>66</v>
      </c>
      <c r="AH65" s="15">
        <f>COUNTIFS('MLA Data Dump'!$H:$H,'MLA FEED 2'!$B65,'MLA Data Dump'!$M:$M,'MLA FEED 2'!AH$2,'MLA Data Dump'!$I:$I,'MLA FEED 2'!$B$60)</f>
        <v>0</v>
      </c>
      <c r="AI65" s="16">
        <f t="shared" si="49"/>
        <v>93</v>
      </c>
      <c r="AJ65" s="16">
        <f t="shared" si="41"/>
        <v>196</v>
      </c>
    </row>
    <row r="66" spans="1:36" x14ac:dyDescent="0.25">
      <c r="A66" s="63"/>
      <c r="B66" s="14" t="s">
        <v>1368</v>
      </c>
      <c r="C66" s="15">
        <f>COUNTIFS('MLA Data Dump'!$H:$H,'MLA FEED 2'!$B66,'MLA Data Dump'!$M:$M,'MLA FEED 2'!C$2,'MLA Data Dump'!$I:$I,'MLA FEED 2'!$B$60)</f>
        <v>0</v>
      </c>
      <c r="D66" s="15">
        <f>COUNTIFS('MLA Data Dump'!$H:$H,'MLA FEED 2'!$B66,'MLA Data Dump'!$M:$M,'MLA FEED 2'!D$2,'MLA Data Dump'!$I:$I,'MLA FEED 2'!$B$60)</f>
        <v>0</v>
      </c>
      <c r="E66" s="15">
        <f>COUNTIFS('MLA Data Dump'!$H:$H,'MLA FEED 2'!$B66,'MLA Data Dump'!$M:$M,'MLA FEED 2'!E$2,'MLA Data Dump'!$I:$I,'MLA FEED 2'!$B$60)</f>
        <v>0</v>
      </c>
      <c r="F66" s="16">
        <f t="shared" si="42"/>
        <v>0</v>
      </c>
      <c r="G66" s="15">
        <f>COUNTIFS('MLA Data Dump'!$H:$H,'MLA FEED 2'!$B66,'MLA Data Dump'!$M:$M,'MLA FEED 2'!G$2,'MLA Data Dump'!$I:$I,'MLA FEED 2'!$B$60)</f>
        <v>0</v>
      </c>
      <c r="H66" s="15">
        <f>COUNTIFS('MLA Data Dump'!$H:$H,'MLA FEED 2'!$B66,'MLA Data Dump'!$M:$M,'MLA FEED 2'!H$2,'MLA Data Dump'!$I:$I,'MLA FEED 2'!$B$60)</f>
        <v>0</v>
      </c>
      <c r="I66" s="15">
        <f>COUNTIFS('MLA Data Dump'!$H:$H,'MLA FEED 2'!$B66,'MLA Data Dump'!$M:$M,'MLA FEED 2'!I$2,'MLA Data Dump'!$I:$I,'MLA FEED 2'!$B$60)</f>
        <v>0</v>
      </c>
      <c r="J66" s="16">
        <f t="shared" si="43"/>
        <v>0</v>
      </c>
      <c r="K66" s="15">
        <f>COUNTIFS('MLA Data Dump'!$H:$H,'MLA FEED 2'!$B66,'MLA Data Dump'!$M:$M,'MLA FEED 2'!K$2,'MLA Data Dump'!$I:$I,'MLA FEED 2'!$B$60)</f>
        <v>0</v>
      </c>
      <c r="L66" s="15">
        <f>COUNTIFS('MLA Data Dump'!$H:$H,'MLA FEED 2'!$B66,'MLA Data Dump'!$M:$M,'MLA FEED 2'!L$2,'MLA Data Dump'!$I:$I,'MLA FEED 2'!$B$60)</f>
        <v>0</v>
      </c>
      <c r="M66" s="15">
        <f>COUNTIFS('MLA Data Dump'!$H:$H,'MLA FEED 2'!$B66,'MLA Data Dump'!$M:$M,'MLA FEED 2'!M$2,'MLA Data Dump'!$I:$I,'MLA FEED 2'!$B$60)</f>
        <v>19</v>
      </c>
      <c r="N66" s="16">
        <f t="shared" si="44"/>
        <v>19</v>
      </c>
      <c r="O66" s="15">
        <f>COUNTIFS('MLA Data Dump'!$H:$H,'MLA FEED 2'!$B66,'MLA Data Dump'!$M:$M,'MLA FEED 2'!O$2,'MLA Data Dump'!$I:$I,'MLA FEED 2'!$B$60)</f>
        <v>40</v>
      </c>
      <c r="P66" s="15">
        <f>COUNTIFS('MLA Data Dump'!$H:$H,'MLA FEED 2'!$B66,'MLA Data Dump'!$M:$M,'MLA FEED 2'!P$2,'MLA Data Dump'!$I:$I,'MLA FEED 2'!$B$60)</f>
        <v>59</v>
      </c>
      <c r="Q66" s="15">
        <f>COUNTIFS('MLA Data Dump'!$H:$H,'MLA FEED 2'!$B66,'MLA Data Dump'!$M:$M,'MLA FEED 2'!Q$2,'MLA Data Dump'!$I:$I,'MLA FEED 2'!$B$60)</f>
        <v>35</v>
      </c>
      <c r="R66" s="16">
        <f t="shared" si="45"/>
        <v>134</v>
      </c>
      <c r="S66" s="16">
        <f t="shared" si="40"/>
        <v>153</v>
      </c>
      <c r="T66" s="15">
        <f>COUNTIFS('MLA Data Dump'!$H:$H,'MLA FEED 2'!$B66,'MLA Data Dump'!$M:$M,'MLA FEED 2'!T$2,'MLA Data Dump'!$I:$I,'MLA FEED 2'!$B$60)</f>
        <v>22</v>
      </c>
      <c r="U66" s="15">
        <f>COUNTIFS('MLA Data Dump'!$H:$H,'MLA FEED 2'!$B66,'MLA Data Dump'!$M:$M,'MLA FEED 2'!U$2,'MLA Data Dump'!$I:$I,'MLA FEED 2'!$B$60)</f>
        <v>15</v>
      </c>
      <c r="V66" s="15">
        <f>COUNTIFS('MLA Data Dump'!$H:$H,'MLA FEED 2'!$B66,'MLA Data Dump'!$M:$M,'MLA FEED 2'!V$2,'MLA Data Dump'!$I:$I,'MLA FEED 2'!$B$60)</f>
        <v>4</v>
      </c>
      <c r="W66" s="16">
        <f t="shared" si="46"/>
        <v>41</v>
      </c>
      <c r="X66" s="15">
        <f>COUNTIFS('MLA Data Dump'!$H:$H,'MLA FEED 2'!$B66,'MLA Data Dump'!$M:$M,'MLA FEED 2'!X$2,'MLA Data Dump'!$I:$I,'MLA FEED 2'!$B$60)</f>
        <v>15</v>
      </c>
      <c r="Y66" s="15">
        <f>COUNTIFS('MLA Data Dump'!$H:$H,'MLA FEED 2'!$B66,'MLA Data Dump'!$M:$M,'MLA FEED 2'!Y$2,'MLA Data Dump'!$I:$I,'MLA FEED 2'!$B$60)</f>
        <v>6</v>
      </c>
      <c r="Z66" s="15">
        <f>COUNTIFS('MLA Data Dump'!$H:$H,'MLA FEED 2'!$B66,'MLA Data Dump'!$M:$M,'MLA FEED 2'!Z$2,'MLA Data Dump'!$I:$I,'MLA FEED 2'!$B$60)</f>
        <v>4</v>
      </c>
      <c r="AA66" s="16">
        <f t="shared" si="47"/>
        <v>25</v>
      </c>
      <c r="AB66" s="15">
        <f>COUNTIFS('MLA Data Dump'!$H:$H,'MLA FEED 2'!$B66,'MLA Data Dump'!$M:$M,'MLA FEED 2'!AB$2,'MLA Data Dump'!$I:$I,'MLA FEED 2'!$B$60)</f>
        <v>6</v>
      </c>
      <c r="AC66" s="15">
        <f>COUNTIFS('MLA Data Dump'!$H:$H,'MLA FEED 2'!$B66,'MLA Data Dump'!$M:$M,'MLA FEED 2'!AC$2,'MLA Data Dump'!$I:$I,'MLA FEED 2'!$B$60)</f>
        <v>11</v>
      </c>
      <c r="AD66" s="15">
        <f>COUNTIFS('MLA Data Dump'!$H:$H,'MLA FEED 2'!$B66,'MLA Data Dump'!$M:$M,'MLA FEED 2'!AD$2,'MLA Data Dump'!$I:$I,'MLA FEED 2'!$B$60)</f>
        <v>15</v>
      </c>
      <c r="AE66" s="16">
        <f t="shared" si="48"/>
        <v>32</v>
      </c>
      <c r="AF66" s="15">
        <f>COUNTIFS('MLA Data Dump'!$H:$H,'MLA FEED 2'!$B66,'MLA Data Dump'!$M:$M,'MLA FEED 2'!AF$2,'MLA Data Dump'!$I:$I,'MLA FEED 2'!$B$60)</f>
        <v>25</v>
      </c>
      <c r="AG66" s="15">
        <f>COUNTIFS('MLA Data Dump'!$H:$H,'MLA FEED 2'!$B66,'MLA Data Dump'!$M:$M,'MLA FEED 2'!AG$2,'MLA Data Dump'!$I:$I,'MLA FEED 2'!$B$60)</f>
        <v>64</v>
      </c>
      <c r="AH66" s="15">
        <f>COUNTIFS('MLA Data Dump'!$H:$H,'MLA FEED 2'!$B66,'MLA Data Dump'!$M:$M,'MLA FEED 2'!AH$2,'MLA Data Dump'!$I:$I,'MLA FEED 2'!$B$60)</f>
        <v>0</v>
      </c>
      <c r="AI66" s="16">
        <f t="shared" si="49"/>
        <v>89</v>
      </c>
      <c r="AJ66" s="16">
        <f t="shared" si="41"/>
        <v>187</v>
      </c>
    </row>
    <row r="67" spans="1:36" x14ac:dyDescent="0.25">
      <c r="A67" s="63"/>
      <c r="B67" s="14" t="s">
        <v>1369</v>
      </c>
      <c r="C67" s="15">
        <f>COUNTIFS('MLA Data Dump'!$H:$H,'MLA FEED 2'!$B67,'MLA Data Dump'!$M:$M,'MLA FEED 2'!C$2,'MLA Data Dump'!$I:$I,'MLA FEED 2'!$B$60)</f>
        <v>0</v>
      </c>
      <c r="D67" s="15">
        <f>COUNTIFS('MLA Data Dump'!$H:$H,'MLA FEED 2'!$B67,'MLA Data Dump'!$M:$M,'MLA FEED 2'!D$2,'MLA Data Dump'!$I:$I,'MLA FEED 2'!$B$60)</f>
        <v>0</v>
      </c>
      <c r="E67" s="15">
        <f>COUNTIFS('MLA Data Dump'!$H:$H,'MLA FEED 2'!$B67,'MLA Data Dump'!$M:$M,'MLA FEED 2'!E$2,'MLA Data Dump'!$I:$I,'MLA FEED 2'!$B$60)</f>
        <v>0</v>
      </c>
      <c r="F67" s="16">
        <f t="shared" si="42"/>
        <v>0</v>
      </c>
      <c r="G67" s="15">
        <f>COUNTIFS('MLA Data Dump'!$H:$H,'MLA FEED 2'!$B67,'MLA Data Dump'!$M:$M,'MLA FEED 2'!G$2,'MLA Data Dump'!$I:$I,'MLA FEED 2'!$B$60)</f>
        <v>1</v>
      </c>
      <c r="H67" s="15">
        <f>COUNTIFS('MLA Data Dump'!$H:$H,'MLA FEED 2'!$B67,'MLA Data Dump'!$M:$M,'MLA FEED 2'!H$2,'MLA Data Dump'!$I:$I,'MLA FEED 2'!$B$60)</f>
        <v>0</v>
      </c>
      <c r="I67" s="15">
        <f>COUNTIFS('MLA Data Dump'!$H:$H,'MLA FEED 2'!$B67,'MLA Data Dump'!$M:$M,'MLA FEED 2'!I$2,'MLA Data Dump'!$I:$I,'MLA FEED 2'!$B$60)</f>
        <v>0</v>
      </c>
      <c r="J67" s="16">
        <f t="shared" si="43"/>
        <v>1</v>
      </c>
      <c r="K67" s="15">
        <f>COUNTIFS('MLA Data Dump'!$H:$H,'MLA FEED 2'!$B67,'MLA Data Dump'!$M:$M,'MLA FEED 2'!K$2,'MLA Data Dump'!$I:$I,'MLA FEED 2'!$B$60)</f>
        <v>0</v>
      </c>
      <c r="L67" s="15">
        <f>COUNTIFS('MLA Data Dump'!$H:$H,'MLA FEED 2'!$B67,'MLA Data Dump'!$M:$M,'MLA FEED 2'!L$2,'MLA Data Dump'!$I:$I,'MLA FEED 2'!$B$60)</f>
        <v>0</v>
      </c>
      <c r="M67" s="15">
        <f>COUNTIFS('MLA Data Dump'!$H:$H,'MLA FEED 2'!$B67,'MLA Data Dump'!$M:$M,'MLA FEED 2'!M$2,'MLA Data Dump'!$I:$I,'MLA FEED 2'!$B$60)</f>
        <v>17</v>
      </c>
      <c r="N67" s="16">
        <f t="shared" si="44"/>
        <v>17</v>
      </c>
      <c r="O67" s="15">
        <f>COUNTIFS('MLA Data Dump'!$H:$H,'MLA FEED 2'!$B67,'MLA Data Dump'!$M:$M,'MLA FEED 2'!O$2,'MLA Data Dump'!$I:$I,'MLA FEED 2'!$B$60)</f>
        <v>39</v>
      </c>
      <c r="P67" s="15">
        <f>COUNTIFS('MLA Data Dump'!$H:$H,'MLA FEED 2'!$B67,'MLA Data Dump'!$M:$M,'MLA FEED 2'!P$2,'MLA Data Dump'!$I:$I,'MLA FEED 2'!$B$60)</f>
        <v>58</v>
      </c>
      <c r="Q67" s="15">
        <f>COUNTIFS('MLA Data Dump'!$H:$H,'MLA FEED 2'!$B67,'MLA Data Dump'!$M:$M,'MLA FEED 2'!Q$2,'MLA Data Dump'!$I:$I,'MLA FEED 2'!$B$60)</f>
        <v>35</v>
      </c>
      <c r="R67" s="16">
        <f t="shared" si="45"/>
        <v>132</v>
      </c>
      <c r="S67" s="16">
        <f t="shared" si="40"/>
        <v>150</v>
      </c>
      <c r="T67" s="15">
        <f>COUNTIFS('MLA Data Dump'!$H:$H,'MLA FEED 2'!$B67,'MLA Data Dump'!$M:$M,'MLA FEED 2'!T$2,'MLA Data Dump'!$I:$I,'MLA FEED 2'!$B$60)</f>
        <v>21</v>
      </c>
      <c r="U67" s="15">
        <f>COUNTIFS('MLA Data Dump'!$H:$H,'MLA FEED 2'!$B67,'MLA Data Dump'!$M:$M,'MLA FEED 2'!U$2,'MLA Data Dump'!$I:$I,'MLA FEED 2'!$B$60)</f>
        <v>18</v>
      </c>
      <c r="V67" s="15">
        <f>COUNTIFS('MLA Data Dump'!$H:$H,'MLA FEED 2'!$B67,'MLA Data Dump'!$M:$M,'MLA FEED 2'!V$2,'MLA Data Dump'!$I:$I,'MLA FEED 2'!$B$60)</f>
        <v>3</v>
      </c>
      <c r="W67" s="16">
        <f t="shared" si="46"/>
        <v>42</v>
      </c>
      <c r="X67" s="15">
        <f>COUNTIFS('MLA Data Dump'!$H:$H,'MLA FEED 2'!$B67,'MLA Data Dump'!$M:$M,'MLA FEED 2'!X$2,'MLA Data Dump'!$I:$I,'MLA FEED 2'!$B$60)</f>
        <v>14</v>
      </c>
      <c r="Y67" s="15">
        <f>COUNTIFS('MLA Data Dump'!$H:$H,'MLA FEED 2'!$B67,'MLA Data Dump'!$M:$M,'MLA FEED 2'!Y$2,'MLA Data Dump'!$I:$I,'MLA FEED 2'!$B$60)</f>
        <v>6</v>
      </c>
      <c r="Z67" s="15">
        <f>COUNTIFS('MLA Data Dump'!$H:$H,'MLA FEED 2'!$B67,'MLA Data Dump'!$M:$M,'MLA FEED 2'!Z$2,'MLA Data Dump'!$I:$I,'MLA FEED 2'!$B$60)</f>
        <v>5</v>
      </c>
      <c r="AA67" s="16">
        <f t="shared" si="47"/>
        <v>25</v>
      </c>
      <c r="AB67" s="15">
        <f>COUNTIFS('MLA Data Dump'!$H:$H,'MLA FEED 2'!$B67,'MLA Data Dump'!$M:$M,'MLA FEED 2'!AB$2,'MLA Data Dump'!$I:$I,'MLA FEED 2'!$B$60)</f>
        <v>6</v>
      </c>
      <c r="AC67" s="15">
        <f>COUNTIFS('MLA Data Dump'!$H:$H,'MLA FEED 2'!$B67,'MLA Data Dump'!$M:$M,'MLA FEED 2'!AC$2,'MLA Data Dump'!$I:$I,'MLA FEED 2'!$B$60)</f>
        <v>8</v>
      </c>
      <c r="AD67" s="15">
        <f>COUNTIFS('MLA Data Dump'!$H:$H,'MLA FEED 2'!$B67,'MLA Data Dump'!$M:$M,'MLA FEED 2'!AD$2,'MLA Data Dump'!$I:$I,'MLA FEED 2'!$B$60)</f>
        <v>15</v>
      </c>
      <c r="AE67" s="16">
        <f t="shared" si="48"/>
        <v>29</v>
      </c>
      <c r="AF67" s="15">
        <f>COUNTIFS('MLA Data Dump'!$H:$H,'MLA FEED 2'!$B67,'MLA Data Dump'!$M:$M,'MLA FEED 2'!AF$2,'MLA Data Dump'!$I:$I,'MLA FEED 2'!$B$60)</f>
        <v>25</v>
      </c>
      <c r="AG67" s="15">
        <f>COUNTIFS('MLA Data Dump'!$H:$H,'MLA FEED 2'!$B67,'MLA Data Dump'!$M:$M,'MLA FEED 2'!AG$2,'MLA Data Dump'!$I:$I,'MLA FEED 2'!$B$60)</f>
        <v>59</v>
      </c>
      <c r="AH67" s="15">
        <f>COUNTIFS('MLA Data Dump'!$H:$H,'MLA FEED 2'!$B67,'MLA Data Dump'!$M:$M,'MLA FEED 2'!AH$2,'MLA Data Dump'!$I:$I,'MLA FEED 2'!$B$60)</f>
        <v>0</v>
      </c>
      <c r="AI67" s="16">
        <f t="shared" si="49"/>
        <v>84</v>
      </c>
      <c r="AJ67" s="16">
        <f t="shared" si="41"/>
        <v>180</v>
      </c>
    </row>
    <row r="68" spans="1:36" x14ac:dyDescent="0.25">
      <c r="A68" s="63"/>
      <c r="B68" s="14" t="s">
        <v>1370</v>
      </c>
      <c r="C68" s="15">
        <f>COUNTIFS('MLA Data Dump'!$H:$H,'MLA FEED 2'!$B68,'MLA Data Dump'!$M:$M,'MLA FEED 2'!C$2,'MLA Data Dump'!$I:$I,'MLA FEED 2'!$B$60)</f>
        <v>0</v>
      </c>
      <c r="D68" s="15">
        <f>COUNTIFS('MLA Data Dump'!$H:$H,'MLA FEED 2'!$B68,'MLA Data Dump'!$M:$M,'MLA FEED 2'!D$2,'MLA Data Dump'!$I:$I,'MLA FEED 2'!$B$60)</f>
        <v>0</v>
      </c>
      <c r="E68" s="15">
        <f>COUNTIFS('MLA Data Dump'!$H:$H,'MLA FEED 2'!$B68,'MLA Data Dump'!$M:$M,'MLA FEED 2'!E$2,'MLA Data Dump'!$I:$I,'MLA FEED 2'!$B$60)</f>
        <v>0</v>
      </c>
      <c r="F68" s="16">
        <f t="shared" si="42"/>
        <v>0</v>
      </c>
      <c r="G68" s="15">
        <f>COUNTIFS('MLA Data Dump'!$H:$H,'MLA FEED 2'!$B68,'MLA Data Dump'!$M:$M,'MLA FEED 2'!G$2,'MLA Data Dump'!$I:$I,'MLA FEED 2'!$B$60)</f>
        <v>0</v>
      </c>
      <c r="H68" s="15">
        <f>COUNTIFS('MLA Data Dump'!$H:$H,'MLA FEED 2'!$B68,'MLA Data Dump'!$M:$M,'MLA FEED 2'!H$2,'MLA Data Dump'!$I:$I,'MLA FEED 2'!$B$60)</f>
        <v>0</v>
      </c>
      <c r="I68" s="15">
        <f>COUNTIFS('MLA Data Dump'!$H:$H,'MLA FEED 2'!$B68,'MLA Data Dump'!$M:$M,'MLA FEED 2'!I$2,'MLA Data Dump'!$I:$I,'MLA FEED 2'!$B$60)</f>
        <v>0</v>
      </c>
      <c r="J68" s="16">
        <f t="shared" si="43"/>
        <v>0</v>
      </c>
      <c r="K68" s="15">
        <f>COUNTIFS('MLA Data Dump'!$H:$H,'MLA FEED 2'!$B68,'MLA Data Dump'!$M:$M,'MLA FEED 2'!K$2,'MLA Data Dump'!$I:$I,'MLA FEED 2'!$B$60)</f>
        <v>0</v>
      </c>
      <c r="L68" s="15">
        <f>COUNTIFS('MLA Data Dump'!$H:$H,'MLA FEED 2'!$B68,'MLA Data Dump'!$M:$M,'MLA FEED 2'!L$2,'MLA Data Dump'!$I:$I,'MLA FEED 2'!$B$60)</f>
        <v>0</v>
      </c>
      <c r="M68" s="15">
        <f>COUNTIFS('MLA Data Dump'!$H:$H,'MLA FEED 2'!$B68,'MLA Data Dump'!$M:$M,'MLA FEED 2'!M$2,'MLA Data Dump'!$I:$I,'MLA FEED 2'!$B$60)</f>
        <v>18</v>
      </c>
      <c r="N68" s="16">
        <f t="shared" si="44"/>
        <v>18</v>
      </c>
      <c r="O68" s="15">
        <f>COUNTIFS('MLA Data Dump'!$H:$H,'MLA FEED 2'!$B68,'MLA Data Dump'!$M:$M,'MLA FEED 2'!O$2,'MLA Data Dump'!$I:$I,'MLA FEED 2'!$B$60)</f>
        <v>38</v>
      </c>
      <c r="P68" s="15">
        <f>COUNTIFS('MLA Data Dump'!$H:$H,'MLA FEED 2'!$B68,'MLA Data Dump'!$M:$M,'MLA FEED 2'!P$2,'MLA Data Dump'!$I:$I,'MLA FEED 2'!$B$60)</f>
        <v>57</v>
      </c>
      <c r="Q68" s="15">
        <f>COUNTIFS('MLA Data Dump'!$H:$H,'MLA FEED 2'!$B68,'MLA Data Dump'!$M:$M,'MLA FEED 2'!Q$2,'MLA Data Dump'!$I:$I,'MLA FEED 2'!$B$60)</f>
        <v>39</v>
      </c>
      <c r="R68" s="16">
        <f t="shared" si="45"/>
        <v>134</v>
      </c>
      <c r="S68" s="16">
        <f t="shared" si="40"/>
        <v>152</v>
      </c>
      <c r="T68" s="15">
        <f>COUNTIFS('MLA Data Dump'!$H:$H,'MLA FEED 2'!$B68,'MLA Data Dump'!$M:$M,'MLA FEED 2'!T$2,'MLA Data Dump'!$I:$I,'MLA FEED 2'!$B$60)</f>
        <v>21</v>
      </c>
      <c r="U68" s="15">
        <f>COUNTIFS('MLA Data Dump'!$H:$H,'MLA FEED 2'!$B68,'MLA Data Dump'!$M:$M,'MLA FEED 2'!U$2,'MLA Data Dump'!$I:$I,'MLA FEED 2'!$B$60)</f>
        <v>19</v>
      </c>
      <c r="V68" s="15">
        <f>COUNTIFS('MLA Data Dump'!$H:$H,'MLA FEED 2'!$B68,'MLA Data Dump'!$M:$M,'MLA FEED 2'!V$2,'MLA Data Dump'!$I:$I,'MLA FEED 2'!$B$60)</f>
        <v>6</v>
      </c>
      <c r="W68" s="16">
        <f t="shared" si="46"/>
        <v>46</v>
      </c>
      <c r="X68" s="15">
        <f>COUNTIFS('MLA Data Dump'!$H:$H,'MLA FEED 2'!$B68,'MLA Data Dump'!$M:$M,'MLA FEED 2'!X$2,'MLA Data Dump'!$I:$I,'MLA FEED 2'!$B$60)</f>
        <v>15</v>
      </c>
      <c r="Y68" s="15">
        <f>COUNTIFS('MLA Data Dump'!$H:$H,'MLA FEED 2'!$B68,'MLA Data Dump'!$M:$M,'MLA FEED 2'!Y$2,'MLA Data Dump'!$I:$I,'MLA FEED 2'!$B$60)</f>
        <v>7</v>
      </c>
      <c r="Z68" s="15">
        <f>COUNTIFS('MLA Data Dump'!$H:$H,'MLA FEED 2'!$B68,'MLA Data Dump'!$M:$M,'MLA FEED 2'!Z$2,'MLA Data Dump'!$I:$I,'MLA FEED 2'!$B$60)</f>
        <v>5</v>
      </c>
      <c r="AA68" s="16">
        <f t="shared" si="47"/>
        <v>27</v>
      </c>
      <c r="AB68" s="15">
        <f>COUNTIFS('MLA Data Dump'!$H:$H,'MLA FEED 2'!$B68,'MLA Data Dump'!$M:$M,'MLA FEED 2'!AB$2,'MLA Data Dump'!$I:$I,'MLA FEED 2'!$B$60)</f>
        <v>7</v>
      </c>
      <c r="AC68" s="15">
        <f>COUNTIFS('MLA Data Dump'!$H:$H,'MLA FEED 2'!$B68,'MLA Data Dump'!$M:$M,'MLA FEED 2'!AC$2,'MLA Data Dump'!$I:$I,'MLA FEED 2'!$B$60)</f>
        <v>8</v>
      </c>
      <c r="AD68" s="15">
        <f>COUNTIFS('MLA Data Dump'!$H:$H,'MLA FEED 2'!$B68,'MLA Data Dump'!$M:$M,'MLA FEED 2'!AD$2,'MLA Data Dump'!$I:$I,'MLA FEED 2'!$B$60)</f>
        <v>15</v>
      </c>
      <c r="AE68" s="16">
        <f t="shared" si="48"/>
        <v>30</v>
      </c>
      <c r="AF68" s="15">
        <f>COUNTIFS('MLA Data Dump'!$H:$H,'MLA FEED 2'!$B68,'MLA Data Dump'!$M:$M,'MLA FEED 2'!AF$2,'MLA Data Dump'!$I:$I,'MLA FEED 2'!$B$60)</f>
        <v>28</v>
      </c>
      <c r="AG68" s="15">
        <f>COUNTIFS('MLA Data Dump'!$H:$H,'MLA FEED 2'!$B68,'MLA Data Dump'!$M:$M,'MLA FEED 2'!AG$2,'MLA Data Dump'!$I:$I,'MLA FEED 2'!$B$60)</f>
        <v>63</v>
      </c>
      <c r="AH68" s="15">
        <f>COUNTIFS('MLA Data Dump'!$H:$H,'MLA FEED 2'!$B68,'MLA Data Dump'!$M:$M,'MLA FEED 2'!AH$2,'MLA Data Dump'!$I:$I,'MLA FEED 2'!$B$60)</f>
        <v>0</v>
      </c>
      <c r="AI68" s="16">
        <f t="shared" si="49"/>
        <v>91</v>
      </c>
      <c r="AJ68" s="16">
        <f t="shared" si="41"/>
        <v>194</v>
      </c>
    </row>
    <row r="69" spans="1:36" x14ac:dyDescent="0.25">
      <c r="A69" s="63"/>
      <c r="B69" s="14" t="s">
        <v>8</v>
      </c>
      <c r="C69" s="15">
        <f>COUNTIFS('MLA Data Dump'!$H:$H,'MLA FEED 2'!$B69,'MLA Data Dump'!$M:$M,'MLA FEED 2'!C$2,'MLA Data Dump'!$I:$I,'MLA FEED 2'!$B$60)</f>
        <v>2</v>
      </c>
      <c r="D69" s="15">
        <f>COUNTIFS('MLA Data Dump'!$H:$H,'MLA FEED 2'!$B69,'MLA Data Dump'!$M:$M,'MLA FEED 2'!D$2,'MLA Data Dump'!$I:$I,'MLA FEED 2'!$B$60)</f>
        <v>10</v>
      </c>
      <c r="E69" s="15">
        <f>COUNTIFS('MLA Data Dump'!$H:$H,'MLA FEED 2'!$B69,'MLA Data Dump'!$M:$M,'MLA FEED 2'!E$2,'MLA Data Dump'!$I:$I,'MLA FEED 2'!$B$60)</f>
        <v>1</v>
      </c>
      <c r="F69" s="16">
        <f t="shared" si="42"/>
        <v>13</v>
      </c>
      <c r="G69" s="15">
        <f>COUNTIFS('MLA Data Dump'!$H:$H,'MLA FEED 2'!$B69,'MLA Data Dump'!$M:$M,'MLA FEED 2'!G$2,'MLA Data Dump'!$I:$I,'MLA FEED 2'!$B$60)</f>
        <v>1</v>
      </c>
      <c r="H69" s="15">
        <f>COUNTIFS('MLA Data Dump'!$H:$H,'MLA FEED 2'!$B69,'MLA Data Dump'!$M:$M,'MLA FEED 2'!H$2,'MLA Data Dump'!$I:$I,'MLA FEED 2'!$B$60)</f>
        <v>2</v>
      </c>
      <c r="I69" s="15">
        <f>COUNTIFS('MLA Data Dump'!$H:$H,'MLA FEED 2'!$B69,'MLA Data Dump'!$M:$M,'MLA FEED 2'!I$2,'MLA Data Dump'!$I:$I,'MLA FEED 2'!$B$60)</f>
        <v>6</v>
      </c>
      <c r="J69" s="16">
        <f t="shared" si="43"/>
        <v>9</v>
      </c>
      <c r="K69" s="15">
        <f>COUNTIFS('MLA Data Dump'!$H:$H,'MLA FEED 2'!$B69,'MLA Data Dump'!$M:$M,'MLA FEED 2'!K$2,'MLA Data Dump'!$I:$I,'MLA FEED 2'!$B$60)</f>
        <v>3</v>
      </c>
      <c r="L69" s="15">
        <f>COUNTIFS('MLA Data Dump'!$H:$H,'MLA FEED 2'!$B69,'MLA Data Dump'!$M:$M,'MLA FEED 2'!L$2,'MLA Data Dump'!$I:$I,'MLA FEED 2'!$B$60)</f>
        <v>3</v>
      </c>
      <c r="M69" s="15">
        <f>COUNTIFS('MLA Data Dump'!$H:$H,'MLA FEED 2'!$B69,'MLA Data Dump'!$M:$M,'MLA FEED 2'!M$2,'MLA Data Dump'!$I:$I,'MLA FEED 2'!$B$60)</f>
        <v>3</v>
      </c>
      <c r="N69" s="16">
        <f t="shared" si="44"/>
        <v>9</v>
      </c>
      <c r="O69" s="15">
        <f>COUNTIFS('MLA Data Dump'!$H:$H,'MLA FEED 2'!$B69,'MLA Data Dump'!$M:$M,'MLA FEED 2'!O$2,'MLA Data Dump'!$I:$I,'MLA FEED 2'!$B$60)</f>
        <v>7</v>
      </c>
      <c r="P69" s="15">
        <f>COUNTIFS('MLA Data Dump'!$H:$H,'MLA FEED 2'!$B69,'MLA Data Dump'!$M:$M,'MLA FEED 2'!P$2,'MLA Data Dump'!$I:$I,'MLA FEED 2'!$B$60)</f>
        <v>9</v>
      </c>
      <c r="Q69" s="15">
        <f>COUNTIFS('MLA Data Dump'!$H:$H,'MLA FEED 2'!$B69,'MLA Data Dump'!$M:$M,'MLA FEED 2'!Q$2,'MLA Data Dump'!$I:$I,'MLA FEED 2'!$B$60)</f>
        <v>5</v>
      </c>
      <c r="R69" s="16">
        <f t="shared" si="45"/>
        <v>21</v>
      </c>
      <c r="S69" s="16">
        <f t="shared" si="40"/>
        <v>52</v>
      </c>
      <c r="T69" s="15">
        <f>COUNTIFS('MLA Data Dump'!$H:$H,'MLA FEED 2'!$B69,'MLA Data Dump'!$M:$M,'MLA FEED 2'!T$2,'MLA Data Dump'!$I:$I,'MLA FEED 2'!$B$60)</f>
        <v>7</v>
      </c>
      <c r="U69" s="15">
        <f>COUNTIFS('MLA Data Dump'!$H:$H,'MLA FEED 2'!$B69,'MLA Data Dump'!$M:$M,'MLA FEED 2'!U$2,'MLA Data Dump'!$I:$I,'MLA FEED 2'!$B$60)</f>
        <v>9</v>
      </c>
      <c r="V69" s="15">
        <f>COUNTIFS('MLA Data Dump'!$H:$H,'MLA FEED 2'!$B69,'MLA Data Dump'!$M:$M,'MLA FEED 2'!V$2,'MLA Data Dump'!$I:$I,'MLA FEED 2'!$B$60)</f>
        <v>8</v>
      </c>
      <c r="W69" s="16">
        <f t="shared" si="46"/>
        <v>24</v>
      </c>
      <c r="X69" s="15">
        <f>COUNTIFS('MLA Data Dump'!$H:$H,'MLA FEED 2'!$B69,'MLA Data Dump'!$M:$M,'MLA FEED 2'!X$2,'MLA Data Dump'!$I:$I,'MLA FEED 2'!$B$60)</f>
        <v>6</v>
      </c>
      <c r="Y69" s="15">
        <f>COUNTIFS('MLA Data Dump'!$H:$H,'MLA FEED 2'!$B69,'MLA Data Dump'!$M:$M,'MLA FEED 2'!Y$2,'MLA Data Dump'!$I:$I,'MLA FEED 2'!$B$60)</f>
        <v>10</v>
      </c>
      <c r="Z69" s="15">
        <f>COUNTIFS('MLA Data Dump'!$H:$H,'MLA FEED 2'!$B69,'MLA Data Dump'!$M:$M,'MLA FEED 2'!Z$2,'MLA Data Dump'!$I:$I,'MLA FEED 2'!$B$60)</f>
        <v>6</v>
      </c>
      <c r="AA69" s="16">
        <f t="shared" si="47"/>
        <v>22</v>
      </c>
      <c r="AB69" s="15">
        <f>COUNTIFS('MLA Data Dump'!$H:$H,'MLA FEED 2'!$B69,'MLA Data Dump'!$M:$M,'MLA FEED 2'!AB$2,'MLA Data Dump'!$I:$I,'MLA FEED 2'!$B$60)</f>
        <v>4</v>
      </c>
      <c r="AC69" s="15">
        <f>COUNTIFS('MLA Data Dump'!$H:$H,'MLA FEED 2'!$B69,'MLA Data Dump'!$M:$M,'MLA FEED 2'!AC$2,'MLA Data Dump'!$I:$I,'MLA FEED 2'!$B$60)</f>
        <v>6</v>
      </c>
      <c r="AD69" s="15">
        <f>COUNTIFS('MLA Data Dump'!$H:$H,'MLA FEED 2'!$B69,'MLA Data Dump'!$M:$M,'MLA FEED 2'!AD$2,'MLA Data Dump'!$I:$I,'MLA FEED 2'!$B$60)</f>
        <v>13</v>
      </c>
      <c r="AE69" s="16">
        <f t="shared" si="48"/>
        <v>23</v>
      </c>
      <c r="AF69" s="15">
        <f>COUNTIFS('MLA Data Dump'!$H:$H,'MLA FEED 2'!$B69,'MLA Data Dump'!$M:$M,'MLA FEED 2'!AF$2,'MLA Data Dump'!$I:$I,'MLA FEED 2'!$B$60)</f>
        <v>4</v>
      </c>
      <c r="AG69" s="15">
        <f>COUNTIFS('MLA Data Dump'!$H:$H,'MLA FEED 2'!$B69,'MLA Data Dump'!$M:$M,'MLA FEED 2'!AG$2,'MLA Data Dump'!$I:$I,'MLA FEED 2'!$B$60)</f>
        <v>10</v>
      </c>
      <c r="AH69" s="15">
        <f>COUNTIFS('MLA Data Dump'!$H:$H,'MLA FEED 2'!$B69,'MLA Data Dump'!$M:$M,'MLA FEED 2'!AH$2,'MLA Data Dump'!$I:$I,'MLA FEED 2'!$B$60)</f>
        <v>0</v>
      </c>
      <c r="AI69" s="16">
        <f t="shared" si="49"/>
        <v>14</v>
      </c>
      <c r="AJ69" s="16">
        <f t="shared" si="41"/>
        <v>83</v>
      </c>
    </row>
    <row r="70" spans="1:36" x14ac:dyDescent="0.25">
      <c r="A70" s="63"/>
      <c r="B70" s="14" t="s">
        <v>9</v>
      </c>
      <c r="C70" s="15">
        <f>COUNTIFS('MLA Data Dump'!$H:$H,'MLA FEED 2'!$B70,'MLA Data Dump'!$M:$M,'MLA FEED 2'!C$2,'MLA Data Dump'!$I:$I,'MLA FEED 2'!$B$60)</f>
        <v>14</v>
      </c>
      <c r="D70" s="15">
        <f>COUNTIFS('MLA Data Dump'!$H:$H,'MLA FEED 2'!$B70,'MLA Data Dump'!$M:$M,'MLA FEED 2'!D$2,'MLA Data Dump'!$I:$I,'MLA FEED 2'!$B$60)</f>
        <v>12</v>
      </c>
      <c r="E70" s="15">
        <f>COUNTIFS('MLA Data Dump'!$H:$H,'MLA FEED 2'!$B70,'MLA Data Dump'!$M:$M,'MLA FEED 2'!E$2,'MLA Data Dump'!$I:$I,'MLA FEED 2'!$B$60)</f>
        <v>3</v>
      </c>
      <c r="F70" s="16">
        <f t="shared" ref="F70:F72" si="50">SUBTOTAL(9,C70:E70)</f>
        <v>29</v>
      </c>
      <c r="G70" s="15">
        <f>COUNTIFS('MLA Data Dump'!$H:$H,'MLA FEED 2'!$B70,'MLA Data Dump'!$M:$M,'MLA FEED 2'!G$2,'MLA Data Dump'!$I:$I,'MLA FEED 2'!$B$60)</f>
        <v>2</v>
      </c>
      <c r="H70" s="15">
        <f>COUNTIFS('MLA Data Dump'!$H:$H,'MLA FEED 2'!$B70,'MLA Data Dump'!$M:$M,'MLA FEED 2'!H$2,'MLA Data Dump'!$I:$I,'MLA FEED 2'!$B$60)</f>
        <v>2</v>
      </c>
      <c r="I70" s="15">
        <f>COUNTIFS('MLA Data Dump'!$H:$H,'MLA FEED 2'!$B70,'MLA Data Dump'!$M:$M,'MLA FEED 2'!I$2,'MLA Data Dump'!$I:$I,'MLA FEED 2'!$B$60)</f>
        <v>5</v>
      </c>
      <c r="J70" s="16">
        <f t="shared" ref="J70:J72" si="51">SUBTOTAL(9,G70:I70)</f>
        <v>9</v>
      </c>
      <c r="K70" s="15">
        <f>COUNTIFS('MLA Data Dump'!$H:$H,'MLA FEED 2'!$B70,'MLA Data Dump'!$M:$M,'MLA FEED 2'!K$2,'MLA Data Dump'!$I:$I,'MLA FEED 2'!$B$60)</f>
        <v>4</v>
      </c>
      <c r="L70" s="15">
        <f>COUNTIFS('MLA Data Dump'!$H:$H,'MLA FEED 2'!$B70,'MLA Data Dump'!$M:$M,'MLA FEED 2'!L$2,'MLA Data Dump'!$I:$I,'MLA FEED 2'!$B$60)</f>
        <v>2</v>
      </c>
      <c r="M70" s="15">
        <f>COUNTIFS('MLA Data Dump'!$H:$H,'MLA FEED 2'!$B70,'MLA Data Dump'!$M:$M,'MLA FEED 2'!M$2,'MLA Data Dump'!$I:$I,'MLA FEED 2'!$B$60)</f>
        <v>4</v>
      </c>
      <c r="N70" s="16">
        <f t="shared" ref="N70:N72" si="52">SUBTOTAL(9,K70:M70)</f>
        <v>10</v>
      </c>
      <c r="O70" s="15">
        <f>COUNTIFS('MLA Data Dump'!$H:$H,'MLA FEED 2'!$B70,'MLA Data Dump'!$M:$M,'MLA FEED 2'!O$2,'MLA Data Dump'!$I:$I,'MLA FEED 2'!$B$60)</f>
        <v>8</v>
      </c>
      <c r="P70" s="15">
        <f>COUNTIFS('MLA Data Dump'!$H:$H,'MLA FEED 2'!$B70,'MLA Data Dump'!$M:$M,'MLA FEED 2'!P$2,'MLA Data Dump'!$I:$I,'MLA FEED 2'!$B$60)</f>
        <v>11</v>
      </c>
      <c r="Q70" s="15">
        <f>COUNTIFS('MLA Data Dump'!$H:$H,'MLA FEED 2'!$B70,'MLA Data Dump'!$M:$M,'MLA FEED 2'!Q$2,'MLA Data Dump'!$I:$I,'MLA FEED 2'!$B$60)</f>
        <v>6</v>
      </c>
      <c r="R70" s="16">
        <f t="shared" ref="R70:R72" si="53">SUBTOTAL(9,O70:Q70)</f>
        <v>25</v>
      </c>
      <c r="S70" s="16">
        <f t="shared" ref="S70:S72" si="54">SUBTOTAL(9,C70:R70)</f>
        <v>73</v>
      </c>
      <c r="T70" s="15">
        <f>COUNTIFS('MLA Data Dump'!$H:$H,'MLA FEED 2'!$B70,'MLA Data Dump'!$M:$M,'MLA FEED 2'!T$2,'MLA Data Dump'!$I:$I,'MLA FEED 2'!$B$60)</f>
        <v>8</v>
      </c>
      <c r="U70" s="15">
        <f>COUNTIFS('MLA Data Dump'!$H:$H,'MLA FEED 2'!$B70,'MLA Data Dump'!$M:$M,'MLA FEED 2'!U$2,'MLA Data Dump'!$I:$I,'MLA FEED 2'!$B$60)</f>
        <v>13</v>
      </c>
      <c r="V70" s="15">
        <f>COUNTIFS('MLA Data Dump'!$H:$H,'MLA FEED 2'!$B70,'MLA Data Dump'!$M:$M,'MLA FEED 2'!V$2,'MLA Data Dump'!$I:$I,'MLA FEED 2'!$B$60)</f>
        <v>6</v>
      </c>
      <c r="W70" s="16">
        <f t="shared" ref="W70:W72" si="55">SUBTOTAL(9,T70:V70)</f>
        <v>27</v>
      </c>
      <c r="X70" s="15">
        <f>COUNTIFS('MLA Data Dump'!$H:$H,'MLA FEED 2'!$B70,'MLA Data Dump'!$M:$M,'MLA FEED 2'!X$2,'MLA Data Dump'!$I:$I,'MLA FEED 2'!$B$60)</f>
        <v>6</v>
      </c>
      <c r="Y70" s="15">
        <f>COUNTIFS('MLA Data Dump'!$H:$H,'MLA FEED 2'!$B70,'MLA Data Dump'!$M:$M,'MLA FEED 2'!Y$2,'MLA Data Dump'!$I:$I,'MLA FEED 2'!$B$60)</f>
        <v>10</v>
      </c>
      <c r="Z70" s="15">
        <f>COUNTIFS('MLA Data Dump'!$H:$H,'MLA FEED 2'!$B70,'MLA Data Dump'!$M:$M,'MLA FEED 2'!Z$2,'MLA Data Dump'!$I:$I,'MLA FEED 2'!$B$60)</f>
        <v>6</v>
      </c>
      <c r="AA70" s="16">
        <f t="shared" ref="AA70:AA72" si="56">SUBTOTAL(9,X70:Z70)</f>
        <v>22</v>
      </c>
      <c r="AB70" s="15">
        <f>COUNTIFS('MLA Data Dump'!$H:$H,'MLA FEED 2'!$B70,'MLA Data Dump'!$M:$M,'MLA FEED 2'!AB$2,'MLA Data Dump'!$I:$I,'MLA FEED 2'!$B$60)</f>
        <v>6</v>
      </c>
      <c r="AC70" s="15">
        <f>COUNTIFS('MLA Data Dump'!$H:$H,'MLA FEED 2'!$B70,'MLA Data Dump'!$M:$M,'MLA FEED 2'!AC$2,'MLA Data Dump'!$I:$I,'MLA FEED 2'!$B$60)</f>
        <v>13</v>
      </c>
      <c r="AD70" s="15">
        <f>COUNTIFS('MLA Data Dump'!$H:$H,'MLA FEED 2'!$B70,'MLA Data Dump'!$M:$M,'MLA FEED 2'!AD$2,'MLA Data Dump'!$I:$I,'MLA FEED 2'!$B$60)</f>
        <v>14</v>
      </c>
      <c r="AE70" s="16">
        <f t="shared" ref="AE70:AE72" si="57">SUBTOTAL(9,AB70:AD70)</f>
        <v>33</v>
      </c>
      <c r="AF70" s="15">
        <f>COUNTIFS('MLA Data Dump'!$H:$H,'MLA FEED 2'!$B70,'MLA Data Dump'!$M:$M,'MLA FEED 2'!AF$2,'MLA Data Dump'!$I:$I,'MLA FEED 2'!$B$60)</f>
        <v>3</v>
      </c>
      <c r="AG70" s="15">
        <f>COUNTIFS('MLA Data Dump'!$H:$H,'MLA FEED 2'!$B70,'MLA Data Dump'!$M:$M,'MLA FEED 2'!AG$2,'MLA Data Dump'!$I:$I,'MLA FEED 2'!$B$60)</f>
        <v>14</v>
      </c>
      <c r="AH70" s="15">
        <f>COUNTIFS('MLA Data Dump'!$H:$H,'MLA FEED 2'!$B70,'MLA Data Dump'!$M:$M,'MLA FEED 2'!AH$2,'MLA Data Dump'!$I:$I,'MLA FEED 2'!$B$60)</f>
        <v>0</v>
      </c>
      <c r="AI70" s="16">
        <f t="shared" ref="AI70:AI72" si="58">SUBTOTAL(9,AF70:AH70)</f>
        <v>17</v>
      </c>
      <c r="AJ70" s="16">
        <f t="shared" ref="AJ70:AJ72" si="59">SUBTOTAL(9,T70:AI70)</f>
        <v>99</v>
      </c>
    </row>
    <row r="71" spans="1:36" x14ac:dyDescent="0.25">
      <c r="A71" s="63"/>
      <c r="B71" s="14" t="s">
        <v>10</v>
      </c>
      <c r="C71" s="15">
        <f>COUNTIFS('MLA Data Dump'!$H:$H,'MLA FEED 2'!$B71,'MLA Data Dump'!$M:$M,'MLA FEED 2'!C$2,'MLA Data Dump'!$I:$I,'MLA FEED 2'!$B$60)</f>
        <v>8</v>
      </c>
      <c r="D71" s="15">
        <f>COUNTIFS('MLA Data Dump'!$H:$H,'MLA FEED 2'!$B71,'MLA Data Dump'!$M:$M,'MLA FEED 2'!D$2,'MLA Data Dump'!$I:$I,'MLA FEED 2'!$B$60)</f>
        <v>14</v>
      </c>
      <c r="E71" s="15">
        <f>COUNTIFS('MLA Data Dump'!$H:$H,'MLA FEED 2'!$B71,'MLA Data Dump'!$M:$M,'MLA FEED 2'!E$2,'MLA Data Dump'!$I:$I,'MLA FEED 2'!$B$60)</f>
        <v>7</v>
      </c>
      <c r="F71" s="16">
        <f t="shared" si="50"/>
        <v>29</v>
      </c>
      <c r="G71" s="15">
        <f>COUNTIFS('MLA Data Dump'!$H:$H,'MLA FEED 2'!$B71,'MLA Data Dump'!$M:$M,'MLA FEED 2'!G$2,'MLA Data Dump'!$I:$I,'MLA FEED 2'!$B$60)</f>
        <v>5</v>
      </c>
      <c r="H71" s="15">
        <f>COUNTIFS('MLA Data Dump'!$H:$H,'MLA FEED 2'!$B71,'MLA Data Dump'!$M:$M,'MLA FEED 2'!H$2,'MLA Data Dump'!$I:$I,'MLA FEED 2'!$B$60)</f>
        <v>9</v>
      </c>
      <c r="I71" s="15">
        <f>COUNTIFS('MLA Data Dump'!$H:$H,'MLA FEED 2'!$B71,'MLA Data Dump'!$M:$M,'MLA FEED 2'!I$2,'MLA Data Dump'!$I:$I,'MLA FEED 2'!$B$60)</f>
        <v>6</v>
      </c>
      <c r="J71" s="16">
        <f t="shared" si="51"/>
        <v>20</v>
      </c>
      <c r="K71" s="15">
        <f>COUNTIFS('MLA Data Dump'!$H:$H,'MLA FEED 2'!$B71,'MLA Data Dump'!$M:$M,'MLA FEED 2'!K$2,'MLA Data Dump'!$I:$I,'MLA FEED 2'!$B$60)</f>
        <v>4</v>
      </c>
      <c r="L71" s="15">
        <f>COUNTIFS('MLA Data Dump'!$H:$H,'MLA FEED 2'!$B71,'MLA Data Dump'!$M:$M,'MLA FEED 2'!L$2,'MLA Data Dump'!$I:$I,'MLA FEED 2'!$B$60)</f>
        <v>7</v>
      </c>
      <c r="M71" s="15">
        <f>COUNTIFS('MLA Data Dump'!$H:$H,'MLA FEED 2'!$B71,'MLA Data Dump'!$M:$M,'MLA FEED 2'!M$2,'MLA Data Dump'!$I:$I,'MLA FEED 2'!$B$60)</f>
        <v>9</v>
      </c>
      <c r="N71" s="16">
        <f t="shared" si="52"/>
        <v>20</v>
      </c>
      <c r="O71" s="15">
        <f>COUNTIFS('MLA Data Dump'!$H:$H,'MLA FEED 2'!$B71,'MLA Data Dump'!$M:$M,'MLA FEED 2'!O$2,'MLA Data Dump'!$I:$I,'MLA FEED 2'!$B$60)</f>
        <v>10</v>
      </c>
      <c r="P71" s="15">
        <f>COUNTIFS('MLA Data Dump'!$H:$H,'MLA FEED 2'!$B71,'MLA Data Dump'!$M:$M,'MLA FEED 2'!P$2,'MLA Data Dump'!$I:$I,'MLA FEED 2'!$B$60)</f>
        <v>10</v>
      </c>
      <c r="Q71" s="15">
        <f>COUNTIFS('MLA Data Dump'!$H:$H,'MLA FEED 2'!$B71,'MLA Data Dump'!$M:$M,'MLA FEED 2'!Q$2,'MLA Data Dump'!$I:$I,'MLA FEED 2'!$B$60)</f>
        <v>7</v>
      </c>
      <c r="R71" s="16">
        <f t="shared" si="53"/>
        <v>27</v>
      </c>
      <c r="S71" s="16">
        <f t="shared" si="54"/>
        <v>96</v>
      </c>
      <c r="T71" s="15">
        <f>COUNTIFS('MLA Data Dump'!$H:$H,'MLA FEED 2'!$B71,'MLA Data Dump'!$M:$M,'MLA FEED 2'!T$2,'MLA Data Dump'!$I:$I,'MLA FEED 2'!$B$60)</f>
        <v>7</v>
      </c>
      <c r="U71" s="15">
        <f>COUNTIFS('MLA Data Dump'!$H:$H,'MLA FEED 2'!$B71,'MLA Data Dump'!$M:$M,'MLA FEED 2'!U$2,'MLA Data Dump'!$I:$I,'MLA FEED 2'!$B$60)</f>
        <v>12</v>
      </c>
      <c r="V71" s="15">
        <f>COUNTIFS('MLA Data Dump'!$H:$H,'MLA FEED 2'!$B71,'MLA Data Dump'!$M:$M,'MLA FEED 2'!V$2,'MLA Data Dump'!$I:$I,'MLA FEED 2'!$B$60)</f>
        <v>10</v>
      </c>
      <c r="W71" s="16">
        <f t="shared" si="55"/>
        <v>29</v>
      </c>
      <c r="X71" s="15">
        <f>COUNTIFS('MLA Data Dump'!$H:$H,'MLA FEED 2'!$B71,'MLA Data Dump'!$M:$M,'MLA FEED 2'!X$2,'MLA Data Dump'!$I:$I,'MLA FEED 2'!$B$60)</f>
        <v>9</v>
      </c>
      <c r="Y71" s="15">
        <f>COUNTIFS('MLA Data Dump'!$H:$H,'MLA FEED 2'!$B71,'MLA Data Dump'!$M:$M,'MLA FEED 2'!Y$2,'MLA Data Dump'!$I:$I,'MLA FEED 2'!$B$60)</f>
        <v>11</v>
      </c>
      <c r="Z71" s="15">
        <f>COUNTIFS('MLA Data Dump'!$H:$H,'MLA FEED 2'!$B71,'MLA Data Dump'!$M:$M,'MLA FEED 2'!Z$2,'MLA Data Dump'!$I:$I,'MLA FEED 2'!$B$60)</f>
        <v>6</v>
      </c>
      <c r="AA71" s="16">
        <f t="shared" si="56"/>
        <v>26</v>
      </c>
      <c r="AB71" s="15">
        <f>COUNTIFS('MLA Data Dump'!$H:$H,'MLA FEED 2'!$B71,'MLA Data Dump'!$M:$M,'MLA FEED 2'!AB$2,'MLA Data Dump'!$I:$I,'MLA FEED 2'!$B$60)</f>
        <v>5</v>
      </c>
      <c r="AC71" s="15">
        <f>COUNTIFS('MLA Data Dump'!$H:$H,'MLA FEED 2'!$B71,'MLA Data Dump'!$M:$M,'MLA FEED 2'!AC$2,'MLA Data Dump'!$I:$I,'MLA FEED 2'!$B$60)</f>
        <v>7</v>
      </c>
      <c r="AD71" s="15">
        <f>COUNTIFS('MLA Data Dump'!$H:$H,'MLA FEED 2'!$B71,'MLA Data Dump'!$M:$M,'MLA FEED 2'!AD$2,'MLA Data Dump'!$I:$I,'MLA FEED 2'!$B$60)</f>
        <v>9</v>
      </c>
      <c r="AE71" s="16">
        <f t="shared" si="57"/>
        <v>21</v>
      </c>
      <c r="AF71" s="15">
        <f>COUNTIFS('MLA Data Dump'!$H:$H,'MLA FEED 2'!$B71,'MLA Data Dump'!$M:$M,'MLA FEED 2'!AF$2,'MLA Data Dump'!$I:$I,'MLA FEED 2'!$B$60)</f>
        <v>9</v>
      </c>
      <c r="AG71" s="15">
        <f>COUNTIFS('MLA Data Dump'!$H:$H,'MLA FEED 2'!$B71,'MLA Data Dump'!$M:$M,'MLA FEED 2'!AG$2,'MLA Data Dump'!$I:$I,'MLA FEED 2'!$B$60)</f>
        <v>16</v>
      </c>
      <c r="AH71" s="15">
        <f>COUNTIFS('MLA Data Dump'!$H:$H,'MLA FEED 2'!$B71,'MLA Data Dump'!$M:$M,'MLA FEED 2'!AH$2,'MLA Data Dump'!$I:$I,'MLA FEED 2'!$B$60)</f>
        <v>0</v>
      </c>
      <c r="AI71" s="16">
        <f t="shared" si="58"/>
        <v>25</v>
      </c>
      <c r="AJ71" s="16">
        <f t="shared" si="59"/>
        <v>101</v>
      </c>
    </row>
    <row r="72" spans="1:36" x14ac:dyDescent="0.25">
      <c r="A72" s="64"/>
      <c r="B72" s="14" t="s">
        <v>11</v>
      </c>
      <c r="C72" s="15">
        <f>COUNTIFS('MLA Data Dump'!$H:$H,'MLA FEED 2'!$B72,'MLA Data Dump'!$M:$M,'MLA FEED 2'!C$2,'MLA Data Dump'!$I:$I,'MLA FEED 2'!$B$60)</f>
        <v>8</v>
      </c>
      <c r="D72" s="15">
        <f>COUNTIFS('MLA Data Dump'!$H:$H,'MLA FEED 2'!$B72,'MLA Data Dump'!$M:$M,'MLA FEED 2'!D$2,'MLA Data Dump'!$I:$I,'MLA FEED 2'!$B$60)</f>
        <v>10</v>
      </c>
      <c r="E72" s="15">
        <f>COUNTIFS('MLA Data Dump'!$H:$H,'MLA FEED 2'!$B72,'MLA Data Dump'!$M:$M,'MLA FEED 2'!E$2,'MLA Data Dump'!$I:$I,'MLA FEED 2'!$B$60)</f>
        <v>1</v>
      </c>
      <c r="F72" s="16">
        <f t="shared" si="50"/>
        <v>19</v>
      </c>
      <c r="G72" s="15">
        <f>COUNTIFS('MLA Data Dump'!$H:$H,'MLA FEED 2'!$B72,'MLA Data Dump'!$M:$M,'MLA FEED 2'!G$2,'MLA Data Dump'!$I:$I,'MLA FEED 2'!$B$60)</f>
        <v>2</v>
      </c>
      <c r="H72" s="15">
        <f>COUNTIFS('MLA Data Dump'!$H:$H,'MLA FEED 2'!$B72,'MLA Data Dump'!$M:$M,'MLA FEED 2'!H$2,'MLA Data Dump'!$I:$I,'MLA FEED 2'!$B$60)</f>
        <v>2</v>
      </c>
      <c r="I72" s="15">
        <f>COUNTIFS('MLA Data Dump'!$H:$H,'MLA FEED 2'!$B72,'MLA Data Dump'!$M:$M,'MLA FEED 2'!I$2,'MLA Data Dump'!$I:$I,'MLA FEED 2'!$B$60)</f>
        <v>6</v>
      </c>
      <c r="J72" s="16">
        <f t="shared" si="51"/>
        <v>10</v>
      </c>
      <c r="K72" s="15">
        <f>COUNTIFS('MLA Data Dump'!$H:$H,'MLA FEED 2'!$B72,'MLA Data Dump'!$M:$M,'MLA FEED 2'!K$2,'MLA Data Dump'!$I:$I,'MLA FEED 2'!$B$60)</f>
        <v>3</v>
      </c>
      <c r="L72" s="15">
        <f>COUNTIFS('MLA Data Dump'!$H:$H,'MLA FEED 2'!$B72,'MLA Data Dump'!$M:$M,'MLA FEED 2'!L$2,'MLA Data Dump'!$I:$I,'MLA FEED 2'!$B$60)</f>
        <v>2</v>
      </c>
      <c r="M72" s="15">
        <f>COUNTIFS('MLA Data Dump'!$H:$H,'MLA FEED 2'!$B72,'MLA Data Dump'!$M:$M,'MLA FEED 2'!M$2,'MLA Data Dump'!$I:$I,'MLA FEED 2'!$B$60)</f>
        <v>3</v>
      </c>
      <c r="N72" s="16">
        <f t="shared" si="52"/>
        <v>8</v>
      </c>
      <c r="O72" s="15">
        <f>COUNTIFS('MLA Data Dump'!$H:$H,'MLA FEED 2'!$B72,'MLA Data Dump'!$M:$M,'MLA FEED 2'!O$2,'MLA Data Dump'!$I:$I,'MLA FEED 2'!$B$60)</f>
        <v>8</v>
      </c>
      <c r="P72" s="15">
        <f>COUNTIFS('MLA Data Dump'!$H:$H,'MLA FEED 2'!$B72,'MLA Data Dump'!$M:$M,'MLA FEED 2'!P$2,'MLA Data Dump'!$I:$I,'MLA FEED 2'!$B$60)</f>
        <v>10</v>
      </c>
      <c r="Q72" s="15">
        <f>COUNTIFS('MLA Data Dump'!$H:$H,'MLA FEED 2'!$B72,'MLA Data Dump'!$M:$M,'MLA FEED 2'!Q$2,'MLA Data Dump'!$I:$I,'MLA FEED 2'!$B$60)</f>
        <v>7</v>
      </c>
      <c r="R72" s="16">
        <f t="shared" si="53"/>
        <v>25</v>
      </c>
      <c r="S72" s="16">
        <f t="shared" si="54"/>
        <v>62</v>
      </c>
      <c r="T72" s="15">
        <f>COUNTIFS('MLA Data Dump'!$H:$H,'MLA FEED 2'!$B72,'MLA Data Dump'!$M:$M,'MLA FEED 2'!T$2,'MLA Data Dump'!$I:$I,'MLA FEED 2'!$B$60)</f>
        <v>6</v>
      </c>
      <c r="U72" s="15">
        <f>COUNTIFS('MLA Data Dump'!$H:$H,'MLA FEED 2'!$B72,'MLA Data Dump'!$M:$M,'MLA FEED 2'!U$2,'MLA Data Dump'!$I:$I,'MLA FEED 2'!$B$60)</f>
        <v>9</v>
      </c>
      <c r="V72" s="15">
        <f>COUNTIFS('MLA Data Dump'!$H:$H,'MLA FEED 2'!$B72,'MLA Data Dump'!$M:$M,'MLA FEED 2'!V$2,'MLA Data Dump'!$I:$I,'MLA FEED 2'!$B$60)</f>
        <v>5</v>
      </c>
      <c r="W72" s="16">
        <f t="shared" si="55"/>
        <v>20</v>
      </c>
      <c r="X72" s="15">
        <f>COUNTIFS('MLA Data Dump'!$H:$H,'MLA FEED 2'!$B72,'MLA Data Dump'!$M:$M,'MLA FEED 2'!X$2,'MLA Data Dump'!$I:$I,'MLA FEED 2'!$B$60)</f>
        <v>4</v>
      </c>
      <c r="Y72" s="15">
        <f>COUNTIFS('MLA Data Dump'!$H:$H,'MLA FEED 2'!$B72,'MLA Data Dump'!$M:$M,'MLA FEED 2'!Y$2,'MLA Data Dump'!$I:$I,'MLA FEED 2'!$B$60)</f>
        <v>9</v>
      </c>
      <c r="Z72" s="15">
        <f>COUNTIFS('MLA Data Dump'!$H:$H,'MLA FEED 2'!$B72,'MLA Data Dump'!$M:$M,'MLA FEED 2'!Z$2,'MLA Data Dump'!$I:$I,'MLA FEED 2'!$B$60)</f>
        <v>6</v>
      </c>
      <c r="AA72" s="16">
        <f t="shared" si="56"/>
        <v>19</v>
      </c>
      <c r="AB72" s="15">
        <f>COUNTIFS('MLA Data Dump'!$H:$H,'MLA FEED 2'!$B72,'MLA Data Dump'!$M:$M,'MLA FEED 2'!AB$2,'MLA Data Dump'!$I:$I,'MLA FEED 2'!$B$60)</f>
        <v>6</v>
      </c>
      <c r="AC72" s="15">
        <f>COUNTIFS('MLA Data Dump'!$H:$H,'MLA FEED 2'!$B72,'MLA Data Dump'!$M:$M,'MLA FEED 2'!AC$2,'MLA Data Dump'!$I:$I,'MLA FEED 2'!$B$60)</f>
        <v>12</v>
      </c>
      <c r="AD72" s="15">
        <f>COUNTIFS('MLA Data Dump'!$H:$H,'MLA FEED 2'!$B72,'MLA Data Dump'!$M:$M,'MLA FEED 2'!AD$2,'MLA Data Dump'!$I:$I,'MLA FEED 2'!$B$60)</f>
        <v>13</v>
      </c>
      <c r="AE72" s="16">
        <f t="shared" si="57"/>
        <v>31</v>
      </c>
      <c r="AF72" s="15">
        <f>COUNTIFS('MLA Data Dump'!$H:$H,'MLA FEED 2'!$B72,'MLA Data Dump'!$M:$M,'MLA FEED 2'!AF$2,'MLA Data Dump'!$I:$I,'MLA FEED 2'!$B$60)</f>
        <v>4</v>
      </c>
      <c r="AG72" s="15">
        <f>COUNTIFS('MLA Data Dump'!$H:$H,'MLA FEED 2'!$B72,'MLA Data Dump'!$M:$M,'MLA FEED 2'!AG$2,'MLA Data Dump'!$I:$I,'MLA FEED 2'!$B$60)</f>
        <v>14</v>
      </c>
      <c r="AH72" s="15">
        <f>COUNTIFS('MLA Data Dump'!$H:$H,'MLA FEED 2'!$B72,'MLA Data Dump'!$M:$M,'MLA FEED 2'!AH$2,'MLA Data Dump'!$I:$I,'MLA FEED 2'!$B$60)</f>
        <v>0</v>
      </c>
      <c r="AI72" s="16">
        <f t="shared" si="58"/>
        <v>18</v>
      </c>
      <c r="AJ72" s="16">
        <f t="shared" si="59"/>
        <v>88</v>
      </c>
    </row>
    <row r="73" spans="1:36" ht="15.75" thickBot="1" x14ac:dyDescent="0.3"/>
    <row r="74" spans="1:36" ht="15.75" thickBot="1" x14ac:dyDescent="0.3">
      <c r="B74" s="10" t="s">
        <v>1644</v>
      </c>
    </row>
    <row r="75" spans="1:36" ht="15" customHeight="1" x14ac:dyDescent="0.25">
      <c r="A75" s="62" t="s">
        <v>1360</v>
      </c>
      <c r="B75" s="14" t="s">
        <v>1647</v>
      </c>
      <c r="C75" s="15">
        <f>SUBTOTAL(9,$C61:C61)</f>
        <v>5</v>
      </c>
      <c r="D75" s="15">
        <f>SUBTOTAL(9,$C61:D61)</f>
        <v>22</v>
      </c>
      <c r="E75" s="15">
        <f>SUBTOTAL(9,$C61:E61)</f>
        <v>22</v>
      </c>
      <c r="F75" s="16">
        <f>SUBTOTAL(9,$C61:F61)</f>
        <v>22</v>
      </c>
      <c r="G75" s="15">
        <f>SUBTOTAL(9,$C61:G61)</f>
        <v>25</v>
      </c>
      <c r="H75" s="15">
        <f>SUBTOTAL(9,$C61:H61)</f>
        <v>27</v>
      </c>
      <c r="I75" s="15">
        <f>SUBTOTAL(9,$C61:I61)</f>
        <v>34</v>
      </c>
      <c r="J75" s="16">
        <f>SUBTOTAL(9,$C61:J61)</f>
        <v>34</v>
      </c>
      <c r="K75" s="15">
        <f>SUBTOTAL(9,$C61:K61)</f>
        <v>38</v>
      </c>
      <c r="L75" s="15">
        <f>SUBTOTAL(9,$C61:L61)</f>
        <v>43</v>
      </c>
      <c r="M75" s="15">
        <f>SUBTOTAL(9,$C61:M61)</f>
        <v>46</v>
      </c>
      <c r="N75" s="16">
        <f>SUBTOTAL(9,$C61:N61)</f>
        <v>46</v>
      </c>
      <c r="O75" s="15">
        <f>SUBTOTAL(9,$C61:O61)</f>
        <v>61</v>
      </c>
      <c r="P75" s="15">
        <f>SUBTOTAL(9,$C61:P61)</f>
        <v>69</v>
      </c>
      <c r="Q75" s="15">
        <f>SUBTOTAL(9,$C61:Q61)</f>
        <v>78</v>
      </c>
      <c r="R75" s="16">
        <f>SUBTOTAL(9,$C61:R61)</f>
        <v>78</v>
      </c>
      <c r="S75" s="16">
        <f>SUBTOTAL(9,$C61:S61)</f>
        <v>78</v>
      </c>
      <c r="T75" s="15">
        <f>SUBTOTAL(9,$T61:T61)</f>
        <v>8</v>
      </c>
      <c r="U75" s="15">
        <f>SUBTOTAL(9,$T61:U61)</f>
        <v>18</v>
      </c>
      <c r="V75" s="15">
        <f>SUBTOTAL(9,$T61:V61)</f>
        <v>24</v>
      </c>
      <c r="W75" s="16">
        <f>SUBTOTAL(9,$T61:W61)</f>
        <v>24</v>
      </c>
      <c r="X75" s="15">
        <f>SUBTOTAL(9,$T61:X61)</f>
        <v>27</v>
      </c>
      <c r="Y75" s="15">
        <f>SUBTOTAL(9,$T61:Y61)</f>
        <v>38</v>
      </c>
      <c r="Z75" s="15">
        <f>SUBTOTAL(9,$T61:Z61)</f>
        <v>42</v>
      </c>
      <c r="AA75" s="16">
        <f>SUBTOTAL(9,$T61:AA61)</f>
        <v>42</v>
      </c>
      <c r="AB75" s="15">
        <f>SUBTOTAL(9,$T61:AB61)</f>
        <v>48</v>
      </c>
      <c r="AC75" s="15">
        <f>SUBTOTAL(9,$T61:AC61)</f>
        <v>64</v>
      </c>
      <c r="AD75" s="15">
        <f>SUBTOTAL(9,$T61:AD61)</f>
        <v>77</v>
      </c>
      <c r="AE75" s="16">
        <f>SUBTOTAL(9,$T61:AE61)</f>
        <v>77</v>
      </c>
      <c r="AF75" s="15">
        <f>SUBTOTAL(9,$T61:AF61)</f>
        <v>83</v>
      </c>
      <c r="AG75" s="15">
        <f>SUBTOTAL(9,$T61:AG61)</f>
        <v>92</v>
      </c>
      <c r="AH75" s="15">
        <f>SUBTOTAL(9,$T61:AH61)</f>
        <v>92</v>
      </c>
      <c r="AI75" s="16">
        <f>SUBTOTAL(9,$T61:AI61)</f>
        <v>92</v>
      </c>
      <c r="AJ75" s="16">
        <f>SUBTOTAL(9,$T61:AJ61)</f>
        <v>92</v>
      </c>
    </row>
    <row r="76" spans="1:36" x14ac:dyDescent="0.25">
      <c r="A76" s="63"/>
      <c r="B76" s="14" t="s">
        <v>1650</v>
      </c>
      <c r="C76" s="15">
        <f>SUBTOTAL(9,$C62:C62)</f>
        <v>8</v>
      </c>
      <c r="D76" s="15">
        <f>SUBTOTAL(9,$C62:D62)</f>
        <v>27</v>
      </c>
      <c r="E76" s="15">
        <f>SUBTOTAL(9,$C62:E62)</f>
        <v>28</v>
      </c>
      <c r="F76" s="16">
        <f>SUBTOTAL(9,$C62:F62)</f>
        <v>28</v>
      </c>
      <c r="G76" s="15">
        <f>SUBTOTAL(9,$C62:G62)</f>
        <v>31</v>
      </c>
      <c r="H76" s="15">
        <f>SUBTOTAL(9,$C62:H62)</f>
        <v>32</v>
      </c>
      <c r="I76" s="15">
        <f>SUBTOTAL(9,$C62:I62)</f>
        <v>39</v>
      </c>
      <c r="J76" s="16">
        <f>SUBTOTAL(9,$C62:J62)</f>
        <v>39</v>
      </c>
      <c r="K76" s="15">
        <f>SUBTOTAL(9,$C62:K62)</f>
        <v>43</v>
      </c>
      <c r="L76" s="15">
        <f>SUBTOTAL(9,$C62:L62)</f>
        <v>48</v>
      </c>
      <c r="M76" s="15">
        <f>SUBTOTAL(9,$C62:M62)</f>
        <v>51</v>
      </c>
      <c r="N76" s="16">
        <f>SUBTOTAL(9,$C62:N62)</f>
        <v>51</v>
      </c>
      <c r="O76" s="15">
        <f>SUBTOTAL(9,$C62:O62)</f>
        <v>65</v>
      </c>
      <c r="P76" s="15">
        <f>SUBTOTAL(9,$C62:P62)</f>
        <v>74</v>
      </c>
      <c r="Q76" s="15">
        <f>SUBTOTAL(9,$C62:Q62)</f>
        <v>83</v>
      </c>
      <c r="R76" s="16">
        <f>SUBTOTAL(9,$C62:R62)</f>
        <v>83</v>
      </c>
      <c r="S76" s="16">
        <f>SUBTOTAL(9,$C62:S62)</f>
        <v>83</v>
      </c>
      <c r="T76" s="15">
        <f>SUBTOTAL(9,$T62:T62)</f>
        <v>10</v>
      </c>
      <c r="U76" s="15">
        <f>SUBTOTAL(9,$T62:U62)</f>
        <v>20</v>
      </c>
      <c r="V76" s="15">
        <f>SUBTOTAL(9,$T62:V62)</f>
        <v>26</v>
      </c>
      <c r="W76" s="16">
        <f>SUBTOTAL(9,$T62:W62)</f>
        <v>26</v>
      </c>
      <c r="X76" s="15">
        <f>SUBTOTAL(9,$T62:X62)</f>
        <v>29</v>
      </c>
      <c r="Y76" s="15">
        <f>SUBTOTAL(9,$T62:Y62)</f>
        <v>40</v>
      </c>
      <c r="Z76" s="15">
        <f>SUBTOTAL(9,$T62:Z62)</f>
        <v>44</v>
      </c>
      <c r="AA76" s="16">
        <f>SUBTOTAL(9,$T62:AA62)</f>
        <v>44</v>
      </c>
      <c r="AB76" s="15">
        <f>SUBTOTAL(9,$T62:AB62)</f>
        <v>49</v>
      </c>
      <c r="AC76" s="15">
        <f>SUBTOTAL(9,$T62:AC62)</f>
        <v>64</v>
      </c>
      <c r="AD76" s="15">
        <f>SUBTOTAL(9,$T62:AD62)</f>
        <v>77</v>
      </c>
      <c r="AE76" s="16">
        <f>SUBTOTAL(9,$T62:AE62)</f>
        <v>77</v>
      </c>
      <c r="AF76" s="15">
        <f>SUBTOTAL(9,$T62:AF62)</f>
        <v>82</v>
      </c>
      <c r="AG76" s="15">
        <f>SUBTOTAL(9,$T62:AG62)</f>
        <v>91</v>
      </c>
      <c r="AH76" s="15">
        <f>SUBTOTAL(9,$T62:AH62)</f>
        <v>91</v>
      </c>
      <c r="AI76" s="16">
        <f>SUBTOTAL(9,$T62:AI62)</f>
        <v>91</v>
      </c>
      <c r="AJ76" s="16">
        <f>SUBTOTAL(9,$T62:AJ62)</f>
        <v>91</v>
      </c>
    </row>
    <row r="77" spans="1:36" x14ac:dyDescent="0.25">
      <c r="A77" s="63"/>
      <c r="B77" s="14" t="s">
        <v>1651</v>
      </c>
      <c r="C77" s="15">
        <f>SUBTOTAL(9,$C63:C63)</f>
        <v>2</v>
      </c>
      <c r="D77" s="15">
        <f>SUBTOTAL(9,$C63:D63)</f>
        <v>2</v>
      </c>
      <c r="E77" s="15">
        <f>SUBTOTAL(9,$C63:E63)</f>
        <v>2</v>
      </c>
      <c r="F77" s="16">
        <f>SUBTOTAL(9,$C63:F63)</f>
        <v>2</v>
      </c>
      <c r="G77" s="15">
        <f>SUBTOTAL(9,$C63:G63)</f>
        <v>3</v>
      </c>
      <c r="H77" s="15">
        <f>SUBTOTAL(9,$C63:H63)</f>
        <v>3</v>
      </c>
      <c r="I77" s="15">
        <f>SUBTOTAL(9,$C63:I63)</f>
        <v>3</v>
      </c>
      <c r="J77" s="16">
        <f>SUBTOTAL(9,$C63:J63)</f>
        <v>3</v>
      </c>
      <c r="K77" s="15">
        <f>SUBTOTAL(9,$C63:K63)</f>
        <v>3</v>
      </c>
      <c r="L77" s="15">
        <f>SUBTOTAL(9,$C63:L63)</f>
        <v>3</v>
      </c>
      <c r="M77" s="15">
        <f>SUBTOTAL(9,$C63:M63)</f>
        <v>3</v>
      </c>
      <c r="N77" s="16">
        <f>SUBTOTAL(9,$C63:N63)</f>
        <v>3</v>
      </c>
      <c r="O77" s="15">
        <f>SUBTOTAL(9,$C63:O63)</f>
        <v>3</v>
      </c>
      <c r="P77" s="15">
        <f>SUBTOTAL(9,$C63:P63)</f>
        <v>3</v>
      </c>
      <c r="Q77" s="15">
        <f>SUBTOTAL(9,$C63:Q63)</f>
        <v>3</v>
      </c>
      <c r="R77" s="16">
        <f>SUBTOTAL(9,$C63:R63)</f>
        <v>3</v>
      </c>
      <c r="S77" s="16">
        <f>SUBTOTAL(9,$C63:S63)</f>
        <v>3</v>
      </c>
      <c r="T77" s="15">
        <f>SUBTOTAL(9,$T63:T63)</f>
        <v>1</v>
      </c>
      <c r="U77" s="15">
        <f>SUBTOTAL(9,$T63:U63)</f>
        <v>1</v>
      </c>
      <c r="V77" s="15">
        <f>SUBTOTAL(9,$T63:V63)</f>
        <v>1</v>
      </c>
      <c r="W77" s="16">
        <f>SUBTOTAL(9,$T63:W63)</f>
        <v>1</v>
      </c>
      <c r="X77" s="15">
        <f>SUBTOTAL(9,$T63:X63)</f>
        <v>1</v>
      </c>
      <c r="Y77" s="15">
        <f>SUBTOTAL(9,$T63:Y63)</f>
        <v>1</v>
      </c>
      <c r="Z77" s="15">
        <f>SUBTOTAL(9,$T63:Z63)</f>
        <v>1</v>
      </c>
      <c r="AA77" s="16">
        <f>SUBTOTAL(9,$T63:AA63)</f>
        <v>1</v>
      </c>
      <c r="AB77" s="15">
        <f>SUBTOTAL(9,$T63:AB63)</f>
        <v>1</v>
      </c>
      <c r="AC77" s="15">
        <f>SUBTOTAL(9,$T63:AC63)</f>
        <v>6</v>
      </c>
      <c r="AD77" s="15">
        <f>SUBTOTAL(9,$T63:AD63)</f>
        <v>6</v>
      </c>
      <c r="AE77" s="16">
        <f>SUBTOTAL(9,$T63:AE63)</f>
        <v>6</v>
      </c>
      <c r="AF77" s="15">
        <f>SUBTOTAL(9,$T63:AF63)</f>
        <v>6</v>
      </c>
      <c r="AG77" s="15">
        <f>SUBTOTAL(9,$T63:AG63)</f>
        <v>6</v>
      </c>
      <c r="AH77" s="15">
        <f>SUBTOTAL(9,$T63:AH63)</f>
        <v>6</v>
      </c>
      <c r="AI77" s="16">
        <f>SUBTOTAL(9,$T63:AI63)</f>
        <v>6</v>
      </c>
      <c r="AJ77" s="16">
        <f>SUBTOTAL(9,$T63:AJ63)</f>
        <v>6</v>
      </c>
    </row>
    <row r="78" spans="1:36" x14ac:dyDescent="0.25">
      <c r="A78" s="63"/>
      <c r="B78" s="14" t="s">
        <v>1652</v>
      </c>
      <c r="C78" s="15">
        <f>SUBTOTAL(9,$C64:C64)</f>
        <v>0</v>
      </c>
      <c r="D78" s="15">
        <f>SUBTOTAL(9,$C64:D64)</f>
        <v>0</v>
      </c>
      <c r="E78" s="15">
        <f>SUBTOTAL(9,$C64:E64)</f>
        <v>0</v>
      </c>
      <c r="F78" s="16">
        <f>SUBTOTAL(9,$C64:F64)</f>
        <v>0</v>
      </c>
      <c r="G78" s="15">
        <f>SUBTOTAL(9,$C64:G64)</f>
        <v>0</v>
      </c>
      <c r="H78" s="15">
        <f>SUBTOTAL(9,$C64:H64)</f>
        <v>0</v>
      </c>
      <c r="I78" s="15">
        <f>SUBTOTAL(9,$C64:I64)</f>
        <v>0</v>
      </c>
      <c r="J78" s="16">
        <f>SUBTOTAL(9,$C64:J64)</f>
        <v>0</v>
      </c>
      <c r="K78" s="15">
        <f>SUBTOTAL(9,$C64:K64)</f>
        <v>0</v>
      </c>
      <c r="L78" s="15">
        <f>SUBTOTAL(9,$C64:L64)</f>
        <v>0</v>
      </c>
      <c r="M78" s="15">
        <f>SUBTOTAL(9,$C64:M64)</f>
        <v>17</v>
      </c>
      <c r="N78" s="16">
        <f>SUBTOTAL(9,$C64:N64)</f>
        <v>17</v>
      </c>
      <c r="O78" s="15">
        <f>SUBTOTAL(9,$C64:O64)</f>
        <v>56</v>
      </c>
      <c r="P78" s="15">
        <f>SUBTOTAL(9,$C64:P64)</f>
        <v>117</v>
      </c>
      <c r="Q78" s="15">
        <f>SUBTOTAL(9,$C64:Q64)</f>
        <v>151</v>
      </c>
      <c r="R78" s="16">
        <f>SUBTOTAL(9,$C64:R64)</f>
        <v>151</v>
      </c>
      <c r="S78" s="16">
        <f>SUBTOTAL(9,$C64:S64)</f>
        <v>151</v>
      </c>
      <c r="T78" s="15">
        <f>SUBTOTAL(9,$T64:T64)</f>
        <v>20</v>
      </c>
      <c r="U78" s="15">
        <f>SUBTOTAL(9,$T64:U64)</f>
        <v>39</v>
      </c>
      <c r="V78" s="15">
        <f>SUBTOTAL(9,$T64:V64)</f>
        <v>44</v>
      </c>
      <c r="W78" s="16">
        <f>SUBTOTAL(9,$T64:W64)</f>
        <v>44</v>
      </c>
      <c r="X78" s="15">
        <f>SUBTOTAL(9,$T64:X64)</f>
        <v>57</v>
      </c>
      <c r="Y78" s="15">
        <f>SUBTOTAL(9,$T64:Y64)</f>
        <v>64</v>
      </c>
      <c r="Z78" s="15">
        <f>SUBTOTAL(9,$T64:Z64)</f>
        <v>69</v>
      </c>
      <c r="AA78" s="16">
        <f>SUBTOTAL(9,$T64:AA64)</f>
        <v>69</v>
      </c>
      <c r="AB78" s="15">
        <f>SUBTOTAL(9,$T64:AB64)</f>
        <v>75</v>
      </c>
      <c r="AC78" s="15">
        <f>SUBTOTAL(9,$T64:AC64)</f>
        <v>84</v>
      </c>
      <c r="AD78" s="15">
        <f>SUBTOTAL(9,$T64:AD64)</f>
        <v>101</v>
      </c>
      <c r="AE78" s="16">
        <f>SUBTOTAL(9,$T64:AE64)</f>
        <v>101</v>
      </c>
      <c r="AF78" s="15">
        <f>SUBTOTAL(9,$T64:AF64)</f>
        <v>128</v>
      </c>
      <c r="AG78" s="15">
        <f>SUBTOTAL(9,$T64:AG64)</f>
        <v>188</v>
      </c>
      <c r="AH78" s="15">
        <f>SUBTOTAL(9,$T64:AH64)</f>
        <v>188</v>
      </c>
      <c r="AI78" s="16">
        <f>SUBTOTAL(9,$T64:AI64)</f>
        <v>188</v>
      </c>
      <c r="AJ78" s="16">
        <f>SUBTOTAL(9,$T64:AJ64)</f>
        <v>188</v>
      </c>
    </row>
    <row r="79" spans="1:36" x14ac:dyDescent="0.25">
      <c r="A79" s="63"/>
      <c r="B79" s="14" t="s">
        <v>1653</v>
      </c>
      <c r="C79" s="15">
        <f>SUBTOTAL(9,$C65:C65)</f>
        <v>0</v>
      </c>
      <c r="D79" s="15">
        <f>SUBTOTAL(9,$C65:D65)</f>
        <v>0</v>
      </c>
      <c r="E79" s="15">
        <f>SUBTOTAL(9,$C65:E65)</f>
        <v>0</v>
      </c>
      <c r="F79" s="16">
        <f>SUBTOTAL(9,$C65:F65)</f>
        <v>0</v>
      </c>
      <c r="G79" s="15">
        <f>SUBTOTAL(9,$C65:G65)</f>
        <v>0</v>
      </c>
      <c r="H79" s="15">
        <f>SUBTOTAL(9,$C65:H65)</f>
        <v>0</v>
      </c>
      <c r="I79" s="15">
        <f>SUBTOTAL(9,$C65:I65)</f>
        <v>0</v>
      </c>
      <c r="J79" s="16">
        <f>SUBTOTAL(9,$C65:J65)</f>
        <v>0</v>
      </c>
      <c r="K79" s="15">
        <f>SUBTOTAL(9,$C65:K65)</f>
        <v>0</v>
      </c>
      <c r="L79" s="15">
        <f>SUBTOTAL(9,$C65:L65)</f>
        <v>0</v>
      </c>
      <c r="M79" s="15">
        <f>SUBTOTAL(9,$C65:M65)</f>
        <v>20</v>
      </c>
      <c r="N79" s="16">
        <f>SUBTOTAL(9,$C65:N65)</f>
        <v>20</v>
      </c>
      <c r="O79" s="15">
        <f>SUBTOTAL(9,$C65:O65)</f>
        <v>63</v>
      </c>
      <c r="P79" s="15">
        <f>SUBTOTAL(9,$C65:P65)</f>
        <v>125</v>
      </c>
      <c r="Q79" s="15">
        <f>SUBTOTAL(9,$C65:Q65)</f>
        <v>162</v>
      </c>
      <c r="R79" s="16">
        <f>SUBTOTAL(9,$C65:R65)</f>
        <v>162</v>
      </c>
      <c r="S79" s="16">
        <f>SUBTOTAL(9,$C65:S65)</f>
        <v>162</v>
      </c>
      <c r="T79" s="15">
        <f>SUBTOTAL(9,$T65:T65)</f>
        <v>21</v>
      </c>
      <c r="U79" s="15">
        <f>SUBTOTAL(9,$T65:U65)</f>
        <v>36</v>
      </c>
      <c r="V79" s="15">
        <f>SUBTOTAL(9,$T65:V65)</f>
        <v>40</v>
      </c>
      <c r="W79" s="16">
        <f>SUBTOTAL(9,$T65:W65)</f>
        <v>40</v>
      </c>
      <c r="X79" s="15">
        <f>SUBTOTAL(9,$T65:X65)</f>
        <v>54</v>
      </c>
      <c r="Y79" s="15">
        <f>SUBTOTAL(9,$T65:Y65)</f>
        <v>62</v>
      </c>
      <c r="Z79" s="15">
        <f>SUBTOTAL(9,$T65:Z65)</f>
        <v>66</v>
      </c>
      <c r="AA79" s="16">
        <f>SUBTOTAL(9,$T65:AA65)</f>
        <v>66</v>
      </c>
      <c r="AB79" s="15">
        <f>SUBTOTAL(9,$T65:AB65)</f>
        <v>71</v>
      </c>
      <c r="AC79" s="15">
        <f>SUBTOTAL(9,$T65:AC65)</f>
        <v>81</v>
      </c>
      <c r="AD79" s="15">
        <f>SUBTOTAL(9,$T65:AD65)</f>
        <v>103</v>
      </c>
      <c r="AE79" s="16">
        <f>SUBTOTAL(9,$T65:AE65)</f>
        <v>103</v>
      </c>
      <c r="AF79" s="15">
        <f>SUBTOTAL(9,$T65:AF65)</f>
        <v>130</v>
      </c>
      <c r="AG79" s="15">
        <f>SUBTOTAL(9,$T65:AG65)</f>
        <v>196</v>
      </c>
      <c r="AH79" s="15">
        <f>SUBTOTAL(9,$T65:AH65)</f>
        <v>196</v>
      </c>
      <c r="AI79" s="16">
        <f>SUBTOTAL(9,$T65:AI65)</f>
        <v>196</v>
      </c>
      <c r="AJ79" s="16">
        <f>SUBTOTAL(9,$T65:AJ65)</f>
        <v>196</v>
      </c>
    </row>
    <row r="80" spans="1:36" x14ac:dyDescent="0.25">
      <c r="A80" s="63"/>
      <c r="B80" s="14" t="s">
        <v>1654</v>
      </c>
      <c r="C80" s="15">
        <f>SUBTOTAL(9,$C66:C66)</f>
        <v>0</v>
      </c>
      <c r="D80" s="15">
        <f>SUBTOTAL(9,$C66:D66)</f>
        <v>0</v>
      </c>
      <c r="E80" s="15">
        <f>SUBTOTAL(9,$C66:E66)</f>
        <v>0</v>
      </c>
      <c r="F80" s="16">
        <f>SUBTOTAL(9,$C66:F66)</f>
        <v>0</v>
      </c>
      <c r="G80" s="15">
        <f>SUBTOTAL(9,$C66:G66)</f>
        <v>0</v>
      </c>
      <c r="H80" s="15">
        <f>SUBTOTAL(9,$C66:H66)</f>
        <v>0</v>
      </c>
      <c r="I80" s="15">
        <f>SUBTOTAL(9,$C66:I66)</f>
        <v>0</v>
      </c>
      <c r="J80" s="16">
        <f>SUBTOTAL(9,$C66:J66)</f>
        <v>0</v>
      </c>
      <c r="K80" s="15">
        <f>SUBTOTAL(9,$C66:K66)</f>
        <v>0</v>
      </c>
      <c r="L80" s="15">
        <f>SUBTOTAL(9,$C66:L66)</f>
        <v>0</v>
      </c>
      <c r="M80" s="15">
        <f>SUBTOTAL(9,$C66:M66)</f>
        <v>19</v>
      </c>
      <c r="N80" s="16">
        <f>SUBTOTAL(9,$C66:N66)</f>
        <v>19</v>
      </c>
      <c r="O80" s="15">
        <f>SUBTOTAL(9,$C66:O66)</f>
        <v>59</v>
      </c>
      <c r="P80" s="15">
        <f>SUBTOTAL(9,$C66:P66)</f>
        <v>118</v>
      </c>
      <c r="Q80" s="15">
        <f>SUBTOTAL(9,$C66:Q66)</f>
        <v>153</v>
      </c>
      <c r="R80" s="16">
        <f>SUBTOTAL(9,$C66:R66)</f>
        <v>153</v>
      </c>
      <c r="S80" s="16">
        <f>SUBTOTAL(9,$C66:S66)</f>
        <v>153</v>
      </c>
      <c r="T80" s="15">
        <f>SUBTOTAL(9,$T66:T66)</f>
        <v>22</v>
      </c>
      <c r="U80" s="15">
        <f>SUBTOTAL(9,$T66:U66)</f>
        <v>37</v>
      </c>
      <c r="V80" s="15">
        <f>SUBTOTAL(9,$T66:V66)</f>
        <v>41</v>
      </c>
      <c r="W80" s="16">
        <f>SUBTOTAL(9,$T66:W66)</f>
        <v>41</v>
      </c>
      <c r="X80" s="15">
        <f>SUBTOTAL(9,$T66:X66)</f>
        <v>56</v>
      </c>
      <c r="Y80" s="15">
        <f>SUBTOTAL(9,$T66:Y66)</f>
        <v>62</v>
      </c>
      <c r="Z80" s="15">
        <f>SUBTOTAL(9,$T66:Z66)</f>
        <v>66</v>
      </c>
      <c r="AA80" s="16">
        <f>SUBTOTAL(9,$T66:AA66)</f>
        <v>66</v>
      </c>
      <c r="AB80" s="15">
        <f>SUBTOTAL(9,$T66:AB66)</f>
        <v>72</v>
      </c>
      <c r="AC80" s="15">
        <f>SUBTOTAL(9,$T66:AC66)</f>
        <v>83</v>
      </c>
      <c r="AD80" s="15">
        <f>SUBTOTAL(9,$T66:AD66)</f>
        <v>98</v>
      </c>
      <c r="AE80" s="16">
        <f>SUBTOTAL(9,$T66:AE66)</f>
        <v>98</v>
      </c>
      <c r="AF80" s="15">
        <f>SUBTOTAL(9,$T66:AF66)</f>
        <v>123</v>
      </c>
      <c r="AG80" s="15">
        <f>SUBTOTAL(9,$T66:AG66)</f>
        <v>187</v>
      </c>
      <c r="AH80" s="15">
        <f>SUBTOTAL(9,$T66:AH66)</f>
        <v>187</v>
      </c>
      <c r="AI80" s="16">
        <f>SUBTOTAL(9,$T66:AI66)</f>
        <v>187</v>
      </c>
      <c r="AJ80" s="16">
        <f>SUBTOTAL(9,$T66:AJ66)</f>
        <v>187</v>
      </c>
    </row>
    <row r="81" spans="1:36" x14ac:dyDescent="0.25">
      <c r="A81" s="63"/>
      <c r="B81" s="14" t="s">
        <v>1655</v>
      </c>
      <c r="C81" s="15">
        <f>SUBTOTAL(9,$C67:C67)</f>
        <v>0</v>
      </c>
      <c r="D81" s="15">
        <f>SUBTOTAL(9,$C67:D67)</f>
        <v>0</v>
      </c>
      <c r="E81" s="15">
        <f>SUBTOTAL(9,$C67:E67)</f>
        <v>0</v>
      </c>
      <c r="F81" s="16">
        <f>SUBTOTAL(9,$C67:F67)</f>
        <v>0</v>
      </c>
      <c r="G81" s="15">
        <f>SUBTOTAL(9,$C67:G67)</f>
        <v>1</v>
      </c>
      <c r="H81" s="15">
        <f>SUBTOTAL(9,$C67:H67)</f>
        <v>1</v>
      </c>
      <c r="I81" s="15">
        <f>SUBTOTAL(9,$C67:I67)</f>
        <v>1</v>
      </c>
      <c r="J81" s="16">
        <f>SUBTOTAL(9,$C67:J67)</f>
        <v>1</v>
      </c>
      <c r="K81" s="15">
        <f>SUBTOTAL(9,$C67:K67)</f>
        <v>1</v>
      </c>
      <c r="L81" s="15">
        <f>SUBTOTAL(9,$C67:L67)</f>
        <v>1</v>
      </c>
      <c r="M81" s="15">
        <f>SUBTOTAL(9,$C67:M67)</f>
        <v>18</v>
      </c>
      <c r="N81" s="16">
        <f>SUBTOTAL(9,$C67:N67)</f>
        <v>18</v>
      </c>
      <c r="O81" s="15">
        <f>SUBTOTAL(9,$C67:O67)</f>
        <v>57</v>
      </c>
      <c r="P81" s="15">
        <f>SUBTOTAL(9,$C67:P67)</f>
        <v>115</v>
      </c>
      <c r="Q81" s="15">
        <f>SUBTOTAL(9,$C67:Q67)</f>
        <v>150</v>
      </c>
      <c r="R81" s="16">
        <f>SUBTOTAL(9,$C67:R67)</f>
        <v>150</v>
      </c>
      <c r="S81" s="16">
        <f>SUBTOTAL(9,$C67:S67)</f>
        <v>150</v>
      </c>
      <c r="T81" s="15">
        <f>SUBTOTAL(9,$T67:T67)</f>
        <v>21</v>
      </c>
      <c r="U81" s="15">
        <f>SUBTOTAL(9,$T67:U67)</f>
        <v>39</v>
      </c>
      <c r="V81" s="15">
        <f>SUBTOTAL(9,$T67:V67)</f>
        <v>42</v>
      </c>
      <c r="W81" s="16">
        <f>SUBTOTAL(9,$T67:W67)</f>
        <v>42</v>
      </c>
      <c r="X81" s="15">
        <f>SUBTOTAL(9,$T67:X67)</f>
        <v>56</v>
      </c>
      <c r="Y81" s="15">
        <f>SUBTOTAL(9,$T67:Y67)</f>
        <v>62</v>
      </c>
      <c r="Z81" s="15">
        <f>SUBTOTAL(9,$T67:Z67)</f>
        <v>67</v>
      </c>
      <c r="AA81" s="16">
        <f>SUBTOTAL(9,$T67:AA67)</f>
        <v>67</v>
      </c>
      <c r="AB81" s="15">
        <f>SUBTOTAL(9,$T67:AB67)</f>
        <v>73</v>
      </c>
      <c r="AC81" s="15">
        <f>SUBTOTAL(9,$T67:AC67)</f>
        <v>81</v>
      </c>
      <c r="AD81" s="15">
        <f>SUBTOTAL(9,$T67:AD67)</f>
        <v>96</v>
      </c>
      <c r="AE81" s="16">
        <f>SUBTOTAL(9,$T67:AE67)</f>
        <v>96</v>
      </c>
      <c r="AF81" s="15">
        <f>SUBTOTAL(9,$T67:AF67)</f>
        <v>121</v>
      </c>
      <c r="AG81" s="15">
        <f>SUBTOTAL(9,$T67:AG67)</f>
        <v>180</v>
      </c>
      <c r="AH81" s="15">
        <f>SUBTOTAL(9,$T67:AH67)</f>
        <v>180</v>
      </c>
      <c r="AI81" s="16">
        <f>SUBTOTAL(9,$T67:AI67)</f>
        <v>180</v>
      </c>
      <c r="AJ81" s="16">
        <f>SUBTOTAL(9,$T67:AJ67)</f>
        <v>180</v>
      </c>
    </row>
    <row r="82" spans="1:36" x14ac:dyDescent="0.25">
      <c r="A82" s="63"/>
      <c r="B82" s="14" t="s">
        <v>1656</v>
      </c>
      <c r="C82" s="15">
        <f>SUBTOTAL(9,$C68:C68)</f>
        <v>0</v>
      </c>
      <c r="D82" s="15">
        <f>SUBTOTAL(9,$C68:D68)</f>
        <v>0</v>
      </c>
      <c r="E82" s="15">
        <f>SUBTOTAL(9,$C68:E68)</f>
        <v>0</v>
      </c>
      <c r="F82" s="16">
        <f>SUBTOTAL(9,$C68:F68)</f>
        <v>0</v>
      </c>
      <c r="G82" s="15">
        <f>SUBTOTAL(9,$C68:G68)</f>
        <v>0</v>
      </c>
      <c r="H82" s="15">
        <f>SUBTOTAL(9,$C68:H68)</f>
        <v>0</v>
      </c>
      <c r="I82" s="15">
        <f>SUBTOTAL(9,$C68:I68)</f>
        <v>0</v>
      </c>
      <c r="J82" s="16">
        <f>SUBTOTAL(9,$C68:J68)</f>
        <v>0</v>
      </c>
      <c r="K82" s="15">
        <f>SUBTOTAL(9,$C68:K68)</f>
        <v>0</v>
      </c>
      <c r="L82" s="15">
        <f>SUBTOTAL(9,$C68:L68)</f>
        <v>0</v>
      </c>
      <c r="M82" s="15">
        <f>SUBTOTAL(9,$C68:M68)</f>
        <v>18</v>
      </c>
      <c r="N82" s="16">
        <f>SUBTOTAL(9,$C68:N68)</f>
        <v>18</v>
      </c>
      <c r="O82" s="15">
        <f>SUBTOTAL(9,$C68:O68)</f>
        <v>56</v>
      </c>
      <c r="P82" s="15">
        <f>SUBTOTAL(9,$C68:P68)</f>
        <v>113</v>
      </c>
      <c r="Q82" s="15">
        <f>SUBTOTAL(9,$C68:Q68)</f>
        <v>152</v>
      </c>
      <c r="R82" s="16">
        <f>SUBTOTAL(9,$C68:R68)</f>
        <v>152</v>
      </c>
      <c r="S82" s="16">
        <f>SUBTOTAL(9,$C68:S68)</f>
        <v>152</v>
      </c>
      <c r="T82" s="15">
        <f>SUBTOTAL(9,$T68:T68)</f>
        <v>21</v>
      </c>
      <c r="U82" s="15">
        <f>SUBTOTAL(9,$T68:U68)</f>
        <v>40</v>
      </c>
      <c r="V82" s="15">
        <f>SUBTOTAL(9,$T68:V68)</f>
        <v>46</v>
      </c>
      <c r="W82" s="16">
        <f>SUBTOTAL(9,$T68:W68)</f>
        <v>46</v>
      </c>
      <c r="X82" s="15">
        <f>SUBTOTAL(9,$T68:X68)</f>
        <v>61</v>
      </c>
      <c r="Y82" s="15">
        <f>SUBTOTAL(9,$T68:Y68)</f>
        <v>68</v>
      </c>
      <c r="Z82" s="15">
        <f>SUBTOTAL(9,$T68:Z68)</f>
        <v>73</v>
      </c>
      <c r="AA82" s="16">
        <f>SUBTOTAL(9,$T68:AA68)</f>
        <v>73</v>
      </c>
      <c r="AB82" s="15">
        <f>SUBTOTAL(9,$T68:AB68)</f>
        <v>80</v>
      </c>
      <c r="AC82" s="15">
        <f>SUBTOTAL(9,$T68:AC68)</f>
        <v>88</v>
      </c>
      <c r="AD82" s="15">
        <f>SUBTOTAL(9,$T68:AD68)</f>
        <v>103</v>
      </c>
      <c r="AE82" s="16">
        <f>SUBTOTAL(9,$T68:AE68)</f>
        <v>103</v>
      </c>
      <c r="AF82" s="15">
        <f>SUBTOTAL(9,$T68:AF68)</f>
        <v>131</v>
      </c>
      <c r="AG82" s="15">
        <f>SUBTOTAL(9,$T68:AG68)</f>
        <v>194</v>
      </c>
      <c r="AH82" s="15">
        <f>SUBTOTAL(9,$T68:AH68)</f>
        <v>194</v>
      </c>
      <c r="AI82" s="16">
        <f>SUBTOTAL(9,$T68:AI68)</f>
        <v>194</v>
      </c>
      <c r="AJ82" s="16">
        <f>SUBTOTAL(9,$T68:AJ68)</f>
        <v>194</v>
      </c>
    </row>
    <row r="83" spans="1:36" x14ac:dyDescent="0.25">
      <c r="A83" s="63"/>
      <c r="B83" s="14" t="s">
        <v>1649</v>
      </c>
      <c r="C83" s="15">
        <f>SUBTOTAL(9,$C69:C69)</f>
        <v>2</v>
      </c>
      <c r="D83" s="15">
        <f>SUBTOTAL(9,$C69:D69)</f>
        <v>12</v>
      </c>
      <c r="E83" s="15">
        <f>SUBTOTAL(9,$C69:E69)</f>
        <v>13</v>
      </c>
      <c r="F83" s="16">
        <f>SUBTOTAL(9,$C69:F69)</f>
        <v>13</v>
      </c>
      <c r="G83" s="15">
        <f>SUBTOTAL(9,$C69:G69)</f>
        <v>14</v>
      </c>
      <c r="H83" s="15">
        <f>SUBTOTAL(9,$C69:H69)</f>
        <v>16</v>
      </c>
      <c r="I83" s="15">
        <f>SUBTOTAL(9,$C69:I69)</f>
        <v>22</v>
      </c>
      <c r="J83" s="16">
        <f>SUBTOTAL(9,$C69:J69)</f>
        <v>22</v>
      </c>
      <c r="K83" s="15">
        <f>SUBTOTAL(9,$C69:K69)</f>
        <v>25</v>
      </c>
      <c r="L83" s="15">
        <f>SUBTOTAL(9,$C69:L69)</f>
        <v>28</v>
      </c>
      <c r="M83" s="15">
        <f>SUBTOTAL(9,$C69:M69)</f>
        <v>31</v>
      </c>
      <c r="N83" s="16">
        <f>SUBTOTAL(9,$C69:N69)</f>
        <v>31</v>
      </c>
      <c r="O83" s="15">
        <f>SUBTOTAL(9,$C69:O69)</f>
        <v>38</v>
      </c>
      <c r="P83" s="15">
        <f>SUBTOTAL(9,$C69:P69)</f>
        <v>47</v>
      </c>
      <c r="Q83" s="15">
        <f>SUBTOTAL(9,$C69:Q69)</f>
        <v>52</v>
      </c>
      <c r="R83" s="16">
        <f>SUBTOTAL(9,$C69:R69)</f>
        <v>52</v>
      </c>
      <c r="S83" s="16">
        <f>SUBTOTAL(9,$C69:S69)</f>
        <v>52</v>
      </c>
      <c r="T83" s="15">
        <f>SUBTOTAL(9,$T69:T69)</f>
        <v>7</v>
      </c>
      <c r="U83" s="15">
        <f>SUBTOTAL(9,$T69:U69)</f>
        <v>16</v>
      </c>
      <c r="V83" s="15">
        <f>SUBTOTAL(9,$T69:V69)</f>
        <v>24</v>
      </c>
      <c r="W83" s="16">
        <f>SUBTOTAL(9,$T69:W69)</f>
        <v>24</v>
      </c>
      <c r="X83" s="15">
        <f>SUBTOTAL(9,$T69:X69)</f>
        <v>30</v>
      </c>
      <c r="Y83" s="15">
        <f>SUBTOTAL(9,$T69:Y69)</f>
        <v>40</v>
      </c>
      <c r="Z83" s="15">
        <f>SUBTOTAL(9,$T69:Z69)</f>
        <v>46</v>
      </c>
      <c r="AA83" s="16">
        <f>SUBTOTAL(9,$T69:AA69)</f>
        <v>46</v>
      </c>
      <c r="AB83" s="15">
        <f>SUBTOTAL(9,$T69:AB69)</f>
        <v>50</v>
      </c>
      <c r="AC83" s="15">
        <f>SUBTOTAL(9,$T69:AC69)</f>
        <v>56</v>
      </c>
      <c r="AD83" s="15">
        <f>SUBTOTAL(9,$T69:AD69)</f>
        <v>69</v>
      </c>
      <c r="AE83" s="16">
        <f>SUBTOTAL(9,$T69:AE69)</f>
        <v>69</v>
      </c>
      <c r="AF83" s="15">
        <f>SUBTOTAL(9,$T69:AF69)</f>
        <v>73</v>
      </c>
      <c r="AG83" s="15">
        <f>SUBTOTAL(9,$T69:AG69)</f>
        <v>83</v>
      </c>
      <c r="AH83" s="15">
        <f>SUBTOTAL(9,$T69:AH69)</f>
        <v>83</v>
      </c>
      <c r="AI83" s="16">
        <f>SUBTOTAL(9,$T69:AI69)</f>
        <v>83</v>
      </c>
      <c r="AJ83" s="16">
        <f>SUBTOTAL(9,$T69:AJ69)</f>
        <v>83</v>
      </c>
    </row>
    <row r="84" spans="1:36" x14ac:dyDescent="0.25">
      <c r="A84" s="63"/>
      <c r="B84" s="14" t="s">
        <v>1648</v>
      </c>
      <c r="C84" s="15">
        <f>SUBTOTAL(9,$C70:C70)</f>
        <v>14</v>
      </c>
      <c r="D84" s="15">
        <f>SUBTOTAL(9,$C70:D70)</f>
        <v>26</v>
      </c>
      <c r="E84" s="15">
        <f>SUBTOTAL(9,$C70:E70)</f>
        <v>29</v>
      </c>
      <c r="F84" s="16">
        <f>SUBTOTAL(9,$C70:F70)</f>
        <v>29</v>
      </c>
      <c r="G84" s="15">
        <f>SUBTOTAL(9,$C70:G70)</f>
        <v>31</v>
      </c>
      <c r="H84" s="15">
        <f>SUBTOTAL(9,$C70:H70)</f>
        <v>33</v>
      </c>
      <c r="I84" s="15">
        <f>SUBTOTAL(9,$C70:I70)</f>
        <v>38</v>
      </c>
      <c r="J84" s="16">
        <f>SUBTOTAL(9,$C70:J70)</f>
        <v>38</v>
      </c>
      <c r="K84" s="15">
        <f>SUBTOTAL(9,$C70:K70)</f>
        <v>42</v>
      </c>
      <c r="L84" s="15">
        <f>SUBTOTAL(9,$C70:L70)</f>
        <v>44</v>
      </c>
      <c r="M84" s="15">
        <f>SUBTOTAL(9,$C70:M70)</f>
        <v>48</v>
      </c>
      <c r="N84" s="16">
        <f>SUBTOTAL(9,$C70:N70)</f>
        <v>48</v>
      </c>
      <c r="O84" s="15">
        <f>SUBTOTAL(9,$C70:O70)</f>
        <v>56</v>
      </c>
      <c r="P84" s="15">
        <f>SUBTOTAL(9,$C70:P70)</f>
        <v>67</v>
      </c>
      <c r="Q84" s="15">
        <f>SUBTOTAL(9,$C70:Q70)</f>
        <v>73</v>
      </c>
      <c r="R84" s="16">
        <f>SUBTOTAL(9,$C70:R70)</f>
        <v>73</v>
      </c>
      <c r="S84" s="16">
        <f>SUBTOTAL(9,$C70:S70)</f>
        <v>73</v>
      </c>
      <c r="T84" s="15">
        <f>SUBTOTAL(9,$T70:T70)</f>
        <v>8</v>
      </c>
      <c r="U84" s="15">
        <f>SUBTOTAL(9,$T70:U70)</f>
        <v>21</v>
      </c>
      <c r="V84" s="15">
        <f>SUBTOTAL(9,$T70:V70)</f>
        <v>27</v>
      </c>
      <c r="W84" s="16">
        <f>SUBTOTAL(9,$T70:W70)</f>
        <v>27</v>
      </c>
      <c r="X84" s="15">
        <f>SUBTOTAL(9,$T70:X70)</f>
        <v>33</v>
      </c>
      <c r="Y84" s="15">
        <f>SUBTOTAL(9,$T70:Y70)</f>
        <v>43</v>
      </c>
      <c r="Z84" s="15">
        <f>SUBTOTAL(9,$T70:Z70)</f>
        <v>49</v>
      </c>
      <c r="AA84" s="16">
        <f>SUBTOTAL(9,$T70:AA70)</f>
        <v>49</v>
      </c>
      <c r="AB84" s="15">
        <f>SUBTOTAL(9,$T70:AB70)</f>
        <v>55</v>
      </c>
      <c r="AC84" s="15">
        <f>SUBTOTAL(9,$T70:AC70)</f>
        <v>68</v>
      </c>
      <c r="AD84" s="15">
        <f>SUBTOTAL(9,$T70:AD70)</f>
        <v>82</v>
      </c>
      <c r="AE84" s="16">
        <f>SUBTOTAL(9,$T70:AE70)</f>
        <v>82</v>
      </c>
      <c r="AF84" s="15">
        <f>SUBTOTAL(9,$T70:AF70)</f>
        <v>85</v>
      </c>
      <c r="AG84" s="15">
        <f>SUBTOTAL(9,$T70:AG70)</f>
        <v>99</v>
      </c>
      <c r="AH84" s="15">
        <f>SUBTOTAL(9,$T70:AH70)</f>
        <v>99</v>
      </c>
      <c r="AI84" s="16">
        <f>SUBTOTAL(9,$T70:AI70)</f>
        <v>99</v>
      </c>
      <c r="AJ84" s="16">
        <f>SUBTOTAL(9,$T70:AJ70)</f>
        <v>99</v>
      </c>
    </row>
    <row r="85" spans="1:36" x14ac:dyDescent="0.25">
      <c r="A85" s="63"/>
      <c r="B85" s="14" t="s">
        <v>1646</v>
      </c>
      <c r="C85" s="15">
        <f>SUBTOTAL(9,$C71:C71)</f>
        <v>8</v>
      </c>
      <c r="D85" s="15">
        <f>SUBTOTAL(9,$C71:D71)</f>
        <v>22</v>
      </c>
      <c r="E85" s="15">
        <f>SUBTOTAL(9,$C71:E71)</f>
        <v>29</v>
      </c>
      <c r="F85" s="16">
        <f>SUBTOTAL(9,$C71:F71)</f>
        <v>29</v>
      </c>
      <c r="G85" s="15">
        <f>SUBTOTAL(9,$C71:G71)</f>
        <v>34</v>
      </c>
      <c r="H85" s="15">
        <f>SUBTOTAL(9,$C71:H71)</f>
        <v>43</v>
      </c>
      <c r="I85" s="15">
        <f>SUBTOTAL(9,$C71:I71)</f>
        <v>49</v>
      </c>
      <c r="J85" s="16">
        <f>SUBTOTAL(9,$C71:J71)</f>
        <v>49</v>
      </c>
      <c r="K85" s="15">
        <f>SUBTOTAL(9,$C71:K71)</f>
        <v>53</v>
      </c>
      <c r="L85" s="15">
        <f>SUBTOTAL(9,$C71:L71)</f>
        <v>60</v>
      </c>
      <c r="M85" s="15">
        <f>SUBTOTAL(9,$C71:M71)</f>
        <v>69</v>
      </c>
      <c r="N85" s="16">
        <f>SUBTOTAL(9,$C71:N71)</f>
        <v>69</v>
      </c>
      <c r="O85" s="15">
        <f>SUBTOTAL(9,$C71:O71)</f>
        <v>79</v>
      </c>
      <c r="P85" s="15">
        <f>SUBTOTAL(9,$C71:P71)</f>
        <v>89</v>
      </c>
      <c r="Q85" s="15">
        <f>SUBTOTAL(9,$C71:Q71)</f>
        <v>96</v>
      </c>
      <c r="R85" s="16">
        <f>SUBTOTAL(9,$C71:R71)</f>
        <v>96</v>
      </c>
      <c r="S85" s="16">
        <f>SUBTOTAL(9,$C71:S71)</f>
        <v>96</v>
      </c>
      <c r="T85" s="15">
        <f>SUBTOTAL(9,$T71:T71)</f>
        <v>7</v>
      </c>
      <c r="U85" s="15">
        <f>SUBTOTAL(9,$T71:U71)</f>
        <v>19</v>
      </c>
      <c r="V85" s="15">
        <f>SUBTOTAL(9,$T71:V71)</f>
        <v>29</v>
      </c>
      <c r="W85" s="16">
        <f>SUBTOTAL(9,$T71:W71)</f>
        <v>29</v>
      </c>
      <c r="X85" s="15">
        <f>SUBTOTAL(9,$T71:X71)</f>
        <v>38</v>
      </c>
      <c r="Y85" s="15">
        <f>SUBTOTAL(9,$T71:Y71)</f>
        <v>49</v>
      </c>
      <c r="Z85" s="15">
        <f>SUBTOTAL(9,$T71:Z71)</f>
        <v>55</v>
      </c>
      <c r="AA85" s="16">
        <f>SUBTOTAL(9,$T71:AA71)</f>
        <v>55</v>
      </c>
      <c r="AB85" s="15">
        <f>SUBTOTAL(9,$T71:AB71)</f>
        <v>60</v>
      </c>
      <c r="AC85" s="15">
        <f>SUBTOTAL(9,$T71:AC71)</f>
        <v>67</v>
      </c>
      <c r="AD85" s="15">
        <f>SUBTOTAL(9,$T71:AD71)</f>
        <v>76</v>
      </c>
      <c r="AE85" s="16">
        <f>SUBTOTAL(9,$T71:AE71)</f>
        <v>76</v>
      </c>
      <c r="AF85" s="15">
        <f>SUBTOTAL(9,$T71:AF71)</f>
        <v>85</v>
      </c>
      <c r="AG85" s="15">
        <f>SUBTOTAL(9,$T71:AG71)</f>
        <v>101</v>
      </c>
      <c r="AH85" s="15">
        <f>SUBTOTAL(9,$T71:AH71)</f>
        <v>101</v>
      </c>
      <c r="AI85" s="16">
        <f>SUBTOTAL(9,$T71:AI71)</f>
        <v>101</v>
      </c>
      <c r="AJ85" s="16">
        <f>SUBTOTAL(9,$T71:AJ71)</f>
        <v>101</v>
      </c>
    </row>
    <row r="86" spans="1:36" x14ac:dyDescent="0.25">
      <c r="A86" s="64"/>
      <c r="B86" s="14" t="s">
        <v>1645</v>
      </c>
      <c r="C86" s="15">
        <f>SUBTOTAL(9,$C72:C72)</f>
        <v>8</v>
      </c>
      <c r="D86" s="15">
        <f>SUBTOTAL(9,$C72:D72)</f>
        <v>18</v>
      </c>
      <c r="E86" s="15">
        <f>SUBTOTAL(9,$C72:E72)</f>
        <v>19</v>
      </c>
      <c r="F86" s="16">
        <f>SUBTOTAL(9,$C72:F72)</f>
        <v>19</v>
      </c>
      <c r="G86" s="15">
        <f>SUBTOTAL(9,$C72:G72)</f>
        <v>21</v>
      </c>
      <c r="H86" s="15">
        <f>SUBTOTAL(9,$C72:H72)</f>
        <v>23</v>
      </c>
      <c r="I86" s="15">
        <f>SUBTOTAL(9,$C72:I72)</f>
        <v>29</v>
      </c>
      <c r="J86" s="16">
        <f>SUBTOTAL(9,$C72:J72)</f>
        <v>29</v>
      </c>
      <c r="K86" s="15">
        <f>SUBTOTAL(9,$C72:K72)</f>
        <v>32</v>
      </c>
      <c r="L86" s="15">
        <f>SUBTOTAL(9,$C72:L72)</f>
        <v>34</v>
      </c>
      <c r="M86" s="15">
        <f>SUBTOTAL(9,$C72:M72)</f>
        <v>37</v>
      </c>
      <c r="N86" s="16">
        <f>SUBTOTAL(9,$C72:N72)</f>
        <v>37</v>
      </c>
      <c r="O86" s="15">
        <f>SUBTOTAL(9,$C72:O72)</f>
        <v>45</v>
      </c>
      <c r="P86" s="15">
        <f>SUBTOTAL(9,$C72:P72)</f>
        <v>55</v>
      </c>
      <c r="Q86" s="15">
        <f>SUBTOTAL(9,$C72:Q72)</f>
        <v>62</v>
      </c>
      <c r="R86" s="16">
        <f>SUBTOTAL(9,$C72:R72)</f>
        <v>62</v>
      </c>
      <c r="S86" s="16">
        <f>SUBTOTAL(9,$C72:S72)</f>
        <v>62</v>
      </c>
      <c r="T86" s="15">
        <f>SUBTOTAL(9,$T72:T72)</f>
        <v>6</v>
      </c>
      <c r="U86" s="15">
        <f>SUBTOTAL(9,$T72:U72)</f>
        <v>15</v>
      </c>
      <c r="V86" s="15">
        <f>SUBTOTAL(9,$T72:V72)</f>
        <v>20</v>
      </c>
      <c r="W86" s="16">
        <f>SUBTOTAL(9,$T72:W72)</f>
        <v>20</v>
      </c>
      <c r="X86" s="15">
        <f>SUBTOTAL(9,$T72:X72)</f>
        <v>24</v>
      </c>
      <c r="Y86" s="15">
        <f>SUBTOTAL(9,$T72:Y72)</f>
        <v>33</v>
      </c>
      <c r="Z86" s="15">
        <f>SUBTOTAL(9,$T72:Z72)</f>
        <v>39</v>
      </c>
      <c r="AA86" s="16">
        <f>SUBTOTAL(9,$T72:AA72)</f>
        <v>39</v>
      </c>
      <c r="AB86" s="15">
        <f>SUBTOTAL(9,$T72:AB72)</f>
        <v>45</v>
      </c>
      <c r="AC86" s="15">
        <f>SUBTOTAL(9,$T72:AC72)</f>
        <v>57</v>
      </c>
      <c r="AD86" s="15">
        <f>SUBTOTAL(9,$T72:AD72)</f>
        <v>70</v>
      </c>
      <c r="AE86" s="16">
        <f>SUBTOTAL(9,$T72:AE72)</f>
        <v>70</v>
      </c>
      <c r="AF86" s="15">
        <f>SUBTOTAL(9,$T72:AF72)</f>
        <v>74</v>
      </c>
      <c r="AG86" s="15">
        <f>SUBTOTAL(9,$T72:AG72)</f>
        <v>88</v>
      </c>
      <c r="AH86" s="15">
        <f>SUBTOTAL(9,$T72:AH72)</f>
        <v>88</v>
      </c>
      <c r="AI86" s="16">
        <f>SUBTOTAL(9,$T72:AI72)</f>
        <v>88</v>
      </c>
      <c r="AJ86" s="16">
        <f>SUBTOTAL(9,$T72:AJ72)</f>
        <v>88</v>
      </c>
    </row>
  </sheetData>
  <mergeCells count="8">
    <mergeCell ref="A75:A86"/>
    <mergeCell ref="C1:S1"/>
    <mergeCell ref="T1:AJ1"/>
    <mergeCell ref="A3:A14"/>
    <mergeCell ref="A17:A28"/>
    <mergeCell ref="A32:A43"/>
    <mergeCell ref="A46:A57"/>
    <mergeCell ref="A61:A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0509-8F2E-4ADB-8A5B-F3D3ED31A4B4}">
  <sheetPr>
    <tabColor rgb="FF92D050"/>
  </sheetPr>
  <dimension ref="A1:N5542"/>
  <sheetViews>
    <sheetView zoomScaleNormal="100" workbookViewId="0"/>
  </sheetViews>
  <sheetFormatPr defaultRowHeight="15" x14ac:dyDescent="0.25"/>
  <cols>
    <col min="1" max="1" width="23.140625" customWidth="1"/>
    <col min="2" max="2" width="13.5703125" bestFit="1" customWidth="1"/>
    <col min="3" max="3" width="19.85546875" customWidth="1"/>
    <col min="4" max="4" width="11.7109375" bestFit="1" customWidth="1"/>
    <col min="5" max="5" width="12.5703125" bestFit="1" customWidth="1"/>
    <col min="6" max="6" width="12.28515625" bestFit="1" customWidth="1"/>
    <col min="7" max="7" width="17.28515625" bestFit="1" customWidth="1"/>
    <col min="8" max="8" width="40.42578125" customWidth="1"/>
    <col min="9" max="9" width="15.42578125" bestFit="1" customWidth="1"/>
    <col min="10" max="10" width="25" bestFit="1" customWidth="1"/>
    <col min="11" max="11" width="14.28515625" bestFit="1" customWidth="1"/>
    <col min="12" max="12" width="19.5703125" customWidth="1"/>
    <col min="13" max="13" width="14.42578125" style="8" customWidth="1"/>
    <col min="14" max="14" width="15" style="8" customWidth="1"/>
  </cols>
  <sheetData>
    <row r="1" spans="1:14" x14ac:dyDescent="0.25">
      <c r="A1" s="6" t="s">
        <v>1254</v>
      </c>
      <c r="B1" s="6" t="s">
        <v>1255</v>
      </c>
      <c r="C1" s="6" t="s">
        <v>1256</v>
      </c>
      <c r="D1" s="6" t="s">
        <v>1257</v>
      </c>
      <c r="E1" s="6" t="s">
        <v>1258</v>
      </c>
      <c r="F1" s="6" t="s">
        <v>1259</v>
      </c>
      <c r="G1" s="6" t="s">
        <v>0</v>
      </c>
      <c r="H1" s="6" t="s">
        <v>1260</v>
      </c>
      <c r="I1" s="6" t="s">
        <v>1261</v>
      </c>
      <c r="J1" s="6" t="s">
        <v>1262</v>
      </c>
      <c r="K1" s="6" t="s">
        <v>1263</v>
      </c>
      <c r="L1" s="6" t="s">
        <v>1264</v>
      </c>
      <c r="M1" s="9" t="s">
        <v>1354</v>
      </c>
      <c r="N1" s="9" t="s">
        <v>1355</v>
      </c>
    </row>
    <row r="2" spans="1:14" x14ac:dyDescent="0.25">
      <c r="A2" t="s">
        <v>24</v>
      </c>
      <c r="B2" t="s">
        <v>1363</v>
      </c>
      <c r="C2" t="s">
        <v>16</v>
      </c>
      <c r="D2" s="3">
        <v>45818</v>
      </c>
      <c r="E2" t="s">
        <v>1364</v>
      </c>
      <c r="F2" t="s">
        <v>221</v>
      </c>
      <c r="G2" t="s">
        <v>1365</v>
      </c>
      <c r="H2" t="s">
        <v>4</v>
      </c>
      <c r="I2" t="s">
        <v>5</v>
      </c>
      <c r="J2" s="3"/>
      <c r="K2" s="3">
        <v>45790</v>
      </c>
      <c r="M2" s="8" t="str">
        <f>IFERROR(IF(I2="Booked",VLOOKUP(K2,'FIN CAL LOOKUP'!$A:$J,7,1),IF(I2="Complete",VLOOKUP(J2,'FIN CAL LOOKUP'!$A:$J,7,1),VLOOKUP(D2,'FIN CAL LOOKUP'!$A:$J,7,1))),"Not Applicable")</f>
        <v>MAY, FY25</v>
      </c>
      <c r="N2" s="8" t="str">
        <f>IFERROR(IF(I2="Booked",VLOOKUP(K2,'FIN CAL LOOKUP'!$A:$J,10,1),IF(I2="Complete",VLOOKUP(J2,'FIN CAL LOOKUP'!$A:$J,10,1),VLOOKUP(D2,'FIN CAL LOOKUP'!$A:$J,10,1))),"Not Applicable")</f>
        <v>Q4, FY25</v>
      </c>
    </row>
    <row r="3" spans="1:14" x14ac:dyDescent="0.25">
      <c r="A3" t="s">
        <v>24</v>
      </c>
      <c r="B3" t="s">
        <v>1363</v>
      </c>
      <c r="C3" t="s">
        <v>16</v>
      </c>
      <c r="D3" s="3">
        <v>45818</v>
      </c>
      <c r="E3" t="s">
        <v>1364</v>
      </c>
      <c r="F3" t="s">
        <v>221</v>
      </c>
      <c r="G3" t="s">
        <v>1365</v>
      </c>
      <c r="H3" t="s">
        <v>7</v>
      </c>
      <c r="I3" t="s">
        <v>5</v>
      </c>
      <c r="J3" s="3"/>
      <c r="K3" s="3">
        <v>45790</v>
      </c>
      <c r="M3" s="8" t="str">
        <f>IFERROR(IF(I3="Booked",VLOOKUP(K3,'FIN CAL LOOKUP'!$A:$J,7,1),IF(I3="Complete",VLOOKUP(J3,'FIN CAL LOOKUP'!$A:$J,7,1),VLOOKUP(D3,'FIN CAL LOOKUP'!$A:$J,7,1))),"Not Applicable")</f>
        <v>MAY, FY25</v>
      </c>
      <c r="N3" s="8" t="str">
        <f>IFERROR(IF(I3="Booked",VLOOKUP(K3,'FIN CAL LOOKUP'!$A:$J,10,1),IF(I3="Complete",VLOOKUP(J3,'FIN CAL LOOKUP'!$A:$J,10,1),VLOOKUP(D3,'FIN CAL LOOKUP'!$A:$J,10,1))),"Not Applicable")</f>
        <v>Q4, FY25</v>
      </c>
    </row>
    <row r="4" spans="1:14" x14ac:dyDescent="0.25">
      <c r="A4" t="s">
        <v>24</v>
      </c>
      <c r="B4" t="s">
        <v>1363</v>
      </c>
      <c r="C4" t="s">
        <v>16</v>
      </c>
      <c r="D4" s="3">
        <v>45818</v>
      </c>
      <c r="E4" t="s">
        <v>1364</v>
      </c>
      <c r="F4" t="s">
        <v>221</v>
      </c>
      <c r="G4" t="s">
        <v>1365</v>
      </c>
      <c r="H4" t="s">
        <v>1366</v>
      </c>
      <c r="I4" t="s">
        <v>5</v>
      </c>
      <c r="J4" s="3"/>
      <c r="K4" s="3">
        <v>45790</v>
      </c>
      <c r="M4" s="8" t="str">
        <f>IFERROR(IF(I4="Booked",VLOOKUP(K4,'FIN CAL LOOKUP'!$A:$J,7,1),IF(I4="Complete",VLOOKUP(J4,'FIN CAL LOOKUP'!$A:$J,7,1),VLOOKUP(D4,'FIN CAL LOOKUP'!$A:$J,7,1))),"Not Applicable")</f>
        <v>MAY, FY25</v>
      </c>
      <c r="N4" s="8" t="str">
        <f>IFERROR(IF(I4="Booked",VLOOKUP(K4,'FIN CAL LOOKUP'!$A:$J,10,1),IF(I4="Complete",VLOOKUP(J4,'FIN CAL LOOKUP'!$A:$J,10,1),VLOOKUP(D4,'FIN CAL LOOKUP'!$A:$J,10,1))),"Not Applicable")</f>
        <v>Q4, FY25</v>
      </c>
    </row>
    <row r="5" spans="1:14" x14ac:dyDescent="0.25">
      <c r="A5" t="s">
        <v>24</v>
      </c>
      <c r="B5" t="s">
        <v>1363</v>
      </c>
      <c r="C5" t="s">
        <v>16</v>
      </c>
      <c r="D5" s="3">
        <v>45818</v>
      </c>
      <c r="E5" t="s">
        <v>1364</v>
      </c>
      <c r="F5" t="s">
        <v>221</v>
      </c>
      <c r="G5" t="s">
        <v>1365</v>
      </c>
      <c r="H5" t="s">
        <v>1367</v>
      </c>
      <c r="I5" t="s">
        <v>5</v>
      </c>
      <c r="J5" s="3"/>
      <c r="K5" s="3">
        <v>45790</v>
      </c>
      <c r="M5" s="8" t="str">
        <f>IFERROR(IF(I5="Booked",VLOOKUP(K5,'FIN CAL LOOKUP'!$A:$J,7,1),IF(I5="Complete",VLOOKUP(J5,'FIN CAL LOOKUP'!$A:$J,7,1),VLOOKUP(D5,'FIN CAL LOOKUP'!$A:$J,7,1))),"Not Applicable")</f>
        <v>MAY, FY25</v>
      </c>
      <c r="N5" s="8" t="str">
        <f>IFERROR(IF(I5="Booked",VLOOKUP(K5,'FIN CAL LOOKUP'!$A:$J,10,1),IF(I5="Complete",VLOOKUP(J5,'FIN CAL LOOKUP'!$A:$J,10,1),VLOOKUP(D5,'FIN CAL LOOKUP'!$A:$J,10,1))),"Not Applicable")</f>
        <v>Q4, FY25</v>
      </c>
    </row>
    <row r="6" spans="1:14" x14ac:dyDescent="0.25">
      <c r="A6" t="s">
        <v>24</v>
      </c>
      <c r="B6" t="s">
        <v>1363</v>
      </c>
      <c r="C6" t="s">
        <v>16</v>
      </c>
      <c r="D6" s="3">
        <v>45818</v>
      </c>
      <c r="E6" t="s">
        <v>1364</v>
      </c>
      <c r="F6" t="s">
        <v>221</v>
      </c>
      <c r="G6" t="s">
        <v>1365</v>
      </c>
      <c r="H6" t="s">
        <v>1368</v>
      </c>
      <c r="I6" t="s">
        <v>5</v>
      </c>
      <c r="J6" s="3"/>
      <c r="K6" s="3">
        <v>45790</v>
      </c>
      <c r="M6" s="8" t="str">
        <f>IFERROR(IF(I6="Booked",VLOOKUP(K6,'FIN CAL LOOKUP'!$A:$J,7,1),IF(I6="Complete",VLOOKUP(J6,'FIN CAL LOOKUP'!$A:$J,7,1),VLOOKUP(D6,'FIN CAL LOOKUP'!$A:$J,7,1))),"Not Applicable")</f>
        <v>MAY, FY25</v>
      </c>
      <c r="N6" s="8" t="str">
        <f>IFERROR(IF(I6="Booked",VLOOKUP(K6,'FIN CAL LOOKUP'!$A:$J,10,1),IF(I6="Complete",VLOOKUP(J6,'FIN CAL LOOKUP'!$A:$J,10,1),VLOOKUP(D6,'FIN CAL LOOKUP'!$A:$J,10,1))),"Not Applicable")</f>
        <v>Q4, FY25</v>
      </c>
    </row>
    <row r="7" spans="1:14" x14ac:dyDescent="0.25">
      <c r="A7" t="s">
        <v>24</v>
      </c>
      <c r="B7" t="s">
        <v>1363</v>
      </c>
      <c r="C7" t="s">
        <v>16</v>
      </c>
      <c r="D7" s="3">
        <v>45818</v>
      </c>
      <c r="E7" t="s">
        <v>1364</v>
      </c>
      <c r="F7" t="s">
        <v>221</v>
      </c>
      <c r="G7" t="s">
        <v>1365</v>
      </c>
      <c r="H7" t="s">
        <v>1369</v>
      </c>
      <c r="I7" t="s">
        <v>5</v>
      </c>
      <c r="J7" s="3"/>
      <c r="K7" s="3">
        <v>45790</v>
      </c>
      <c r="M7" s="8" t="str">
        <f>IFERROR(IF(I7="Booked",VLOOKUP(K7,'FIN CAL LOOKUP'!$A:$J,7,1),IF(I7="Complete",VLOOKUP(J7,'FIN CAL LOOKUP'!$A:$J,7,1),VLOOKUP(D7,'FIN CAL LOOKUP'!$A:$J,7,1))),"Not Applicable")</f>
        <v>MAY, FY25</v>
      </c>
      <c r="N7" s="8" t="str">
        <f>IFERROR(IF(I7="Booked",VLOOKUP(K7,'FIN CAL LOOKUP'!$A:$J,10,1),IF(I7="Complete",VLOOKUP(J7,'FIN CAL LOOKUP'!$A:$J,10,1),VLOOKUP(D7,'FIN CAL LOOKUP'!$A:$J,10,1))),"Not Applicable")</f>
        <v>Q4, FY25</v>
      </c>
    </row>
    <row r="8" spans="1:14" x14ac:dyDescent="0.25">
      <c r="A8" t="s">
        <v>24</v>
      </c>
      <c r="B8" t="s">
        <v>1363</v>
      </c>
      <c r="C8" t="s">
        <v>16</v>
      </c>
      <c r="D8" s="3">
        <v>45818</v>
      </c>
      <c r="E8" t="s">
        <v>1364</v>
      </c>
      <c r="F8" t="s">
        <v>221</v>
      </c>
      <c r="G8" t="s">
        <v>1365</v>
      </c>
      <c r="H8" t="s">
        <v>1370</v>
      </c>
      <c r="I8" t="s">
        <v>5</v>
      </c>
      <c r="J8" s="3"/>
      <c r="K8" s="3">
        <v>45790</v>
      </c>
      <c r="M8" s="8" t="str">
        <f>IFERROR(IF(I8="Booked",VLOOKUP(K8,'FIN CAL LOOKUP'!$A:$J,7,1),IF(I8="Complete",VLOOKUP(J8,'FIN CAL LOOKUP'!$A:$J,7,1),VLOOKUP(D8,'FIN CAL LOOKUP'!$A:$J,7,1))),"Not Applicable")</f>
        <v>MAY, FY25</v>
      </c>
      <c r="N8" s="8" t="str">
        <f>IFERROR(IF(I8="Booked",VLOOKUP(K8,'FIN CAL LOOKUP'!$A:$J,10,1),IF(I8="Complete",VLOOKUP(J8,'FIN CAL LOOKUP'!$A:$J,10,1),VLOOKUP(D8,'FIN CAL LOOKUP'!$A:$J,10,1))),"Not Applicable")</f>
        <v>Q4, FY25</v>
      </c>
    </row>
    <row r="9" spans="1:14" x14ac:dyDescent="0.25">
      <c r="A9" t="s">
        <v>24</v>
      </c>
      <c r="B9" t="s">
        <v>1363</v>
      </c>
      <c r="C9" t="s">
        <v>16</v>
      </c>
      <c r="D9" s="3">
        <v>45818</v>
      </c>
      <c r="E9" t="s">
        <v>1364</v>
      </c>
      <c r="F9" t="s">
        <v>221</v>
      </c>
      <c r="G9" t="s">
        <v>1365</v>
      </c>
      <c r="H9" t="s">
        <v>8</v>
      </c>
      <c r="I9" t="s">
        <v>5</v>
      </c>
      <c r="J9" s="3"/>
      <c r="K9" s="3">
        <v>45790</v>
      </c>
      <c r="M9" s="8" t="str">
        <f>IFERROR(IF(I9="Booked",VLOOKUP(K9,'FIN CAL LOOKUP'!$A:$J,7,1),IF(I9="Complete",VLOOKUP(J9,'FIN CAL LOOKUP'!$A:$J,7,1),VLOOKUP(D9,'FIN CAL LOOKUP'!$A:$J,7,1))),"Not Applicable")</f>
        <v>MAY, FY25</v>
      </c>
      <c r="N9" s="8" t="str">
        <f>IFERROR(IF(I9="Booked",VLOOKUP(K9,'FIN CAL LOOKUP'!$A:$J,10,1),IF(I9="Complete",VLOOKUP(J9,'FIN CAL LOOKUP'!$A:$J,10,1),VLOOKUP(D9,'FIN CAL LOOKUP'!$A:$J,10,1))),"Not Applicable")</f>
        <v>Q4, FY25</v>
      </c>
    </row>
    <row r="10" spans="1:14" x14ac:dyDescent="0.25">
      <c r="A10" t="s">
        <v>24</v>
      </c>
      <c r="B10" t="s">
        <v>1363</v>
      </c>
      <c r="C10" t="s">
        <v>16</v>
      </c>
      <c r="D10" s="3">
        <v>45818</v>
      </c>
      <c r="E10" t="s">
        <v>1364</v>
      </c>
      <c r="F10" t="s">
        <v>221</v>
      </c>
      <c r="G10" t="s">
        <v>1365</v>
      </c>
      <c r="H10" t="s">
        <v>9</v>
      </c>
      <c r="I10" t="s">
        <v>5</v>
      </c>
      <c r="J10" s="3"/>
      <c r="K10" s="3">
        <v>45790</v>
      </c>
      <c r="M10" s="8" t="str">
        <f>IFERROR(IF(I10="Booked",VLOOKUP(K10,'FIN CAL LOOKUP'!$A:$J,7,1),IF(I10="Complete",VLOOKUP(J10,'FIN CAL LOOKUP'!$A:$J,7,1),VLOOKUP(D10,'FIN CAL LOOKUP'!$A:$J,7,1))),"Not Applicable")</f>
        <v>MAY, FY25</v>
      </c>
      <c r="N10" s="8" t="str">
        <f>IFERROR(IF(I10="Booked",VLOOKUP(K10,'FIN CAL LOOKUP'!$A:$J,10,1),IF(I10="Complete",VLOOKUP(J10,'FIN CAL LOOKUP'!$A:$J,10,1),VLOOKUP(D10,'FIN CAL LOOKUP'!$A:$J,10,1))),"Not Applicable")</f>
        <v>Q4, FY25</v>
      </c>
    </row>
    <row r="11" spans="1:14" x14ac:dyDescent="0.25">
      <c r="A11" t="s">
        <v>24</v>
      </c>
      <c r="B11" t="s">
        <v>1363</v>
      </c>
      <c r="C11" t="s">
        <v>16</v>
      </c>
      <c r="D11" s="3">
        <v>45818</v>
      </c>
      <c r="E11" t="s">
        <v>1364</v>
      </c>
      <c r="F11" t="s">
        <v>221</v>
      </c>
      <c r="G11" t="s">
        <v>1365</v>
      </c>
      <c r="H11" t="s">
        <v>10</v>
      </c>
      <c r="I11" t="s">
        <v>5</v>
      </c>
      <c r="J11" s="3"/>
      <c r="K11" s="3">
        <v>45790</v>
      </c>
      <c r="M11" s="8" t="str">
        <f>IFERROR(IF(I11="Booked",VLOOKUP(K11,'FIN CAL LOOKUP'!$A:$J,7,1),IF(I11="Complete",VLOOKUP(J11,'FIN CAL LOOKUP'!$A:$J,7,1),VLOOKUP(D11,'FIN CAL LOOKUP'!$A:$J,7,1))),"Not Applicable")</f>
        <v>MAY, FY25</v>
      </c>
      <c r="N11" s="8" t="str">
        <f>IFERROR(IF(I11="Booked",VLOOKUP(K11,'FIN CAL LOOKUP'!$A:$J,10,1),IF(I11="Complete",VLOOKUP(J11,'FIN CAL LOOKUP'!$A:$J,10,1),VLOOKUP(D11,'FIN CAL LOOKUP'!$A:$J,10,1))),"Not Applicable")</f>
        <v>Q4, FY25</v>
      </c>
    </row>
    <row r="12" spans="1:14" x14ac:dyDescent="0.25">
      <c r="A12" t="s">
        <v>24</v>
      </c>
      <c r="B12" t="s">
        <v>1363</v>
      </c>
      <c r="C12" t="s">
        <v>16</v>
      </c>
      <c r="D12" s="3">
        <v>45818</v>
      </c>
      <c r="E12" t="s">
        <v>1364</v>
      </c>
      <c r="F12" t="s">
        <v>221</v>
      </c>
      <c r="G12" t="s">
        <v>1365</v>
      </c>
      <c r="H12" t="s">
        <v>11</v>
      </c>
      <c r="I12" t="s">
        <v>5</v>
      </c>
      <c r="J12" s="3"/>
      <c r="K12" s="3">
        <v>45790</v>
      </c>
      <c r="M12" s="8" t="str">
        <f>IFERROR(IF(I12="Booked",VLOOKUP(K12,'FIN CAL LOOKUP'!$A:$J,7,1),IF(I12="Complete",VLOOKUP(J12,'FIN CAL LOOKUP'!$A:$J,7,1),VLOOKUP(D12,'FIN CAL LOOKUP'!$A:$J,7,1))),"Not Applicable")</f>
        <v>MAY, FY25</v>
      </c>
      <c r="N12" s="8" t="str">
        <f>IFERROR(IF(I12="Booked",VLOOKUP(K12,'FIN CAL LOOKUP'!$A:$J,10,1),IF(I12="Complete",VLOOKUP(J12,'FIN CAL LOOKUP'!$A:$J,10,1),VLOOKUP(D12,'FIN CAL LOOKUP'!$A:$J,10,1))),"Not Applicable")</f>
        <v>Q4, FY25</v>
      </c>
    </row>
    <row r="13" spans="1:14" x14ac:dyDescent="0.25">
      <c r="A13" t="s">
        <v>219</v>
      </c>
      <c r="C13" t="s">
        <v>14</v>
      </c>
      <c r="D13" s="3">
        <v>45810</v>
      </c>
      <c r="E13" t="s">
        <v>1371</v>
      </c>
      <c r="F13" t="s">
        <v>1372</v>
      </c>
      <c r="G13" t="s">
        <v>1373</v>
      </c>
      <c r="H13" t="s">
        <v>4</v>
      </c>
      <c r="I13" t="s">
        <v>5</v>
      </c>
      <c r="J13" s="3"/>
      <c r="K13" s="3">
        <v>45759</v>
      </c>
      <c r="M13" s="8" t="str">
        <f>IFERROR(IF(I13="Booked",VLOOKUP(K13,'FIN CAL LOOKUP'!$A:$J,7,1),IF(I13="Complete",VLOOKUP(J13,'FIN CAL LOOKUP'!$A:$J,7,1),VLOOKUP(D13,'FIN CAL LOOKUP'!$A:$J,7,1))),"Not Applicable")</f>
        <v>APR, FY25</v>
      </c>
      <c r="N13" s="8" t="str">
        <f>IFERROR(IF(I13="Booked",VLOOKUP(K13,'FIN CAL LOOKUP'!$A:$J,10,1),IF(I13="Complete",VLOOKUP(J13,'FIN CAL LOOKUP'!$A:$J,10,1),VLOOKUP(D13,'FIN CAL LOOKUP'!$A:$J,10,1))),"Not Applicable")</f>
        <v>Q4, FY25</v>
      </c>
    </row>
    <row r="14" spans="1:14" x14ac:dyDescent="0.25">
      <c r="A14" t="s">
        <v>219</v>
      </c>
      <c r="C14" t="s">
        <v>14</v>
      </c>
      <c r="D14" s="3">
        <v>45810</v>
      </c>
      <c r="E14" t="s">
        <v>1371</v>
      </c>
      <c r="F14" t="s">
        <v>1372</v>
      </c>
      <c r="G14" t="s">
        <v>1373</v>
      </c>
      <c r="H14" t="s">
        <v>7</v>
      </c>
      <c r="I14" t="s">
        <v>5</v>
      </c>
      <c r="J14" s="3"/>
      <c r="K14" s="3">
        <v>45759</v>
      </c>
      <c r="M14" s="8" t="str">
        <f>IFERROR(IF(I14="Booked",VLOOKUP(K14,'FIN CAL LOOKUP'!$A:$J,7,1),IF(I14="Complete",VLOOKUP(J14,'FIN CAL LOOKUP'!$A:$J,7,1),VLOOKUP(D14,'FIN CAL LOOKUP'!$A:$J,7,1))),"Not Applicable")</f>
        <v>APR, FY25</v>
      </c>
      <c r="N14" s="8" t="str">
        <f>IFERROR(IF(I14="Booked",VLOOKUP(K14,'FIN CAL LOOKUP'!$A:$J,10,1),IF(I14="Complete",VLOOKUP(J14,'FIN CAL LOOKUP'!$A:$J,10,1),VLOOKUP(D14,'FIN CAL LOOKUP'!$A:$J,10,1))),"Not Applicable")</f>
        <v>Q4, FY25</v>
      </c>
    </row>
    <row r="15" spans="1:14" x14ac:dyDescent="0.25">
      <c r="A15" t="s">
        <v>219</v>
      </c>
      <c r="C15" t="s">
        <v>14</v>
      </c>
      <c r="D15" s="3">
        <v>45810</v>
      </c>
      <c r="E15" t="s">
        <v>1371</v>
      </c>
      <c r="F15" t="s">
        <v>1372</v>
      </c>
      <c r="G15" t="s">
        <v>1373</v>
      </c>
      <c r="H15" t="s">
        <v>1366</v>
      </c>
      <c r="I15" t="s">
        <v>5</v>
      </c>
      <c r="J15" s="3"/>
      <c r="K15" s="3">
        <v>45759</v>
      </c>
      <c r="M15" s="8" t="str">
        <f>IFERROR(IF(I15="Booked",VLOOKUP(K15,'FIN CAL LOOKUP'!$A:$J,7,1),IF(I15="Complete",VLOOKUP(J15,'FIN CAL LOOKUP'!$A:$J,7,1),VLOOKUP(D15,'FIN CAL LOOKUP'!$A:$J,7,1))),"Not Applicable")</f>
        <v>APR, FY25</v>
      </c>
      <c r="N15" s="8" t="str">
        <f>IFERROR(IF(I15="Booked",VLOOKUP(K15,'FIN CAL LOOKUP'!$A:$J,10,1),IF(I15="Complete",VLOOKUP(J15,'FIN CAL LOOKUP'!$A:$J,10,1),VLOOKUP(D15,'FIN CAL LOOKUP'!$A:$J,10,1))),"Not Applicable")</f>
        <v>Q4, FY25</v>
      </c>
    </row>
    <row r="16" spans="1:14" x14ac:dyDescent="0.25">
      <c r="A16" t="s">
        <v>219</v>
      </c>
      <c r="C16" t="s">
        <v>14</v>
      </c>
      <c r="D16" s="3">
        <v>45810</v>
      </c>
      <c r="E16" t="s">
        <v>1371</v>
      </c>
      <c r="F16" t="s">
        <v>1372</v>
      </c>
      <c r="G16" t="s">
        <v>1373</v>
      </c>
      <c r="H16" t="s">
        <v>1367</v>
      </c>
      <c r="I16" t="s">
        <v>5</v>
      </c>
      <c r="J16" s="3"/>
      <c r="K16" s="3">
        <v>45759</v>
      </c>
      <c r="M16" s="8" t="str">
        <f>IFERROR(IF(I16="Booked",VLOOKUP(K16,'FIN CAL LOOKUP'!$A:$J,7,1),IF(I16="Complete",VLOOKUP(J16,'FIN CAL LOOKUP'!$A:$J,7,1),VLOOKUP(D16,'FIN CAL LOOKUP'!$A:$J,7,1))),"Not Applicable")</f>
        <v>APR, FY25</v>
      </c>
      <c r="N16" s="8" t="str">
        <f>IFERROR(IF(I16="Booked",VLOOKUP(K16,'FIN CAL LOOKUP'!$A:$J,10,1),IF(I16="Complete",VLOOKUP(J16,'FIN CAL LOOKUP'!$A:$J,10,1),VLOOKUP(D16,'FIN CAL LOOKUP'!$A:$J,10,1))),"Not Applicable")</f>
        <v>Q4, FY25</v>
      </c>
    </row>
    <row r="17" spans="1:14" x14ac:dyDescent="0.25">
      <c r="A17" t="s">
        <v>219</v>
      </c>
      <c r="C17" t="s">
        <v>14</v>
      </c>
      <c r="D17" s="3">
        <v>45810</v>
      </c>
      <c r="E17" t="s">
        <v>1371</v>
      </c>
      <c r="F17" t="s">
        <v>1372</v>
      </c>
      <c r="G17" t="s">
        <v>1373</v>
      </c>
      <c r="H17" t="s">
        <v>1368</v>
      </c>
      <c r="I17" t="s">
        <v>5</v>
      </c>
      <c r="J17" s="3"/>
      <c r="K17" s="3">
        <v>45759</v>
      </c>
      <c r="M17" s="8" t="str">
        <f>IFERROR(IF(I17="Booked",VLOOKUP(K17,'FIN CAL LOOKUP'!$A:$J,7,1),IF(I17="Complete",VLOOKUP(J17,'FIN CAL LOOKUP'!$A:$J,7,1),VLOOKUP(D17,'FIN CAL LOOKUP'!$A:$J,7,1))),"Not Applicable")</f>
        <v>APR, FY25</v>
      </c>
      <c r="N17" s="8" t="str">
        <f>IFERROR(IF(I17="Booked",VLOOKUP(K17,'FIN CAL LOOKUP'!$A:$J,10,1),IF(I17="Complete",VLOOKUP(J17,'FIN CAL LOOKUP'!$A:$J,10,1),VLOOKUP(D17,'FIN CAL LOOKUP'!$A:$J,10,1))),"Not Applicable")</f>
        <v>Q4, FY25</v>
      </c>
    </row>
    <row r="18" spans="1:14" x14ac:dyDescent="0.25">
      <c r="A18" t="s">
        <v>219</v>
      </c>
      <c r="C18" t="s">
        <v>14</v>
      </c>
      <c r="D18" s="3">
        <v>45810</v>
      </c>
      <c r="E18" t="s">
        <v>1371</v>
      </c>
      <c r="F18" t="s">
        <v>1372</v>
      </c>
      <c r="G18" t="s">
        <v>1373</v>
      </c>
      <c r="H18" t="s">
        <v>1369</v>
      </c>
      <c r="I18" t="s">
        <v>5</v>
      </c>
      <c r="J18" s="3"/>
      <c r="K18" s="3">
        <v>45759</v>
      </c>
      <c r="M18" s="8" t="str">
        <f>IFERROR(IF(I18="Booked",VLOOKUP(K18,'FIN CAL LOOKUP'!$A:$J,7,1),IF(I18="Complete",VLOOKUP(J18,'FIN CAL LOOKUP'!$A:$J,7,1),VLOOKUP(D18,'FIN CAL LOOKUP'!$A:$J,7,1))),"Not Applicable")</f>
        <v>APR, FY25</v>
      </c>
      <c r="N18" s="8" t="str">
        <f>IFERROR(IF(I18="Booked",VLOOKUP(K18,'FIN CAL LOOKUP'!$A:$J,10,1),IF(I18="Complete",VLOOKUP(J18,'FIN CAL LOOKUP'!$A:$J,10,1),VLOOKUP(D18,'FIN CAL LOOKUP'!$A:$J,10,1))),"Not Applicable")</f>
        <v>Q4, FY25</v>
      </c>
    </row>
    <row r="19" spans="1:14" x14ac:dyDescent="0.25">
      <c r="A19" t="s">
        <v>219</v>
      </c>
      <c r="C19" t="s">
        <v>14</v>
      </c>
      <c r="D19" s="3">
        <v>45810</v>
      </c>
      <c r="E19" t="s">
        <v>1371</v>
      </c>
      <c r="F19" t="s">
        <v>1372</v>
      </c>
      <c r="G19" t="s">
        <v>1373</v>
      </c>
      <c r="H19" t="s">
        <v>1370</v>
      </c>
      <c r="I19" t="s">
        <v>5</v>
      </c>
      <c r="J19" s="3"/>
      <c r="K19" s="3">
        <v>45759</v>
      </c>
      <c r="M19" s="8" t="str">
        <f>IFERROR(IF(I19="Booked",VLOOKUP(K19,'FIN CAL LOOKUP'!$A:$J,7,1),IF(I19="Complete",VLOOKUP(J19,'FIN CAL LOOKUP'!$A:$J,7,1),VLOOKUP(D19,'FIN CAL LOOKUP'!$A:$J,7,1))),"Not Applicable")</f>
        <v>APR, FY25</v>
      </c>
      <c r="N19" s="8" t="str">
        <f>IFERROR(IF(I19="Booked",VLOOKUP(K19,'FIN CAL LOOKUP'!$A:$J,10,1),IF(I19="Complete",VLOOKUP(J19,'FIN CAL LOOKUP'!$A:$J,10,1),VLOOKUP(D19,'FIN CAL LOOKUP'!$A:$J,10,1))),"Not Applicable")</f>
        <v>Q4, FY25</v>
      </c>
    </row>
    <row r="20" spans="1:14" x14ac:dyDescent="0.25">
      <c r="A20" t="s">
        <v>219</v>
      </c>
      <c r="C20" t="s">
        <v>14</v>
      </c>
      <c r="D20" s="3">
        <v>45810</v>
      </c>
      <c r="E20" t="s">
        <v>1371</v>
      </c>
      <c r="F20" t="s">
        <v>1372</v>
      </c>
      <c r="G20" t="s">
        <v>1373</v>
      </c>
      <c r="H20" t="s">
        <v>8</v>
      </c>
      <c r="I20" t="s">
        <v>5</v>
      </c>
      <c r="J20" s="3"/>
      <c r="K20" s="3">
        <v>45759</v>
      </c>
      <c r="M20" s="8" t="str">
        <f>IFERROR(IF(I20="Booked",VLOOKUP(K20,'FIN CAL LOOKUP'!$A:$J,7,1),IF(I20="Complete",VLOOKUP(J20,'FIN CAL LOOKUP'!$A:$J,7,1),VLOOKUP(D20,'FIN CAL LOOKUP'!$A:$J,7,1))),"Not Applicable")</f>
        <v>APR, FY25</v>
      </c>
      <c r="N20" s="8" t="str">
        <f>IFERROR(IF(I20="Booked",VLOOKUP(K20,'FIN CAL LOOKUP'!$A:$J,10,1),IF(I20="Complete",VLOOKUP(J20,'FIN CAL LOOKUP'!$A:$J,10,1),VLOOKUP(D20,'FIN CAL LOOKUP'!$A:$J,10,1))),"Not Applicable")</f>
        <v>Q4, FY25</v>
      </c>
    </row>
    <row r="21" spans="1:14" x14ac:dyDescent="0.25">
      <c r="A21" t="s">
        <v>219</v>
      </c>
      <c r="C21" t="s">
        <v>14</v>
      </c>
      <c r="D21" s="3">
        <v>45810</v>
      </c>
      <c r="E21" t="s">
        <v>1371</v>
      </c>
      <c r="F21" t="s">
        <v>1372</v>
      </c>
      <c r="G21" t="s">
        <v>1373</v>
      </c>
      <c r="H21" t="s">
        <v>9</v>
      </c>
      <c r="I21" t="s">
        <v>5</v>
      </c>
      <c r="J21" s="3"/>
      <c r="K21" s="3">
        <v>45759</v>
      </c>
      <c r="M21" s="8" t="str">
        <f>IFERROR(IF(I21="Booked",VLOOKUP(K21,'FIN CAL LOOKUP'!$A:$J,7,1),IF(I21="Complete",VLOOKUP(J21,'FIN CAL LOOKUP'!$A:$J,7,1),VLOOKUP(D21,'FIN CAL LOOKUP'!$A:$J,7,1))),"Not Applicable")</f>
        <v>APR, FY25</v>
      </c>
      <c r="N21" s="8" t="str">
        <f>IFERROR(IF(I21="Booked",VLOOKUP(K21,'FIN CAL LOOKUP'!$A:$J,10,1),IF(I21="Complete",VLOOKUP(J21,'FIN CAL LOOKUP'!$A:$J,10,1),VLOOKUP(D21,'FIN CAL LOOKUP'!$A:$J,10,1))),"Not Applicable")</f>
        <v>Q4, FY25</v>
      </c>
    </row>
    <row r="22" spans="1:14" x14ac:dyDescent="0.25">
      <c r="A22" t="s">
        <v>219</v>
      </c>
      <c r="C22" t="s">
        <v>14</v>
      </c>
      <c r="D22" s="3">
        <v>45810</v>
      </c>
      <c r="E22" t="s">
        <v>1371</v>
      </c>
      <c r="F22" t="s">
        <v>1372</v>
      </c>
      <c r="G22" t="s">
        <v>1373</v>
      </c>
      <c r="H22" t="s">
        <v>10</v>
      </c>
      <c r="I22" t="s">
        <v>5</v>
      </c>
      <c r="J22" s="3"/>
      <c r="K22" s="3">
        <v>45759</v>
      </c>
      <c r="M22" s="8" t="str">
        <f>IFERROR(IF(I22="Booked",VLOOKUP(K22,'FIN CAL LOOKUP'!$A:$J,7,1),IF(I22="Complete",VLOOKUP(J22,'FIN CAL LOOKUP'!$A:$J,7,1),VLOOKUP(D22,'FIN CAL LOOKUP'!$A:$J,7,1))),"Not Applicable")</f>
        <v>APR, FY25</v>
      </c>
      <c r="N22" s="8" t="str">
        <f>IFERROR(IF(I22="Booked",VLOOKUP(K22,'FIN CAL LOOKUP'!$A:$J,10,1),IF(I22="Complete",VLOOKUP(J22,'FIN CAL LOOKUP'!$A:$J,10,1),VLOOKUP(D22,'FIN CAL LOOKUP'!$A:$J,10,1))),"Not Applicable")</f>
        <v>Q4, FY25</v>
      </c>
    </row>
    <row r="23" spans="1:14" x14ac:dyDescent="0.25">
      <c r="A23" t="s">
        <v>219</v>
      </c>
      <c r="C23" t="s">
        <v>14</v>
      </c>
      <c r="D23" s="3">
        <v>45810</v>
      </c>
      <c r="E23" t="s">
        <v>1371</v>
      </c>
      <c r="F23" t="s">
        <v>1372</v>
      </c>
      <c r="G23" t="s">
        <v>1373</v>
      </c>
      <c r="H23" t="s">
        <v>11</v>
      </c>
      <c r="I23" t="s">
        <v>5</v>
      </c>
      <c r="J23" s="3"/>
      <c r="K23" s="3">
        <v>45759</v>
      </c>
      <c r="M23" s="8" t="str">
        <f>IFERROR(IF(I23="Booked",VLOOKUP(K23,'FIN CAL LOOKUP'!$A:$J,7,1),IF(I23="Complete",VLOOKUP(J23,'FIN CAL LOOKUP'!$A:$J,7,1),VLOOKUP(D23,'FIN CAL LOOKUP'!$A:$J,7,1))),"Not Applicable")</f>
        <v>APR, FY25</v>
      </c>
      <c r="N23" s="8" t="str">
        <f>IFERROR(IF(I23="Booked",VLOOKUP(K23,'FIN CAL LOOKUP'!$A:$J,10,1),IF(I23="Complete",VLOOKUP(J23,'FIN CAL LOOKUP'!$A:$J,10,1),VLOOKUP(D23,'FIN CAL LOOKUP'!$A:$J,10,1))),"Not Applicable")</f>
        <v>Q4, FY25</v>
      </c>
    </row>
    <row r="24" spans="1:14" x14ac:dyDescent="0.25">
      <c r="A24" t="s">
        <v>30</v>
      </c>
      <c r="B24" t="s">
        <v>189</v>
      </c>
      <c r="C24" t="s">
        <v>14</v>
      </c>
      <c r="D24" s="3">
        <v>45810</v>
      </c>
      <c r="E24" t="s">
        <v>25</v>
      </c>
      <c r="F24" t="s">
        <v>1374</v>
      </c>
      <c r="G24" t="s">
        <v>1375</v>
      </c>
      <c r="H24" t="s">
        <v>4</v>
      </c>
      <c r="I24" t="s">
        <v>5</v>
      </c>
      <c r="J24" s="3"/>
      <c r="K24" s="3">
        <v>45771</v>
      </c>
      <c r="M24" s="8" t="str">
        <f>IFERROR(IF(I24="Booked",VLOOKUP(K24,'FIN CAL LOOKUP'!$A:$J,7,1),IF(I24="Complete",VLOOKUP(J24,'FIN CAL LOOKUP'!$A:$J,7,1),VLOOKUP(D24,'FIN CAL LOOKUP'!$A:$J,7,1))),"Not Applicable")</f>
        <v>APR, FY25</v>
      </c>
      <c r="N24" s="8" t="str">
        <f>IFERROR(IF(I24="Booked",VLOOKUP(K24,'FIN CAL LOOKUP'!$A:$J,10,1),IF(I24="Complete",VLOOKUP(J24,'FIN CAL LOOKUP'!$A:$J,10,1),VLOOKUP(D24,'FIN CAL LOOKUP'!$A:$J,10,1))),"Not Applicable")</f>
        <v>Q4, FY25</v>
      </c>
    </row>
    <row r="25" spans="1:14" x14ac:dyDescent="0.25">
      <c r="A25" t="s">
        <v>30</v>
      </c>
      <c r="B25" t="s">
        <v>189</v>
      </c>
      <c r="C25" t="s">
        <v>14</v>
      </c>
      <c r="D25" s="3">
        <v>45810</v>
      </c>
      <c r="E25" t="s">
        <v>25</v>
      </c>
      <c r="F25" t="s">
        <v>1374</v>
      </c>
      <c r="G25" t="s">
        <v>1375</v>
      </c>
      <c r="H25" t="s">
        <v>7</v>
      </c>
      <c r="I25" t="s">
        <v>5</v>
      </c>
      <c r="J25" s="3"/>
      <c r="K25" s="3">
        <v>45771</v>
      </c>
      <c r="M25" s="8" t="str">
        <f>IFERROR(IF(I25="Booked",VLOOKUP(K25,'FIN CAL LOOKUP'!$A:$J,7,1),IF(I25="Complete",VLOOKUP(J25,'FIN CAL LOOKUP'!$A:$J,7,1),VLOOKUP(D25,'FIN CAL LOOKUP'!$A:$J,7,1))),"Not Applicable")</f>
        <v>APR, FY25</v>
      </c>
      <c r="N25" s="8" t="str">
        <f>IFERROR(IF(I25="Booked",VLOOKUP(K25,'FIN CAL LOOKUP'!$A:$J,10,1),IF(I25="Complete",VLOOKUP(J25,'FIN CAL LOOKUP'!$A:$J,10,1),VLOOKUP(D25,'FIN CAL LOOKUP'!$A:$J,10,1))),"Not Applicable")</f>
        <v>Q4, FY25</v>
      </c>
    </row>
    <row r="26" spans="1:14" x14ac:dyDescent="0.25">
      <c r="A26" t="s">
        <v>30</v>
      </c>
      <c r="B26" t="s">
        <v>189</v>
      </c>
      <c r="C26" t="s">
        <v>14</v>
      </c>
      <c r="D26" s="3">
        <v>45810</v>
      </c>
      <c r="E26" t="s">
        <v>25</v>
      </c>
      <c r="F26" t="s">
        <v>1374</v>
      </c>
      <c r="G26" t="s">
        <v>1375</v>
      </c>
      <c r="H26" t="s">
        <v>1366</v>
      </c>
      <c r="I26" t="s">
        <v>5</v>
      </c>
      <c r="J26" s="3"/>
      <c r="K26" s="3">
        <v>45771</v>
      </c>
      <c r="M26" s="8" t="str">
        <f>IFERROR(IF(I26="Booked",VLOOKUP(K26,'FIN CAL LOOKUP'!$A:$J,7,1),IF(I26="Complete",VLOOKUP(J26,'FIN CAL LOOKUP'!$A:$J,7,1),VLOOKUP(D26,'FIN CAL LOOKUP'!$A:$J,7,1))),"Not Applicable")</f>
        <v>APR, FY25</v>
      </c>
      <c r="N26" s="8" t="str">
        <f>IFERROR(IF(I26="Booked",VLOOKUP(K26,'FIN CAL LOOKUP'!$A:$J,10,1),IF(I26="Complete",VLOOKUP(J26,'FIN CAL LOOKUP'!$A:$J,10,1),VLOOKUP(D26,'FIN CAL LOOKUP'!$A:$J,10,1))),"Not Applicable")</f>
        <v>Q4, FY25</v>
      </c>
    </row>
    <row r="27" spans="1:14" x14ac:dyDescent="0.25">
      <c r="A27" t="s">
        <v>30</v>
      </c>
      <c r="B27" t="s">
        <v>189</v>
      </c>
      <c r="C27" t="s">
        <v>14</v>
      </c>
      <c r="D27" s="3">
        <v>45810</v>
      </c>
      <c r="E27" t="s">
        <v>25</v>
      </c>
      <c r="F27" t="s">
        <v>1374</v>
      </c>
      <c r="G27" t="s">
        <v>1375</v>
      </c>
      <c r="H27" t="s">
        <v>1367</v>
      </c>
      <c r="I27" t="s">
        <v>5</v>
      </c>
      <c r="J27" s="3"/>
      <c r="K27" s="3">
        <v>45771</v>
      </c>
      <c r="M27" s="8" t="str">
        <f>IFERROR(IF(I27="Booked",VLOOKUP(K27,'FIN CAL LOOKUP'!$A:$J,7,1),IF(I27="Complete",VLOOKUP(J27,'FIN CAL LOOKUP'!$A:$J,7,1),VLOOKUP(D27,'FIN CAL LOOKUP'!$A:$J,7,1))),"Not Applicable")</f>
        <v>APR, FY25</v>
      </c>
      <c r="N27" s="8" t="str">
        <f>IFERROR(IF(I27="Booked",VLOOKUP(K27,'FIN CAL LOOKUP'!$A:$J,10,1),IF(I27="Complete",VLOOKUP(J27,'FIN CAL LOOKUP'!$A:$J,10,1),VLOOKUP(D27,'FIN CAL LOOKUP'!$A:$J,10,1))),"Not Applicable")</f>
        <v>Q4, FY25</v>
      </c>
    </row>
    <row r="28" spans="1:14" x14ac:dyDescent="0.25">
      <c r="A28" t="s">
        <v>30</v>
      </c>
      <c r="B28" t="s">
        <v>189</v>
      </c>
      <c r="C28" t="s">
        <v>14</v>
      </c>
      <c r="D28" s="3">
        <v>45810</v>
      </c>
      <c r="E28" t="s">
        <v>25</v>
      </c>
      <c r="F28" t="s">
        <v>1374</v>
      </c>
      <c r="G28" t="s">
        <v>1375</v>
      </c>
      <c r="H28" t="s">
        <v>1368</v>
      </c>
      <c r="I28" t="s">
        <v>5</v>
      </c>
      <c r="J28" s="3"/>
      <c r="K28" s="3">
        <v>45771</v>
      </c>
      <c r="M28" s="8" t="str">
        <f>IFERROR(IF(I28="Booked",VLOOKUP(K28,'FIN CAL LOOKUP'!$A:$J,7,1),IF(I28="Complete",VLOOKUP(J28,'FIN CAL LOOKUP'!$A:$J,7,1),VLOOKUP(D28,'FIN CAL LOOKUP'!$A:$J,7,1))),"Not Applicable")</f>
        <v>APR, FY25</v>
      </c>
      <c r="N28" s="8" t="str">
        <f>IFERROR(IF(I28="Booked",VLOOKUP(K28,'FIN CAL LOOKUP'!$A:$J,10,1),IF(I28="Complete",VLOOKUP(J28,'FIN CAL LOOKUP'!$A:$J,10,1),VLOOKUP(D28,'FIN CAL LOOKUP'!$A:$J,10,1))),"Not Applicable")</f>
        <v>Q4, FY25</v>
      </c>
    </row>
    <row r="29" spans="1:14" x14ac:dyDescent="0.25">
      <c r="A29" t="s">
        <v>30</v>
      </c>
      <c r="B29" t="s">
        <v>189</v>
      </c>
      <c r="C29" t="s">
        <v>14</v>
      </c>
      <c r="D29" s="3">
        <v>45810</v>
      </c>
      <c r="E29" t="s">
        <v>25</v>
      </c>
      <c r="F29" t="s">
        <v>1374</v>
      </c>
      <c r="G29" t="s">
        <v>1375</v>
      </c>
      <c r="H29" t="s">
        <v>1369</v>
      </c>
      <c r="I29" t="s">
        <v>5</v>
      </c>
      <c r="J29" s="3"/>
      <c r="K29" s="3">
        <v>45771</v>
      </c>
      <c r="M29" s="8" t="str">
        <f>IFERROR(IF(I29="Booked",VLOOKUP(K29,'FIN CAL LOOKUP'!$A:$J,7,1),IF(I29="Complete",VLOOKUP(J29,'FIN CAL LOOKUP'!$A:$J,7,1),VLOOKUP(D29,'FIN CAL LOOKUP'!$A:$J,7,1))),"Not Applicable")</f>
        <v>APR, FY25</v>
      </c>
      <c r="N29" s="8" t="str">
        <f>IFERROR(IF(I29="Booked",VLOOKUP(K29,'FIN CAL LOOKUP'!$A:$J,10,1),IF(I29="Complete",VLOOKUP(J29,'FIN CAL LOOKUP'!$A:$J,10,1),VLOOKUP(D29,'FIN CAL LOOKUP'!$A:$J,10,1))),"Not Applicable")</f>
        <v>Q4, FY25</v>
      </c>
    </row>
    <row r="30" spans="1:14" x14ac:dyDescent="0.25">
      <c r="A30" t="s">
        <v>30</v>
      </c>
      <c r="B30" t="s">
        <v>189</v>
      </c>
      <c r="C30" t="s">
        <v>14</v>
      </c>
      <c r="D30" s="3">
        <v>45810</v>
      </c>
      <c r="E30" t="s">
        <v>25</v>
      </c>
      <c r="F30" t="s">
        <v>1374</v>
      </c>
      <c r="G30" t="s">
        <v>1375</v>
      </c>
      <c r="H30" t="s">
        <v>1370</v>
      </c>
      <c r="I30" t="s">
        <v>5</v>
      </c>
      <c r="J30" s="3"/>
      <c r="K30" s="3">
        <v>45771</v>
      </c>
      <c r="M30" s="8" t="str">
        <f>IFERROR(IF(I30="Booked",VLOOKUP(K30,'FIN CAL LOOKUP'!$A:$J,7,1),IF(I30="Complete",VLOOKUP(J30,'FIN CAL LOOKUP'!$A:$J,7,1),VLOOKUP(D30,'FIN CAL LOOKUP'!$A:$J,7,1))),"Not Applicable")</f>
        <v>APR, FY25</v>
      </c>
      <c r="N30" s="8" t="str">
        <f>IFERROR(IF(I30="Booked",VLOOKUP(K30,'FIN CAL LOOKUP'!$A:$J,10,1),IF(I30="Complete",VLOOKUP(J30,'FIN CAL LOOKUP'!$A:$J,10,1),VLOOKUP(D30,'FIN CAL LOOKUP'!$A:$J,10,1))),"Not Applicable")</f>
        <v>Q4, FY25</v>
      </c>
    </row>
    <row r="31" spans="1:14" x14ac:dyDescent="0.25">
      <c r="A31" t="s">
        <v>30</v>
      </c>
      <c r="B31" t="s">
        <v>189</v>
      </c>
      <c r="C31" t="s">
        <v>14</v>
      </c>
      <c r="D31" s="3">
        <v>45810</v>
      </c>
      <c r="E31" t="s">
        <v>25</v>
      </c>
      <c r="F31" t="s">
        <v>1374</v>
      </c>
      <c r="G31" t="s">
        <v>1375</v>
      </c>
      <c r="H31" t="s">
        <v>8</v>
      </c>
      <c r="I31" t="s">
        <v>5</v>
      </c>
      <c r="J31" s="3"/>
      <c r="K31" s="3">
        <v>45771</v>
      </c>
      <c r="M31" s="8" t="str">
        <f>IFERROR(IF(I31="Booked",VLOOKUP(K31,'FIN CAL LOOKUP'!$A:$J,7,1),IF(I31="Complete",VLOOKUP(J31,'FIN CAL LOOKUP'!$A:$J,7,1),VLOOKUP(D31,'FIN CAL LOOKUP'!$A:$J,7,1))),"Not Applicable")</f>
        <v>APR, FY25</v>
      </c>
      <c r="N31" s="8" t="str">
        <f>IFERROR(IF(I31="Booked",VLOOKUP(K31,'FIN CAL LOOKUP'!$A:$J,10,1),IF(I31="Complete",VLOOKUP(J31,'FIN CAL LOOKUP'!$A:$J,10,1),VLOOKUP(D31,'FIN CAL LOOKUP'!$A:$J,10,1))),"Not Applicable")</f>
        <v>Q4, FY25</v>
      </c>
    </row>
    <row r="32" spans="1:14" x14ac:dyDescent="0.25">
      <c r="A32" t="s">
        <v>30</v>
      </c>
      <c r="B32" t="s">
        <v>189</v>
      </c>
      <c r="C32" t="s">
        <v>14</v>
      </c>
      <c r="D32" s="3">
        <v>45810</v>
      </c>
      <c r="E32" t="s">
        <v>25</v>
      </c>
      <c r="F32" t="s">
        <v>1374</v>
      </c>
      <c r="G32" t="s">
        <v>1375</v>
      </c>
      <c r="H32" t="s">
        <v>9</v>
      </c>
      <c r="I32" t="s">
        <v>5</v>
      </c>
      <c r="J32" s="3"/>
      <c r="K32" s="3">
        <v>45771</v>
      </c>
      <c r="M32" s="8" t="str">
        <f>IFERROR(IF(I32="Booked",VLOOKUP(K32,'FIN CAL LOOKUP'!$A:$J,7,1),IF(I32="Complete",VLOOKUP(J32,'FIN CAL LOOKUP'!$A:$J,7,1),VLOOKUP(D32,'FIN CAL LOOKUP'!$A:$J,7,1))),"Not Applicable")</f>
        <v>APR, FY25</v>
      </c>
      <c r="N32" s="8" t="str">
        <f>IFERROR(IF(I32="Booked",VLOOKUP(K32,'FIN CAL LOOKUP'!$A:$J,10,1),IF(I32="Complete",VLOOKUP(J32,'FIN CAL LOOKUP'!$A:$J,10,1),VLOOKUP(D32,'FIN CAL LOOKUP'!$A:$J,10,1))),"Not Applicable")</f>
        <v>Q4, FY25</v>
      </c>
    </row>
    <row r="33" spans="1:14" x14ac:dyDescent="0.25">
      <c r="A33" t="s">
        <v>30</v>
      </c>
      <c r="B33" t="s">
        <v>189</v>
      </c>
      <c r="C33" t="s">
        <v>14</v>
      </c>
      <c r="D33" s="3">
        <v>45810</v>
      </c>
      <c r="E33" t="s">
        <v>25</v>
      </c>
      <c r="F33" t="s">
        <v>1374</v>
      </c>
      <c r="G33" t="s">
        <v>1375</v>
      </c>
      <c r="H33" t="s">
        <v>10</v>
      </c>
      <c r="I33" t="s">
        <v>5</v>
      </c>
      <c r="J33" s="3"/>
      <c r="K33" s="3">
        <v>45771</v>
      </c>
      <c r="M33" s="8" t="str">
        <f>IFERROR(IF(I33="Booked",VLOOKUP(K33,'FIN CAL LOOKUP'!$A:$J,7,1),IF(I33="Complete",VLOOKUP(J33,'FIN CAL LOOKUP'!$A:$J,7,1),VLOOKUP(D33,'FIN CAL LOOKUP'!$A:$J,7,1))),"Not Applicable")</f>
        <v>APR, FY25</v>
      </c>
      <c r="N33" s="8" t="str">
        <f>IFERROR(IF(I33="Booked",VLOOKUP(K33,'FIN CAL LOOKUP'!$A:$J,10,1),IF(I33="Complete",VLOOKUP(J33,'FIN CAL LOOKUP'!$A:$J,10,1),VLOOKUP(D33,'FIN CAL LOOKUP'!$A:$J,10,1))),"Not Applicable")</f>
        <v>Q4, FY25</v>
      </c>
    </row>
    <row r="34" spans="1:14" x14ac:dyDescent="0.25">
      <c r="A34" t="s">
        <v>30</v>
      </c>
      <c r="B34" t="s">
        <v>189</v>
      </c>
      <c r="C34" t="s">
        <v>14</v>
      </c>
      <c r="D34" s="3">
        <v>45810</v>
      </c>
      <c r="E34" t="s">
        <v>25</v>
      </c>
      <c r="F34" t="s">
        <v>1374</v>
      </c>
      <c r="G34" t="s">
        <v>1375</v>
      </c>
      <c r="H34" t="s">
        <v>11</v>
      </c>
      <c r="I34" t="s">
        <v>5</v>
      </c>
      <c r="J34" s="3"/>
      <c r="K34" s="3">
        <v>45771</v>
      </c>
      <c r="M34" s="8" t="str">
        <f>IFERROR(IF(I34="Booked",VLOOKUP(K34,'FIN CAL LOOKUP'!$A:$J,7,1),IF(I34="Complete",VLOOKUP(J34,'FIN CAL LOOKUP'!$A:$J,7,1),VLOOKUP(D34,'FIN CAL LOOKUP'!$A:$J,7,1))),"Not Applicable")</f>
        <v>APR, FY25</v>
      </c>
      <c r="N34" s="8" t="str">
        <f>IFERROR(IF(I34="Booked",VLOOKUP(K34,'FIN CAL LOOKUP'!$A:$J,10,1),IF(I34="Complete",VLOOKUP(J34,'FIN CAL LOOKUP'!$A:$J,10,1),VLOOKUP(D34,'FIN CAL LOOKUP'!$A:$J,10,1))),"Not Applicable")</f>
        <v>Q4, FY25</v>
      </c>
    </row>
    <row r="35" spans="1:14" x14ac:dyDescent="0.25">
      <c r="A35" t="s">
        <v>60</v>
      </c>
      <c r="B35" t="s">
        <v>274</v>
      </c>
      <c r="C35" t="s">
        <v>14</v>
      </c>
      <c r="D35" s="3">
        <v>45803</v>
      </c>
      <c r="E35" t="s">
        <v>1376</v>
      </c>
      <c r="F35" t="s">
        <v>1377</v>
      </c>
      <c r="G35" t="s">
        <v>1378</v>
      </c>
      <c r="H35" t="s">
        <v>4</v>
      </c>
      <c r="I35" t="s">
        <v>17</v>
      </c>
      <c r="J35" s="3">
        <v>45805</v>
      </c>
      <c r="K35" s="3">
        <v>45794</v>
      </c>
      <c r="M35" s="8" t="str">
        <f>IFERROR(IF(I35="Booked",VLOOKUP(K35,'FIN CAL LOOKUP'!$A:$J,7,1),IF(I35="Complete",VLOOKUP(J35,'FIN CAL LOOKUP'!$A:$J,7,1),VLOOKUP(D35,'FIN CAL LOOKUP'!$A:$J,7,1))),"Not Applicable")</f>
        <v>MAY, FY25</v>
      </c>
      <c r="N35" s="8" t="str">
        <f>IFERROR(IF(I35="Booked",VLOOKUP(K35,'FIN CAL LOOKUP'!$A:$J,10,1),IF(I35="Complete",VLOOKUP(J35,'FIN CAL LOOKUP'!$A:$J,10,1),VLOOKUP(D35,'FIN CAL LOOKUP'!$A:$J,10,1))),"Not Applicable")</f>
        <v>Q4, FY25</v>
      </c>
    </row>
    <row r="36" spans="1:14" x14ac:dyDescent="0.25">
      <c r="A36" t="s">
        <v>60</v>
      </c>
      <c r="B36" t="s">
        <v>274</v>
      </c>
      <c r="C36" t="s">
        <v>14</v>
      </c>
      <c r="D36" s="3">
        <v>45803</v>
      </c>
      <c r="E36" t="s">
        <v>1376</v>
      </c>
      <c r="F36" t="s">
        <v>1377</v>
      </c>
      <c r="G36" t="s">
        <v>1378</v>
      </c>
      <c r="H36" t="s">
        <v>7</v>
      </c>
      <c r="I36" t="s">
        <v>17</v>
      </c>
      <c r="J36" s="3">
        <v>45805</v>
      </c>
      <c r="K36" s="3">
        <v>45794</v>
      </c>
      <c r="M36" s="8" t="str">
        <f>IFERROR(IF(I36="Booked",VLOOKUP(K36,'FIN CAL LOOKUP'!$A:$J,7,1),IF(I36="Complete",VLOOKUP(J36,'FIN CAL LOOKUP'!$A:$J,7,1),VLOOKUP(D36,'FIN CAL LOOKUP'!$A:$J,7,1))),"Not Applicable")</f>
        <v>MAY, FY25</v>
      </c>
      <c r="N36" s="8" t="str">
        <f>IFERROR(IF(I36="Booked",VLOOKUP(K36,'FIN CAL LOOKUP'!$A:$J,10,1),IF(I36="Complete",VLOOKUP(J36,'FIN CAL LOOKUP'!$A:$J,10,1),VLOOKUP(D36,'FIN CAL LOOKUP'!$A:$J,10,1))),"Not Applicable")</f>
        <v>Q4, FY25</v>
      </c>
    </row>
    <row r="37" spans="1:14" x14ac:dyDescent="0.25">
      <c r="A37" t="s">
        <v>60</v>
      </c>
      <c r="B37" t="s">
        <v>274</v>
      </c>
      <c r="C37" t="s">
        <v>14</v>
      </c>
      <c r="D37" s="3">
        <v>45803</v>
      </c>
      <c r="E37" t="s">
        <v>1376</v>
      </c>
      <c r="F37" t="s">
        <v>1377</v>
      </c>
      <c r="G37" t="s">
        <v>1378</v>
      </c>
      <c r="H37" t="s">
        <v>1366</v>
      </c>
      <c r="I37" t="s">
        <v>17</v>
      </c>
      <c r="J37" s="3">
        <v>45805</v>
      </c>
      <c r="K37" s="3">
        <v>45794</v>
      </c>
      <c r="M37" s="8" t="str">
        <f>IFERROR(IF(I37="Booked",VLOOKUP(K37,'FIN CAL LOOKUP'!$A:$J,7,1),IF(I37="Complete",VLOOKUP(J37,'FIN CAL LOOKUP'!$A:$J,7,1),VLOOKUP(D37,'FIN CAL LOOKUP'!$A:$J,7,1))),"Not Applicable")</f>
        <v>MAY, FY25</v>
      </c>
      <c r="N37" s="8" t="str">
        <f>IFERROR(IF(I37="Booked",VLOOKUP(K37,'FIN CAL LOOKUP'!$A:$J,10,1),IF(I37="Complete",VLOOKUP(J37,'FIN CAL LOOKUP'!$A:$J,10,1),VLOOKUP(D37,'FIN CAL LOOKUP'!$A:$J,10,1))),"Not Applicable")</f>
        <v>Q4, FY25</v>
      </c>
    </row>
    <row r="38" spans="1:14" x14ac:dyDescent="0.25">
      <c r="A38" t="s">
        <v>60</v>
      </c>
      <c r="B38" t="s">
        <v>274</v>
      </c>
      <c r="C38" t="s">
        <v>14</v>
      </c>
      <c r="D38" s="3">
        <v>45803</v>
      </c>
      <c r="E38" t="s">
        <v>1376</v>
      </c>
      <c r="F38" t="s">
        <v>1377</v>
      </c>
      <c r="G38" t="s">
        <v>1378</v>
      </c>
      <c r="H38" t="s">
        <v>1367</v>
      </c>
      <c r="I38" t="s">
        <v>17</v>
      </c>
      <c r="J38" s="3">
        <v>45805</v>
      </c>
      <c r="K38" s="3">
        <v>45794</v>
      </c>
      <c r="M38" s="8" t="str">
        <f>IFERROR(IF(I38="Booked",VLOOKUP(K38,'FIN CAL LOOKUP'!$A:$J,7,1),IF(I38="Complete",VLOOKUP(J38,'FIN CAL LOOKUP'!$A:$J,7,1),VLOOKUP(D38,'FIN CAL LOOKUP'!$A:$J,7,1))),"Not Applicable")</f>
        <v>MAY, FY25</v>
      </c>
      <c r="N38" s="8" t="str">
        <f>IFERROR(IF(I38="Booked",VLOOKUP(K38,'FIN CAL LOOKUP'!$A:$J,10,1),IF(I38="Complete",VLOOKUP(J38,'FIN CAL LOOKUP'!$A:$J,10,1),VLOOKUP(D38,'FIN CAL LOOKUP'!$A:$J,10,1))),"Not Applicable")</f>
        <v>Q4, FY25</v>
      </c>
    </row>
    <row r="39" spans="1:14" x14ac:dyDescent="0.25">
      <c r="A39" t="s">
        <v>60</v>
      </c>
      <c r="B39" t="s">
        <v>274</v>
      </c>
      <c r="C39" t="s">
        <v>14</v>
      </c>
      <c r="D39" s="3">
        <v>45803</v>
      </c>
      <c r="E39" t="s">
        <v>1376</v>
      </c>
      <c r="F39" t="s">
        <v>1377</v>
      </c>
      <c r="G39" t="s">
        <v>1378</v>
      </c>
      <c r="H39" t="s">
        <v>1368</v>
      </c>
      <c r="I39" t="s">
        <v>17</v>
      </c>
      <c r="J39" s="3">
        <v>45805</v>
      </c>
      <c r="K39" s="3">
        <v>45794</v>
      </c>
      <c r="M39" s="8" t="str">
        <f>IFERROR(IF(I39="Booked",VLOOKUP(K39,'FIN CAL LOOKUP'!$A:$J,7,1),IF(I39="Complete",VLOOKUP(J39,'FIN CAL LOOKUP'!$A:$J,7,1),VLOOKUP(D39,'FIN CAL LOOKUP'!$A:$J,7,1))),"Not Applicable")</f>
        <v>MAY, FY25</v>
      </c>
      <c r="N39" s="8" t="str">
        <f>IFERROR(IF(I39="Booked",VLOOKUP(K39,'FIN CAL LOOKUP'!$A:$J,10,1),IF(I39="Complete",VLOOKUP(J39,'FIN CAL LOOKUP'!$A:$J,10,1),VLOOKUP(D39,'FIN CAL LOOKUP'!$A:$J,10,1))),"Not Applicable")</f>
        <v>Q4, FY25</v>
      </c>
    </row>
    <row r="40" spans="1:14" x14ac:dyDescent="0.25">
      <c r="A40" t="s">
        <v>60</v>
      </c>
      <c r="B40" t="s">
        <v>274</v>
      </c>
      <c r="C40" t="s">
        <v>14</v>
      </c>
      <c r="D40" s="3">
        <v>45803</v>
      </c>
      <c r="E40" t="s">
        <v>1376</v>
      </c>
      <c r="F40" t="s">
        <v>1377</v>
      </c>
      <c r="G40" t="s">
        <v>1378</v>
      </c>
      <c r="H40" t="s">
        <v>1369</v>
      </c>
      <c r="I40" t="s">
        <v>17</v>
      </c>
      <c r="J40" s="3">
        <v>45805</v>
      </c>
      <c r="K40" s="3">
        <v>45794</v>
      </c>
      <c r="M40" s="8" t="str">
        <f>IFERROR(IF(I40="Booked",VLOOKUP(K40,'FIN CAL LOOKUP'!$A:$J,7,1),IF(I40="Complete",VLOOKUP(J40,'FIN CAL LOOKUP'!$A:$J,7,1),VLOOKUP(D40,'FIN CAL LOOKUP'!$A:$J,7,1))),"Not Applicable")</f>
        <v>MAY, FY25</v>
      </c>
      <c r="N40" s="8" t="str">
        <f>IFERROR(IF(I40="Booked",VLOOKUP(K40,'FIN CAL LOOKUP'!$A:$J,10,1),IF(I40="Complete",VLOOKUP(J40,'FIN CAL LOOKUP'!$A:$J,10,1),VLOOKUP(D40,'FIN CAL LOOKUP'!$A:$J,10,1))),"Not Applicable")</f>
        <v>Q4, FY25</v>
      </c>
    </row>
    <row r="41" spans="1:14" x14ac:dyDescent="0.25">
      <c r="A41" t="s">
        <v>60</v>
      </c>
      <c r="B41" t="s">
        <v>274</v>
      </c>
      <c r="C41" t="s">
        <v>14</v>
      </c>
      <c r="D41" s="3">
        <v>45803</v>
      </c>
      <c r="E41" t="s">
        <v>1376</v>
      </c>
      <c r="F41" t="s">
        <v>1377</v>
      </c>
      <c r="G41" t="s">
        <v>1378</v>
      </c>
      <c r="H41" t="s">
        <v>1370</v>
      </c>
      <c r="I41" t="s">
        <v>17</v>
      </c>
      <c r="J41" s="3">
        <v>45805</v>
      </c>
      <c r="K41" s="3">
        <v>45794</v>
      </c>
      <c r="M41" s="8" t="str">
        <f>IFERROR(IF(I41="Booked",VLOOKUP(K41,'FIN CAL LOOKUP'!$A:$J,7,1),IF(I41="Complete",VLOOKUP(J41,'FIN CAL LOOKUP'!$A:$J,7,1),VLOOKUP(D41,'FIN CAL LOOKUP'!$A:$J,7,1))),"Not Applicable")</f>
        <v>MAY, FY25</v>
      </c>
      <c r="N41" s="8" t="str">
        <f>IFERROR(IF(I41="Booked",VLOOKUP(K41,'FIN CAL LOOKUP'!$A:$J,10,1),IF(I41="Complete",VLOOKUP(J41,'FIN CAL LOOKUP'!$A:$J,10,1),VLOOKUP(D41,'FIN CAL LOOKUP'!$A:$J,10,1))),"Not Applicable")</f>
        <v>Q4, FY25</v>
      </c>
    </row>
    <row r="42" spans="1:14" x14ac:dyDescent="0.25">
      <c r="A42" t="s">
        <v>60</v>
      </c>
      <c r="B42" t="s">
        <v>274</v>
      </c>
      <c r="C42" t="s">
        <v>14</v>
      </c>
      <c r="D42" s="3">
        <v>45803</v>
      </c>
      <c r="E42" t="s">
        <v>1376</v>
      </c>
      <c r="F42" t="s">
        <v>1377</v>
      </c>
      <c r="G42" t="s">
        <v>1378</v>
      </c>
      <c r="H42" t="s">
        <v>8</v>
      </c>
      <c r="I42" t="s">
        <v>17</v>
      </c>
      <c r="J42" s="3">
        <v>45805</v>
      </c>
      <c r="K42" s="3">
        <v>45794</v>
      </c>
      <c r="M42" s="8" t="str">
        <f>IFERROR(IF(I42="Booked",VLOOKUP(K42,'FIN CAL LOOKUP'!$A:$J,7,1),IF(I42="Complete",VLOOKUP(J42,'FIN CAL LOOKUP'!$A:$J,7,1),VLOOKUP(D42,'FIN CAL LOOKUP'!$A:$J,7,1))),"Not Applicable")</f>
        <v>MAY, FY25</v>
      </c>
      <c r="N42" s="8" t="str">
        <f>IFERROR(IF(I42="Booked",VLOOKUP(K42,'FIN CAL LOOKUP'!$A:$J,10,1),IF(I42="Complete",VLOOKUP(J42,'FIN CAL LOOKUP'!$A:$J,10,1),VLOOKUP(D42,'FIN CAL LOOKUP'!$A:$J,10,1))),"Not Applicable")</f>
        <v>Q4, FY25</v>
      </c>
    </row>
    <row r="43" spans="1:14" x14ac:dyDescent="0.25">
      <c r="A43" t="s">
        <v>60</v>
      </c>
      <c r="B43" t="s">
        <v>274</v>
      </c>
      <c r="C43" t="s">
        <v>14</v>
      </c>
      <c r="D43" s="3">
        <v>45803</v>
      </c>
      <c r="E43" t="s">
        <v>1376</v>
      </c>
      <c r="F43" t="s">
        <v>1377</v>
      </c>
      <c r="G43" t="s">
        <v>1378</v>
      </c>
      <c r="H43" t="s">
        <v>9</v>
      </c>
      <c r="I43" t="s">
        <v>17</v>
      </c>
      <c r="J43" s="3">
        <v>45805</v>
      </c>
      <c r="K43" s="3">
        <v>45794</v>
      </c>
      <c r="M43" s="8" t="str">
        <f>IFERROR(IF(I43="Booked",VLOOKUP(K43,'FIN CAL LOOKUP'!$A:$J,7,1),IF(I43="Complete",VLOOKUP(J43,'FIN CAL LOOKUP'!$A:$J,7,1),VLOOKUP(D43,'FIN CAL LOOKUP'!$A:$J,7,1))),"Not Applicable")</f>
        <v>MAY, FY25</v>
      </c>
      <c r="N43" s="8" t="str">
        <f>IFERROR(IF(I43="Booked",VLOOKUP(K43,'FIN CAL LOOKUP'!$A:$J,10,1),IF(I43="Complete",VLOOKUP(J43,'FIN CAL LOOKUP'!$A:$J,10,1),VLOOKUP(D43,'FIN CAL LOOKUP'!$A:$J,10,1))),"Not Applicable")</f>
        <v>Q4, FY25</v>
      </c>
    </row>
    <row r="44" spans="1:14" x14ac:dyDescent="0.25">
      <c r="A44" t="s">
        <v>60</v>
      </c>
      <c r="B44" t="s">
        <v>274</v>
      </c>
      <c r="C44" t="s">
        <v>14</v>
      </c>
      <c r="D44" s="3">
        <v>45803</v>
      </c>
      <c r="E44" t="s">
        <v>1376</v>
      </c>
      <c r="F44" t="s">
        <v>1377</v>
      </c>
      <c r="G44" t="s">
        <v>1378</v>
      </c>
      <c r="H44" t="s">
        <v>10</v>
      </c>
      <c r="I44" t="s">
        <v>17</v>
      </c>
      <c r="J44" s="3">
        <v>45806</v>
      </c>
      <c r="K44" s="3">
        <v>45806</v>
      </c>
      <c r="M44" s="8" t="str">
        <f>IFERROR(IF(I44="Booked",VLOOKUP(K44,'FIN CAL LOOKUP'!$A:$J,7,1),IF(I44="Complete",VLOOKUP(J44,'FIN CAL LOOKUP'!$A:$J,7,1),VLOOKUP(D44,'FIN CAL LOOKUP'!$A:$J,7,1))),"Not Applicable")</f>
        <v>MAY, FY25</v>
      </c>
      <c r="N44" s="8" t="str">
        <f>IFERROR(IF(I44="Booked",VLOOKUP(K44,'FIN CAL LOOKUP'!$A:$J,10,1),IF(I44="Complete",VLOOKUP(J44,'FIN CAL LOOKUP'!$A:$J,10,1),VLOOKUP(D44,'FIN CAL LOOKUP'!$A:$J,10,1))),"Not Applicable")</f>
        <v>Q4, FY25</v>
      </c>
    </row>
    <row r="45" spans="1:14" x14ac:dyDescent="0.25">
      <c r="A45" t="s">
        <v>60</v>
      </c>
      <c r="B45" t="s">
        <v>274</v>
      </c>
      <c r="C45" t="s">
        <v>14</v>
      </c>
      <c r="D45" s="3">
        <v>45803</v>
      </c>
      <c r="E45" t="s">
        <v>1376</v>
      </c>
      <c r="F45" t="s">
        <v>1377</v>
      </c>
      <c r="G45" t="s">
        <v>1378</v>
      </c>
      <c r="H45" t="s">
        <v>11</v>
      </c>
      <c r="I45" t="s">
        <v>17</v>
      </c>
      <c r="J45" s="3">
        <v>45805</v>
      </c>
      <c r="K45" s="3">
        <v>45794</v>
      </c>
      <c r="M45" s="8" t="str">
        <f>IFERROR(IF(I45="Booked",VLOOKUP(K45,'FIN CAL LOOKUP'!$A:$J,7,1),IF(I45="Complete",VLOOKUP(J45,'FIN CAL LOOKUP'!$A:$J,7,1),VLOOKUP(D45,'FIN CAL LOOKUP'!$A:$J,7,1))),"Not Applicable")</f>
        <v>MAY, FY25</v>
      </c>
      <c r="N45" s="8" t="str">
        <f>IFERROR(IF(I45="Booked",VLOOKUP(K45,'FIN CAL LOOKUP'!$A:$J,10,1),IF(I45="Complete",VLOOKUP(J45,'FIN CAL LOOKUP'!$A:$J,10,1),VLOOKUP(D45,'FIN CAL LOOKUP'!$A:$J,10,1))),"Not Applicable")</f>
        <v>Q4, FY25</v>
      </c>
    </row>
    <row r="46" spans="1:14" x14ac:dyDescent="0.25">
      <c r="A46" t="s">
        <v>12</v>
      </c>
      <c r="B46" t="s">
        <v>13</v>
      </c>
      <c r="C46" t="s">
        <v>16</v>
      </c>
      <c r="D46" s="3">
        <v>45789</v>
      </c>
      <c r="E46" t="s">
        <v>1379</v>
      </c>
      <c r="F46" t="s">
        <v>1380</v>
      </c>
      <c r="G46" t="s">
        <v>1381</v>
      </c>
      <c r="H46" t="s">
        <v>4</v>
      </c>
      <c r="I46" t="s">
        <v>17</v>
      </c>
      <c r="J46" s="3">
        <v>45791</v>
      </c>
      <c r="K46" s="3">
        <v>45779</v>
      </c>
      <c r="M46" s="8" t="str">
        <f>IFERROR(IF(I46="Booked",VLOOKUP(K46,'FIN CAL LOOKUP'!$A:$J,7,1),IF(I46="Complete",VLOOKUP(J46,'FIN CAL LOOKUP'!$A:$J,7,1),VLOOKUP(D46,'FIN CAL LOOKUP'!$A:$J,7,1))),"Not Applicable")</f>
        <v>MAY, FY25</v>
      </c>
      <c r="N46" s="8" t="str">
        <f>IFERROR(IF(I46="Booked",VLOOKUP(K46,'FIN CAL LOOKUP'!$A:$J,10,1),IF(I46="Complete",VLOOKUP(J46,'FIN CAL LOOKUP'!$A:$J,10,1),VLOOKUP(D46,'FIN CAL LOOKUP'!$A:$J,10,1))),"Not Applicable")</f>
        <v>Q4, FY25</v>
      </c>
    </row>
    <row r="47" spans="1:14" x14ac:dyDescent="0.25">
      <c r="A47" t="s">
        <v>12</v>
      </c>
      <c r="B47" t="s">
        <v>13</v>
      </c>
      <c r="C47" t="s">
        <v>16</v>
      </c>
      <c r="D47" s="3">
        <v>45789</v>
      </c>
      <c r="E47" t="s">
        <v>1379</v>
      </c>
      <c r="F47" t="s">
        <v>1380</v>
      </c>
      <c r="G47" t="s">
        <v>1381</v>
      </c>
      <c r="H47" t="s">
        <v>7</v>
      </c>
      <c r="I47" t="s">
        <v>17</v>
      </c>
      <c r="J47" s="3">
        <v>45791</v>
      </c>
      <c r="K47" s="3">
        <v>45779</v>
      </c>
      <c r="M47" s="8" t="str">
        <f>IFERROR(IF(I47="Booked",VLOOKUP(K47,'FIN CAL LOOKUP'!$A:$J,7,1),IF(I47="Complete",VLOOKUP(J47,'FIN CAL LOOKUP'!$A:$J,7,1),VLOOKUP(D47,'FIN CAL LOOKUP'!$A:$J,7,1))),"Not Applicable")</f>
        <v>MAY, FY25</v>
      </c>
      <c r="N47" s="8" t="str">
        <f>IFERROR(IF(I47="Booked",VLOOKUP(K47,'FIN CAL LOOKUP'!$A:$J,10,1),IF(I47="Complete",VLOOKUP(J47,'FIN CAL LOOKUP'!$A:$J,10,1),VLOOKUP(D47,'FIN CAL LOOKUP'!$A:$J,10,1))),"Not Applicable")</f>
        <v>Q4, FY25</v>
      </c>
    </row>
    <row r="48" spans="1:14" x14ac:dyDescent="0.25">
      <c r="A48" t="s">
        <v>12</v>
      </c>
      <c r="B48" t="s">
        <v>13</v>
      </c>
      <c r="C48" t="s">
        <v>16</v>
      </c>
      <c r="D48" s="3">
        <v>45789</v>
      </c>
      <c r="E48" t="s">
        <v>1379</v>
      </c>
      <c r="F48" t="s">
        <v>1380</v>
      </c>
      <c r="G48" t="s">
        <v>1381</v>
      </c>
      <c r="H48" t="s">
        <v>1366</v>
      </c>
      <c r="I48" t="s">
        <v>17</v>
      </c>
      <c r="J48" s="3">
        <v>45791</v>
      </c>
      <c r="K48" s="3">
        <v>45779</v>
      </c>
      <c r="M48" s="8" t="str">
        <f>IFERROR(IF(I48="Booked",VLOOKUP(K48,'FIN CAL LOOKUP'!$A:$J,7,1),IF(I48="Complete",VLOOKUP(J48,'FIN CAL LOOKUP'!$A:$J,7,1),VLOOKUP(D48,'FIN CAL LOOKUP'!$A:$J,7,1))),"Not Applicable")</f>
        <v>MAY, FY25</v>
      </c>
      <c r="N48" s="8" t="str">
        <f>IFERROR(IF(I48="Booked",VLOOKUP(K48,'FIN CAL LOOKUP'!$A:$J,10,1),IF(I48="Complete",VLOOKUP(J48,'FIN CAL LOOKUP'!$A:$J,10,1),VLOOKUP(D48,'FIN CAL LOOKUP'!$A:$J,10,1))),"Not Applicable")</f>
        <v>Q4, FY25</v>
      </c>
    </row>
    <row r="49" spans="1:14" x14ac:dyDescent="0.25">
      <c r="A49" t="s">
        <v>12</v>
      </c>
      <c r="B49" t="s">
        <v>13</v>
      </c>
      <c r="C49" t="s">
        <v>16</v>
      </c>
      <c r="D49" s="3">
        <v>45789</v>
      </c>
      <c r="E49" t="s">
        <v>1379</v>
      </c>
      <c r="F49" t="s">
        <v>1380</v>
      </c>
      <c r="G49" t="s">
        <v>1381</v>
      </c>
      <c r="H49" t="s">
        <v>1367</v>
      </c>
      <c r="I49" t="s">
        <v>17</v>
      </c>
      <c r="J49" s="3">
        <v>45792</v>
      </c>
      <c r="K49" s="3">
        <v>45779</v>
      </c>
      <c r="M49" s="8" t="str">
        <f>IFERROR(IF(I49="Booked",VLOOKUP(K49,'FIN CAL LOOKUP'!$A:$J,7,1),IF(I49="Complete",VLOOKUP(J49,'FIN CAL LOOKUP'!$A:$J,7,1),VLOOKUP(D49,'FIN CAL LOOKUP'!$A:$J,7,1))),"Not Applicable")</f>
        <v>MAY, FY25</v>
      </c>
      <c r="N49" s="8" t="str">
        <f>IFERROR(IF(I49="Booked",VLOOKUP(K49,'FIN CAL LOOKUP'!$A:$J,10,1),IF(I49="Complete",VLOOKUP(J49,'FIN CAL LOOKUP'!$A:$J,10,1),VLOOKUP(D49,'FIN CAL LOOKUP'!$A:$J,10,1))),"Not Applicable")</f>
        <v>Q4, FY25</v>
      </c>
    </row>
    <row r="50" spans="1:14" x14ac:dyDescent="0.25">
      <c r="A50" t="s">
        <v>12</v>
      </c>
      <c r="B50" t="s">
        <v>13</v>
      </c>
      <c r="C50" t="s">
        <v>16</v>
      </c>
      <c r="D50" s="3">
        <v>45789</v>
      </c>
      <c r="E50" t="s">
        <v>1379</v>
      </c>
      <c r="F50" t="s">
        <v>1380</v>
      </c>
      <c r="G50" t="s">
        <v>1381</v>
      </c>
      <c r="H50" t="s">
        <v>1368</v>
      </c>
      <c r="I50" t="s">
        <v>17</v>
      </c>
      <c r="J50" s="3">
        <v>45791</v>
      </c>
      <c r="K50" s="3">
        <v>45779</v>
      </c>
      <c r="M50" s="8" t="str">
        <f>IFERROR(IF(I50="Booked",VLOOKUP(K50,'FIN CAL LOOKUP'!$A:$J,7,1),IF(I50="Complete",VLOOKUP(J50,'FIN CAL LOOKUP'!$A:$J,7,1),VLOOKUP(D50,'FIN CAL LOOKUP'!$A:$J,7,1))),"Not Applicable")</f>
        <v>MAY, FY25</v>
      </c>
      <c r="N50" s="8" t="str">
        <f>IFERROR(IF(I50="Booked",VLOOKUP(K50,'FIN CAL LOOKUP'!$A:$J,10,1),IF(I50="Complete",VLOOKUP(J50,'FIN CAL LOOKUP'!$A:$J,10,1),VLOOKUP(D50,'FIN CAL LOOKUP'!$A:$J,10,1))),"Not Applicable")</f>
        <v>Q4, FY25</v>
      </c>
    </row>
    <row r="51" spans="1:14" x14ac:dyDescent="0.25">
      <c r="A51" t="s">
        <v>12</v>
      </c>
      <c r="B51" t="s">
        <v>13</v>
      </c>
      <c r="C51" t="s">
        <v>16</v>
      </c>
      <c r="D51" s="3">
        <v>45789</v>
      </c>
      <c r="E51" t="s">
        <v>1379</v>
      </c>
      <c r="F51" t="s">
        <v>1380</v>
      </c>
      <c r="G51" t="s">
        <v>1381</v>
      </c>
      <c r="H51" t="s">
        <v>1369</v>
      </c>
      <c r="I51" t="s">
        <v>17</v>
      </c>
      <c r="J51" s="3">
        <v>45791</v>
      </c>
      <c r="K51" s="3">
        <v>45779</v>
      </c>
      <c r="M51" s="8" t="str">
        <f>IFERROR(IF(I51="Booked",VLOOKUP(K51,'FIN CAL LOOKUP'!$A:$J,7,1),IF(I51="Complete",VLOOKUP(J51,'FIN CAL LOOKUP'!$A:$J,7,1),VLOOKUP(D51,'FIN CAL LOOKUP'!$A:$J,7,1))),"Not Applicable")</f>
        <v>MAY, FY25</v>
      </c>
      <c r="N51" s="8" t="str">
        <f>IFERROR(IF(I51="Booked",VLOOKUP(K51,'FIN CAL LOOKUP'!$A:$J,10,1),IF(I51="Complete",VLOOKUP(J51,'FIN CAL LOOKUP'!$A:$J,10,1),VLOOKUP(D51,'FIN CAL LOOKUP'!$A:$J,10,1))),"Not Applicable")</f>
        <v>Q4, FY25</v>
      </c>
    </row>
    <row r="52" spans="1:14" x14ac:dyDescent="0.25">
      <c r="A52" t="s">
        <v>12</v>
      </c>
      <c r="B52" t="s">
        <v>13</v>
      </c>
      <c r="C52" t="s">
        <v>16</v>
      </c>
      <c r="D52" s="3">
        <v>45789</v>
      </c>
      <c r="E52" t="s">
        <v>1379</v>
      </c>
      <c r="F52" t="s">
        <v>1380</v>
      </c>
      <c r="G52" t="s">
        <v>1381</v>
      </c>
      <c r="H52" t="s">
        <v>1370</v>
      </c>
      <c r="I52" t="s">
        <v>17</v>
      </c>
      <c r="J52" s="3">
        <v>45791</v>
      </c>
      <c r="K52" s="3">
        <v>45779</v>
      </c>
      <c r="M52" s="8" t="str">
        <f>IFERROR(IF(I52="Booked",VLOOKUP(K52,'FIN CAL LOOKUP'!$A:$J,7,1),IF(I52="Complete",VLOOKUP(J52,'FIN CAL LOOKUP'!$A:$J,7,1),VLOOKUP(D52,'FIN CAL LOOKUP'!$A:$J,7,1))),"Not Applicable")</f>
        <v>MAY, FY25</v>
      </c>
      <c r="N52" s="8" t="str">
        <f>IFERROR(IF(I52="Booked",VLOOKUP(K52,'FIN CAL LOOKUP'!$A:$J,10,1),IF(I52="Complete",VLOOKUP(J52,'FIN CAL LOOKUP'!$A:$J,10,1),VLOOKUP(D52,'FIN CAL LOOKUP'!$A:$J,10,1))),"Not Applicable")</f>
        <v>Q4, FY25</v>
      </c>
    </row>
    <row r="53" spans="1:14" x14ac:dyDescent="0.25">
      <c r="A53" t="s">
        <v>12</v>
      </c>
      <c r="B53" t="s">
        <v>13</v>
      </c>
      <c r="C53" t="s">
        <v>16</v>
      </c>
      <c r="D53" s="3">
        <v>45789</v>
      </c>
      <c r="E53" t="s">
        <v>1379</v>
      </c>
      <c r="F53" t="s">
        <v>1380</v>
      </c>
      <c r="G53" t="s">
        <v>1381</v>
      </c>
      <c r="H53" t="s">
        <v>8</v>
      </c>
      <c r="I53" t="s">
        <v>17</v>
      </c>
      <c r="J53" s="3">
        <v>45791</v>
      </c>
      <c r="K53" s="3">
        <v>45779</v>
      </c>
      <c r="M53" s="8" t="str">
        <f>IFERROR(IF(I53="Booked",VLOOKUP(K53,'FIN CAL LOOKUP'!$A:$J,7,1),IF(I53="Complete",VLOOKUP(J53,'FIN CAL LOOKUP'!$A:$J,7,1),VLOOKUP(D53,'FIN CAL LOOKUP'!$A:$J,7,1))),"Not Applicable")</f>
        <v>MAY, FY25</v>
      </c>
      <c r="N53" s="8" t="str">
        <f>IFERROR(IF(I53="Booked",VLOOKUP(K53,'FIN CAL LOOKUP'!$A:$J,10,1),IF(I53="Complete",VLOOKUP(J53,'FIN CAL LOOKUP'!$A:$J,10,1),VLOOKUP(D53,'FIN CAL LOOKUP'!$A:$J,10,1))),"Not Applicable")</f>
        <v>Q4, FY25</v>
      </c>
    </row>
    <row r="54" spans="1:14" x14ac:dyDescent="0.25">
      <c r="A54" t="s">
        <v>12</v>
      </c>
      <c r="B54" t="s">
        <v>13</v>
      </c>
      <c r="C54" t="s">
        <v>16</v>
      </c>
      <c r="D54" s="3">
        <v>45789</v>
      </c>
      <c r="E54" t="s">
        <v>1379</v>
      </c>
      <c r="F54" t="s">
        <v>1380</v>
      </c>
      <c r="G54" t="s">
        <v>1381</v>
      </c>
      <c r="H54" t="s">
        <v>9</v>
      </c>
      <c r="I54" t="s">
        <v>17</v>
      </c>
      <c r="J54" s="3">
        <v>45791</v>
      </c>
      <c r="K54" s="3">
        <v>45779</v>
      </c>
      <c r="M54" s="8" t="str">
        <f>IFERROR(IF(I54="Booked",VLOOKUP(K54,'FIN CAL LOOKUP'!$A:$J,7,1),IF(I54="Complete",VLOOKUP(J54,'FIN CAL LOOKUP'!$A:$J,7,1),VLOOKUP(D54,'FIN CAL LOOKUP'!$A:$J,7,1))),"Not Applicable")</f>
        <v>MAY, FY25</v>
      </c>
      <c r="N54" s="8" t="str">
        <f>IFERROR(IF(I54="Booked",VLOOKUP(K54,'FIN CAL LOOKUP'!$A:$J,10,1),IF(I54="Complete",VLOOKUP(J54,'FIN CAL LOOKUP'!$A:$J,10,1),VLOOKUP(D54,'FIN CAL LOOKUP'!$A:$J,10,1))),"Not Applicable")</f>
        <v>Q4, FY25</v>
      </c>
    </row>
    <row r="55" spans="1:14" x14ac:dyDescent="0.25">
      <c r="A55" t="s">
        <v>12</v>
      </c>
      <c r="B55" t="s">
        <v>13</v>
      </c>
      <c r="C55" t="s">
        <v>16</v>
      </c>
      <c r="D55" s="3">
        <v>45789</v>
      </c>
      <c r="E55" t="s">
        <v>1379</v>
      </c>
      <c r="F55" t="s">
        <v>1380</v>
      </c>
      <c r="G55" t="s">
        <v>1381</v>
      </c>
      <c r="H55" t="s">
        <v>10</v>
      </c>
      <c r="I55" t="s">
        <v>17</v>
      </c>
      <c r="J55" s="3">
        <v>45791</v>
      </c>
      <c r="K55" s="3">
        <v>45779</v>
      </c>
      <c r="M55" s="8" t="str">
        <f>IFERROR(IF(I55="Booked",VLOOKUP(K55,'FIN CAL LOOKUP'!$A:$J,7,1),IF(I55="Complete",VLOOKUP(J55,'FIN CAL LOOKUP'!$A:$J,7,1),VLOOKUP(D55,'FIN CAL LOOKUP'!$A:$J,7,1))),"Not Applicable")</f>
        <v>MAY, FY25</v>
      </c>
      <c r="N55" s="8" t="str">
        <f>IFERROR(IF(I55="Booked",VLOOKUP(K55,'FIN CAL LOOKUP'!$A:$J,10,1),IF(I55="Complete",VLOOKUP(J55,'FIN CAL LOOKUP'!$A:$J,10,1),VLOOKUP(D55,'FIN CAL LOOKUP'!$A:$J,10,1))),"Not Applicable")</f>
        <v>Q4, FY25</v>
      </c>
    </row>
    <row r="56" spans="1:14" x14ac:dyDescent="0.25">
      <c r="A56" t="s">
        <v>12</v>
      </c>
      <c r="B56" t="s">
        <v>13</v>
      </c>
      <c r="C56" t="s">
        <v>16</v>
      </c>
      <c r="D56" s="3">
        <v>45789</v>
      </c>
      <c r="E56" t="s">
        <v>1379</v>
      </c>
      <c r="F56" t="s">
        <v>1380</v>
      </c>
      <c r="G56" t="s">
        <v>1381</v>
      </c>
      <c r="H56" t="s">
        <v>11</v>
      </c>
      <c r="I56" t="s">
        <v>17</v>
      </c>
      <c r="J56" s="3">
        <v>45790</v>
      </c>
      <c r="K56" s="3">
        <v>45779</v>
      </c>
      <c r="M56" s="8" t="str">
        <f>IFERROR(IF(I56="Booked",VLOOKUP(K56,'FIN CAL LOOKUP'!$A:$J,7,1),IF(I56="Complete",VLOOKUP(J56,'FIN CAL LOOKUP'!$A:$J,7,1),VLOOKUP(D56,'FIN CAL LOOKUP'!$A:$J,7,1))),"Not Applicable")</f>
        <v>MAY, FY25</v>
      </c>
      <c r="N56" s="8" t="str">
        <f>IFERROR(IF(I56="Booked",VLOOKUP(K56,'FIN CAL LOOKUP'!$A:$J,10,1),IF(I56="Complete",VLOOKUP(J56,'FIN CAL LOOKUP'!$A:$J,10,1),VLOOKUP(D56,'FIN CAL LOOKUP'!$A:$J,10,1))),"Not Applicable")</f>
        <v>Q4, FY25</v>
      </c>
    </row>
    <row r="57" spans="1:14" x14ac:dyDescent="0.25">
      <c r="C57" t="s">
        <v>45</v>
      </c>
      <c r="D57" s="3">
        <v>45789</v>
      </c>
      <c r="E57" t="s">
        <v>1383</v>
      </c>
      <c r="F57" t="s">
        <v>1384</v>
      </c>
      <c r="G57" t="s">
        <v>1385</v>
      </c>
      <c r="H57" t="s">
        <v>4</v>
      </c>
      <c r="I57" t="s">
        <v>17</v>
      </c>
      <c r="J57" s="3">
        <v>45791</v>
      </c>
      <c r="K57" s="3">
        <v>45743</v>
      </c>
      <c r="M57" s="8" t="str">
        <f>IFERROR(IF(I57="Booked",VLOOKUP(K57,'FIN CAL LOOKUP'!$A:$J,7,1),IF(I57="Complete",VLOOKUP(J57,'FIN CAL LOOKUP'!$A:$J,7,1),VLOOKUP(D57,'FIN CAL LOOKUP'!$A:$J,7,1))),"Not Applicable")</f>
        <v>MAY, FY25</v>
      </c>
      <c r="N57" s="8" t="str">
        <f>IFERROR(IF(I57="Booked",VLOOKUP(K57,'FIN CAL LOOKUP'!$A:$J,10,1),IF(I57="Complete",VLOOKUP(J57,'FIN CAL LOOKUP'!$A:$J,10,1),VLOOKUP(D57,'FIN CAL LOOKUP'!$A:$J,10,1))),"Not Applicable")</f>
        <v>Q4, FY25</v>
      </c>
    </row>
    <row r="58" spans="1:14" x14ac:dyDescent="0.25">
      <c r="C58" t="s">
        <v>45</v>
      </c>
      <c r="D58" s="3">
        <v>45789</v>
      </c>
      <c r="E58" t="s">
        <v>1383</v>
      </c>
      <c r="F58" t="s">
        <v>1384</v>
      </c>
      <c r="G58" t="s">
        <v>1385</v>
      </c>
      <c r="H58" t="s">
        <v>7</v>
      </c>
      <c r="I58" t="s">
        <v>17</v>
      </c>
      <c r="J58" s="3">
        <v>45791</v>
      </c>
      <c r="K58" s="3">
        <v>45743</v>
      </c>
      <c r="M58" s="8" t="str">
        <f>IFERROR(IF(I58="Booked",VLOOKUP(K58,'FIN CAL LOOKUP'!$A:$J,7,1),IF(I58="Complete",VLOOKUP(J58,'FIN CAL LOOKUP'!$A:$J,7,1),VLOOKUP(D58,'FIN CAL LOOKUP'!$A:$J,7,1))),"Not Applicable")</f>
        <v>MAY, FY25</v>
      </c>
      <c r="N58" s="8" t="str">
        <f>IFERROR(IF(I58="Booked",VLOOKUP(K58,'FIN CAL LOOKUP'!$A:$J,10,1),IF(I58="Complete",VLOOKUP(J58,'FIN CAL LOOKUP'!$A:$J,10,1),VLOOKUP(D58,'FIN CAL LOOKUP'!$A:$J,10,1))),"Not Applicable")</f>
        <v>Q4, FY25</v>
      </c>
    </row>
    <row r="59" spans="1:14" x14ac:dyDescent="0.25">
      <c r="C59" t="s">
        <v>45</v>
      </c>
      <c r="D59" s="3">
        <v>45789</v>
      </c>
      <c r="E59" t="s">
        <v>1383</v>
      </c>
      <c r="F59" t="s">
        <v>1384</v>
      </c>
      <c r="G59" t="s">
        <v>1385</v>
      </c>
      <c r="H59" t="s">
        <v>1366</v>
      </c>
      <c r="I59" t="s">
        <v>17</v>
      </c>
      <c r="J59" s="3">
        <v>45800</v>
      </c>
      <c r="K59" s="3">
        <v>45743</v>
      </c>
      <c r="M59" s="8" t="str">
        <f>IFERROR(IF(I59="Booked",VLOOKUP(K59,'FIN CAL LOOKUP'!$A:$J,7,1),IF(I59="Complete",VLOOKUP(J59,'FIN CAL LOOKUP'!$A:$J,7,1),VLOOKUP(D59,'FIN CAL LOOKUP'!$A:$J,7,1))),"Not Applicable")</f>
        <v>MAY, FY25</v>
      </c>
      <c r="N59" s="8" t="str">
        <f>IFERROR(IF(I59="Booked",VLOOKUP(K59,'FIN CAL LOOKUP'!$A:$J,10,1),IF(I59="Complete",VLOOKUP(J59,'FIN CAL LOOKUP'!$A:$J,10,1),VLOOKUP(D59,'FIN CAL LOOKUP'!$A:$J,10,1))),"Not Applicable")</f>
        <v>Q4, FY25</v>
      </c>
    </row>
    <row r="60" spans="1:14" x14ac:dyDescent="0.25">
      <c r="C60" t="s">
        <v>45</v>
      </c>
      <c r="D60" s="3">
        <v>45789</v>
      </c>
      <c r="E60" t="s">
        <v>1383</v>
      </c>
      <c r="F60" t="s">
        <v>1384</v>
      </c>
      <c r="G60" t="s">
        <v>1385</v>
      </c>
      <c r="H60" t="s">
        <v>1367</v>
      </c>
      <c r="I60" t="s">
        <v>17</v>
      </c>
      <c r="J60" s="3">
        <v>45792</v>
      </c>
      <c r="K60" s="3">
        <v>45743</v>
      </c>
      <c r="M60" s="8" t="str">
        <f>IFERROR(IF(I60="Booked",VLOOKUP(K60,'FIN CAL LOOKUP'!$A:$J,7,1),IF(I60="Complete",VLOOKUP(J60,'FIN CAL LOOKUP'!$A:$J,7,1),VLOOKUP(D60,'FIN CAL LOOKUP'!$A:$J,7,1))),"Not Applicable")</f>
        <v>MAY, FY25</v>
      </c>
      <c r="N60" s="8" t="str">
        <f>IFERROR(IF(I60="Booked",VLOOKUP(K60,'FIN CAL LOOKUP'!$A:$J,10,1),IF(I60="Complete",VLOOKUP(J60,'FIN CAL LOOKUP'!$A:$J,10,1),VLOOKUP(D60,'FIN CAL LOOKUP'!$A:$J,10,1))),"Not Applicable")</f>
        <v>Q4, FY25</v>
      </c>
    </row>
    <row r="61" spans="1:14" x14ac:dyDescent="0.25">
      <c r="C61" t="s">
        <v>45</v>
      </c>
      <c r="D61" s="3">
        <v>45789</v>
      </c>
      <c r="E61" t="s">
        <v>1383</v>
      </c>
      <c r="F61" t="s">
        <v>1384</v>
      </c>
      <c r="G61" t="s">
        <v>1385</v>
      </c>
      <c r="H61" t="s">
        <v>1368</v>
      </c>
      <c r="I61" t="s">
        <v>17</v>
      </c>
      <c r="J61" s="3">
        <v>45800</v>
      </c>
      <c r="K61" s="3">
        <v>45743</v>
      </c>
      <c r="M61" s="8" t="str">
        <f>IFERROR(IF(I61="Booked",VLOOKUP(K61,'FIN CAL LOOKUP'!$A:$J,7,1),IF(I61="Complete",VLOOKUP(J61,'FIN CAL LOOKUP'!$A:$J,7,1),VLOOKUP(D61,'FIN CAL LOOKUP'!$A:$J,7,1))),"Not Applicable")</f>
        <v>MAY, FY25</v>
      </c>
      <c r="N61" s="8" t="str">
        <f>IFERROR(IF(I61="Booked",VLOOKUP(K61,'FIN CAL LOOKUP'!$A:$J,10,1),IF(I61="Complete",VLOOKUP(J61,'FIN CAL LOOKUP'!$A:$J,10,1),VLOOKUP(D61,'FIN CAL LOOKUP'!$A:$J,10,1))),"Not Applicable")</f>
        <v>Q4, FY25</v>
      </c>
    </row>
    <row r="62" spans="1:14" x14ac:dyDescent="0.25">
      <c r="C62" t="s">
        <v>45</v>
      </c>
      <c r="D62" s="3">
        <v>45789</v>
      </c>
      <c r="E62" t="s">
        <v>1383</v>
      </c>
      <c r="F62" t="s">
        <v>1384</v>
      </c>
      <c r="G62" t="s">
        <v>1385</v>
      </c>
      <c r="H62" t="s">
        <v>1369</v>
      </c>
      <c r="I62" t="s">
        <v>17</v>
      </c>
      <c r="J62" s="3">
        <v>45800</v>
      </c>
      <c r="K62" s="3">
        <v>45743</v>
      </c>
      <c r="M62" s="8" t="str">
        <f>IFERROR(IF(I62="Booked",VLOOKUP(K62,'FIN CAL LOOKUP'!$A:$J,7,1),IF(I62="Complete",VLOOKUP(J62,'FIN CAL LOOKUP'!$A:$J,7,1),VLOOKUP(D62,'FIN CAL LOOKUP'!$A:$J,7,1))),"Not Applicable")</f>
        <v>MAY, FY25</v>
      </c>
      <c r="N62" s="8" t="str">
        <f>IFERROR(IF(I62="Booked",VLOOKUP(K62,'FIN CAL LOOKUP'!$A:$J,10,1),IF(I62="Complete",VLOOKUP(J62,'FIN CAL LOOKUP'!$A:$J,10,1),VLOOKUP(D62,'FIN CAL LOOKUP'!$A:$J,10,1))),"Not Applicable")</f>
        <v>Q4, FY25</v>
      </c>
    </row>
    <row r="63" spans="1:14" x14ac:dyDescent="0.25">
      <c r="C63" t="s">
        <v>45</v>
      </c>
      <c r="D63" s="3">
        <v>45789</v>
      </c>
      <c r="E63" t="s">
        <v>1383</v>
      </c>
      <c r="F63" t="s">
        <v>1384</v>
      </c>
      <c r="G63" t="s">
        <v>1385</v>
      </c>
      <c r="H63" t="s">
        <v>1370</v>
      </c>
      <c r="I63" t="s">
        <v>17</v>
      </c>
      <c r="J63" s="3">
        <v>45800</v>
      </c>
      <c r="K63" s="3">
        <v>45743</v>
      </c>
      <c r="M63" s="8" t="str">
        <f>IFERROR(IF(I63="Booked",VLOOKUP(K63,'FIN CAL LOOKUP'!$A:$J,7,1),IF(I63="Complete",VLOOKUP(J63,'FIN CAL LOOKUP'!$A:$J,7,1),VLOOKUP(D63,'FIN CAL LOOKUP'!$A:$J,7,1))),"Not Applicable")</f>
        <v>MAY, FY25</v>
      </c>
      <c r="N63" s="8" t="str">
        <f>IFERROR(IF(I63="Booked",VLOOKUP(K63,'FIN CAL LOOKUP'!$A:$J,10,1),IF(I63="Complete",VLOOKUP(J63,'FIN CAL LOOKUP'!$A:$J,10,1),VLOOKUP(D63,'FIN CAL LOOKUP'!$A:$J,10,1))),"Not Applicable")</f>
        <v>Q4, FY25</v>
      </c>
    </row>
    <row r="64" spans="1:14" x14ac:dyDescent="0.25">
      <c r="C64" t="s">
        <v>45</v>
      </c>
      <c r="D64" s="3">
        <v>45789</v>
      </c>
      <c r="E64" t="s">
        <v>1383</v>
      </c>
      <c r="F64" t="s">
        <v>1384</v>
      </c>
      <c r="G64" t="s">
        <v>1385</v>
      </c>
      <c r="H64" t="s">
        <v>8</v>
      </c>
      <c r="I64" t="s">
        <v>17</v>
      </c>
      <c r="J64" s="3">
        <v>45791</v>
      </c>
      <c r="K64" s="3">
        <v>45743</v>
      </c>
      <c r="M64" s="8" t="str">
        <f>IFERROR(IF(I64="Booked",VLOOKUP(K64,'FIN CAL LOOKUP'!$A:$J,7,1),IF(I64="Complete",VLOOKUP(J64,'FIN CAL LOOKUP'!$A:$J,7,1),VLOOKUP(D64,'FIN CAL LOOKUP'!$A:$J,7,1))),"Not Applicable")</f>
        <v>MAY, FY25</v>
      </c>
      <c r="N64" s="8" t="str">
        <f>IFERROR(IF(I64="Booked",VLOOKUP(K64,'FIN CAL LOOKUP'!$A:$J,10,1),IF(I64="Complete",VLOOKUP(J64,'FIN CAL LOOKUP'!$A:$J,10,1),VLOOKUP(D64,'FIN CAL LOOKUP'!$A:$J,10,1))),"Not Applicable")</f>
        <v>Q4, FY25</v>
      </c>
    </row>
    <row r="65" spans="1:14" x14ac:dyDescent="0.25">
      <c r="C65" t="s">
        <v>45</v>
      </c>
      <c r="D65" s="3">
        <v>45789</v>
      </c>
      <c r="E65" t="s">
        <v>1383</v>
      </c>
      <c r="F65" t="s">
        <v>1384</v>
      </c>
      <c r="G65" t="s">
        <v>1385</v>
      </c>
      <c r="H65" t="s">
        <v>9</v>
      </c>
      <c r="I65" t="s">
        <v>17</v>
      </c>
      <c r="J65" s="3">
        <v>45791</v>
      </c>
      <c r="K65" s="3">
        <v>45743</v>
      </c>
      <c r="M65" s="8" t="str">
        <f>IFERROR(IF(I65="Booked",VLOOKUP(K65,'FIN CAL LOOKUP'!$A:$J,7,1),IF(I65="Complete",VLOOKUP(J65,'FIN CAL LOOKUP'!$A:$J,7,1),VLOOKUP(D65,'FIN CAL LOOKUP'!$A:$J,7,1))),"Not Applicable")</f>
        <v>MAY, FY25</v>
      </c>
      <c r="N65" s="8" t="str">
        <f>IFERROR(IF(I65="Booked",VLOOKUP(K65,'FIN CAL LOOKUP'!$A:$J,10,1),IF(I65="Complete",VLOOKUP(J65,'FIN CAL LOOKUP'!$A:$J,10,1),VLOOKUP(D65,'FIN CAL LOOKUP'!$A:$J,10,1))),"Not Applicable")</f>
        <v>Q4, FY25</v>
      </c>
    </row>
    <row r="66" spans="1:14" x14ac:dyDescent="0.25">
      <c r="C66" t="s">
        <v>45</v>
      </c>
      <c r="D66" s="3">
        <v>45789</v>
      </c>
      <c r="E66" t="s">
        <v>1383</v>
      </c>
      <c r="F66" t="s">
        <v>1384</v>
      </c>
      <c r="G66" t="s">
        <v>1385</v>
      </c>
      <c r="H66" t="s">
        <v>10</v>
      </c>
      <c r="I66" t="s">
        <v>17</v>
      </c>
      <c r="J66" s="3">
        <v>45790</v>
      </c>
      <c r="K66" s="3">
        <v>45743</v>
      </c>
      <c r="M66" s="8" t="str">
        <f>IFERROR(IF(I66="Booked",VLOOKUP(K66,'FIN CAL LOOKUP'!$A:$J,7,1),IF(I66="Complete",VLOOKUP(J66,'FIN CAL LOOKUP'!$A:$J,7,1),VLOOKUP(D66,'FIN CAL LOOKUP'!$A:$J,7,1))),"Not Applicable")</f>
        <v>MAY, FY25</v>
      </c>
      <c r="N66" s="8" t="str">
        <f>IFERROR(IF(I66="Booked",VLOOKUP(K66,'FIN CAL LOOKUP'!$A:$J,10,1),IF(I66="Complete",VLOOKUP(J66,'FIN CAL LOOKUP'!$A:$J,10,1),VLOOKUP(D66,'FIN CAL LOOKUP'!$A:$J,10,1))),"Not Applicable")</f>
        <v>Q4, FY25</v>
      </c>
    </row>
    <row r="67" spans="1:14" x14ac:dyDescent="0.25">
      <c r="C67" t="s">
        <v>45</v>
      </c>
      <c r="D67" s="3">
        <v>45789</v>
      </c>
      <c r="E67" t="s">
        <v>1383</v>
      </c>
      <c r="F67" t="s">
        <v>1384</v>
      </c>
      <c r="G67" t="s">
        <v>1385</v>
      </c>
      <c r="H67" t="s">
        <v>11</v>
      </c>
      <c r="I67" t="s">
        <v>17</v>
      </c>
      <c r="J67" s="3">
        <v>45792</v>
      </c>
      <c r="K67" s="3">
        <v>45743</v>
      </c>
      <c r="M67" s="8" t="str">
        <f>IFERROR(IF(I67="Booked",VLOOKUP(K67,'FIN CAL LOOKUP'!$A:$J,7,1),IF(I67="Complete",VLOOKUP(J67,'FIN CAL LOOKUP'!$A:$J,7,1),VLOOKUP(D67,'FIN CAL LOOKUP'!$A:$J,7,1))),"Not Applicable")</f>
        <v>MAY, FY25</v>
      </c>
      <c r="N67" s="8" t="str">
        <f>IFERROR(IF(I67="Booked",VLOOKUP(K67,'FIN CAL LOOKUP'!$A:$J,10,1),IF(I67="Complete",VLOOKUP(J67,'FIN CAL LOOKUP'!$A:$J,10,1),VLOOKUP(D67,'FIN CAL LOOKUP'!$A:$J,10,1))),"Not Applicable")</f>
        <v>Q4, FY25</v>
      </c>
    </row>
    <row r="68" spans="1:14" x14ac:dyDescent="0.25">
      <c r="A68" t="s">
        <v>30</v>
      </c>
      <c r="B68" t="s">
        <v>260</v>
      </c>
      <c r="C68" t="s">
        <v>32</v>
      </c>
      <c r="D68" s="3">
        <v>45782</v>
      </c>
      <c r="E68" t="s">
        <v>1387</v>
      </c>
      <c r="F68" t="s">
        <v>1388</v>
      </c>
      <c r="G68" t="s">
        <v>1389</v>
      </c>
      <c r="H68" t="s">
        <v>4</v>
      </c>
      <c r="I68" t="s">
        <v>5</v>
      </c>
      <c r="J68" s="3"/>
      <c r="K68" s="3">
        <v>45741</v>
      </c>
      <c r="M68" s="8" t="str">
        <f>IFERROR(IF(I68="Booked",VLOOKUP(K68,'FIN CAL LOOKUP'!$A:$J,7,1),IF(I68="Complete",VLOOKUP(J68,'FIN CAL LOOKUP'!$A:$J,7,1),VLOOKUP(D68,'FIN CAL LOOKUP'!$A:$J,7,1))),"Not Applicable")</f>
        <v>MAR, FY25</v>
      </c>
      <c r="N68" s="8" t="str">
        <f>IFERROR(IF(I68="Booked",VLOOKUP(K68,'FIN CAL LOOKUP'!$A:$J,10,1),IF(I68="Complete",VLOOKUP(J68,'FIN CAL LOOKUP'!$A:$J,10,1),VLOOKUP(D68,'FIN CAL LOOKUP'!$A:$J,10,1))),"Not Applicable")</f>
        <v>Q3, FY25</v>
      </c>
    </row>
    <row r="69" spans="1:14" x14ac:dyDescent="0.25">
      <c r="A69" t="s">
        <v>30</v>
      </c>
      <c r="B69" t="s">
        <v>260</v>
      </c>
      <c r="C69" t="s">
        <v>32</v>
      </c>
      <c r="D69" s="3">
        <v>45782</v>
      </c>
      <c r="E69" t="s">
        <v>1387</v>
      </c>
      <c r="F69" t="s">
        <v>1388</v>
      </c>
      <c r="G69" t="s">
        <v>1389</v>
      </c>
      <c r="H69" t="s">
        <v>7</v>
      </c>
      <c r="I69" t="s">
        <v>5</v>
      </c>
      <c r="J69" s="3"/>
      <c r="K69" s="3">
        <v>45741</v>
      </c>
      <c r="M69" s="8" t="str">
        <f>IFERROR(IF(I69="Booked",VLOOKUP(K69,'FIN CAL LOOKUP'!$A:$J,7,1),IF(I69="Complete",VLOOKUP(J69,'FIN CAL LOOKUP'!$A:$J,7,1),VLOOKUP(D69,'FIN CAL LOOKUP'!$A:$J,7,1))),"Not Applicable")</f>
        <v>MAR, FY25</v>
      </c>
      <c r="N69" s="8" t="str">
        <f>IFERROR(IF(I69="Booked",VLOOKUP(K69,'FIN CAL LOOKUP'!$A:$J,10,1),IF(I69="Complete",VLOOKUP(J69,'FIN CAL LOOKUP'!$A:$J,10,1),VLOOKUP(D69,'FIN CAL LOOKUP'!$A:$J,10,1))),"Not Applicable")</f>
        <v>Q3, FY25</v>
      </c>
    </row>
    <row r="70" spans="1:14" x14ac:dyDescent="0.25">
      <c r="A70" t="s">
        <v>30</v>
      </c>
      <c r="B70" t="s">
        <v>260</v>
      </c>
      <c r="C70" t="s">
        <v>32</v>
      </c>
      <c r="D70" s="3">
        <v>45782</v>
      </c>
      <c r="E70" t="s">
        <v>1387</v>
      </c>
      <c r="F70" t="s">
        <v>1388</v>
      </c>
      <c r="G70" t="s">
        <v>1389</v>
      </c>
      <c r="H70" t="s">
        <v>1366</v>
      </c>
      <c r="I70" t="s">
        <v>5</v>
      </c>
      <c r="J70" s="3"/>
      <c r="K70" s="3">
        <v>45741</v>
      </c>
      <c r="M70" s="8" t="str">
        <f>IFERROR(IF(I70="Booked",VLOOKUP(K70,'FIN CAL LOOKUP'!$A:$J,7,1),IF(I70="Complete",VLOOKUP(J70,'FIN CAL LOOKUP'!$A:$J,7,1),VLOOKUP(D70,'FIN CAL LOOKUP'!$A:$J,7,1))),"Not Applicable")</f>
        <v>MAR, FY25</v>
      </c>
      <c r="N70" s="8" t="str">
        <f>IFERROR(IF(I70="Booked",VLOOKUP(K70,'FIN CAL LOOKUP'!$A:$J,10,1),IF(I70="Complete",VLOOKUP(J70,'FIN CAL LOOKUP'!$A:$J,10,1),VLOOKUP(D70,'FIN CAL LOOKUP'!$A:$J,10,1))),"Not Applicable")</f>
        <v>Q3, FY25</v>
      </c>
    </row>
    <row r="71" spans="1:14" x14ac:dyDescent="0.25">
      <c r="A71" t="s">
        <v>30</v>
      </c>
      <c r="B71" t="s">
        <v>260</v>
      </c>
      <c r="C71" t="s">
        <v>32</v>
      </c>
      <c r="D71" s="3">
        <v>45782</v>
      </c>
      <c r="E71" t="s">
        <v>1387</v>
      </c>
      <c r="F71" t="s">
        <v>1388</v>
      </c>
      <c r="G71" t="s">
        <v>1389</v>
      </c>
      <c r="H71" t="s">
        <v>1367</v>
      </c>
      <c r="I71" t="s">
        <v>5</v>
      </c>
      <c r="J71" s="3"/>
      <c r="K71" s="3">
        <v>45741</v>
      </c>
      <c r="M71" s="8" t="str">
        <f>IFERROR(IF(I71="Booked",VLOOKUP(K71,'FIN CAL LOOKUP'!$A:$J,7,1),IF(I71="Complete",VLOOKUP(J71,'FIN CAL LOOKUP'!$A:$J,7,1),VLOOKUP(D71,'FIN CAL LOOKUP'!$A:$J,7,1))),"Not Applicable")</f>
        <v>MAR, FY25</v>
      </c>
      <c r="N71" s="8" t="str">
        <f>IFERROR(IF(I71="Booked",VLOOKUP(K71,'FIN CAL LOOKUP'!$A:$J,10,1),IF(I71="Complete",VLOOKUP(J71,'FIN CAL LOOKUP'!$A:$J,10,1),VLOOKUP(D71,'FIN CAL LOOKUP'!$A:$J,10,1))),"Not Applicable")</f>
        <v>Q3, FY25</v>
      </c>
    </row>
    <row r="72" spans="1:14" x14ac:dyDescent="0.25">
      <c r="A72" t="s">
        <v>30</v>
      </c>
      <c r="B72" t="s">
        <v>260</v>
      </c>
      <c r="C72" t="s">
        <v>32</v>
      </c>
      <c r="D72" s="3">
        <v>45782</v>
      </c>
      <c r="E72" t="s">
        <v>1387</v>
      </c>
      <c r="F72" t="s">
        <v>1388</v>
      </c>
      <c r="G72" t="s">
        <v>1389</v>
      </c>
      <c r="H72" t="s">
        <v>1368</v>
      </c>
      <c r="I72" t="s">
        <v>5</v>
      </c>
      <c r="J72" s="3"/>
      <c r="K72" s="3">
        <v>45741</v>
      </c>
      <c r="M72" s="8" t="str">
        <f>IFERROR(IF(I72="Booked",VLOOKUP(K72,'FIN CAL LOOKUP'!$A:$J,7,1),IF(I72="Complete",VLOOKUP(J72,'FIN CAL LOOKUP'!$A:$J,7,1),VLOOKUP(D72,'FIN CAL LOOKUP'!$A:$J,7,1))),"Not Applicable")</f>
        <v>MAR, FY25</v>
      </c>
      <c r="N72" s="8" t="str">
        <f>IFERROR(IF(I72="Booked",VLOOKUP(K72,'FIN CAL LOOKUP'!$A:$J,10,1),IF(I72="Complete",VLOOKUP(J72,'FIN CAL LOOKUP'!$A:$J,10,1),VLOOKUP(D72,'FIN CAL LOOKUP'!$A:$J,10,1))),"Not Applicable")</f>
        <v>Q3, FY25</v>
      </c>
    </row>
    <row r="73" spans="1:14" x14ac:dyDescent="0.25">
      <c r="A73" t="s">
        <v>30</v>
      </c>
      <c r="B73" t="s">
        <v>260</v>
      </c>
      <c r="C73" t="s">
        <v>32</v>
      </c>
      <c r="D73" s="3">
        <v>45782</v>
      </c>
      <c r="E73" t="s">
        <v>1387</v>
      </c>
      <c r="F73" t="s">
        <v>1388</v>
      </c>
      <c r="G73" t="s">
        <v>1389</v>
      </c>
      <c r="H73" t="s">
        <v>1369</v>
      </c>
      <c r="I73" t="s">
        <v>5</v>
      </c>
      <c r="J73" s="3"/>
      <c r="K73" s="3">
        <v>45741</v>
      </c>
      <c r="M73" s="8" t="str">
        <f>IFERROR(IF(I73="Booked",VLOOKUP(K73,'FIN CAL LOOKUP'!$A:$J,7,1),IF(I73="Complete",VLOOKUP(J73,'FIN CAL LOOKUP'!$A:$J,7,1),VLOOKUP(D73,'FIN CAL LOOKUP'!$A:$J,7,1))),"Not Applicable")</f>
        <v>MAR, FY25</v>
      </c>
      <c r="N73" s="8" t="str">
        <f>IFERROR(IF(I73="Booked",VLOOKUP(K73,'FIN CAL LOOKUP'!$A:$J,10,1),IF(I73="Complete",VLOOKUP(J73,'FIN CAL LOOKUP'!$A:$J,10,1),VLOOKUP(D73,'FIN CAL LOOKUP'!$A:$J,10,1))),"Not Applicable")</f>
        <v>Q3, FY25</v>
      </c>
    </row>
    <row r="74" spans="1:14" x14ac:dyDescent="0.25">
      <c r="A74" t="s">
        <v>30</v>
      </c>
      <c r="B74" t="s">
        <v>260</v>
      </c>
      <c r="C74" t="s">
        <v>32</v>
      </c>
      <c r="D74" s="3">
        <v>45782</v>
      </c>
      <c r="E74" t="s">
        <v>1387</v>
      </c>
      <c r="F74" t="s">
        <v>1388</v>
      </c>
      <c r="G74" t="s">
        <v>1389</v>
      </c>
      <c r="H74" t="s">
        <v>1370</v>
      </c>
      <c r="I74" t="s">
        <v>5</v>
      </c>
      <c r="J74" s="3"/>
      <c r="K74" s="3">
        <v>45741</v>
      </c>
      <c r="M74" s="8" t="str">
        <f>IFERROR(IF(I74="Booked",VLOOKUP(K74,'FIN CAL LOOKUP'!$A:$J,7,1),IF(I74="Complete",VLOOKUP(J74,'FIN CAL LOOKUP'!$A:$J,7,1),VLOOKUP(D74,'FIN CAL LOOKUP'!$A:$J,7,1))),"Not Applicable")</f>
        <v>MAR, FY25</v>
      </c>
      <c r="N74" s="8" t="str">
        <f>IFERROR(IF(I74="Booked",VLOOKUP(K74,'FIN CAL LOOKUP'!$A:$J,10,1),IF(I74="Complete",VLOOKUP(J74,'FIN CAL LOOKUP'!$A:$J,10,1),VLOOKUP(D74,'FIN CAL LOOKUP'!$A:$J,10,1))),"Not Applicable")</f>
        <v>Q3, FY25</v>
      </c>
    </row>
    <row r="75" spans="1:14" x14ac:dyDescent="0.25">
      <c r="A75" t="s">
        <v>30</v>
      </c>
      <c r="B75" t="s">
        <v>260</v>
      </c>
      <c r="C75" t="s">
        <v>32</v>
      </c>
      <c r="D75" s="3">
        <v>45782</v>
      </c>
      <c r="E75" t="s">
        <v>1387</v>
      </c>
      <c r="F75" t="s">
        <v>1388</v>
      </c>
      <c r="G75" t="s">
        <v>1389</v>
      </c>
      <c r="H75" t="s">
        <v>8</v>
      </c>
      <c r="I75" t="s">
        <v>5</v>
      </c>
      <c r="J75" s="3"/>
      <c r="K75" s="3">
        <v>45741</v>
      </c>
      <c r="M75" s="8" t="str">
        <f>IFERROR(IF(I75="Booked",VLOOKUP(K75,'FIN CAL LOOKUP'!$A:$J,7,1),IF(I75="Complete",VLOOKUP(J75,'FIN CAL LOOKUP'!$A:$J,7,1),VLOOKUP(D75,'FIN CAL LOOKUP'!$A:$J,7,1))),"Not Applicable")</f>
        <v>MAR, FY25</v>
      </c>
      <c r="N75" s="8" t="str">
        <f>IFERROR(IF(I75="Booked",VLOOKUP(K75,'FIN CAL LOOKUP'!$A:$J,10,1),IF(I75="Complete",VLOOKUP(J75,'FIN CAL LOOKUP'!$A:$J,10,1),VLOOKUP(D75,'FIN CAL LOOKUP'!$A:$J,10,1))),"Not Applicable")</f>
        <v>Q3, FY25</v>
      </c>
    </row>
    <row r="76" spans="1:14" x14ac:dyDescent="0.25">
      <c r="A76" t="s">
        <v>30</v>
      </c>
      <c r="B76" t="s">
        <v>260</v>
      </c>
      <c r="C76" t="s">
        <v>32</v>
      </c>
      <c r="D76" s="3">
        <v>45782</v>
      </c>
      <c r="E76" t="s">
        <v>1387</v>
      </c>
      <c r="F76" t="s">
        <v>1388</v>
      </c>
      <c r="G76" t="s">
        <v>1389</v>
      </c>
      <c r="H76" t="s">
        <v>9</v>
      </c>
      <c r="I76" t="s">
        <v>5</v>
      </c>
      <c r="J76" s="3"/>
      <c r="K76" s="3">
        <v>45741</v>
      </c>
      <c r="M76" s="8" t="str">
        <f>IFERROR(IF(I76="Booked",VLOOKUP(K76,'FIN CAL LOOKUP'!$A:$J,7,1),IF(I76="Complete",VLOOKUP(J76,'FIN CAL LOOKUP'!$A:$J,7,1),VLOOKUP(D76,'FIN CAL LOOKUP'!$A:$J,7,1))),"Not Applicable")</f>
        <v>MAR, FY25</v>
      </c>
      <c r="N76" s="8" t="str">
        <f>IFERROR(IF(I76="Booked",VLOOKUP(K76,'FIN CAL LOOKUP'!$A:$J,10,1),IF(I76="Complete",VLOOKUP(J76,'FIN CAL LOOKUP'!$A:$J,10,1),VLOOKUP(D76,'FIN CAL LOOKUP'!$A:$J,10,1))),"Not Applicable")</f>
        <v>Q3, FY25</v>
      </c>
    </row>
    <row r="77" spans="1:14" x14ac:dyDescent="0.25">
      <c r="A77" t="s">
        <v>30</v>
      </c>
      <c r="B77" t="s">
        <v>260</v>
      </c>
      <c r="C77" t="s">
        <v>32</v>
      </c>
      <c r="D77" s="3">
        <v>45782</v>
      </c>
      <c r="E77" t="s">
        <v>1387</v>
      </c>
      <c r="F77" t="s">
        <v>1388</v>
      </c>
      <c r="G77" t="s">
        <v>1389</v>
      </c>
      <c r="H77" t="s">
        <v>10</v>
      </c>
      <c r="I77" t="s">
        <v>5</v>
      </c>
      <c r="J77" s="3"/>
      <c r="K77" s="3">
        <v>45741</v>
      </c>
      <c r="M77" s="8" t="str">
        <f>IFERROR(IF(I77="Booked",VLOOKUP(K77,'FIN CAL LOOKUP'!$A:$J,7,1),IF(I77="Complete",VLOOKUP(J77,'FIN CAL LOOKUP'!$A:$J,7,1),VLOOKUP(D77,'FIN CAL LOOKUP'!$A:$J,7,1))),"Not Applicable")</f>
        <v>MAR, FY25</v>
      </c>
      <c r="N77" s="8" t="str">
        <f>IFERROR(IF(I77="Booked",VLOOKUP(K77,'FIN CAL LOOKUP'!$A:$J,10,1),IF(I77="Complete",VLOOKUP(J77,'FIN CAL LOOKUP'!$A:$J,10,1),VLOOKUP(D77,'FIN CAL LOOKUP'!$A:$J,10,1))),"Not Applicable")</f>
        <v>Q3, FY25</v>
      </c>
    </row>
    <row r="78" spans="1:14" x14ac:dyDescent="0.25">
      <c r="A78" t="s">
        <v>30</v>
      </c>
      <c r="B78" t="s">
        <v>260</v>
      </c>
      <c r="C78" t="s">
        <v>32</v>
      </c>
      <c r="D78" s="3">
        <v>45782</v>
      </c>
      <c r="E78" t="s">
        <v>1387</v>
      </c>
      <c r="F78" t="s">
        <v>1388</v>
      </c>
      <c r="G78" t="s">
        <v>1389</v>
      </c>
      <c r="H78" t="s">
        <v>11</v>
      </c>
      <c r="I78" t="s">
        <v>5</v>
      </c>
      <c r="J78" s="3"/>
      <c r="K78" s="3">
        <v>45741</v>
      </c>
      <c r="M78" s="8" t="str">
        <f>IFERROR(IF(I78="Booked",VLOOKUP(K78,'FIN CAL LOOKUP'!$A:$J,7,1),IF(I78="Complete",VLOOKUP(J78,'FIN CAL LOOKUP'!$A:$J,7,1),VLOOKUP(D78,'FIN CAL LOOKUP'!$A:$J,7,1))),"Not Applicable")</f>
        <v>MAR, FY25</v>
      </c>
      <c r="N78" s="8" t="str">
        <f>IFERROR(IF(I78="Booked",VLOOKUP(K78,'FIN CAL LOOKUP'!$A:$J,10,1),IF(I78="Complete",VLOOKUP(J78,'FIN CAL LOOKUP'!$A:$J,10,1),VLOOKUP(D78,'FIN CAL LOOKUP'!$A:$J,10,1))),"Not Applicable")</f>
        <v>Q3, FY25</v>
      </c>
    </row>
    <row r="79" spans="1:14" x14ac:dyDescent="0.25">
      <c r="A79" t="s">
        <v>1</v>
      </c>
      <c r="B79" t="s">
        <v>95</v>
      </c>
      <c r="C79" t="s">
        <v>14</v>
      </c>
      <c r="D79" s="3">
        <v>45782</v>
      </c>
      <c r="E79" t="s">
        <v>1390</v>
      </c>
      <c r="F79" t="s">
        <v>1391</v>
      </c>
      <c r="G79" t="s">
        <v>1392</v>
      </c>
      <c r="H79" t="s">
        <v>4</v>
      </c>
      <c r="I79" t="s">
        <v>17</v>
      </c>
      <c r="J79" s="3">
        <v>45784</v>
      </c>
      <c r="K79" s="3">
        <v>45762</v>
      </c>
      <c r="M79" s="8" t="str">
        <f>IFERROR(IF(I79="Booked",VLOOKUP(K79,'FIN CAL LOOKUP'!$A:$J,7,1),IF(I79="Complete",VLOOKUP(J79,'FIN CAL LOOKUP'!$A:$J,7,1),VLOOKUP(D79,'FIN CAL LOOKUP'!$A:$J,7,1))),"Not Applicable")</f>
        <v>MAY, FY25</v>
      </c>
      <c r="N79" s="8" t="str">
        <f>IFERROR(IF(I79="Booked",VLOOKUP(K79,'FIN CAL LOOKUP'!$A:$J,10,1),IF(I79="Complete",VLOOKUP(J79,'FIN CAL LOOKUP'!$A:$J,10,1),VLOOKUP(D79,'FIN CAL LOOKUP'!$A:$J,10,1))),"Not Applicable")</f>
        <v>Q4, FY25</v>
      </c>
    </row>
    <row r="80" spans="1:14" x14ac:dyDescent="0.25">
      <c r="A80" t="s">
        <v>1</v>
      </c>
      <c r="B80" t="s">
        <v>95</v>
      </c>
      <c r="C80" t="s">
        <v>14</v>
      </c>
      <c r="D80" s="3">
        <v>45782</v>
      </c>
      <c r="E80" t="s">
        <v>1390</v>
      </c>
      <c r="F80" t="s">
        <v>1391</v>
      </c>
      <c r="G80" t="s">
        <v>1392</v>
      </c>
      <c r="H80" t="s">
        <v>7</v>
      </c>
      <c r="I80" t="s">
        <v>17</v>
      </c>
      <c r="J80" s="3">
        <v>45784</v>
      </c>
      <c r="K80" s="3">
        <v>45762</v>
      </c>
      <c r="M80" s="8" t="str">
        <f>IFERROR(IF(I80="Booked",VLOOKUP(K80,'FIN CAL LOOKUP'!$A:$J,7,1),IF(I80="Complete",VLOOKUP(J80,'FIN CAL LOOKUP'!$A:$J,7,1),VLOOKUP(D80,'FIN CAL LOOKUP'!$A:$J,7,1))),"Not Applicable")</f>
        <v>MAY, FY25</v>
      </c>
      <c r="N80" s="8" t="str">
        <f>IFERROR(IF(I80="Booked",VLOOKUP(K80,'FIN CAL LOOKUP'!$A:$J,10,1),IF(I80="Complete",VLOOKUP(J80,'FIN CAL LOOKUP'!$A:$J,10,1),VLOOKUP(D80,'FIN CAL LOOKUP'!$A:$J,10,1))),"Not Applicable")</f>
        <v>Q4, FY25</v>
      </c>
    </row>
    <row r="81" spans="1:14" x14ac:dyDescent="0.25">
      <c r="A81" t="s">
        <v>1</v>
      </c>
      <c r="B81" t="s">
        <v>95</v>
      </c>
      <c r="C81" t="s">
        <v>14</v>
      </c>
      <c r="D81" s="3">
        <v>45782</v>
      </c>
      <c r="E81" t="s">
        <v>1390</v>
      </c>
      <c r="F81" t="s">
        <v>1391</v>
      </c>
      <c r="G81" t="s">
        <v>1392</v>
      </c>
      <c r="H81" t="s">
        <v>1366</v>
      </c>
      <c r="I81" t="s">
        <v>17</v>
      </c>
      <c r="J81" s="3">
        <v>45785</v>
      </c>
      <c r="K81" s="3">
        <v>45762</v>
      </c>
      <c r="M81" s="8" t="str">
        <f>IFERROR(IF(I81="Booked",VLOOKUP(K81,'FIN CAL LOOKUP'!$A:$J,7,1),IF(I81="Complete",VLOOKUP(J81,'FIN CAL LOOKUP'!$A:$J,7,1),VLOOKUP(D81,'FIN CAL LOOKUP'!$A:$J,7,1))),"Not Applicable")</f>
        <v>MAY, FY25</v>
      </c>
      <c r="N81" s="8" t="str">
        <f>IFERROR(IF(I81="Booked",VLOOKUP(K81,'FIN CAL LOOKUP'!$A:$J,10,1),IF(I81="Complete",VLOOKUP(J81,'FIN CAL LOOKUP'!$A:$J,10,1),VLOOKUP(D81,'FIN CAL LOOKUP'!$A:$J,10,1))),"Not Applicable")</f>
        <v>Q4, FY25</v>
      </c>
    </row>
    <row r="82" spans="1:14" x14ac:dyDescent="0.25">
      <c r="A82" t="s">
        <v>1</v>
      </c>
      <c r="B82" t="s">
        <v>95</v>
      </c>
      <c r="C82" t="s">
        <v>14</v>
      </c>
      <c r="D82" s="3">
        <v>45782</v>
      </c>
      <c r="E82" t="s">
        <v>1390</v>
      </c>
      <c r="F82" t="s">
        <v>1391</v>
      </c>
      <c r="G82" t="s">
        <v>1392</v>
      </c>
      <c r="H82" t="s">
        <v>1367</v>
      </c>
      <c r="I82" t="s">
        <v>17</v>
      </c>
      <c r="J82" s="3">
        <v>45784</v>
      </c>
      <c r="K82" s="3">
        <v>45762</v>
      </c>
      <c r="M82" s="8" t="str">
        <f>IFERROR(IF(I82="Booked",VLOOKUP(K82,'FIN CAL LOOKUP'!$A:$J,7,1),IF(I82="Complete",VLOOKUP(J82,'FIN CAL LOOKUP'!$A:$J,7,1),VLOOKUP(D82,'FIN CAL LOOKUP'!$A:$J,7,1))),"Not Applicable")</f>
        <v>MAY, FY25</v>
      </c>
      <c r="N82" s="8" t="str">
        <f>IFERROR(IF(I82="Booked",VLOOKUP(K82,'FIN CAL LOOKUP'!$A:$J,10,1),IF(I82="Complete",VLOOKUP(J82,'FIN CAL LOOKUP'!$A:$J,10,1),VLOOKUP(D82,'FIN CAL LOOKUP'!$A:$J,10,1))),"Not Applicable")</f>
        <v>Q4, FY25</v>
      </c>
    </row>
    <row r="83" spans="1:14" x14ac:dyDescent="0.25">
      <c r="A83" t="s">
        <v>1</v>
      </c>
      <c r="B83" t="s">
        <v>95</v>
      </c>
      <c r="C83" t="s">
        <v>14</v>
      </c>
      <c r="D83" s="3">
        <v>45782</v>
      </c>
      <c r="E83" t="s">
        <v>1390</v>
      </c>
      <c r="F83" t="s">
        <v>1391</v>
      </c>
      <c r="G83" t="s">
        <v>1392</v>
      </c>
      <c r="H83" t="s">
        <v>1368</v>
      </c>
      <c r="I83" t="s">
        <v>17</v>
      </c>
      <c r="J83" s="3">
        <v>45783</v>
      </c>
      <c r="K83" s="3">
        <v>45762</v>
      </c>
      <c r="M83" s="8" t="str">
        <f>IFERROR(IF(I83="Booked",VLOOKUP(K83,'FIN CAL LOOKUP'!$A:$J,7,1),IF(I83="Complete",VLOOKUP(J83,'FIN CAL LOOKUP'!$A:$J,7,1),VLOOKUP(D83,'FIN CAL LOOKUP'!$A:$J,7,1))),"Not Applicable")</f>
        <v>MAY, FY25</v>
      </c>
      <c r="N83" s="8" t="str">
        <f>IFERROR(IF(I83="Booked",VLOOKUP(K83,'FIN CAL LOOKUP'!$A:$J,10,1),IF(I83="Complete",VLOOKUP(J83,'FIN CAL LOOKUP'!$A:$J,10,1),VLOOKUP(D83,'FIN CAL LOOKUP'!$A:$J,10,1))),"Not Applicable")</f>
        <v>Q4, FY25</v>
      </c>
    </row>
    <row r="84" spans="1:14" x14ac:dyDescent="0.25">
      <c r="A84" t="s">
        <v>1</v>
      </c>
      <c r="B84" t="s">
        <v>95</v>
      </c>
      <c r="C84" t="s">
        <v>14</v>
      </c>
      <c r="D84" s="3">
        <v>45782</v>
      </c>
      <c r="E84" t="s">
        <v>1390</v>
      </c>
      <c r="F84" t="s">
        <v>1391</v>
      </c>
      <c r="G84" t="s">
        <v>1392</v>
      </c>
      <c r="H84" t="s">
        <v>1369</v>
      </c>
      <c r="I84" t="s">
        <v>17</v>
      </c>
      <c r="J84" s="3">
        <v>45784</v>
      </c>
      <c r="K84" s="3">
        <v>45762</v>
      </c>
      <c r="M84" s="8" t="str">
        <f>IFERROR(IF(I84="Booked",VLOOKUP(K84,'FIN CAL LOOKUP'!$A:$J,7,1),IF(I84="Complete",VLOOKUP(J84,'FIN CAL LOOKUP'!$A:$J,7,1),VLOOKUP(D84,'FIN CAL LOOKUP'!$A:$J,7,1))),"Not Applicable")</f>
        <v>MAY, FY25</v>
      </c>
      <c r="N84" s="8" t="str">
        <f>IFERROR(IF(I84="Booked",VLOOKUP(K84,'FIN CAL LOOKUP'!$A:$J,10,1),IF(I84="Complete",VLOOKUP(J84,'FIN CAL LOOKUP'!$A:$J,10,1),VLOOKUP(D84,'FIN CAL LOOKUP'!$A:$J,10,1))),"Not Applicable")</f>
        <v>Q4, FY25</v>
      </c>
    </row>
    <row r="85" spans="1:14" x14ac:dyDescent="0.25">
      <c r="A85" t="s">
        <v>1</v>
      </c>
      <c r="B85" t="s">
        <v>95</v>
      </c>
      <c r="C85" t="s">
        <v>14</v>
      </c>
      <c r="D85" s="3">
        <v>45782</v>
      </c>
      <c r="E85" t="s">
        <v>1390</v>
      </c>
      <c r="F85" t="s">
        <v>1391</v>
      </c>
      <c r="G85" t="s">
        <v>1392</v>
      </c>
      <c r="H85" t="s">
        <v>1370</v>
      </c>
      <c r="I85" t="s">
        <v>17</v>
      </c>
      <c r="J85" s="3">
        <v>45785</v>
      </c>
      <c r="K85" s="3">
        <v>45762</v>
      </c>
      <c r="M85" s="8" t="str">
        <f>IFERROR(IF(I85="Booked",VLOOKUP(K85,'FIN CAL LOOKUP'!$A:$J,7,1),IF(I85="Complete",VLOOKUP(J85,'FIN CAL LOOKUP'!$A:$J,7,1),VLOOKUP(D85,'FIN CAL LOOKUP'!$A:$J,7,1))),"Not Applicable")</f>
        <v>MAY, FY25</v>
      </c>
      <c r="N85" s="8" t="str">
        <f>IFERROR(IF(I85="Booked",VLOOKUP(K85,'FIN CAL LOOKUP'!$A:$J,10,1),IF(I85="Complete",VLOOKUP(J85,'FIN CAL LOOKUP'!$A:$J,10,1),VLOOKUP(D85,'FIN CAL LOOKUP'!$A:$J,10,1))),"Not Applicable")</f>
        <v>Q4, FY25</v>
      </c>
    </row>
    <row r="86" spans="1:14" x14ac:dyDescent="0.25">
      <c r="A86" t="s">
        <v>1</v>
      </c>
      <c r="B86" t="s">
        <v>95</v>
      </c>
      <c r="C86" t="s">
        <v>14</v>
      </c>
      <c r="D86" s="3">
        <v>45782</v>
      </c>
      <c r="E86" t="s">
        <v>1390</v>
      </c>
      <c r="F86" t="s">
        <v>1391</v>
      </c>
      <c r="G86" t="s">
        <v>1392</v>
      </c>
      <c r="H86" t="s">
        <v>8</v>
      </c>
      <c r="I86" t="s">
        <v>17</v>
      </c>
      <c r="J86" s="3">
        <v>45783</v>
      </c>
      <c r="K86" s="3">
        <v>45762</v>
      </c>
      <c r="M86" s="8" t="str">
        <f>IFERROR(IF(I86="Booked",VLOOKUP(K86,'FIN CAL LOOKUP'!$A:$J,7,1),IF(I86="Complete",VLOOKUP(J86,'FIN CAL LOOKUP'!$A:$J,7,1),VLOOKUP(D86,'FIN CAL LOOKUP'!$A:$J,7,1))),"Not Applicable")</f>
        <v>MAY, FY25</v>
      </c>
      <c r="N86" s="8" t="str">
        <f>IFERROR(IF(I86="Booked",VLOOKUP(K86,'FIN CAL LOOKUP'!$A:$J,10,1),IF(I86="Complete",VLOOKUP(J86,'FIN CAL LOOKUP'!$A:$J,10,1),VLOOKUP(D86,'FIN CAL LOOKUP'!$A:$J,10,1))),"Not Applicable")</f>
        <v>Q4, FY25</v>
      </c>
    </row>
    <row r="87" spans="1:14" x14ac:dyDescent="0.25">
      <c r="A87" t="s">
        <v>1</v>
      </c>
      <c r="B87" t="s">
        <v>95</v>
      </c>
      <c r="C87" t="s">
        <v>14</v>
      </c>
      <c r="D87" s="3">
        <v>45782</v>
      </c>
      <c r="E87" t="s">
        <v>1390</v>
      </c>
      <c r="F87" t="s">
        <v>1391</v>
      </c>
      <c r="G87" t="s">
        <v>1392</v>
      </c>
      <c r="H87" t="s">
        <v>9</v>
      </c>
      <c r="I87" t="s">
        <v>17</v>
      </c>
      <c r="J87" s="3">
        <v>45784</v>
      </c>
      <c r="K87" s="3">
        <v>45762</v>
      </c>
      <c r="M87" s="8" t="str">
        <f>IFERROR(IF(I87="Booked",VLOOKUP(K87,'FIN CAL LOOKUP'!$A:$J,7,1),IF(I87="Complete",VLOOKUP(J87,'FIN CAL LOOKUP'!$A:$J,7,1),VLOOKUP(D87,'FIN CAL LOOKUP'!$A:$J,7,1))),"Not Applicable")</f>
        <v>MAY, FY25</v>
      </c>
      <c r="N87" s="8" t="str">
        <f>IFERROR(IF(I87="Booked",VLOOKUP(K87,'FIN CAL LOOKUP'!$A:$J,10,1),IF(I87="Complete",VLOOKUP(J87,'FIN CAL LOOKUP'!$A:$J,10,1),VLOOKUP(D87,'FIN CAL LOOKUP'!$A:$J,10,1))),"Not Applicable")</f>
        <v>Q4, FY25</v>
      </c>
    </row>
    <row r="88" spans="1:14" x14ac:dyDescent="0.25">
      <c r="A88" t="s">
        <v>1</v>
      </c>
      <c r="B88" t="s">
        <v>95</v>
      </c>
      <c r="C88" t="s">
        <v>14</v>
      </c>
      <c r="D88" s="3">
        <v>45782</v>
      </c>
      <c r="E88" t="s">
        <v>1390</v>
      </c>
      <c r="F88" t="s">
        <v>1391</v>
      </c>
      <c r="G88" t="s">
        <v>1392</v>
      </c>
      <c r="H88" t="s">
        <v>10</v>
      </c>
      <c r="I88" t="s">
        <v>17</v>
      </c>
      <c r="J88" s="3">
        <v>45783</v>
      </c>
      <c r="K88" s="3">
        <v>45762</v>
      </c>
      <c r="M88" s="8" t="str">
        <f>IFERROR(IF(I88="Booked",VLOOKUP(K88,'FIN CAL LOOKUP'!$A:$J,7,1),IF(I88="Complete",VLOOKUP(J88,'FIN CAL LOOKUP'!$A:$J,7,1),VLOOKUP(D88,'FIN CAL LOOKUP'!$A:$J,7,1))),"Not Applicable")</f>
        <v>MAY, FY25</v>
      </c>
      <c r="N88" s="8" t="str">
        <f>IFERROR(IF(I88="Booked",VLOOKUP(K88,'FIN CAL LOOKUP'!$A:$J,10,1),IF(I88="Complete",VLOOKUP(J88,'FIN CAL LOOKUP'!$A:$J,10,1),VLOOKUP(D88,'FIN CAL LOOKUP'!$A:$J,10,1))),"Not Applicable")</f>
        <v>Q4, FY25</v>
      </c>
    </row>
    <row r="89" spans="1:14" x14ac:dyDescent="0.25">
      <c r="A89" t="s">
        <v>1</v>
      </c>
      <c r="B89" t="s">
        <v>95</v>
      </c>
      <c r="C89" t="s">
        <v>14</v>
      </c>
      <c r="D89" s="3">
        <v>45782</v>
      </c>
      <c r="E89" t="s">
        <v>1390</v>
      </c>
      <c r="F89" t="s">
        <v>1391</v>
      </c>
      <c r="G89" t="s">
        <v>1392</v>
      </c>
      <c r="H89" t="s">
        <v>11</v>
      </c>
      <c r="I89" t="s">
        <v>17</v>
      </c>
      <c r="J89" s="3">
        <v>45783</v>
      </c>
      <c r="K89" s="3">
        <v>45762</v>
      </c>
      <c r="M89" s="8" t="str">
        <f>IFERROR(IF(I89="Booked",VLOOKUP(K89,'FIN CAL LOOKUP'!$A:$J,7,1),IF(I89="Complete",VLOOKUP(J89,'FIN CAL LOOKUP'!$A:$J,7,1),VLOOKUP(D89,'FIN CAL LOOKUP'!$A:$J,7,1))),"Not Applicable")</f>
        <v>MAY, FY25</v>
      </c>
      <c r="N89" s="8" t="str">
        <f>IFERROR(IF(I89="Booked",VLOOKUP(K89,'FIN CAL LOOKUP'!$A:$J,10,1),IF(I89="Complete",VLOOKUP(J89,'FIN CAL LOOKUP'!$A:$J,10,1),VLOOKUP(D89,'FIN CAL LOOKUP'!$A:$J,10,1))),"Not Applicable")</f>
        <v>Q4, FY25</v>
      </c>
    </row>
    <row r="90" spans="1:14" x14ac:dyDescent="0.25">
      <c r="A90" t="s">
        <v>60</v>
      </c>
      <c r="B90" t="s">
        <v>61</v>
      </c>
      <c r="C90" t="s">
        <v>14</v>
      </c>
      <c r="D90" s="3">
        <v>45775</v>
      </c>
      <c r="E90" t="s">
        <v>1096</v>
      </c>
      <c r="F90" t="s">
        <v>188</v>
      </c>
      <c r="G90" t="s">
        <v>1393</v>
      </c>
      <c r="H90" t="s">
        <v>4</v>
      </c>
      <c r="I90" t="s">
        <v>17</v>
      </c>
      <c r="J90" s="3">
        <v>45776</v>
      </c>
      <c r="K90" s="3">
        <v>45763</v>
      </c>
      <c r="M90" s="8" t="str">
        <f>IFERROR(IF(I90="Booked",VLOOKUP(K90,'FIN CAL LOOKUP'!$A:$J,7,1),IF(I90="Complete",VLOOKUP(J90,'FIN CAL LOOKUP'!$A:$J,7,1),VLOOKUP(D90,'FIN CAL LOOKUP'!$A:$J,7,1))),"Not Applicable")</f>
        <v>MAY, FY25</v>
      </c>
      <c r="N90" s="8" t="str">
        <f>IFERROR(IF(I90="Booked",VLOOKUP(K90,'FIN CAL LOOKUP'!$A:$J,10,1),IF(I90="Complete",VLOOKUP(J90,'FIN CAL LOOKUP'!$A:$J,10,1),VLOOKUP(D90,'FIN CAL LOOKUP'!$A:$J,10,1))),"Not Applicable")</f>
        <v>Q4, FY25</v>
      </c>
    </row>
    <row r="91" spans="1:14" x14ac:dyDescent="0.25">
      <c r="A91" t="s">
        <v>60</v>
      </c>
      <c r="B91" t="s">
        <v>61</v>
      </c>
      <c r="C91" t="s">
        <v>14</v>
      </c>
      <c r="D91" s="3">
        <v>45775</v>
      </c>
      <c r="E91" t="s">
        <v>1096</v>
      </c>
      <c r="F91" t="s">
        <v>188</v>
      </c>
      <c r="G91" t="s">
        <v>1393</v>
      </c>
      <c r="H91" t="s">
        <v>7</v>
      </c>
      <c r="I91" t="s">
        <v>17</v>
      </c>
      <c r="J91" s="3">
        <v>45777</v>
      </c>
      <c r="K91" s="3">
        <v>45763</v>
      </c>
      <c r="M91" s="8" t="str">
        <f>IFERROR(IF(I91="Booked",VLOOKUP(K91,'FIN CAL LOOKUP'!$A:$J,7,1),IF(I91="Complete",VLOOKUP(J91,'FIN CAL LOOKUP'!$A:$J,7,1),VLOOKUP(D91,'FIN CAL LOOKUP'!$A:$J,7,1))),"Not Applicable")</f>
        <v>MAY, FY25</v>
      </c>
      <c r="N91" s="8" t="str">
        <f>IFERROR(IF(I91="Booked",VLOOKUP(K91,'FIN CAL LOOKUP'!$A:$J,10,1),IF(I91="Complete",VLOOKUP(J91,'FIN CAL LOOKUP'!$A:$J,10,1),VLOOKUP(D91,'FIN CAL LOOKUP'!$A:$J,10,1))),"Not Applicable")</f>
        <v>Q4, FY25</v>
      </c>
    </row>
    <row r="92" spans="1:14" x14ac:dyDescent="0.25">
      <c r="A92" t="s">
        <v>60</v>
      </c>
      <c r="B92" t="s">
        <v>61</v>
      </c>
      <c r="C92" t="s">
        <v>14</v>
      </c>
      <c r="D92" s="3">
        <v>45775</v>
      </c>
      <c r="E92" t="s">
        <v>1096</v>
      </c>
      <c r="F92" t="s">
        <v>188</v>
      </c>
      <c r="G92" t="s">
        <v>1393</v>
      </c>
      <c r="H92" t="s">
        <v>1366</v>
      </c>
      <c r="I92" t="s">
        <v>17</v>
      </c>
      <c r="J92" s="3">
        <v>45777</v>
      </c>
      <c r="K92" s="3">
        <v>45763</v>
      </c>
      <c r="M92" s="8" t="str">
        <f>IFERROR(IF(I92="Booked",VLOOKUP(K92,'FIN CAL LOOKUP'!$A:$J,7,1),IF(I92="Complete",VLOOKUP(J92,'FIN CAL LOOKUP'!$A:$J,7,1),VLOOKUP(D92,'FIN CAL LOOKUP'!$A:$J,7,1))),"Not Applicable")</f>
        <v>MAY, FY25</v>
      </c>
      <c r="N92" s="8" t="str">
        <f>IFERROR(IF(I92="Booked",VLOOKUP(K92,'FIN CAL LOOKUP'!$A:$J,10,1),IF(I92="Complete",VLOOKUP(J92,'FIN CAL LOOKUP'!$A:$J,10,1),VLOOKUP(D92,'FIN CAL LOOKUP'!$A:$J,10,1))),"Not Applicable")</f>
        <v>Q4, FY25</v>
      </c>
    </row>
    <row r="93" spans="1:14" x14ac:dyDescent="0.25">
      <c r="A93" t="s">
        <v>60</v>
      </c>
      <c r="B93" t="s">
        <v>61</v>
      </c>
      <c r="C93" t="s">
        <v>14</v>
      </c>
      <c r="D93" s="3">
        <v>45775</v>
      </c>
      <c r="E93" t="s">
        <v>1096</v>
      </c>
      <c r="F93" t="s">
        <v>188</v>
      </c>
      <c r="G93" t="s">
        <v>1393</v>
      </c>
      <c r="H93" t="s">
        <v>1367</v>
      </c>
      <c r="I93" t="s">
        <v>17</v>
      </c>
      <c r="J93" s="3">
        <v>45777</v>
      </c>
      <c r="K93" s="3">
        <v>45763</v>
      </c>
      <c r="M93" s="8" t="str">
        <f>IFERROR(IF(I93="Booked",VLOOKUP(K93,'FIN CAL LOOKUP'!$A:$J,7,1),IF(I93="Complete",VLOOKUP(J93,'FIN CAL LOOKUP'!$A:$J,7,1),VLOOKUP(D93,'FIN CAL LOOKUP'!$A:$J,7,1))),"Not Applicable")</f>
        <v>MAY, FY25</v>
      </c>
      <c r="N93" s="8" t="str">
        <f>IFERROR(IF(I93="Booked",VLOOKUP(K93,'FIN CAL LOOKUP'!$A:$J,10,1),IF(I93="Complete",VLOOKUP(J93,'FIN CAL LOOKUP'!$A:$J,10,1),VLOOKUP(D93,'FIN CAL LOOKUP'!$A:$J,10,1))),"Not Applicable")</f>
        <v>Q4, FY25</v>
      </c>
    </row>
    <row r="94" spans="1:14" x14ac:dyDescent="0.25">
      <c r="A94" t="s">
        <v>60</v>
      </c>
      <c r="B94" t="s">
        <v>61</v>
      </c>
      <c r="C94" t="s">
        <v>14</v>
      </c>
      <c r="D94" s="3">
        <v>45775</v>
      </c>
      <c r="E94" t="s">
        <v>1096</v>
      </c>
      <c r="F94" t="s">
        <v>188</v>
      </c>
      <c r="G94" t="s">
        <v>1393</v>
      </c>
      <c r="H94" t="s">
        <v>1368</v>
      </c>
      <c r="I94" t="s">
        <v>17</v>
      </c>
      <c r="J94" s="3">
        <v>45777</v>
      </c>
      <c r="K94" s="3">
        <v>45763</v>
      </c>
      <c r="M94" s="8" t="str">
        <f>IFERROR(IF(I94="Booked",VLOOKUP(K94,'FIN CAL LOOKUP'!$A:$J,7,1),IF(I94="Complete",VLOOKUP(J94,'FIN CAL LOOKUP'!$A:$J,7,1),VLOOKUP(D94,'FIN CAL LOOKUP'!$A:$J,7,1))),"Not Applicable")</f>
        <v>MAY, FY25</v>
      </c>
      <c r="N94" s="8" t="str">
        <f>IFERROR(IF(I94="Booked",VLOOKUP(K94,'FIN CAL LOOKUP'!$A:$J,10,1),IF(I94="Complete",VLOOKUP(J94,'FIN CAL LOOKUP'!$A:$J,10,1),VLOOKUP(D94,'FIN CAL LOOKUP'!$A:$J,10,1))),"Not Applicable")</f>
        <v>Q4, FY25</v>
      </c>
    </row>
    <row r="95" spans="1:14" x14ac:dyDescent="0.25">
      <c r="A95" t="s">
        <v>60</v>
      </c>
      <c r="B95" t="s">
        <v>61</v>
      </c>
      <c r="C95" t="s">
        <v>14</v>
      </c>
      <c r="D95" s="3">
        <v>45775</v>
      </c>
      <c r="E95" t="s">
        <v>1096</v>
      </c>
      <c r="F95" t="s">
        <v>188</v>
      </c>
      <c r="G95" t="s">
        <v>1393</v>
      </c>
      <c r="H95" t="s">
        <v>1369</v>
      </c>
      <c r="I95" t="s">
        <v>17</v>
      </c>
      <c r="J95" s="3">
        <v>45777</v>
      </c>
      <c r="K95" s="3">
        <v>45763</v>
      </c>
      <c r="M95" s="8" t="str">
        <f>IFERROR(IF(I95="Booked",VLOOKUP(K95,'FIN CAL LOOKUP'!$A:$J,7,1),IF(I95="Complete",VLOOKUP(J95,'FIN CAL LOOKUP'!$A:$J,7,1),VLOOKUP(D95,'FIN CAL LOOKUP'!$A:$J,7,1))),"Not Applicable")</f>
        <v>MAY, FY25</v>
      </c>
      <c r="N95" s="8" t="str">
        <f>IFERROR(IF(I95="Booked",VLOOKUP(K95,'FIN CAL LOOKUP'!$A:$J,10,1),IF(I95="Complete",VLOOKUP(J95,'FIN CAL LOOKUP'!$A:$J,10,1),VLOOKUP(D95,'FIN CAL LOOKUP'!$A:$J,10,1))),"Not Applicable")</f>
        <v>Q4, FY25</v>
      </c>
    </row>
    <row r="96" spans="1:14" x14ac:dyDescent="0.25">
      <c r="A96" t="s">
        <v>60</v>
      </c>
      <c r="B96" t="s">
        <v>61</v>
      </c>
      <c r="C96" t="s">
        <v>14</v>
      </c>
      <c r="D96" s="3">
        <v>45775</v>
      </c>
      <c r="E96" t="s">
        <v>1096</v>
      </c>
      <c r="F96" t="s">
        <v>188</v>
      </c>
      <c r="G96" t="s">
        <v>1393</v>
      </c>
      <c r="H96" t="s">
        <v>1370</v>
      </c>
      <c r="I96" t="s">
        <v>17</v>
      </c>
      <c r="J96" s="3">
        <v>45777</v>
      </c>
      <c r="K96" s="3">
        <v>45763</v>
      </c>
      <c r="M96" s="8" t="str">
        <f>IFERROR(IF(I96="Booked",VLOOKUP(K96,'FIN CAL LOOKUP'!$A:$J,7,1),IF(I96="Complete",VLOOKUP(J96,'FIN CAL LOOKUP'!$A:$J,7,1),VLOOKUP(D96,'FIN CAL LOOKUP'!$A:$J,7,1))),"Not Applicable")</f>
        <v>MAY, FY25</v>
      </c>
      <c r="N96" s="8" t="str">
        <f>IFERROR(IF(I96="Booked",VLOOKUP(K96,'FIN CAL LOOKUP'!$A:$J,10,1),IF(I96="Complete",VLOOKUP(J96,'FIN CAL LOOKUP'!$A:$J,10,1),VLOOKUP(D96,'FIN CAL LOOKUP'!$A:$J,10,1))),"Not Applicable")</f>
        <v>Q4, FY25</v>
      </c>
    </row>
    <row r="97" spans="1:14" x14ac:dyDescent="0.25">
      <c r="A97" t="s">
        <v>60</v>
      </c>
      <c r="B97" t="s">
        <v>61</v>
      </c>
      <c r="C97" t="s">
        <v>14</v>
      </c>
      <c r="D97" s="3">
        <v>45775</v>
      </c>
      <c r="E97" t="s">
        <v>1096</v>
      </c>
      <c r="F97" t="s">
        <v>188</v>
      </c>
      <c r="G97" t="s">
        <v>1393</v>
      </c>
      <c r="H97" t="s">
        <v>8</v>
      </c>
      <c r="I97" t="s">
        <v>17</v>
      </c>
      <c r="J97" s="3">
        <v>45777</v>
      </c>
      <c r="K97" s="3">
        <v>45763</v>
      </c>
      <c r="M97" s="8" t="str">
        <f>IFERROR(IF(I97="Booked",VLOOKUP(K97,'FIN CAL LOOKUP'!$A:$J,7,1),IF(I97="Complete",VLOOKUP(J97,'FIN CAL LOOKUP'!$A:$J,7,1),VLOOKUP(D97,'FIN CAL LOOKUP'!$A:$J,7,1))),"Not Applicable")</f>
        <v>MAY, FY25</v>
      </c>
      <c r="N97" s="8" t="str">
        <f>IFERROR(IF(I97="Booked",VLOOKUP(K97,'FIN CAL LOOKUP'!$A:$J,10,1),IF(I97="Complete",VLOOKUP(J97,'FIN CAL LOOKUP'!$A:$J,10,1),VLOOKUP(D97,'FIN CAL LOOKUP'!$A:$J,10,1))),"Not Applicable")</f>
        <v>Q4, FY25</v>
      </c>
    </row>
    <row r="98" spans="1:14" x14ac:dyDescent="0.25">
      <c r="A98" t="s">
        <v>60</v>
      </c>
      <c r="B98" t="s">
        <v>61</v>
      </c>
      <c r="C98" t="s">
        <v>14</v>
      </c>
      <c r="D98" s="3">
        <v>45775</v>
      </c>
      <c r="E98" t="s">
        <v>1096</v>
      </c>
      <c r="F98" t="s">
        <v>188</v>
      </c>
      <c r="G98" t="s">
        <v>1393</v>
      </c>
      <c r="H98" t="s">
        <v>9</v>
      </c>
      <c r="I98" t="s">
        <v>17</v>
      </c>
      <c r="J98" s="3">
        <v>45777</v>
      </c>
      <c r="K98" s="3">
        <v>45763</v>
      </c>
      <c r="M98" s="8" t="str">
        <f>IFERROR(IF(I98="Booked",VLOOKUP(K98,'FIN CAL LOOKUP'!$A:$J,7,1),IF(I98="Complete",VLOOKUP(J98,'FIN CAL LOOKUP'!$A:$J,7,1),VLOOKUP(D98,'FIN CAL LOOKUP'!$A:$J,7,1))),"Not Applicable")</f>
        <v>MAY, FY25</v>
      </c>
      <c r="N98" s="8" t="str">
        <f>IFERROR(IF(I98="Booked",VLOOKUP(K98,'FIN CAL LOOKUP'!$A:$J,10,1),IF(I98="Complete",VLOOKUP(J98,'FIN CAL LOOKUP'!$A:$J,10,1),VLOOKUP(D98,'FIN CAL LOOKUP'!$A:$J,10,1))),"Not Applicable")</f>
        <v>Q4, FY25</v>
      </c>
    </row>
    <row r="99" spans="1:14" x14ac:dyDescent="0.25">
      <c r="A99" t="s">
        <v>60</v>
      </c>
      <c r="B99" t="s">
        <v>61</v>
      </c>
      <c r="C99" t="s">
        <v>14</v>
      </c>
      <c r="D99" s="3">
        <v>45775</v>
      </c>
      <c r="E99" t="s">
        <v>1096</v>
      </c>
      <c r="F99" t="s">
        <v>188</v>
      </c>
      <c r="G99" t="s">
        <v>1393</v>
      </c>
      <c r="H99" t="s">
        <v>10</v>
      </c>
      <c r="I99" t="s">
        <v>17</v>
      </c>
      <c r="J99" s="3">
        <v>45777</v>
      </c>
      <c r="K99" s="3">
        <v>45763</v>
      </c>
      <c r="M99" s="8" t="str">
        <f>IFERROR(IF(I99="Booked",VLOOKUP(K99,'FIN CAL LOOKUP'!$A:$J,7,1),IF(I99="Complete",VLOOKUP(J99,'FIN CAL LOOKUP'!$A:$J,7,1),VLOOKUP(D99,'FIN CAL LOOKUP'!$A:$J,7,1))),"Not Applicable")</f>
        <v>MAY, FY25</v>
      </c>
      <c r="N99" s="8" t="str">
        <f>IFERROR(IF(I99="Booked",VLOOKUP(K99,'FIN CAL LOOKUP'!$A:$J,10,1),IF(I99="Complete",VLOOKUP(J99,'FIN CAL LOOKUP'!$A:$J,10,1),VLOOKUP(D99,'FIN CAL LOOKUP'!$A:$J,10,1))),"Not Applicable")</f>
        <v>Q4, FY25</v>
      </c>
    </row>
    <row r="100" spans="1:14" x14ac:dyDescent="0.25">
      <c r="A100" t="s">
        <v>60</v>
      </c>
      <c r="B100" t="s">
        <v>61</v>
      </c>
      <c r="C100" t="s">
        <v>14</v>
      </c>
      <c r="D100" s="3">
        <v>45775</v>
      </c>
      <c r="E100" t="s">
        <v>1096</v>
      </c>
      <c r="F100" t="s">
        <v>188</v>
      </c>
      <c r="G100" t="s">
        <v>1393</v>
      </c>
      <c r="H100" t="s">
        <v>11</v>
      </c>
      <c r="I100" t="s">
        <v>17</v>
      </c>
      <c r="J100" s="3">
        <v>45777</v>
      </c>
      <c r="K100" s="3">
        <v>45763</v>
      </c>
      <c r="M100" s="8" t="str">
        <f>IFERROR(IF(I100="Booked",VLOOKUP(K100,'FIN CAL LOOKUP'!$A:$J,7,1),IF(I100="Complete",VLOOKUP(J100,'FIN CAL LOOKUP'!$A:$J,7,1),VLOOKUP(D100,'FIN CAL LOOKUP'!$A:$J,7,1))),"Not Applicable")</f>
        <v>MAY, FY25</v>
      </c>
      <c r="N100" s="8" t="str">
        <f>IFERROR(IF(I100="Booked",VLOOKUP(K100,'FIN CAL LOOKUP'!$A:$J,10,1),IF(I100="Complete",VLOOKUP(J100,'FIN CAL LOOKUP'!$A:$J,10,1),VLOOKUP(D100,'FIN CAL LOOKUP'!$A:$J,10,1))),"Not Applicable")</f>
        <v>Q4, FY25</v>
      </c>
    </row>
    <row r="101" spans="1:14" x14ac:dyDescent="0.25">
      <c r="A101" t="s">
        <v>60</v>
      </c>
      <c r="B101" t="s">
        <v>61</v>
      </c>
      <c r="C101" t="s">
        <v>14</v>
      </c>
      <c r="D101" s="3">
        <v>45775</v>
      </c>
      <c r="E101" t="s">
        <v>734</v>
      </c>
      <c r="F101" t="s">
        <v>1394</v>
      </c>
      <c r="G101" t="s">
        <v>1395</v>
      </c>
      <c r="H101" t="s">
        <v>4</v>
      </c>
      <c r="I101" t="s">
        <v>17</v>
      </c>
      <c r="J101" s="3">
        <v>45776</v>
      </c>
      <c r="K101" s="3">
        <v>45752</v>
      </c>
      <c r="M101" s="8" t="str">
        <f>IFERROR(IF(I101="Booked",VLOOKUP(K101,'FIN CAL LOOKUP'!$A:$J,7,1),IF(I101="Complete",VLOOKUP(J101,'FIN CAL LOOKUP'!$A:$J,7,1),VLOOKUP(D101,'FIN CAL LOOKUP'!$A:$J,7,1))),"Not Applicable")</f>
        <v>MAY, FY25</v>
      </c>
      <c r="N101" s="8" t="str">
        <f>IFERROR(IF(I101="Booked",VLOOKUP(K101,'FIN CAL LOOKUP'!$A:$J,10,1),IF(I101="Complete",VLOOKUP(J101,'FIN CAL LOOKUP'!$A:$J,10,1),VLOOKUP(D101,'FIN CAL LOOKUP'!$A:$J,10,1))),"Not Applicable")</f>
        <v>Q4, FY25</v>
      </c>
    </row>
    <row r="102" spans="1:14" x14ac:dyDescent="0.25">
      <c r="A102" t="s">
        <v>60</v>
      </c>
      <c r="B102" t="s">
        <v>61</v>
      </c>
      <c r="C102" t="s">
        <v>14</v>
      </c>
      <c r="D102" s="3">
        <v>45775</v>
      </c>
      <c r="E102" t="s">
        <v>734</v>
      </c>
      <c r="F102" t="s">
        <v>1394</v>
      </c>
      <c r="G102" t="s">
        <v>1395</v>
      </c>
      <c r="H102" t="s">
        <v>7</v>
      </c>
      <c r="I102" t="s">
        <v>17</v>
      </c>
      <c r="J102" s="3">
        <v>45776</v>
      </c>
      <c r="K102" s="3">
        <v>45752</v>
      </c>
      <c r="M102" s="8" t="str">
        <f>IFERROR(IF(I102="Booked",VLOOKUP(K102,'FIN CAL LOOKUP'!$A:$J,7,1),IF(I102="Complete",VLOOKUP(J102,'FIN CAL LOOKUP'!$A:$J,7,1),VLOOKUP(D102,'FIN CAL LOOKUP'!$A:$J,7,1))),"Not Applicable")</f>
        <v>MAY, FY25</v>
      </c>
      <c r="N102" s="8" t="str">
        <f>IFERROR(IF(I102="Booked",VLOOKUP(K102,'FIN CAL LOOKUP'!$A:$J,10,1),IF(I102="Complete",VLOOKUP(J102,'FIN CAL LOOKUP'!$A:$J,10,1),VLOOKUP(D102,'FIN CAL LOOKUP'!$A:$J,10,1))),"Not Applicable")</f>
        <v>Q4, FY25</v>
      </c>
    </row>
    <row r="103" spans="1:14" x14ac:dyDescent="0.25">
      <c r="A103" t="s">
        <v>60</v>
      </c>
      <c r="B103" t="s">
        <v>61</v>
      </c>
      <c r="C103" t="s">
        <v>14</v>
      </c>
      <c r="D103" s="3">
        <v>45775</v>
      </c>
      <c r="E103" t="s">
        <v>734</v>
      </c>
      <c r="F103" t="s">
        <v>1394</v>
      </c>
      <c r="G103" t="s">
        <v>1395</v>
      </c>
      <c r="H103" t="s">
        <v>1366</v>
      </c>
      <c r="I103" t="s">
        <v>17</v>
      </c>
      <c r="J103" s="3">
        <v>45777</v>
      </c>
      <c r="K103" s="3">
        <v>45752</v>
      </c>
      <c r="M103" s="8" t="str">
        <f>IFERROR(IF(I103="Booked",VLOOKUP(K103,'FIN CAL LOOKUP'!$A:$J,7,1),IF(I103="Complete",VLOOKUP(J103,'FIN CAL LOOKUP'!$A:$J,7,1),VLOOKUP(D103,'FIN CAL LOOKUP'!$A:$J,7,1))),"Not Applicable")</f>
        <v>MAY, FY25</v>
      </c>
      <c r="N103" s="8" t="str">
        <f>IFERROR(IF(I103="Booked",VLOOKUP(K103,'FIN CAL LOOKUP'!$A:$J,10,1),IF(I103="Complete",VLOOKUP(J103,'FIN CAL LOOKUP'!$A:$J,10,1),VLOOKUP(D103,'FIN CAL LOOKUP'!$A:$J,10,1))),"Not Applicable")</f>
        <v>Q4, FY25</v>
      </c>
    </row>
    <row r="104" spans="1:14" x14ac:dyDescent="0.25">
      <c r="A104" t="s">
        <v>60</v>
      </c>
      <c r="B104" t="s">
        <v>61</v>
      </c>
      <c r="C104" t="s">
        <v>14</v>
      </c>
      <c r="D104" s="3">
        <v>45775</v>
      </c>
      <c r="E104" t="s">
        <v>734</v>
      </c>
      <c r="F104" t="s">
        <v>1394</v>
      </c>
      <c r="G104" t="s">
        <v>1395</v>
      </c>
      <c r="H104" t="s">
        <v>1367</v>
      </c>
      <c r="I104" t="s">
        <v>17</v>
      </c>
      <c r="J104" s="3">
        <v>45776</v>
      </c>
      <c r="K104" s="3">
        <v>45752</v>
      </c>
      <c r="M104" s="8" t="str">
        <f>IFERROR(IF(I104="Booked",VLOOKUP(K104,'FIN CAL LOOKUP'!$A:$J,7,1),IF(I104="Complete",VLOOKUP(J104,'FIN CAL LOOKUP'!$A:$J,7,1),VLOOKUP(D104,'FIN CAL LOOKUP'!$A:$J,7,1))),"Not Applicable")</f>
        <v>MAY, FY25</v>
      </c>
      <c r="N104" s="8" t="str">
        <f>IFERROR(IF(I104="Booked",VLOOKUP(K104,'FIN CAL LOOKUP'!$A:$J,10,1),IF(I104="Complete",VLOOKUP(J104,'FIN CAL LOOKUP'!$A:$J,10,1),VLOOKUP(D104,'FIN CAL LOOKUP'!$A:$J,10,1))),"Not Applicable")</f>
        <v>Q4, FY25</v>
      </c>
    </row>
    <row r="105" spans="1:14" x14ac:dyDescent="0.25">
      <c r="A105" t="s">
        <v>60</v>
      </c>
      <c r="B105" t="s">
        <v>61</v>
      </c>
      <c r="C105" t="s">
        <v>14</v>
      </c>
      <c r="D105" s="3">
        <v>45775</v>
      </c>
      <c r="E105" t="s">
        <v>734</v>
      </c>
      <c r="F105" t="s">
        <v>1394</v>
      </c>
      <c r="G105" t="s">
        <v>1395</v>
      </c>
      <c r="H105" t="s">
        <v>1368</v>
      </c>
      <c r="I105" t="s">
        <v>17</v>
      </c>
      <c r="J105" s="3">
        <v>45776</v>
      </c>
      <c r="K105" s="3">
        <v>45752</v>
      </c>
      <c r="M105" s="8" t="str">
        <f>IFERROR(IF(I105="Booked",VLOOKUP(K105,'FIN CAL LOOKUP'!$A:$J,7,1),IF(I105="Complete",VLOOKUP(J105,'FIN CAL LOOKUP'!$A:$J,7,1),VLOOKUP(D105,'FIN CAL LOOKUP'!$A:$J,7,1))),"Not Applicable")</f>
        <v>MAY, FY25</v>
      </c>
      <c r="N105" s="8" t="str">
        <f>IFERROR(IF(I105="Booked",VLOOKUP(K105,'FIN CAL LOOKUP'!$A:$J,10,1),IF(I105="Complete",VLOOKUP(J105,'FIN CAL LOOKUP'!$A:$J,10,1),VLOOKUP(D105,'FIN CAL LOOKUP'!$A:$J,10,1))),"Not Applicable")</f>
        <v>Q4, FY25</v>
      </c>
    </row>
    <row r="106" spans="1:14" x14ac:dyDescent="0.25">
      <c r="A106" t="s">
        <v>60</v>
      </c>
      <c r="B106" t="s">
        <v>61</v>
      </c>
      <c r="C106" t="s">
        <v>14</v>
      </c>
      <c r="D106" s="3">
        <v>45775</v>
      </c>
      <c r="E106" t="s">
        <v>734</v>
      </c>
      <c r="F106" t="s">
        <v>1394</v>
      </c>
      <c r="G106" t="s">
        <v>1395</v>
      </c>
      <c r="H106" t="s">
        <v>1369</v>
      </c>
      <c r="I106" t="s">
        <v>17</v>
      </c>
      <c r="J106" s="3">
        <v>45777</v>
      </c>
      <c r="K106" s="3">
        <v>45752</v>
      </c>
      <c r="M106" s="8" t="str">
        <f>IFERROR(IF(I106="Booked",VLOOKUP(K106,'FIN CAL LOOKUP'!$A:$J,7,1),IF(I106="Complete",VLOOKUP(J106,'FIN CAL LOOKUP'!$A:$J,7,1),VLOOKUP(D106,'FIN CAL LOOKUP'!$A:$J,7,1))),"Not Applicable")</f>
        <v>MAY, FY25</v>
      </c>
      <c r="N106" s="8" t="str">
        <f>IFERROR(IF(I106="Booked",VLOOKUP(K106,'FIN CAL LOOKUP'!$A:$J,10,1),IF(I106="Complete",VLOOKUP(J106,'FIN CAL LOOKUP'!$A:$J,10,1),VLOOKUP(D106,'FIN CAL LOOKUP'!$A:$J,10,1))),"Not Applicable")</f>
        <v>Q4, FY25</v>
      </c>
    </row>
    <row r="107" spans="1:14" x14ac:dyDescent="0.25">
      <c r="A107" t="s">
        <v>60</v>
      </c>
      <c r="B107" t="s">
        <v>61</v>
      </c>
      <c r="C107" t="s">
        <v>14</v>
      </c>
      <c r="D107" s="3">
        <v>45775</v>
      </c>
      <c r="E107" t="s">
        <v>734</v>
      </c>
      <c r="F107" t="s">
        <v>1394</v>
      </c>
      <c r="G107" t="s">
        <v>1395</v>
      </c>
      <c r="H107" t="s">
        <v>1370</v>
      </c>
      <c r="I107" t="s">
        <v>17</v>
      </c>
      <c r="J107" s="3">
        <v>45777</v>
      </c>
      <c r="K107" s="3">
        <v>45752</v>
      </c>
      <c r="M107" s="8" t="str">
        <f>IFERROR(IF(I107="Booked",VLOOKUP(K107,'FIN CAL LOOKUP'!$A:$J,7,1),IF(I107="Complete",VLOOKUP(J107,'FIN CAL LOOKUP'!$A:$J,7,1),VLOOKUP(D107,'FIN CAL LOOKUP'!$A:$J,7,1))),"Not Applicable")</f>
        <v>MAY, FY25</v>
      </c>
      <c r="N107" s="8" t="str">
        <f>IFERROR(IF(I107="Booked",VLOOKUP(K107,'FIN CAL LOOKUP'!$A:$J,10,1),IF(I107="Complete",VLOOKUP(J107,'FIN CAL LOOKUP'!$A:$J,10,1),VLOOKUP(D107,'FIN CAL LOOKUP'!$A:$J,10,1))),"Not Applicable")</f>
        <v>Q4, FY25</v>
      </c>
    </row>
    <row r="108" spans="1:14" x14ac:dyDescent="0.25">
      <c r="A108" t="s">
        <v>60</v>
      </c>
      <c r="B108" t="s">
        <v>61</v>
      </c>
      <c r="C108" t="s">
        <v>14</v>
      </c>
      <c r="D108" s="3">
        <v>45775</v>
      </c>
      <c r="E108" t="s">
        <v>734</v>
      </c>
      <c r="F108" t="s">
        <v>1394</v>
      </c>
      <c r="G108" t="s">
        <v>1395</v>
      </c>
      <c r="H108" t="s">
        <v>8</v>
      </c>
      <c r="I108" t="s">
        <v>17</v>
      </c>
      <c r="J108" s="3">
        <v>45777</v>
      </c>
      <c r="K108" s="3">
        <v>45752</v>
      </c>
      <c r="M108" s="8" t="str">
        <f>IFERROR(IF(I108="Booked",VLOOKUP(K108,'FIN CAL LOOKUP'!$A:$J,7,1),IF(I108="Complete",VLOOKUP(J108,'FIN CAL LOOKUP'!$A:$J,7,1),VLOOKUP(D108,'FIN CAL LOOKUP'!$A:$J,7,1))),"Not Applicable")</f>
        <v>MAY, FY25</v>
      </c>
      <c r="N108" s="8" t="str">
        <f>IFERROR(IF(I108="Booked",VLOOKUP(K108,'FIN CAL LOOKUP'!$A:$J,10,1),IF(I108="Complete",VLOOKUP(J108,'FIN CAL LOOKUP'!$A:$J,10,1),VLOOKUP(D108,'FIN CAL LOOKUP'!$A:$J,10,1))),"Not Applicable")</f>
        <v>Q4, FY25</v>
      </c>
    </row>
    <row r="109" spans="1:14" x14ac:dyDescent="0.25">
      <c r="A109" t="s">
        <v>60</v>
      </c>
      <c r="B109" t="s">
        <v>61</v>
      </c>
      <c r="C109" t="s">
        <v>14</v>
      </c>
      <c r="D109" s="3">
        <v>45775</v>
      </c>
      <c r="E109" t="s">
        <v>734</v>
      </c>
      <c r="F109" t="s">
        <v>1394</v>
      </c>
      <c r="G109" t="s">
        <v>1395</v>
      </c>
      <c r="H109" t="s">
        <v>9</v>
      </c>
      <c r="I109" t="s">
        <v>17</v>
      </c>
      <c r="J109" s="3">
        <v>45776</v>
      </c>
      <c r="K109" s="3">
        <v>45752</v>
      </c>
      <c r="M109" s="8" t="str">
        <f>IFERROR(IF(I109="Booked",VLOOKUP(K109,'FIN CAL LOOKUP'!$A:$J,7,1),IF(I109="Complete",VLOOKUP(J109,'FIN CAL LOOKUP'!$A:$J,7,1),VLOOKUP(D109,'FIN CAL LOOKUP'!$A:$J,7,1))),"Not Applicable")</f>
        <v>MAY, FY25</v>
      </c>
      <c r="N109" s="8" t="str">
        <f>IFERROR(IF(I109="Booked",VLOOKUP(K109,'FIN CAL LOOKUP'!$A:$J,10,1),IF(I109="Complete",VLOOKUP(J109,'FIN CAL LOOKUP'!$A:$J,10,1),VLOOKUP(D109,'FIN CAL LOOKUP'!$A:$J,10,1))),"Not Applicable")</f>
        <v>Q4, FY25</v>
      </c>
    </row>
    <row r="110" spans="1:14" x14ac:dyDescent="0.25">
      <c r="A110" t="s">
        <v>60</v>
      </c>
      <c r="B110" t="s">
        <v>61</v>
      </c>
      <c r="C110" t="s">
        <v>14</v>
      </c>
      <c r="D110" s="3">
        <v>45775</v>
      </c>
      <c r="E110" t="s">
        <v>734</v>
      </c>
      <c r="F110" t="s">
        <v>1394</v>
      </c>
      <c r="G110" t="s">
        <v>1395</v>
      </c>
      <c r="H110" t="s">
        <v>10</v>
      </c>
      <c r="I110" t="s">
        <v>17</v>
      </c>
      <c r="J110" s="3">
        <v>45777</v>
      </c>
      <c r="K110" s="3">
        <v>45752</v>
      </c>
      <c r="M110" s="8" t="str">
        <f>IFERROR(IF(I110="Booked",VLOOKUP(K110,'FIN CAL LOOKUP'!$A:$J,7,1),IF(I110="Complete",VLOOKUP(J110,'FIN CAL LOOKUP'!$A:$J,7,1),VLOOKUP(D110,'FIN CAL LOOKUP'!$A:$J,7,1))),"Not Applicable")</f>
        <v>MAY, FY25</v>
      </c>
      <c r="N110" s="8" t="str">
        <f>IFERROR(IF(I110="Booked",VLOOKUP(K110,'FIN CAL LOOKUP'!$A:$J,10,1),IF(I110="Complete",VLOOKUP(J110,'FIN CAL LOOKUP'!$A:$J,10,1),VLOOKUP(D110,'FIN CAL LOOKUP'!$A:$J,10,1))),"Not Applicable")</f>
        <v>Q4, FY25</v>
      </c>
    </row>
    <row r="111" spans="1:14" x14ac:dyDescent="0.25">
      <c r="A111" t="s">
        <v>60</v>
      </c>
      <c r="B111" t="s">
        <v>61</v>
      </c>
      <c r="C111" t="s">
        <v>14</v>
      </c>
      <c r="D111" s="3">
        <v>45775</v>
      </c>
      <c r="E111" t="s">
        <v>734</v>
      </c>
      <c r="F111" t="s">
        <v>1394</v>
      </c>
      <c r="G111" t="s">
        <v>1395</v>
      </c>
      <c r="H111" t="s">
        <v>10</v>
      </c>
      <c r="I111" t="s">
        <v>18</v>
      </c>
      <c r="J111" s="3"/>
      <c r="K111" s="3">
        <v>45784</v>
      </c>
      <c r="M111" s="8" t="str">
        <f>IFERROR(IF(I111="Booked",VLOOKUP(K111,'FIN CAL LOOKUP'!$A:$J,7,1),IF(I111="Complete",VLOOKUP(J111,'FIN CAL LOOKUP'!$A:$J,7,1),VLOOKUP(D111,'FIN CAL LOOKUP'!$A:$J,7,1))),"Not Applicable")</f>
        <v>MAY, FY25</v>
      </c>
      <c r="N111" s="8" t="str">
        <f>IFERROR(IF(I111="Booked",VLOOKUP(K111,'FIN CAL LOOKUP'!$A:$J,10,1),IF(I111="Complete",VLOOKUP(J111,'FIN CAL LOOKUP'!$A:$J,10,1),VLOOKUP(D111,'FIN CAL LOOKUP'!$A:$J,10,1))),"Not Applicable")</f>
        <v>Q4, FY25</v>
      </c>
    </row>
    <row r="112" spans="1:14" x14ac:dyDescent="0.25">
      <c r="A112" t="s">
        <v>60</v>
      </c>
      <c r="B112" t="s">
        <v>61</v>
      </c>
      <c r="C112" t="s">
        <v>14</v>
      </c>
      <c r="D112" s="3">
        <v>45775</v>
      </c>
      <c r="E112" t="s">
        <v>734</v>
      </c>
      <c r="F112" t="s">
        <v>1394</v>
      </c>
      <c r="G112" t="s">
        <v>1395</v>
      </c>
      <c r="H112" t="s">
        <v>11</v>
      </c>
      <c r="I112" t="s">
        <v>17</v>
      </c>
      <c r="J112" s="3">
        <v>45777</v>
      </c>
      <c r="K112" s="3">
        <v>45752</v>
      </c>
      <c r="M112" s="8" t="str">
        <f>IFERROR(IF(I112="Booked",VLOOKUP(K112,'FIN CAL LOOKUP'!$A:$J,7,1),IF(I112="Complete",VLOOKUP(J112,'FIN CAL LOOKUP'!$A:$J,7,1),VLOOKUP(D112,'FIN CAL LOOKUP'!$A:$J,7,1))),"Not Applicable")</f>
        <v>MAY, FY25</v>
      </c>
      <c r="N112" s="8" t="str">
        <f>IFERROR(IF(I112="Booked",VLOOKUP(K112,'FIN CAL LOOKUP'!$A:$J,10,1),IF(I112="Complete",VLOOKUP(J112,'FIN CAL LOOKUP'!$A:$J,10,1),VLOOKUP(D112,'FIN CAL LOOKUP'!$A:$J,10,1))),"Not Applicable")</f>
        <v>Q4, FY25</v>
      </c>
    </row>
    <row r="113" spans="1:14" x14ac:dyDescent="0.25">
      <c r="A113" t="s">
        <v>60</v>
      </c>
      <c r="B113" t="s">
        <v>61</v>
      </c>
      <c r="C113" t="s">
        <v>14</v>
      </c>
      <c r="D113" s="3">
        <v>45775</v>
      </c>
      <c r="E113" t="s">
        <v>1396</v>
      </c>
      <c r="F113" t="s">
        <v>1397</v>
      </c>
      <c r="G113" t="s">
        <v>1398</v>
      </c>
      <c r="H113" t="s">
        <v>4</v>
      </c>
      <c r="I113" t="s">
        <v>17</v>
      </c>
      <c r="J113" s="3">
        <v>45776</v>
      </c>
      <c r="K113" s="3">
        <v>45750</v>
      </c>
      <c r="M113" s="8" t="str">
        <f>IFERROR(IF(I113="Booked",VLOOKUP(K113,'FIN CAL LOOKUP'!$A:$J,7,1),IF(I113="Complete",VLOOKUP(J113,'FIN CAL LOOKUP'!$A:$J,7,1),VLOOKUP(D113,'FIN CAL LOOKUP'!$A:$J,7,1))),"Not Applicable")</f>
        <v>MAY, FY25</v>
      </c>
      <c r="N113" s="8" t="str">
        <f>IFERROR(IF(I113="Booked",VLOOKUP(K113,'FIN CAL LOOKUP'!$A:$J,10,1),IF(I113="Complete",VLOOKUP(J113,'FIN CAL LOOKUP'!$A:$J,10,1),VLOOKUP(D113,'FIN CAL LOOKUP'!$A:$J,10,1))),"Not Applicable")</f>
        <v>Q4, FY25</v>
      </c>
    </row>
    <row r="114" spans="1:14" x14ac:dyDescent="0.25">
      <c r="A114" t="s">
        <v>60</v>
      </c>
      <c r="B114" t="s">
        <v>61</v>
      </c>
      <c r="C114" t="s">
        <v>14</v>
      </c>
      <c r="D114" s="3">
        <v>45775</v>
      </c>
      <c r="E114" t="s">
        <v>1396</v>
      </c>
      <c r="F114" t="s">
        <v>1397</v>
      </c>
      <c r="G114" t="s">
        <v>1398</v>
      </c>
      <c r="H114" t="s">
        <v>7</v>
      </c>
      <c r="I114" t="s">
        <v>17</v>
      </c>
      <c r="J114" s="3">
        <v>45782</v>
      </c>
      <c r="K114" s="3">
        <v>45750</v>
      </c>
      <c r="M114" s="8" t="str">
        <f>IFERROR(IF(I114="Booked",VLOOKUP(K114,'FIN CAL LOOKUP'!$A:$J,7,1),IF(I114="Complete",VLOOKUP(J114,'FIN CAL LOOKUP'!$A:$J,7,1),VLOOKUP(D114,'FIN CAL LOOKUP'!$A:$J,7,1))),"Not Applicable")</f>
        <v>MAY, FY25</v>
      </c>
      <c r="N114" s="8" t="str">
        <f>IFERROR(IF(I114="Booked",VLOOKUP(K114,'FIN CAL LOOKUP'!$A:$J,10,1),IF(I114="Complete",VLOOKUP(J114,'FIN CAL LOOKUP'!$A:$J,10,1),VLOOKUP(D114,'FIN CAL LOOKUP'!$A:$J,10,1))),"Not Applicable")</f>
        <v>Q4, FY25</v>
      </c>
    </row>
    <row r="115" spans="1:14" x14ac:dyDescent="0.25">
      <c r="A115" t="s">
        <v>60</v>
      </c>
      <c r="B115" t="s">
        <v>61</v>
      </c>
      <c r="C115" t="s">
        <v>14</v>
      </c>
      <c r="D115" s="3">
        <v>45775</v>
      </c>
      <c r="E115" t="s">
        <v>1396</v>
      </c>
      <c r="F115" t="s">
        <v>1397</v>
      </c>
      <c r="G115" t="s">
        <v>1398</v>
      </c>
      <c r="H115" t="s">
        <v>1366</v>
      </c>
      <c r="I115" t="s">
        <v>17</v>
      </c>
      <c r="J115" s="3">
        <v>45782</v>
      </c>
      <c r="K115" s="3">
        <v>45750</v>
      </c>
      <c r="M115" s="8" t="str">
        <f>IFERROR(IF(I115="Booked",VLOOKUP(K115,'FIN CAL LOOKUP'!$A:$J,7,1),IF(I115="Complete",VLOOKUP(J115,'FIN CAL LOOKUP'!$A:$J,7,1),VLOOKUP(D115,'FIN CAL LOOKUP'!$A:$J,7,1))),"Not Applicable")</f>
        <v>MAY, FY25</v>
      </c>
      <c r="N115" s="8" t="str">
        <f>IFERROR(IF(I115="Booked",VLOOKUP(K115,'FIN CAL LOOKUP'!$A:$J,10,1),IF(I115="Complete",VLOOKUP(J115,'FIN CAL LOOKUP'!$A:$J,10,1),VLOOKUP(D115,'FIN CAL LOOKUP'!$A:$J,10,1))),"Not Applicable")</f>
        <v>Q4, FY25</v>
      </c>
    </row>
    <row r="116" spans="1:14" x14ac:dyDescent="0.25">
      <c r="A116" t="s">
        <v>60</v>
      </c>
      <c r="B116" t="s">
        <v>61</v>
      </c>
      <c r="C116" t="s">
        <v>14</v>
      </c>
      <c r="D116" s="3">
        <v>45775</v>
      </c>
      <c r="E116" t="s">
        <v>1396</v>
      </c>
      <c r="F116" t="s">
        <v>1397</v>
      </c>
      <c r="G116" t="s">
        <v>1398</v>
      </c>
      <c r="H116" t="s">
        <v>1367</v>
      </c>
      <c r="I116" t="s">
        <v>17</v>
      </c>
      <c r="J116" s="3">
        <v>45782</v>
      </c>
      <c r="K116" s="3">
        <v>45750</v>
      </c>
      <c r="M116" s="8" t="str">
        <f>IFERROR(IF(I116="Booked",VLOOKUP(K116,'FIN CAL LOOKUP'!$A:$J,7,1),IF(I116="Complete",VLOOKUP(J116,'FIN CAL LOOKUP'!$A:$J,7,1),VLOOKUP(D116,'FIN CAL LOOKUP'!$A:$J,7,1))),"Not Applicable")</f>
        <v>MAY, FY25</v>
      </c>
      <c r="N116" s="8" t="str">
        <f>IFERROR(IF(I116="Booked",VLOOKUP(K116,'FIN CAL LOOKUP'!$A:$J,10,1),IF(I116="Complete",VLOOKUP(J116,'FIN CAL LOOKUP'!$A:$J,10,1),VLOOKUP(D116,'FIN CAL LOOKUP'!$A:$J,10,1))),"Not Applicable")</f>
        <v>Q4, FY25</v>
      </c>
    </row>
    <row r="117" spans="1:14" x14ac:dyDescent="0.25">
      <c r="A117" t="s">
        <v>60</v>
      </c>
      <c r="B117" t="s">
        <v>61</v>
      </c>
      <c r="C117" t="s">
        <v>14</v>
      </c>
      <c r="D117" s="3">
        <v>45775</v>
      </c>
      <c r="E117" t="s">
        <v>1396</v>
      </c>
      <c r="F117" t="s">
        <v>1397</v>
      </c>
      <c r="G117" t="s">
        <v>1398</v>
      </c>
      <c r="H117" t="s">
        <v>1368</v>
      </c>
      <c r="I117" t="s">
        <v>17</v>
      </c>
      <c r="J117" s="3">
        <v>45782</v>
      </c>
      <c r="K117" s="3">
        <v>45750</v>
      </c>
      <c r="M117" s="8" t="str">
        <f>IFERROR(IF(I117="Booked",VLOOKUP(K117,'FIN CAL LOOKUP'!$A:$J,7,1),IF(I117="Complete",VLOOKUP(J117,'FIN CAL LOOKUP'!$A:$J,7,1),VLOOKUP(D117,'FIN CAL LOOKUP'!$A:$J,7,1))),"Not Applicable")</f>
        <v>MAY, FY25</v>
      </c>
      <c r="N117" s="8" t="str">
        <f>IFERROR(IF(I117="Booked",VLOOKUP(K117,'FIN CAL LOOKUP'!$A:$J,10,1),IF(I117="Complete",VLOOKUP(J117,'FIN CAL LOOKUP'!$A:$J,10,1),VLOOKUP(D117,'FIN CAL LOOKUP'!$A:$J,10,1))),"Not Applicable")</f>
        <v>Q4, FY25</v>
      </c>
    </row>
    <row r="118" spans="1:14" x14ac:dyDescent="0.25">
      <c r="A118" t="s">
        <v>60</v>
      </c>
      <c r="B118" t="s">
        <v>61</v>
      </c>
      <c r="C118" t="s">
        <v>14</v>
      </c>
      <c r="D118" s="3">
        <v>45775</v>
      </c>
      <c r="E118" t="s">
        <v>1396</v>
      </c>
      <c r="F118" t="s">
        <v>1397</v>
      </c>
      <c r="G118" t="s">
        <v>1398</v>
      </c>
      <c r="H118" t="s">
        <v>1369</v>
      </c>
      <c r="I118" t="s">
        <v>17</v>
      </c>
      <c r="J118" s="3">
        <v>45782</v>
      </c>
      <c r="K118" s="3">
        <v>45750</v>
      </c>
      <c r="M118" s="8" t="str">
        <f>IFERROR(IF(I118="Booked",VLOOKUP(K118,'FIN CAL LOOKUP'!$A:$J,7,1),IF(I118="Complete",VLOOKUP(J118,'FIN CAL LOOKUP'!$A:$J,7,1),VLOOKUP(D118,'FIN CAL LOOKUP'!$A:$J,7,1))),"Not Applicable")</f>
        <v>MAY, FY25</v>
      </c>
      <c r="N118" s="8" t="str">
        <f>IFERROR(IF(I118="Booked",VLOOKUP(K118,'FIN CAL LOOKUP'!$A:$J,10,1),IF(I118="Complete",VLOOKUP(J118,'FIN CAL LOOKUP'!$A:$J,10,1),VLOOKUP(D118,'FIN CAL LOOKUP'!$A:$J,10,1))),"Not Applicable")</f>
        <v>Q4, FY25</v>
      </c>
    </row>
    <row r="119" spans="1:14" x14ac:dyDescent="0.25">
      <c r="A119" t="s">
        <v>60</v>
      </c>
      <c r="B119" t="s">
        <v>61</v>
      </c>
      <c r="C119" t="s">
        <v>14</v>
      </c>
      <c r="D119" s="3">
        <v>45775</v>
      </c>
      <c r="E119" t="s">
        <v>1396</v>
      </c>
      <c r="F119" t="s">
        <v>1397</v>
      </c>
      <c r="G119" t="s">
        <v>1398</v>
      </c>
      <c r="H119" t="s">
        <v>1370</v>
      </c>
      <c r="I119" t="s">
        <v>17</v>
      </c>
      <c r="J119" s="3">
        <v>45782</v>
      </c>
      <c r="K119" s="3">
        <v>45750</v>
      </c>
      <c r="M119" s="8" t="str">
        <f>IFERROR(IF(I119="Booked",VLOOKUP(K119,'FIN CAL LOOKUP'!$A:$J,7,1),IF(I119="Complete",VLOOKUP(J119,'FIN CAL LOOKUP'!$A:$J,7,1),VLOOKUP(D119,'FIN CAL LOOKUP'!$A:$J,7,1))),"Not Applicable")</f>
        <v>MAY, FY25</v>
      </c>
      <c r="N119" s="8" t="str">
        <f>IFERROR(IF(I119="Booked",VLOOKUP(K119,'FIN CAL LOOKUP'!$A:$J,10,1),IF(I119="Complete",VLOOKUP(J119,'FIN CAL LOOKUP'!$A:$J,10,1),VLOOKUP(D119,'FIN CAL LOOKUP'!$A:$J,10,1))),"Not Applicable")</f>
        <v>Q4, FY25</v>
      </c>
    </row>
    <row r="120" spans="1:14" x14ac:dyDescent="0.25">
      <c r="A120" t="s">
        <v>60</v>
      </c>
      <c r="B120" t="s">
        <v>61</v>
      </c>
      <c r="C120" t="s">
        <v>14</v>
      </c>
      <c r="D120" s="3">
        <v>45775</v>
      </c>
      <c r="E120" t="s">
        <v>1396</v>
      </c>
      <c r="F120" t="s">
        <v>1397</v>
      </c>
      <c r="G120" t="s">
        <v>1398</v>
      </c>
      <c r="H120" t="s">
        <v>8</v>
      </c>
      <c r="I120" t="s">
        <v>17</v>
      </c>
      <c r="J120" s="3">
        <v>45782</v>
      </c>
      <c r="K120" s="3">
        <v>45750</v>
      </c>
      <c r="M120" s="8" t="str">
        <f>IFERROR(IF(I120="Booked",VLOOKUP(K120,'FIN CAL LOOKUP'!$A:$J,7,1),IF(I120="Complete",VLOOKUP(J120,'FIN CAL LOOKUP'!$A:$J,7,1),VLOOKUP(D120,'FIN CAL LOOKUP'!$A:$J,7,1))),"Not Applicable")</f>
        <v>MAY, FY25</v>
      </c>
      <c r="N120" s="8" t="str">
        <f>IFERROR(IF(I120="Booked",VLOOKUP(K120,'FIN CAL LOOKUP'!$A:$J,10,1),IF(I120="Complete",VLOOKUP(J120,'FIN CAL LOOKUP'!$A:$J,10,1),VLOOKUP(D120,'FIN CAL LOOKUP'!$A:$J,10,1))),"Not Applicable")</f>
        <v>Q4, FY25</v>
      </c>
    </row>
    <row r="121" spans="1:14" x14ac:dyDescent="0.25">
      <c r="A121" t="s">
        <v>60</v>
      </c>
      <c r="B121" t="s">
        <v>61</v>
      </c>
      <c r="C121" t="s">
        <v>14</v>
      </c>
      <c r="D121" s="3">
        <v>45775</v>
      </c>
      <c r="E121" t="s">
        <v>1396</v>
      </c>
      <c r="F121" t="s">
        <v>1397</v>
      </c>
      <c r="G121" t="s">
        <v>1398</v>
      </c>
      <c r="H121" t="s">
        <v>9</v>
      </c>
      <c r="I121" t="s">
        <v>17</v>
      </c>
      <c r="J121" s="3">
        <v>45782</v>
      </c>
      <c r="K121" s="3">
        <v>45750</v>
      </c>
      <c r="M121" s="8" t="str">
        <f>IFERROR(IF(I121="Booked",VLOOKUP(K121,'FIN CAL LOOKUP'!$A:$J,7,1),IF(I121="Complete",VLOOKUP(J121,'FIN CAL LOOKUP'!$A:$J,7,1),VLOOKUP(D121,'FIN CAL LOOKUP'!$A:$J,7,1))),"Not Applicable")</f>
        <v>MAY, FY25</v>
      </c>
      <c r="N121" s="8" t="str">
        <f>IFERROR(IF(I121="Booked",VLOOKUP(K121,'FIN CAL LOOKUP'!$A:$J,10,1),IF(I121="Complete",VLOOKUP(J121,'FIN CAL LOOKUP'!$A:$J,10,1),VLOOKUP(D121,'FIN CAL LOOKUP'!$A:$J,10,1))),"Not Applicable")</f>
        <v>Q4, FY25</v>
      </c>
    </row>
    <row r="122" spans="1:14" x14ac:dyDescent="0.25">
      <c r="A122" t="s">
        <v>60</v>
      </c>
      <c r="B122" t="s">
        <v>61</v>
      </c>
      <c r="C122" t="s">
        <v>14</v>
      </c>
      <c r="D122" s="3">
        <v>45775</v>
      </c>
      <c r="E122" t="s">
        <v>1396</v>
      </c>
      <c r="F122" t="s">
        <v>1397</v>
      </c>
      <c r="G122" t="s">
        <v>1398</v>
      </c>
      <c r="H122" t="s">
        <v>10</v>
      </c>
      <c r="I122" t="s">
        <v>17</v>
      </c>
      <c r="J122" s="3">
        <v>45782</v>
      </c>
      <c r="K122" s="3">
        <v>45750</v>
      </c>
      <c r="M122" s="8" t="str">
        <f>IFERROR(IF(I122="Booked",VLOOKUP(K122,'FIN CAL LOOKUP'!$A:$J,7,1),IF(I122="Complete",VLOOKUP(J122,'FIN CAL LOOKUP'!$A:$J,7,1),VLOOKUP(D122,'FIN CAL LOOKUP'!$A:$J,7,1))),"Not Applicable")</f>
        <v>MAY, FY25</v>
      </c>
      <c r="N122" s="8" t="str">
        <f>IFERROR(IF(I122="Booked",VLOOKUP(K122,'FIN CAL LOOKUP'!$A:$J,10,1),IF(I122="Complete",VLOOKUP(J122,'FIN CAL LOOKUP'!$A:$J,10,1),VLOOKUP(D122,'FIN CAL LOOKUP'!$A:$J,10,1))),"Not Applicable")</f>
        <v>Q4, FY25</v>
      </c>
    </row>
    <row r="123" spans="1:14" x14ac:dyDescent="0.25">
      <c r="A123" t="s">
        <v>60</v>
      </c>
      <c r="B123" t="s">
        <v>61</v>
      </c>
      <c r="C123" t="s">
        <v>14</v>
      </c>
      <c r="D123" s="3">
        <v>45775</v>
      </c>
      <c r="E123" t="s">
        <v>1396</v>
      </c>
      <c r="F123" t="s">
        <v>1397</v>
      </c>
      <c r="G123" t="s">
        <v>1398</v>
      </c>
      <c r="H123" t="s">
        <v>11</v>
      </c>
      <c r="I123" t="s">
        <v>17</v>
      </c>
      <c r="J123" s="3">
        <v>45777</v>
      </c>
      <c r="K123" s="3">
        <v>45750</v>
      </c>
      <c r="M123" s="8" t="str">
        <f>IFERROR(IF(I123="Booked",VLOOKUP(K123,'FIN CAL LOOKUP'!$A:$J,7,1),IF(I123="Complete",VLOOKUP(J123,'FIN CAL LOOKUP'!$A:$J,7,1),VLOOKUP(D123,'FIN CAL LOOKUP'!$A:$J,7,1))),"Not Applicable")</f>
        <v>MAY, FY25</v>
      </c>
      <c r="N123" s="8" t="str">
        <f>IFERROR(IF(I123="Booked",VLOOKUP(K123,'FIN CAL LOOKUP'!$A:$J,10,1),IF(I123="Complete",VLOOKUP(J123,'FIN CAL LOOKUP'!$A:$J,10,1),VLOOKUP(D123,'FIN CAL LOOKUP'!$A:$J,10,1))),"Not Applicable")</f>
        <v>Q4, FY25</v>
      </c>
    </row>
    <row r="124" spans="1:14" x14ac:dyDescent="0.25">
      <c r="A124" t="s">
        <v>60</v>
      </c>
      <c r="B124" t="s">
        <v>498</v>
      </c>
      <c r="C124" t="s">
        <v>14</v>
      </c>
      <c r="D124" s="3">
        <v>45775</v>
      </c>
      <c r="E124" t="s">
        <v>990</v>
      </c>
      <c r="F124" t="s">
        <v>1399</v>
      </c>
      <c r="G124" t="s">
        <v>1400</v>
      </c>
      <c r="H124" t="s">
        <v>4</v>
      </c>
      <c r="I124" t="s">
        <v>17</v>
      </c>
      <c r="J124" s="3">
        <v>45779</v>
      </c>
      <c r="K124" s="3">
        <v>45742</v>
      </c>
      <c r="M124" s="8" t="str">
        <f>IFERROR(IF(I124="Booked",VLOOKUP(K124,'FIN CAL LOOKUP'!$A:$J,7,1),IF(I124="Complete",VLOOKUP(J124,'FIN CAL LOOKUP'!$A:$J,7,1),VLOOKUP(D124,'FIN CAL LOOKUP'!$A:$J,7,1))),"Not Applicable")</f>
        <v>MAY, FY25</v>
      </c>
      <c r="N124" s="8" t="str">
        <f>IFERROR(IF(I124="Booked",VLOOKUP(K124,'FIN CAL LOOKUP'!$A:$J,10,1),IF(I124="Complete",VLOOKUP(J124,'FIN CAL LOOKUP'!$A:$J,10,1),VLOOKUP(D124,'FIN CAL LOOKUP'!$A:$J,10,1))),"Not Applicable")</f>
        <v>Q4, FY25</v>
      </c>
    </row>
    <row r="125" spans="1:14" x14ac:dyDescent="0.25">
      <c r="A125" t="s">
        <v>60</v>
      </c>
      <c r="B125" t="s">
        <v>498</v>
      </c>
      <c r="C125" t="s">
        <v>14</v>
      </c>
      <c r="D125" s="3">
        <v>45775</v>
      </c>
      <c r="E125" t="s">
        <v>990</v>
      </c>
      <c r="F125" t="s">
        <v>1399</v>
      </c>
      <c r="G125" t="s">
        <v>1400</v>
      </c>
      <c r="H125" t="s">
        <v>7</v>
      </c>
      <c r="I125" t="s">
        <v>17</v>
      </c>
      <c r="J125" s="3">
        <v>45779</v>
      </c>
      <c r="K125" s="3">
        <v>45742</v>
      </c>
      <c r="M125" s="8" t="str">
        <f>IFERROR(IF(I125="Booked",VLOOKUP(K125,'FIN CAL LOOKUP'!$A:$J,7,1),IF(I125="Complete",VLOOKUP(J125,'FIN CAL LOOKUP'!$A:$J,7,1),VLOOKUP(D125,'FIN CAL LOOKUP'!$A:$J,7,1))),"Not Applicable")</f>
        <v>MAY, FY25</v>
      </c>
      <c r="N125" s="8" t="str">
        <f>IFERROR(IF(I125="Booked",VLOOKUP(K125,'FIN CAL LOOKUP'!$A:$J,10,1),IF(I125="Complete",VLOOKUP(J125,'FIN CAL LOOKUP'!$A:$J,10,1),VLOOKUP(D125,'FIN CAL LOOKUP'!$A:$J,10,1))),"Not Applicable")</f>
        <v>Q4, FY25</v>
      </c>
    </row>
    <row r="126" spans="1:14" x14ac:dyDescent="0.25">
      <c r="A126" t="s">
        <v>60</v>
      </c>
      <c r="B126" t="s">
        <v>498</v>
      </c>
      <c r="C126" t="s">
        <v>14</v>
      </c>
      <c r="D126" s="3">
        <v>45775</v>
      </c>
      <c r="E126" t="s">
        <v>990</v>
      </c>
      <c r="F126" t="s">
        <v>1399</v>
      </c>
      <c r="G126" t="s">
        <v>1400</v>
      </c>
      <c r="H126" t="s">
        <v>1366</v>
      </c>
      <c r="I126" t="s">
        <v>17</v>
      </c>
      <c r="J126" s="3">
        <v>45779</v>
      </c>
      <c r="K126" s="3">
        <v>45742</v>
      </c>
      <c r="M126" s="8" t="str">
        <f>IFERROR(IF(I126="Booked",VLOOKUP(K126,'FIN CAL LOOKUP'!$A:$J,7,1),IF(I126="Complete",VLOOKUP(J126,'FIN CAL LOOKUP'!$A:$J,7,1),VLOOKUP(D126,'FIN CAL LOOKUP'!$A:$J,7,1))),"Not Applicable")</f>
        <v>MAY, FY25</v>
      </c>
      <c r="N126" s="8" t="str">
        <f>IFERROR(IF(I126="Booked",VLOOKUP(K126,'FIN CAL LOOKUP'!$A:$J,10,1),IF(I126="Complete",VLOOKUP(J126,'FIN CAL LOOKUP'!$A:$J,10,1),VLOOKUP(D126,'FIN CAL LOOKUP'!$A:$J,10,1))),"Not Applicable")</f>
        <v>Q4, FY25</v>
      </c>
    </row>
    <row r="127" spans="1:14" x14ac:dyDescent="0.25">
      <c r="A127" t="s">
        <v>60</v>
      </c>
      <c r="B127" t="s">
        <v>498</v>
      </c>
      <c r="C127" t="s">
        <v>14</v>
      </c>
      <c r="D127" s="3">
        <v>45775</v>
      </c>
      <c r="E127" t="s">
        <v>990</v>
      </c>
      <c r="F127" t="s">
        <v>1399</v>
      </c>
      <c r="G127" t="s">
        <v>1400</v>
      </c>
      <c r="H127" t="s">
        <v>1367</v>
      </c>
      <c r="I127" t="s">
        <v>17</v>
      </c>
      <c r="J127" s="3">
        <v>45779</v>
      </c>
      <c r="K127" s="3">
        <v>45742</v>
      </c>
      <c r="M127" s="8" t="str">
        <f>IFERROR(IF(I127="Booked",VLOOKUP(K127,'FIN CAL LOOKUP'!$A:$J,7,1),IF(I127="Complete",VLOOKUP(J127,'FIN CAL LOOKUP'!$A:$J,7,1),VLOOKUP(D127,'FIN CAL LOOKUP'!$A:$J,7,1))),"Not Applicable")</f>
        <v>MAY, FY25</v>
      </c>
      <c r="N127" s="8" t="str">
        <f>IFERROR(IF(I127="Booked",VLOOKUP(K127,'FIN CAL LOOKUP'!$A:$J,10,1),IF(I127="Complete",VLOOKUP(J127,'FIN CAL LOOKUP'!$A:$J,10,1),VLOOKUP(D127,'FIN CAL LOOKUP'!$A:$J,10,1))),"Not Applicable")</f>
        <v>Q4, FY25</v>
      </c>
    </row>
    <row r="128" spans="1:14" x14ac:dyDescent="0.25">
      <c r="A128" t="s">
        <v>60</v>
      </c>
      <c r="B128" t="s">
        <v>498</v>
      </c>
      <c r="C128" t="s">
        <v>14</v>
      </c>
      <c r="D128" s="3">
        <v>45775</v>
      </c>
      <c r="E128" t="s">
        <v>990</v>
      </c>
      <c r="F128" t="s">
        <v>1399</v>
      </c>
      <c r="G128" t="s">
        <v>1400</v>
      </c>
      <c r="H128" t="s">
        <v>1368</v>
      </c>
      <c r="I128" t="s">
        <v>17</v>
      </c>
      <c r="J128" s="3">
        <v>45779</v>
      </c>
      <c r="K128" s="3">
        <v>45742</v>
      </c>
      <c r="M128" s="8" t="str">
        <f>IFERROR(IF(I128="Booked",VLOOKUP(K128,'FIN CAL LOOKUP'!$A:$J,7,1),IF(I128="Complete",VLOOKUP(J128,'FIN CAL LOOKUP'!$A:$J,7,1),VLOOKUP(D128,'FIN CAL LOOKUP'!$A:$J,7,1))),"Not Applicable")</f>
        <v>MAY, FY25</v>
      </c>
      <c r="N128" s="8" t="str">
        <f>IFERROR(IF(I128="Booked",VLOOKUP(K128,'FIN CAL LOOKUP'!$A:$J,10,1),IF(I128="Complete",VLOOKUP(J128,'FIN CAL LOOKUP'!$A:$J,10,1),VLOOKUP(D128,'FIN CAL LOOKUP'!$A:$J,10,1))),"Not Applicable")</f>
        <v>Q4, FY25</v>
      </c>
    </row>
    <row r="129" spans="1:14" x14ac:dyDescent="0.25">
      <c r="A129" t="s">
        <v>60</v>
      </c>
      <c r="B129" t="s">
        <v>498</v>
      </c>
      <c r="C129" t="s">
        <v>14</v>
      </c>
      <c r="D129" s="3">
        <v>45775</v>
      </c>
      <c r="E129" t="s">
        <v>990</v>
      </c>
      <c r="F129" t="s">
        <v>1399</v>
      </c>
      <c r="G129" t="s">
        <v>1400</v>
      </c>
      <c r="H129" t="s">
        <v>1369</v>
      </c>
      <c r="I129" t="s">
        <v>17</v>
      </c>
      <c r="J129" s="3">
        <v>45782</v>
      </c>
      <c r="K129" s="3">
        <v>45742</v>
      </c>
      <c r="M129" s="8" t="str">
        <f>IFERROR(IF(I129="Booked",VLOOKUP(K129,'FIN CAL LOOKUP'!$A:$J,7,1),IF(I129="Complete",VLOOKUP(J129,'FIN CAL LOOKUP'!$A:$J,7,1),VLOOKUP(D129,'FIN CAL LOOKUP'!$A:$J,7,1))),"Not Applicable")</f>
        <v>MAY, FY25</v>
      </c>
      <c r="N129" s="8" t="str">
        <f>IFERROR(IF(I129="Booked",VLOOKUP(K129,'FIN CAL LOOKUP'!$A:$J,10,1),IF(I129="Complete",VLOOKUP(J129,'FIN CAL LOOKUP'!$A:$J,10,1),VLOOKUP(D129,'FIN CAL LOOKUP'!$A:$J,10,1))),"Not Applicable")</f>
        <v>Q4, FY25</v>
      </c>
    </row>
    <row r="130" spans="1:14" x14ac:dyDescent="0.25">
      <c r="A130" t="s">
        <v>60</v>
      </c>
      <c r="B130" t="s">
        <v>498</v>
      </c>
      <c r="C130" t="s">
        <v>14</v>
      </c>
      <c r="D130" s="3">
        <v>45775</v>
      </c>
      <c r="E130" t="s">
        <v>990</v>
      </c>
      <c r="F130" t="s">
        <v>1399</v>
      </c>
      <c r="G130" t="s">
        <v>1400</v>
      </c>
      <c r="H130" t="s">
        <v>1370</v>
      </c>
      <c r="I130" t="s">
        <v>17</v>
      </c>
      <c r="J130" s="3">
        <v>45782</v>
      </c>
      <c r="K130" s="3">
        <v>45742</v>
      </c>
      <c r="M130" s="8" t="str">
        <f>IFERROR(IF(I130="Booked",VLOOKUP(K130,'FIN CAL LOOKUP'!$A:$J,7,1),IF(I130="Complete",VLOOKUP(J130,'FIN CAL LOOKUP'!$A:$J,7,1),VLOOKUP(D130,'FIN CAL LOOKUP'!$A:$J,7,1))),"Not Applicable")</f>
        <v>MAY, FY25</v>
      </c>
      <c r="N130" s="8" t="str">
        <f>IFERROR(IF(I130="Booked",VLOOKUP(K130,'FIN CAL LOOKUP'!$A:$J,10,1),IF(I130="Complete",VLOOKUP(J130,'FIN CAL LOOKUP'!$A:$J,10,1),VLOOKUP(D130,'FIN CAL LOOKUP'!$A:$J,10,1))),"Not Applicable")</f>
        <v>Q4, FY25</v>
      </c>
    </row>
    <row r="131" spans="1:14" x14ac:dyDescent="0.25">
      <c r="A131" t="s">
        <v>60</v>
      </c>
      <c r="B131" t="s">
        <v>498</v>
      </c>
      <c r="C131" t="s">
        <v>14</v>
      </c>
      <c r="D131" s="3">
        <v>45775</v>
      </c>
      <c r="E131" t="s">
        <v>990</v>
      </c>
      <c r="F131" t="s">
        <v>1399</v>
      </c>
      <c r="G131" t="s">
        <v>1400</v>
      </c>
      <c r="H131" t="s">
        <v>8</v>
      </c>
      <c r="I131" t="s">
        <v>17</v>
      </c>
      <c r="J131" s="3">
        <v>45779</v>
      </c>
      <c r="K131" s="3">
        <v>45742</v>
      </c>
      <c r="M131" s="8" t="str">
        <f>IFERROR(IF(I131="Booked",VLOOKUP(K131,'FIN CAL LOOKUP'!$A:$J,7,1),IF(I131="Complete",VLOOKUP(J131,'FIN CAL LOOKUP'!$A:$J,7,1),VLOOKUP(D131,'FIN CAL LOOKUP'!$A:$J,7,1))),"Not Applicable")</f>
        <v>MAY, FY25</v>
      </c>
      <c r="N131" s="8" t="str">
        <f>IFERROR(IF(I131="Booked",VLOOKUP(K131,'FIN CAL LOOKUP'!$A:$J,10,1),IF(I131="Complete",VLOOKUP(J131,'FIN CAL LOOKUP'!$A:$J,10,1),VLOOKUP(D131,'FIN CAL LOOKUP'!$A:$J,10,1))),"Not Applicable")</f>
        <v>Q4, FY25</v>
      </c>
    </row>
    <row r="132" spans="1:14" x14ac:dyDescent="0.25">
      <c r="A132" t="s">
        <v>60</v>
      </c>
      <c r="B132" t="s">
        <v>498</v>
      </c>
      <c r="C132" t="s">
        <v>14</v>
      </c>
      <c r="D132" s="3">
        <v>45775</v>
      </c>
      <c r="E132" t="s">
        <v>990</v>
      </c>
      <c r="F132" t="s">
        <v>1399</v>
      </c>
      <c r="G132" t="s">
        <v>1400</v>
      </c>
      <c r="H132" t="s">
        <v>9</v>
      </c>
      <c r="I132" t="s">
        <v>17</v>
      </c>
      <c r="J132" s="3">
        <v>45779</v>
      </c>
      <c r="K132" s="3">
        <v>45742</v>
      </c>
      <c r="M132" s="8" t="str">
        <f>IFERROR(IF(I132="Booked",VLOOKUP(K132,'FIN CAL LOOKUP'!$A:$J,7,1),IF(I132="Complete",VLOOKUP(J132,'FIN CAL LOOKUP'!$A:$J,7,1),VLOOKUP(D132,'FIN CAL LOOKUP'!$A:$J,7,1))),"Not Applicable")</f>
        <v>MAY, FY25</v>
      </c>
      <c r="N132" s="8" t="str">
        <f>IFERROR(IF(I132="Booked",VLOOKUP(K132,'FIN CAL LOOKUP'!$A:$J,10,1),IF(I132="Complete",VLOOKUP(J132,'FIN CAL LOOKUP'!$A:$J,10,1),VLOOKUP(D132,'FIN CAL LOOKUP'!$A:$J,10,1))),"Not Applicable")</f>
        <v>Q4, FY25</v>
      </c>
    </row>
    <row r="133" spans="1:14" x14ac:dyDescent="0.25">
      <c r="A133" t="s">
        <v>60</v>
      </c>
      <c r="B133" t="s">
        <v>498</v>
      </c>
      <c r="C133" t="s">
        <v>14</v>
      </c>
      <c r="D133" s="3">
        <v>45775</v>
      </c>
      <c r="E133" t="s">
        <v>990</v>
      </c>
      <c r="F133" t="s">
        <v>1399</v>
      </c>
      <c r="G133" t="s">
        <v>1400</v>
      </c>
      <c r="H133" t="s">
        <v>10</v>
      </c>
      <c r="I133" t="s">
        <v>17</v>
      </c>
      <c r="J133" s="3">
        <v>45779</v>
      </c>
      <c r="K133" s="3">
        <v>45742</v>
      </c>
      <c r="M133" s="8" t="str">
        <f>IFERROR(IF(I133="Booked",VLOOKUP(K133,'FIN CAL LOOKUP'!$A:$J,7,1),IF(I133="Complete",VLOOKUP(J133,'FIN CAL LOOKUP'!$A:$J,7,1),VLOOKUP(D133,'FIN CAL LOOKUP'!$A:$J,7,1))),"Not Applicable")</f>
        <v>MAY, FY25</v>
      </c>
      <c r="N133" s="8" t="str">
        <f>IFERROR(IF(I133="Booked",VLOOKUP(K133,'FIN CAL LOOKUP'!$A:$J,10,1),IF(I133="Complete",VLOOKUP(J133,'FIN CAL LOOKUP'!$A:$J,10,1),VLOOKUP(D133,'FIN CAL LOOKUP'!$A:$J,10,1))),"Not Applicable")</f>
        <v>Q4, FY25</v>
      </c>
    </row>
    <row r="134" spans="1:14" x14ac:dyDescent="0.25">
      <c r="A134" t="s">
        <v>60</v>
      </c>
      <c r="B134" t="s">
        <v>498</v>
      </c>
      <c r="C134" t="s">
        <v>14</v>
      </c>
      <c r="D134" s="3">
        <v>45775</v>
      </c>
      <c r="E134" t="s">
        <v>990</v>
      </c>
      <c r="F134" t="s">
        <v>1399</v>
      </c>
      <c r="G134" t="s">
        <v>1400</v>
      </c>
      <c r="H134" t="s">
        <v>11</v>
      </c>
      <c r="I134" t="s">
        <v>17</v>
      </c>
      <c r="J134" s="3">
        <v>45777</v>
      </c>
      <c r="K134" s="3">
        <v>45742</v>
      </c>
      <c r="M134" s="8" t="str">
        <f>IFERROR(IF(I134="Booked",VLOOKUP(K134,'FIN CAL LOOKUP'!$A:$J,7,1),IF(I134="Complete",VLOOKUP(J134,'FIN CAL LOOKUP'!$A:$J,7,1),VLOOKUP(D134,'FIN CAL LOOKUP'!$A:$J,7,1))),"Not Applicable")</f>
        <v>MAY, FY25</v>
      </c>
      <c r="N134" s="8" t="str">
        <f>IFERROR(IF(I134="Booked",VLOOKUP(K134,'FIN CAL LOOKUP'!$A:$J,10,1),IF(I134="Complete",VLOOKUP(J134,'FIN CAL LOOKUP'!$A:$J,10,1),VLOOKUP(D134,'FIN CAL LOOKUP'!$A:$J,10,1))),"Not Applicable")</f>
        <v>Q4, FY25</v>
      </c>
    </row>
    <row r="135" spans="1:14" x14ac:dyDescent="0.25">
      <c r="A135" t="s">
        <v>46</v>
      </c>
      <c r="C135" t="s">
        <v>47</v>
      </c>
      <c r="D135" s="3">
        <v>45769</v>
      </c>
      <c r="E135" t="s">
        <v>1401</v>
      </c>
      <c r="F135" t="s">
        <v>1402</v>
      </c>
      <c r="G135" t="s">
        <v>1403</v>
      </c>
      <c r="H135" t="s">
        <v>4</v>
      </c>
      <c r="I135" t="s">
        <v>17</v>
      </c>
      <c r="J135" s="3">
        <v>45775</v>
      </c>
      <c r="K135" s="3">
        <v>45741</v>
      </c>
      <c r="M135" s="8" t="str">
        <f>IFERROR(IF(I135="Booked",VLOOKUP(K135,'FIN CAL LOOKUP'!$A:$J,7,1),IF(I135="Complete",VLOOKUP(J135,'FIN CAL LOOKUP'!$A:$J,7,1),VLOOKUP(D135,'FIN CAL LOOKUP'!$A:$J,7,1))),"Not Applicable")</f>
        <v>MAY, FY25</v>
      </c>
      <c r="N135" s="8" t="str">
        <f>IFERROR(IF(I135="Booked",VLOOKUP(K135,'FIN CAL LOOKUP'!$A:$J,10,1),IF(I135="Complete",VLOOKUP(J135,'FIN CAL LOOKUP'!$A:$J,10,1),VLOOKUP(D135,'FIN CAL LOOKUP'!$A:$J,10,1))),"Not Applicable")</f>
        <v>Q4, FY25</v>
      </c>
    </row>
    <row r="136" spans="1:14" x14ac:dyDescent="0.25">
      <c r="A136" t="s">
        <v>46</v>
      </c>
      <c r="C136" t="s">
        <v>47</v>
      </c>
      <c r="D136" s="3">
        <v>45769</v>
      </c>
      <c r="E136" t="s">
        <v>1401</v>
      </c>
      <c r="F136" t="s">
        <v>1402</v>
      </c>
      <c r="G136" t="s">
        <v>1403</v>
      </c>
      <c r="H136" t="s">
        <v>7</v>
      </c>
      <c r="I136" t="s">
        <v>17</v>
      </c>
      <c r="J136" s="3">
        <v>45775</v>
      </c>
      <c r="K136" s="3">
        <v>45741</v>
      </c>
      <c r="M136" s="8" t="str">
        <f>IFERROR(IF(I136="Booked",VLOOKUP(K136,'FIN CAL LOOKUP'!$A:$J,7,1),IF(I136="Complete",VLOOKUP(J136,'FIN CAL LOOKUP'!$A:$J,7,1),VLOOKUP(D136,'FIN CAL LOOKUP'!$A:$J,7,1))),"Not Applicable")</f>
        <v>MAY, FY25</v>
      </c>
      <c r="N136" s="8" t="str">
        <f>IFERROR(IF(I136="Booked",VLOOKUP(K136,'FIN CAL LOOKUP'!$A:$J,10,1),IF(I136="Complete",VLOOKUP(J136,'FIN CAL LOOKUP'!$A:$J,10,1),VLOOKUP(D136,'FIN CAL LOOKUP'!$A:$J,10,1))),"Not Applicable")</f>
        <v>Q4, FY25</v>
      </c>
    </row>
    <row r="137" spans="1:14" x14ac:dyDescent="0.25">
      <c r="A137" t="s">
        <v>46</v>
      </c>
      <c r="C137" t="s">
        <v>47</v>
      </c>
      <c r="D137" s="3">
        <v>45769</v>
      </c>
      <c r="E137" t="s">
        <v>1401</v>
      </c>
      <c r="F137" t="s">
        <v>1402</v>
      </c>
      <c r="G137" t="s">
        <v>1403</v>
      </c>
      <c r="H137" t="s">
        <v>1366</v>
      </c>
      <c r="I137" t="s">
        <v>18</v>
      </c>
      <c r="J137" s="3"/>
      <c r="K137" s="3">
        <v>45741</v>
      </c>
      <c r="M137" s="8" t="str">
        <f>IFERROR(IF(I137="Booked",VLOOKUP(K137,'FIN CAL LOOKUP'!$A:$J,7,1),IF(I137="Complete",VLOOKUP(J137,'FIN CAL LOOKUP'!$A:$J,7,1),VLOOKUP(D137,'FIN CAL LOOKUP'!$A:$J,7,1))),"Not Applicable")</f>
        <v>APR, FY25</v>
      </c>
      <c r="N137" s="8" t="str">
        <f>IFERROR(IF(I137="Booked",VLOOKUP(K137,'FIN CAL LOOKUP'!$A:$J,10,1),IF(I137="Complete",VLOOKUP(J137,'FIN CAL LOOKUP'!$A:$J,10,1),VLOOKUP(D137,'FIN CAL LOOKUP'!$A:$J,10,1))),"Not Applicable")</f>
        <v>Q4, FY25</v>
      </c>
    </row>
    <row r="138" spans="1:14" x14ac:dyDescent="0.25">
      <c r="A138" t="s">
        <v>46</v>
      </c>
      <c r="C138" t="s">
        <v>47</v>
      </c>
      <c r="D138" s="3">
        <v>45769</v>
      </c>
      <c r="E138" t="s">
        <v>1401</v>
      </c>
      <c r="F138" t="s">
        <v>1402</v>
      </c>
      <c r="G138" t="s">
        <v>1403</v>
      </c>
      <c r="H138" t="s">
        <v>1367</v>
      </c>
      <c r="I138" t="s">
        <v>17</v>
      </c>
      <c r="J138" s="3">
        <v>45775</v>
      </c>
      <c r="K138" s="3">
        <v>45741</v>
      </c>
      <c r="M138" s="8" t="str">
        <f>IFERROR(IF(I138="Booked",VLOOKUP(K138,'FIN CAL LOOKUP'!$A:$J,7,1),IF(I138="Complete",VLOOKUP(J138,'FIN CAL LOOKUP'!$A:$J,7,1),VLOOKUP(D138,'FIN CAL LOOKUP'!$A:$J,7,1))),"Not Applicable")</f>
        <v>MAY, FY25</v>
      </c>
      <c r="N138" s="8" t="str">
        <f>IFERROR(IF(I138="Booked",VLOOKUP(K138,'FIN CAL LOOKUP'!$A:$J,10,1),IF(I138="Complete",VLOOKUP(J138,'FIN CAL LOOKUP'!$A:$J,10,1),VLOOKUP(D138,'FIN CAL LOOKUP'!$A:$J,10,1))),"Not Applicable")</f>
        <v>Q4, FY25</v>
      </c>
    </row>
    <row r="139" spans="1:14" x14ac:dyDescent="0.25">
      <c r="A139" t="s">
        <v>46</v>
      </c>
      <c r="C139" t="s">
        <v>47</v>
      </c>
      <c r="D139" s="3">
        <v>45769</v>
      </c>
      <c r="E139" t="s">
        <v>1401</v>
      </c>
      <c r="F139" t="s">
        <v>1402</v>
      </c>
      <c r="G139" t="s">
        <v>1403</v>
      </c>
      <c r="H139" t="s">
        <v>1368</v>
      </c>
      <c r="I139" t="s">
        <v>17</v>
      </c>
      <c r="J139" s="3">
        <v>45775</v>
      </c>
      <c r="K139" s="3">
        <v>45741</v>
      </c>
      <c r="M139" s="8" t="str">
        <f>IFERROR(IF(I139="Booked",VLOOKUP(K139,'FIN CAL LOOKUP'!$A:$J,7,1),IF(I139="Complete",VLOOKUP(J139,'FIN CAL LOOKUP'!$A:$J,7,1),VLOOKUP(D139,'FIN CAL LOOKUP'!$A:$J,7,1))),"Not Applicable")</f>
        <v>MAY, FY25</v>
      </c>
      <c r="N139" s="8" t="str">
        <f>IFERROR(IF(I139="Booked",VLOOKUP(K139,'FIN CAL LOOKUP'!$A:$J,10,1),IF(I139="Complete",VLOOKUP(J139,'FIN CAL LOOKUP'!$A:$J,10,1),VLOOKUP(D139,'FIN CAL LOOKUP'!$A:$J,10,1))),"Not Applicable")</f>
        <v>Q4, FY25</v>
      </c>
    </row>
    <row r="140" spans="1:14" x14ac:dyDescent="0.25">
      <c r="A140" t="s">
        <v>46</v>
      </c>
      <c r="C140" t="s">
        <v>47</v>
      </c>
      <c r="D140" s="3">
        <v>45769</v>
      </c>
      <c r="E140" t="s">
        <v>1401</v>
      </c>
      <c r="F140" t="s">
        <v>1402</v>
      </c>
      <c r="G140" t="s">
        <v>1403</v>
      </c>
      <c r="H140" t="s">
        <v>1369</v>
      </c>
      <c r="I140" t="s">
        <v>18</v>
      </c>
      <c r="J140" s="3"/>
      <c r="K140" s="3">
        <v>45741</v>
      </c>
      <c r="M140" s="8" t="str">
        <f>IFERROR(IF(I140="Booked",VLOOKUP(K140,'FIN CAL LOOKUP'!$A:$J,7,1),IF(I140="Complete",VLOOKUP(J140,'FIN CAL LOOKUP'!$A:$J,7,1),VLOOKUP(D140,'FIN CAL LOOKUP'!$A:$J,7,1))),"Not Applicable")</f>
        <v>APR, FY25</v>
      </c>
      <c r="N140" s="8" t="str">
        <f>IFERROR(IF(I140="Booked",VLOOKUP(K140,'FIN CAL LOOKUP'!$A:$J,10,1),IF(I140="Complete",VLOOKUP(J140,'FIN CAL LOOKUP'!$A:$J,10,1),VLOOKUP(D140,'FIN CAL LOOKUP'!$A:$J,10,1))),"Not Applicable")</f>
        <v>Q4, FY25</v>
      </c>
    </row>
    <row r="141" spans="1:14" x14ac:dyDescent="0.25">
      <c r="A141" t="s">
        <v>46</v>
      </c>
      <c r="C141" t="s">
        <v>47</v>
      </c>
      <c r="D141" s="3">
        <v>45769</v>
      </c>
      <c r="E141" t="s">
        <v>1401</v>
      </c>
      <c r="F141" t="s">
        <v>1402</v>
      </c>
      <c r="G141" t="s">
        <v>1403</v>
      </c>
      <c r="H141" t="s">
        <v>1370</v>
      </c>
      <c r="I141" t="s">
        <v>17</v>
      </c>
      <c r="J141" s="3">
        <v>45775</v>
      </c>
      <c r="K141" s="3">
        <v>45741</v>
      </c>
      <c r="M141" s="8" t="str">
        <f>IFERROR(IF(I141="Booked",VLOOKUP(K141,'FIN CAL LOOKUP'!$A:$J,7,1),IF(I141="Complete",VLOOKUP(J141,'FIN CAL LOOKUP'!$A:$J,7,1),VLOOKUP(D141,'FIN CAL LOOKUP'!$A:$J,7,1))),"Not Applicable")</f>
        <v>MAY, FY25</v>
      </c>
      <c r="N141" s="8" t="str">
        <f>IFERROR(IF(I141="Booked",VLOOKUP(K141,'FIN CAL LOOKUP'!$A:$J,10,1),IF(I141="Complete",VLOOKUP(J141,'FIN CAL LOOKUP'!$A:$J,10,1),VLOOKUP(D141,'FIN CAL LOOKUP'!$A:$J,10,1))),"Not Applicable")</f>
        <v>Q4, FY25</v>
      </c>
    </row>
    <row r="142" spans="1:14" x14ac:dyDescent="0.25">
      <c r="A142" t="s">
        <v>46</v>
      </c>
      <c r="C142" t="s">
        <v>47</v>
      </c>
      <c r="D142" s="3">
        <v>45769</v>
      </c>
      <c r="E142" t="s">
        <v>1401</v>
      </c>
      <c r="F142" t="s">
        <v>1402</v>
      </c>
      <c r="G142" t="s">
        <v>1403</v>
      </c>
      <c r="H142" t="s">
        <v>8</v>
      </c>
      <c r="I142" t="s">
        <v>18</v>
      </c>
      <c r="J142" s="3"/>
      <c r="K142" s="3">
        <v>45741</v>
      </c>
      <c r="M142" s="8" t="str">
        <f>IFERROR(IF(I142="Booked",VLOOKUP(K142,'FIN CAL LOOKUP'!$A:$J,7,1),IF(I142="Complete",VLOOKUP(J142,'FIN CAL LOOKUP'!$A:$J,7,1),VLOOKUP(D142,'FIN CAL LOOKUP'!$A:$J,7,1))),"Not Applicable")</f>
        <v>APR, FY25</v>
      </c>
      <c r="N142" s="8" t="str">
        <f>IFERROR(IF(I142="Booked",VLOOKUP(K142,'FIN CAL LOOKUP'!$A:$J,10,1),IF(I142="Complete",VLOOKUP(J142,'FIN CAL LOOKUP'!$A:$J,10,1),VLOOKUP(D142,'FIN CAL LOOKUP'!$A:$J,10,1))),"Not Applicable")</f>
        <v>Q4, FY25</v>
      </c>
    </row>
    <row r="143" spans="1:14" x14ac:dyDescent="0.25">
      <c r="A143" t="s">
        <v>46</v>
      </c>
      <c r="C143" t="s">
        <v>47</v>
      </c>
      <c r="D143" s="3">
        <v>45769</v>
      </c>
      <c r="E143" t="s">
        <v>1401</v>
      </c>
      <c r="F143" t="s">
        <v>1402</v>
      </c>
      <c r="G143" t="s">
        <v>1403</v>
      </c>
      <c r="H143" t="s">
        <v>9</v>
      </c>
      <c r="I143" t="s">
        <v>17</v>
      </c>
      <c r="J143" s="3">
        <v>45775</v>
      </c>
      <c r="K143" s="3">
        <v>45741</v>
      </c>
      <c r="M143" s="8" t="str">
        <f>IFERROR(IF(I143="Booked",VLOOKUP(K143,'FIN CAL LOOKUP'!$A:$J,7,1),IF(I143="Complete",VLOOKUP(J143,'FIN CAL LOOKUP'!$A:$J,7,1),VLOOKUP(D143,'FIN CAL LOOKUP'!$A:$J,7,1))),"Not Applicable")</f>
        <v>MAY, FY25</v>
      </c>
      <c r="N143" s="8" t="str">
        <f>IFERROR(IF(I143="Booked",VLOOKUP(K143,'FIN CAL LOOKUP'!$A:$J,10,1),IF(I143="Complete",VLOOKUP(J143,'FIN CAL LOOKUP'!$A:$J,10,1),VLOOKUP(D143,'FIN CAL LOOKUP'!$A:$J,10,1))),"Not Applicable")</f>
        <v>Q4, FY25</v>
      </c>
    </row>
    <row r="144" spans="1:14" x14ac:dyDescent="0.25">
      <c r="A144" t="s">
        <v>46</v>
      </c>
      <c r="C144" t="s">
        <v>47</v>
      </c>
      <c r="D144" s="3">
        <v>45769</v>
      </c>
      <c r="E144" t="s">
        <v>1401</v>
      </c>
      <c r="F144" t="s">
        <v>1402</v>
      </c>
      <c r="G144" t="s">
        <v>1403</v>
      </c>
      <c r="H144" t="s">
        <v>10</v>
      </c>
      <c r="I144" t="s">
        <v>17</v>
      </c>
      <c r="J144" s="3">
        <v>45771</v>
      </c>
      <c r="K144" s="3">
        <v>45741</v>
      </c>
      <c r="M144" s="8" t="str">
        <f>IFERROR(IF(I144="Booked",VLOOKUP(K144,'FIN CAL LOOKUP'!$A:$J,7,1),IF(I144="Complete",VLOOKUP(J144,'FIN CAL LOOKUP'!$A:$J,7,1),VLOOKUP(D144,'FIN CAL LOOKUP'!$A:$J,7,1))),"Not Applicable")</f>
        <v>APR, FY25</v>
      </c>
      <c r="N144" s="8" t="str">
        <f>IFERROR(IF(I144="Booked",VLOOKUP(K144,'FIN CAL LOOKUP'!$A:$J,10,1),IF(I144="Complete",VLOOKUP(J144,'FIN CAL LOOKUP'!$A:$J,10,1),VLOOKUP(D144,'FIN CAL LOOKUP'!$A:$J,10,1))),"Not Applicable")</f>
        <v>Q4, FY25</v>
      </c>
    </row>
    <row r="145" spans="1:14" x14ac:dyDescent="0.25">
      <c r="A145" t="s">
        <v>46</v>
      </c>
      <c r="C145" t="s">
        <v>47</v>
      </c>
      <c r="D145" s="3">
        <v>45769</v>
      </c>
      <c r="E145" t="s">
        <v>1401</v>
      </c>
      <c r="F145" t="s">
        <v>1402</v>
      </c>
      <c r="G145" t="s">
        <v>1403</v>
      </c>
      <c r="H145" t="s">
        <v>11</v>
      </c>
      <c r="I145" t="s">
        <v>17</v>
      </c>
      <c r="J145" s="3">
        <v>45771</v>
      </c>
      <c r="K145" s="3">
        <v>45741</v>
      </c>
      <c r="M145" s="8" t="str">
        <f>IFERROR(IF(I145="Booked",VLOOKUP(K145,'FIN CAL LOOKUP'!$A:$J,7,1),IF(I145="Complete",VLOOKUP(J145,'FIN CAL LOOKUP'!$A:$J,7,1),VLOOKUP(D145,'FIN CAL LOOKUP'!$A:$J,7,1))),"Not Applicable")</f>
        <v>APR, FY25</v>
      </c>
      <c r="N145" s="8" t="str">
        <f>IFERROR(IF(I145="Booked",VLOOKUP(K145,'FIN CAL LOOKUP'!$A:$J,10,1),IF(I145="Complete",VLOOKUP(J145,'FIN CAL LOOKUP'!$A:$J,10,1),VLOOKUP(D145,'FIN CAL LOOKUP'!$A:$J,10,1))),"Not Applicable")</f>
        <v>Q4, FY25</v>
      </c>
    </row>
    <row r="146" spans="1:14" x14ac:dyDescent="0.25">
      <c r="A146" t="s">
        <v>12</v>
      </c>
      <c r="B146" t="s">
        <v>51</v>
      </c>
      <c r="C146" t="s">
        <v>52</v>
      </c>
      <c r="D146" s="3">
        <v>45754</v>
      </c>
      <c r="E146" t="s">
        <v>1405</v>
      </c>
      <c r="F146" t="s">
        <v>360</v>
      </c>
      <c r="G146" t="s">
        <v>1406</v>
      </c>
      <c r="H146" t="s">
        <v>4</v>
      </c>
      <c r="I146" t="s">
        <v>17</v>
      </c>
      <c r="J146" s="3">
        <v>45760</v>
      </c>
      <c r="K146" s="3">
        <v>45750</v>
      </c>
      <c r="M146" s="8" t="str">
        <f>IFERROR(IF(I146="Booked",VLOOKUP(K146,'FIN CAL LOOKUP'!$A:$J,7,1),IF(I146="Complete",VLOOKUP(J146,'FIN CAL LOOKUP'!$A:$J,7,1),VLOOKUP(D146,'FIN CAL LOOKUP'!$A:$J,7,1))),"Not Applicable")</f>
        <v>APR, FY25</v>
      </c>
      <c r="N146" s="8" t="str">
        <f>IFERROR(IF(I146="Booked",VLOOKUP(K146,'FIN CAL LOOKUP'!$A:$J,10,1),IF(I146="Complete",VLOOKUP(J146,'FIN CAL LOOKUP'!$A:$J,10,1),VLOOKUP(D146,'FIN CAL LOOKUP'!$A:$J,10,1))),"Not Applicable")</f>
        <v>Q4, FY25</v>
      </c>
    </row>
    <row r="147" spans="1:14" x14ac:dyDescent="0.25">
      <c r="A147" t="s">
        <v>12</v>
      </c>
      <c r="B147" t="s">
        <v>51</v>
      </c>
      <c r="C147" t="s">
        <v>52</v>
      </c>
      <c r="D147" s="3">
        <v>45754</v>
      </c>
      <c r="E147" t="s">
        <v>1405</v>
      </c>
      <c r="F147" t="s">
        <v>360</v>
      </c>
      <c r="G147" t="s">
        <v>1406</v>
      </c>
      <c r="H147" t="s">
        <v>7</v>
      </c>
      <c r="I147" t="s">
        <v>17</v>
      </c>
      <c r="J147" s="3">
        <v>45767</v>
      </c>
      <c r="K147" s="3">
        <v>45750</v>
      </c>
      <c r="M147" s="8" t="str">
        <f>IFERROR(IF(I147="Booked",VLOOKUP(K147,'FIN CAL LOOKUP'!$A:$J,7,1),IF(I147="Complete",VLOOKUP(J147,'FIN CAL LOOKUP'!$A:$J,7,1),VLOOKUP(D147,'FIN CAL LOOKUP'!$A:$J,7,1))),"Not Applicable")</f>
        <v>APR, FY25</v>
      </c>
      <c r="N147" s="8" t="str">
        <f>IFERROR(IF(I147="Booked",VLOOKUP(K147,'FIN CAL LOOKUP'!$A:$J,10,1),IF(I147="Complete",VLOOKUP(J147,'FIN CAL LOOKUP'!$A:$J,10,1),VLOOKUP(D147,'FIN CAL LOOKUP'!$A:$J,10,1))),"Not Applicable")</f>
        <v>Q4, FY25</v>
      </c>
    </row>
    <row r="148" spans="1:14" x14ac:dyDescent="0.25">
      <c r="A148" t="s">
        <v>12</v>
      </c>
      <c r="B148" t="s">
        <v>51</v>
      </c>
      <c r="C148" t="s">
        <v>52</v>
      </c>
      <c r="D148" s="3">
        <v>45754</v>
      </c>
      <c r="E148" t="s">
        <v>1405</v>
      </c>
      <c r="F148" t="s">
        <v>360</v>
      </c>
      <c r="G148" t="s">
        <v>1406</v>
      </c>
      <c r="H148" t="s">
        <v>1366</v>
      </c>
      <c r="I148" t="s">
        <v>18</v>
      </c>
      <c r="J148" s="3"/>
      <c r="K148" s="3">
        <v>45750</v>
      </c>
      <c r="M148" s="8" t="str">
        <f>IFERROR(IF(I148="Booked",VLOOKUP(K148,'FIN CAL LOOKUP'!$A:$J,7,1),IF(I148="Complete",VLOOKUP(J148,'FIN CAL LOOKUP'!$A:$J,7,1),VLOOKUP(D148,'FIN CAL LOOKUP'!$A:$J,7,1))),"Not Applicable")</f>
        <v>APR, FY25</v>
      </c>
      <c r="N148" s="8" t="str">
        <f>IFERROR(IF(I148="Booked",VLOOKUP(K148,'FIN CAL LOOKUP'!$A:$J,10,1),IF(I148="Complete",VLOOKUP(J148,'FIN CAL LOOKUP'!$A:$J,10,1),VLOOKUP(D148,'FIN CAL LOOKUP'!$A:$J,10,1))),"Not Applicable")</f>
        <v>Q4, FY25</v>
      </c>
    </row>
    <row r="149" spans="1:14" x14ac:dyDescent="0.25">
      <c r="A149" t="s">
        <v>12</v>
      </c>
      <c r="B149" t="s">
        <v>51</v>
      </c>
      <c r="C149" t="s">
        <v>52</v>
      </c>
      <c r="D149" s="3">
        <v>45754</v>
      </c>
      <c r="E149" t="s">
        <v>1405</v>
      </c>
      <c r="F149" t="s">
        <v>360</v>
      </c>
      <c r="G149" t="s">
        <v>1406</v>
      </c>
      <c r="H149" t="s">
        <v>1367</v>
      </c>
      <c r="I149" t="s">
        <v>17</v>
      </c>
      <c r="J149" s="3">
        <v>45767</v>
      </c>
      <c r="K149" s="3">
        <v>45750</v>
      </c>
      <c r="M149" s="8" t="str">
        <f>IFERROR(IF(I149="Booked",VLOOKUP(K149,'FIN CAL LOOKUP'!$A:$J,7,1),IF(I149="Complete",VLOOKUP(J149,'FIN CAL LOOKUP'!$A:$J,7,1),VLOOKUP(D149,'FIN CAL LOOKUP'!$A:$J,7,1))),"Not Applicable")</f>
        <v>APR, FY25</v>
      </c>
      <c r="N149" s="8" t="str">
        <f>IFERROR(IF(I149="Booked",VLOOKUP(K149,'FIN CAL LOOKUP'!$A:$J,10,1),IF(I149="Complete",VLOOKUP(J149,'FIN CAL LOOKUP'!$A:$J,10,1),VLOOKUP(D149,'FIN CAL LOOKUP'!$A:$J,10,1))),"Not Applicable")</f>
        <v>Q4, FY25</v>
      </c>
    </row>
    <row r="150" spans="1:14" x14ac:dyDescent="0.25">
      <c r="A150" t="s">
        <v>12</v>
      </c>
      <c r="B150" t="s">
        <v>51</v>
      </c>
      <c r="C150" t="s">
        <v>52</v>
      </c>
      <c r="D150" s="3">
        <v>45754</v>
      </c>
      <c r="E150" t="s">
        <v>1405</v>
      </c>
      <c r="F150" t="s">
        <v>360</v>
      </c>
      <c r="G150" t="s">
        <v>1406</v>
      </c>
      <c r="H150" t="s">
        <v>1368</v>
      </c>
      <c r="I150" t="s">
        <v>18</v>
      </c>
      <c r="J150" s="3"/>
      <c r="K150" s="3">
        <v>45750</v>
      </c>
      <c r="M150" s="8" t="str">
        <f>IFERROR(IF(I150="Booked",VLOOKUP(K150,'FIN CAL LOOKUP'!$A:$J,7,1),IF(I150="Complete",VLOOKUP(J150,'FIN CAL LOOKUP'!$A:$J,7,1),VLOOKUP(D150,'FIN CAL LOOKUP'!$A:$J,7,1))),"Not Applicable")</f>
        <v>APR, FY25</v>
      </c>
      <c r="N150" s="8" t="str">
        <f>IFERROR(IF(I150="Booked",VLOOKUP(K150,'FIN CAL LOOKUP'!$A:$J,10,1),IF(I150="Complete",VLOOKUP(J150,'FIN CAL LOOKUP'!$A:$J,10,1),VLOOKUP(D150,'FIN CAL LOOKUP'!$A:$J,10,1))),"Not Applicable")</f>
        <v>Q4, FY25</v>
      </c>
    </row>
    <row r="151" spans="1:14" x14ac:dyDescent="0.25">
      <c r="A151" t="s">
        <v>12</v>
      </c>
      <c r="B151" t="s">
        <v>51</v>
      </c>
      <c r="C151" t="s">
        <v>52</v>
      </c>
      <c r="D151" s="3">
        <v>45754</v>
      </c>
      <c r="E151" t="s">
        <v>1405</v>
      </c>
      <c r="F151" t="s">
        <v>360</v>
      </c>
      <c r="G151" t="s">
        <v>1406</v>
      </c>
      <c r="H151" t="s">
        <v>1369</v>
      </c>
      <c r="I151" t="s">
        <v>17</v>
      </c>
      <c r="J151" s="3">
        <v>45767</v>
      </c>
      <c r="K151" s="3">
        <v>45750</v>
      </c>
      <c r="M151" s="8" t="str">
        <f>IFERROR(IF(I151="Booked",VLOOKUP(K151,'FIN CAL LOOKUP'!$A:$J,7,1),IF(I151="Complete",VLOOKUP(J151,'FIN CAL LOOKUP'!$A:$J,7,1),VLOOKUP(D151,'FIN CAL LOOKUP'!$A:$J,7,1))),"Not Applicable")</f>
        <v>APR, FY25</v>
      </c>
      <c r="N151" s="8" t="str">
        <f>IFERROR(IF(I151="Booked",VLOOKUP(K151,'FIN CAL LOOKUP'!$A:$J,10,1),IF(I151="Complete",VLOOKUP(J151,'FIN CAL LOOKUP'!$A:$J,10,1),VLOOKUP(D151,'FIN CAL LOOKUP'!$A:$J,10,1))),"Not Applicable")</f>
        <v>Q4, FY25</v>
      </c>
    </row>
    <row r="152" spans="1:14" x14ac:dyDescent="0.25">
      <c r="A152" t="s">
        <v>12</v>
      </c>
      <c r="B152" t="s">
        <v>51</v>
      </c>
      <c r="C152" t="s">
        <v>52</v>
      </c>
      <c r="D152" s="3">
        <v>45754</v>
      </c>
      <c r="E152" t="s">
        <v>1405</v>
      </c>
      <c r="F152" t="s">
        <v>360</v>
      </c>
      <c r="G152" t="s">
        <v>1406</v>
      </c>
      <c r="H152" t="s">
        <v>1370</v>
      </c>
      <c r="I152" t="s">
        <v>17</v>
      </c>
      <c r="J152" s="3">
        <v>45768</v>
      </c>
      <c r="K152" s="3">
        <v>45750</v>
      </c>
      <c r="M152" s="8" t="str">
        <f>IFERROR(IF(I152="Booked",VLOOKUP(K152,'FIN CAL LOOKUP'!$A:$J,7,1),IF(I152="Complete",VLOOKUP(J152,'FIN CAL LOOKUP'!$A:$J,7,1),VLOOKUP(D152,'FIN CAL LOOKUP'!$A:$J,7,1))),"Not Applicable")</f>
        <v>APR, FY25</v>
      </c>
      <c r="N152" s="8" t="str">
        <f>IFERROR(IF(I152="Booked",VLOOKUP(K152,'FIN CAL LOOKUP'!$A:$J,10,1),IF(I152="Complete",VLOOKUP(J152,'FIN CAL LOOKUP'!$A:$J,10,1),VLOOKUP(D152,'FIN CAL LOOKUP'!$A:$J,10,1))),"Not Applicable")</f>
        <v>Q4, FY25</v>
      </c>
    </row>
    <row r="153" spans="1:14" x14ac:dyDescent="0.25">
      <c r="A153" t="s">
        <v>12</v>
      </c>
      <c r="B153" t="s">
        <v>51</v>
      </c>
      <c r="C153" t="s">
        <v>52</v>
      </c>
      <c r="D153" s="3">
        <v>45754</v>
      </c>
      <c r="E153" t="s">
        <v>1405</v>
      </c>
      <c r="F153" t="s">
        <v>360</v>
      </c>
      <c r="G153" t="s">
        <v>1406</v>
      </c>
      <c r="H153" t="s">
        <v>8</v>
      </c>
      <c r="I153" t="s">
        <v>17</v>
      </c>
      <c r="J153" s="3">
        <v>45767</v>
      </c>
      <c r="K153" s="3">
        <v>45750</v>
      </c>
      <c r="M153" s="8" t="str">
        <f>IFERROR(IF(I153="Booked",VLOOKUP(K153,'FIN CAL LOOKUP'!$A:$J,7,1),IF(I153="Complete",VLOOKUP(J153,'FIN CAL LOOKUP'!$A:$J,7,1),VLOOKUP(D153,'FIN CAL LOOKUP'!$A:$J,7,1))),"Not Applicable")</f>
        <v>APR, FY25</v>
      </c>
      <c r="N153" s="8" t="str">
        <f>IFERROR(IF(I153="Booked",VLOOKUP(K153,'FIN CAL LOOKUP'!$A:$J,10,1),IF(I153="Complete",VLOOKUP(J153,'FIN CAL LOOKUP'!$A:$J,10,1),VLOOKUP(D153,'FIN CAL LOOKUP'!$A:$J,10,1))),"Not Applicable")</f>
        <v>Q4, FY25</v>
      </c>
    </row>
    <row r="154" spans="1:14" x14ac:dyDescent="0.25">
      <c r="A154" t="s">
        <v>12</v>
      </c>
      <c r="B154" t="s">
        <v>51</v>
      </c>
      <c r="C154" t="s">
        <v>52</v>
      </c>
      <c r="D154" s="3">
        <v>45754</v>
      </c>
      <c r="E154" t="s">
        <v>1405</v>
      </c>
      <c r="F154" t="s">
        <v>360</v>
      </c>
      <c r="G154" t="s">
        <v>1406</v>
      </c>
      <c r="H154" t="s">
        <v>9</v>
      </c>
      <c r="I154" t="s">
        <v>17</v>
      </c>
      <c r="J154" s="3">
        <v>45768</v>
      </c>
      <c r="K154" s="3">
        <v>45750</v>
      </c>
      <c r="M154" s="8" t="str">
        <f>IFERROR(IF(I154="Booked",VLOOKUP(K154,'FIN CAL LOOKUP'!$A:$J,7,1),IF(I154="Complete",VLOOKUP(J154,'FIN CAL LOOKUP'!$A:$J,7,1),VLOOKUP(D154,'FIN CAL LOOKUP'!$A:$J,7,1))),"Not Applicable")</f>
        <v>APR, FY25</v>
      </c>
      <c r="N154" s="8" t="str">
        <f>IFERROR(IF(I154="Booked",VLOOKUP(K154,'FIN CAL LOOKUP'!$A:$J,10,1),IF(I154="Complete",VLOOKUP(J154,'FIN CAL LOOKUP'!$A:$J,10,1),VLOOKUP(D154,'FIN CAL LOOKUP'!$A:$J,10,1))),"Not Applicable")</f>
        <v>Q4, FY25</v>
      </c>
    </row>
    <row r="155" spans="1:14" x14ac:dyDescent="0.25">
      <c r="A155" t="s">
        <v>12</v>
      </c>
      <c r="B155" t="s">
        <v>51</v>
      </c>
      <c r="C155" t="s">
        <v>52</v>
      </c>
      <c r="D155" s="3">
        <v>45754</v>
      </c>
      <c r="E155" t="s">
        <v>1405</v>
      </c>
      <c r="F155" t="s">
        <v>360</v>
      </c>
      <c r="G155" t="s">
        <v>1406</v>
      </c>
      <c r="H155" t="s">
        <v>10</v>
      </c>
      <c r="I155" t="s">
        <v>17</v>
      </c>
      <c r="J155" s="3">
        <v>45767</v>
      </c>
      <c r="K155" s="3">
        <v>45750</v>
      </c>
      <c r="M155" s="8" t="str">
        <f>IFERROR(IF(I155="Booked",VLOOKUP(K155,'FIN CAL LOOKUP'!$A:$J,7,1),IF(I155="Complete",VLOOKUP(J155,'FIN CAL LOOKUP'!$A:$J,7,1),VLOOKUP(D155,'FIN CAL LOOKUP'!$A:$J,7,1))),"Not Applicable")</f>
        <v>APR, FY25</v>
      </c>
      <c r="N155" s="8" t="str">
        <f>IFERROR(IF(I155="Booked",VLOOKUP(K155,'FIN CAL LOOKUP'!$A:$J,10,1),IF(I155="Complete",VLOOKUP(J155,'FIN CAL LOOKUP'!$A:$J,10,1),VLOOKUP(D155,'FIN CAL LOOKUP'!$A:$J,10,1))),"Not Applicable")</f>
        <v>Q4, FY25</v>
      </c>
    </row>
    <row r="156" spans="1:14" x14ac:dyDescent="0.25">
      <c r="A156" t="s">
        <v>12</v>
      </c>
      <c r="B156" t="s">
        <v>51</v>
      </c>
      <c r="C156" t="s">
        <v>52</v>
      </c>
      <c r="D156" s="3">
        <v>45754</v>
      </c>
      <c r="E156" t="s">
        <v>1405</v>
      </c>
      <c r="F156" t="s">
        <v>360</v>
      </c>
      <c r="G156" t="s">
        <v>1406</v>
      </c>
      <c r="H156" t="s">
        <v>11</v>
      </c>
      <c r="I156" t="s">
        <v>17</v>
      </c>
      <c r="J156" s="3">
        <v>45767</v>
      </c>
      <c r="K156" s="3">
        <v>45750</v>
      </c>
      <c r="M156" s="8" t="str">
        <f>IFERROR(IF(I156="Booked",VLOOKUP(K156,'FIN CAL LOOKUP'!$A:$J,7,1),IF(I156="Complete",VLOOKUP(J156,'FIN CAL LOOKUP'!$A:$J,7,1),VLOOKUP(D156,'FIN CAL LOOKUP'!$A:$J,7,1))),"Not Applicable")</f>
        <v>APR, FY25</v>
      </c>
      <c r="N156" s="8" t="str">
        <f>IFERROR(IF(I156="Booked",VLOOKUP(K156,'FIN CAL LOOKUP'!$A:$J,10,1),IF(I156="Complete",VLOOKUP(J156,'FIN CAL LOOKUP'!$A:$J,10,1),VLOOKUP(D156,'FIN CAL LOOKUP'!$A:$J,10,1))),"Not Applicable")</f>
        <v>Q4, FY25</v>
      </c>
    </row>
    <row r="157" spans="1:14" x14ac:dyDescent="0.25">
      <c r="A157" t="s">
        <v>46</v>
      </c>
      <c r="C157" t="s">
        <v>47</v>
      </c>
      <c r="D157" s="3">
        <v>45740</v>
      </c>
      <c r="E157" t="s">
        <v>1407</v>
      </c>
      <c r="F157" t="s">
        <v>1408</v>
      </c>
      <c r="G157" t="s">
        <v>1409</v>
      </c>
      <c r="H157" t="s">
        <v>4</v>
      </c>
      <c r="I157" t="s">
        <v>17</v>
      </c>
      <c r="J157" s="3">
        <v>45770</v>
      </c>
      <c r="K157" s="3">
        <v>45708</v>
      </c>
      <c r="M157" s="8" t="str">
        <f>IFERROR(IF(I157="Booked",VLOOKUP(K157,'FIN CAL LOOKUP'!$A:$J,7,1),IF(I157="Complete",VLOOKUP(J157,'FIN CAL LOOKUP'!$A:$J,7,1),VLOOKUP(D157,'FIN CAL LOOKUP'!$A:$J,7,1))),"Not Applicable")</f>
        <v>APR, FY25</v>
      </c>
      <c r="N157" s="8" t="str">
        <f>IFERROR(IF(I157="Booked",VLOOKUP(K157,'FIN CAL LOOKUP'!$A:$J,10,1),IF(I157="Complete",VLOOKUP(J157,'FIN CAL LOOKUP'!$A:$J,10,1),VLOOKUP(D157,'FIN CAL LOOKUP'!$A:$J,10,1))),"Not Applicable")</f>
        <v>Q4, FY25</v>
      </c>
    </row>
    <row r="158" spans="1:14" x14ac:dyDescent="0.25">
      <c r="A158" t="s">
        <v>46</v>
      </c>
      <c r="C158" t="s">
        <v>47</v>
      </c>
      <c r="D158" s="3">
        <v>45740</v>
      </c>
      <c r="E158" t="s">
        <v>1407</v>
      </c>
      <c r="F158" t="s">
        <v>1408</v>
      </c>
      <c r="G158" t="s">
        <v>1409</v>
      </c>
      <c r="H158" t="s">
        <v>7</v>
      </c>
      <c r="I158" t="s">
        <v>17</v>
      </c>
      <c r="J158" s="3">
        <v>45770</v>
      </c>
      <c r="K158" s="3">
        <v>45708</v>
      </c>
      <c r="M158" s="8" t="str">
        <f>IFERROR(IF(I158="Booked",VLOOKUP(K158,'FIN CAL LOOKUP'!$A:$J,7,1),IF(I158="Complete",VLOOKUP(J158,'FIN CAL LOOKUP'!$A:$J,7,1),VLOOKUP(D158,'FIN CAL LOOKUP'!$A:$J,7,1))),"Not Applicable")</f>
        <v>APR, FY25</v>
      </c>
      <c r="N158" s="8" t="str">
        <f>IFERROR(IF(I158="Booked",VLOOKUP(K158,'FIN CAL LOOKUP'!$A:$J,10,1),IF(I158="Complete",VLOOKUP(J158,'FIN CAL LOOKUP'!$A:$J,10,1),VLOOKUP(D158,'FIN CAL LOOKUP'!$A:$J,10,1))),"Not Applicable")</f>
        <v>Q4, FY25</v>
      </c>
    </row>
    <row r="159" spans="1:14" x14ac:dyDescent="0.25">
      <c r="A159" t="s">
        <v>46</v>
      </c>
      <c r="C159" t="s">
        <v>47</v>
      </c>
      <c r="D159" s="3">
        <v>45740</v>
      </c>
      <c r="E159" t="s">
        <v>1407</v>
      </c>
      <c r="F159" t="s">
        <v>1408</v>
      </c>
      <c r="G159" t="s">
        <v>1409</v>
      </c>
      <c r="H159" t="s">
        <v>1366</v>
      </c>
      <c r="I159" t="s">
        <v>17</v>
      </c>
      <c r="J159" s="3">
        <v>45742</v>
      </c>
      <c r="K159" s="3">
        <v>45708</v>
      </c>
      <c r="M159" s="8" t="str">
        <f>IFERROR(IF(I159="Booked",VLOOKUP(K159,'FIN CAL LOOKUP'!$A:$J,7,1),IF(I159="Complete",VLOOKUP(J159,'FIN CAL LOOKUP'!$A:$J,7,1),VLOOKUP(D159,'FIN CAL LOOKUP'!$A:$J,7,1))),"Not Applicable")</f>
        <v>MAR, FY25</v>
      </c>
      <c r="N159" s="8" t="str">
        <f>IFERROR(IF(I159="Booked",VLOOKUP(K159,'FIN CAL LOOKUP'!$A:$J,10,1),IF(I159="Complete",VLOOKUP(J159,'FIN CAL LOOKUP'!$A:$J,10,1),VLOOKUP(D159,'FIN CAL LOOKUP'!$A:$J,10,1))),"Not Applicable")</f>
        <v>Q3, FY25</v>
      </c>
    </row>
    <row r="160" spans="1:14" x14ac:dyDescent="0.25">
      <c r="A160" t="s">
        <v>46</v>
      </c>
      <c r="C160" t="s">
        <v>47</v>
      </c>
      <c r="D160" s="3">
        <v>45740</v>
      </c>
      <c r="E160" t="s">
        <v>1407</v>
      </c>
      <c r="F160" t="s">
        <v>1408</v>
      </c>
      <c r="G160" t="s">
        <v>1409</v>
      </c>
      <c r="H160" t="s">
        <v>1367</v>
      </c>
      <c r="I160" t="s">
        <v>17</v>
      </c>
      <c r="J160" s="3">
        <v>45742</v>
      </c>
      <c r="K160" s="3">
        <v>45708</v>
      </c>
      <c r="M160" s="8" t="str">
        <f>IFERROR(IF(I160="Booked",VLOOKUP(K160,'FIN CAL LOOKUP'!$A:$J,7,1),IF(I160="Complete",VLOOKUP(J160,'FIN CAL LOOKUP'!$A:$J,7,1),VLOOKUP(D160,'FIN CAL LOOKUP'!$A:$J,7,1))),"Not Applicable")</f>
        <v>MAR, FY25</v>
      </c>
      <c r="N160" s="8" t="str">
        <f>IFERROR(IF(I160="Booked",VLOOKUP(K160,'FIN CAL LOOKUP'!$A:$J,10,1),IF(I160="Complete",VLOOKUP(J160,'FIN CAL LOOKUP'!$A:$J,10,1),VLOOKUP(D160,'FIN CAL LOOKUP'!$A:$J,10,1))),"Not Applicable")</f>
        <v>Q3, FY25</v>
      </c>
    </row>
    <row r="161" spans="1:14" x14ac:dyDescent="0.25">
      <c r="A161" t="s">
        <v>46</v>
      </c>
      <c r="C161" t="s">
        <v>47</v>
      </c>
      <c r="D161" s="3">
        <v>45740</v>
      </c>
      <c r="E161" t="s">
        <v>1407</v>
      </c>
      <c r="F161" t="s">
        <v>1408</v>
      </c>
      <c r="G161" t="s">
        <v>1409</v>
      </c>
      <c r="H161" t="s">
        <v>1368</v>
      </c>
      <c r="I161" t="s">
        <v>17</v>
      </c>
      <c r="J161" s="3">
        <v>45742</v>
      </c>
      <c r="K161" s="3">
        <v>45708</v>
      </c>
      <c r="M161" s="8" t="str">
        <f>IFERROR(IF(I161="Booked",VLOOKUP(K161,'FIN CAL LOOKUP'!$A:$J,7,1),IF(I161="Complete",VLOOKUP(J161,'FIN CAL LOOKUP'!$A:$J,7,1),VLOOKUP(D161,'FIN CAL LOOKUP'!$A:$J,7,1))),"Not Applicable")</f>
        <v>MAR, FY25</v>
      </c>
      <c r="N161" s="8" t="str">
        <f>IFERROR(IF(I161="Booked",VLOOKUP(K161,'FIN CAL LOOKUP'!$A:$J,10,1),IF(I161="Complete",VLOOKUP(J161,'FIN CAL LOOKUP'!$A:$J,10,1),VLOOKUP(D161,'FIN CAL LOOKUP'!$A:$J,10,1))),"Not Applicable")</f>
        <v>Q3, FY25</v>
      </c>
    </row>
    <row r="162" spans="1:14" x14ac:dyDescent="0.25">
      <c r="A162" t="s">
        <v>46</v>
      </c>
      <c r="C162" t="s">
        <v>47</v>
      </c>
      <c r="D162" s="3">
        <v>45740</v>
      </c>
      <c r="E162" t="s">
        <v>1407</v>
      </c>
      <c r="F162" t="s">
        <v>1408</v>
      </c>
      <c r="G162" t="s">
        <v>1409</v>
      </c>
      <c r="H162" t="s">
        <v>1369</v>
      </c>
      <c r="I162" t="s">
        <v>17</v>
      </c>
      <c r="J162" s="3">
        <v>45742</v>
      </c>
      <c r="K162" s="3">
        <v>45708</v>
      </c>
      <c r="M162" s="8" t="str">
        <f>IFERROR(IF(I162="Booked",VLOOKUP(K162,'FIN CAL LOOKUP'!$A:$J,7,1),IF(I162="Complete",VLOOKUP(J162,'FIN CAL LOOKUP'!$A:$J,7,1),VLOOKUP(D162,'FIN CAL LOOKUP'!$A:$J,7,1))),"Not Applicable")</f>
        <v>MAR, FY25</v>
      </c>
      <c r="N162" s="8" t="str">
        <f>IFERROR(IF(I162="Booked",VLOOKUP(K162,'FIN CAL LOOKUP'!$A:$J,10,1),IF(I162="Complete",VLOOKUP(J162,'FIN CAL LOOKUP'!$A:$J,10,1),VLOOKUP(D162,'FIN CAL LOOKUP'!$A:$J,10,1))),"Not Applicable")</f>
        <v>Q3, FY25</v>
      </c>
    </row>
    <row r="163" spans="1:14" x14ac:dyDescent="0.25">
      <c r="A163" t="s">
        <v>46</v>
      </c>
      <c r="C163" t="s">
        <v>47</v>
      </c>
      <c r="D163" s="3">
        <v>45740</v>
      </c>
      <c r="E163" t="s">
        <v>1407</v>
      </c>
      <c r="F163" t="s">
        <v>1408</v>
      </c>
      <c r="G163" t="s">
        <v>1409</v>
      </c>
      <c r="H163" t="s">
        <v>1370</v>
      </c>
      <c r="I163" t="s">
        <v>17</v>
      </c>
      <c r="J163" s="3">
        <v>45742</v>
      </c>
      <c r="K163" s="3">
        <v>45708</v>
      </c>
      <c r="M163" s="8" t="str">
        <f>IFERROR(IF(I163="Booked",VLOOKUP(K163,'FIN CAL LOOKUP'!$A:$J,7,1),IF(I163="Complete",VLOOKUP(J163,'FIN CAL LOOKUP'!$A:$J,7,1),VLOOKUP(D163,'FIN CAL LOOKUP'!$A:$J,7,1))),"Not Applicable")</f>
        <v>MAR, FY25</v>
      </c>
      <c r="N163" s="8" t="str">
        <f>IFERROR(IF(I163="Booked",VLOOKUP(K163,'FIN CAL LOOKUP'!$A:$J,10,1),IF(I163="Complete",VLOOKUP(J163,'FIN CAL LOOKUP'!$A:$J,10,1),VLOOKUP(D163,'FIN CAL LOOKUP'!$A:$J,10,1))),"Not Applicable")</f>
        <v>Q3, FY25</v>
      </c>
    </row>
    <row r="164" spans="1:14" x14ac:dyDescent="0.25">
      <c r="A164" t="s">
        <v>46</v>
      </c>
      <c r="C164" t="s">
        <v>47</v>
      </c>
      <c r="D164" s="3">
        <v>45740</v>
      </c>
      <c r="E164" t="s">
        <v>1407</v>
      </c>
      <c r="F164" t="s">
        <v>1408</v>
      </c>
      <c r="G164" t="s">
        <v>1409</v>
      </c>
      <c r="H164" t="s">
        <v>8</v>
      </c>
      <c r="I164" t="s">
        <v>17</v>
      </c>
      <c r="J164" s="3">
        <v>45770</v>
      </c>
      <c r="K164" s="3">
        <v>45708</v>
      </c>
      <c r="M164" s="8" t="str">
        <f>IFERROR(IF(I164="Booked",VLOOKUP(K164,'FIN CAL LOOKUP'!$A:$J,7,1),IF(I164="Complete",VLOOKUP(J164,'FIN CAL LOOKUP'!$A:$J,7,1),VLOOKUP(D164,'FIN CAL LOOKUP'!$A:$J,7,1))),"Not Applicable")</f>
        <v>APR, FY25</v>
      </c>
      <c r="N164" s="8" t="str">
        <f>IFERROR(IF(I164="Booked",VLOOKUP(K164,'FIN CAL LOOKUP'!$A:$J,10,1),IF(I164="Complete",VLOOKUP(J164,'FIN CAL LOOKUP'!$A:$J,10,1),VLOOKUP(D164,'FIN CAL LOOKUP'!$A:$J,10,1))),"Not Applicable")</f>
        <v>Q4, FY25</v>
      </c>
    </row>
    <row r="165" spans="1:14" x14ac:dyDescent="0.25">
      <c r="A165" t="s">
        <v>46</v>
      </c>
      <c r="C165" t="s">
        <v>47</v>
      </c>
      <c r="D165" s="3">
        <v>45740</v>
      </c>
      <c r="E165" t="s">
        <v>1407</v>
      </c>
      <c r="F165" t="s">
        <v>1408</v>
      </c>
      <c r="G165" t="s">
        <v>1409</v>
      </c>
      <c r="H165" t="s">
        <v>9</v>
      </c>
      <c r="I165" t="s">
        <v>17</v>
      </c>
      <c r="J165" s="3">
        <v>45742</v>
      </c>
      <c r="K165" s="3">
        <v>45708</v>
      </c>
      <c r="M165" s="8" t="str">
        <f>IFERROR(IF(I165="Booked",VLOOKUP(K165,'FIN CAL LOOKUP'!$A:$J,7,1),IF(I165="Complete",VLOOKUP(J165,'FIN CAL LOOKUP'!$A:$J,7,1),VLOOKUP(D165,'FIN CAL LOOKUP'!$A:$J,7,1))),"Not Applicable")</f>
        <v>MAR, FY25</v>
      </c>
      <c r="N165" s="8" t="str">
        <f>IFERROR(IF(I165="Booked",VLOOKUP(K165,'FIN CAL LOOKUP'!$A:$J,10,1),IF(I165="Complete",VLOOKUP(J165,'FIN CAL LOOKUP'!$A:$J,10,1),VLOOKUP(D165,'FIN CAL LOOKUP'!$A:$J,10,1))),"Not Applicable")</f>
        <v>Q3, FY25</v>
      </c>
    </row>
    <row r="166" spans="1:14" x14ac:dyDescent="0.25">
      <c r="A166" t="s">
        <v>46</v>
      </c>
      <c r="C166" t="s">
        <v>47</v>
      </c>
      <c r="D166" s="3">
        <v>45740</v>
      </c>
      <c r="E166" t="s">
        <v>1407</v>
      </c>
      <c r="F166" t="s">
        <v>1408</v>
      </c>
      <c r="G166" t="s">
        <v>1409</v>
      </c>
      <c r="H166" t="s">
        <v>10</v>
      </c>
      <c r="I166" t="s">
        <v>18</v>
      </c>
      <c r="J166" s="3"/>
      <c r="K166" s="3">
        <v>45708</v>
      </c>
      <c r="M166" s="8" t="str">
        <f>IFERROR(IF(I166="Booked",VLOOKUP(K166,'FIN CAL LOOKUP'!$A:$J,7,1),IF(I166="Complete",VLOOKUP(J166,'FIN CAL LOOKUP'!$A:$J,7,1),VLOOKUP(D166,'FIN CAL LOOKUP'!$A:$J,7,1))),"Not Applicable")</f>
        <v>MAR, FY25</v>
      </c>
      <c r="N166" s="8" t="str">
        <f>IFERROR(IF(I166="Booked",VLOOKUP(K166,'FIN CAL LOOKUP'!$A:$J,10,1),IF(I166="Complete",VLOOKUP(J166,'FIN CAL LOOKUP'!$A:$J,10,1),VLOOKUP(D166,'FIN CAL LOOKUP'!$A:$J,10,1))),"Not Applicable")</f>
        <v>Q3, FY25</v>
      </c>
    </row>
    <row r="167" spans="1:14" x14ac:dyDescent="0.25">
      <c r="A167" t="s">
        <v>46</v>
      </c>
      <c r="C167" t="s">
        <v>47</v>
      </c>
      <c r="D167" s="3">
        <v>45740</v>
      </c>
      <c r="E167" t="s">
        <v>1407</v>
      </c>
      <c r="F167" t="s">
        <v>1408</v>
      </c>
      <c r="G167" t="s">
        <v>1409</v>
      </c>
      <c r="H167" t="s">
        <v>11</v>
      </c>
      <c r="I167" t="s">
        <v>17</v>
      </c>
      <c r="J167" s="3">
        <v>45742</v>
      </c>
      <c r="K167" s="3">
        <v>45708</v>
      </c>
      <c r="M167" s="8" t="str">
        <f>IFERROR(IF(I167="Booked",VLOOKUP(K167,'FIN CAL LOOKUP'!$A:$J,7,1),IF(I167="Complete",VLOOKUP(J167,'FIN CAL LOOKUP'!$A:$J,7,1),VLOOKUP(D167,'FIN CAL LOOKUP'!$A:$J,7,1))),"Not Applicable")</f>
        <v>MAR, FY25</v>
      </c>
      <c r="N167" s="8" t="str">
        <f>IFERROR(IF(I167="Booked",VLOOKUP(K167,'FIN CAL LOOKUP'!$A:$J,10,1),IF(I167="Complete",VLOOKUP(J167,'FIN CAL LOOKUP'!$A:$J,10,1),VLOOKUP(D167,'FIN CAL LOOKUP'!$A:$J,10,1))),"Not Applicable")</f>
        <v>Q3, FY25</v>
      </c>
    </row>
    <row r="168" spans="1:14" x14ac:dyDescent="0.25">
      <c r="A168" t="s">
        <v>30</v>
      </c>
      <c r="B168" t="s">
        <v>189</v>
      </c>
      <c r="C168" t="s">
        <v>32</v>
      </c>
      <c r="D168" s="3">
        <v>45740</v>
      </c>
      <c r="E168" t="s">
        <v>1410</v>
      </c>
      <c r="F168" t="s">
        <v>1411</v>
      </c>
      <c r="G168" t="s">
        <v>1412</v>
      </c>
      <c r="H168" t="s">
        <v>4</v>
      </c>
      <c r="I168" t="s">
        <v>17</v>
      </c>
      <c r="J168" s="3">
        <v>45741</v>
      </c>
      <c r="K168" s="3">
        <v>45673</v>
      </c>
      <c r="M168" s="8" t="str">
        <f>IFERROR(IF(I168="Booked",VLOOKUP(K168,'FIN CAL LOOKUP'!$A:$J,7,1),IF(I168="Complete",VLOOKUP(J168,'FIN CAL LOOKUP'!$A:$J,7,1),VLOOKUP(D168,'FIN CAL LOOKUP'!$A:$J,7,1))),"Not Applicable")</f>
        <v>MAR, FY25</v>
      </c>
      <c r="N168" s="8" t="str">
        <f>IFERROR(IF(I168="Booked",VLOOKUP(K168,'FIN CAL LOOKUP'!$A:$J,10,1),IF(I168="Complete",VLOOKUP(J168,'FIN CAL LOOKUP'!$A:$J,10,1),VLOOKUP(D168,'FIN CAL LOOKUP'!$A:$J,10,1))),"Not Applicable")</f>
        <v>Q3, FY25</v>
      </c>
    </row>
    <row r="169" spans="1:14" x14ac:dyDescent="0.25">
      <c r="A169" t="s">
        <v>30</v>
      </c>
      <c r="B169" t="s">
        <v>189</v>
      </c>
      <c r="C169" t="s">
        <v>32</v>
      </c>
      <c r="D169" s="3">
        <v>45740</v>
      </c>
      <c r="E169" t="s">
        <v>1410</v>
      </c>
      <c r="F169" t="s">
        <v>1411</v>
      </c>
      <c r="G169" t="s">
        <v>1412</v>
      </c>
      <c r="H169" t="s">
        <v>7</v>
      </c>
      <c r="I169" t="s">
        <v>17</v>
      </c>
      <c r="J169" s="3">
        <v>45741</v>
      </c>
      <c r="K169" s="3">
        <v>45673</v>
      </c>
      <c r="M169" s="8" t="str">
        <f>IFERROR(IF(I169="Booked",VLOOKUP(K169,'FIN CAL LOOKUP'!$A:$J,7,1),IF(I169="Complete",VLOOKUP(J169,'FIN CAL LOOKUP'!$A:$J,7,1),VLOOKUP(D169,'FIN CAL LOOKUP'!$A:$J,7,1))),"Not Applicable")</f>
        <v>MAR, FY25</v>
      </c>
      <c r="N169" s="8" t="str">
        <f>IFERROR(IF(I169="Booked",VLOOKUP(K169,'FIN CAL LOOKUP'!$A:$J,10,1),IF(I169="Complete",VLOOKUP(J169,'FIN CAL LOOKUP'!$A:$J,10,1),VLOOKUP(D169,'FIN CAL LOOKUP'!$A:$J,10,1))),"Not Applicable")</f>
        <v>Q3, FY25</v>
      </c>
    </row>
    <row r="170" spans="1:14" x14ac:dyDescent="0.25">
      <c r="A170" t="s">
        <v>30</v>
      </c>
      <c r="B170" t="s">
        <v>189</v>
      </c>
      <c r="C170" t="s">
        <v>32</v>
      </c>
      <c r="D170" s="3">
        <v>45740</v>
      </c>
      <c r="E170" t="s">
        <v>1410</v>
      </c>
      <c r="F170" t="s">
        <v>1411</v>
      </c>
      <c r="G170" t="s">
        <v>1412</v>
      </c>
      <c r="H170" t="s">
        <v>1366</v>
      </c>
      <c r="I170" t="s">
        <v>17</v>
      </c>
      <c r="J170" s="3">
        <v>45741</v>
      </c>
      <c r="K170" s="3">
        <v>45673</v>
      </c>
      <c r="M170" s="8" t="str">
        <f>IFERROR(IF(I170="Booked",VLOOKUP(K170,'FIN CAL LOOKUP'!$A:$J,7,1),IF(I170="Complete",VLOOKUP(J170,'FIN CAL LOOKUP'!$A:$J,7,1),VLOOKUP(D170,'FIN CAL LOOKUP'!$A:$J,7,1))),"Not Applicable")</f>
        <v>MAR, FY25</v>
      </c>
      <c r="N170" s="8" t="str">
        <f>IFERROR(IF(I170="Booked",VLOOKUP(K170,'FIN CAL LOOKUP'!$A:$J,10,1),IF(I170="Complete",VLOOKUP(J170,'FIN CAL LOOKUP'!$A:$J,10,1),VLOOKUP(D170,'FIN CAL LOOKUP'!$A:$J,10,1))),"Not Applicable")</f>
        <v>Q3, FY25</v>
      </c>
    </row>
    <row r="171" spans="1:14" x14ac:dyDescent="0.25">
      <c r="A171" t="s">
        <v>30</v>
      </c>
      <c r="B171" t="s">
        <v>189</v>
      </c>
      <c r="C171" t="s">
        <v>32</v>
      </c>
      <c r="D171" s="3">
        <v>45740</v>
      </c>
      <c r="E171" t="s">
        <v>1410</v>
      </c>
      <c r="F171" t="s">
        <v>1411</v>
      </c>
      <c r="G171" t="s">
        <v>1412</v>
      </c>
      <c r="H171" t="s">
        <v>1366</v>
      </c>
      <c r="I171" t="s">
        <v>17</v>
      </c>
      <c r="J171" s="3">
        <v>45748</v>
      </c>
      <c r="K171" s="3">
        <v>45748</v>
      </c>
      <c r="M171" s="8" t="str">
        <f>IFERROR(IF(I171="Booked",VLOOKUP(K171,'FIN CAL LOOKUP'!$A:$J,7,1),IF(I171="Complete",VLOOKUP(J171,'FIN CAL LOOKUP'!$A:$J,7,1),VLOOKUP(D171,'FIN CAL LOOKUP'!$A:$J,7,1))),"Not Applicable")</f>
        <v>APR, FY25</v>
      </c>
      <c r="N171" s="8" t="str">
        <f>IFERROR(IF(I171="Booked",VLOOKUP(K171,'FIN CAL LOOKUP'!$A:$J,10,1),IF(I171="Complete",VLOOKUP(J171,'FIN CAL LOOKUP'!$A:$J,10,1),VLOOKUP(D171,'FIN CAL LOOKUP'!$A:$J,10,1))),"Not Applicable")</f>
        <v>Q4, FY25</v>
      </c>
    </row>
    <row r="172" spans="1:14" x14ac:dyDescent="0.25">
      <c r="A172" t="s">
        <v>30</v>
      </c>
      <c r="B172" t="s">
        <v>189</v>
      </c>
      <c r="C172" t="s">
        <v>32</v>
      </c>
      <c r="D172" s="3">
        <v>45740</v>
      </c>
      <c r="E172" t="s">
        <v>1410</v>
      </c>
      <c r="F172" t="s">
        <v>1411</v>
      </c>
      <c r="G172" t="s">
        <v>1412</v>
      </c>
      <c r="H172" t="s">
        <v>1367</v>
      </c>
      <c r="I172" t="s">
        <v>17</v>
      </c>
      <c r="J172" s="3">
        <v>45741</v>
      </c>
      <c r="K172" s="3">
        <v>45673</v>
      </c>
      <c r="M172" s="8" t="str">
        <f>IFERROR(IF(I172="Booked",VLOOKUP(K172,'FIN CAL LOOKUP'!$A:$J,7,1),IF(I172="Complete",VLOOKUP(J172,'FIN CAL LOOKUP'!$A:$J,7,1),VLOOKUP(D172,'FIN CAL LOOKUP'!$A:$J,7,1))),"Not Applicable")</f>
        <v>MAR, FY25</v>
      </c>
      <c r="N172" s="8" t="str">
        <f>IFERROR(IF(I172="Booked",VLOOKUP(K172,'FIN CAL LOOKUP'!$A:$J,10,1),IF(I172="Complete",VLOOKUP(J172,'FIN CAL LOOKUP'!$A:$J,10,1),VLOOKUP(D172,'FIN CAL LOOKUP'!$A:$J,10,1))),"Not Applicable")</f>
        <v>Q3, FY25</v>
      </c>
    </row>
    <row r="173" spans="1:14" x14ac:dyDescent="0.25">
      <c r="A173" t="s">
        <v>30</v>
      </c>
      <c r="B173" t="s">
        <v>189</v>
      </c>
      <c r="C173" t="s">
        <v>32</v>
      </c>
      <c r="D173" s="3">
        <v>45740</v>
      </c>
      <c r="E173" t="s">
        <v>1410</v>
      </c>
      <c r="F173" t="s">
        <v>1411</v>
      </c>
      <c r="G173" t="s">
        <v>1412</v>
      </c>
      <c r="H173" t="s">
        <v>1367</v>
      </c>
      <c r="I173" t="s">
        <v>17</v>
      </c>
      <c r="J173" s="3">
        <v>45748</v>
      </c>
      <c r="K173" s="3">
        <v>45748</v>
      </c>
      <c r="M173" s="8" t="str">
        <f>IFERROR(IF(I173="Booked",VLOOKUP(K173,'FIN CAL LOOKUP'!$A:$J,7,1),IF(I173="Complete",VLOOKUP(J173,'FIN CAL LOOKUP'!$A:$J,7,1),VLOOKUP(D173,'FIN CAL LOOKUP'!$A:$J,7,1))),"Not Applicable")</f>
        <v>APR, FY25</v>
      </c>
      <c r="N173" s="8" t="str">
        <f>IFERROR(IF(I173="Booked",VLOOKUP(K173,'FIN CAL LOOKUP'!$A:$J,10,1),IF(I173="Complete",VLOOKUP(J173,'FIN CAL LOOKUP'!$A:$J,10,1),VLOOKUP(D173,'FIN CAL LOOKUP'!$A:$J,10,1))),"Not Applicable")</f>
        <v>Q4, FY25</v>
      </c>
    </row>
    <row r="174" spans="1:14" x14ac:dyDescent="0.25">
      <c r="A174" t="s">
        <v>30</v>
      </c>
      <c r="B174" t="s">
        <v>189</v>
      </c>
      <c r="C174" t="s">
        <v>32</v>
      </c>
      <c r="D174" s="3">
        <v>45740</v>
      </c>
      <c r="E174" t="s">
        <v>1410</v>
      </c>
      <c r="F174" t="s">
        <v>1411</v>
      </c>
      <c r="G174" t="s">
        <v>1412</v>
      </c>
      <c r="H174" t="s">
        <v>1368</v>
      </c>
      <c r="I174" t="s">
        <v>17</v>
      </c>
      <c r="J174" s="3">
        <v>45741</v>
      </c>
      <c r="K174" s="3">
        <v>45673</v>
      </c>
      <c r="M174" s="8" t="str">
        <f>IFERROR(IF(I174="Booked",VLOOKUP(K174,'FIN CAL LOOKUP'!$A:$J,7,1),IF(I174="Complete",VLOOKUP(J174,'FIN CAL LOOKUP'!$A:$J,7,1),VLOOKUP(D174,'FIN CAL LOOKUP'!$A:$J,7,1))),"Not Applicable")</f>
        <v>MAR, FY25</v>
      </c>
      <c r="N174" s="8" t="str">
        <f>IFERROR(IF(I174="Booked",VLOOKUP(K174,'FIN CAL LOOKUP'!$A:$J,10,1),IF(I174="Complete",VLOOKUP(J174,'FIN CAL LOOKUP'!$A:$J,10,1),VLOOKUP(D174,'FIN CAL LOOKUP'!$A:$J,10,1))),"Not Applicable")</f>
        <v>Q3, FY25</v>
      </c>
    </row>
    <row r="175" spans="1:14" x14ac:dyDescent="0.25">
      <c r="A175" t="s">
        <v>30</v>
      </c>
      <c r="B175" t="s">
        <v>189</v>
      </c>
      <c r="C175" t="s">
        <v>32</v>
      </c>
      <c r="D175" s="3">
        <v>45740</v>
      </c>
      <c r="E175" t="s">
        <v>1410</v>
      </c>
      <c r="F175" t="s">
        <v>1411</v>
      </c>
      <c r="G175" t="s">
        <v>1412</v>
      </c>
      <c r="H175" t="s">
        <v>1368</v>
      </c>
      <c r="I175" t="s">
        <v>17</v>
      </c>
      <c r="J175" s="3">
        <v>45748</v>
      </c>
      <c r="K175" s="3">
        <v>45748</v>
      </c>
      <c r="M175" s="8" t="str">
        <f>IFERROR(IF(I175="Booked",VLOOKUP(K175,'FIN CAL LOOKUP'!$A:$J,7,1),IF(I175="Complete",VLOOKUP(J175,'FIN CAL LOOKUP'!$A:$J,7,1),VLOOKUP(D175,'FIN CAL LOOKUP'!$A:$J,7,1))),"Not Applicable")</f>
        <v>APR, FY25</v>
      </c>
      <c r="N175" s="8" t="str">
        <f>IFERROR(IF(I175="Booked",VLOOKUP(K175,'FIN CAL LOOKUP'!$A:$J,10,1),IF(I175="Complete",VLOOKUP(J175,'FIN CAL LOOKUP'!$A:$J,10,1),VLOOKUP(D175,'FIN CAL LOOKUP'!$A:$J,10,1))),"Not Applicable")</f>
        <v>Q4, FY25</v>
      </c>
    </row>
    <row r="176" spans="1:14" x14ac:dyDescent="0.25">
      <c r="A176" t="s">
        <v>30</v>
      </c>
      <c r="B176" t="s">
        <v>189</v>
      </c>
      <c r="C176" t="s">
        <v>32</v>
      </c>
      <c r="D176" s="3">
        <v>45740</v>
      </c>
      <c r="E176" t="s">
        <v>1410</v>
      </c>
      <c r="F176" t="s">
        <v>1411</v>
      </c>
      <c r="G176" t="s">
        <v>1412</v>
      </c>
      <c r="H176" t="s">
        <v>1369</v>
      </c>
      <c r="I176" t="s">
        <v>17</v>
      </c>
      <c r="J176" s="3">
        <v>45741</v>
      </c>
      <c r="K176" s="3">
        <v>45673</v>
      </c>
      <c r="M176" s="8" t="str">
        <f>IFERROR(IF(I176="Booked",VLOOKUP(K176,'FIN CAL LOOKUP'!$A:$J,7,1),IF(I176="Complete",VLOOKUP(J176,'FIN CAL LOOKUP'!$A:$J,7,1),VLOOKUP(D176,'FIN CAL LOOKUP'!$A:$J,7,1))),"Not Applicable")</f>
        <v>MAR, FY25</v>
      </c>
      <c r="N176" s="8" t="str">
        <f>IFERROR(IF(I176="Booked",VLOOKUP(K176,'FIN CAL LOOKUP'!$A:$J,10,1),IF(I176="Complete",VLOOKUP(J176,'FIN CAL LOOKUP'!$A:$J,10,1),VLOOKUP(D176,'FIN CAL LOOKUP'!$A:$J,10,1))),"Not Applicable")</f>
        <v>Q3, FY25</v>
      </c>
    </row>
    <row r="177" spans="1:14" x14ac:dyDescent="0.25">
      <c r="A177" t="s">
        <v>30</v>
      </c>
      <c r="B177" t="s">
        <v>189</v>
      </c>
      <c r="C177" t="s">
        <v>32</v>
      </c>
      <c r="D177" s="3">
        <v>45740</v>
      </c>
      <c r="E177" t="s">
        <v>1410</v>
      </c>
      <c r="F177" t="s">
        <v>1411</v>
      </c>
      <c r="G177" t="s">
        <v>1412</v>
      </c>
      <c r="H177" t="s">
        <v>1369</v>
      </c>
      <c r="I177" t="s">
        <v>17</v>
      </c>
      <c r="J177" s="3">
        <v>45748</v>
      </c>
      <c r="K177" s="3">
        <v>45748</v>
      </c>
      <c r="M177" s="8" t="str">
        <f>IFERROR(IF(I177="Booked",VLOOKUP(K177,'FIN CAL LOOKUP'!$A:$J,7,1),IF(I177="Complete",VLOOKUP(J177,'FIN CAL LOOKUP'!$A:$J,7,1),VLOOKUP(D177,'FIN CAL LOOKUP'!$A:$J,7,1))),"Not Applicable")</f>
        <v>APR, FY25</v>
      </c>
      <c r="N177" s="8" t="str">
        <f>IFERROR(IF(I177="Booked",VLOOKUP(K177,'FIN CAL LOOKUP'!$A:$J,10,1),IF(I177="Complete",VLOOKUP(J177,'FIN CAL LOOKUP'!$A:$J,10,1),VLOOKUP(D177,'FIN CAL LOOKUP'!$A:$J,10,1))),"Not Applicable")</f>
        <v>Q4, FY25</v>
      </c>
    </row>
    <row r="178" spans="1:14" x14ac:dyDescent="0.25">
      <c r="A178" t="s">
        <v>30</v>
      </c>
      <c r="B178" t="s">
        <v>189</v>
      </c>
      <c r="C178" t="s">
        <v>32</v>
      </c>
      <c r="D178" s="3">
        <v>45740</v>
      </c>
      <c r="E178" t="s">
        <v>1410</v>
      </c>
      <c r="F178" t="s">
        <v>1411</v>
      </c>
      <c r="G178" t="s">
        <v>1412</v>
      </c>
      <c r="H178" t="s">
        <v>1370</v>
      </c>
      <c r="I178" t="s">
        <v>17</v>
      </c>
      <c r="J178" s="3">
        <v>45741</v>
      </c>
      <c r="K178" s="3">
        <v>45673</v>
      </c>
      <c r="M178" s="8" t="str">
        <f>IFERROR(IF(I178="Booked",VLOOKUP(K178,'FIN CAL LOOKUP'!$A:$J,7,1),IF(I178="Complete",VLOOKUP(J178,'FIN CAL LOOKUP'!$A:$J,7,1),VLOOKUP(D178,'FIN CAL LOOKUP'!$A:$J,7,1))),"Not Applicable")</f>
        <v>MAR, FY25</v>
      </c>
      <c r="N178" s="8" t="str">
        <f>IFERROR(IF(I178="Booked",VLOOKUP(K178,'FIN CAL LOOKUP'!$A:$J,10,1),IF(I178="Complete",VLOOKUP(J178,'FIN CAL LOOKUP'!$A:$J,10,1),VLOOKUP(D178,'FIN CAL LOOKUP'!$A:$J,10,1))),"Not Applicable")</f>
        <v>Q3, FY25</v>
      </c>
    </row>
    <row r="179" spans="1:14" x14ac:dyDescent="0.25">
      <c r="A179" t="s">
        <v>30</v>
      </c>
      <c r="B179" t="s">
        <v>189</v>
      </c>
      <c r="C179" t="s">
        <v>32</v>
      </c>
      <c r="D179" s="3">
        <v>45740</v>
      </c>
      <c r="E179" t="s">
        <v>1410</v>
      </c>
      <c r="F179" t="s">
        <v>1411</v>
      </c>
      <c r="G179" t="s">
        <v>1412</v>
      </c>
      <c r="H179" t="s">
        <v>1370</v>
      </c>
      <c r="I179" t="s">
        <v>17</v>
      </c>
      <c r="J179" s="3">
        <v>45748</v>
      </c>
      <c r="K179" s="3">
        <v>45748</v>
      </c>
      <c r="M179" s="8" t="str">
        <f>IFERROR(IF(I179="Booked",VLOOKUP(K179,'FIN CAL LOOKUP'!$A:$J,7,1),IF(I179="Complete",VLOOKUP(J179,'FIN CAL LOOKUP'!$A:$J,7,1),VLOOKUP(D179,'FIN CAL LOOKUP'!$A:$J,7,1))),"Not Applicable")</f>
        <v>APR, FY25</v>
      </c>
      <c r="N179" s="8" t="str">
        <f>IFERROR(IF(I179="Booked",VLOOKUP(K179,'FIN CAL LOOKUP'!$A:$J,10,1),IF(I179="Complete",VLOOKUP(J179,'FIN CAL LOOKUP'!$A:$J,10,1),VLOOKUP(D179,'FIN CAL LOOKUP'!$A:$J,10,1))),"Not Applicable")</f>
        <v>Q4, FY25</v>
      </c>
    </row>
    <row r="180" spans="1:14" x14ac:dyDescent="0.25">
      <c r="A180" t="s">
        <v>30</v>
      </c>
      <c r="B180" t="s">
        <v>189</v>
      </c>
      <c r="C180" t="s">
        <v>32</v>
      </c>
      <c r="D180" s="3">
        <v>45740</v>
      </c>
      <c r="E180" t="s">
        <v>1410</v>
      </c>
      <c r="F180" t="s">
        <v>1411</v>
      </c>
      <c r="G180" t="s">
        <v>1412</v>
      </c>
      <c r="H180" t="s">
        <v>8</v>
      </c>
      <c r="I180" t="s">
        <v>17</v>
      </c>
      <c r="J180" s="3">
        <v>45741</v>
      </c>
      <c r="K180" s="3">
        <v>45673</v>
      </c>
      <c r="M180" s="8" t="str">
        <f>IFERROR(IF(I180="Booked",VLOOKUP(K180,'FIN CAL LOOKUP'!$A:$J,7,1),IF(I180="Complete",VLOOKUP(J180,'FIN CAL LOOKUP'!$A:$J,7,1),VLOOKUP(D180,'FIN CAL LOOKUP'!$A:$J,7,1))),"Not Applicable")</f>
        <v>MAR, FY25</v>
      </c>
      <c r="N180" s="8" t="str">
        <f>IFERROR(IF(I180="Booked",VLOOKUP(K180,'FIN CAL LOOKUP'!$A:$J,10,1),IF(I180="Complete",VLOOKUP(J180,'FIN CAL LOOKUP'!$A:$J,10,1),VLOOKUP(D180,'FIN CAL LOOKUP'!$A:$J,10,1))),"Not Applicable")</f>
        <v>Q3, FY25</v>
      </c>
    </row>
    <row r="181" spans="1:14" x14ac:dyDescent="0.25">
      <c r="A181" t="s">
        <v>30</v>
      </c>
      <c r="B181" t="s">
        <v>189</v>
      </c>
      <c r="C181" t="s">
        <v>32</v>
      </c>
      <c r="D181" s="3">
        <v>45740</v>
      </c>
      <c r="E181" t="s">
        <v>1410</v>
      </c>
      <c r="F181" t="s">
        <v>1411</v>
      </c>
      <c r="G181" t="s">
        <v>1412</v>
      </c>
      <c r="H181" t="s">
        <v>9</v>
      </c>
      <c r="I181" t="s">
        <v>17</v>
      </c>
      <c r="J181" s="3">
        <v>45747</v>
      </c>
      <c r="K181" s="3">
        <v>45673</v>
      </c>
      <c r="M181" s="8" t="str">
        <f>IFERROR(IF(I181="Booked",VLOOKUP(K181,'FIN CAL LOOKUP'!$A:$J,7,1),IF(I181="Complete",VLOOKUP(J181,'FIN CAL LOOKUP'!$A:$J,7,1),VLOOKUP(D181,'FIN CAL LOOKUP'!$A:$J,7,1))),"Not Applicable")</f>
        <v>APR, FY25</v>
      </c>
      <c r="N181" s="8" t="str">
        <f>IFERROR(IF(I181="Booked",VLOOKUP(K181,'FIN CAL LOOKUP'!$A:$J,10,1),IF(I181="Complete",VLOOKUP(J181,'FIN CAL LOOKUP'!$A:$J,10,1),VLOOKUP(D181,'FIN CAL LOOKUP'!$A:$J,10,1))),"Not Applicable")</f>
        <v>Q4, FY25</v>
      </c>
    </row>
    <row r="182" spans="1:14" x14ac:dyDescent="0.25">
      <c r="A182" t="s">
        <v>30</v>
      </c>
      <c r="B182" t="s">
        <v>189</v>
      </c>
      <c r="C182" t="s">
        <v>32</v>
      </c>
      <c r="D182" s="3">
        <v>45740</v>
      </c>
      <c r="E182" t="s">
        <v>1410</v>
      </c>
      <c r="F182" t="s">
        <v>1411</v>
      </c>
      <c r="G182" t="s">
        <v>1412</v>
      </c>
      <c r="H182" t="s">
        <v>10</v>
      </c>
      <c r="I182" t="s">
        <v>17</v>
      </c>
      <c r="J182" s="3">
        <v>45747</v>
      </c>
      <c r="K182" s="3">
        <v>45673</v>
      </c>
      <c r="M182" s="8" t="str">
        <f>IFERROR(IF(I182="Booked",VLOOKUP(K182,'FIN CAL LOOKUP'!$A:$J,7,1),IF(I182="Complete",VLOOKUP(J182,'FIN CAL LOOKUP'!$A:$J,7,1),VLOOKUP(D182,'FIN CAL LOOKUP'!$A:$J,7,1))),"Not Applicable")</f>
        <v>APR, FY25</v>
      </c>
      <c r="N182" s="8" t="str">
        <f>IFERROR(IF(I182="Booked",VLOOKUP(K182,'FIN CAL LOOKUP'!$A:$J,10,1),IF(I182="Complete",VLOOKUP(J182,'FIN CAL LOOKUP'!$A:$J,10,1),VLOOKUP(D182,'FIN CAL LOOKUP'!$A:$J,10,1))),"Not Applicable")</f>
        <v>Q4, FY25</v>
      </c>
    </row>
    <row r="183" spans="1:14" x14ac:dyDescent="0.25">
      <c r="A183" t="s">
        <v>30</v>
      </c>
      <c r="B183" t="s">
        <v>189</v>
      </c>
      <c r="C183" t="s">
        <v>32</v>
      </c>
      <c r="D183" s="3">
        <v>45740</v>
      </c>
      <c r="E183" t="s">
        <v>1410</v>
      </c>
      <c r="F183" t="s">
        <v>1411</v>
      </c>
      <c r="G183" t="s">
        <v>1412</v>
      </c>
      <c r="H183" t="s">
        <v>10</v>
      </c>
      <c r="I183" t="s">
        <v>17</v>
      </c>
      <c r="J183" s="3">
        <v>45756</v>
      </c>
      <c r="K183" s="3">
        <v>45756</v>
      </c>
      <c r="M183" s="8" t="str">
        <f>IFERROR(IF(I183="Booked",VLOOKUP(K183,'FIN CAL LOOKUP'!$A:$J,7,1),IF(I183="Complete",VLOOKUP(J183,'FIN CAL LOOKUP'!$A:$J,7,1),VLOOKUP(D183,'FIN CAL LOOKUP'!$A:$J,7,1))),"Not Applicable")</f>
        <v>APR, FY25</v>
      </c>
      <c r="N183" s="8" t="str">
        <f>IFERROR(IF(I183="Booked",VLOOKUP(K183,'FIN CAL LOOKUP'!$A:$J,10,1),IF(I183="Complete",VLOOKUP(J183,'FIN CAL LOOKUP'!$A:$J,10,1),VLOOKUP(D183,'FIN CAL LOOKUP'!$A:$J,10,1))),"Not Applicable")</f>
        <v>Q4, FY25</v>
      </c>
    </row>
    <row r="184" spans="1:14" x14ac:dyDescent="0.25">
      <c r="A184" t="s">
        <v>30</v>
      </c>
      <c r="B184" t="s">
        <v>189</v>
      </c>
      <c r="C184" t="s">
        <v>32</v>
      </c>
      <c r="D184" s="3">
        <v>45740</v>
      </c>
      <c r="E184" t="s">
        <v>1410</v>
      </c>
      <c r="F184" t="s">
        <v>1411</v>
      </c>
      <c r="G184" t="s">
        <v>1412</v>
      </c>
      <c r="H184" t="s">
        <v>11</v>
      </c>
      <c r="I184" t="s">
        <v>17</v>
      </c>
      <c r="J184" s="3">
        <v>45741</v>
      </c>
      <c r="K184" s="3">
        <v>45673</v>
      </c>
      <c r="M184" s="8" t="str">
        <f>IFERROR(IF(I184="Booked",VLOOKUP(K184,'FIN CAL LOOKUP'!$A:$J,7,1),IF(I184="Complete",VLOOKUP(J184,'FIN CAL LOOKUP'!$A:$J,7,1),VLOOKUP(D184,'FIN CAL LOOKUP'!$A:$J,7,1))),"Not Applicable")</f>
        <v>MAR, FY25</v>
      </c>
      <c r="N184" s="8" t="str">
        <f>IFERROR(IF(I184="Booked",VLOOKUP(K184,'FIN CAL LOOKUP'!$A:$J,10,1),IF(I184="Complete",VLOOKUP(J184,'FIN CAL LOOKUP'!$A:$J,10,1),VLOOKUP(D184,'FIN CAL LOOKUP'!$A:$J,10,1))),"Not Applicable")</f>
        <v>Q3, FY25</v>
      </c>
    </row>
    <row r="185" spans="1:14" x14ac:dyDescent="0.25">
      <c r="A185" t="s">
        <v>12</v>
      </c>
      <c r="B185" t="s">
        <v>13</v>
      </c>
      <c r="C185" t="s">
        <v>16</v>
      </c>
      <c r="D185" s="3">
        <v>45735</v>
      </c>
      <c r="E185" t="s">
        <v>1413</v>
      </c>
      <c r="F185" t="s">
        <v>1414</v>
      </c>
      <c r="G185" t="s">
        <v>1415</v>
      </c>
      <c r="H185" t="s">
        <v>4</v>
      </c>
      <c r="I185" t="s">
        <v>17</v>
      </c>
      <c r="J185" s="3">
        <v>45741</v>
      </c>
      <c r="K185" s="3">
        <v>45708</v>
      </c>
      <c r="M185" s="8" t="str">
        <f>IFERROR(IF(I185="Booked",VLOOKUP(K185,'FIN CAL LOOKUP'!$A:$J,7,1),IF(I185="Complete",VLOOKUP(J185,'FIN CAL LOOKUP'!$A:$J,7,1),VLOOKUP(D185,'FIN CAL LOOKUP'!$A:$J,7,1))),"Not Applicable")</f>
        <v>MAR, FY25</v>
      </c>
      <c r="N185" s="8" t="str">
        <f>IFERROR(IF(I185="Booked",VLOOKUP(K185,'FIN CAL LOOKUP'!$A:$J,10,1),IF(I185="Complete",VLOOKUP(J185,'FIN CAL LOOKUP'!$A:$J,10,1),VLOOKUP(D185,'FIN CAL LOOKUP'!$A:$J,10,1))),"Not Applicable")</f>
        <v>Q3, FY25</v>
      </c>
    </row>
    <row r="186" spans="1:14" x14ac:dyDescent="0.25">
      <c r="A186" t="s">
        <v>12</v>
      </c>
      <c r="B186" t="s">
        <v>13</v>
      </c>
      <c r="C186" t="s">
        <v>16</v>
      </c>
      <c r="D186" s="3">
        <v>45735</v>
      </c>
      <c r="E186" t="s">
        <v>1413</v>
      </c>
      <c r="F186" t="s">
        <v>1414</v>
      </c>
      <c r="G186" t="s">
        <v>1415</v>
      </c>
      <c r="H186" t="s">
        <v>7</v>
      </c>
      <c r="I186" t="s">
        <v>17</v>
      </c>
      <c r="J186" s="3">
        <v>45741</v>
      </c>
      <c r="K186" s="3">
        <v>45708</v>
      </c>
      <c r="M186" s="8" t="str">
        <f>IFERROR(IF(I186="Booked",VLOOKUP(K186,'FIN CAL LOOKUP'!$A:$J,7,1),IF(I186="Complete",VLOOKUP(J186,'FIN CAL LOOKUP'!$A:$J,7,1),VLOOKUP(D186,'FIN CAL LOOKUP'!$A:$J,7,1))),"Not Applicable")</f>
        <v>MAR, FY25</v>
      </c>
      <c r="N186" s="8" t="str">
        <f>IFERROR(IF(I186="Booked",VLOOKUP(K186,'FIN CAL LOOKUP'!$A:$J,10,1),IF(I186="Complete",VLOOKUP(J186,'FIN CAL LOOKUP'!$A:$J,10,1),VLOOKUP(D186,'FIN CAL LOOKUP'!$A:$J,10,1))),"Not Applicable")</f>
        <v>Q3, FY25</v>
      </c>
    </row>
    <row r="187" spans="1:14" x14ac:dyDescent="0.25">
      <c r="A187" t="s">
        <v>12</v>
      </c>
      <c r="B187" t="s">
        <v>13</v>
      </c>
      <c r="C187" t="s">
        <v>16</v>
      </c>
      <c r="D187" s="3">
        <v>45735</v>
      </c>
      <c r="E187" t="s">
        <v>1413</v>
      </c>
      <c r="F187" t="s">
        <v>1414</v>
      </c>
      <c r="G187" t="s">
        <v>1415</v>
      </c>
      <c r="H187" t="s">
        <v>1366</v>
      </c>
      <c r="I187" t="s">
        <v>17</v>
      </c>
      <c r="J187" s="3">
        <v>45741</v>
      </c>
      <c r="K187" s="3">
        <v>45708</v>
      </c>
      <c r="M187" s="8" t="str">
        <f>IFERROR(IF(I187="Booked",VLOOKUP(K187,'FIN CAL LOOKUP'!$A:$J,7,1),IF(I187="Complete",VLOOKUP(J187,'FIN CAL LOOKUP'!$A:$J,7,1),VLOOKUP(D187,'FIN CAL LOOKUP'!$A:$J,7,1))),"Not Applicable")</f>
        <v>MAR, FY25</v>
      </c>
      <c r="N187" s="8" t="str">
        <f>IFERROR(IF(I187="Booked",VLOOKUP(K187,'FIN CAL LOOKUP'!$A:$J,10,1),IF(I187="Complete",VLOOKUP(J187,'FIN CAL LOOKUP'!$A:$J,10,1),VLOOKUP(D187,'FIN CAL LOOKUP'!$A:$J,10,1))),"Not Applicable")</f>
        <v>Q3, FY25</v>
      </c>
    </row>
    <row r="188" spans="1:14" x14ac:dyDescent="0.25">
      <c r="A188" t="s">
        <v>12</v>
      </c>
      <c r="B188" t="s">
        <v>13</v>
      </c>
      <c r="C188" t="s">
        <v>16</v>
      </c>
      <c r="D188" s="3">
        <v>45735</v>
      </c>
      <c r="E188" t="s">
        <v>1413</v>
      </c>
      <c r="F188" t="s">
        <v>1414</v>
      </c>
      <c r="G188" t="s">
        <v>1415</v>
      </c>
      <c r="H188" t="s">
        <v>1367</v>
      </c>
      <c r="I188" t="s">
        <v>17</v>
      </c>
      <c r="J188" s="3">
        <v>45741</v>
      </c>
      <c r="K188" s="3">
        <v>45708</v>
      </c>
      <c r="M188" s="8" t="str">
        <f>IFERROR(IF(I188="Booked",VLOOKUP(K188,'FIN CAL LOOKUP'!$A:$J,7,1),IF(I188="Complete",VLOOKUP(J188,'FIN CAL LOOKUP'!$A:$J,7,1),VLOOKUP(D188,'FIN CAL LOOKUP'!$A:$J,7,1))),"Not Applicable")</f>
        <v>MAR, FY25</v>
      </c>
      <c r="N188" s="8" t="str">
        <f>IFERROR(IF(I188="Booked",VLOOKUP(K188,'FIN CAL LOOKUP'!$A:$J,10,1),IF(I188="Complete",VLOOKUP(J188,'FIN CAL LOOKUP'!$A:$J,10,1),VLOOKUP(D188,'FIN CAL LOOKUP'!$A:$J,10,1))),"Not Applicable")</f>
        <v>Q3, FY25</v>
      </c>
    </row>
    <row r="189" spans="1:14" x14ac:dyDescent="0.25">
      <c r="A189" t="s">
        <v>12</v>
      </c>
      <c r="B189" t="s">
        <v>13</v>
      </c>
      <c r="C189" t="s">
        <v>16</v>
      </c>
      <c r="D189" s="3">
        <v>45735</v>
      </c>
      <c r="E189" t="s">
        <v>1413</v>
      </c>
      <c r="F189" t="s">
        <v>1414</v>
      </c>
      <c r="G189" t="s">
        <v>1415</v>
      </c>
      <c r="H189" t="s">
        <v>1368</v>
      </c>
      <c r="I189" t="s">
        <v>17</v>
      </c>
      <c r="J189" s="3">
        <v>45741</v>
      </c>
      <c r="K189" s="3">
        <v>45708</v>
      </c>
      <c r="M189" s="8" t="str">
        <f>IFERROR(IF(I189="Booked",VLOOKUP(K189,'FIN CAL LOOKUP'!$A:$J,7,1),IF(I189="Complete",VLOOKUP(J189,'FIN CAL LOOKUP'!$A:$J,7,1),VLOOKUP(D189,'FIN CAL LOOKUP'!$A:$J,7,1))),"Not Applicable")</f>
        <v>MAR, FY25</v>
      </c>
      <c r="N189" s="8" t="str">
        <f>IFERROR(IF(I189="Booked",VLOOKUP(K189,'FIN CAL LOOKUP'!$A:$J,10,1),IF(I189="Complete",VLOOKUP(J189,'FIN CAL LOOKUP'!$A:$J,10,1),VLOOKUP(D189,'FIN CAL LOOKUP'!$A:$J,10,1))),"Not Applicable")</f>
        <v>Q3, FY25</v>
      </c>
    </row>
    <row r="190" spans="1:14" x14ac:dyDescent="0.25">
      <c r="A190" t="s">
        <v>12</v>
      </c>
      <c r="B190" t="s">
        <v>13</v>
      </c>
      <c r="C190" t="s">
        <v>16</v>
      </c>
      <c r="D190" s="3">
        <v>45735</v>
      </c>
      <c r="E190" t="s">
        <v>1413</v>
      </c>
      <c r="F190" t="s">
        <v>1414</v>
      </c>
      <c r="G190" t="s">
        <v>1415</v>
      </c>
      <c r="H190" t="s">
        <v>1369</v>
      </c>
      <c r="I190" t="s">
        <v>17</v>
      </c>
      <c r="J190" s="3">
        <v>45741</v>
      </c>
      <c r="K190" s="3">
        <v>45708</v>
      </c>
      <c r="M190" s="8" t="str">
        <f>IFERROR(IF(I190="Booked",VLOOKUP(K190,'FIN CAL LOOKUP'!$A:$J,7,1),IF(I190="Complete",VLOOKUP(J190,'FIN CAL LOOKUP'!$A:$J,7,1),VLOOKUP(D190,'FIN CAL LOOKUP'!$A:$J,7,1))),"Not Applicable")</f>
        <v>MAR, FY25</v>
      </c>
      <c r="N190" s="8" t="str">
        <f>IFERROR(IF(I190="Booked",VLOOKUP(K190,'FIN CAL LOOKUP'!$A:$J,10,1),IF(I190="Complete",VLOOKUP(J190,'FIN CAL LOOKUP'!$A:$J,10,1),VLOOKUP(D190,'FIN CAL LOOKUP'!$A:$J,10,1))),"Not Applicable")</f>
        <v>Q3, FY25</v>
      </c>
    </row>
    <row r="191" spans="1:14" x14ac:dyDescent="0.25">
      <c r="A191" t="s">
        <v>12</v>
      </c>
      <c r="B191" t="s">
        <v>13</v>
      </c>
      <c r="C191" t="s">
        <v>16</v>
      </c>
      <c r="D191" s="3">
        <v>45735</v>
      </c>
      <c r="E191" t="s">
        <v>1413</v>
      </c>
      <c r="F191" t="s">
        <v>1414</v>
      </c>
      <c r="G191" t="s">
        <v>1415</v>
      </c>
      <c r="H191" t="s">
        <v>1370</v>
      </c>
      <c r="I191" t="s">
        <v>17</v>
      </c>
      <c r="J191" s="3">
        <v>45741</v>
      </c>
      <c r="K191" s="3">
        <v>45708</v>
      </c>
      <c r="M191" s="8" t="str">
        <f>IFERROR(IF(I191="Booked",VLOOKUP(K191,'FIN CAL LOOKUP'!$A:$J,7,1),IF(I191="Complete",VLOOKUP(J191,'FIN CAL LOOKUP'!$A:$J,7,1),VLOOKUP(D191,'FIN CAL LOOKUP'!$A:$J,7,1))),"Not Applicable")</f>
        <v>MAR, FY25</v>
      </c>
      <c r="N191" s="8" t="str">
        <f>IFERROR(IF(I191="Booked",VLOOKUP(K191,'FIN CAL LOOKUP'!$A:$J,10,1),IF(I191="Complete",VLOOKUP(J191,'FIN CAL LOOKUP'!$A:$J,10,1),VLOOKUP(D191,'FIN CAL LOOKUP'!$A:$J,10,1))),"Not Applicable")</f>
        <v>Q3, FY25</v>
      </c>
    </row>
    <row r="192" spans="1:14" x14ac:dyDescent="0.25">
      <c r="A192" t="s">
        <v>12</v>
      </c>
      <c r="B192" t="s">
        <v>13</v>
      </c>
      <c r="C192" t="s">
        <v>16</v>
      </c>
      <c r="D192" s="3">
        <v>45735</v>
      </c>
      <c r="E192" t="s">
        <v>1413</v>
      </c>
      <c r="F192" t="s">
        <v>1414</v>
      </c>
      <c r="G192" t="s">
        <v>1415</v>
      </c>
      <c r="H192" t="s">
        <v>8</v>
      </c>
      <c r="I192" t="s">
        <v>17</v>
      </c>
      <c r="J192" s="3">
        <v>45741</v>
      </c>
      <c r="K192" s="3">
        <v>45708</v>
      </c>
      <c r="M192" s="8" t="str">
        <f>IFERROR(IF(I192="Booked",VLOOKUP(K192,'FIN CAL LOOKUP'!$A:$J,7,1),IF(I192="Complete",VLOOKUP(J192,'FIN CAL LOOKUP'!$A:$J,7,1),VLOOKUP(D192,'FIN CAL LOOKUP'!$A:$J,7,1))),"Not Applicable")</f>
        <v>MAR, FY25</v>
      </c>
      <c r="N192" s="8" t="str">
        <f>IFERROR(IF(I192="Booked",VLOOKUP(K192,'FIN CAL LOOKUP'!$A:$J,10,1),IF(I192="Complete",VLOOKUP(J192,'FIN CAL LOOKUP'!$A:$J,10,1),VLOOKUP(D192,'FIN CAL LOOKUP'!$A:$J,10,1))),"Not Applicable")</f>
        <v>Q3, FY25</v>
      </c>
    </row>
    <row r="193" spans="1:14" x14ac:dyDescent="0.25">
      <c r="A193" t="s">
        <v>12</v>
      </c>
      <c r="B193" t="s">
        <v>13</v>
      </c>
      <c r="C193" t="s">
        <v>16</v>
      </c>
      <c r="D193" s="3">
        <v>45735</v>
      </c>
      <c r="E193" t="s">
        <v>1413</v>
      </c>
      <c r="F193" t="s">
        <v>1414</v>
      </c>
      <c r="G193" t="s">
        <v>1415</v>
      </c>
      <c r="H193" t="s">
        <v>9</v>
      </c>
      <c r="I193" t="s">
        <v>17</v>
      </c>
      <c r="J193" s="3">
        <v>45741</v>
      </c>
      <c r="K193" s="3">
        <v>45708</v>
      </c>
      <c r="M193" s="8" t="str">
        <f>IFERROR(IF(I193="Booked",VLOOKUP(K193,'FIN CAL LOOKUP'!$A:$J,7,1),IF(I193="Complete",VLOOKUP(J193,'FIN CAL LOOKUP'!$A:$J,7,1),VLOOKUP(D193,'FIN CAL LOOKUP'!$A:$J,7,1))),"Not Applicable")</f>
        <v>MAR, FY25</v>
      </c>
      <c r="N193" s="8" t="str">
        <f>IFERROR(IF(I193="Booked",VLOOKUP(K193,'FIN CAL LOOKUP'!$A:$J,10,1),IF(I193="Complete",VLOOKUP(J193,'FIN CAL LOOKUP'!$A:$J,10,1),VLOOKUP(D193,'FIN CAL LOOKUP'!$A:$J,10,1))),"Not Applicable")</f>
        <v>Q3, FY25</v>
      </c>
    </row>
    <row r="194" spans="1:14" x14ac:dyDescent="0.25">
      <c r="A194" t="s">
        <v>12</v>
      </c>
      <c r="B194" t="s">
        <v>13</v>
      </c>
      <c r="C194" t="s">
        <v>16</v>
      </c>
      <c r="D194" s="3">
        <v>45735</v>
      </c>
      <c r="E194" t="s">
        <v>1413</v>
      </c>
      <c r="F194" t="s">
        <v>1414</v>
      </c>
      <c r="G194" t="s">
        <v>1415</v>
      </c>
      <c r="H194" t="s">
        <v>10</v>
      </c>
      <c r="I194" t="s">
        <v>17</v>
      </c>
      <c r="J194" s="3">
        <v>45741</v>
      </c>
      <c r="K194" s="3">
        <v>45708</v>
      </c>
      <c r="M194" s="8" t="str">
        <f>IFERROR(IF(I194="Booked",VLOOKUP(K194,'FIN CAL LOOKUP'!$A:$J,7,1),IF(I194="Complete",VLOOKUP(J194,'FIN CAL LOOKUP'!$A:$J,7,1),VLOOKUP(D194,'FIN CAL LOOKUP'!$A:$J,7,1))),"Not Applicable")</f>
        <v>MAR, FY25</v>
      </c>
      <c r="N194" s="8" t="str">
        <f>IFERROR(IF(I194="Booked",VLOOKUP(K194,'FIN CAL LOOKUP'!$A:$J,10,1),IF(I194="Complete",VLOOKUP(J194,'FIN CAL LOOKUP'!$A:$J,10,1),VLOOKUP(D194,'FIN CAL LOOKUP'!$A:$J,10,1))),"Not Applicable")</f>
        <v>Q3, FY25</v>
      </c>
    </row>
    <row r="195" spans="1:14" x14ac:dyDescent="0.25">
      <c r="A195" t="s">
        <v>12</v>
      </c>
      <c r="B195" t="s">
        <v>13</v>
      </c>
      <c r="C195" t="s">
        <v>16</v>
      </c>
      <c r="D195" s="3">
        <v>45735</v>
      </c>
      <c r="E195" t="s">
        <v>1413</v>
      </c>
      <c r="F195" t="s">
        <v>1414</v>
      </c>
      <c r="G195" t="s">
        <v>1415</v>
      </c>
      <c r="H195" t="s">
        <v>11</v>
      </c>
      <c r="I195" t="s">
        <v>17</v>
      </c>
      <c r="J195" s="3">
        <v>45741</v>
      </c>
      <c r="K195" s="3">
        <v>45708</v>
      </c>
      <c r="M195" s="8" t="str">
        <f>IFERROR(IF(I195="Booked",VLOOKUP(K195,'FIN CAL LOOKUP'!$A:$J,7,1),IF(I195="Complete",VLOOKUP(J195,'FIN CAL LOOKUP'!$A:$J,7,1),VLOOKUP(D195,'FIN CAL LOOKUP'!$A:$J,7,1))),"Not Applicable")</f>
        <v>MAR, FY25</v>
      </c>
      <c r="N195" s="8" t="str">
        <f>IFERROR(IF(I195="Booked",VLOOKUP(K195,'FIN CAL LOOKUP'!$A:$J,10,1),IF(I195="Complete",VLOOKUP(J195,'FIN CAL LOOKUP'!$A:$J,10,1),VLOOKUP(D195,'FIN CAL LOOKUP'!$A:$J,10,1))),"Not Applicable")</f>
        <v>Q3, FY25</v>
      </c>
    </row>
    <row r="196" spans="1:14" x14ac:dyDescent="0.25">
      <c r="A196" t="s">
        <v>46</v>
      </c>
      <c r="C196" t="s">
        <v>47</v>
      </c>
      <c r="D196" s="3">
        <v>45733</v>
      </c>
      <c r="E196" t="s">
        <v>514</v>
      </c>
      <c r="F196" t="s">
        <v>542</v>
      </c>
      <c r="G196" t="s">
        <v>1416</v>
      </c>
      <c r="H196" t="s">
        <v>4</v>
      </c>
      <c r="I196" t="s">
        <v>17</v>
      </c>
      <c r="J196" s="3">
        <v>45737</v>
      </c>
      <c r="K196" s="3">
        <v>45702</v>
      </c>
      <c r="M196" s="8" t="str">
        <f>IFERROR(IF(I196="Booked",VLOOKUP(K196,'FIN CAL LOOKUP'!$A:$J,7,1),IF(I196="Complete",VLOOKUP(J196,'FIN CAL LOOKUP'!$A:$J,7,1),VLOOKUP(D196,'FIN CAL LOOKUP'!$A:$J,7,1))),"Not Applicable")</f>
        <v>MAR, FY25</v>
      </c>
      <c r="N196" s="8" t="str">
        <f>IFERROR(IF(I196="Booked",VLOOKUP(K196,'FIN CAL LOOKUP'!$A:$J,10,1),IF(I196="Complete",VLOOKUP(J196,'FIN CAL LOOKUP'!$A:$J,10,1),VLOOKUP(D196,'FIN CAL LOOKUP'!$A:$J,10,1))),"Not Applicable")</f>
        <v>Q3, FY25</v>
      </c>
    </row>
    <row r="197" spans="1:14" x14ac:dyDescent="0.25">
      <c r="A197" t="s">
        <v>46</v>
      </c>
      <c r="C197" t="s">
        <v>47</v>
      </c>
      <c r="D197" s="3">
        <v>45733</v>
      </c>
      <c r="E197" t="s">
        <v>514</v>
      </c>
      <c r="F197" t="s">
        <v>542</v>
      </c>
      <c r="G197" t="s">
        <v>1416</v>
      </c>
      <c r="H197" t="s">
        <v>7</v>
      </c>
      <c r="I197" t="s">
        <v>17</v>
      </c>
      <c r="J197" s="3">
        <v>45737</v>
      </c>
      <c r="K197" s="3">
        <v>45702</v>
      </c>
      <c r="M197" s="8" t="str">
        <f>IFERROR(IF(I197="Booked",VLOOKUP(K197,'FIN CAL LOOKUP'!$A:$J,7,1),IF(I197="Complete",VLOOKUP(J197,'FIN CAL LOOKUP'!$A:$J,7,1),VLOOKUP(D197,'FIN CAL LOOKUP'!$A:$J,7,1))),"Not Applicable")</f>
        <v>MAR, FY25</v>
      </c>
      <c r="N197" s="8" t="str">
        <f>IFERROR(IF(I197="Booked",VLOOKUP(K197,'FIN CAL LOOKUP'!$A:$J,10,1),IF(I197="Complete",VLOOKUP(J197,'FIN CAL LOOKUP'!$A:$J,10,1),VLOOKUP(D197,'FIN CAL LOOKUP'!$A:$J,10,1))),"Not Applicable")</f>
        <v>Q3, FY25</v>
      </c>
    </row>
    <row r="198" spans="1:14" x14ac:dyDescent="0.25">
      <c r="A198" t="s">
        <v>46</v>
      </c>
      <c r="C198" t="s">
        <v>47</v>
      </c>
      <c r="D198" s="3">
        <v>45733</v>
      </c>
      <c r="E198" t="s">
        <v>514</v>
      </c>
      <c r="F198" t="s">
        <v>542</v>
      </c>
      <c r="G198" t="s">
        <v>1416</v>
      </c>
      <c r="H198" t="s">
        <v>1366</v>
      </c>
      <c r="I198" t="s">
        <v>17</v>
      </c>
      <c r="J198" s="3">
        <v>45741</v>
      </c>
      <c r="K198" s="3">
        <v>45702</v>
      </c>
      <c r="M198" s="8" t="str">
        <f>IFERROR(IF(I198="Booked",VLOOKUP(K198,'FIN CAL LOOKUP'!$A:$J,7,1),IF(I198="Complete",VLOOKUP(J198,'FIN CAL LOOKUP'!$A:$J,7,1),VLOOKUP(D198,'FIN CAL LOOKUP'!$A:$J,7,1))),"Not Applicable")</f>
        <v>MAR, FY25</v>
      </c>
      <c r="N198" s="8" t="str">
        <f>IFERROR(IF(I198="Booked",VLOOKUP(K198,'FIN CAL LOOKUP'!$A:$J,10,1),IF(I198="Complete",VLOOKUP(J198,'FIN CAL LOOKUP'!$A:$J,10,1),VLOOKUP(D198,'FIN CAL LOOKUP'!$A:$J,10,1))),"Not Applicable")</f>
        <v>Q3, FY25</v>
      </c>
    </row>
    <row r="199" spans="1:14" x14ac:dyDescent="0.25">
      <c r="A199" t="s">
        <v>46</v>
      </c>
      <c r="C199" t="s">
        <v>47</v>
      </c>
      <c r="D199" s="3">
        <v>45733</v>
      </c>
      <c r="E199" t="s">
        <v>514</v>
      </c>
      <c r="F199" t="s">
        <v>542</v>
      </c>
      <c r="G199" t="s">
        <v>1416</v>
      </c>
      <c r="H199" t="s">
        <v>1367</v>
      </c>
      <c r="I199" t="s">
        <v>17</v>
      </c>
      <c r="J199" s="3">
        <v>45741</v>
      </c>
      <c r="K199" s="3">
        <v>45702</v>
      </c>
      <c r="M199" s="8" t="str">
        <f>IFERROR(IF(I199="Booked",VLOOKUP(K199,'FIN CAL LOOKUP'!$A:$J,7,1),IF(I199="Complete",VLOOKUP(J199,'FIN CAL LOOKUP'!$A:$J,7,1),VLOOKUP(D199,'FIN CAL LOOKUP'!$A:$J,7,1))),"Not Applicable")</f>
        <v>MAR, FY25</v>
      </c>
      <c r="N199" s="8" t="str">
        <f>IFERROR(IF(I199="Booked",VLOOKUP(K199,'FIN CAL LOOKUP'!$A:$J,10,1),IF(I199="Complete",VLOOKUP(J199,'FIN CAL LOOKUP'!$A:$J,10,1),VLOOKUP(D199,'FIN CAL LOOKUP'!$A:$J,10,1))),"Not Applicable")</f>
        <v>Q3, FY25</v>
      </c>
    </row>
    <row r="200" spans="1:14" x14ac:dyDescent="0.25">
      <c r="A200" t="s">
        <v>46</v>
      </c>
      <c r="C200" t="s">
        <v>47</v>
      </c>
      <c r="D200" s="3">
        <v>45733</v>
      </c>
      <c r="E200" t="s">
        <v>514</v>
      </c>
      <c r="F200" t="s">
        <v>542</v>
      </c>
      <c r="G200" t="s">
        <v>1416</v>
      </c>
      <c r="H200" t="s">
        <v>1368</v>
      </c>
      <c r="I200" t="s">
        <v>17</v>
      </c>
      <c r="J200" s="3">
        <v>45741</v>
      </c>
      <c r="K200" s="3">
        <v>45702</v>
      </c>
      <c r="M200" s="8" t="str">
        <f>IFERROR(IF(I200="Booked",VLOOKUP(K200,'FIN CAL LOOKUP'!$A:$J,7,1),IF(I200="Complete",VLOOKUP(J200,'FIN CAL LOOKUP'!$A:$J,7,1),VLOOKUP(D200,'FIN CAL LOOKUP'!$A:$J,7,1))),"Not Applicable")</f>
        <v>MAR, FY25</v>
      </c>
      <c r="N200" s="8" t="str">
        <f>IFERROR(IF(I200="Booked",VLOOKUP(K200,'FIN CAL LOOKUP'!$A:$J,10,1),IF(I200="Complete",VLOOKUP(J200,'FIN CAL LOOKUP'!$A:$J,10,1),VLOOKUP(D200,'FIN CAL LOOKUP'!$A:$J,10,1))),"Not Applicable")</f>
        <v>Q3, FY25</v>
      </c>
    </row>
    <row r="201" spans="1:14" x14ac:dyDescent="0.25">
      <c r="A201" t="s">
        <v>46</v>
      </c>
      <c r="C201" t="s">
        <v>47</v>
      </c>
      <c r="D201" s="3">
        <v>45733</v>
      </c>
      <c r="E201" t="s">
        <v>514</v>
      </c>
      <c r="F201" t="s">
        <v>542</v>
      </c>
      <c r="G201" t="s">
        <v>1416</v>
      </c>
      <c r="H201" t="s">
        <v>1369</v>
      </c>
      <c r="I201" t="s">
        <v>17</v>
      </c>
      <c r="J201" s="3">
        <v>45741</v>
      </c>
      <c r="K201" s="3">
        <v>45702</v>
      </c>
      <c r="M201" s="8" t="str">
        <f>IFERROR(IF(I201="Booked",VLOOKUP(K201,'FIN CAL LOOKUP'!$A:$J,7,1),IF(I201="Complete",VLOOKUP(J201,'FIN CAL LOOKUP'!$A:$J,7,1),VLOOKUP(D201,'FIN CAL LOOKUP'!$A:$J,7,1))),"Not Applicable")</f>
        <v>MAR, FY25</v>
      </c>
      <c r="N201" s="8" t="str">
        <f>IFERROR(IF(I201="Booked",VLOOKUP(K201,'FIN CAL LOOKUP'!$A:$J,10,1),IF(I201="Complete",VLOOKUP(J201,'FIN CAL LOOKUP'!$A:$J,10,1),VLOOKUP(D201,'FIN CAL LOOKUP'!$A:$J,10,1))),"Not Applicable")</f>
        <v>Q3, FY25</v>
      </c>
    </row>
    <row r="202" spans="1:14" x14ac:dyDescent="0.25">
      <c r="A202" t="s">
        <v>46</v>
      </c>
      <c r="C202" t="s">
        <v>47</v>
      </c>
      <c r="D202" s="3">
        <v>45733</v>
      </c>
      <c r="E202" t="s">
        <v>514</v>
      </c>
      <c r="F202" t="s">
        <v>542</v>
      </c>
      <c r="G202" t="s">
        <v>1416</v>
      </c>
      <c r="H202" t="s">
        <v>1370</v>
      </c>
      <c r="I202" t="s">
        <v>17</v>
      </c>
      <c r="J202" s="3">
        <v>45741</v>
      </c>
      <c r="K202" s="3">
        <v>45702</v>
      </c>
      <c r="M202" s="8" t="str">
        <f>IFERROR(IF(I202="Booked",VLOOKUP(K202,'FIN CAL LOOKUP'!$A:$J,7,1),IF(I202="Complete",VLOOKUP(J202,'FIN CAL LOOKUP'!$A:$J,7,1),VLOOKUP(D202,'FIN CAL LOOKUP'!$A:$J,7,1))),"Not Applicable")</f>
        <v>MAR, FY25</v>
      </c>
      <c r="N202" s="8" t="str">
        <f>IFERROR(IF(I202="Booked",VLOOKUP(K202,'FIN CAL LOOKUP'!$A:$J,10,1),IF(I202="Complete",VLOOKUP(J202,'FIN CAL LOOKUP'!$A:$J,10,1),VLOOKUP(D202,'FIN CAL LOOKUP'!$A:$J,10,1))),"Not Applicable")</f>
        <v>Q3, FY25</v>
      </c>
    </row>
    <row r="203" spans="1:14" x14ac:dyDescent="0.25">
      <c r="A203" t="s">
        <v>46</v>
      </c>
      <c r="C203" t="s">
        <v>47</v>
      </c>
      <c r="D203" s="3">
        <v>45733</v>
      </c>
      <c r="E203" t="s">
        <v>514</v>
      </c>
      <c r="F203" t="s">
        <v>542</v>
      </c>
      <c r="G203" t="s">
        <v>1416</v>
      </c>
      <c r="H203" t="s">
        <v>8</v>
      </c>
      <c r="I203" t="s">
        <v>17</v>
      </c>
      <c r="J203" s="3">
        <v>45736</v>
      </c>
      <c r="K203" s="3">
        <v>45702</v>
      </c>
      <c r="M203" s="8" t="str">
        <f>IFERROR(IF(I203="Booked",VLOOKUP(K203,'FIN CAL LOOKUP'!$A:$J,7,1),IF(I203="Complete",VLOOKUP(J203,'FIN CAL LOOKUP'!$A:$J,7,1),VLOOKUP(D203,'FIN CAL LOOKUP'!$A:$J,7,1))),"Not Applicable")</f>
        <v>MAR, FY25</v>
      </c>
      <c r="N203" s="8" t="str">
        <f>IFERROR(IF(I203="Booked",VLOOKUP(K203,'FIN CAL LOOKUP'!$A:$J,10,1),IF(I203="Complete",VLOOKUP(J203,'FIN CAL LOOKUP'!$A:$J,10,1),VLOOKUP(D203,'FIN CAL LOOKUP'!$A:$J,10,1))),"Not Applicable")</f>
        <v>Q3, FY25</v>
      </c>
    </row>
    <row r="204" spans="1:14" x14ac:dyDescent="0.25">
      <c r="A204" t="s">
        <v>46</v>
      </c>
      <c r="C204" t="s">
        <v>47</v>
      </c>
      <c r="D204" s="3">
        <v>45733</v>
      </c>
      <c r="E204" t="s">
        <v>514</v>
      </c>
      <c r="F204" t="s">
        <v>542</v>
      </c>
      <c r="G204" t="s">
        <v>1416</v>
      </c>
      <c r="H204" t="s">
        <v>9</v>
      </c>
      <c r="I204" t="s">
        <v>17</v>
      </c>
      <c r="J204" s="3">
        <v>45736</v>
      </c>
      <c r="K204" s="3">
        <v>45702</v>
      </c>
      <c r="M204" s="8" t="str">
        <f>IFERROR(IF(I204="Booked",VLOOKUP(K204,'FIN CAL LOOKUP'!$A:$J,7,1),IF(I204="Complete",VLOOKUP(J204,'FIN CAL LOOKUP'!$A:$J,7,1),VLOOKUP(D204,'FIN CAL LOOKUP'!$A:$J,7,1))),"Not Applicable")</f>
        <v>MAR, FY25</v>
      </c>
      <c r="N204" s="8" t="str">
        <f>IFERROR(IF(I204="Booked",VLOOKUP(K204,'FIN CAL LOOKUP'!$A:$J,10,1),IF(I204="Complete",VLOOKUP(J204,'FIN CAL LOOKUP'!$A:$J,10,1),VLOOKUP(D204,'FIN CAL LOOKUP'!$A:$J,10,1))),"Not Applicable")</f>
        <v>Q3, FY25</v>
      </c>
    </row>
    <row r="205" spans="1:14" x14ac:dyDescent="0.25">
      <c r="A205" t="s">
        <v>46</v>
      </c>
      <c r="C205" t="s">
        <v>47</v>
      </c>
      <c r="D205" s="3">
        <v>45733</v>
      </c>
      <c r="E205" t="s">
        <v>514</v>
      </c>
      <c r="F205" t="s">
        <v>542</v>
      </c>
      <c r="G205" t="s">
        <v>1416</v>
      </c>
      <c r="H205" t="s">
        <v>10</v>
      </c>
      <c r="I205" t="s">
        <v>17</v>
      </c>
      <c r="J205" s="3">
        <v>45735</v>
      </c>
      <c r="K205" s="3">
        <v>45702</v>
      </c>
      <c r="M205" s="8" t="str">
        <f>IFERROR(IF(I205="Booked",VLOOKUP(K205,'FIN CAL LOOKUP'!$A:$J,7,1),IF(I205="Complete",VLOOKUP(J205,'FIN CAL LOOKUP'!$A:$J,7,1),VLOOKUP(D205,'FIN CAL LOOKUP'!$A:$J,7,1))),"Not Applicable")</f>
        <v>MAR, FY25</v>
      </c>
      <c r="N205" s="8" t="str">
        <f>IFERROR(IF(I205="Booked",VLOOKUP(K205,'FIN CAL LOOKUP'!$A:$J,10,1),IF(I205="Complete",VLOOKUP(J205,'FIN CAL LOOKUP'!$A:$J,10,1),VLOOKUP(D205,'FIN CAL LOOKUP'!$A:$J,10,1))),"Not Applicable")</f>
        <v>Q3, FY25</v>
      </c>
    </row>
    <row r="206" spans="1:14" x14ac:dyDescent="0.25">
      <c r="A206" t="s">
        <v>46</v>
      </c>
      <c r="C206" t="s">
        <v>47</v>
      </c>
      <c r="D206" s="3">
        <v>45733</v>
      </c>
      <c r="E206" t="s">
        <v>514</v>
      </c>
      <c r="F206" t="s">
        <v>542</v>
      </c>
      <c r="G206" t="s">
        <v>1416</v>
      </c>
      <c r="H206" t="s">
        <v>11</v>
      </c>
      <c r="I206" t="s">
        <v>17</v>
      </c>
      <c r="J206" s="3">
        <v>45735</v>
      </c>
      <c r="K206" s="3">
        <v>45702</v>
      </c>
      <c r="M206" s="8" t="str">
        <f>IFERROR(IF(I206="Booked",VLOOKUP(K206,'FIN CAL LOOKUP'!$A:$J,7,1),IF(I206="Complete",VLOOKUP(J206,'FIN CAL LOOKUP'!$A:$J,7,1),VLOOKUP(D206,'FIN CAL LOOKUP'!$A:$J,7,1))),"Not Applicable")</f>
        <v>MAR, FY25</v>
      </c>
      <c r="N206" s="8" t="str">
        <f>IFERROR(IF(I206="Booked",VLOOKUP(K206,'FIN CAL LOOKUP'!$A:$J,10,1),IF(I206="Complete",VLOOKUP(J206,'FIN CAL LOOKUP'!$A:$J,10,1),VLOOKUP(D206,'FIN CAL LOOKUP'!$A:$J,10,1))),"Not Applicable")</f>
        <v>Q3, FY25</v>
      </c>
    </row>
    <row r="207" spans="1:14" x14ac:dyDescent="0.25">
      <c r="A207" t="s">
        <v>12</v>
      </c>
      <c r="B207" t="s">
        <v>51</v>
      </c>
      <c r="C207" t="s">
        <v>52</v>
      </c>
      <c r="D207" s="3">
        <v>45733</v>
      </c>
      <c r="E207" t="s">
        <v>1417</v>
      </c>
      <c r="F207" t="s">
        <v>1418</v>
      </c>
      <c r="G207" t="s">
        <v>1419</v>
      </c>
      <c r="H207" t="s">
        <v>4</v>
      </c>
      <c r="I207" t="s">
        <v>17</v>
      </c>
      <c r="J207" s="3">
        <v>45736</v>
      </c>
      <c r="K207" s="3">
        <v>45702</v>
      </c>
      <c r="M207" s="8" t="str">
        <f>IFERROR(IF(I207="Booked",VLOOKUP(K207,'FIN CAL LOOKUP'!$A:$J,7,1),IF(I207="Complete",VLOOKUP(J207,'FIN CAL LOOKUP'!$A:$J,7,1),VLOOKUP(D207,'FIN CAL LOOKUP'!$A:$J,7,1))),"Not Applicable")</f>
        <v>MAR, FY25</v>
      </c>
      <c r="N207" s="8" t="str">
        <f>IFERROR(IF(I207="Booked",VLOOKUP(K207,'FIN CAL LOOKUP'!$A:$J,10,1),IF(I207="Complete",VLOOKUP(J207,'FIN CAL LOOKUP'!$A:$J,10,1),VLOOKUP(D207,'FIN CAL LOOKUP'!$A:$J,10,1))),"Not Applicable")</f>
        <v>Q3, FY25</v>
      </c>
    </row>
    <row r="208" spans="1:14" x14ac:dyDescent="0.25">
      <c r="A208" t="s">
        <v>12</v>
      </c>
      <c r="B208" t="s">
        <v>51</v>
      </c>
      <c r="C208" t="s">
        <v>52</v>
      </c>
      <c r="D208" s="3">
        <v>45733</v>
      </c>
      <c r="E208" t="s">
        <v>1417</v>
      </c>
      <c r="F208" t="s">
        <v>1418</v>
      </c>
      <c r="G208" t="s">
        <v>1419</v>
      </c>
      <c r="H208" t="s">
        <v>7</v>
      </c>
      <c r="I208" t="s">
        <v>17</v>
      </c>
      <c r="J208" s="3">
        <v>45736</v>
      </c>
      <c r="K208" s="3">
        <v>45702</v>
      </c>
      <c r="M208" s="8" t="str">
        <f>IFERROR(IF(I208="Booked",VLOOKUP(K208,'FIN CAL LOOKUP'!$A:$J,7,1),IF(I208="Complete",VLOOKUP(J208,'FIN CAL LOOKUP'!$A:$J,7,1),VLOOKUP(D208,'FIN CAL LOOKUP'!$A:$J,7,1))),"Not Applicable")</f>
        <v>MAR, FY25</v>
      </c>
      <c r="N208" s="8" t="str">
        <f>IFERROR(IF(I208="Booked",VLOOKUP(K208,'FIN CAL LOOKUP'!$A:$J,10,1),IF(I208="Complete",VLOOKUP(J208,'FIN CAL LOOKUP'!$A:$J,10,1),VLOOKUP(D208,'FIN CAL LOOKUP'!$A:$J,10,1))),"Not Applicable")</f>
        <v>Q3, FY25</v>
      </c>
    </row>
    <row r="209" spans="1:14" x14ac:dyDescent="0.25">
      <c r="A209" t="s">
        <v>12</v>
      </c>
      <c r="B209" t="s">
        <v>51</v>
      </c>
      <c r="C209" t="s">
        <v>52</v>
      </c>
      <c r="D209" s="3">
        <v>45733</v>
      </c>
      <c r="E209" t="s">
        <v>1417</v>
      </c>
      <c r="F209" t="s">
        <v>1418</v>
      </c>
      <c r="G209" t="s">
        <v>1419</v>
      </c>
      <c r="H209" t="s">
        <v>1366</v>
      </c>
      <c r="I209" t="s">
        <v>17</v>
      </c>
      <c r="J209" s="3">
        <v>45736</v>
      </c>
      <c r="K209" s="3">
        <v>45702</v>
      </c>
      <c r="M209" s="8" t="str">
        <f>IFERROR(IF(I209="Booked",VLOOKUP(K209,'FIN CAL LOOKUP'!$A:$J,7,1),IF(I209="Complete",VLOOKUP(J209,'FIN CAL LOOKUP'!$A:$J,7,1),VLOOKUP(D209,'FIN CAL LOOKUP'!$A:$J,7,1))),"Not Applicable")</f>
        <v>MAR, FY25</v>
      </c>
      <c r="N209" s="8" t="str">
        <f>IFERROR(IF(I209="Booked",VLOOKUP(K209,'FIN CAL LOOKUP'!$A:$J,10,1),IF(I209="Complete",VLOOKUP(J209,'FIN CAL LOOKUP'!$A:$J,10,1),VLOOKUP(D209,'FIN CAL LOOKUP'!$A:$J,10,1))),"Not Applicable")</f>
        <v>Q3, FY25</v>
      </c>
    </row>
    <row r="210" spans="1:14" x14ac:dyDescent="0.25">
      <c r="A210" t="s">
        <v>12</v>
      </c>
      <c r="B210" t="s">
        <v>51</v>
      </c>
      <c r="C210" t="s">
        <v>52</v>
      </c>
      <c r="D210" s="3">
        <v>45733</v>
      </c>
      <c r="E210" t="s">
        <v>1417</v>
      </c>
      <c r="F210" t="s">
        <v>1418</v>
      </c>
      <c r="G210" t="s">
        <v>1419</v>
      </c>
      <c r="H210" t="s">
        <v>1367</v>
      </c>
      <c r="I210" t="s">
        <v>17</v>
      </c>
      <c r="J210" s="3">
        <v>45736</v>
      </c>
      <c r="K210" s="3">
        <v>45702</v>
      </c>
      <c r="M210" s="8" t="str">
        <f>IFERROR(IF(I210="Booked",VLOOKUP(K210,'FIN CAL LOOKUP'!$A:$J,7,1),IF(I210="Complete",VLOOKUP(J210,'FIN CAL LOOKUP'!$A:$J,7,1),VLOOKUP(D210,'FIN CAL LOOKUP'!$A:$J,7,1))),"Not Applicable")</f>
        <v>MAR, FY25</v>
      </c>
      <c r="N210" s="8" t="str">
        <f>IFERROR(IF(I210="Booked",VLOOKUP(K210,'FIN CAL LOOKUP'!$A:$J,10,1),IF(I210="Complete",VLOOKUP(J210,'FIN CAL LOOKUP'!$A:$J,10,1),VLOOKUP(D210,'FIN CAL LOOKUP'!$A:$J,10,1))),"Not Applicable")</f>
        <v>Q3, FY25</v>
      </c>
    </row>
    <row r="211" spans="1:14" x14ac:dyDescent="0.25">
      <c r="A211" t="s">
        <v>12</v>
      </c>
      <c r="B211" t="s">
        <v>51</v>
      </c>
      <c r="C211" t="s">
        <v>52</v>
      </c>
      <c r="D211" s="3">
        <v>45733</v>
      </c>
      <c r="E211" t="s">
        <v>1417</v>
      </c>
      <c r="F211" t="s">
        <v>1418</v>
      </c>
      <c r="G211" t="s">
        <v>1419</v>
      </c>
      <c r="H211" t="s">
        <v>1368</v>
      </c>
      <c r="I211" t="s">
        <v>17</v>
      </c>
      <c r="J211" s="3">
        <v>45736</v>
      </c>
      <c r="K211" s="3">
        <v>45702</v>
      </c>
      <c r="M211" s="8" t="str">
        <f>IFERROR(IF(I211="Booked",VLOOKUP(K211,'FIN CAL LOOKUP'!$A:$J,7,1),IF(I211="Complete",VLOOKUP(J211,'FIN CAL LOOKUP'!$A:$J,7,1),VLOOKUP(D211,'FIN CAL LOOKUP'!$A:$J,7,1))),"Not Applicable")</f>
        <v>MAR, FY25</v>
      </c>
      <c r="N211" s="8" t="str">
        <f>IFERROR(IF(I211="Booked",VLOOKUP(K211,'FIN CAL LOOKUP'!$A:$J,10,1),IF(I211="Complete",VLOOKUP(J211,'FIN CAL LOOKUP'!$A:$J,10,1),VLOOKUP(D211,'FIN CAL LOOKUP'!$A:$J,10,1))),"Not Applicable")</f>
        <v>Q3, FY25</v>
      </c>
    </row>
    <row r="212" spans="1:14" x14ac:dyDescent="0.25">
      <c r="A212" t="s">
        <v>12</v>
      </c>
      <c r="B212" t="s">
        <v>51</v>
      </c>
      <c r="C212" t="s">
        <v>52</v>
      </c>
      <c r="D212" s="3">
        <v>45733</v>
      </c>
      <c r="E212" t="s">
        <v>1417</v>
      </c>
      <c r="F212" t="s">
        <v>1418</v>
      </c>
      <c r="G212" t="s">
        <v>1419</v>
      </c>
      <c r="H212" t="s">
        <v>1369</v>
      </c>
      <c r="I212" t="s">
        <v>17</v>
      </c>
      <c r="J212" s="3">
        <v>45736</v>
      </c>
      <c r="K212" s="3">
        <v>45702</v>
      </c>
      <c r="M212" s="8" t="str">
        <f>IFERROR(IF(I212="Booked",VLOOKUP(K212,'FIN CAL LOOKUP'!$A:$J,7,1),IF(I212="Complete",VLOOKUP(J212,'FIN CAL LOOKUP'!$A:$J,7,1),VLOOKUP(D212,'FIN CAL LOOKUP'!$A:$J,7,1))),"Not Applicable")</f>
        <v>MAR, FY25</v>
      </c>
      <c r="N212" s="8" t="str">
        <f>IFERROR(IF(I212="Booked",VLOOKUP(K212,'FIN CAL LOOKUP'!$A:$J,10,1),IF(I212="Complete",VLOOKUP(J212,'FIN CAL LOOKUP'!$A:$J,10,1),VLOOKUP(D212,'FIN CAL LOOKUP'!$A:$J,10,1))),"Not Applicable")</f>
        <v>Q3, FY25</v>
      </c>
    </row>
    <row r="213" spans="1:14" x14ac:dyDescent="0.25">
      <c r="A213" t="s">
        <v>12</v>
      </c>
      <c r="B213" t="s">
        <v>51</v>
      </c>
      <c r="C213" t="s">
        <v>52</v>
      </c>
      <c r="D213" s="3">
        <v>45733</v>
      </c>
      <c r="E213" t="s">
        <v>1417</v>
      </c>
      <c r="F213" t="s">
        <v>1418</v>
      </c>
      <c r="G213" t="s">
        <v>1419</v>
      </c>
      <c r="H213" t="s">
        <v>1370</v>
      </c>
      <c r="I213" t="s">
        <v>17</v>
      </c>
      <c r="J213" s="3">
        <v>45736</v>
      </c>
      <c r="K213" s="3">
        <v>45702</v>
      </c>
      <c r="M213" s="8" t="str">
        <f>IFERROR(IF(I213="Booked",VLOOKUP(K213,'FIN CAL LOOKUP'!$A:$J,7,1),IF(I213="Complete",VLOOKUP(J213,'FIN CAL LOOKUP'!$A:$J,7,1),VLOOKUP(D213,'FIN CAL LOOKUP'!$A:$J,7,1))),"Not Applicable")</f>
        <v>MAR, FY25</v>
      </c>
      <c r="N213" s="8" t="str">
        <f>IFERROR(IF(I213="Booked",VLOOKUP(K213,'FIN CAL LOOKUP'!$A:$J,10,1),IF(I213="Complete",VLOOKUP(J213,'FIN CAL LOOKUP'!$A:$J,10,1),VLOOKUP(D213,'FIN CAL LOOKUP'!$A:$J,10,1))),"Not Applicable")</f>
        <v>Q3, FY25</v>
      </c>
    </row>
    <row r="214" spans="1:14" x14ac:dyDescent="0.25">
      <c r="A214" t="s">
        <v>12</v>
      </c>
      <c r="B214" t="s">
        <v>51</v>
      </c>
      <c r="C214" t="s">
        <v>52</v>
      </c>
      <c r="D214" s="3">
        <v>45733</v>
      </c>
      <c r="E214" t="s">
        <v>1417</v>
      </c>
      <c r="F214" t="s">
        <v>1418</v>
      </c>
      <c r="G214" t="s">
        <v>1419</v>
      </c>
      <c r="H214" t="s">
        <v>8</v>
      </c>
      <c r="I214" t="s">
        <v>17</v>
      </c>
      <c r="J214" s="3">
        <v>45736</v>
      </c>
      <c r="K214" s="3">
        <v>45702</v>
      </c>
      <c r="M214" s="8" t="str">
        <f>IFERROR(IF(I214="Booked",VLOOKUP(K214,'FIN CAL LOOKUP'!$A:$J,7,1),IF(I214="Complete",VLOOKUP(J214,'FIN CAL LOOKUP'!$A:$J,7,1),VLOOKUP(D214,'FIN CAL LOOKUP'!$A:$J,7,1))),"Not Applicable")</f>
        <v>MAR, FY25</v>
      </c>
      <c r="N214" s="8" t="str">
        <f>IFERROR(IF(I214="Booked",VLOOKUP(K214,'FIN CAL LOOKUP'!$A:$J,10,1),IF(I214="Complete",VLOOKUP(J214,'FIN CAL LOOKUP'!$A:$J,10,1),VLOOKUP(D214,'FIN CAL LOOKUP'!$A:$J,10,1))),"Not Applicable")</f>
        <v>Q3, FY25</v>
      </c>
    </row>
    <row r="215" spans="1:14" x14ac:dyDescent="0.25">
      <c r="A215" t="s">
        <v>12</v>
      </c>
      <c r="B215" t="s">
        <v>51</v>
      </c>
      <c r="C215" t="s">
        <v>52</v>
      </c>
      <c r="D215" s="3">
        <v>45733</v>
      </c>
      <c r="E215" t="s">
        <v>1417</v>
      </c>
      <c r="F215" t="s">
        <v>1418</v>
      </c>
      <c r="G215" t="s">
        <v>1419</v>
      </c>
      <c r="H215" t="s">
        <v>9</v>
      </c>
      <c r="I215" t="s">
        <v>17</v>
      </c>
      <c r="J215" s="3">
        <v>45736</v>
      </c>
      <c r="K215" s="3">
        <v>45702</v>
      </c>
      <c r="M215" s="8" t="str">
        <f>IFERROR(IF(I215="Booked",VLOOKUP(K215,'FIN CAL LOOKUP'!$A:$J,7,1),IF(I215="Complete",VLOOKUP(J215,'FIN CAL LOOKUP'!$A:$J,7,1),VLOOKUP(D215,'FIN CAL LOOKUP'!$A:$J,7,1))),"Not Applicable")</f>
        <v>MAR, FY25</v>
      </c>
      <c r="N215" s="8" t="str">
        <f>IFERROR(IF(I215="Booked",VLOOKUP(K215,'FIN CAL LOOKUP'!$A:$J,10,1),IF(I215="Complete",VLOOKUP(J215,'FIN CAL LOOKUP'!$A:$J,10,1),VLOOKUP(D215,'FIN CAL LOOKUP'!$A:$J,10,1))),"Not Applicable")</f>
        <v>Q3, FY25</v>
      </c>
    </row>
    <row r="216" spans="1:14" x14ac:dyDescent="0.25">
      <c r="A216" t="s">
        <v>12</v>
      </c>
      <c r="B216" t="s">
        <v>51</v>
      </c>
      <c r="C216" t="s">
        <v>52</v>
      </c>
      <c r="D216" s="3">
        <v>45733</v>
      </c>
      <c r="E216" t="s">
        <v>1417</v>
      </c>
      <c r="F216" t="s">
        <v>1418</v>
      </c>
      <c r="G216" t="s">
        <v>1419</v>
      </c>
      <c r="H216" t="s">
        <v>10</v>
      </c>
      <c r="I216" t="s">
        <v>17</v>
      </c>
      <c r="J216" s="3">
        <v>45736</v>
      </c>
      <c r="K216" s="3">
        <v>45702</v>
      </c>
      <c r="M216" s="8" t="str">
        <f>IFERROR(IF(I216="Booked",VLOOKUP(K216,'FIN CAL LOOKUP'!$A:$J,7,1),IF(I216="Complete",VLOOKUP(J216,'FIN CAL LOOKUP'!$A:$J,7,1),VLOOKUP(D216,'FIN CAL LOOKUP'!$A:$J,7,1))),"Not Applicable")</f>
        <v>MAR, FY25</v>
      </c>
      <c r="N216" s="8" t="str">
        <f>IFERROR(IF(I216="Booked",VLOOKUP(K216,'FIN CAL LOOKUP'!$A:$J,10,1),IF(I216="Complete",VLOOKUP(J216,'FIN CAL LOOKUP'!$A:$J,10,1),VLOOKUP(D216,'FIN CAL LOOKUP'!$A:$J,10,1))),"Not Applicable")</f>
        <v>Q3, FY25</v>
      </c>
    </row>
    <row r="217" spans="1:14" x14ac:dyDescent="0.25">
      <c r="A217" t="s">
        <v>12</v>
      </c>
      <c r="B217" t="s">
        <v>51</v>
      </c>
      <c r="C217" t="s">
        <v>52</v>
      </c>
      <c r="D217" s="3">
        <v>45733</v>
      </c>
      <c r="E217" t="s">
        <v>1417</v>
      </c>
      <c r="F217" t="s">
        <v>1418</v>
      </c>
      <c r="G217" t="s">
        <v>1419</v>
      </c>
      <c r="H217" t="s">
        <v>11</v>
      </c>
      <c r="I217" t="s">
        <v>17</v>
      </c>
      <c r="J217" s="3">
        <v>45736</v>
      </c>
      <c r="K217" s="3">
        <v>45702</v>
      </c>
      <c r="M217" s="8" t="str">
        <f>IFERROR(IF(I217="Booked",VLOOKUP(K217,'FIN CAL LOOKUP'!$A:$J,7,1),IF(I217="Complete",VLOOKUP(J217,'FIN CAL LOOKUP'!$A:$J,7,1),VLOOKUP(D217,'FIN CAL LOOKUP'!$A:$J,7,1))),"Not Applicable")</f>
        <v>MAR, FY25</v>
      </c>
      <c r="N217" s="8" t="str">
        <f>IFERROR(IF(I217="Booked",VLOOKUP(K217,'FIN CAL LOOKUP'!$A:$J,10,1),IF(I217="Complete",VLOOKUP(J217,'FIN CAL LOOKUP'!$A:$J,10,1),VLOOKUP(D217,'FIN CAL LOOKUP'!$A:$J,10,1))),"Not Applicable")</f>
        <v>Q3, FY25</v>
      </c>
    </row>
    <row r="218" spans="1:14" x14ac:dyDescent="0.25">
      <c r="A218" t="s">
        <v>12</v>
      </c>
      <c r="B218" t="s">
        <v>22</v>
      </c>
      <c r="C218" t="s">
        <v>16</v>
      </c>
      <c r="D218" s="3">
        <v>45733</v>
      </c>
      <c r="E218" t="s">
        <v>1035</v>
      </c>
      <c r="F218" t="s">
        <v>1420</v>
      </c>
      <c r="G218" t="s">
        <v>1421</v>
      </c>
      <c r="H218" t="s">
        <v>4</v>
      </c>
      <c r="I218" t="s">
        <v>17</v>
      </c>
      <c r="J218" s="3">
        <v>45734</v>
      </c>
      <c r="K218" s="3">
        <v>45708</v>
      </c>
      <c r="M218" s="8" t="str">
        <f>IFERROR(IF(I218="Booked",VLOOKUP(K218,'FIN CAL LOOKUP'!$A:$J,7,1),IF(I218="Complete",VLOOKUP(J218,'FIN CAL LOOKUP'!$A:$J,7,1),VLOOKUP(D218,'FIN CAL LOOKUP'!$A:$J,7,1))),"Not Applicable")</f>
        <v>MAR, FY25</v>
      </c>
      <c r="N218" s="8" t="str">
        <f>IFERROR(IF(I218="Booked",VLOOKUP(K218,'FIN CAL LOOKUP'!$A:$J,10,1),IF(I218="Complete",VLOOKUP(J218,'FIN CAL LOOKUP'!$A:$J,10,1),VLOOKUP(D218,'FIN CAL LOOKUP'!$A:$J,10,1))),"Not Applicable")</f>
        <v>Q3, FY25</v>
      </c>
    </row>
    <row r="219" spans="1:14" x14ac:dyDescent="0.25">
      <c r="A219" t="s">
        <v>12</v>
      </c>
      <c r="B219" t="s">
        <v>22</v>
      </c>
      <c r="C219" t="s">
        <v>16</v>
      </c>
      <c r="D219" s="3">
        <v>45733</v>
      </c>
      <c r="E219" t="s">
        <v>1035</v>
      </c>
      <c r="F219" t="s">
        <v>1420</v>
      </c>
      <c r="G219" t="s">
        <v>1421</v>
      </c>
      <c r="H219" t="s">
        <v>7</v>
      </c>
      <c r="I219" t="s">
        <v>17</v>
      </c>
      <c r="J219" s="3">
        <v>45734</v>
      </c>
      <c r="K219" s="3">
        <v>45708</v>
      </c>
      <c r="M219" s="8" t="str">
        <f>IFERROR(IF(I219="Booked",VLOOKUP(K219,'FIN CAL LOOKUP'!$A:$J,7,1),IF(I219="Complete",VLOOKUP(J219,'FIN CAL LOOKUP'!$A:$J,7,1),VLOOKUP(D219,'FIN CAL LOOKUP'!$A:$J,7,1))),"Not Applicable")</f>
        <v>MAR, FY25</v>
      </c>
      <c r="N219" s="8" t="str">
        <f>IFERROR(IF(I219="Booked",VLOOKUP(K219,'FIN CAL LOOKUP'!$A:$J,10,1),IF(I219="Complete",VLOOKUP(J219,'FIN CAL LOOKUP'!$A:$J,10,1),VLOOKUP(D219,'FIN CAL LOOKUP'!$A:$J,10,1))),"Not Applicable")</f>
        <v>Q3, FY25</v>
      </c>
    </row>
    <row r="220" spans="1:14" x14ac:dyDescent="0.25">
      <c r="A220" t="s">
        <v>12</v>
      </c>
      <c r="B220" t="s">
        <v>22</v>
      </c>
      <c r="C220" t="s">
        <v>16</v>
      </c>
      <c r="D220" s="3">
        <v>45733</v>
      </c>
      <c r="E220" t="s">
        <v>1035</v>
      </c>
      <c r="F220" t="s">
        <v>1420</v>
      </c>
      <c r="G220" t="s">
        <v>1421</v>
      </c>
      <c r="H220" t="s">
        <v>1366</v>
      </c>
      <c r="I220" t="s">
        <v>17</v>
      </c>
      <c r="J220" s="3">
        <v>45734</v>
      </c>
      <c r="K220" s="3">
        <v>45708</v>
      </c>
      <c r="M220" s="8" t="str">
        <f>IFERROR(IF(I220="Booked",VLOOKUP(K220,'FIN CAL LOOKUP'!$A:$J,7,1),IF(I220="Complete",VLOOKUP(J220,'FIN CAL LOOKUP'!$A:$J,7,1),VLOOKUP(D220,'FIN CAL LOOKUP'!$A:$J,7,1))),"Not Applicable")</f>
        <v>MAR, FY25</v>
      </c>
      <c r="N220" s="8" t="str">
        <f>IFERROR(IF(I220="Booked",VLOOKUP(K220,'FIN CAL LOOKUP'!$A:$J,10,1),IF(I220="Complete",VLOOKUP(J220,'FIN CAL LOOKUP'!$A:$J,10,1),VLOOKUP(D220,'FIN CAL LOOKUP'!$A:$J,10,1))),"Not Applicable")</f>
        <v>Q3, FY25</v>
      </c>
    </row>
    <row r="221" spans="1:14" x14ac:dyDescent="0.25">
      <c r="A221" t="s">
        <v>12</v>
      </c>
      <c r="B221" t="s">
        <v>22</v>
      </c>
      <c r="C221" t="s">
        <v>16</v>
      </c>
      <c r="D221" s="3">
        <v>45733</v>
      </c>
      <c r="E221" t="s">
        <v>1035</v>
      </c>
      <c r="F221" t="s">
        <v>1420</v>
      </c>
      <c r="G221" t="s">
        <v>1421</v>
      </c>
      <c r="H221" t="s">
        <v>1367</v>
      </c>
      <c r="I221" t="s">
        <v>17</v>
      </c>
      <c r="J221" s="3">
        <v>45734</v>
      </c>
      <c r="K221" s="3">
        <v>45708</v>
      </c>
      <c r="M221" s="8" t="str">
        <f>IFERROR(IF(I221="Booked",VLOOKUP(K221,'FIN CAL LOOKUP'!$A:$J,7,1),IF(I221="Complete",VLOOKUP(J221,'FIN CAL LOOKUP'!$A:$J,7,1),VLOOKUP(D221,'FIN CAL LOOKUP'!$A:$J,7,1))),"Not Applicable")</f>
        <v>MAR, FY25</v>
      </c>
      <c r="N221" s="8" t="str">
        <f>IFERROR(IF(I221="Booked",VLOOKUP(K221,'FIN CAL LOOKUP'!$A:$J,10,1),IF(I221="Complete",VLOOKUP(J221,'FIN CAL LOOKUP'!$A:$J,10,1),VLOOKUP(D221,'FIN CAL LOOKUP'!$A:$J,10,1))),"Not Applicable")</f>
        <v>Q3, FY25</v>
      </c>
    </row>
    <row r="222" spans="1:14" x14ac:dyDescent="0.25">
      <c r="A222" t="s">
        <v>12</v>
      </c>
      <c r="B222" t="s">
        <v>22</v>
      </c>
      <c r="C222" t="s">
        <v>16</v>
      </c>
      <c r="D222" s="3">
        <v>45733</v>
      </c>
      <c r="E222" t="s">
        <v>1035</v>
      </c>
      <c r="F222" t="s">
        <v>1420</v>
      </c>
      <c r="G222" t="s">
        <v>1421</v>
      </c>
      <c r="H222" t="s">
        <v>1368</v>
      </c>
      <c r="I222" t="s">
        <v>17</v>
      </c>
      <c r="J222" s="3">
        <v>45734</v>
      </c>
      <c r="K222" s="3">
        <v>45708</v>
      </c>
      <c r="M222" s="8" t="str">
        <f>IFERROR(IF(I222="Booked",VLOOKUP(K222,'FIN CAL LOOKUP'!$A:$J,7,1),IF(I222="Complete",VLOOKUP(J222,'FIN CAL LOOKUP'!$A:$J,7,1),VLOOKUP(D222,'FIN CAL LOOKUP'!$A:$J,7,1))),"Not Applicable")</f>
        <v>MAR, FY25</v>
      </c>
      <c r="N222" s="8" t="str">
        <f>IFERROR(IF(I222="Booked",VLOOKUP(K222,'FIN CAL LOOKUP'!$A:$J,10,1),IF(I222="Complete",VLOOKUP(J222,'FIN CAL LOOKUP'!$A:$J,10,1),VLOOKUP(D222,'FIN CAL LOOKUP'!$A:$J,10,1))),"Not Applicable")</f>
        <v>Q3, FY25</v>
      </c>
    </row>
    <row r="223" spans="1:14" x14ac:dyDescent="0.25">
      <c r="A223" t="s">
        <v>12</v>
      </c>
      <c r="B223" t="s">
        <v>22</v>
      </c>
      <c r="C223" t="s">
        <v>16</v>
      </c>
      <c r="D223" s="3">
        <v>45733</v>
      </c>
      <c r="E223" t="s">
        <v>1035</v>
      </c>
      <c r="F223" t="s">
        <v>1420</v>
      </c>
      <c r="G223" t="s">
        <v>1421</v>
      </c>
      <c r="H223" t="s">
        <v>1369</v>
      </c>
      <c r="I223" t="s">
        <v>17</v>
      </c>
      <c r="J223" s="3">
        <v>45734</v>
      </c>
      <c r="K223" s="3">
        <v>45708</v>
      </c>
      <c r="M223" s="8" t="str">
        <f>IFERROR(IF(I223="Booked",VLOOKUP(K223,'FIN CAL LOOKUP'!$A:$J,7,1),IF(I223="Complete",VLOOKUP(J223,'FIN CAL LOOKUP'!$A:$J,7,1),VLOOKUP(D223,'FIN CAL LOOKUP'!$A:$J,7,1))),"Not Applicable")</f>
        <v>MAR, FY25</v>
      </c>
      <c r="N223" s="8" t="str">
        <f>IFERROR(IF(I223="Booked",VLOOKUP(K223,'FIN CAL LOOKUP'!$A:$J,10,1),IF(I223="Complete",VLOOKUP(J223,'FIN CAL LOOKUP'!$A:$J,10,1),VLOOKUP(D223,'FIN CAL LOOKUP'!$A:$J,10,1))),"Not Applicable")</f>
        <v>Q3, FY25</v>
      </c>
    </row>
    <row r="224" spans="1:14" x14ac:dyDescent="0.25">
      <c r="A224" t="s">
        <v>12</v>
      </c>
      <c r="B224" t="s">
        <v>22</v>
      </c>
      <c r="C224" t="s">
        <v>16</v>
      </c>
      <c r="D224" s="3">
        <v>45733</v>
      </c>
      <c r="E224" t="s">
        <v>1035</v>
      </c>
      <c r="F224" t="s">
        <v>1420</v>
      </c>
      <c r="G224" t="s">
        <v>1421</v>
      </c>
      <c r="H224" t="s">
        <v>1370</v>
      </c>
      <c r="I224" t="s">
        <v>17</v>
      </c>
      <c r="J224" s="3">
        <v>45734</v>
      </c>
      <c r="K224" s="3">
        <v>45708</v>
      </c>
      <c r="M224" s="8" t="str">
        <f>IFERROR(IF(I224="Booked",VLOOKUP(K224,'FIN CAL LOOKUP'!$A:$J,7,1),IF(I224="Complete",VLOOKUP(J224,'FIN CAL LOOKUP'!$A:$J,7,1),VLOOKUP(D224,'FIN CAL LOOKUP'!$A:$J,7,1))),"Not Applicable")</f>
        <v>MAR, FY25</v>
      </c>
      <c r="N224" s="8" t="str">
        <f>IFERROR(IF(I224="Booked",VLOOKUP(K224,'FIN CAL LOOKUP'!$A:$J,10,1),IF(I224="Complete",VLOOKUP(J224,'FIN CAL LOOKUP'!$A:$J,10,1),VLOOKUP(D224,'FIN CAL LOOKUP'!$A:$J,10,1))),"Not Applicable")</f>
        <v>Q3, FY25</v>
      </c>
    </row>
    <row r="225" spans="1:14" x14ac:dyDescent="0.25">
      <c r="A225" t="s">
        <v>12</v>
      </c>
      <c r="B225" t="s">
        <v>22</v>
      </c>
      <c r="C225" t="s">
        <v>16</v>
      </c>
      <c r="D225" s="3">
        <v>45733</v>
      </c>
      <c r="E225" t="s">
        <v>1035</v>
      </c>
      <c r="F225" t="s">
        <v>1420</v>
      </c>
      <c r="G225" t="s">
        <v>1421</v>
      </c>
      <c r="H225" t="s">
        <v>8</v>
      </c>
      <c r="I225" t="s">
        <v>17</v>
      </c>
      <c r="J225" s="3">
        <v>45735</v>
      </c>
      <c r="K225" s="3">
        <v>45708</v>
      </c>
      <c r="M225" s="8" t="str">
        <f>IFERROR(IF(I225="Booked",VLOOKUP(K225,'FIN CAL LOOKUP'!$A:$J,7,1),IF(I225="Complete",VLOOKUP(J225,'FIN CAL LOOKUP'!$A:$J,7,1),VLOOKUP(D225,'FIN CAL LOOKUP'!$A:$J,7,1))),"Not Applicable")</f>
        <v>MAR, FY25</v>
      </c>
      <c r="N225" s="8" t="str">
        <f>IFERROR(IF(I225="Booked",VLOOKUP(K225,'FIN CAL LOOKUP'!$A:$J,10,1),IF(I225="Complete",VLOOKUP(J225,'FIN CAL LOOKUP'!$A:$J,10,1),VLOOKUP(D225,'FIN CAL LOOKUP'!$A:$J,10,1))),"Not Applicable")</f>
        <v>Q3, FY25</v>
      </c>
    </row>
    <row r="226" spans="1:14" x14ac:dyDescent="0.25">
      <c r="A226" t="s">
        <v>12</v>
      </c>
      <c r="B226" t="s">
        <v>22</v>
      </c>
      <c r="C226" t="s">
        <v>16</v>
      </c>
      <c r="D226" s="3">
        <v>45733</v>
      </c>
      <c r="E226" t="s">
        <v>1035</v>
      </c>
      <c r="F226" t="s">
        <v>1420</v>
      </c>
      <c r="G226" t="s">
        <v>1421</v>
      </c>
      <c r="H226" t="s">
        <v>9</v>
      </c>
      <c r="I226" t="s">
        <v>17</v>
      </c>
      <c r="J226" s="3">
        <v>45734</v>
      </c>
      <c r="K226" s="3">
        <v>45708</v>
      </c>
      <c r="M226" s="8" t="str">
        <f>IFERROR(IF(I226="Booked",VLOOKUP(K226,'FIN CAL LOOKUP'!$A:$J,7,1),IF(I226="Complete",VLOOKUP(J226,'FIN CAL LOOKUP'!$A:$J,7,1),VLOOKUP(D226,'FIN CAL LOOKUP'!$A:$J,7,1))),"Not Applicable")</f>
        <v>MAR, FY25</v>
      </c>
      <c r="N226" s="8" t="str">
        <f>IFERROR(IF(I226="Booked",VLOOKUP(K226,'FIN CAL LOOKUP'!$A:$J,10,1),IF(I226="Complete",VLOOKUP(J226,'FIN CAL LOOKUP'!$A:$J,10,1),VLOOKUP(D226,'FIN CAL LOOKUP'!$A:$J,10,1))),"Not Applicable")</f>
        <v>Q3, FY25</v>
      </c>
    </row>
    <row r="227" spans="1:14" x14ac:dyDescent="0.25">
      <c r="A227" t="s">
        <v>12</v>
      </c>
      <c r="B227" t="s">
        <v>22</v>
      </c>
      <c r="C227" t="s">
        <v>16</v>
      </c>
      <c r="D227" s="3">
        <v>45733</v>
      </c>
      <c r="E227" t="s">
        <v>1035</v>
      </c>
      <c r="F227" t="s">
        <v>1420</v>
      </c>
      <c r="G227" t="s">
        <v>1421</v>
      </c>
      <c r="H227" t="s">
        <v>10</v>
      </c>
      <c r="I227" t="s">
        <v>17</v>
      </c>
      <c r="J227" s="3">
        <v>45735</v>
      </c>
      <c r="K227" s="3">
        <v>45708</v>
      </c>
      <c r="M227" s="8" t="str">
        <f>IFERROR(IF(I227="Booked",VLOOKUP(K227,'FIN CAL LOOKUP'!$A:$J,7,1),IF(I227="Complete",VLOOKUP(J227,'FIN CAL LOOKUP'!$A:$J,7,1),VLOOKUP(D227,'FIN CAL LOOKUP'!$A:$J,7,1))),"Not Applicable")</f>
        <v>MAR, FY25</v>
      </c>
      <c r="N227" s="8" t="str">
        <f>IFERROR(IF(I227="Booked",VLOOKUP(K227,'FIN CAL LOOKUP'!$A:$J,10,1),IF(I227="Complete",VLOOKUP(J227,'FIN CAL LOOKUP'!$A:$J,10,1),VLOOKUP(D227,'FIN CAL LOOKUP'!$A:$J,10,1))),"Not Applicable")</f>
        <v>Q3, FY25</v>
      </c>
    </row>
    <row r="228" spans="1:14" x14ac:dyDescent="0.25">
      <c r="A228" t="s">
        <v>12</v>
      </c>
      <c r="B228" t="s">
        <v>22</v>
      </c>
      <c r="C228" t="s">
        <v>16</v>
      </c>
      <c r="D228" s="3">
        <v>45733</v>
      </c>
      <c r="E228" t="s">
        <v>1035</v>
      </c>
      <c r="F228" t="s">
        <v>1420</v>
      </c>
      <c r="G228" t="s">
        <v>1421</v>
      </c>
      <c r="H228" t="s">
        <v>10</v>
      </c>
      <c r="I228" t="s">
        <v>17</v>
      </c>
      <c r="J228" s="3">
        <v>45806</v>
      </c>
      <c r="K228" s="3">
        <v>45806</v>
      </c>
      <c r="M228" s="8" t="str">
        <f>IFERROR(IF(I228="Booked",VLOOKUP(K228,'FIN CAL LOOKUP'!$A:$J,7,1),IF(I228="Complete",VLOOKUP(J228,'FIN CAL LOOKUP'!$A:$J,7,1),VLOOKUP(D228,'FIN CAL LOOKUP'!$A:$J,7,1))),"Not Applicable")</f>
        <v>MAY, FY25</v>
      </c>
      <c r="N228" s="8" t="str">
        <f>IFERROR(IF(I228="Booked",VLOOKUP(K228,'FIN CAL LOOKUP'!$A:$J,10,1),IF(I228="Complete",VLOOKUP(J228,'FIN CAL LOOKUP'!$A:$J,10,1),VLOOKUP(D228,'FIN CAL LOOKUP'!$A:$J,10,1))),"Not Applicable")</f>
        <v>Q4, FY25</v>
      </c>
    </row>
    <row r="229" spans="1:14" x14ac:dyDescent="0.25">
      <c r="A229" t="s">
        <v>12</v>
      </c>
      <c r="B229" t="s">
        <v>22</v>
      </c>
      <c r="C229" t="s">
        <v>16</v>
      </c>
      <c r="D229" s="3">
        <v>45733</v>
      </c>
      <c r="E229" t="s">
        <v>1035</v>
      </c>
      <c r="F229" t="s">
        <v>1420</v>
      </c>
      <c r="G229" t="s">
        <v>1421</v>
      </c>
      <c r="H229" t="s">
        <v>11</v>
      </c>
      <c r="I229" t="s">
        <v>17</v>
      </c>
      <c r="J229" s="3">
        <v>45734</v>
      </c>
      <c r="K229" s="3">
        <v>45708</v>
      </c>
      <c r="M229" s="8" t="str">
        <f>IFERROR(IF(I229="Booked",VLOOKUP(K229,'FIN CAL LOOKUP'!$A:$J,7,1),IF(I229="Complete",VLOOKUP(J229,'FIN CAL LOOKUP'!$A:$J,7,1),VLOOKUP(D229,'FIN CAL LOOKUP'!$A:$J,7,1))),"Not Applicable")</f>
        <v>MAR, FY25</v>
      </c>
      <c r="N229" s="8" t="str">
        <f>IFERROR(IF(I229="Booked",VLOOKUP(K229,'FIN CAL LOOKUP'!$A:$J,10,1),IF(I229="Complete",VLOOKUP(J229,'FIN CAL LOOKUP'!$A:$J,10,1),VLOOKUP(D229,'FIN CAL LOOKUP'!$A:$J,10,1))),"Not Applicable")</f>
        <v>Q3, FY25</v>
      </c>
    </row>
    <row r="230" spans="1:14" x14ac:dyDescent="0.25">
      <c r="A230" t="s">
        <v>24</v>
      </c>
      <c r="B230" t="s">
        <v>1422</v>
      </c>
      <c r="C230" t="s">
        <v>16</v>
      </c>
      <c r="D230" s="3">
        <v>45727</v>
      </c>
      <c r="E230" t="s">
        <v>1423</v>
      </c>
      <c r="F230" t="s">
        <v>1424</v>
      </c>
      <c r="G230" t="s">
        <v>1425</v>
      </c>
      <c r="H230" t="s">
        <v>4</v>
      </c>
      <c r="I230" t="s">
        <v>17</v>
      </c>
      <c r="J230" s="3">
        <v>45742</v>
      </c>
      <c r="K230" s="3">
        <v>45710</v>
      </c>
      <c r="M230" s="8" t="str">
        <f>IFERROR(IF(I230="Booked",VLOOKUP(K230,'FIN CAL LOOKUP'!$A:$J,7,1),IF(I230="Complete",VLOOKUP(J230,'FIN CAL LOOKUP'!$A:$J,7,1),VLOOKUP(D230,'FIN CAL LOOKUP'!$A:$J,7,1))),"Not Applicable")</f>
        <v>MAR, FY25</v>
      </c>
      <c r="N230" s="8" t="str">
        <f>IFERROR(IF(I230="Booked",VLOOKUP(K230,'FIN CAL LOOKUP'!$A:$J,10,1),IF(I230="Complete",VLOOKUP(J230,'FIN CAL LOOKUP'!$A:$J,10,1),VLOOKUP(D230,'FIN CAL LOOKUP'!$A:$J,10,1))),"Not Applicable")</f>
        <v>Q3, FY25</v>
      </c>
    </row>
    <row r="231" spans="1:14" x14ac:dyDescent="0.25">
      <c r="A231" t="s">
        <v>24</v>
      </c>
      <c r="B231" t="s">
        <v>1422</v>
      </c>
      <c r="C231" t="s">
        <v>16</v>
      </c>
      <c r="D231" s="3">
        <v>45727</v>
      </c>
      <c r="E231" t="s">
        <v>1423</v>
      </c>
      <c r="F231" t="s">
        <v>1424</v>
      </c>
      <c r="G231" t="s">
        <v>1425</v>
      </c>
      <c r="H231" t="s">
        <v>7</v>
      </c>
      <c r="I231" t="s">
        <v>17</v>
      </c>
      <c r="J231" s="3">
        <v>45729</v>
      </c>
      <c r="K231" s="3">
        <v>45710</v>
      </c>
      <c r="M231" s="8" t="str">
        <f>IFERROR(IF(I231="Booked",VLOOKUP(K231,'FIN CAL LOOKUP'!$A:$J,7,1),IF(I231="Complete",VLOOKUP(J231,'FIN CAL LOOKUP'!$A:$J,7,1),VLOOKUP(D231,'FIN CAL LOOKUP'!$A:$J,7,1))),"Not Applicable")</f>
        <v>MAR, FY25</v>
      </c>
      <c r="N231" s="8" t="str">
        <f>IFERROR(IF(I231="Booked",VLOOKUP(K231,'FIN CAL LOOKUP'!$A:$J,10,1),IF(I231="Complete",VLOOKUP(J231,'FIN CAL LOOKUP'!$A:$J,10,1),VLOOKUP(D231,'FIN CAL LOOKUP'!$A:$J,10,1))),"Not Applicable")</f>
        <v>Q3, FY25</v>
      </c>
    </row>
    <row r="232" spans="1:14" x14ac:dyDescent="0.25">
      <c r="A232" t="s">
        <v>24</v>
      </c>
      <c r="B232" t="s">
        <v>1422</v>
      </c>
      <c r="C232" t="s">
        <v>16</v>
      </c>
      <c r="D232" s="3">
        <v>45727</v>
      </c>
      <c r="E232" t="s">
        <v>1423</v>
      </c>
      <c r="F232" t="s">
        <v>1424</v>
      </c>
      <c r="G232" t="s">
        <v>1425</v>
      </c>
      <c r="H232" t="s">
        <v>1366</v>
      </c>
      <c r="I232" t="s">
        <v>17</v>
      </c>
      <c r="J232" s="3">
        <v>45740</v>
      </c>
      <c r="K232" s="3">
        <v>45710</v>
      </c>
      <c r="M232" s="8" t="str">
        <f>IFERROR(IF(I232="Booked",VLOOKUP(K232,'FIN CAL LOOKUP'!$A:$J,7,1),IF(I232="Complete",VLOOKUP(J232,'FIN CAL LOOKUP'!$A:$J,7,1),VLOOKUP(D232,'FIN CAL LOOKUP'!$A:$J,7,1))),"Not Applicable")</f>
        <v>MAR, FY25</v>
      </c>
      <c r="N232" s="8" t="str">
        <f>IFERROR(IF(I232="Booked",VLOOKUP(K232,'FIN CAL LOOKUP'!$A:$J,10,1),IF(I232="Complete",VLOOKUP(J232,'FIN CAL LOOKUP'!$A:$J,10,1),VLOOKUP(D232,'FIN CAL LOOKUP'!$A:$J,10,1))),"Not Applicable")</f>
        <v>Q3, FY25</v>
      </c>
    </row>
    <row r="233" spans="1:14" x14ac:dyDescent="0.25">
      <c r="A233" t="s">
        <v>24</v>
      </c>
      <c r="B233" t="s">
        <v>1422</v>
      </c>
      <c r="C233" t="s">
        <v>16</v>
      </c>
      <c r="D233" s="3">
        <v>45727</v>
      </c>
      <c r="E233" t="s">
        <v>1423</v>
      </c>
      <c r="F233" t="s">
        <v>1424</v>
      </c>
      <c r="G233" t="s">
        <v>1425</v>
      </c>
      <c r="H233" t="s">
        <v>1366</v>
      </c>
      <c r="I233" t="s">
        <v>17</v>
      </c>
      <c r="J233" s="3">
        <v>45742</v>
      </c>
      <c r="K233" s="3">
        <v>45742</v>
      </c>
      <c r="M233" s="8" t="str">
        <f>IFERROR(IF(I233="Booked",VLOOKUP(K233,'FIN CAL LOOKUP'!$A:$J,7,1),IF(I233="Complete",VLOOKUP(J233,'FIN CAL LOOKUP'!$A:$J,7,1),VLOOKUP(D233,'FIN CAL LOOKUP'!$A:$J,7,1))),"Not Applicable")</f>
        <v>MAR, FY25</v>
      </c>
      <c r="N233" s="8" t="str">
        <f>IFERROR(IF(I233="Booked",VLOOKUP(K233,'FIN CAL LOOKUP'!$A:$J,10,1),IF(I233="Complete",VLOOKUP(J233,'FIN CAL LOOKUP'!$A:$J,10,1),VLOOKUP(D233,'FIN CAL LOOKUP'!$A:$J,10,1))),"Not Applicable")</f>
        <v>Q3, FY25</v>
      </c>
    </row>
    <row r="234" spans="1:14" x14ac:dyDescent="0.25">
      <c r="A234" t="s">
        <v>24</v>
      </c>
      <c r="B234" t="s">
        <v>1422</v>
      </c>
      <c r="C234" t="s">
        <v>16</v>
      </c>
      <c r="D234" s="3">
        <v>45727</v>
      </c>
      <c r="E234" t="s">
        <v>1423</v>
      </c>
      <c r="F234" t="s">
        <v>1424</v>
      </c>
      <c r="G234" t="s">
        <v>1425</v>
      </c>
      <c r="H234" t="s">
        <v>1367</v>
      </c>
      <c r="I234" t="s">
        <v>17</v>
      </c>
      <c r="J234" s="3">
        <v>45740</v>
      </c>
      <c r="K234" s="3">
        <v>45710</v>
      </c>
      <c r="M234" s="8" t="str">
        <f>IFERROR(IF(I234="Booked",VLOOKUP(K234,'FIN CAL LOOKUP'!$A:$J,7,1),IF(I234="Complete",VLOOKUP(J234,'FIN CAL LOOKUP'!$A:$J,7,1),VLOOKUP(D234,'FIN CAL LOOKUP'!$A:$J,7,1))),"Not Applicable")</f>
        <v>MAR, FY25</v>
      </c>
      <c r="N234" s="8" t="str">
        <f>IFERROR(IF(I234="Booked",VLOOKUP(K234,'FIN CAL LOOKUP'!$A:$J,10,1),IF(I234="Complete",VLOOKUP(J234,'FIN CAL LOOKUP'!$A:$J,10,1),VLOOKUP(D234,'FIN CAL LOOKUP'!$A:$J,10,1))),"Not Applicable")</f>
        <v>Q3, FY25</v>
      </c>
    </row>
    <row r="235" spans="1:14" x14ac:dyDescent="0.25">
      <c r="A235" t="s">
        <v>24</v>
      </c>
      <c r="B235" t="s">
        <v>1422</v>
      </c>
      <c r="C235" t="s">
        <v>16</v>
      </c>
      <c r="D235" s="3">
        <v>45727</v>
      </c>
      <c r="E235" t="s">
        <v>1423</v>
      </c>
      <c r="F235" t="s">
        <v>1424</v>
      </c>
      <c r="G235" t="s">
        <v>1425</v>
      </c>
      <c r="H235" t="s">
        <v>1368</v>
      </c>
      <c r="I235" t="s">
        <v>17</v>
      </c>
      <c r="J235" s="3">
        <v>45740</v>
      </c>
      <c r="K235" s="3">
        <v>45710</v>
      </c>
      <c r="M235" s="8" t="str">
        <f>IFERROR(IF(I235="Booked",VLOOKUP(K235,'FIN CAL LOOKUP'!$A:$J,7,1),IF(I235="Complete",VLOOKUP(J235,'FIN CAL LOOKUP'!$A:$J,7,1),VLOOKUP(D235,'FIN CAL LOOKUP'!$A:$J,7,1))),"Not Applicable")</f>
        <v>MAR, FY25</v>
      </c>
      <c r="N235" s="8" t="str">
        <f>IFERROR(IF(I235="Booked",VLOOKUP(K235,'FIN CAL LOOKUP'!$A:$J,10,1),IF(I235="Complete",VLOOKUP(J235,'FIN CAL LOOKUP'!$A:$J,10,1),VLOOKUP(D235,'FIN CAL LOOKUP'!$A:$J,10,1))),"Not Applicable")</f>
        <v>Q3, FY25</v>
      </c>
    </row>
    <row r="236" spans="1:14" x14ac:dyDescent="0.25">
      <c r="A236" t="s">
        <v>24</v>
      </c>
      <c r="B236" t="s">
        <v>1422</v>
      </c>
      <c r="C236" t="s">
        <v>16</v>
      </c>
      <c r="D236" s="3">
        <v>45727</v>
      </c>
      <c r="E236" t="s">
        <v>1423</v>
      </c>
      <c r="F236" t="s">
        <v>1424</v>
      </c>
      <c r="G236" t="s">
        <v>1425</v>
      </c>
      <c r="H236" t="s">
        <v>1369</v>
      </c>
      <c r="I236" t="s">
        <v>17</v>
      </c>
      <c r="J236" s="3">
        <v>45740</v>
      </c>
      <c r="K236" s="3">
        <v>45710</v>
      </c>
      <c r="M236" s="8" t="str">
        <f>IFERROR(IF(I236="Booked",VLOOKUP(K236,'FIN CAL LOOKUP'!$A:$J,7,1),IF(I236="Complete",VLOOKUP(J236,'FIN CAL LOOKUP'!$A:$J,7,1),VLOOKUP(D236,'FIN CAL LOOKUP'!$A:$J,7,1))),"Not Applicable")</f>
        <v>MAR, FY25</v>
      </c>
      <c r="N236" s="8" t="str">
        <f>IFERROR(IF(I236="Booked",VLOOKUP(K236,'FIN CAL LOOKUP'!$A:$J,10,1),IF(I236="Complete",VLOOKUP(J236,'FIN CAL LOOKUP'!$A:$J,10,1),VLOOKUP(D236,'FIN CAL LOOKUP'!$A:$J,10,1))),"Not Applicable")</f>
        <v>Q3, FY25</v>
      </c>
    </row>
    <row r="237" spans="1:14" x14ac:dyDescent="0.25">
      <c r="A237" t="s">
        <v>24</v>
      </c>
      <c r="B237" t="s">
        <v>1422</v>
      </c>
      <c r="C237" t="s">
        <v>16</v>
      </c>
      <c r="D237" s="3">
        <v>45727</v>
      </c>
      <c r="E237" t="s">
        <v>1423</v>
      </c>
      <c r="F237" t="s">
        <v>1424</v>
      </c>
      <c r="G237" t="s">
        <v>1425</v>
      </c>
      <c r="H237" t="s">
        <v>1369</v>
      </c>
      <c r="I237" t="s">
        <v>17</v>
      </c>
      <c r="J237" s="3">
        <v>45742</v>
      </c>
      <c r="K237" s="3">
        <v>45742</v>
      </c>
      <c r="M237" s="8" t="str">
        <f>IFERROR(IF(I237="Booked",VLOOKUP(K237,'FIN CAL LOOKUP'!$A:$J,7,1),IF(I237="Complete",VLOOKUP(J237,'FIN CAL LOOKUP'!$A:$J,7,1),VLOOKUP(D237,'FIN CAL LOOKUP'!$A:$J,7,1))),"Not Applicable")</f>
        <v>MAR, FY25</v>
      </c>
      <c r="N237" s="8" t="str">
        <f>IFERROR(IF(I237="Booked",VLOOKUP(K237,'FIN CAL LOOKUP'!$A:$J,10,1),IF(I237="Complete",VLOOKUP(J237,'FIN CAL LOOKUP'!$A:$J,10,1),VLOOKUP(D237,'FIN CAL LOOKUP'!$A:$J,10,1))),"Not Applicable")</f>
        <v>Q3, FY25</v>
      </c>
    </row>
    <row r="238" spans="1:14" x14ac:dyDescent="0.25">
      <c r="A238" t="s">
        <v>24</v>
      </c>
      <c r="B238" t="s">
        <v>1422</v>
      </c>
      <c r="C238" t="s">
        <v>16</v>
      </c>
      <c r="D238" s="3">
        <v>45727</v>
      </c>
      <c r="E238" t="s">
        <v>1423</v>
      </c>
      <c r="F238" t="s">
        <v>1424</v>
      </c>
      <c r="G238" t="s">
        <v>1425</v>
      </c>
      <c r="H238" t="s">
        <v>1370</v>
      </c>
      <c r="I238" t="s">
        <v>17</v>
      </c>
      <c r="J238" s="3">
        <v>45740</v>
      </c>
      <c r="K238" s="3">
        <v>45710</v>
      </c>
      <c r="M238" s="8" t="str">
        <f>IFERROR(IF(I238="Booked",VLOOKUP(K238,'FIN CAL LOOKUP'!$A:$J,7,1),IF(I238="Complete",VLOOKUP(J238,'FIN CAL LOOKUP'!$A:$J,7,1),VLOOKUP(D238,'FIN CAL LOOKUP'!$A:$J,7,1))),"Not Applicable")</f>
        <v>MAR, FY25</v>
      </c>
      <c r="N238" s="8" t="str">
        <f>IFERROR(IF(I238="Booked",VLOOKUP(K238,'FIN CAL LOOKUP'!$A:$J,10,1),IF(I238="Complete",VLOOKUP(J238,'FIN CAL LOOKUP'!$A:$J,10,1),VLOOKUP(D238,'FIN CAL LOOKUP'!$A:$J,10,1))),"Not Applicable")</f>
        <v>Q3, FY25</v>
      </c>
    </row>
    <row r="239" spans="1:14" x14ac:dyDescent="0.25">
      <c r="A239" t="s">
        <v>24</v>
      </c>
      <c r="B239" t="s">
        <v>1422</v>
      </c>
      <c r="C239" t="s">
        <v>16</v>
      </c>
      <c r="D239" s="3">
        <v>45727</v>
      </c>
      <c r="E239" t="s">
        <v>1423</v>
      </c>
      <c r="F239" t="s">
        <v>1424</v>
      </c>
      <c r="G239" t="s">
        <v>1425</v>
      </c>
      <c r="H239" t="s">
        <v>1370</v>
      </c>
      <c r="I239" t="s">
        <v>17</v>
      </c>
      <c r="J239" s="3">
        <v>45742</v>
      </c>
      <c r="K239" s="3">
        <v>45742</v>
      </c>
      <c r="M239" s="8" t="str">
        <f>IFERROR(IF(I239="Booked",VLOOKUP(K239,'FIN CAL LOOKUP'!$A:$J,7,1),IF(I239="Complete",VLOOKUP(J239,'FIN CAL LOOKUP'!$A:$J,7,1),VLOOKUP(D239,'FIN CAL LOOKUP'!$A:$J,7,1))),"Not Applicable")</f>
        <v>MAR, FY25</v>
      </c>
      <c r="N239" s="8" t="str">
        <f>IFERROR(IF(I239="Booked",VLOOKUP(K239,'FIN CAL LOOKUP'!$A:$J,10,1),IF(I239="Complete",VLOOKUP(J239,'FIN CAL LOOKUP'!$A:$J,10,1),VLOOKUP(D239,'FIN CAL LOOKUP'!$A:$J,10,1))),"Not Applicable")</f>
        <v>Q3, FY25</v>
      </c>
    </row>
    <row r="240" spans="1:14" x14ac:dyDescent="0.25">
      <c r="A240" t="s">
        <v>24</v>
      </c>
      <c r="B240" t="s">
        <v>1422</v>
      </c>
      <c r="C240" t="s">
        <v>16</v>
      </c>
      <c r="D240" s="3">
        <v>45727</v>
      </c>
      <c r="E240" t="s">
        <v>1423</v>
      </c>
      <c r="F240" t="s">
        <v>1424</v>
      </c>
      <c r="G240" t="s">
        <v>1425</v>
      </c>
      <c r="H240" t="s">
        <v>8</v>
      </c>
      <c r="I240" t="s">
        <v>17</v>
      </c>
      <c r="J240" s="3">
        <v>45742</v>
      </c>
      <c r="K240" s="3">
        <v>45710</v>
      </c>
      <c r="M240" s="8" t="str">
        <f>IFERROR(IF(I240="Booked",VLOOKUP(K240,'FIN CAL LOOKUP'!$A:$J,7,1),IF(I240="Complete",VLOOKUP(J240,'FIN CAL LOOKUP'!$A:$J,7,1),VLOOKUP(D240,'FIN CAL LOOKUP'!$A:$J,7,1))),"Not Applicable")</f>
        <v>MAR, FY25</v>
      </c>
      <c r="N240" s="8" t="str">
        <f>IFERROR(IF(I240="Booked",VLOOKUP(K240,'FIN CAL LOOKUP'!$A:$J,10,1),IF(I240="Complete",VLOOKUP(J240,'FIN CAL LOOKUP'!$A:$J,10,1),VLOOKUP(D240,'FIN CAL LOOKUP'!$A:$J,10,1))),"Not Applicable")</f>
        <v>Q3, FY25</v>
      </c>
    </row>
    <row r="241" spans="1:14" x14ac:dyDescent="0.25">
      <c r="A241" t="s">
        <v>24</v>
      </c>
      <c r="B241" t="s">
        <v>1422</v>
      </c>
      <c r="C241" t="s">
        <v>16</v>
      </c>
      <c r="D241" s="3">
        <v>45727</v>
      </c>
      <c r="E241" t="s">
        <v>1423</v>
      </c>
      <c r="F241" t="s">
        <v>1424</v>
      </c>
      <c r="G241" t="s">
        <v>1425</v>
      </c>
      <c r="H241" t="s">
        <v>9</v>
      </c>
      <c r="I241" t="s">
        <v>17</v>
      </c>
      <c r="J241" s="3">
        <v>45729</v>
      </c>
      <c r="K241" s="3">
        <v>45710</v>
      </c>
      <c r="M241" s="8" t="str">
        <f>IFERROR(IF(I241="Booked",VLOOKUP(K241,'FIN CAL LOOKUP'!$A:$J,7,1),IF(I241="Complete",VLOOKUP(J241,'FIN CAL LOOKUP'!$A:$J,7,1),VLOOKUP(D241,'FIN CAL LOOKUP'!$A:$J,7,1))),"Not Applicable")</f>
        <v>MAR, FY25</v>
      </c>
      <c r="N241" s="8" t="str">
        <f>IFERROR(IF(I241="Booked",VLOOKUP(K241,'FIN CAL LOOKUP'!$A:$J,10,1),IF(I241="Complete",VLOOKUP(J241,'FIN CAL LOOKUP'!$A:$J,10,1),VLOOKUP(D241,'FIN CAL LOOKUP'!$A:$J,10,1))),"Not Applicable")</f>
        <v>Q3, FY25</v>
      </c>
    </row>
    <row r="242" spans="1:14" x14ac:dyDescent="0.25">
      <c r="A242" t="s">
        <v>24</v>
      </c>
      <c r="B242" t="s">
        <v>1422</v>
      </c>
      <c r="C242" t="s">
        <v>16</v>
      </c>
      <c r="D242" s="3">
        <v>45727</v>
      </c>
      <c r="E242" t="s">
        <v>1423</v>
      </c>
      <c r="F242" t="s">
        <v>1424</v>
      </c>
      <c r="G242" t="s">
        <v>1425</v>
      </c>
      <c r="H242" t="s">
        <v>10</v>
      </c>
      <c r="I242" t="s">
        <v>17</v>
      </c>
      <c r="J242" s="3">
        <v>45728</v>
      </c>
      <c r="K242" s="3">
        <v>45710</v>
      </c>
      <c r="L242" t="s">
        <v>1426</v>
      </c>
      <c r="M242" s="8" t="str">
        <f>IFERROR(IF(I242="Booked",VLOOKUP(K242,'FIN CAL LOOKUP'!$A:$J,7,1),IF(I242="Complete",VLOOKUP(J242,'FIN CAL LOOKUP'!$A:$J,7,1),VLOOKUP(D242,'FIN CAL LOOKUP'!$A:$J,7,1))),"Not Applicable")</f>
        <v>MAR, FY25</v>
      </c>
      <c r="N242" s="8" t="str">
        <f>IFERROR(IF(I242="Booked",VLOOKUP(K242,'FIN CAL LOOKUP'!$A:$J,10,1),IF(I242="Complete",VLOOKUP(J242,'FIN CAL LOOKUP'!$A:$J,10,1),VLOOKUP(D242,'FIN CAL LOOKUP'!$A:$J,10,1))),"Not Applicable")</f>
        <v>Q3, FY25</v>
      </c>
    </row>
    <row r="243" spans="1:14" x14ac:dyDescent="0.25">
      <c r="A243" t="s">
        <v>24</v>
      </c>
      <c r="B243" t="s">
        <v>1422</v>
      </c>
      <c r="C243" t="s">
        <v>16</v>
      </c>
      <c r="D243" s="3">
        <v>45727</v>
      </c>
      <c r="E243" t="s">
        <v>1423</v>
      </c>
      <c r="F243" t="s">
        <v>1424</v>
      </c>
      <c r="G243" t="s">
        <v>1425</v>
      </c>
      <c r="H243" t="s">
        <v>11</v>
      </c>
      <c r="I243" t="s">
        <v>17</v>
      </c>
      <c r="J243" s="3">
        <v>45742</v>
      </c>
      <c r="K243" s="3">
        <v>45710</v>
      </c>
      <c r="M243" s="8" t="str">
        <f>IFERROR(IF(I243="Booked",VLOOKUP(K243,'FIN CAL LOOKUP'!$A:$J,7,1),IF(I243="Complete",VLOOKUP(J243,'FIN CAL LOOKUP'!$A:$J,7,1),VLOOKUP(D243,'FIN CAL LOOKUP'!$A:$J,7,1))),"Not Applicable")</f>
        <v>MAR, FY25</v>
      </c>
      <c r="N243" s="8" t="str">
        <f>IFERROR(IF(I243="Booked",VLOOKUP(K243,'FIN CAL LOOKUP'!$A:$J,10,1),IF(I243="Complete",VLOOKUP(J243,'FIN CAL LOOKUP'!$A:$J,10,1),VLOOKUP(D243,'FIN CAL LOOKUP'!$A:$J,10,1))),"Not Applicable")</f>
        <v>Q3, FY25</v>
      </c>
    </row>
    <row r="244" spans="1:14" x14ac:dyDescent="0.25">
      <c r="A244" t="s">
        <v>46</v>
      </c>
      <c r="C244" t="s">
        <v>47</v>
      </c>
      <c r="D244" s="3">
        <v>45727</v>
      </c>
      <c r="E244" t="s">
        <v>188</v>
      </c>
      <c r="F244" t="s">
        <v>1427</v>
      </c>
      <c r="G244" t="s">
        <v>1428</v>
      </c>
      <c r="H244" t="s">
        <v>4</v>
      </c>
      <c r="I244" t="s">
        <v>17</v>
      </c>
      <c r="J244" s="3">
        <v>45728</v>
      </c>
      <c r="K244" s="3">
        <v>45694</v>
      </c>
      <c r="M244" s="8" t="str">
        <f>IFERROR(IF(I244="Booked",VLOOKUP(K244,'FIN CAL LOOKUP'!$A:$J,7,1),IF(I244="Complete",VLOOKUP(J244,'FIN CAL LOOKUP'!$A:$J,7,1),VLOOKUP(D244,'FIN CAL LOOKUP'!$A:$J,7,1))),"Not Applicable")</f>
        <v>MAR, FY25</v>
      </c>
      <c r="N244" s="8" t="str">
        <f>IFERROR(IF(I244="Booked",VLOOKUP(K244,'FIN CAL LOOKUP'!$A:$J,10,1),IF(I244="Complete",VLOOKUP(J244,'FIN CAL LOOKUP'!$A:$J,10,1),VLOOKUP(D244,'FIN CAL LOOKUP'!$A:$J,10,1))),"Not Applicable")</f>
        <v>Q3, FY25</v>
      </c>
    </row>
    <row r="245" spans="1:14" x14ac:dyDescent="0.25">
      <c r="A245" t="s">
        <v>46</v>
      </c>
      <c r="C245" t="s">
        <v>47</v>
      </c>
      <c r="D245" s="3">
        <v>45727</v>
      </c>
      <c r="E245" t="s">
        <v>188</v>
      </c>
      <c r="F245" t="s">
        <v>1427</v>
      </c>
      <c r="G245" t="s">
        <v>1428</v>
      </c>
      <c r="H245" t="s">
        <v>7</v>
      </c>
      <c r="I245" t="s">
        <v>17</v>
      </c>
      <c r="J245" s="3">
        <v>45728</v>
      </c>
      <c r="K245" s="3">
        <v>45694</v>
      </c>
      <c r="M245" s="8" t="str">
        <f>IFERROR(IF(I245="Booked",VLOOKUP(K245,'FIN CAL LOOKUP'!$A:$J,7,1),IF(I245="Complete",VLOOKUP(J245,'FIN CAL LOOKUP'!$A:$J,7,1),VLOOKUP(D245,'FIN CAL LOOKUP'!$A:$J,7,1))),"Not Applicable")</f>
        <v>MAR, FY25</v>
      </c>
      <c r="N245" s="8" t="str">
        <f>IFERROR(IF(I245="Booked",VLOOKUP(K245,'FIN CAL LOOKUP'!$A:$J,10,1),IF(I245="Complete",VLOOKUP(J245,'FIN CAL LOOKUP'!$A:$J,10,1),VLOOKUP(D245,'FIN CAL LOOKUP'!$A:$J,10,1))),"Not Applicable")</f>
        <v>Q3, FY25</v>
      </c>
    </row>
    <row r="246" spans="1:14" x14ac:dyDescent="0.25">
      <c r="A246" t="s">
        <v>46</v>
      </c>
      <c r="C246" t="s">
        <v>47</v>
      </c>
      <c r="D246" s="3">
        <v>45727</v>
      </c>
      <c r="E246" t="s">
        <v>188</v>
      </c>
      <c r="F246" t="s">
        <v>1427</v>
      </c>
      <c r="G246" t="s">
        <v>1428</v>
      </c>
      <c r="H246" t="s">
        <v>1366</v>
      </c>
      <c r="I246" t="s">
        <v>17</v>
      </c>
      <c r="J246" s="3">
        <v>45729</v>
      </c>
      <c r="K246" s="3">
        <v>45694</v>
      </c>
      <c r="M246" s="8" t="str">
        <f>IFERROR(IF(I246="Booked",VLOOKUP(K246,'FIN CAL LOOKUP'!$A:$J,7,1),IF(I246="Complete",VLOOKUP(J246,'FIN CAL LOOKUP'!$A:$J,7,1),VLOOKUP(D246,'FIN CAL LOOKUP'!$A:$J,7,1))),"Not Applicable")</f>
        <v>MAR, FY25</v>
      </c>
      <c r="N246" s="8" t="str">
        <f>IFERROR(IF(I246="Booked",VLOOKUP(K246,'FIN CAL LOOKUP'!$A:$J,10,1),IF(I246="Complete",VLOOKUP(J246,'FIN CAL LOOKUP'!$A:$J,10,1),VLOOKUP(D246,'FIN CAL LOOKUP'!$A:$J,10,1))),"Not Applicable")</f>
        <v>Q3, FY25</v>
      </c>
    </row>
    <row r="247" spans="1:14" x14ac:dyDescent="0.25">
      <c r="A247" t="s">
        <v>46</v>
      </c>
      <c r="C247" t="s">
        <v>47</v>
      </c>
      <c r="D247" s="3">
        <v>45727</v>
      </c>
      <c r="E247" t="s">
        <v>188</v>
      </c>
      <c r="F247" t="s">
        <v>1427</v>
      </c>
      <c r="G247" t="s">
        <v>1428</v>
      </c>
      <c r="H247" t="s">
        <v>1367</v>
      </c>
      <c r="I247" t="s">
        <v>17</v>
      </c>
      <c r="J247" s="3">
        <v>45729</v>
      </c>
      <c r="K247" s="3">
        <v>45694</v>
      </c>
      <c r="M247" s="8" t="str">
        <f>IFERROR(IF(I247="Booked",VLOOKUP(K247,'FIN CAL LOOKUP'!$A:$J,7,1),IF(I247="Complete",VLOOKUP(J247,'FIN CAL LOOKUP'!$A:$J,7,1),VLOOKUP(D247,'FIN CAL LOOKUP'!$A:$J,7,1))),"Not Applicable")</f>
        <v>MAR, FY25</v>
      </c>
      <c r="N247" s="8" t="str">
        <f>IFERROR(IF(I247="Booked",VLOOKUP(K247,'FIN CAL LOOKUP'!$A:$J,10,1),IF(I247="Complete",VLOOKUP(J247,'FIN CAL LOOKUP'!$A:$J,10,1),VLOOKUP(D247,'FIN CAL LOOKUP'!$A:$J,10,1))),"Not Applicable")</f>
        <v>Q3, FY25</v>
      </c>
    </row>
    <row r="248" spans="1:14" x14ac:dyDescent="0.25">
      <c r="A248" t="s">
        <v>46</v>
      </c>
      <c r="C248" t="s">
        <v>47</v>
      </c>
      <c r="D248" s="3">
        <v>45727</v>
      </c>
      <c r="E248" t="s">
        <v>188</v>
      </c>
      <c r="F248" t="s">
        <v>1427</v>
      </c>
      <c r="G248" t="s">
        <v>1428</v>
      </c>
      <c r="H248" t="s">
        <v>1368</v>
      </c>
      <c r="I248" t="s">
        <v>17</v>
      </c>
      <c r="J248" s="3">
        <v>45729</v>
      </c>
      <c r="K248" s="3">
        <v>45694</v>
      </c>
      <c r="M248" s="8" t="str">
        <f>IFERROR(IF(I248="Booked",VLOOKUP(K248,'FIN CAL LOOKUP'!$A:$J,7,1),IF(I248="Complete",VLOOKUP(J248,'FIN CAL LOOKUP'!$A:$J,7,1),VLOOKUP(D248,'FIN CAL LOOKUP'!$A:$J,7,1))),"Not Applicable")</f>
        <v>MAR, FY25</v>
      </c>
      <c r="N248" s="8" t="str">
        <f>IFERROR(IF(I248="Booked",VLOOKUP(K248,'FIN CAL LOOKUP'!$A:$J,10,1),IF(I248="Complete",VLOOKUP(J248,'FIN CAL LOOKUP'!$A:$J,10,1),VLOOKUP(D248,'FIN CAL LOOKUP'!$A:$J,10,1))),"Not Applicable")</f>
        <v>Q3, FY25</v>
      </c>
    </row>
    <row r="249" spans="1:14" x14ac:dyDescent="0.25">
      <c r="A249" t="s">
        <v>46</v>
      </c>
      <c r="C249" t="s">
        <v>47</v>
      </c>
      <c r="D249" s="3">
        <v>45727</v>
      </c>
      <c r="E249" t="s">
        <v>188</v>
      </c>
      <c r="F249" t="s">
        <v>1427</v>
      </c>
      <c r="G249" t="s">
        <v>1428</v>
      </c>
      <c r="H249" t="s">
        <v>1369</v>
      </c>
      <c r="I249" t="s">
        <v>17</v>
      </c>
      <c r="J249" s="3">
        <v>45729</v>
      </c>
      <c r="K249" s="3">
        <v>45694</v>
      </c>
      <c r="M249" s="8" t="str">
        <f>IFERROR(IF(I249="Booked",VLOOKUP(K249,'FIN CAL LOOKUP'!$A:$J,7,1),IF(I249="Complete",VLOOKUP(J249,'FIN CAL LOOKUP'!$A:$J,7,1),VLOOKUP(D249,'FIN CAL LOOKUP'!$A:$J,7,1))),"Not Applicable")</f>
        <v>MAR, FY25</v>
      </c>
      <c r="N249" s="8" t="str">
        <f>IFERROR(IF(I249="Booked",VLOOKUP(K249,'FIN CAL LOOKUP'!$A:$J,10,1),IF(I249="Complete",VLOOKUP(J249,'FIN CAL LOOKUP'!$A:$J,10,1),VLOOKUP(D249,'FIN CAL LOOKUP'!$A:$J,10,1))),"Not Applicable")</f>
        <v>Q3, FY25</v>
      </c>
    </row>
    <row r="250" spans="1:14" x14ac:dyDescent="0.25">
      <c r="A250" t="s">
        <v>46</v>
      </c>
      <c r="C250" t="s">
        <v>47</v>
      </c>
      <c r="D250" s="3">
        <v>45727</v>
      </c>
      <c r="E250" t="s">
        <v>188</v>
      </c>
      <c r="F250" t="s">
        <v>1427</v>
      </c>
      <c r="G250" t="s">
        <v>1428</v>
      </c>
      <c r="H250" t="s">
        <v>1370</v>
      </c>
      <c r="I250" t="s">
        <v>17</v>
      </c>
      <c r="J250" s="3">
        <v>45729</v>
      </c>
      <c r="K250" s="3">
        <v>45694</v>
      </c>
      <c r="M250" s="8" t="str">
        <f>IFERROR(IF(I250="Booked",VLOOKUP(K250,'FIN CAL LOOKUP'!$A:$J,7,1),IF(I250="Complete",VLOOKUP(J250,'FIN CAL LOOKUP'!$A:$J,7,1),VLOOKUP(D250,'FIN CAL LOOKUP'!$A:$J,7,1))),"Not Applicable")</f>
        <v>MAR, FY25</v>
      </c>
      <c r="N250" s="8" t="str">
        <f>IFERROR(IF(I250="Booked",VLOOKUP(K250,'FIN CAL LOOKUP'!$A:$J,10,1),IF(I250="Complete",VLOOKUP(J250,'FIN CAL LOOKUP'!$A:$J,10,1),VLOOKUP(D250,'FIN CAL LOOKUP'!$A:$J,10,1))),"Not Applicable")</f>
        <v>Q3, FY25</v>
      </c>
    </row>
    <row r="251" spans="1:14" x14ac:dyDescent="0.25">
      <c r="A251" t="s">
        <v>46</v>
      </c>
      <c r="C251" t="s">
        <v>47</v>
      </c>
      <c r="D251" s="3">
        <v>45727</v>
      </c>
      <c r="E251" t="s">
        <v>188</v>
      </c>
      <c r="F251" t="s">
        <v>1427</v>
      </c>
      <c r="G251" t="s">
        <v>1428</v>
      </c>
      <c r="H251" t="s">
        <v>8</v>
      </c>
      <c r="I251" t="s">
        <v>17</v>
      </c>
      <c r="J251" s="3">
        <v>45727</v>
      </c>
      <c r="K251" s="3">
        <v>45694</v>
      </c>
      <c r="M251" s="8" t="str">
        <f>IFERROR(IF(I251="Booked",VLOOKUP(K251,'FIN CAL LOOKUP'!$A:$J,7,1),IF(I251="Complete",VLOOKUP(J251,'FIN CAL LOOKUP'!$A:$J,7,1),VLOOKUP(D251,'FIN CAL LOOKUP'!$A:$J,7,1))),"Not Applicable")</f>
        <v>MAR, FY25</v>
      </c>
      <c r="N251" s="8" t="str">
        <f>IFERROR(IF(I251="Booked",VLOOKUP(K251,'FIN CAL LOOKUP'!$A:$J,10,1),IF(I251="Complete",VLOOKUP(J251,'FIN CAL LOOKUP'!$A:$J,10,1),VLOOKUP(D251,'FIN CAL LOOKUP'!$A:$J,10,1))),"Not Applicable")</f>
        <v>Q3, FY25</v>
      </c>
    </row>
    <row r="252" spans="1:14" x14ac:dyDescent="0.25">
      <c r="A252" t="s">
        <v>46</v>
      </c>
      <c r="C252" t="s">
        <v>47</v>
      </c>
      <c r="D252" s="3">
        <v>45727</v>
      </c>
      <c r="E252" t="s">
        <v>188</v>
      </c>
      <c r="F252" t="s">
        <v>1427</v>
      </c>
      <c r="G252" t="s">
        <v>1428</v>
      </c>
      <c r="H252" t="s">
        <v>9</v>
      </c>
      <c r="I252" t="s">
        <v>17</v>
      </c>
      <c r="J252" s="3">
        <v>45728</v>
      </c>
      <c r="K252" s="3">
        <v>45694</v>
      </c>
      <c r="M252" s="8" t="str">
        <f>IFERROR(IF(I252="Booked",VLOOKUP(K252,'FIN CAL LOOKUP'!$A:$J,7,1),IF(I252="Complete",VLOOKUP(J252,'FIN CAL LOOKUP'!$A:$J,7,1),VLOOKUP(D252,'FIN CAL LOOKUP'!$A:$J,7,1))),"Not Applicable")</f>
        <v>MAR, FY25</v>
      </c>
      <c r="N252" s="8" t="str">
        <f>IFERROR(IF(I252="Booked",VLOOKUP(K252,'FIN CAL LOOKUP'!$A:$J,10,1),IF(I252="Complete",VLOOKUP(J252,'FIN CAL LOOKUP'!$A:$J,10,1),VLOOKUP(D252,'FIN CAL LOOKUP'!$A:$J,10,1))),"Not Applicable")</f>
        <v>Q3, FY25</v>
      </c>
    </row>
    <row r="253" spans="1:14" x14ac:dyDescent="0.25">
      <c r="A253" t="s">
        <v>46</v>
      </c>
      <c r="C253" t="s">
        <v>47</v>
      </c>
      <c r="D253" s="3">
        <v>45727</v>
      </c>
      <c r="E253" t="s">
        <v>188</v>
      </c>
      <c r="F253" t="s">
        <v>1427</v>
      </c>
      <c r="G253" t="s">
        <v>1428</v>
      </c>
      <c r="H253" t="s">
        <v>10</v>
      </c>
      <c r="I253" t="s">
        <v>17</v>
      </c>
      <c r="J253" s="3">
        <v>45728</v>
      </c>
      <c r="K253" s="3">
        <v>45694</v>
      </c>
      <c r="M253" s="8" t="str">
        <f>IFERROR(IF(I253="Booked",VLOOKUP(K253,'FIN CAL LOOKUP'!$A:$J,7,1),IF(I253="Complete",VLOOKUP(J253,'FIN CAL LOOKUP'!$A:$J,7,1),VLOOKUP(D253,'FIN CAL LOOKUP'!$A:$J,7,1))),"Not Applicable")</f>
        <v>MAR, FY25</v>
      </c>
      <c r="N253" s="8" t="str">
        <f>IFERROR(IF(I253="Booked",VLOOKUP(K253,'FIN CAL LOOKUP'!$A:$J,10,1),IF(I253="Complete",VLOOKUP(J253,'FIN CAL LOOKUP'!$A:$J,10,1),VLOOKUP(D253,'FIN CAL LOOKUP'!$A:$J,10,1))),"Not Applicable")</f>
        <v>Q3, FY25</v>
      </c>
    </row>
    <row r="254" spans="1:14" x14ac:dyDescent="0.25">
      <c r="A254" t="s">
        <v>46</v>
      </c>
      <c r="C254" t="s">
        <v>47</v>
      </c>
      <c r="D254" s="3">
        <v>45727</v>
      </c>
      <c r="E254" t="s">
        <v>188</v>
      </c>
      <c r="F254" t="s">
        <v>1427</v>
      </c>
      <c r="G254" t="s">
        <v>1428</v>
      </c>
      <c r="H254" t="s">
        <v>11</v>
      </c>
      <c r="I254" t="s">
        <v>17</v>
      </c>
      <c r="J254" s="3">
        <v>45728</v>
      </c>
      <c r="K254" s="3">
        <v>45694</v>
      </c>
      <c r="M254" s="8" t="str">
        <f>IFERROR(IF(I254="Booked",VLOOKUP(K254,'FIN CAL LOOKUP'!$A:$J,7,1),IF(I254="Complete",VLOOKUP(J254,'FIN CAL LOOKUP'!$A:$J,7,1),VLOOKUP(D254,'FIN CAL LOOKUP'!$A:$J,7,1))),"Not Applicable")</f>
        <v>MAR, FY25</v>
      </c>
      <c r="N254" s="8" t="str">
        <f>IFERROR(IF(I254="Booked",VLOOKUP(K254,'FIN CAL LOOKUP'!$A:$J,10,1),IF(I254="Complete",VLOOKUP(J254,'FIN CAL LOOKUP'!$A:$J,10,1),VLOOKUP(D254,'FIN CAL LOOKUP'!$A:$J,10,1))),"Not Applicable")</f>
        <v>Q3, FY25</v>
      </c>
    </row>
    <row r="255" spans="1:14" x14ac:dyDescent="0.25">
      <c r="A255" t="s">
        <v>1</v>
      </c>
      <c r="B255" t="s">
        <v>19</v>
      </c>
      <c r="C255" t="s">
        <v>14</v>
      </c>
      <c r="D255" s="3">
        <v>45719</v>
      </c>
      <c r="E255" t="s">
        <v>1266</v>
      </c>
      <c r="F255" t="s">
        <v>867</v>
      </c>
      <c r="G255" t="s">
        <v>1429</v>
      </c>
      <c r="H255" t="s">
        <v>4</v>
      </c>
      <c r="I255" t="s">
        <v>17</v>
      </c>
      <c r="J255" s="3">
        <v>45727</v>
      </c>
      <c r="K255" s="3">
        <v>45712</v>
      </c>
      <c r="L255" t="s">
        <v>1430</v>
      </c>
      <c r="M255" s="8" t="str">
        <f>IFERROR(IF(I255="Booked",VLOOKUP(K255,'FIN CAL LOOKUP'!$A:$J,7,1),IF(I255="Complete",VLOOKUP(J255,'FIN CAL LOOKUP'!$A:$J,7,1),VLOOKUP(D255,'FIN CAL LOOKUP'!$A:$J,7,1))),"Not Applicable")</f>
        <v>MAR, FY25</v>
      </c>
      <c r="N255" s="8" t="str">
        <f>IFERROR(IF(I255="Booked",VLOOKUP(K255,'FIN CAL LOOKUP'!$A:$J,10,1),IF(I255="Complete",VLOOKUP(J255,'FIN CAL LOOKUP'!$A:$J,10,1),VLOOKUP(D255,'FIN CAL LOOKUP'!$A:$J,10,1))),"Not Applicable")</f>
        <v>Q3, FY25</v>
      </c>
    </row>
    <row r="256" spans="1:14" x14ac:dyDescent="0.25">
      <c r="A256" t="s">
        <v>1</v>
      </c>
      <c r="B256" t="s">
        <v>19</v>
      </c>
      <c r="C256" t="s">
        <v>14</v>
      </c>
      <c r="D256" s="3">
        <v>45719</v>
      </c>
      <c r="E256" t="s">
        <v>1266</v>
      </c>
      <c r="F256" t="s">
        <v>867</v>
      </c>
      <c r="G256" t="s">
        <v>1429</v>
      </c>
      <c r="H256" t="s">
        <v>7</v>
      </c>
      <c r="I256" t="s">
        <v>17</v>
      </c>
      <c r="J256" s="3">
        <v>45727</v>
      </c>
      <c r="K256" s="3">
        <v>45712</v>
      </c>
      <c r="L256" t="s">
        <v>1431</v>
      </c>
      <c r="M256" s="8" t="str">
        <f>IFERROR(IF(I256="Booked",VLOOKUP(K256,'FIN CAL LOOKUP'!$A:$J,7,1),IF(I256="Complete",VLOOKUP(J256,'FIN CAL LOOKUP'!$A:$J,7,1),VLOOKUP(D256,'FIN CAL LOOKUP'!$A:$J,7,1))),"Not Applicable")</f>
        <v>MAR, FY25</v>
      </c>
      <c r="N256" s="8" t="str">
        <f>IFERROR(IF(I256="Booked",VLOOKUP(K256,'FIN CAL LOOKUP'!$A:$J,10,1),IF(I256="Complete",VLOOKUP(J256,'FIN CAL LOOKUP'!$A:$J,10,1),VLOOKUP(D256,'FIN CAL LOOKUP'!$A:$J,10,1))),"Not Applicable")</f>
        <v>Q3, FY25</v>
      </c>
    </row>
    <row r="257" spans="1:14" x14ac:dyDescent="0.25">
      <c r="A257" t="s">
        <v>1</v>
      </c>
      <c r="B257" t="s">
        <v>19</v>
      </c>
      <c r="C257" t="s">
        <v>14</v>
      </c>
      <c r="D257" s="3">
        <v>45719</v>
      </c>
      <c r="E257" t="s">
        <v>1266</v>
      </c>
      <c r="F257" t="s">
        <v>867</v>
      </c>
      <c r="G257" t="s">
        <v>1429</v>
      </c>
      <c r="H257" t="s">
        <v>1366</v>
      </c>
      <c r="I257" t="s">
        <v>17</v>
      </c>
      <c r="J257" s="3">
        <v>45730</v>
      </c>
      <c r="K257" s="3">
        <v>45712</v>
      </c>
      <c r="L257" t="s">
        <v>1432</v>
      </c>
      <c r="M257" s="8" t="str">
        <f>IFERROR(IF(I257="Booked",VLOOKUP(K257,'FIN CAL LOOKUP'!$A:$J,7,1),IF(I257="Complete",VLOOKUP(J257,'FIN CAL LOOKUP'!$A:$J,7,1),VLOOKUP(D257,'FIN CAL LOOKUP'!$A:$J,7,1))),"Not Applicable")</f>
        <v>MAR, FY25</v>
      </c>
      <c r="N257" s="8" t="str">
        <f>IFERROR(IF(I257="Booked",VLOOKUP(K257,'FIN CAL LOOKUP'!$A:$J,10,1),IF(I257="Complete",VLOOKUP(J257,'FIN CAL LOOKUP'!$A:$J,10,1),VLOOKUP(D257,'FIN CAL LOOKUP'!$A:$J,10,1))),"Not Applicable")</f>
        <v>Q3, FY25</v>
      </c>
    </row>
    <row r="258" spans="1:14" x14ac:dyDescent="0.25">
      <c r="A258" t="s">
        <v>1</v>
      </c>
      <c r="B258" t="s">
        <v>19</v>
      </c>
      <c r="C258" t="s">
        <v>14</v>
      </c>
      <c r="D258" s="3">
        <v>45719</v>
      </c>
      <c r="E258" t="s">
        <v>1266</v>
      </c>
      <c r="F258" t="s">
        <v>867</v>
      </c>
      <c r="G258" t="s">
        <v>1429</v>
      </c>
      <c r="H258" t="s">
        <v>1367</v>
      </c>
      <c r="I258" t="s">
        <v>17</v>
      </c>
      <c r="J258" s="3">
        <v>45729</v>
      </c>
      <c r="K258" s="3">
        <v>45712</v>
      </c>
      <c r="L258" t="s">
        <v>1433</v>
      </c>
      <c r="M258" s="8" t="str">
        <f>IFERROR(IF(I258="Booked",VLOOKUP(K258,'FIN CAL LOOKUP'!$A:$J,7,1),IF(I258="Complete",VLOOKUP(J258,'FIN CAL LOOKUP'!$A:$J,7,1),VLOOKUP(D258,'FIN CAL LOOKUP'!$A:$J,7,1))),"Not Applicable")</f>
        <v>MAR, FY25</v>
      </c>
      <c r="N258" s="8" t="str">
        <f>IFERROR(IF(I258="Booked",VLOOKUP(K258,'FIN CAL LOOKUP'!$A:$J,10,1),IF(I258="Complete",VLOOKUP(J258,'FIN CAL LOOKUP'!$A:$J,10,1),VLOOKUP(D258,'FIN CAL LOOKUP'!$A:$J,10,1))),"Not Applicable")</f>
        <v>Q3, FY25</v>
      </c>
    </row>
    <row r="259" spans="1:14" x14ac:dyDescent="0.25">
      <c r="A259" t="s">
        <v>1</v>
      </c>
      <c r="B259" t="s">
        <v>19</v>
      </c>
      <c r="C259" t="s">
        <v>14</v>
      </c>
      <c r="D259" s="3">
        <v>45719</v>
      </c>
      <c r="E259" t="s">
        <v>1266</v>
      </c>
      <c r="F259" t="s">
        <v>867</v>
      </c>
      <c r="G259" t="s">
        <v>1429</v>
      </c>
      <c r="H259" t="s">
        <v>1368</v>
      </c>
      <c r="I259" t="s">
        <v>17</v>
      </c>
      <c r="J259" s="3">
        <v>45730</v>
      </c>
      <c r="K259" s="3">
        <v>45712</v>
      </c>
      <c r="L259" t="s">
        <v>1434</v>
      </c>
      <c r="M259" s="8" t="str">
        <f>IFERROR(IF(I259="Booked",VLOOKUP(K259,'FIN CAL LOOKUP'!$A:$J,7,1),IF(I259="Complete",VLOOKUP(J259,'FIN CAL LOOKUP'!$A:$J,7,1),VLOOKUP(D259,'FIN CAL LOOKUP'!$A:$J,7,1))),"Not Applicable")</f>
        <v>MAR, FY25</v>
      </c>
      <c r="N259" s="8" t="str">
        <f>IFERROR(IF(I259="Booked",VLOOKUP(K259,'FIN CAL LOOKUP'!$A:$J,10,1),IF(I259="Complete",VLOOKUP(J259,'FIN CAL LOOKUP'!$A:$J,10,1),VLOOKUP(D259,'FIN CAL LOOKUP'!$A:$J,10,1))),"Not Applicable")</f>
        <v>Q3, FY25</v>
      </c>
    </row>
    <row r="260" spans="1:14" x14ac:dyDescent="0.25">
      <c r="A260" t="s">
        <v>1</v>
      </c>
      <c r="B260" t="s">
        <v>19</v>
      </c>
      <c r="C260" t="s">
        <v>14</v>
      </c>
      <c r="D260" s="3">
        <v>45719</v>
      </c>
      <c r="E260" t="s">
        <v>1266</v>
      </c>
      <c r="F260" t="s">
        <v>867</v>
      </c>
      <c r="G260" t="s">
        <v>1429</v>
      </c>
      <c r="H260" t="s">
        <v>1369</v>
      </c>
      <c r="I260" t="s">
        <v>17</v>
      </c>
      <c r="J260" s="3">
        <v>45730</v>
      </c>
      <c r="K260" s="3">
        <v>45712</v>
      </c>
      <c r="L260" t="s">
        <v>1435</v>
      </c>
      <c r="M260" s="8" t="str">
        <f>IFERROR(IF(I260="Booked",VLOOKUP(K260,'FIN CAL LOOKUP'!$A:$J,7,1),IF(I260="Complete",VLOOKUP(J260,'FIN CAL LOOKUP'!$A:$J,7,1),VLOOKUP(D260,'FIN CAL LOOKUP'!$A:$J,7,1))),"Not Applicable")</f>
        <v>MAR, FY25</v>
      </c>
      <c r="N260" s="8" t="str">
        <f>IFERROR(IF(I260="Booked",VLOOKUP(K260,'FIN CAL LOOKUP'!$A:$J,10,1),IF(I260="Complete",VLOOKUP(J260,'FIN CAL LOOKUP'!$A:$J,10,1),VLOOKUP(D260,'FIN CAL LOOKUP'!$A:$J,10,1))),"Not Applicable")</f>
        <v>Q3, FY25</v>
      </c>
    </row>
    <row r="261" spans="1:14" x14ac:dyDescent="0.25">
      <c r="A261" t="s">
        <v>1</v>
      </c>
      <c r="B261" t="s">
        <v>19</v>
      </c>
      <c r="C261" t="s">
        <v>14</v>
      </c>
      <c r="D261" s="3">
        <v>45719</v>
      </c>
      <c r="E261" t="s">
        <v>1266</v>
      </c>
      <c r="F261" t="s">
        <v>867</v>
      </c>
      <c r="G261" t="s">
        <v>1429</v>
      </c>
      <c r="H261" t="s">
        <v>1370</v>
      </c>
      <c r="I261" t="s">
        <v>17</v>
      </c>
      <c r="J261" s="3">
        <v>45730</v>
      </c>
      <c r="K261" s="3">
        <v>45712</v>
      </c>
      <c r="M261" s="8" t="str">
        <f>IFERROR(IF(I261="Booked",VLOOKUP(K261,'FIN CAL LOOKUP'!$A:$J,7,1),IF(I261="Complete",VLOOKUP(J261,'FIN CAL LOOKUP'!$A:$J,7,1),VLOOKUP(D261,'FIN CAL LOOKUP'!$A:$J,7,1))),"Not Applicable")</f>
        <v>MAR, FY25</v>
      </c>
      <c r="N261" s="8" t="str">
        <f>IFERROR(IF(I261="Booked",VLOOKUP(K261,'FIN CAL LOOKUP'!$A:$J,10,1),IF(I261="Complete",VLOOKUP(J261,'FIN CAL LOOKUP'!$A:$J,10,1),VLOOKUP(D261,'FIN CAL LOOKUP'!$A:$J,10,1))),"Not Applicable")</f>
        <v>Q3, FY25</v>
      </c>
    </row>
    <row r="262" spans="1:14" x14ac:dyDescent="0.25">
      <c r="A262" t="s">
        <v>1</v>
      </c>
      <c r="B262" t="s">
        <v>19</v>
      </c>
      <c r="C262" t="s">
        <v>14</v>
      </c>
      <c r="D262" s="3">
        <v>45719</v>
      </c>
      <c r="E262" t="s">
        <v>1266</v>
      </c>
      <c r="F262" t="s">
        <v>867</v>
      </c>
      <c r="G262" t="s">
        <v>1429</v>
      </c>
      <c r="H262" t="s">
        <v>8</v>
      </c>
      <c r="I262" t="s">
        <v>17</v>
      </c>
      <c r="J262" s="3">
        <v>45723</v>
      </c>
      <c r="K262" s="3">
        <v>45712</v>
      </c>
      <c r="L262" t="s">
        <v>1436</v>
      </c>
      <c r="M262" s="8" t="str">
        <f>IFERROR(IF(I262="Booked",VLOOKUP(K262,'FIN CAL LOOKUP'!$A:$J,7,1),IF(I262="Complete",VLOOKUP(J262,'FIN CAL LOOKUP'!$A:$J,7,1),VLOOKUP(D262,'FIN CAL LOOKUP'!$A:$J,7,1))),"Not Applicable")</f>
        <v>MAR, FY25</v>
      </c>
      <c r="N262" s="8" t="str">
        <f>IFERROR(IF(I262="Booked",VLOOKUP(K262,'FIN CAL LOOKUP'!$A:$J,10,1),IF(I262="Complete",VLOOKUP(J262,'FIN CAL LOOKUP'!$A:$J,10,1),VLOOKUP(D262,'FIN CAL LOOKUP'!$A:$J,10,1))),"Not Applicable")</f>
        <v>Q3, FY25</v>
      </c>
    </row>
    <row r="263" spans="1:14" x14ac:dyDescent="0.25">
      <c r="A263" t="s">
        <v>1</v>
      </c>
      <c r="B263" t="s">
        <v>19</v>
      </c>
      <c r="C263" t="s">
        <v>14</v>
      </c>
      <c r="D263" s="3">
        <v>45719</v>
      </c>
      <c r="E263" t="s">
        <v>1266</v>
      </c>
      <c r="F263" t="s">
        <v>867</v>
      </c>
      <c r="G263" t="s">
        <v>1429</v>
      </c>
      <c r="H263" t="s">
        <v>9</v>
      </c>
      <c r="I263" t="s">
        <v>17</v>
      </c>
      <c r="J263" s="3">
        <v>45723</v>
      </c>
      <c r="K263" s="3">
        <v>45712</v>
      </c>
      <c r="L263" t="s">
        <v>1437</v>
      </c>
      <c r="M263" s="8" t="str">
        <f>IFERROR(IF(I263="Booked",VLOOKUP(K263,'FIN CAL LOOKUP'!$A:$J,7,1),IF(I263="Complete",VLOOKUP(J263,'FIN CAL LOOKUP'!$A:$J,7,1),VLOOKUP(D263,'FIN CAL LOOKUP'!$A:$J,7,1))),"Not Applicable")</f>
        <v>MAR, FY25</v>
      </c>
      <c r="N263" s="8" t="str">
        <f>IFERROR(IF(I263="Booked",VLOOKUP(K263,'FIN CAL LOOKUP'!$A:$J,10,1),IF(I263="Complete",VLOOKUP(J263,'FIN CAL LOOKUP'!$A:$J,10,1),VLOOKUP(D263,'FIN CAL LOOKUP'!$A:$J,10,1))),"Not Applicable")</f>
        <v>Q3, FY25</v>
      </c>
    </row>
    <row r="264" spans="1:14" x14ac:dyDescent="0.25">
      <c r="A264" t="s">
        <v>1</v>
      </c>
      <c r="B264" t="s">
        <v>19</v>
      </c>
      <c r="C264" t="s">
        <v>14</v>
      </c>
      <c r="D264" s="3">
        <v>45719</v>
      </c>
      <c r="E264" t="s">
        <v>1266</v>
      </c>
      <c r="F264" t="s">
        <v>867</v>
      </c>
      <c r="G264" t="s">
        <v>1429</v>
      </c>
      <c r="H264" t="s">
        <v>10</v>
      </c>
      <c r="I264" t="s">
        <v>17</v>
      </c>
      <c r="J264" s="3">
        <v>45723</v>
      </c>
      <c r="K264" s="3">
        <v>45712</v>
      </c>
      <c r="L264" t="s">
        <v>1438</v>
      </c>
      <c r="M264" s="8" t="str">
        <f>IFERROR(IF(I264="Booked",VLOOKUP(K264,'FIN CAL LOOKUP'!$A:$J,7,1),IF(I264="Complete",VLOOKUP(J264,'FIN CAL LOOKUP'!$A:$J,7,1),VLOOKUP(D264,'FIN CAL LOOKUP'!$A:$J,7,1))),"Not Applicable")</f>
        <v>MAR, FY25</v>
      </c>
      <c r="N264" s="8" t="str">
        <f>IFERROR(IF(I264="Booked",VLOOKUP(K264,'FIN CAL LOOKUP'!$A:$J,10,1),IF(I264="Complete",VLOOKUP(J264,'FIN CAL LOOKUP'!$A:$J,10,1),VLOOKUP(D264,'FIN CAL LOOKUP'!$A:$J,10,1))),"Not Applicable")</f>
        <v>Q3, FY25</v>
      </c>
    </row>
    <row r="265" spans="1:14" x14ac:dyDescent="0.25">
      <c r="A265" t="s">
        <v>1</v>
      </c>
      <c r="B265" t="s">
        <v>19</v>
      </c>
      <c r="C265" t="s">
        <v>14</v>
      </c>
      <c r="D265" s="3">
        <v>45719</v>
      </c>
      <c r="E265" t="s">
        <v>1266</v>
      </c>
      <c r="F265" t="s">
        <v>867</v>
      </c>
      <c r="G265" t="s">
        <v>1429</v>
      </c>
      <c r="H265" t="s">
        <v>11</v>
      </c>
      <c r="I265" t="s">
        <v>17</v>
      </c>
      <c r="J265" s="3">
        <v>45723</v>
      </c>
      <c r="K265" s="3">
        <v>45712</v>
      </c>
      <c r="L265" t="s">
        <v>1439</v>
      </c>
      <c r="M265" s="8" t="str">
        <f>IFERROR(IF(I265="Booked",VLOOKUP(K265,'FIN CAL LOOKUP'!$A:$J,7,1),IF(I265="Complete",VLOOKUP(J265,'FIN CAL LOOKUP'!$A:$J,7,1),VLOOKUP(D265,'FIN CAL LOOKUP'!$A:$J,7,1))),"Not Applicable")</f>
        <v>MAR, FY25</v>
      </c>
      <c r="N265" s="8" t="str">
        <f>IFERROR(IF(I265="Booked",VLOOKUP(K265,'FIN CAL LOOKUP'!$A:$J,10,1),IF(I265="Complete",VLOOKUP(J265,'FIN CAL LOOKUP'!$A:$J,10,1),VLOOKUP(D265,'FIN CAL LOOKUP'!$A:$J,10,1))),"Not Applicable")</f>
        <v>Q3, FY25</v>
      </c>
    </row>
    <row r="266" spans="1:14" x14ac:dyDescent="0.25">
      <c r="A266" t="s">
        <v>41</v>
      </c>
      <c r="C266" t="s">
        <v>14</v>
      </c>
      <c r="D266" s="3">
        <v>45719</v>
      </c>
      <c r="E266" t="s">
        <v>237</v>
      </c>
      <c r="F266" t="s">
        <v>950</v>
      </c>
      <c r="G266" t="s">
        <v>1440</v>
      </c>
      <c r="H266" t="s">
        <v>192</v>
      </c>
      <c r="I266" t="s">
        <v>17</v>
      </c>
      <c r="J266" s="3">
        <v>44838</v>
      </c>
      <c r="K266" s="3">
        <v>44837</v>
      </c>
      <c r="M266" s="8" t="str">
        <f>IFERROR(IF(I266="Booked",VLOOKUP(K266,'FIN CAL LOOKUP'!$A:$J,7,1),IF(I266="Complete",VLOOKUP(J266,'FIN CAL LOOKUP'!$A:$J,7,1),VLOOKUP(D266,'FIN CAL LOOKUP'!$A:$J,7,1))),"Not Applicable")</f>
        <v>OCT, FY23</v>
      </c>
      <c r="N266" s="8" t="str">
        <f>IFERROR(IF(I266="Booked",VLOOKUP(K266,'FIN CAL LOOKUP'!$A:$J,10,1),IF(I266="Complete",VLOOKUP(J266,'FIN CAL LOOKUP'!$A:$J,10,1),VLOOKUP(D266,'FIN CAL LOOKUP'!$A:$J,10,1))),"Not Applicable")</f>
        <v>Q2, FY23</v>
      </c>
    </row>
    <row r="267" spans="1:14" x14ac:dyDescent="0.25">
      <c r="A267" t="s">
        <v>41</v>
      </c>
      <c r="C267" t="s">
        <v>14</v>
      </c>
      <c r="D267" s="3">
        <v>45719</v>
      </c>
      <c r="E267" t="s">
        <v>237</v>
      </c>
      <c r="F267" t="s">
        <v>950</v>
      </c>
      <c r="G267" t="s">
        <v>1440</v>
      </c>
      <c r="H267" t="s">
        <v>4</v>
      </c>
      <c r="I267" t="s">
        <v>17</v>
      </c>
      <c r="J267" s="3">
        <v>44838</v>
      </c>
      <c r="K267" s="3">
        <v>44824</v>
      </c>
      <c r="M267" s="8" t="str">
        <f>IFERROR(IF(I267="Booked",VLOOKUP(K267,'FIN CAL LOOKUP'!$A:$J,7,1),IF(I267="Complete",VLOOKUP(J267,'FIN CAL LOOKUP'!$A:$J,7,1),VLOOKUP(D267,'FIN CAL LOOKUP'!$A:$J,7,1))),"Not Applicable")</f>
        <v>OCT, FY23</v>
      </c>
      <c r="N267" s="8" t="str">
        <f>IFERROR(IF(I267="Booked",VLOOKUP(K267,'FIN CAL LOOKUP'!$A:$J,10,1),IF(I267="Complete",VLOOKUP(J267,'FIN CAL LOOKUP'!$A:$J,10,1),VLOOKUP(D267,'FIN CAL LOOKUP'!$A:$J,10,1))),"Not Applicable")</f>
        <v>Q2, FY23</v>
      </c>
    </row>
    <row r="268" spans="1:14" x14ac:dyDescent="0.25">
      <c r="A268" t="s">
        <v>41</v>
      </c>
      <c r="C268" t="s">
        <v>14</v>
      </c>
      <c r="D268" s="3">
        <v>45719</v>
      </c>
      <c r="E268" t="s">
        <v>237</v>
      </c>
      <c r="F268" t="s">
        <v>950</v>
      </c>
      <c r="G268" t="s">
        <v>1440</v>
      </c>
      <c r="H268" t="s">
        <v>7</v>
      </c>
      <c r="I268" t="s">
        <v>17</v>
      </c>
      <c r="J268" s="3">
        <v>44838</v>
      </c>
      <c r="K268" s="3">
        <v>44824</v>
      </c>
      <c r="M268" s="8" t="str">
        <f>IFERROR(IF(I268="Booked",VLOOKUP(K268,'FIN CAL LOOKUP'!$A:$J,7,1),IF(I268="Complete",VLOOKUP(J268,'FIN CAL LOOKUP'!$A:$J,7,1),VLOOKUP(D268,'FIN CAL LOOKUP'!$A:$J,7,1))),"Not Applicable")</f>
        <v>OCT, FY23</v>
      </c>
      <c r="N268" s="8" t="str">
        <f>IFERROR(IF(I268="Booked",VLOOKUP(K268,'FIN CAL LOOKUP'!$A:$J,10,1),IF(I268="Complete",VLOOKUP(J268,'FIN CAL LOOKUP'!$A:$J,10,1),VLOOKUP(D268,'FIN CAL LOOKUP'!$A:$J,10,1))),"Not Applicable")</f>
        <v>Q2, FY23</v>
      </c>
    </row>
    <row r="269" spans="1:14" x14ac:dyDescent="0.25">
      <c r="A269" t="s">
        <v>41</v>
      </c>
      <c r="C269" t="s">
        <v>14</v>
      </c>
      <c r="D269" s="3">
        <v>45719</v>
      </c>
      <c r="E269" t="s">
        <v>237</v>
      </c>
      <c r="F269" t="s">
        <v>950</v>
      </c>
      <c r="G269" t="s">
        <v>1440</v>
      </c>
      <c r="H269" t="s">
        <v>1366</v>
      </c>
      <c r="I269" t="s">
        <v>5</v>
      </c>
      <c r="J269" s="3"/>
      <c r="K269" s="3">
        <v>45351</v>
      </c>
      <c r="M269" s="8" t="str">
        <f>IFERROR(IF(I269="Booked",VLOOKUP(K269,'FIN CAL LOOKUP'!$A:$J,7,1),IF(I269="Complete",VLOOKUP(J269,'FIN CAL LOOKUP'!$A:$J,7,1),VLOOKUP(D269,'FIN CAL LOOKUP'!$A:$J,7,1))),"Not Applicable")</f>
        <v>MAR, FY24</v>
      </c>
      <c r="N269" s="8" t="str">
        <f>IFERROR(IF(I269="Booked",VLOOKUP(K269,'FIN CAL LOOKUP'!$A:$J,10,1),IF(I269="Complete",VLOOKUP(J269,'FIN CAL LOOKUP'!$A:$J,10,1),VLOOKUP(D269,'FIN CAL LOOKUP'!$A:$J,10,1))),"Not Applicable")</f>
        <v>Q3, FY24</v>
      </c>
    </row>
    <row r="270" spans="1:14" x14ac:dyDescent="0.25">
      <c r="A270" t="s">
        <v>41</v>
      </c>
      <c r="C270" t="s">
        <v>14</v>
      </c>
      <c r="D270" s="3">
        <v>45719</v>
      </c>
      <c r="E270" t="s">
        <v>237</v>
      </c>
      <c r="F270" t="s">
        <v>950</v>
      </c>
      <c r="G270" t="s">
        <v>1440</v>
      </c>
      <c r="H270" t="s">
        <v>1367</v>
      </c>
      <c r="I270" t="s">
        <v>17</v>
      </c>
      <c r="J270" s="3">
        <v>45394</v>
      </c>
      <c r="K270" s="3">
        <v>45351</v>
      </c>
      <c r="M270" s="8" t="str">
        <f>IFERROR(IF(I270="Booked",VLOOKUP(K270,'FIN CAL LOOKUP'!$A:$J,7,1),IF(I270="Complete",VLOOKUP(J270,'FIN CAL LOOKUP'!$A:$J,7,1),VLOOKUP(D270,'FIN CAL LOOKUP'!$A:$J,7,1))),"Not Applicable")</f>
        <v>APR, FY24</v>
      </c>
      <c r="N270" s="8" t="str">
        <f>IFERROR(IF(I270="Booked",VLOOKUP(K270,'FIN CAL LOOKUP'!$A:$J,10,1),IF(I270="Complete",VLOOKUP(J270,'FIN CAL LOOKUP'!$A:$J,10,1),VLOOKUP(D270,'FIN CAL LOOKUP'!$A:$J,10,1))),"Not Applicable")</f>
        <v>Q4, FY24</v>
      </c>
    </row>
    <row r="271" spans="1:14" x14ac:dyDescent="0.25">
      <c r="A271" t="s">
        <v>41</v>
      </c>
      <c r="C271" t="s">
        <v>14</v>
      </c>
      <c r="D271" s="3">
        <v>45719</v>
      </c>
      <c r="E271" t="s">
        <v>237</v>
      </c>
      <c r="F271" t="s">
        <v>950</v>
      </c>
      <c r="G271" t="s">
        <v>1440</v>
      </c>
      <c r="H271" t="s">
        <v>1368</v>
      </c>
      <c r="I271" t="s">
        <v>5</v>
      </c>
      <c r="J271" s="3"/>
      <c r="K271" s="3">
        <v>45351</v>
      </c>
      <c r="M271" s="8" t="str">
        <f>IFERROR(IF(I271="Booked",VLOOKUP(K271,'FIN CAL LOOKUP'!$A:$J,7,1),IF(I271="Complete",VLOOKUP(J271,'FIN CAL LOOKUP'!$A:$J,7,1),VLOOKUP(D271,'FIN CAL LOOKUP'!$A:$J,7,1))),"Not Applicable")</f>
        <v>MAR, FY24</v>
      </c>
      <c r="N271" s="8" t="str">
        <f>IFERROR(IF(I271="Booked",VLOOKUP(K271,'FIN CAL LOOKUP'!$A:$J,10,1),IF(I271="Complete",VLOOKUP(J271,'FIN CAL LOOKUP'!$A:$J,10,1),VLOOKUP(D271,'FIN CAL LOOKUP'!$A:$J,10,1))),"Not Applicable")</f>
        <v>Q3, FY24</v>
      </c>
    </row>
    <row r="272" spans="1:14" x14ac:dyDescent="0.25">
      <c r="A272" t="s">
        <v>41</v>
      </c>
      <c r="C272" t="s">
        <v>14</v>
      </c>
      <c r="D272" s="3">
        <v>45719</v>
      </c>
      <c r="E272" t="s">
        <v>237</v>
      </c>
      <c r="F272" t="s">
        <v>950</v>
      </c>
      <c r="G272" t="s">
        <v>1440</v>
      </c>
      <c r="H272" t="s">
        <v>1369</v>
      </c>
      <c r="I272" t="s">
        <v>5</v>
      </c>
      <c r="J272" s="3"/>
      <c r="K272" s="3">
        <v>45351</v>
      </c>
      <c r="M272" s="8" t="str">
        <f>IFERROR(IF(I272="Booked",VLOOKUP(K272,'FIN CAL LOOKUP'!$A:$J,7,1),IF(I272="Complete",VLOOKUP(J272,'FIN CAL LOOKUP'!$A:$J,7,1),VLOOKUP(D272,'FIN CAL LOOKUP'!$A:$J,7,1))),"Not Applicable")</f>
        <v>MAR, FY24</v>
      </c>
      <c r="N272" s="8" t="str">
        <f>IFERROR(IF(I272="Booked",VLOOKUP(K272,'FIN CAL LOOKUP'!$A:$J,10,1),IF(I272="Complete",VLOOKUP(J272,'FIN CAL LOOKUP'!$A:$J,10,1),VLOOKUP(D272,'FIN CAL LOOKUP'!$A:$J,10,1))),"Not Applicable")</f>
        <v>Q3, FY24</v>
      </c>
    </row>
    <row r="273" spans="1:14" x14ac:dyDescent="0.25">
      <c r="A273" t="s">
        <v>41</v>
      </c>
      <c r="C273" t="s">
        <v>14</v>
      </c>
      <c r="D273" s="3">
        <v>45719</v>
      </c>
      <c r="E273" t="s">
        <v>237</v>
      </c>
      <c r="F273" t="s">
        <v>950</v>
      </c>
      <c r="G273" t="s">
        <v>1440</v>
      </c>
      <c r="H273" t="s">
        <v>1370</v>
      </c>
      <c r="I273" t="s">
        <v>5</v>
      </c>
      <c r="J273" s="3"/>
      <c r="K273" s="3">
        <v>45351</v>
      </c>
      <c r="M273" s="8" t="str">
        <f>IFERROR(IF(I273="Booked",VLOOKUP(K273,'FIN CAL LOOKUP'!$A:$J,7,1),IF(I273="Complete",VLOOKUP(J273,'FIN CAL LOOKUP'!$A:$J,7,1),VLOOKUP(D273,'FIN CAL LOOKUP'!$A:$J,7,1))),"Not Applicable")</f>
        <v>MAR, FY24</v>
      </c>
      <c r="N273" s="8" t="str">
        <f>IFERROR(IF(I273="Booked",VLOOKUP(K273,'FIN CAL LOOKUP'!$A:$J,10,1),IF(I273="Complete",VLOOKUP(J273,'FIN CAL LOOKUP'!$A:$J,10,1),VLOOKUP(D273,'FIN CAL LOOKUP'!$A:$J,10,1))),"Not Applicable")</f>
        <v>Q3, FY24</v>
      </c>
    </row>
    <row r="274" spans="1:14" x14ac:dyDescent="0.25">
      <c r="A274" t="s">
        <v>41</v>
      </c>
      <c r="C274" t="s">
        <v>14</v>
      </c>
      <c r="D274" s="3">
        <v>45719</v>
      </c>
      <c r="E274" t="s">
        <v>237</v>
      </c>
      <c r="F274" t="s">
        <v>950</v>
      </c>
      <c r="G274" t="s">
        <v>1440</v>
      </c>
      <c r="H274" t="s">
        <v>8</v>
      </c>
      <c r="I274" t="s">
        <v>17</v>
      </c>
      <c r="J274" s="3">
        <v>44642</v>
      </c>
      <c r="K274" s="3">
        <v>44635</v>
      </c>
      <c r="M274" s="8" t="str">
        <f>IFERROR(IF(I274="Booked",VLOOKUP(K274,'FIN CAL LOOKUP'!$A:$J,7,1),IF(I274="Complete",VLOOKUP(J274,'FIN CAL LOOKUP'!$A:$J,7,1),VLOOKUP(D274,'FIN CAL LOOKUP'!$A:$J,7,1))),"Not Applicable")</f>
        <v>MAR, FY22</v>
      </c>
      <c r="N274" s="8" t="str">
        <f>IFERROR(IF(I274="Booked",VLOOKUP(K274,'FIN CAL LOOKUP'!$A:$J,10,1),IF(I274="Complete",VLOOKUP(J274,'FIN CAL LOOKUP'!$A:$J,10,1),VLOOKUP(D274,'FIN CAL LOOKUP'!$A:$J,10,1))),"Not Applicable")</f>
        <v>Q3, FY22</v>
      </c>
    </row>
    <row r="275" spans="1:14" x14ac:dyDescent="0.25">
      <c r="A275" t="s">
        <v>41</v>
      </c>
      <c r="C275" t="s">
        <v>14</v>
      </c>
      <c r="D275" s="3">
        <v>45719</v>
      </c>
      <c r="E275" t="s">
        <v>237</v>
      </c>
      <c r="F275" t="s">
        <v>950</v>
      </c>
      <c r="G275" t="s">
        <v>1440</v>
      </c>
      <c r="H275" t="s">
        <v>9</v>
      </c>
      <c r="I275" t="s">
        <v>17</v>
      </c>
      <c r="J275" s="3">
        <v>44838</v>
      </c>
      <c r="K275" s="3">
        <v>44735</v>
      </c>
      <c r="M275" s="8" t="str">
        <f>IFERROR(IF(I275="Booked",VLOOKUP(K275,'FIN CAL LOOKUP'!$A:$J,7,1),IF(I275="Complete",VLOOKUP(J275,'FIN CAL LOOKUP'!$A:$J,7,1),VLOOKUP(D275,'FIN CAL LOOKUP'!$A:$J,7,1))),"Not Applicable")</f>
        <v>OCT, FY23</v>
      </c>
      <c r="N275" s="8" t="str">
        <f>IFERROR(IF(I275="Booked",VLOOKUP(K275,'FIN CAL LOOKUP'!$A:$J,10,1),IF(I275="Complete",VLOOKUP(J275,'FIN CAL LOOKUP'!$A:$J,10,1),VLOOKUP(D275,'FIN CAL LOOKUP'!$A:$J,10,1))),"Not Applicable")</f>
        <v>Q2, FY23</v>
      </c>
    </row>
    <row r="276" spans="1:14" x14ac:dyDescent="0.25">
      <c r="A276" t="s">
        <v>41</v>
      </c>
      <c r="C276" t="s">
        <v>14</v>
      </c>
      <c r="D276" s="3">
        <v>45719</v>
      </c>
      <c r="E276" t="s">
        <v>237</v>
      </c>
      <c r="F276" t="s">
        <v>950</v>
      </c>
      <c r="G276" t="s">
        <v>1440</v>
      </c>
      <c r="H276" t="s">
        <v>9</v>
      </c>
      <c r="I276" t="s">
        <v>17</v>
      </c>
      <c r="J276" s="3">
        <v>45112</v>
      </c>
      <c r="K276" s="3">
        <v>44848</v>
      </c>
      <c r="M276" s="8" t="str">
        <f>IFERROR(IF(I276="Booked",VLOOKUP(K276,'FIN CAL LOOKUP'!$A:$J,7,1),IF(I276="Complete",VLOOKUP(J276,'FIN CAL LOOKUP'!$A:$J,7,1),VLOOKUP(D276,'FIN CAL LOOKUP'!$A:$J,7,1))),"Not Applicable")</f>
        <v>JUL, FY24</v>
      </c>
      <c r="N276" s="8" t="str">
        <f>IFERROR(IF(I276="Booked",VLOOKUP(K276,'FIN CAL LOOKUP'!$A:$J,10,1),IF(I276="Complete",VLOOKUP(J276,'FIN CAL LOOKUP'!$A:$J,10,1),VLOOKUP(D276,'FIN CAL LOOKUP'!$A:$J,10,1))),"Not Applicable")</f>
        <v>Q1, FY24</v>
      </c>
    </row>
    <row r="277" spans="1:14" x14ac:dyDescent="0.25">
      <c r="A277" t="s">
        <v>41</v>
      </c>
      <c r="C277" t="s">
        <v>14</v>
      </c>
      <c r="D277" s="3">
        <v>45719</v>
      </c>
      <c r="E277" t="s">
        <v>237</v>
      </c>
      <c r="F277" t="s">
        <v>950</v>
      </c>
      <c r="G277" t="s">
        <v>1440</v>
      </c>
      <c r="H277" t="s">
        <v>10</v>
      </c>
      <c r="I277" t="s">
        <v>17</v>
      </c>
      <c r="J277" s="3">
        <v>44642</v>
      </c>
      <c r="K277" s="3">
        <v>44560</v>
      </c>
      <c r="M277" s="8" t="str">
        <f>IFERROR(IF(I277="Booked",VLOOKUP(K277,'FIN CAL LOOKUP'!$A:$J,7,1),IF(I277="Complete",VLOOKUP(J277,'FIN CAL LOOKUP'!$A:$J,7,1),VLOOKUP(D277,'FIN CAL LOOKUP'!$A:$J,7,1))),"Not Applicable")</f>
        <v>MAR, FY22</v>
      </c>
      <c r="N277" s="8" t="str">
        <f>IFERROR(IF(I277="Booked",VLOOKUP(K277,'FIN CAL LOOKUP'!$A:$J,10,1),IF(I277="Complete",VLOOKUP(J277,'FIN CAL LOOKUP'!$A:$J,10,1),VLOOKUP(D277,'FIN CAL LOOKUP'!$A:$J,10,1))),"Not Applicable")</f>
        <v>Q3, FY22</v>
      </c>
    </row>
    <row r="278" spans="1:14" x14ac:dyDescent="0.25">
      <c r="A278" t="s">
        <v>41</v>
      </c>
      <c r="C278" t="s">
        <v>14</v>
      </c>
      <c r="D278" s="3">
        <v>45719</v>
      </c>
      <c r="E278" t="s">
        <v>237</v>
      </c>
      <c r="F278" t="s">
        <v>950</v>
      </c>
      <c r="G278" t="s">
        <v>1440</v>
      </c>
      <c r="H278" t="s">
        <v>11</v>
      </c>
      <c r="I278" t="s">
        <v>17</v>
      </c>
      <c r="J278" s="3">
        <v>44642</v>
      </c>
      <c r="K278" s="3">
        <v>44560</v>
      </c>
      <c r="M278" s="8" t="str">
        <f>IFERROR(IF(I278="Booked",VLOOKUP(K278,'FIN CAL LOOKUP'!$A:$J,7,1),IF(I278="Complete",VLOOKUP(J278,'FIN CAL LOOKUP'!$A:$J,7,1),VLOOKUP(D278,'FIN CAL LOOKUP'!$A:$J,7,1))),"Not Applicable")</f>
        <v>MAR, FY22</v>
      </c>
      <c r="N278" s="8" t="str">
        <f>IFERROR(IF(I278="Booked",VLOOKUP(K278,'FIN CAL LOOKUP'!$A:$J,10,1),IF(I278="Complete",VLOOKUP(J278,'FIN CAL LOOKUP'!$A:$J,10,1),VLOOKUP(D278,'FIN CAL LOOKUP'!$A:$J,10,1))),"Not Applicable")</f>
        <v>Q3, FY22</v>
      </c>
    </row>
    <row r="279" spans="1:14" x14ac:dyDescent="0.25">
      <c r="A279" t="s">
        <v>12</v>
      </c>
      <c r="B279" t="s">
        <v>51</v>
      </c>
      <c r="C279" t="s">
        <v>52</v>
      </c>
      <c r="D279" s="3">
        <v>45714</v>
      </c>
      <c r="E279" t="s">
        <v>1442</v>
      </c>
      <c r="F279" t="s">
        <v>1443</v>
      </c>
      <c r="G279" t="s">
        <v>1444</v>
      </c>
      <c r="H279" t="s">
        <v>4</v>
      </c>
      <c r="I279" t="s">
        <v>17</v>
      </c>
      <c r="J279" s="3">
        <v>45715</v>
      </c>
      <c r="K279" s="3">
        <v>45708</v>
      </c>
      <c r="M279" s="8" t="str">
        <f>IFERROR(IF(I279="Booked",VLOOKUP(K279,'FIN CAL LOOKUP'!$A:$J,7,1),IF(I279="Complete",VLOOKUP(J279,'FIN CAL LOOKUP'!$A:$J,7,1),VLOOKUP(D279,'FIN CAL LOOKUP'!$A:$J,7,1))),"Not Applicable")</f>
        <v>FEB, FY25</v>
      </c>
      <c r="N279" s="8" t="str">
        <f>IFERROR(IF(I279="Booked",VLOOKUP(K279,'FIN CAL LOOKUP'!$A:$J,10,1),IF(I279="Complete",VLOOKUP(J279,'FIN CAL LOOKUP'!$A:$J,10,1),VLOOKUP(D279,'FIN CAL LOOKUP'!$A:$J,10,1))),"Not Applicable")</f>
        <v>Q3, FY25</v>
      </c>
    </row>
    <row r="280" spans="1:14" x14ac:dyDescent="0.25">
      <c r="A280" t="s">
        <v>12</v>
      </c>
      <c r="B280" t="s">
        <v>51</v>
      </c>
      <c r="C280" t="s">
        <v>52</v>
      </c>
      <c r="D280" s="3">
        <v>45714</v>
      </c>
      <c r="E280" t="s">
        <v>1442</v>
      </c>
      <c r="F280" t="s">
        <v>1443</v>
      </c>
      <c r="G280" t="s">
        <v>1444</v>
      </c>
      <c r="H280" t="s">
        <v>7</v>
      </c>
      <c r="I280" t="s">
        <v>17</v>
      </c>
      <c r="J280" s="3">
        <v>45715</v>
      </c>
      <c r="K280" s="3">
        <v>45708</v>
      </c>
      <c r="M280" s="8" t="str">
        <f>IFERROR(IF(I280="Booked",VLOOKUP(K280,'FIN CAL LOOKUP'!$A:$J,7,1),IF(I280="Complete",VLOOKUP(J280,'FIN CAL LOOKUP'!$A:$J,7,1),VLOOKUP(D280,'FIN CAL LOOKUP'!$A:$J,7,1))),"Not Applicable")</f>
        <v>FEB, FY25</v>
      </c>
      <c r="N280" s="8" t="str">
        <f>IFERROR(IF(I280="Booked",VLOOKUP(K280,'FIN CAL LOOKUP'!$A:$J,10,1),IF(I280="Complete",VLOOKUP(J280,'FIN CAL LOOKUP'!$A:$J,10,1),VLOOKUP(D280,'FIN CAL LOOKUP'!$A:$J,10,1))),"Not Applicable")</f>
        <v>Q3, FY25</v>
      </c>
    </row>
    <row r="281" spans="1:14" x14ac:dyDescent="0.25">
      <c r="A281" t="s">
        <v>12</v>
      </c>
      <c r="B281" t="s">
        <v>51</v>
      </c>
      <c r="C281" t="s">
        <v>52</v>
      </c>
      <c r="D281" s="3">
        <v>45714</v>
      </c>
      <c r="E281" t="s">
        <v>1442</v>
      </c>
      <c r="F281" t="s">
        <v>1443</v>
      </c>
      <c r="G281" t="s">
        <v>1444</v>
      </c>
      <c r="H281" t="s">
        <v>1366</v>
      </c>
      <c r="I281" t="s">
        <v>18</v>
      </c>
      <c r="J281" s="3"/>
      <c r="K281" s="3">
        <v>45708</v>
      </c>
      <c r="M281" s="8" t="str">
        <f>IFERROR(IF(I281="Booked",VLOOKUP(K281,'FIN CAL LOOKUP'!$A:$J,7,1),IF(I281="Complete",VLOOKUP(J281,'FIN CAL LOOKUP'!$A:$J,7,1),VLOOKUP(D281,'FIN CAL LOOKUP'!$A:$J,7,1))),"Not Applicable")</f>
        <v>FEB, FY25</v>
      </c>
      <c r="N281" s="8" t="str">
        <f>IFERROR(IF(I281="Booked",VLOOKUP(K281,'FIN CAL LOOKUP'!$A:$J,10,1),IF(I281="Complete",VLOOKUP(J281,'FIN CAL LOOKUP'!$A:$J,10,1),VLOOKUP(D281,'FIN CAL LOOKUP'!$A:$J,10,1))),"Not Applicable")</f>
        <v>Q3, FY25</v>
      </c>
    </row>
    <row r="282" spans="1:14" x14ac:dyDescent="0.25">
      <c r="A282" t="s">
        <v>12</v>
      </c>
      <c r="B282" t="s">
        <v>51</v>
      </c>
      <c r="C282" t="s">
        <v>52</v>
      </c>
      <c r="D282" s="3">
        <v>45714</v>
      </c>
      <c r="E282" t="s">
        <v>1442</v>
      </c>
      <c r="F282" t="s">
        <v>1443</v>
      </c>
      <c r="G282" t="s">
        <v>1444</v>
      </c>
      <c r="H282" t="s">
        <v>1367</v>
      </c>
      <c r="I282" t="s">
        <v>17</v>
      </c>
      <c r="J282" s="3">
        <v>45728</v>
      </c>
      <c r="K282" s="3">
        <v>45708</v>
      </c>
      <c r="M282" s="8" t="str">
        <f>IFERROR(IF(I282="Booked",VLOOKUP(K282,'FIN CAL LOOKUP'!$A:$J,7,1),IF(I282="Complete",VLOOKUP(J282,'FIN CAL LOOKUP'!$A:$J,7,1),VLOOKUP(D282,'FIN CAL LOOKUP'!$A:$J,7,1))),"Not Applicable")</f>
        <v>MAR, FY25</v>
      </c>
      <c r="N282" s="8" t="str">
        <f>IFERROR(IF(I282="Booked",VLOOKUP(K282,'FIN CAL LOOKUP'!$A:$J,10,1),IF(I282="Complete",VLOOKUP(J282,'FIN CAL LOOKUP'!$A:$J,10,1),VLOOKUP(D282,'FIN CAL LOOKUP'!$A:$J,10,1))),"Not Applicable")</f>
        <v>Q3, FY25</v>
      </c>
    </row>
    <row r="283" spans="1:14" x14ac:dyDescent="0.25">
      <c r="A283" t="s">
        <v>12</v>
      </c>
      <c r="B283" t="s">
        <v>51</v>
      </c>
      <c r="C283" t="s">
        <v>52</v>
      </c>
      <c r="D283" s="3">
        <v>45714</v>
      </c>
      <c r="E283" t="s">
        <v>1442</v>
      </c>
      <c r="F283" t="s">
        <v>1443</v>
      </c>
      <c r="G283" t="s">
        <v>1444</v>
      </c>
      <c r="H283" t="s">
        <v>1368</v>
      </c>
      <c r="I283" t="s">
        <v>18</v>
      </c>
      <c r="J283" s="3"/>
      <c r="K283" s="3">
        <v>45708</v>
      </c>
      <c r="M283" s="8" t="str">
        <f>IFERROR(IF(I283="Booked",VLOOKUP(K283,'FIN CAL LOOKUP'!$A:$J,7,1),IF(I283="Complete",VLOOKUP(J283,'FIN CAL LOOKUP'!$A:$J,7,1),VLOOKUP(D283,'FIN CAL LOOKUP'!$A:$J,7,1))),"Not Applicable")</f>
        <v>FEB, FY25</v>
      </c>
      <c r="N283" s="8" t="str">
        <f>IFERROR(IF(I283="Booked",VLOOKUP(K283,'FIN CAL LOOKUP'!$A:$J,10,1),IF(I283="Complete",VLOOKUP(J283,'FIN CAL LOOKUP'!$A:$J,10,1),VLOOKUP(D283,'FIN CAL LOOKUP'!$A:$J,10,1))),"Not Applicable")</f>
        <v>Q3, FY25</v>
      </c>
    </row>
    <row r="284" spans="1:14" x14ac:dyDescent="0.25">
      <c r="A284" t="s">
        <v>12</v>
      </c>
      <c r="B284" t="s">
        <v>51</v>
      </c>
      <c r="C284" t="s">
        <v>52</v>
      </c>
      <c r="D284" s="3">
        <v>45714</v>
      </c>
      <c r="E284" t="s">
        <v>1442</v>
      </c>
      <c r="F284" t="s">
        <v>1443</v>
      </c>
      <c r="G284" t="s">
        <v>1444</v>
      </c>
      <c r="H284" t="s">
        <v>1369</v>
      </c>
      <c r="I284" t="s">
        <v>5</v>
      </c>
      <c r="J284" s="3"/>
      <c r="K284" s="3">
        <v>45708</v>
      </c>
      <c r="M284" s="8" t="str">
        <f>IFERROR(IF(I284="Booked",VLOOKUP(K284,'FIN CAL LOOKUP'!$A:$J,7,1),IF(I284="Complete",VLOOKUP(J284,'FIN CAL LOOKUP'!$A:$J,7,1),VLOOKUP(D284,'FIN CAL LOOKUP'!$A:$J,7,1))),"Not Applicable")</f>
        <v>FEB, FY25</v>
      </c>
      <c r="N284" s="8" t="str">
        <f>IFERROR(IF(I284="Booked",VLOOKUP(K284,'FIN CAL LOOKUP'!$A:$J,10,1),IF(I284="Complete",VLOOKUP(J284,'FIN CAL LOOKUP'!$A:$J,10,1),VLOOKUP(D284,'FIN CAL LOOKUP'!$A:$J,10,1))),"Not Applicable")</f>
        <v>Q3, FY25</v>
      </c>
    </row>
    <row r="285" spans="1:14" x14ac:dyDescent="0.25">
      <c r="A285" t="s">
        <v>12</v>
      </c>
      <c r="B285" t="s">
        <v>51</v>
      </c>
      <c r="C285" t="s">
        <v>52</v>
      </c>
      <c r="D285" s="3">
        <v>45714</v>
      </c>
      <c r="E285" t="s">
        <v>1442</v>
      </c>
      <c r="F285" t="s">
        <v>1443</v>
      </c>
      <c r="G285" t="s">
        <v>1444</v>
      </c>
      <c r="H285" t="s">
        <v>1370</v>
      </c>
      <c r="I285" t="s">
        <v>5</v>
      </c>
      <c r="J285" s="3"/>
      <c r="K285" s="3">
        <v>45708</v>
      </c>
      <c r="M285" s="8" t="str">
        <f>IFERROR(IF(I285="Booked",VLOOKUP(K285,'FIN CAL LOOKUP'!$A:$J,7,1),IF(I285="Complete",VLOOKUP(J285,'FIN CAL LOOKUP'!$A:$J,7,1),VLOOKUP(D285,'FIN CAL LOOKUP'!$A:$J,7,1))),"Not Applicable")</f>
        <v>FEB, FY25</v>
      </c>
      <c r="N285" s="8" t="str">
        <f>IFERROR(IF(I285="Booked",VLOOKUP(K285,'FIN CAL LOOKUP'!$A:$J,10,1),IF(I285="Complete",VLOOKUP(J285,'FIN CAL LOOKUP'!$A:$J,10,1),VLOOKUP(D285,'FIN CAL LOOKUP'!$A:$J,10,1))),"Not Applicable")</f>
        <v>Q3, FY25</v>
      </c>
    </row>
    <row r="286" spans="1:14" x14ac:dyDescent="0.25">
      <c r="A286" t="s">
        <v>12</v>
      </c>
      <c r="B286" t="s">
        <v>51</v>
      </c>
      <c r="C286" t="s">
        <v>52</v>
      </c>
      <c r="D286" s="3">
        <v>45714</v>
      </c>
      <c r="E286" t="s">
        <v>1442</v>
      </c>
      <c r="F286" t="s">
        <v>1443</v>
      </c>
      <c r="G286" t="s">
        <v>1444</v>
      </c>
      <c r="H286" t="s">
        <v>8</v>
      </c>
      <c r="I286" t="s">
        <v>17</v>
      </c>
      <c r="J286" s="3">
        <v>45720</v>
      </c>
      <c r="K286" s="3">
        <v>45708</v>
      </c>
      <c r="M286" s="8" t="str">
        <f>IFERROR(IF(I286="Booked",VLOOKUP(K286,'FIN CAL LOOKUP'!$A:$J,7,1),IF(I286="Complete",VLOOKUP(J286,'FIN CAL LOOKUP'!$A:$J,7,1),VLOOKUP(D286,'FIN CAL LOOKUP'!$A:$J,7,1))),"Not Applicable")</f>
        <v>MAR, FY25</v>
      </c>
      <c r="N286" s="8" t="str">
        <f>IFERROR(IF(I286="Booked",VLOOKUP(K286,'FIN CAL LOOKUP'!$A:$J,10,1),IF(I286="Complete",VLOOKUP(J286,'FIN CAL LOOKUP'!$A:$J,10,1),VLOOKUP(D286,'FIN CAL LOOKUP'!$A:$J,10,1))),"Not Applicable")</f>
        <v>Q3, FY25</v>
      </c>
    </row>
    <row r="287" spans="1:14" x14ac:dyDescent="0.25">
      <c r="A287" t="s">
        <v>12</v>
      </c>
      <c r="B287" t="s">
        <v>51</v>
      </c>
      <c r="C287" t="s">
        <v>52</v>
      </c>
      <c r="D287" s="3">
        <v>45714</v>
      </c>
      <c r="E287" t="s">
        <v>1442</v>
      </c>
      <c r="F287" t="s">
        <v>1443</v>
      </c>
      <c r="G287" t="s">
        <v>1444</v>
      </c>
      <c r="H287" t="s">
        <v>9</v>
      </c>
      <c r="I287" t="s">
        <v>17</v>
      </c>
      <c r="J287" s="3">
        <v>45720</v>
      </c>
      <c r="K287" s="3">
        <v>45708</v>
      </c>
      <c r="M287" s="8" t="str">
        <f>IFERROR(IF(I287="Booked",VLOOKUP(K287,'FIN CAL LOOKUP'!$A:$J,7,1),IF(I287="Complete",VLOOKUP(J287,'FIN CAL LOOKUP'!$A:$J,7,1),VLOOKUP(D287,'FIN CAL LOOKUP'!$A:$J,7,1))),"Not Applicable")</f>
        <v>MAR, FY25</v>
      </c>
      <c r="N287" s="8" t="str">
        <f>IFERROR(IF(I287="Booked",VLOOKUP(K287,'FIN CAL LOOKUP'!$A:$J,10,1),IF(I287="Complete",VLOOKUP(J287,'FIN CAL LOOKUP'!$A:$J,10,1),VLOOKUP(D287,'FIN CAL LOOKUP'!$A:$J,10,1))),"Not Applicable")</f>
        <v>Q3, FY25</v>
      </c>
    </row>
    <row r="288" spans="1:14" x14ac:dyDescent="0.25">
      <c r="A288" t="s">
        <v>12</v>
      </c>
      <c r="B288" t="s">
        <v>51</v>
      </c>
      <c r="C288" t="s">
        <v>52</v>
      </c>
      <c r="D288" s="3">
        <v>45714</v>
      </c>
      <c r="E288" t="s">
        <v>1442</v>
      </c>
      <c r="F288" t="s">
        <v>1443</v>
      </c>
      <c r="G288" t="s">
        <v>1444</v>
      </c>
      <c r="H288" t="s">
        <v>9</v>
      </c>
      <c r="I288" t="s">
        <v>17</v>
      </c>
      <c r="J288" s="3">
        <v>45783</v>
      </c>
      <c r="K288" s="3">
        <v>45783</v>
      </c>
      <c r="M288" s="8" t="str">
        <f>IFERROR(IF(I288="Booked",VLOOKUP(K288,'FIN CAL LOOKUP'!$A:$J,7,1),IF(I288="Complete",VLOOKUP(J288,'FIN CAL LOOKUP'!$A:$J,7,1),VLOOKUP(D288,'FIN CAL LOOKUP'!$A:$J,7,1))),"Not Applicable")</f>
        <v>MAY, FY25</v>
      </c>
      <c r="N288" s="8" t="str">
        <f>IFERROR(IF(I288="Booked",VLOOKUP(K288,'FIN CAL LOOKUP'!$A:$J,10,1),IF(I288="Complete",VLOOKUP(J288,'FIN CAL LOOKUP'!$A:$J,10,1),VLOOKUP(D288,'FIN CAL LOOKUP'!$A:$J,10,1))),"Not Applicable")</f>
        <v>Q4, FY25</v>
      </c>
    </row>
    <row r="289" spans="1:14" x14ac:dyDescent="0.25">
      <c r="A289" t="s">
        <v>12</v>
      </c>
      <c r="B289" t="s">
        <v>51</v>
      </c>
      <c r="C289" t="s">
        <v>52</v>
      </c>
      <c r="D289" s="3">
        <v>45714</v>
      </c>
      <c r="E289" t="s">
        <v>1442</v>
      </c>
      <c r="F289" t="s">
        <v>1443</v>
      </c>
      <c r="G289" t="s">
        <v>1444</v>
      </c>
      <c r="H289" t="s">
        <v>10</v>
      </c>
      <c r="I289" t="s">
        <v>17</v>
      </c>
      <c r="J289" s="3">
        <v>45784</v>
      </c>
      <c r="K289" s="3">
        <v>45708</v>
      </c>
      <c r="M289" s="8" t="str">
        <f>IFERROR(IF(I289="Booked",VLOOKUP(K289,'FIN CAL LOOKUP'!$A:$J,7,1),IF(I289="Complete",VLOOKUP(J289,'FIN CAL LOOKUP'!$A:$J,7,1),VLOOKUP(D289,'FIN CAL LOOKUP'!$A:$J,7,1))),"Not Applicable")</f>
        <v>MAY, FY25</v>
      </c>
      <c r="N289" s="8" t="str">
        <f>IFERROR(IF(I289="Booked",VLOOKUP(K289,'FIN CAL LOOKUP'!$A:$J,10,1),IF(I289="Complete",VLOOKUP(J289,'FIN CAL LOOKUP'!$A:$J,10,1),VLOOKUP(D289,'FIN CAL LOOKUP'!$A:$J,10,1))),"Not Applicable")</f>
        <v>Q4, FY25</v>
      </c>
    </row>
    <row r="290" spans="1:14" x14ac:dyDescent="0.25">
      <c r="A290" t="s">
        <v>12</v>
      </c>
      <c r="B290" t="s">
        <v>51</v>
      </c>
      <c r="C290" t="s">
        <v>52</v>
      </c>
      <c r="D290" s="3">
        <v>45714</v>
      </c>
      <c r="E290" t="s">
        <v>1442</v>
      </c>
      <c r="F290" t="s">
        <v>1443</v>
      </c>
      <c r="G290" t="s">
        <v>1444</v>
      </c>
      <c r="H290" t="s">
        <v>11</v>
      </c>
      <c r="I290" t="s">
        <v>17</v>
      </c>
      <c r="J290" s="3">
        <v>45715</v>
      </c>
      <c r="K290" s="3">
        <v>45708</v>
      </c>
      <c r="M290" s="8" t="str">
        <f>IFERROR(IF(I290="Booked",VLOOKUP(K290,'FIN CAL LOOKUP'!$A:$J,7,1),IF(I290="Complete",VLOOKUP(J290,'FIN CAL LOOKUP'!$A:$J,7,1),VLOOKUP(D290,'FIN CAL LOOKUP'!$A:$J,7,1))),"Not Applicable")</f>
        <v>FEB, FY25</v>
      </c>
      <c r="N290" s="8" t="str">
        <f>IFERROR(IF(I290="Booked",VLOOKUP(K290,'FIN CAL LOOKUP'!$A:$J,10,1),IF(I290="Complete",VLOOKUP(J290,'FIN CAL LOOKUP'!$A:$J,10,1),VLOOKUP(D290,'FIN CAL LOOKUP'!$A:$J,10,1))),"Not Applicable")</f>
        <v>Q3, FY25</v>
      </c>
    </row>
    <row r="291" spans="1:14" x14ac:dyDescent="0.25">
      <c r="A291" t="s">
        <v>1</v>
      </c>
      <c r="B291" t="s">
        <v>95</v>
      </c>
      <c r="C291" t="s">
        <v>14</v>
      </c>
      <c r="D291" s="3">
        <v>45712</v>
      </c>
      <c r="E291" t="s">
        <v>1445</v>
      </c>
      <c r="F291" t="s">
        <v>1446</v>
      </c>
      <c r="G291" t="s">
        <v>1447</v>
      </c>
      <c r="H291" t="s">
        <v>4</v>
      </c>
      <c r="I291" t="s">
        <v>17</v>
      </c>
      <c r="J291" s="3">
        <v>45733</v>
      </c>
      <c r="K291" s="3">
        <v>45709</v>
      </c>
      <c r="M291" s="8" t="str">
        <f>IFERROR(IF(I291="Booked",VLOOKUP(K291,'FIN CAL LOOKUP'!$A:$J,7,1),IF(I291="Complete",VLOOKUP(J291,'FIN CAL LOOKUP'!$A:$J,7,1),VLOOKUP(D291,'FIN CAL LOOKUP'!$A:$J,7,1))),"Not Applicable")</f>
        <v>MAR, FY25</v>
      </c>
      <c r="N291" s="8" t="str">
        <f>IFERROR(IF(I291="Booked",VLOOKUP(K291,'FIN CAL LOOKUP'!$A:$J,10,1),IF(I291="Complete",VLOOKUP(J291,'FIN CAL LOOKUP'!$A:$J,10,1),VLOOKUP(D291,'FIN CAL LOOKUP'!$A:$J,10,1))),"Not Applicable")</f>
        <v>Q3, FY25</v>
      </c>
    </row>
    <row r="292" spans="1:14" x14ac:dyDescent="0.25">
      <c r="A292" t="s">
        <v>1</v>
      </c>
      <c r="B292" t="s">
        <v>95</v>
      </c>
      <c r="C292" t="s">
        <v>14</v>
      </c>
      <c r="D292" s="3">
        <v>45712</v>
      </c>
      <c r="E292" t="s">
        <v>1445</v>
      </c>
      <c r="F292" t="s">
        <v>1446</v>
      </c>
      <c r="G292" t="s">
        <v>1447</v>
      </c>
      <c r="H292" t="s">
        <v>7</v>
      </c>
      <c r="I292" t="s">
        <v>17</v>
      </c>
      <c r="J292" s="3">
        <v>45733</v>
      </c>
      <c r="K292" s="3">
        <v>45709</v>
      </c>
      <c r="M292" s="8" t="str">
        <f>IFERROR(IF(I292="Booked",VLOOKUP(K292,'FIN CAL LOOKUP'!$A:$J,7,1),IF(I292="Complete",VLOOKUP(J292,'FIN CAL LOOKUP'!$A:$J,7,1),VLOOKUP(D292,'FIN CAL LOOKUP'!$A:$J,7,1))),"Not Applicable")</f>
        <v>MAR, FY25</v>
      </c>
      <c r="N292" s="8" t="str">
        <f>IFERROR(IF(I292="Booked",VLOOKUP(K292,'FIN CAL LOOKUP'!$A:$J,10,1),IF(I292="Complete",VLOOKUP(J292,'FIN CAL LOOKUP'!$A:$J,10,1),VLOOKUP(D292,'FIN CAL LOOKUP'!$A:$J,10,1))),"Not Applicable")</f>
        <v>Q3, FY25</v>
      </c>
    </row>
    <row r="293" spans="1:14" x14ac:dyDescent="0.25">
      <c r="A293" t="s">
        <v>1</v>
      </c>
      <c r="B293" t="s">
        <v>95</v>
      </c>
      <c r="C293" t="s">
        <v>14</v>
      </c>
      <c r="D293" s="3">
        <v>45712</v>
      </c>
      <c r="E293" t="s">
        <v>1445</v>
      </c>
      <c r="F293" t="s">
        <v>1446</v>
      </c>
      <c r="G293" t="s">
        <v>1447</v>
      </c>
      <c r="H293" t="s">
        <v>1366</v>
      </c>
      <c r="I293" t="s">
        <v>5</v>
      </c>
      <c r="J293" s="3"/>
      <c r="K293" s="3">
        <v>45709</v>
      </c>
      <c r="M293" s="8" t="str">
        <f>IFERROR(IF(I293="Booked",VLOOKUP(K293,'FIN CAL LOOKUP'!$A:$J,7,1),IF(I293="Complete",VLOOKUP(J293,'FIN CAL LOOKUP'!$A:$J,7,1),VLOOKUP(D293,'FIN CAL LOOKUP'!$A:$J,7,1))),"Not Applicable")</f>
        <v>FEB, FY25</v>
      </c>
      <c r="N293" s="8" t="str">
        <f>IFERROR(IF(I293="Booked",VLOOKUP(K293,'FIN CAL LOOKUP'!$A:$J,10,1),IF(I293="Complete",VLOOKUP(J293,'FIN CAL LOOKUP'!$A:$J,10,1),VLOOKUP(D293,'FIN CAL LOOKUP'!$A:$J,10,1))),"Not Applicable")</f>
        <v>Q3, FY25</v>
      </c>
    </row>
    <row r="294" spans="1:14" x14ac:dyDescent="0.25">
      <c r="A294" t="s">
        <v>1</v>
      </c>
      <c r="B294" t="s">
        <v>95</v>
      </c>
      <c r="C294" t="s">
        <v>14</v>
      </c>
      <c r="D294" s="3">
        <v>45712</v>
      </c>
      <c r="E294" t="s">
        <v>1445</v>
      </c>
      <c r="F294" t="s">
        <v>1446</v>
      </c>
      <c r="G294" t="s">
        <v>1447</v>
      </c>
      <c r="H294" t="s">
        <v>1367</v>
      </c>
      <c r="I294" t="s">
        <v>5</v>
      </c>
      <c r="J294" s="3"/>
      <c r="K294" s="3">
        <v>45709</v>
      </c>
      <c r="M294" s="8" t="str">
        <f>IFERROR(IF(I294="Booked",VLOOKUP(K294,'FIN CAL LOOKUP'!$A:$J,7,1),IF(I294="Complete",VLOOKUP(J294,'FIN CAL LOOKUP'!$A:$J,7,1),VLOOKUP(D294,'FIN CAL LOOKUP'!$A:$J,7,1))),"Not Applicable")</f>
        <v>FEB, FY25</v>
      </c>
      <c r="N294" s="8" t="str">
        <f>IFERROR(IF(I294="Booked",VLOOKUP(K294,'FIN CAL LOOKUP'!$A:$J,10,1),IF(I294="Complete",VLOOKUP(J294,'FIN CAL LOOKUP'!$A:$J,10,1),VLOOKUP(D294,'FIN CAL LOOKUP'!$A:$J,10,1))),"Not Applicable")</f>
        <v>Q3, FY25</v>
      </c>
    </row>
    <row r="295" spans="1:14" x14ac:dyDescent="0.25">
      <c r="A295" t="s">
        <v>1</v>
      </c>
      <c r="B295" t="s">
        <v>95</v>
      </c>
      <c r="C295" t="s">
        <v>14</v>
      </c>
      <c r="D295" s="3">
        <v>45712</v>
      </c>
      <c r="E295" t="s">
        <v>1445</v>
      </c>
      <c r="F295" t="s">
        <v>1446</v>
      </c>
      <c r="G295" t="s">
        <v>1447</v>
      </c>
      <c r="H295" t="s">
        <v>1368</v>
      </c>
      <c r="I295" t="s">
        <v>5</v>
      </c>
      <c r="J295" s="3"/>
      <c r="K295" s="3">
        <v>45709</v>
      </c>
      <c r="M295" s="8" t="str">
        <f>IFERROR(IF(I295="Booked",VLOOKUP(K295,'FIN CAL LOOKUP'!$A:$J,7,1),IF(I295="Complete",VLOOKUP(J295,'FIN CAL LOOKUP'!$A:$J,7,1),VLOOKUP(D295,'FIN CAL LOOKUP'!$A:$J,7,1))),"Not Applicable")</f>
        <v>FEB, FY25</v>
      </c>
      <c r="N295" s="8" t="str">
        <f>IFERROR(IF(I295="Booked",VLOOKUP(K295,'FIN CAL LOOKUP'!$A:$J,10,1),IF(I295="Complete",VLOOKUP(J295,'FIN CAL LOOKUP'!$A:$J,10,1),VLOOKUP(D295,'FIN CAL LOOKUP'!$A:$J,10,1))),"Not Applicable")</f>
        <v>Q3, FY25</v>
      </c>
    </row>
    <row r="296" spans="1:14" x14ac:dyDescent="0.25">
      <c r="A296" t="s">
        <v>1</v>
      </c>
      <c r="B296" t="s">
        <v>95</v>
      </c>
      <c r="C296" t="s">
        <v>14</v>
      </c>
      <c r="D296" s="3">
        <v>45712</v>
      </c>
      <c r="E296" t="s">
        <v>1445</v>
      </c>
      <c r="F296" t="s">
        <v>1446</v>
      </c>
      <c r="G296" t="s">
        <v>1447</v>
      </c>
      <c r="H296" t="s">
        <v>1369</v>
      </c>
      <c r="I296" t="s">
        <v>5</v>
      </c>
      <c r="J296" s="3"/>
      <c r="K296" s="3">
        <v>45709</v>
      </c>
      <c r="M296" s="8" t="str">
        <f>IFERROR(IF(I296="Booked",VLOOKUP(K296,'FIN CAL LOOKUP'!$A:$J,7,1),IF(I296="Complete",VLOOKUP(J296,'FIN CAL LOOKUP'!$A:$J,7,1),VLOOKUP(D296,'FIN CAL LOOKUP'!$A:$J,7,1))),"Not Applicable")</f>
        <v>FEB, FY25</v>
      </c>
      <c r="N296" s="8" t="str">
        <f>IFERROR(IF(I296="Booked",VLOOKUP(K296,'FIN CAL LOOKUP'!$A:$J,10,1),IF(I296="Complete",VLOOKUP(J296,'FIN CAL LOOKUP'!$A:$J,10,1),VLOOKUP(D296,'FIN CAL LOOKUP'!$A:$J,10,1))),"Not Applicable")</f>
        <v>Q3, FY25</v>
      </c>
    </row>
    <row r="297" spans="1:14" x14ac:dyDescent="0.25">
      <c r="A297" t="s">
        <v>1</v>
      </c>
      <c r="B297" t="s">
        <v>95</v>
      </c>
      <c r="C297" t="s">
        <v>14</v>
      </c>
      <c r="D297" s="3">
        <v>45712</v>
      </c>
      <c r="E297" t="s">
        <v>1445</v>
      </c>
      <c r="F297" t="s">
        <v>1446</v>
      </c>
      <c r="G297" t="s">
        <v>1447</v>
      </c>
      <c r="H297" t="s">
        <v>1370</v>
      </c>
      <c r="I297" t="s">
        <v>5</v>
      </c>
      <c r="J297" s="3"/>
      <c r="K297" s="3">
        <v>45709</v>
      </c>
      <c r="M297" s="8" t="str">
        <f>IFERROR(IF(I297="Booked",VLOOKUP(K297,'FIN CAL LOOKUP'!$A:$J,7,1),IF(I297="Complete",VLOOKUP(J297,'FIN CAL LOOKUP'!$A:$J,7,1),VLOOKUP(D297,'FIN CAL LOOKUP'!$A:$J,7,1))),"Not Applicable")</f>
        <v>FEB, FY25</v>
      </c>
      <c r="N297" s="8" t="str">
        <f>IFERROR(IF(I297="Booked",VLOOKUP(K297,'FIN CAL LOOKUP'!$A:$J,10,1),IF(I297="Complete",VLOOKUP(J297,'FIN CAL LOOKUP'!$A:$J,10,1),VLOOKUP(D297,'FIN CAL LOOKUP'!$A:$J,10,1))),"Not Applicable")</f>
        <v>Q3, FY25</v>
      </c>
    </row>
    <row r="298" spans="1:14" x14ac:dyDescent="0.25">
      <c r="A298" t="s">
        <v>1</v>
      </c>
      <c r="B298" t="s">
        <v>95</v>
      </c>
      <c r="C298" t="s">
        <v>14</v>
      </c>
      <c r="D298" s="3">
        <v>45712</v>
      </c>
      <c r="E298" t="s">
        <v>1445</v>
      </c>
      <c r="F298" t="s">
        <v>1446</v>
      </c>
      <c r="G298" t="s">
        <v>1447</v>
      </c>
      <c r="H298" t="s">
        <v>8</v>
      </c>
      <c r="I298" t="s">
        <v>17</v>
      </c>
      <c r="J298" s="3">
        <v>45729</v>
      </c>
      <c r="K298" s="3">
        <v>45709</v>
      </c>
      <c r="M298" s="8" t="str">
        <f>IFERROR(IF(I298="Booked",VLOOKUP(K298,'FIN CAL LOOKUP'!$A:$J,7,1),IF(I298="Complete",VLOOKUP(J298,'FIN CAL LOOKUP'!$A:$J,7,1),VLOOKUP(D298,'FIN CAL LOOKUP'!$A:$J,7,1))),"Not Applicable")</f>
        <v>MAR, FY25</v>
      </c>
      <c r="N298" s="8" t="str">
        <f>IFERROR(IF(I298="Booked",VLOOKUP(K298,'FIN CAL LOOKUP'!$A:$J,10,1),IF(I298="Complete",VLOOKUP(J298,'FIN CAL LOOKUP'!$A:$J,10,1),VLOOKUP(D298,'FIN CAL LOOKUP'!$A:$J,10,1))),"Not Applicable")</f>
        <v>Q3, FY25</v>
      </c>
    </row>
    <row r="299" spans="1:14" x14ac:dyDescent="0.25">
      <c r="A299" t="s">
        <v>1</v>
      </c>
      <c r="B299" t="s">
        <v>95</v>
      </c>
      <c r="C299" t="s">
        <v>14</v>
      </c>
      <c r="D299" s="3">
        <v>45712</v>
      </c>
      <c r="E299" t="s">
        <v>1445</v>
      </c>
      <c r="F299" t="s">
        <v>1446</v>
      </c>
      <c r="G299" t="s">
        <v>1447</v>
      </c>
      <c r="H299" t="s">
        <v>9</v>
      </c>
      <c r="I299" t="s">
        <v>17</v>
      </c>
      <c r="J299" s="3">
        <v>45729</v>
      </c>
      <c r="K299" s="3">
        <v>45709</v>
      </c>
      <c r="M299" s="8" t="str">
        <f>IFERROR(IF(I299="Booked",VLOOKUP(K299,'FIN CAL LOOKUP'!$A:$J,7,1),IF(I299="Complete",VLOOKUP(J299,'FIN CAL LOOKUP'!$A:$J,7,1),VLOOKUP(D299,'FIN CAL LOOKUP'!$A:$J,7,1))),"Not Applicable")</f>
        <v>MAR, FY25</v>
      </c>
      <c r="N299" s="8" t="str">
        <f>IFERROR(IF(I299="Booked",VLOOKUP(K299,'FIN CAL LOOKUP'!$A:$J,10,1),IF(I299="Complete",VLOOKUP(J299,'FIN CAL LOOKUP'!$A:$J,10,1),VLOOKUP(D299,'FIN CAL LOOKUP'!$A:$J,10,1))),"Not Applicable")</f>
        <v>Q3, FY25</v>
      </c>
    </row>
    <row r="300" spans="1:14" x14ac:dyDescent="0.25">
      <c r="A300" t="s">
        <v>1</v>
      </c>
      <c r="B300" t="s">
        <v>95</v>
      </c>
      <c r="C300" t="s">
        <v>14</v>
      </c>
      <c r="D300" s="3">
        <v>45712</v>
      </c>
      <c r="E300" t="s">
        <v>1445</v>
      </c>
      <c r="F300" t="s">
        <v>1446</v>
      </c>
      <c r="G300" t="s">
        <v>1447</v>
      </c>
      <c r="H300" t="s">
        <v>10</v>
      </c>
      <c r="I300" t="s">
        <v>17</v>
      </c>
      <c r="J300" s="3">
        <v>45733</v>
      </c>
      <c r="K300" s="3">
        <v>45709</v>
      </c>
      <c r="M300" s="8" t="str">
        <f>IFERROR(IF(I300="Booked",VLOOKUP(K300,'FIN CAL LOOKUP'!$A:$J,7,1),IF(I300="Complete",VLOOKUP(J300,'FIN CAL LOOKUP'!$A:$J,7,1),VLOOKUP(D300,'FIN CAL LOOKUP'!$A:$J,7,1))),"Not Applicable")</f>
        <v>MAR, FY25</v>
      </c>
      <c r="N300" s="8" t="str">
        <f>IFERROR(IF(I300="Booked",VLOOKUP(K300,'FIN CAL LOOKUP'!$A:$J,10,1),IF(I300="Complete",VLOOKUP(J300,'FIN CAL LOOKUP'!$A:$J,10,1),VLOOKUP(D300,'FIN CAL LOOKUP'!$A:$J,10,1))),"Not Applicable")</f>
        <v>Q3, FY25</v>
      </c>
    </row>
    <row r="301" spans="1:14" x14ac:dyDescent="0.25">
      <c r="A301" t="s">
        <v>1</v>
      </c>
      <c r="B301" t="s">
        <v>95</v>
      </c>
      <c r="C301" t="s">
        <v>14</v>
      </c>
      <c r="D301" s="3">
        <v>45712</v>
      </c>
      <c r="E301" t="s">
        <v>1445</v>
      </c>
      <c r="F301" t="s">
        <v>1446</v>
      </c>
      <c r="G301" t="s">
        <v>1447</v>
      </c>
      <c r="H301" t="s">
        <v>11</v>
      </c>
      <c r="I301" t="s">
        <v>17</v>
      </c>
      <c r="J301" s="3">
        <v>45733</v>
      </c>
      <c r="K301" s="3">
        <v>45709</v>
      </c>
      <c r="M301" s="8" t="str">
        <f>IFERROR(IF(I301="Booked",VLOOKUP(K301,'FIN CAL LOOKUP'!$A:$J,7,1),IF(I301="Complete",VLOOKUP(J301,'FIN CAL LOOKUP'!$A:$J,7,1),VLOOKUP(D301,'FIN CAL LOOKUP'!$A:$J,7,1))),"Not Applicable")</f>
        <v>MAR, FY25</v>
      </c>
      <c r="N301" s="8" t="str">
        <f>IFERROR(IF(I301="Booked",VLOOKUP(K301,'FIN CAL LOOKUP'!$A:$J,10,1),IF(I301="Complete",VLOOKUP(J301,'FIN CAL LOOKUP'!$A:$J,10,1),VLOOKUP(D301,'FIN CAL LOOKUP'!$A:$J,10,1))),"Not Applicable")</f>
        <v>Q3, FY25</v>
      </c>
    </row>
    <row r="302" spans="1:14" x14ac:dyDescent="0.25">
      <c r="A302" t="s">
        <v>219</v>
      </c>
      <c r="C302" t="s">
        <v>14</v>
      </c>
      <c r="D302" s="3">
        <v>45705</v>
      </c>
      <c r="E302" t="s">
        <v>257</v>
      </c>
      <c r="F302" t="s">
        <v>1449</v>
      </c>
      <c r="G302" t="s">
        <v>1450</v>
      </c>
      <c r="H302" t="s">
        <v>4</v>
      </c>
      <c r="I302" t="s">
        <v>17</v>
      </c>
      <c r="J302" s="3">
        <v>45707</v>
      </c>
      <c r="K302" s="3">
        <v>45695</v>
      </c>
      <c r="M302" s="8" t="str">
        <f>IFERROR(IF(I302="Booked",VLOOKUP(K302,'FIN CAL LOOKUP'!$A:$J,7,1),IF(I302="Complete",VLOOKUP(J302,'FIN CAL LOOKUP'!$A:$J,7,1),VLOOKUP(D302,'FIN CAL LOOKUP'!$A:$J,7,1))),"Not Applicable")</f>
        <v>FEB, FY25</v>
      </c>
      <c r="N302" s="8" t="str">
        <f>IFERROR(IF(I302="Booked",VLOOKUP(K302,'FIN CAL LOOKUP'!$A:$J,10,1),IF(I302="Complete",VLOOKUP(J302,'FIN CAL LOOKUP'!$A:$J,10,1),VLOOKUP(D302,'FIN CAL LOOKUP'!$A:$J,10,1))),"Not Applicable")</f>
        <v>Q3, FY25</v>
      </c>
    </row>
    <row r="303" spans="1:14" x14ac:dyDescent="0.25">
      <c r="A303" t="s">
        <v>219</v>
      </c>
      <c r="C303" t="s">
        <v>14</v>
      </c>
      <c r="D303" s="3">
        <v>45705</v>
      </c>
      <c r="E303" t="s">
        <v>257</v>
      </c>
      <c r="F303" t="s">
        <v>1449</v>
      </c>
      <c r="G303" t="s">
        <v>1450</v>
      </c>
      <c r="H303" t="s">
        <v>7</v>
      </c>
      <c r="I303" t="s">
        <v>17</v>
      </c>
      <c r="J303" s="3">
        <v>45707</v>
      </c>
      <c r="K303" s="3">
        <v>45695</v>
      </c>
      <c r="M303" s="8" t="str">
        <f>IFERROR(IF(I303="Booked",VLOOKUP(K303,'FIN CAL LOOKUP'!$A:$J,7,1),IF(I303="Complete",VLOOKUP(J303,'FIN CAL LOOKUP'!$A:$J,7,1),VLOOKUP(D303,'FIN CAL LOOKUP'!$A:$J,7,1))),"Not Applicable")</f>
        <v>FEB, FY25</v>
      </c>
      <c r="N303" s="8" t="str">
        <f>IFERROR(IF(I303="Booked",VLOOKUP(K303,'FIN CAL LOOKUP'!$A:$J,10,1),IF(I303="Complete",VLOOKUP(J303,'FIN CAL LOOKUP'!$A:$J,10,1),VLOOKUP(D303,'FIN CAL LOOKUP'!$A:$J,10,1))),"Not Applicable")</f>
        <v>Q3, FY25</v>
      </c>
    </row>
    <row r="304" spans="1:14" x14ac:dyDescent="0.25">
      <c r="A304" t="s">
        <v>219</v>
      </c>
      <c r="C304" t="s">
        <v>14</v>
      </c>
      <c r="D304" s="3">
        <v>45705</v>
      </c>
      <c r="E304" t="s">
        <v>257</v>
      </c>
      <c r="F304" t="s">
        <v>1449</v>
      </c>
      <c r="G304" t="s">
        <v>1450</v>
      </c>
      <c r="H304" t="s">
        <v>1366</v>
      </c>
      <c r="I304" t="s">
        <v>17</v>
      </c>
      <c r="J304" s="3">
        <v>45708</v>
      </c>
      <c r="K304" s="3">
        <v>45695</v>
      </c>
      <c r="M304" s="8" t="str">
        <f>IFERROR(IF(I304="Booked",VLOOKUP(K304,'FIN CAL LOOKUP'!$A:$J,7,1),IF(I304="Complete",VLOOKUP(J304,'FIN CAL LOOKUP'!$A:$J,7,1),VLOOKUP(D304,'FIN CAL LOOKUP'!$A:$J,7,1))),"Not Applicable")</f>
        <v>FEB, FY25</v>
      </c>
      <c r="N304" s="8" t="str">
        <f>IFERROR(IF(I304="Booked",VLOOKUP(K304,'FIN CAL LOOKUP'!$A:$J,10,1),IF(I304="Complete",VLOOKUP(J304,'FIN CAL LOOKUP'!$A:$J,10,1),VLOOKUP(D304,'FIN CAL LOOKUP'!$A:$J,10,1))),"Not Applicable")</f>
        <v>Q3, FY25</v>
      </c>
    </row>
    <row r="305" spans="1:14" x14ac:dyDescent="0.25">
      <c r="A305" t="s">
        <v>219</v>
      </c>
      <c r="C305" t="s">
        <v>14</v>
      </c>
      <c r="D305" s="3">
        <v>45705</v>
      </c>
      <c r="E305" t="s">
        <v>257</v>
      </c>
      <c r="F305" t="s">
        <v>1449</v>
      </c>
      <c r="G305" t="s">
        <v>1450</v>
      </c>
      <c r="H305" t="s">
        <v>1367</v>
      </c>
      <c r="I305" t="s">
        <v>17</v>
      </c>
      <c r="J305" s="3">
        <v>45708</v>
      </c>
      <c r="K305" s="3">
        <v>45695</v>
      </c>
      <c r="M305" s="8" t="str">
        <f>IFERROR(IF(I305="Booked",VLOOKUP(K305,'FIN CAL LOOKUP'!$A:$J,7,1),IF(I305="Complete",VLOOKUP(J305,'FIN CAL LOOKUP'!$A:$J,7,1),VLOOKUP(D305,'FIN CAL LOOKUP'!$A:$J,7,1))),"Not Applicable")</f>
        <v>FEB, FY25</v>
      </c>
      <c r="N305" s="8" t="str">
        <f>IFERROR(IF(I305="Booked",VLOOKUP(K305,'FIN CAL LOOKUP'!$A:$J,10,1),IF(I305="Complete",VLOOKUP(J305,'FIN CAL LOOKUP'!$A:$J,10,1),VLOOKUP(D305,'FIN CAL LOOKUP'!$A:$J,10,1))),"Not Applicable")</f>
        <v>Q3, FY25</v>
      </c>
    </row>
    <row r="306" spans="1:14" x14ac:dyDescent="0.25">
      <c r="A306" t="s">
        <v>219</v>
      </c>
      <c r="C306" t="s">
        <v>14</v>
      </c>
      <c r="D306" s="3">
        <v>45705</v>
      </c>
      <c r="E306" t="s">
        <v>257</v>
      </c>
      <c r="F306" t="s">
        <v>1449</v>
      </c>
      <c r="G306" t="s">
        <v>1450</v>
      </c>
      <c r="H306" t="s">
        <v>1368</v>
      </c>
      <c r="I306" t="s">
        <v>17</v>
      </c>
      <c r="J306" s="3">
        <v>45708</v>
      </c>
      <c r="K306" s="3">
        <v>45695</v>
      </c>
      <c r="M306" s="8" t="str">
        <f>IFERROR(IF(I306="Booked",VLOOKUP(K306,'FIN CAL LOOKUP'!$A:$J,7,1),IF(I306="Complete",VLOOKUP(J306,'FIN CAL LOOKUP'!$A:$J,7,1),VLOOKUP(D306,'FIN CAL LOOKUP'!$A:$J,7,1))),"Not Applicable")</f>
        <v>FEB, FY25</v>
      </c>
      <c r="N306" s="8" t="str">
        <f>IFERROR(IF(I306="Booked",VLOOKUP(K306,'FIN CAL LOOKUP'!$A:$J,10,1),IF(I306="Complete",VLOOKUP(J306,'FIN CAL LOOKUP'!$A:$J,10,1),VLOOKUP(D306,'FIN CAL LOOKUP'!$A:$J,10,1))),"Not Applicable")</f>
        <v>Q3, FY25</v>
      </c>
    </row>
    <row r="307" spans="1:14" x14ac:dyDescent="0.25">
      <c r="A307" t="s">
        <v>219</v>
      </c>
      <c r="C307" t="s">
        <v>14</v>
      </c>
      <c r="D307" s="3">
        <v>45705</v>
      </c>
      <c r="E307" t="s">
        <v>257</v>
      </c>
      <c r="F307" t="s">
        <v>1449</v>
      </c>
      <c r="G307" t="s">
        <v>1450</v>
      </c>
      <c r="H307" t="s">
        <v>1369</v>
      </c>
      <c r="I307" t="s">
        <v>17</v>
      </c>
      <c r="J307" s="3">
        <v>45708</v>
      </c>
      <c r="K307" s="3">
        <v>45695</v>
      </c>
      <c r="M307" s="8" t="str">
        <f>IFERROR(IF(I307="Booked",VLOOKUP(K307,'FIN CAL LOOKUP'!$A:$J,7,1),IF(I307="Complete",VLOOKUP(J307,'FIN CAL LOOKUP'!$A:$J,7,1),VLOOKUP(D307,'FIN CAL LOOKUP'!$A:$J,7,1))),"Not Applicable")</f>
        <v>FEB, FY25</v>
      </c>
      <c r="N307" s="8" t="str">
        <f>IFERROR(IF(I307="Booked",VLOOKUP(K307,'FIN CAL LOOKUP'!$A:$J,10,1),IF(I307="Complete",VLOOKUP(J307,'FIN CAL LOOKUP'!$A:$J,10,1),VLOOKUP(D307,'FIN CAL LOOKUP'!$A:$J,10,1))),"Not Applicable")</f>
        <v>Q3, FY25</v>
      </c>
    </row>
    <row r="308" spans="1:14" x14ac:dyDescent="0.25">
      <c r="A308" t="s">
        <v>219</v>
      </c>
      <c r="C308" t="s">
        <v>14</v>
      </c>
      <c r="D308" s="3">
        <v>45705</v>
      </c>
      <c r="E308" t="s">
        <v>257</v>
      </c>
      <c r="F308" t="s">
        <v>1449</v>
      </c>
      <c r="G308" t="s">
        <v>1450</v>
      </c>
      <c r="H308" t="s">
        <v>1370</v>
      </c>
      <c r="I308" t="s">
        <v>17</v>
      </c>
      <c r="J308" s="3">
        <v>45708</v>
      </c>
      <c r="K308" s="3">
        <v>45695</v>
      </c>
      <c r="M308" s="8" t="str">
        <f>IFERROR(IF(I308="Booked",VLOOKUP(K308,'FIN CAL LOOKUP'!$A:$J,7,1),IF(I308="Complete",VLOOKUP(J308,'FIN CAL LOOKUP'!$A:$J,7,1),VLOOKUP(D308,'FIN CAL LOOKUP'!$A:$J,7,1))),"Not Applicable")</f>
        <v>FEB, FY25</v>
      </c>
      <c r="N308" s="8" t="str">
        <f>IFERROR(IF(I308="Booked",VLOOKUP(K308,'FIN CAL LOOKUP'!$A:$J,10,1),IF(I308="Complete",VLOOKUP(J308,'FIN CAL LOOKUP'!$A:$J,10,1),VLOOKUP(D308,'FIN CAL LOOKUP'!$A:$J,10,1))),"Not Applicable")</f>
        <v>Q3, FY25</v>
      </c>
    </row>
    <row r="309" spans="1:14" x14ac:dyDescent="0.25">
      <c r="A309" t="s">
        <v>219</v>
      </c>
      <c r="C309" t="s">
        <v>14</v>
      </c>
      <c r="D309" s="3">
        <v>45705</v>
      </c>
      <c r="E309" t="s">
        <v>257</v>
      </c>
      <c r="F309" t="s">
        <v>1449</v>
      </c>
      <c r="G309" t="s">
        <v>1450</v>
      </c>
      <c r="H309" t="s">
        <v>8</v>
      </c>
      <c r="I309" t="s">
        <v>17</v>
      </c>
      <c r="J309" s="3">
        <v>45707</v>
      </c>
      <c r="K309" s="3">
        <v>45695</v>
      </c>
      <c r="M309" s="8" t="str">
        <f>IFERROR(IF(I309="Booked",VLOOKUP(K309,'FIN CAL LOOKUP'!$A:$J,7,1),IF(I309="Complete",VLOOKUP(J309,'FIN CAL LOOKUP'!$A:$J,7,1),VLOOKUP(D309,'FIN CAL LOOKUP'!$A:$J,7,1))),"Not Applicable")</f>
        <v>FEB, FY25</v>
      </c>
      <c r="N309" s="8" t="str">
        <f>IFERROR(IF(I309="Booked",VLOOKUP(K309,'FIN CAL LOOKUP'!$A:$J,10,1),IF(I309="Complete",VLOOKUP(J309,'FIN CAL LOOKUP'!$A:$J,10,1),VLOOKUP(D309,'FIN CAL LOOKUP'!$A:$J,10,1))),"Not Applicable")</f>
        <v>Q3, FY25</v>
      </c>
    </row>
    <row r="310" spans="1:14" x14ac:dyDescent="0.25">
      <c r="A310" t="s">
        <v>219</v>
      </c>
      <c r="C310" t="s">
        <v>14</v>
      </c>
      <c r="D310" s="3">
        <v>45705</v>
      </c>
      <c r="E310" t="s">
        <v>257</v>
      </c>
      <c r="F310" t="s">
        <v>1449</v>
      </c>
      <c r="G310" t="s">
        <v>1450</v>
      </c>
      <c r="H310" t="s">
        <v>9</v>
      </c>
      <c r="I310" t="s">
        <v>17</v>
      </c>
      <c r="J310" s="3">
        <v>45707</v>
      </c>
      <c r="K310" s="3">
        <v>45695</v>
      </c>
      <c r="M310" s="8" t="str">
        <f>IFERROR(IF(I310="Booked",VLOOKUP(K310,'FIN CAL LOOKUP'!$A:$J,7,1),IF(I310="Complete",VLOOKUP(J310,'FIN CAL LOOKUP'!$A:$J,7,1),VLOOKUP(D310,'FIN CAL LOOKUP'!$A:$J,7,1))),"Not Applicable")</f>
        <v>FEB, FY25</v>
      </c>
      <c r="N310" s="8" t="str">
        <f>IFERROR(IF(I310="Booked",VLOOKUP(K310,'FIN CAL LOOKUP'!$A:$J,10,1),IF(I310="Complete",VLOOKUP(J310,'FIN CAL LOOKUP'!$A:$J,10,1),VLOOKUP(D310,'FIN CAL LOOKUP'!$A:$J,10,1))),"Not Applicable")</f>
        <v>Q3, FY25</v>
      </c>
    </row>
    <row r="311" spans="1:14" x14ac:dyDescent="0.25">
      <c r="A311" t="s">
        <v>219</v>
      </c>
      <c r="C311" t="s">
        <v>14</v>
      </c>
      <c r="D311" s="3">
        <v>45705</v>
      </c>
      <c r="E311" t="s">
        <v>257</v>
      </c>
      <c r="F311" t="s">
        <v>1449</v>
      </c>
      <c r="G311" t="s">
        <v>1450</v>
      </c>
      <c r="H311" t="s">
        <v>10</v>
      </c>
      <c r="I311" t="s">
        <v>17</v>
      </c>
      <c r="J311" s="3">
        <v>45707</v>
      </c>
      <c r="K311" s="3">
        <v>45695</v>
      </c>
      <c r="M311" s="8" t="str">
        <f>IFERROR(IF(I311="Booked",VLOOKUP(K311,'FIN CAL LOOKUP'!$A:$J,7,1),IF(I311="Complete",VLOOKUP(J311,'FIN CAL LOOKUP'!$A:$J,7,1),VLOOKUP(D311,'FIN CAL LOOKUP'!$A:$J,7,1))),"Not Applicable")</f>
        <v>FEB, FY25</v>
      </c>
      <c r="N311" s="8" t="str">
        <f>IFERROR(IF(I311="Booked",VLOOKUP(K311,'FIN CAL LOOKUP'!$A:$J,10,1),IF(I311="Complete",VLOOKUP(J311,'FIN CAL LOOKUP'!$A:$J,10,1),VLOOKUP(D311,'FIN CAL LOOKUP'!$A:$J,10,1))),"Not Applicable")</f>
        <v>Q3, FY25</v>
      </c>
    </row>
    <row r="312" spans="1:14" x14ac:dyDescent="0.25">
      <c r="A312" t="s">
        <v>219</v>
      </c>
      <c r="C312" t="s">
        <v>14</v>
      </c>
      <c r="D312" s="3">
        <v>45705</v>
      </c>
      <c r="E312" t="s">
        <v>257</v>
      </c>
      <c r="F312" t="s">
        <v>1449</v>
      </c>
      <c r="G312" t="s">
        <v>1450</v>
      </c>
      <c r="H312" t="s">
        <v>11</v>
      </c>
      <c r="I312" t="s">
        <v>17</v>
      </c>
      <c r="J312" s="3">
        <v>45707</v>
      </c>
      <c r="K312" s="3">
        <v>45695</v>
      </c>
      <c r="M312" s="8" t="str">
        <f>IFERROR(IF(I312="Booked",VLOOKUP(K312,'FIN CAL LOOKUP'!$A:$J,7,1),IF(I312="Complete",VLOOKUP(J312,'FIN CAL LOOKUP'!$A:$J,7,1),VLOOKUP(D312,'FIN CAL LOOKUP'!$A:$J,7,1))),"Not Applicable")</f>
        <v>FEB, FY25</v>
      </c>
      <c r="N312" s="8" t="str">
        <f>IFERROR(IF(I312="Booked",VLOOKUP(K312,'FIN CAL LOOKUP'!$A:$J,10,1),IF(I312="Complete",VLOOKUP(J312,'FIN CAL LOOKUP'!$A:$J,10,1),VLOOKUP(D312,'FIN CAL LOOKUP'!$A:$J,10,1))),"Not Applicable")</f>
        <v>Q3, FY25</v>
      </c>
    </row>
    <row r="313" spans="1:14" x14ac:dyDescent="0.25">
      <c r="A313" t="s">
        <v>1</v>
      </c>
      <c r="B313" t="s">
        <v>2</v>
      </c>
      <c r="C313" t="s">
        <v>14</v>
      </c>
      <c r="D313" s="3">
        <v>45705</v>
      </c>
      <c r="E313" t="s">
        <v>805</v>
      </c>
      <c r="F313" t="s">
        <v>1451</v>
      </c>
      <c r="G313" t="s">
        <v>1452</v>
      </c>
      <c r="H313" t="s">
        <v>4</v>
      </c>
      <c r="I313" t="s">
        <v>17</v>
      </c>
      <c r="J313" s="3">
        <v>45709</v>
      </c>
      <c r="K313" s="3">
        <v>45696</v>
      </c>
      <c r="M313" s="8" t="str">
        <f>IFERROR(IF(I313="Booked",VLOOKUP(K313,'FIN CAL LOOKUP'!$A:$J,7,1),IF(I313="Complete",VLOOKUP(J313,'FIN CAL LOOKUP'!$A:$J,7,1),VLOOKUP(D313,'FIN CAL LOOKUP'!$A:$J,7,1))),"Not Applicable")</f>
        <v>FEB, FY25</v>
      </c>
      <c r="N313" s="8" t="str">
        <f>IFERROR(IF(I313="Booked",VLOOKUP(K313,'FIN CAL LOOKUP'!$A:$J,10,1),IF(I313="Complete",VLOOKUP(J313,'FIN CAL LOOKUP'!$A:$J,10,1),VLOOKUP(D313,'FIN CAL LOOKUP'!$A:$J,10,1))),"Not Applicable")</f>
        <v>Q3, FY25</v>
      </c>
    </row>
    <row r="314" spans="1:14" x14ac:dyDescent="0.25">
      <c r="A314" t="s">
        <v>1</v>
      </c>
      <c r="B314" t="s">
        <v>2</v>
      </c>
      <c r="C314" t="s">
        <v>14</v>
      </c>
      <c r="D314" s="3">
        <v>45705</v>
      </c>
      <c r="E314" t="s">
        <v>805</v>
      </c>
      <c r="F314" t="s">
        <v>1451</v>
      </c>
      <c r="G314" t="s">
        <v>1452</v>
      </c>
      <c r="H314" t="s">
        <v>7</v>
      </c>
      <c r="I314" t="s">
        <v>17</v>
      </c>
      <c r="J314" s="3">
        <v>45709</v>
      </c>
      <c r="K314" s="3">
        <v>45696</v>
      </c>
      <c r="M314" s="8" t="str">
        <f>IFERROR(IF(I314="Booked",VLOOKUP(K314,'FIN CAL LOOKUP'!$A:$J,7,1),IF(I314="Complete",VLOOKUP(J314,'FIN CAL LOOKUP'!$A:$J,7,1),VLOOKUP(D314,'FIN CAL LOOKUP'!$A:$J,7,1))),"Not Applicable")</f>
        <v>FEB, FY25</v>
      </c>
      <c r="N314" s="8" t="str">
        <f>IFERROR(IF(I314="Booked",VLOOKUP(K314,'FIN CAL LOOKUP'!$A:$J,10,1),IF(I314="Complete",VLOOKUP(J314,'FIN CAL LOOKUP'!$A:$J,10,1),VLOOKUP(D314,'FIN CAL LOOKUP'!$A:$J,10,1))),"Not Applicable")</f>
        <v>Q3, FY25</v>
      </c>
    </row>
    <row r="315" spans="1:14" x14ac:dyDescent="0.25">
      <c r="A315" t="s">
        <v>1</v>
      </c>
      <c r="B315" t="s">
        <v>2</v>
      </c>
      <c r="C315" t="s">
        <v>14</v>
      </c>
      <c r="D315" s="3">
        <v>45705</v>
      </c>
      <c r="E315" t="s">
        <v>805</v>
      </c>
      <c r="F315" t="s">
        <v>1451</v>
      </c>
      <c r="G315" t="s">
        <v>1452</v>
      </c>
      <c r="H315" t="s">
        <v>1366</v>
      </c>
      <c r="I315" t="s">
        <v>17</v>
      </c>
      <c r="J315" s="3">
        <v>45709</v>
      </c>
      <c r="K315" s="3">
        <v>45696</v>
      </c>
      <c r="M315" s="8" t="str">
        <f>IFERROR(IF(I315="Booked",VLOOKUP(K315,'FIN CAL LOOKUP'!$A:$J,7,1),IF(I315="Complete",VLOOKUP(J315,'FIN CAL LOOKUP'!$A:$J,7,1),VLOOKUP(D315,'FIN CAL LOOKUP'!$A:$J,7,1))),"Not Applicable")</f>
        <v>FEB, FY25</v>
      </c>
      <c r="N315" s="8" t="str">
        <f>IFERROR(IF(I315="Booked",VLOOKUP(K315,'FIN CAL LOOKUP'!$A:$J,10,1),IF(I315="Complete",VLOOKUP(J315,'FIN CAL LOOKUP'!$A:$J,10,1),VLOOKUP(D315,'FIN CAL LOOKUP'!$A:$J,10,1))),"Not Applicable")</f>
        <v>Q3, FY25</v>
      </c>
    </row>
    <row r="316" spans="1:14" x14ac:dyDescent="0.25">
      <c r="A316" t="s">
        <v>1</v>
      </c>
      <c r="B316" t="s">
        <v>2</v>
      </c>
      <c r="C316" t="s">
        <v>14</v>
      </c>
      <c r="D316" s="3">
        <v>45705</v>
      </c>
      <c r="E316" t="s">
        <v>805</v>
      </c>
      <c r="F316" t="s">
        <v>1451</v>
      </c>
      <c r="G316" t="s">
        <v>1452</v>
      </c>
      <c r="H316" t="s">
        <v>1367</v>
      </c>
      <c r="I316" t="s">
        <v>18</v>
      </c>
      <c r="J316" s="3"/>
      <c r="K316" s="3">
        <v>45696</v>
      </c>
      <c r="M316" s="8" t="str">
        <f>IFERROR(IF(I316="Booked",VLOOKUP(K316,'FIN CAL LOOKUP'!$A:$J,7,1),IF(I316="Complete",VLOOKUP(J316,'FIN CAL LOOKUP'!$A:$J,7,1),VLOOKUP(D316,'FIN CAL LOOKUP'!$A:$J,7,1))),"Not Applicable")</f>
        <v>FEB, FY25</v>
      </c>
      <c r="N316" s="8" t="str">
        <f>IFERROR(IF(I316="Booked",VLOOKUP(K316,'FIN CAL LOOKUP'!$A:$J,10,1),IF(I316="Complete",VLOOKUP(J316,'FIN CAL LOOKUP'!$A:$J,10,1),VLOOKUP(D316,'FIN CAL LOOKUP'!$A:$J,10,1))),"Not Applicable")</f>
        <v>Q3, FY25</v>
      </c>
    </row>
    <row r="317" spans="1:14" x14ac:dyDescent="0.25">
      <c r="A317" t="s">
        <v>1</v>
      </c>
      <c r="B317" t="s">
        <v>2</v>
      </c>
      <c r="C317" t="s">
        <v>14</v>
      </c>
      <c r="D317" s="3">
        <v>45705</v>
      </c>
      <c r="E317" t="s">
        <v>805</v>
      </c>
      <c r="F317" t="s">
        <v>1451</v>
      </c>
      <c r="G317" t="s">
        <v>1452</v>
      </c>
      <c r="H317" t="s">
        <v>1368</v>
      </c>
      <c r="I317" t="s">
        <v>17</v>
      </c>
      <c r="J317" s="3">
        <v>45709</v>
      </c>
      <c r="K317" s="3">
        <v>45696</v>
      </c>
      <c r="M317" s="8" t="str">
        <f>IFERROR(IF(I317="Booked",VLOOKUP(K317,'FIN CAL LOOKUP'!$A:$J,7,1),IF(I317="Complete",VLOOKUP(J317,'FIN CAL LOOKUP'!$A:$J,7,1),VLOOKUP(D317,'FIN CAL LOOKUP'!$A:$J,7,1))),"Not Applicable")</f>
        <v>FEB, FY25</v>
      </c>
      <c r="N317" s="8" t="str">
        <f>IFERROR(IF(I317="Booked",VLOOKUP(K317,'FIN CAL LOOKUP'!$A:$J,10,1),IF(I317="Complete",VLOOKUP(J317,'FIN CAL LOOKUP'!$A:$J,10,1),VLOOKUP(D317,'FIN CAL LOOKUP'!$A:$J,10,1))),"Not Applicable")</f>
        <v>Q3, FY25</v>
      </c>
    </row>
    <row r="318" spans="1:14" x14ac:dyDescent="0.25">
      <c r="A318" t="s">
        <v>1</v>
      </c>
      <c r="B318" t="s">
        <v>2</v>
      </c>
      <c r="C318" t="s">
        <v>14</v>
      </c>
      <c r="D318" s="3">
        <v>45705</v>
      </c>
      <c r="E318" t="s">
        <v>805</v>
      </c>
      <c r="F318" t="s">
        <v>1451</v>
      </c>
      <c r="G318" t="s">
        <v>1452</v>
      </c>
      <c r="H318" t="s">
        <v>1369</v>
      </c>
      <c r="I318" t="s">
        <v>18</v>
      </c>
      <c r="J318" s="3"/>
      <c r="K318" s="3">
        <v>45696</v>
      </c>
      <c r="M318" s="8" t="str">
        <f>IFERROR(IF(I318="Booked",VLOOKUP(K318,'FIN CAL LOOKUP'!$A:$J,7,1),IF(I318="Complete",VLOOKUP(J318,'FIN CAL LOOKUP'!$A:$J,7,1),VLOOKUP(D318,'FIN CAL LOOKUP'!$A:$J,7,1))),"Not Applicable")</f>
        <v>FEB, FY25</v>
      </c>
      <c r="N318" s="8" t="str">
        <f>IFERROR(IF(I318="Booked",VLOOKUP(K318,'FIN CAL LOOKUP'!$A:$J,10,1),IF(I318="Complete",VLOOKUP(J318,'FIN CAL LOOKUP'!$A:$J,10,1),VLOOKUP(D318,'FIN CAL LOOKUP'!$A:$J,10,1))),"Not Applicable")</f>
        <v>Q3, FY25</v>
      </c>
    </row>
    <row r="319" spans="1:14" x14ac:dyDescent="0.25">
      <c r="A319" t="s">
        <v>1</v>
      </c>
      <c r="B319" t="s">
        <v>2</v>
      </c>
      <c r="C319" t="s">
        <v>14</v>
      </c>
      <c r="D319" s="3">
        <v>45705</v>
      </c>
      <c r="E319" t="s">
        <v>805</v>
      </c>
      <c r="F319" t="s">
        <v>1451</v>
      </c>
      <c r="G319" t="s">
        <v>1452</v>
      </c>
      <c r="H319" t="s">
        <v>1370</v>
      </c>
      <c r="I319" t="s">
        <v>5</v>
      </c>
      <c r="J319" s="3"/>
      <c r="K319" s="3">
        <v>45696</v>
      </c>
      <c r="M319" s="8" t="str">
        <f>IFERROR(IF(I319="Booked",VLOOKUP(K319,'FIN CAL LOOKUP'!$A:$J,7,1),IF(I319="Complete",VLOOKUP(J319,'FIN CAL LOOKUP'!$A:$J,7,1),VLOOKUP(D319,'FIN CAL LOOKUP'!$A:$J,7,1))),"Not Applicable")</f>
        <v>FEB, FY25</v>
      </c>
      <c r="N319" s="8" t="str">
        <f>IFERROR(IF(I319="Booked",VLOOKUP(K319,'FIN CAL LOOKUP'!$A:$J,10,1),IF(I319="Complete",VLOOKUP(J319,'FIN CAL LOOKUP'!$A:$J,10,1),VLOOKUP(D319,'FIN CAL LOOKUP'!$A:$J,10,1))),"Not Applicable")</f>
        <v>Q3, FY25</v>
      </c>
    </row>
    <row r="320" spans="1:14" x14ac:dyDescent="0.25">
      <c r="A320" t="s">
        <v>1</v>
      </c>
      <c r="B320" t="s">
        <v>2</v>
      </c>
      <c r="C320" t="s">
        <v>14</v>
      </c>
      <c r="D320" s="3">
        <v>45705</v>
      </c>
      <c r="E320" t="s">
        <v>805</v>
      </c>
      <c r="F320" t="s">
        <v>1451</v>
      </c>
      <c r="G320" t="s">
        <v>1452</v>
      </c>
      <c r="H320" t="s">
        <v>8</v>
      </c>
      <c r="I320" t="s">
        <v>17</v>
      </c>
      <c r="J320" s="3">
        <v>45708</v>
      </c>
      <c r="K320" s="3">
        <v>45696</v>
      </c>
      <c r="M320" s="8" t="str">
        <f>IFERROR(IF(I320="Booked",VLOOKUP(K320,'FIN CAL LOOKUP'!$A:$J,7,1),IF(I320="Complete",VLOOKUP(J320,'FIN CAL LOOKUP'!$A:$J,7,1),VLOOKUP(D320,'FIN CAL LOOKUP'!$A:$J,7,1))),"Not Applicable")</f>
        <v>FEB, FY25</v>
      </c>
      <c r="N320" s="8" t="str">
        <f>IFERROR(IF(I320="Booked",VLOOKUP(K320,'FIN CAL LOOKUP'!$A:$J,10,1),IF(I320="Complete",VLOOKUP(J320,'FIN CAL LOOKUP'!$A:$J,10,1),VLOOKUP(D320,'FIN CAL LOOKUP'!$A:$J,10,1))),"Not Applicable")</f>
        <v>Q3, FY25</v>
      </c>
    </row>
    <row r="321" spans="1:14" x14ac:dyDescent="0.25">
      <c r="A321" t="s">
        <v>1</v>
      </c>
      <c r="B321" t="s">
        <v>2</v>
      </c>
      <c r="C321" t="s">
        <v>14</v>
      </c>
      <c r="D321" s="3">
        <v>45705</v>
      </c>
      <c r="E321" t="s">
        <v>805</v>
      </c>
      <c r="F321" t="s">
        <v>1451</v>
      </c>
      <c r="G321" t="s">
        <v>1452</v>
      </c>
      <c r="H321" t="s">
        <v>9</v>
      </c>
      <c r="I321" t="s">
        <v>17</v>
      </c>
      <c r="J321" s="3">
        <v>45708</v>
      </c>
      <c r="K321" s="3">
        <v>45696</v>
      </c>
      <c r="M321" s="8" t="str">
        <f>IFERROR(IF(I321="Booked",VLOOKUP(K321,'FIN CAL LOOKUP'!$A:$J,7,1),IF(I321="Complete",VLOOKUP(J321,'FIN CAL LOOKUP'!$A:$J,7,1),VLOOKUP(D321,'FIN CAL LOOKUP'!$A:$J,7,1))),"Not Applicable")</f>
        <v>FEB, FY25</v>
      </c>
      <c r="N321" s="8" t="str">
        <f>IFERROR(IF(I321="Booked",VLOOKUP(K321,'FIN CAL LOOKUP'!$A:$J,10,1),IF(I321="Complete",VLOOKUP(J321,'FIN CAL LOOKUP'!$A:$J,10,1),VLOOKUP(D321,'FIN CAL LOOKUP'!$A:$J,10,1))),"Not Applicable")</f>
        <v>Q3, FY25</v>
      </c>
    </row>
    <row r="322" spans="1:14" x14ac:dyDescent="0.25">
      <c r="A322" t="s">
        <v>1</v>
      </c>
      <c r="B322" t="s">
        <v>2</v>
      </c>
      <c r="C322" t="s">
        <v>14</v>
      </c>
      <c r="D322" s="3">
        <v>45705</v>
      </c>
      <c r="E322" t="s">
        <v>805</v>
      </c>
      <c r="F322" t="s">
        <v>1451</v>
      </c>
      <c r="G322" t="s">
        <v>1452</v>
      </c>
      <c r="H322" t="s">
        <v>10</v>
      </c>
      <c r="I322" t="s">
        <v>17</v>
      </c>
      <c r="J322" s="3">
        <v>45708</v>
      </c>
      <c r="K322" s="3">
        <v>45696</v>
      </c>
      <c r="M322" s="8" t="str">
        <f>IFERROR(IF(I322="Booked",VLOOKUP(K322,'FIN CAL LOOKUP'!$A:$J,7,1),IF(I322="Complete",VLOOKUP(J322,'FIN CAL LOOKUP'!$A:$J,7,1),VLOOKUP(D322,'FIN CAL LOOKUP'!$A:$J,7,1))),"Not Applicable")</f>
        <v>FEB, FY25</v>
      </c>
      <c r="N322" s="8" t="str">
        <f>IFERROR(IF(I322="Booked",VLOOKUP(K322,'FIN CAL LOOKUP'!$A:$J,10,1),IF(I322="Complete",VLOOKUP(J322,'FIN CAL LOOKUP'!$A:$J,10,1),VLOOKUP(D322,'FIN CAL LOOKUP'!$A:$J,10,1))),"Not Applicable")</f>
        <v>Q3, FY25</v>
      </c>
    </row>
    <row r="323" spans="1:14" x14ac:dyDescent="0.25">
      <c r="A323" t="s">
        <v>1</v>
      </c>
      <c r="B323" t="s">
        <v>2</v>
      </c>
      <c r="C323" t="s">
        <v>14</v>
      </c>
      <c r="D323" s="3">
        <v>45705</v>
      </c>
      <c r="E323" t="s">
        <v>805</v>
      </c>
      <c r="F323" t="s">
        <v>1451</v>
      </c>
      <c r="G323" t="s">
        <v>1452</v>
      </c>
      <c r="H323" t="s">
        <v>11</v>
      </c>
      <c r="I323" t="s">
        <v>17</v>
      </c>
      <c r="J323" s="3">
        <v>45708</v>
      </c>
      <c r="K323" s="3">
        <v>45696</v>
      </c>
      <c r="M323" s="8" t="str">
        <f>IFERROR(IF(I323="Booked",VLOOKUP(K323,'FIN CAL LOOKUP'!$A:$J,7,1),IF(I323="Complete",VLOOKUP(J323,'FIN CAL LOOKUP'!$A:$J,7,1),VLOOKUP(D323,'FIN CAL LOOKUP'!$A:$J,7,1))),"Not Applicable")</f>
        <v>FEB, FY25</v>
      </c>
      <c r="N323" s="8" t="str">
        <f>IFERROR(IF(I323="Booked",VLOOKUP(K323,'FIN CAL LOOKUP'!$A:$J,10,1),IF(I323="Complete",VLOOKUP(J323,'FIN CAL LOOKUP'!$A:$J,10,1),VLOOKUP(D323,'FIN CAL LOOKUP'!$A:$J,10,1))),"Not Applicable")</f>
        <v>Q3, FY25</v>
      </c>
    </row>
    <row r="324" spans="1:14" x14ac:dyDescent="0.25">
      <c r="A324" t="s">
        <v>46</v>
      </c>
      <c r="C324" t="s">
        <v>47</v>
      </c>
      <c r="D324" s="3">
        <v>45700</v>
      </c>
      <c r="E324" t="s">
        <v>1454</v>
      </c>
      <c r="F324" t="s">
        <v>1455</v>
      </c>
      <c r="G324" t="s">
        <v>1456</v>
      </c>
      <c r="H324" t="s">
        <v>4</v>
      </c>
      <c r="I324" t="s">
        <v>17</v>
      </c>
      <c r="J324" s="3">
        <v>45700</v>
      </c>
      <c r="K324" s="3">
        <v>45686</v>
      </c>
      <c r="M324" s="8" t="str">
        <f>IFERROR(IF(I324="Booked",VLOOKUP(K324,'FIN CAL LOOKUP'!$A:$J,7,1),IF(I324="Complete",VLOOKUP(J324,'FIN CAL LOOKUP'!$A:$J,7,1),VLOOKUP(D324,'FIN CAL LOOKUP'!$A:$J,7,1))),"Not Applicable")</f>
        <v>FEB, FY25</v>
      </c>
      <c r="N324" s="8" t="str">
        <f>IFERROR(IF(I324="Booked",VLOOKUP(K324,'FIN CAL LOOKUP'!$A:$J,10,1),IF(I324="Complete",VLOOKUP(J324,'FIN CAL LOOKUP'!$A:$J,10,1),VLOOKUP(D324,'FIN CAL LOOKUP'!$A:$J,10,1))),"Not Applicable")</f>
        <v>Q3, FY25</v>
      </c>
    </row>
    <row r="325" spans="1:14" x14ac:dyDescent="0.25">
      <c r="A325" t="s">
        <v>46</v>
      </c>
      <c r="C325" t="s">
        <v>47</v>
      </c>
      <c r="D325" s="3">
        <v>45700</v>
      </c>
      <c r="E325" t="s">
        <v>1454</v>
      </c>
      <c r="F325" t="s">
        <v>1455</v>
      </c>
      <c r="G325" t="s">
        <v>1456</v>
      </c>
      <c r="H325" t="s">
        <v>7</v>
      </c>
      <c r="I325" t="s">
        <v>17</v>
      </c>
      <c r="J325" s="3">
        <v>45700</v>
      </c>
      <c r="K325" s="3">
        <v>45686</v>
      </c>
      <c r="M325" s="8" t="str">
        <f>IFERROR(IF(I325="Booked",VLOOKUP(K325,'FIN CAL LOOKUP'!$A:$J,7,1),IF(I325="Complete",VLOOKUP(J325,'FIN CAL LOOKUP'!$A:$J,7,1),VLOOKUP(D325,'FIN CAL LOOKUP'!$A:$J,7,1))),"Not Applicable")</f>
        <v>FEB, FY25</v>
      </c>
      <c r="N325" s="8" t="str">
        <f>IFERROR(IF(I325="Booked",VLOOKUP(K325,'FIN CAL LOOKUP'!$A:$J,10,1),IF(I325="Complete",VLOOKUP(J325,'FIN CAL LOOKUP'!$A:$J,10,1),VLOOKUP(D325,'FIN CAL LOOKUP'!$A:$J,10,1))),"Not Applicable")</f>
        <v>Q3, FY25</v>
      </c>
    </row>
    <row r="326" spans="1:14" x14ac:dyDescent="0.25">
      <c r="A326" t="s">
        <v>46</v>
      </c>
      <c r="C326" t="s">
        <v>47</v>
      </c>
      <c r="D326" s="3">
        <v>45700</v>
      </c>
      <c r="E326" t="s">
        <v>1454</v>
      </c>
      <c r="F326" t="s">
        <v>1455</v>
      </c>
      <c r="G326" t="s">
        <v>1456</v>
      </c>
      <c r="H326" t="s">
        <v>1366</v>
      </c>
      <c r="I326" t="s">
        <v>5</v>
      </c>
      <c r="J326" s="3"/>
      <c r="K326" s="3">
        <v>45686</v>
      </c>
      <c r="M326" s="8" t="str">
        <f>IFERROR(IF(I326="Booked",VLOOKUP(K326,'FIN CAL LOOKUP'!$A:$J,7,1),IF(I326="Complete",VLOOKUP(J326,'FIN CAL LOOKUP'!$A:$J,7,1),VLOOKUP(D326,'FIN CAL LOOKUP'!$A:$J,7,1))),"Not Applicable")</f>
        <v>FEB, FY25</v>
      </c>
      <c r="N326" s="8" t="str">
        <f>IFERROR(IF(I326="Booked",VLOOKUP(K326,'FIN CAL LOOKUP'!$A:$J,10,1),IF(I326="Complete",VLOOKUP(J326,'FIN CAL LOOKUP'!$A:$J,10,1),VLOOKUP(D326,'FIN CAL LOOKUP'!$A:$J,10,1))),"Not Applicable")</f>
        <v>Q3, FY25</v>
      </c>
    </row>
    <row r="327" spans="1:14" x14ac:dyDescent="0.25">
      <c r="A327" t="s">
        <v>46</v>
      </c>
      <c r="C327" t="s">
        <v>47</v>
      </c>
      <c r="D327" s="3">
        <v>45700</v>
      </c>
      <c r="E327" t="s">
        <v>1454</v>
      </c>
      <c r="F327" t="s">
        <v>1455</v>
      </c>
      <c r="G327" t="s">
        <v>1456</v>
      </c>
      <c r="H327" t="s">
        <v>1367</v>
      </c>
      <c r="I327" t="s">
        <v>18</v>
      </c>
      <c r="J327" s="3"/>
      <c r="K327" s="3">
        <v>45686</v>
      </c>
      <c r="M327" s="8" t="str">
        <f>IFERROR(IF(I327="Booked",VLOOKUP(K327,'FIN CAL LOOKUP'!$A:$J,7,1),IF(I327="Complete",VLOOKUP(J327,'FIN CAL LOOKUP'!$A:$J,7,1),VLOOKUP(D327,'FIN CAL LOOKUP'!$A:$J,7,1))),"Not Applicable")</f>
        <v>FEB, FY25</v>
      </c>
      <c r="N327" s="8" t="str">
        <f>IFERROR(IF(I327="Booked",VLOOKUP(K327,'FIN CAL LOOKUP'!$A:$J,10,1),IF(I327="Complete",VLOOKUP(J327,'FIN CAL LOOKUP'!$A:$J,10,1),VLOOKUP(D327,'FIN CAL LOOKUP'!$A:$J,10,1))),"Not Applicable")</f>
        <v>Q3, FY25</v>
      </c>
    </row>
    <row r="328" spans="1:14" x14ac:dyDescent="0.25">
      <c r="A328" t="s">
        <v>46</v>
      </c>
      <c r="C328" t="s">
        <v>47</v>
      </c>
      <c r="D328" s="3">
        <v>45700</v>
      </c>
      <c r="E328" t="s">
        <v>1454</v>
      </c>
      <c r="F328" t="s">
        <v>1455</v>
      </c>
      <c r="G328" t="s">
        <v>1456</v>
      </c>
      <c r="H328" t="s">
        <v>1368</v>
      </c>
      <c r="I328" t="s">
        <v>5</v>
      </c>
      <c r="J328" s="3"/>
      <c r="K328" s="3">
        <v>45686</v>
      </c>
      <c r="M328" s="8" t="str">
        <f>IFERROR(IF(I328="Booked",VLOOKUP(K328,'FIN CAL LOOKUP'!$A:$J,7,1),IF(I328="Complete",VLOOKUP(J328,'FIN CAL LOOKUP'!$A:$J,7,1),VLOOKUP(D328,'FIN CAL LOOKUP'!$A:$J,7,1))),"Not Applicable")</f>
        <v>FEB, FY25</v>
      </c>
      <c r="N328" s="8" t="str">
        <f>IFERROR(IF(I328="Booked",VLOOKUP(K328,'FIN CAL LOOKUP'!$A:$J,10,1),IF(I328="Complete",VLOOKUP(J328,'FIN CAL LOOKUP'!$A:$J,10,1),VLOOKUP(D328,'FIN CAL LOOKUP'!$A:$J,10,1))),"Not Applicable")</f>
        <v>Q3, FY25</v>
      </c>
    </row>
    <row r="329" spans="1:14" x14ac:dyDescent="0.25">
      <c r="A329" t="s">
        <v>46</v>
      </c>
      <c r="C329" t="s">
        <v>47</v>
      </c>
      <c r="D329" s="3">
        <v>45700</v>
      </c>
      <c r="E329" t="s">
        <v>1454</v>
      </c>
      <c r="F329" t="s">
        <v>1455</v>
      </c>
      <c r="G329" t="s">
        <v>1456</v>
      </c>
      <c r="H329" t="s">
        <v>1369</v>
      </c>
      <c r="I329" t="s">
        <v>5</v>
      </c>
      <c r="J329" s="3"/>
      <c r="K329" s="3">
        <v>45686</v>
      </c>
      <c r="M329" s="8" t="str">
        <f>IFERROR(IF(I329="Booked",VLOOKUP(K329,'FIN CAL LOOKUP'!$A:$J,7,1),IF(I329="Complete",VLOOKUP(J329,'FIN CAL LOOKUP'!$A:$J,7,1),VLOOKUP(D329,'FIN CAL LOOKUP'!$A:$J,7,1))),"Not Applicable")</f>
        <v>FEB, FY25</v>
      </c>
      <c r="N329" s="8" t="str">
        <f>IFERROR(IF(I329="Booked",VLOOKUP(K329,'FIN CAL LOOKUP'!$A:$J,10,1),IF(I329="Complete",VLOOKUP(J329,'FIN CAL LOOKUP'!$A:$J,10,1),VLOOKUP(D329,'FIN CAL LOOKUP'!$A:$J,10,1))),"Not Applicable")</f>
        <v>Q3, FY25</v>
      </c>
    </row>
    <row r="330" spans="1:14" x14ac:dyDescent="0.25">
      <c r="A330" t="s">
        <v>46</v>
      </c>
      <c r="C330" t="s">
        <v>47</v>
      </c>
      <c r="D330" s="3">
        <v>45700</v>
      </c>
      <c r="E330" t="s">
        <v>1454</v>
      </c>
      <c r="F330" t="s">
        <v>1455</v>
      </c>
      <c r="G330" t="s">
        <v>1456</v>
      </c>
      <c r="H330" t="s">
        <v>1370</v>
      </c>
      <c r="I330" t="s">
        <v>5</v>
      </c>
      <c r="J330" s="3"/>
      <c r="K330" s="3">
        <v>45686</v>
      </c>
      <c r="M330" s="8" t="str">
        <f>IFERROR(IF(I330="Booked",VLOOKUP(K330,'FIN CAL LOOKUP'!$A:$J,7,1),IF(I330="Complete",VLOOKUP(J330,'FIN CAL LOOKUP'!$A:$J,7,1),VLOOKUP(D330,'FIN CAL LOOKUP'!$A:$J,7,1))),"Not Applicable")</f>
        <v>FEB, FY25</v>
      </c>
      <c r="N330" s="8" t="str">
        <f>IFERROR(IF(I330="Booked",VLOOKUP(K330,'FIN CAL LOOKUP'!$A:$J,10,1),IF(I330="Complete",VLOOKUP(J330,'FIN CAL LOOKUP'!$A:$J,10,1),VLOOKUP(D330,'FIN CAL LOOKUP'!$A:$J,10,1))),"Not Applicable")</f>
        <v>Q3, FY25</v>
      </c>
    </row>
    <row r="331" spans="1:14" x14ac:dyDescent="0.25">
      <c r="A331" t="s">
        <v>46</v>
      </c>
      <c r="C331" t="s">
        <v>47</v>
      </c>
      <c r="D331" s="3">
        <v>45700</v>
      </c>
      <c r="E331" t="s">
        <v>1454</v>
      </c>
      <c r="F331" t="s">
        <v>1455</v>
      </c>
      <c r="G331" t="s">
        <v>1456</v>
      </c>
      <c r="H331" t="s">
        <v>8</v>
      </c>
      <c r="I331" t="s">
        <v>17</v>
      </c>
      <c r="J331" s="3">
        <v>45700</v>
      </c>
      <c r="K331" s="3">
        <v>45686</v>
      </c>
      <c r="M331" s="8" t="str">
        <f>IFERROR(IF(I331="Booked",VLOOKUP(K331,'FIN CAL LOOKUP'!$A:$J,7,1),IF(I331="Complete",VLOOKUP(J331,'FIN CAL LOOKUP'!$A:$J,7,1),VLOOKUP(D331,'FIN CAL LOOKUP'!$A:$J,7,1))),"Not Applicable")</f>
        <v>FEB, FY25</v>
      </c>
      <c r="N331" s="8" t="str">
        <f>IFERROR(IF(I331="Booked",VLOOKUP(K331,'FIN CAL LOOKUP'!$A:$J,10,1),IF(I331="Complete",VLOOKUP(J331,'FIN CAL LOOKUP'!$A:$J,10,1),VLOOKUP(D331,'FIN CAL LOOKUP'!$A:$J,10,1))),"Not Applicable")</f>
        <v>Q3, FY25</v>
      </c>
    </row>
    <row r="332" spans="1:14" x14ac:dyDescent="0.25">
      <c r="A332" t="s">
        <v>46</v>
      </c>
      <c r="C332" t="s">
        <v>47</v>
      </c>
      <c r="D332" s="3">
        <v>45700</v>
      </c>
      <c r="E332" t="s">
        <v>1454</v>
      </c>
      <c r="F332" t="s">
        <v>1455</v>
      </c>
      <c r="G332" t="s">
        <v>1456</v>
      </c>
      <c r="H332" t="s">
        <v>9</v>
      </c>
      <c r="I332" t="s">
        <v>17</v>
      </c>
      <c r="J332" s="3">
        <v>45783</v>
      </c>
      <c r="K332" s="3">
        <v>45686</v>
      </c>
      <c r="M332" s="8" t="str">
        <f>IFERROR(IF(I332="Booked",VLOOKUP(K332,'FIN CAL LOOKUP'!$A:$J,7,1),IF(I332="Complete",VLOOKUP(J332,'FIN CAL LOOKUP'!$A:$J,7,1),VLOOKUP(D332,'FIN CAL LOOKUP'!$A:$J,7,1))),"Not Applicable")</f>
        <v>MAY, FY25</v>
      </c>
      <c r="N332" s="8" t="str">
        <f>IFERROR(IF(I332="Booked",VLOOKUP(K332,'FIN CAL LOOKUP'!$A:$J,10,1),IF(I332="Complete",VLOOKUP(J332,'FIN CAL LOOKUP'!$A:$J,10,1),VLOOKUP(D332,'FIN CAL LOOKUP'!$A:$J,10,1))),"Not Applicable")</f>
        <v>Q4, FY25</v>
      </c>
    </row>
    <row r="333" spans="1:14" x14ac:dyDescent="0.25">
      <c r="A333" t="s">
        <v>46</v>
      </c>
      <c r="C333" t="s">
        <v>47</v>
      </c>
      <c r="D333" s="3">
        <v>45700</v>
      </c>
      <c r="E333" t="s">
        <v>1454</v>
      </c>
      <c r="F333" t="s">
        <v>1455</v>
      </c>
      <c r="G333" t="s">
        <v>1456</v>
      </c>
      <c r="H333" t="s">
        <v>9</v>
      </c>
      <c r="I333" t="s">
        <v>17</v>
      </c>
      <c r="J333" s="3">
        <v>45784</v>
      </c>
      <c r="K333" s="3">
        <v>45783</v>
      </c>
      <c r="M333" s="8" t="str">
        <f>IFERROR(IF(I333="Booked",VLOOKUP(K333,'FIN CAL LOOKUP'!$A:$J,7,1),IF(I333="Complete",VLOOKUP(J333,'FIN CAL LOOKUP'!$A:$J,7,1),VLOOKUP(D333,'FIN CAL LOOKUP'!$A:$J,7,1))),"Not Applicable")</f>
        <v>MAY, FY25</v>
      </c>
      <c r="N333" s="8" t="str">
        <f>IFERROR(IF(I333="Booked",VLOOKUP(K333,'FIN CAL LOOKUP'!$A:$J,10,1),IF(I333="Complete",VLOOKUP(J333,'FIN CAL LOOKUP'!$A:$J,10,1),VLOOKUP(D333,'FIN CAL LOOKUP'!$A:$J,10,1))),"Not Applicable")</f>
        <v>Q4, FY25</v>
      </c>
    </row>
    <row r="334" spans="1:14" x14ac:dyDescent="0.25">
      <c r="A334" t="s">
        <v>46</v>
      </c>
      <c r="C334" t="s">
        <v>47</v>
      </c>
      <c r="D334" s="3">
        <v>45700</v>
      </c>
      <c r="E334" t="s">
        <v>1454</v>
      </c>
      <c r="F334" t="s">
        <v>1455</v>
      </c>
      <c r="G334" t="s">
        <v>1456</v>
      </c>
      <c r="H334" t="s">
        <v>10</v>
      </c>
      <c r="I334" t="s">
        <v>17</v>
      </c>
      <c r="J334" s="3">
        <v>45700</v>
      </c>
      <c r="K334" s="3">
        <v>45686</v>
      </c>
      <c r="M334" s="8" t="str">
        <f>IFERROR(IF(I334="Booked",VLOOKUP(K334,'FIN CAL LOOKUP'!$A:$J,7,1),IF(I334="Complete",VLOOKUP(J334,'FIN CAL LOOKUP'!$A:$J,7,1),VLOOKUP(D334,'FIN CAL LOOKUP'!$A:$J,7,1))),"Not Applicable")</f>
        <v>FEB, FY25</v>
      </c>
      <c r="N334" s="8" t="str">
        <f>IFERROR(IF(I334="Booked",VLOOKUP(K334,'FIN CAL LOOKUP'!$A:$J,10,1),IF(I334="Complete",VLOOKUP(J334,'FIN CAL LOOKUP'!$A:$J,10,1),VLOOKUP(D334,'FIN CAL LOOKUP'!$A:$J,10,1))),"Not Applicable")</f>
        <v>Q3, FY25</v>
      </c>
    </row>
    <row r="335" spans="1:14" x14ac:dyDescent="0.25">
      <c r="A335" t="s">
        <v>46</v>
      </c>
      <c r="C335" t="s">
        <v>47</v>
      </c>
      <c r="D335" s="3">
        <v>45700</v>
      </c>
      <c r="E335" t="s">
        <v>1454</v>
      </c>
      <c r="F335" t="s">
        <v>1455</v>
      </c>
      <c r="G335" t="s">
        <v>1456</v>
      </c>
      <c r="H335" t="s">
        <v>11</v>
      </c>
      <c r="I335" t="s">
        <v>5</v>
      </c>
      <c r="J335" s="3"/>
      <c r="K335" s="3">
        <v>45686</v>
      </c>
      <c r="M335" s="8" t="str">
        <f>IFERROR(IF(I335="Booked",VLOOKUP(K335,'FIN CAL LOOKUP'!$A:$J,7,1),IF(I335="Complete",VLOOKUP(J335,'FIN CAL LOOKUP'!$A:$J,7,1),VLOOKUP(D335,'FIN CAL LOOKUP'!$A:$J,7,1))),"Not Applicable")</f>
        <v>FEB, FY25</v>
      </c>
      <c r="N335" s="8" t="str">
        <f>IFERROR(IF(I335="Booked",VLOOKUP(K335,'FIN CAL LOOKUP'!$A:$J,10,1),IF(I335="Complete",VLOOKUP(J335,'FIN CAL LOOKUP'!$A:$J,10,1),VLOOKUP(D335,'FIN CAL LOOKUP'!$A:$J,10,1))),"Not Applicable")</f>
        <v>Q3, FY25</v>
      </c>
    </row>
    <row r="336" spans="1:14" x14ac:dyDescent="0.25">
      <c r="A336" t="s">
        <v>41</v>
      </c>
      <c r="B336" t="s">
        <v>119</v>
      </c>
      <c r="C336" t="s">
        <v>124</v>
      </c>
      <c r="D336" s="3">
        <v>45698</v>
      </c>
      <c r="E336" t="s">
        <v>1457</v>
      </c>
      <c r="F336" t="s">
        <v>221</v>
      </c>
      <c r="G336" t="s">
        <v>1458</v>
      </c>
      <c r="H336" t="s">
        <v>4</v>
      </c>
      <c r="I336" t="s">
        <v>17</v>
      </c>
      <c r="J336" s="3">
        <v>45751</v>
      </c>
      <c r="K336" s="3">
        <v>45694</v>
      </c>
      <c r="M336" s="8" t="str">
        <f>IFERROR(IF(I336="Booked",VLOOKUP(K336,'FIN CAL LOOKUP'!$A:$J,7,1),IF(I336="Complete",VLOOKUP(J336,'FIN CAL LOOKUP'!$A:$J,7,1),VLOOKUP(D336,'FIN CAL LOOKUP'!$A:$J,7,1))),"Not Applicable")</f>
        <v>APR, FY25</v>
      </c>
      <c r="N336" s="8" t="str">
        <f>IFERROR(IF(I336="Booked",VLOOKUP(K336,'FIN CAL LOOKUP'!$A:$J,10,1),IF(I336="Complete",VLOOKUP(J336,'FIN CAL LOOKUP'!$A:$J,10,1),VLOOKUP(D336,'FIN CAL LOOKUP'!$A:$J,10,1))),"Not Applicable")</f>
        <v>Q4, FY25</v>
      </c>
    </row>
    <row r="337" spans="1:14" x14ac:dyDescent="0.25">
      <c r="A337" t="s">
        <v>41</v>
      </c>
      <c r="B337" t="s">
        <v>119</v>
      </c>
      <c r="C337" t="s">
        <v>124</v>
      </c>
      <c r="D337" s="3">
        <v>45698</v>
      </c>
      <c r="E337" t="s">
        <v>1457</v>
      </c>
      <c r="F337" t="s">
        <v>221</v>
      </c>
      <c r="G337" t="s">
        <v>1458</v>
      </c>
      <c r="H337" t="s">
        <v>7</v>
      </c>
      <c r="I337" t="s">
        <v>17</v>
      </c>
      <c r="J337" s="3">
        <v>45751</v>
      </c>
      <c r="K337" s="3">
        <v>45694</v>
      </c>
      <c r="M337" s="8" t="str">
        <f>IFERROR(IF(I337="Booked",VLOOKUP(K337,'FIN CAL LOOKUP'!$A:$J,7,1),IF(I337="Complete",VLOOKUP(J337,'FIN CAL LOOKUP'!$A:$J,7,1),VLOOKUP(D337,'FIN CAL LOOKUP'!$A:$J,7,1))),"Not Applicable")</f>
        <v>APR, FY25</v>
      </c>
      <c r="N337" s="8" t="str">
        <f>IFERROR(IF(I337="Booked",VLOOKUP(K337,'FIN CAL LOOKUP'!$A:$J,10,1),IF(I337="Complete",VLOOKUP(J337,'FIN CAL LOOKUP'!$A:$J,10,1),VLOOKUP(D337,'FIN CAL LOOKUP'!$A:$J,10,1))),"Not Applicable")</f>
        <v>Q4, FY25</v>
      </c>
    </row>
    <row r="338" spans="1:14" x14ac:dyDescent="0.25">
      <c r="A338" t="s">
        <v>24</v>
      </c>
      <c r="B338" t="s">
        <v>1363</v>
      </c>
      <c r="C338" t="s">
        <v>16</v>
      </c>
      <c r="D338" s="3">
        <v>45691</v>
      </c>
      <c r="E338" t="s">
        <v>895</v>
      </c>
      <c r="F338" t="s">
        <v>1459</v>
      </c>
      <c r="G338" t="s">
        <v>1460</v>
      </c>
      <c r="H338" t="s">
        <v>4</v>
      </c>
      <c r="I338" t="s">
        <v>17</v>
      </c>
      <c r="J338" s="3">
        <v>45701</v>
      </c>
      <c r="K338" s="3">
        <v>45688</v>
      </c>
      <c r="M338" s="8" t="str">
        <f>IFERROR(IF(I338="Booked",VLOOKUP(K338,'FIN CAL LOOKUP'!$A:$J,7,1),IF(I338="Complete",VLOOKUP(J338,'FIN CAL LOOKUP'!$A:$J,7,1),VLOOKUP(D338,'FIN CAL LOOKUP'!$A:$J,7,1))),"Not Applicable")</f>
        <v>FEB, FY25</v>
      </c>
      <c r="N338" s="8" t="str">
        <f>IFERROR(IF(I338="Booked",VLOOKUP(K338,'FIN CAL LOOKUP'!$A:$J,10,1),IF(I338="Complete",VLOOKUP(J338,'FIN CAL LOOKUP'!$A:$J,10,1),VLOOKUP(D338,'FIN CAL LOOKUP'!$A:$J,10,1))),"Not Applicable")</f>
        <v>Q3, FY25</v>
      </c>
    </row>
    <row r="339" spans="1:14" x14ac:dyDescent="0.25">
      <c r="A339" t="s">
        <v>24</v>
      </c>
      <c r="B339" t="s">
        <v>1363</v>
      </c>
      <c r="C339" t="s">
        <v>16</v>
      </c>
      <c r="D339" s="3">
        <v>45691</v>
      </c>
      <c r="E339" t="s">
        <v>895</v>
      </c>
      <c r="F339" t="s">
        <v>1459</v>
      </c>
      <c r="G339" t="s">
        <v>1460</v>
      </c>
      <c r="H339" t="s">
        <v>7</v>
      </c>
      <c r="I339" t="s">
        <v>17</v>
      </c>
      <c r="J339" s="3">
        <v>45701</v>
      </c>
      <c r="K339" s="3">
        <v>45688</v>
      </c>
      <c r="M339" s="8" t="str">
        <f>IFERROR(IF(I339="Booked",VLOOKUP(K339,'FIN CAL LOOKUP'!$A:$J,7,1),IF(I339="Complete",VLOOKUP(J339,'FIN CAL LOOKUP'!$A:$J,7,1),VLOOKUP(D339,'FIN CAL LOOKUP'!$A:$J,7,1))),"Not Applicable")</f>
        <v>FEB, FY25</v>
      </c>
      <c r="N339" s="8" t="str">
        <f>IFERROR(IF(I339="Booked",VLOOKUP(K339,'FIN CAL LOOKUP'!$A:$J,10,1),IF(I339="Complete",VLOOKUP(J339,'FIN CAL LOOKUP'!$A:$J,10,1),VLOOKUP(D339,'FIN CAL LOOKUP'!$A:$J,10,1))),"Not Applicable")</f>
        <v>Q3, FY25</v>
      </c>
    </row>
    <row r="340" spans="1:14" x14ac:dyDescent="0.25">
      <c r="A340" t="s">
        <v>24</v>
      </c>
      <c r="B340" t="s">
        <v>1363</v>
      </c>
      <c r="C340" t="s">
        <v>16</v>
      </c>
      <c r="D340" s="3">
        <v>45691</v>
      </c>
      <c r="E340" t="s">
        <v>895</v>
      </c>
      <c r="F340" t="s">
        <v>1459</v>
      </c>
      <c r="G340" t="s">
        <v>1460</v>
      </c>
      <c r="H340" t="s">
        <v>1366</v>
      </c>
      <c r="I340" t="s">
        <v>17</v>
      </c>
      <c r="J340" s="3">
        <v>45720</v>
      </c>
      <c r="K340" s="3">
        <v>45688</v>
      </c>
      <c r="M340" s="8" t="str">
        <f>IFERROR(IF(I340="Booked",VLOOKUP(K340,'FIN CAL LOOKUP'!$A:$J,7,1),IF(I340="Complete",VLOOKUP(J340,'FIN CAL LOOKUP'!$A:$J,7,1),VLOOKUP(D340,'FIN CAL LOOKUP'!$A:$J,7,1))),"Not Applicable")</f>
        <v>MAR, FY25</v>
      </c>
      <c r="N340" s="8" t="str">
        <f>IFERROR(IF(I340="Booked",VLOOKUP(K340,'FIN CAL LOOKUP'!$A:$J,10,1),IF(I340="Complete",VLOOKUP(J340,'FIN CAL LOOKUP'!$A:$J,10,1),VLOOKUP(D340,'FIN CAL LOOKUP'!$A:$J,10,1))),"Not Applicable")</f>
        <v>Q3, FY25</v>
      </c>
    </row>
    <row r="341" spans="1:14" x14ac:dyDescent="0.25">
      <c r="A341" t="s">
        <v>24</v>
      </c>
      <c r="B341" t="s">
        <v>1363</v>
      </c>
      <c r="C341" t="s">
        <v>16</v>
      </c>
      <c r="D341" s="3">
        <v>45691</v>
      </c>
      <c r="E341" t="s">
        <v>895</v>
      </c>
      <c r="F341" t="s">
        <v>1459</v>
      </c>
      <c r="G341" t="s">
        <v>1460</v>
      </c>
      <c r="H341" t="s">
        <v>1367</v>
      </c>
      <c r="I341" t="s">
        <v>17</v>
      </c>
      <c r="J341" s="3">
        <v>45720</v>
      </c>
      <c r="K341" s="3">
        <v>45688</v>
      </c>
      <c r="M341" s="8" t="str">
        <f>IFERROR(IF(I341="Booked",VLOOKUP(K341,'FIN CAL LOOKUP'!$A:$J,7,1),IF(I341="Complete",VLOOKUP(J341,'FIN CAL LOOKUP'!$A:$J,7,1),VLOOKUP(D341,'FIN CAL LOOKUP'!$A:$J,7,1))),"Not Applicable")</f>
        <v>MAR, FY25</v>
      </c>
      <c r="N341" s="8" t="str">
        <f>IFERROR(IF(I341="Booked",VLOOKUP(K341,'FIN CAL LOOKUP'!$A:$J,10,1),IF(I341="Complete",VLOOKUP(J341,'FIN CAL LOOKUP'!$A:$J,10,1),VLOOKUP(D341,'FIN CAL LOOKUP'!$A:$J,10,1))),"Not Applicable")</f>
        <v>Q3, FY25</v>
      </c>
    </row>
    <row r="342" spans="1:14" x14ac:dyDescent="0.25">
      <c r="A342" t="s">
        <v>24</v>
      </c>
      <c r="B342" t="s">
        <v>1363</v>
      </c>
      <c r="C342" t="s">
        <v>16</v>
      </c>
      <c r="D342" s="3">
        <v>45691</v>
      </c>
      <c r="E342" t="s">
        <v>895</v>
      </c>
      <c r="F342" t="s">
        <v>1459</v>
      </c>
      <c r="G342" t="s">
        <v>1460</v>
      </c>
      <c r="H342" t="s">
        <v>1367</v>
      </c>
      <c r="I342" t="s">
        <v>17</v>
      </c>
      <c r="J342" s="3">
        <v>45720</v>
      </c>
      <c r="K342" s="3">
        <v>45720</v>
      </c>
      <c r="M342" s="8" t="str">
        <f>IFERROR(IF(I342="Booked",VLOOKUP(K342,'FIN CAL LOOKUP'!$A:$J,7,1),IF(I342="Complete",VLOOKUP(J342,'FIN CAL LOOKUP'!$A:$J,7,1),VLOOKUP(D342,'FIN CAL LOOKUP'!$A:$J,7,1))),"Not Applicable")</f>
        <v>MAR, FY25</v>
      </c>
      <c r="N342" s="8" t="str">
        <f>IFERROR(IF(I342="Booked",VLOOKUP(K342,'FIN CAL LOOKUP'!$A:$J,10,1),IF(I342="Complete",VLOOKUP(J342,'FIN CAL LOOKUP'!$A:$J,10,1),VLOOKUP(D342,'FIN CAL LOOKUP'!$A:$J,10,1))),"Not Applicable")</f>
        <v>Q3, FY25</v>
      </c>
    </row>
    <row r="343" spans="1:14" x14ac:dyDescent="0.25">
      <c r="A343" t="s">
        <v>24</v>
      </c>
      <c r="B343" t="s">
        <v>1363</v>
      </c>
      <c r="C343" t="s">
        <v>16</v>
      </c>
      <c r="D343" s="3">
        <v>45691</v>
      </c>
      <c r="E343" t="s">
        <v>895</v>
      </c>
      <c r="F343" t="s">
        <v>1459</v>
      </c>
      <c r="G343" t="s">
        <v>1460</v>
      </c>
      <c r="H343" t="s">
        <v>1368</v>
      </c>
      <c r="I343" t="s">
        <v>5</v>
      </c>
      <c r="J343" s="3"/>
      <c r="K343" s="3">
        <v>45720</v>
      </c>
      <c r="M343" s="8" t="str">
        <f>IFERROR(IF(I343="Booked",VLOOKUP(K343,'FIN CAL LOOKUP'!$A:$J,7,1),IF(I343="Complete",VLOOKUP(J343,'FIN CAL LOOKUP'!$A:$J,7,1),VLOOKUP(D343,'FIN CAL LOOKUP'!$A:$J,7,1))),"Not Applicable")</f>
        <v>MAR, FY25</v>
      </c>
      <c r="N343" s="8" t="str">
        <f>IFERROR(IF(I343="Booked",VLOOKUP(K343,'FIN CAL LOOKUP'!$A:$J,10,1),IF(I343="Complete",VLOOKUP(J343,'FIN CAL LOOKUP'!$A:$J,10,1),VLOOKUP(D343,'FIN CAL LOOKUP'!$A:$J,10,1))),"Not Applicable")</f>
        <v>Q3, FY25</v>
      </c>
    </row>
    <row r="344" spans="1:14" x14ac:dyDescent="0.25">
      <c r="A344" t="s">
        <v>24</v>
      </c>
      <c r="B344" t="s">
        <v>1363</v>
      </c>
      <c r="C344" t="s">
        <v>16</v>
      </c>
      <c r="D344" s="3">
        <v>45691</v>
      </c>
      <c r="E344" t="s">
        <v>895</v>
      </c>
      <c r="F344" t="s">
        <v>1459</v>
      </c>
      <c r="G344" t="s">
        <v>1460</v>
      </c>
      <c r="H344" t="s">
        <v>1368</v>
      </c>
      <c r="I344" t="s">
        <v>17</v>
      </c>
      <c r="J344" s="3">
        <v>45701</v>
      </c>
      <c r="K344" s="3">
        <v>45688</v>
      </c>
      <c r="M344" s="8" t="str">
        <f>IFERROR(IF(I344="Booked",VLOOKUP(K344,'FIN CAL LOOKUP'!$A:$J,7,1),IF(I344="Complete",VLOOKUP(J344,'FIN CAL LOOKUP'!$A:$J,7,1),VLOOKUP(D344,'FIN CAL LOOKUP'!$A:$J,7,1))),"Not Applicable")</f>
        <v>FEB, FY25</v>
      </c>
      <c r="N344" s="8" t="str">
        <f>IFERROR(IF(I344="Booked",VLOOKUP(K344,'FIN CAL LOOKUP'!$A:$J,10,1),IF(I344="Complete",VLOOKUP(J344,'FIN CAL LOOKUP'!$A:$J,10,1),VLOOKUP(D344,'FIN CAL LOOKUP'!$A:$J,10,1))),"Not Applicable")</f>
        <v>Q3, FY25</v>
      </c>
    </row>
    <row r="345" spans="1:14" x14ac:dyDescent="0.25">
      <c r="A345" t="s">
        <v>24</v>
      </c>
      <c r="B345" t="s">
        <v>1363</v>
      </c>
      <c r="C345" t="s">
        <v>16</v>
      </c>
      <c r="D345" s="3">
        <v>45691</v>
      </c>
      <c r="E345" t="s">
        <v>895</v>
      </c>
      <c r="F345" t="s">
        <v>1459</v>
      </c>
      <c r="G345" t="s">
        <v>1460</v>
      </c>
      <c r="H345" t="s">
        <v>1369</v>
      </c>
      <c r="I345" t="s">
        <v>5</v>
      </c>
      <c r="J345" s="3"/>
      <c r="K345" s="3">
        <v>45720</v>
      </c>
      <c r="M345" s="8" t="str">
        <f>IFERROR(IF(I345="Booked",VLOOKUP(K345,'FIN CAL LOOKUP'!$A:$J,7,1),IF(I345="Complete",VLOOKUP(J345,'FIN CAL LOOKUP'!$A:$J,7,1),VLOOKUP(D345,'FIN CAL LOOKUP'!$A:$J,7,1))),"Not Applicable")</f>
        <v>MAR, FY25</v>
      </c>
      <c r="N345" s="8" t="str">
        <f>IFERROR(IF(I345="Booked",VLOOKUP(K345,'FIN CAL LOOKUP'!$A:$J,10,1),IF(I345="Complete",VLOOKUP(J345,'FIN CAL LOOKUP'!$A:$J,10,1),VLOOKUP(D345,'FIN CAL LOOKUP'!$A:$J,10,1))),"Not Applicable")</f>
        <v>Q3, FY25</v>
      </c>
    </row>
    <row r="346" spans="1:14" x14ac:dyDescent="0.25">
      <c r="A346" t="s">
        <v>24</v>
      </c>
      <c r="B346" t="s">
        <v>1363</v>
      </c>
      <c r="C346" t="s">
        <v>16</v>
      </c>
      <c r="D346" s="3">
        <v>45691</v>
      </c>
      <c r="E346" t="s">
        <v>895</v>
      </c>
      <c r="F346" t="s">
        <v>1459</v>
      </c>
      <c r="G346" t="s">
        <v>1460</v>
      </c>
      <c r="H346" t="s">
        <v>1369</v>
      </c>
      <c r="I346" t="s">
        <v>17</v>
      </c>
      <c r="J346" s="3">
        <v>45701</v>
      </c>
      <c r="K346" s="3">
        <v>45688</v>
      </c>
      <c r="M346" s="8" t="str">
        <f>IFERROR(IF(I346="Booked",VLOOKUP(K346,'FIN CAL LOOKUP'!$A:$J,7,1),IF(I346="Complete",VLOOKUP(J346,'FIN CAL LOOKUP'!$A:$J,7,1),VLOOKUP(D346,'FIN CAL LOOKUP'!$A:$J,7,1))),"Not Applicable")</f>
        <v>FEB, FY25</v>
      </c>
      <c r="N346" s="8" t="str">
        <f>IFERROR(IF(I346="Booked",VLOOKUP(K346,'FIN CAL LOOKUP'!$A:$J,10,1),IF(I346="Complete",VLOOKUP(J346,'FIN CAL LOOKUP'!$A:$J,10,1),VLOOKUP(D346,'FIN CAL LOOKUP'!$A:$J,10,1))),"Not Applicable")</f>
        <v>Q3, FY25</v>
      </c>
    </row>
    <row r="347" spans="1:14" x14ac:dyDescent="0.25">
      <c r="A347" t="s">
        <v>24</v>
      </c>
      <c r="B347" t="s">
        <v>1363</v>
      </c>
      <c r="C347" t="s">
        <v>16</v>
      </c>
      <c r="D347" s="3">
        <v>45691</v>
      </c>
      <c r="E347" t="s">
        <v>895</v>
      </c>
      <c r="F347" t="s">
        <v>1459</v>
      </c>
      <c r="G347" t="s">
        <v>1460</v>
      </c>
      <c r="H347" t="s">
        <v>1370</v>
      </c>
      <c r="I347" t="s">
        <v>5</v>
      </c>
      <c r="J347" s="3"/>
      <c r="K347" s="3">
        <v>45720</v>
      </c>
      <c r="M347" s="8" t="str">
        <f>IFERROR(IF(I347="Booked",VLOOKUP(K347,'FIN CAL LOOKUP'!$A:$J,7,1),IF(I347="Complete",VLOOKUP(J347,'FIN CAL LOOKUP'!$A:$J,7,1),VLOOKUP(D347,'FIN CAL LOOKUP'!$A:$J,7,1))),"Not Applicable")</f>
        <v>MAR, FY25</v>
      </c>
      <c r="N347" s="8" t="str">
        <f>IFERROR(IF(I347="Booked",VLOOKUP(K347,'FIN CAL LOOKUP'!$A:$J,10,1),IF(I347="Complete",VLOOKUP(J347,'FIN CAL LOOKUP'!$A:$J,10,1),VLOOKUP(D347,'FIN CAL LOOKUP'!$A:$J,10,1))),"Not Applicable")</f>
        <v>Q3, FY25</v>
      </c>
    </row>
    <row r="348" spans="1:14" x14ac:dyDescent="0.25">
      <c r="A348" t="s">
        <v>24</v>
      </c>
      <c r="B348" t="s">
        <v>1363</v>
      </c>
      <c r="C348" t="s">
        <v>16</v>
      </c>
      <c r="D348" s="3">
        <v>45691</v>
      </c>
      <c r="E348" t="s">
        <v>895</v>
      </c>
      <c r="F348" t="s">
        <v>1459</v>
      </c>
      <c r="G348" t="s">
        <v>1460</v>
      </c>
      <c r="H348" t="s">
        <v>1370</v>
      </c>
      <c r="I348" t="s">
        <v>17</v>
      </c>
      <c r="J348" s="3">
        <v>45701</v>
      </c>
      <c r="K348" s="3">
        <v>45688</v>
      </c>
      <c r="M348" s="8" t="str">
        <f>IFERROR(IF(I348="Booked",VLOOKUP(K348,'FIN CAL LOOKUP'!$A:$J,7,1),IF(I348="Complete",VLOOKUP(J348,'FIN CAL LOOKUP'!$A:$J,7,1),VLOOKUP(D348,'FIN CAL LOOKUP'!$A:$J,7,1))),"Not Applicable")</f>
        <v>FEB, FY25</v>
      </c>
      <c r="N348" s="8" t="str">
        <f>IFERROR(IF(I348="Booked",VLOOKUP(K348,'FIN CAL LOOKUP'!$A:$J,10,1),IF(I348="Complete",VLOOKUP(J348,'FIN CAL LOOKUP'!$A:$J,10,1),VLOOKUP(D348,'FIN CAL LOOKUP'!$A:$J,10,1))),"Not Applicable")</f>
        <v>Q3, FY25</v>
      </c>
    </row>
    <row r="349" spans="1:14" x14ac:dyDescent="0.25">
      <c r="A349" t="s">
        <v>24</v>
      </c>
      <c r="B349" t="s">
        <v>1363</v>
      </c>
      <c r="C349" t="s">
        <v>16</v>
      </c>
      <c r="D349" s="3">
        <v>45691</v>
      </c>
      <c r="E349" t="s">
        <v>895</v>
      </c>
      <c r="F349" t="s">
        <v>1459</v>
      </c>
      <c r="G349" t="s">
        <v>1460</v>
      </c>
      <c r="H349" t="s">
        <v>8</v>
      </c>
      <c r="I349" t="s">
        <v>17</v>
      </c>
      <c r="J349" s="3">
        <v>45701</v>
      </c>
      <c r="K349" s="3">
        <v>45688</v>
      </c>
      <c r="M349" s="8" t="str">
        <f>IFERROR(IF(I349="Booked",VLOOKUP(K349,'FIN CAL LOOKUP'!$A:$J,7,1),IF(I349="Complete",VLOOKUP(J349,'FIN CAL LOOKUP'!$A:$J,7,1),VLOOKUP(D349,'FIN CAL LOOKUP'!$A:$J,7,1))),"Not Applicable")</f>
        <v>FEB, FY25</v>
      </c>
      <c r="N349" s="8" t="str">
        <f>IFERROR(IF(I349="Booked",VLOOKUP(K349,'FIN CAL LOOKUP'!$A:$J,10,1),IF(I349="Complete",VLOOKUP(J349,'FIN CAL LOOKUP'!$A:$J,10,1),VLOOKUP(D349,'FIN CAL LOOKUP'!$A:$J,10,1))),"Not Applicable")</f>
        <v>Q3, FY25</v>
      </c>
    </row>
    <row r="350" spans="1:14" x14ac:dyDescent="0.25">
      <c r="A350" t="s">
        <v>24</v>
      </c>
      <c r="B350" t="s">
        <v>1363</v>
      </c>
      <c r="C350" t="s">
        <v>16</v>
      </c>
      <c r="D350" s="3">
        <v>45691</v>
      </c>
      <c r="E350" t="s">
        <v>895</v>
      </c>
      <c r="F350" t="s">
        <v>1459</v>
      </c>
      <c r="G350" t="s">
        <v>1460</v>
      </c>
      <c r="H350" t="s">
        <v>9</v>
      </c>
      <c r="I350" t="s">
        <v>17</v>
      </c>
      <c r="J350" s="3">
        <v>45701</v>
      </c>
      <c r="K350" s="3">
        <v>45688</v>
      </c>
      <c r="M350" s="8" t="str">
        <f>IFERROR(IF(I350="Booked",VLOOKUP(K350,'FIN CAL LOOKUP'!$A:$J,7,1),IF(I350="Complete",VLOOKUP(J350,'FIN CAL LOOKUP'!$A:$J,7,1),VLOOKUP(D350,'FIN CAL LOOKUP'!$A:$J,7,1))),"Not Applicable")</f>
        <v>FEB, FY25</v>
      </c>
      <c r="N350" s="8" t="str">
        <f>IFERROR(IF(I350="Booked",VLOOKUP(K350,'FIN CAL LOOKUP'!$A:$J,10,1),IF(I350="Complete",VLOOKUP(J350,'FIN CAL LOOKUP'!$A:$J,10,1),VLOOKUP(D350,'FIN CAL LOOKUP'!$A:$J,10,1))),"Not Applicable")</f>
        <v>Q3, FY25</v>
      </c>
    </row>
    <row r="351" spans="1:14" x14ac:dyDescent="0.25">
      <c r="A351" t="s">
        <v>24</v>
      </c>
      <c r="B351" t="s">
        <v>1363</v>
      </c>
      <c r="C351" t="s">
        <v>16</v>
      </c>
      <c r="D351" s="3">
        <v>45691</v>
      </c>
      <c r="E351" t="s">
        <v>895</v>
      </c>
      <c r="F351" t="s">
        <v>1459</v>
      </c>
      <c r="G351" t="s">
        <v>1460</v>
      </c>
      <c r="H351" t="s">
        <v>10</v>
      </c>
      <c r="I351" t="s">
        <v>17</v>
      </c>
      <c r="J351" s="3">
        <v>45701</v>
      </c>
      <c r="K351" s="3">
        <v>45688</v>
      </c>
      <c r="M351" s="8" t="str">
        <f>IFERROR(IF(I351="Booked",VLOOKUP(K351,'FIN CAL LOOKUP'!$A:$J,7,1),IF(I351="Complete",VLOOKUP(J351,'FIN CAL LOOKUP'!$A:$J,7,1),VLOOKUP(D351,'FIN CAL LOOKUP'!$A:$J,7,1))),"Not Applicable")</f>
        <v>FEB, FY25</v>
      </c>
      <c r="N351" s="8" t="str">
        <f>IFERROR(IF(I351="Booked",VLOOKUP(K351,'FIN CAL LOOKUP'!$A:$J,10,1),IF(I351="Complete",VLOOKUP(J351,'FIN CAL LOOKUP'!$A:$J,10,1),VLOOKUP(D351,'FIN CAL LOOKUP'!$A:$J,10,1))),"Not Applicable")</f>
        <v>Q3, FY25</v>
      </c>
    </row>
    <row r="352" spans="1:14" x14ac:dyDescent="0.25">
      <c r="A352" t="s">
        <v>24</v>
      </c>
      <c r="B352" t="s">
        <v>1363</v>
      </c>
      <c r="C352" t="s">
        <v>16</v>
      </c>
      <c r="D352" s="3">
        <v>45691</v>
      </c>
      <c r="E352" t="s">
        <v>895</v>
      </c>
      <c r="F352" t="s">
        <v>1459</v>
      </c>
      <c r="G352" t="s">
        <v>1460</v>
      </c>
      <c r="H352" t="s">
        <v>10</v>
      </c>
      <c r="I352" t="s">
        <v>18</v>
      </c>
      <c r="J352" s="3"/>
      <c r="K352" s="3">
        <v>45777</v>
      </c>
      <c r="M352" s="8" t="str">
        <f>IFERROR(IF(I352="Booked",VLOOKUP(K352,'FIN CAL LOOKUP'!$A:$J,7,1),IF(I352="Complete",VLOOKUP(J352,'FIN CAL LOOKUP'!$A:$J,7,1),VLOOKUP(D352,'FIN CAL LOOKUP'!$A:$J,7,1))),"Not Applicable")</f>
        <v>FEB, FY25</v>
      </c>
      <c r="N352" s="8" t="str">
        <f>IFERROR(IF(I352="Booked",VLOOKUP(K352,'FIN CAL LOOKUP'!$A:$J,10,1),IF(I352="Complete",VLOOKUP(J352,'FIN CAL LOOKUP'!$A:$J,10,1),VLOOKUP(D352,'FIN CAL LOOKUP'!$A:$J,10,1))),"Not Applicable")</f>
        <v>Q3, FY25</v>
      </c>
    </row>
    <row r="353" spans="1:14" x14ac:dyDescent="0.25">
      <c r="A353" t="s">
        <v>24</v>
      </c>
      <c r="B353" t="s">
        <v>1363</v>
      </c>
      <c r="C353" t="s">
        <v>16</v>
      </c>
      <c r="D353" s="3">
        <v>45691</v>
      </c>
      <c r="E353" t="s">
        <v>895</v>
      </c>
      <c r="F353" t="s">
        <v>1459</v>
      </c>
      <c r="G353" t="s">
        <v>1460</v>
      </c>
      <c r="H353" t="s">
        <v>11</v>
      </c>
      <c r="I353" t="s">
        <v>17</v>
      </c>
      <c r="J353" s="3">
        <v>45701</v>
      </c>
      <c r="K353" s="3">
        <v>45688</v>
      </c>
      <c r="M353" s="8" t="str">
        <f>IFERROR(IF(I353="Booked",VLOOKUP(K353,'FIN CAL LOOKUP'!$A:$J,7,1),IF(I353="Complete",VLOOKUP(J353,'FIN CAL LOOKUP'!$A:$J,7,1),VLOOKUP(D353,'FIN CAL LOOKUP'!$A:$J,7,1))),"Not Applicable")</f>
        <v>FEB, FY25</v>
      </c>
      <c r="N353" s="8" t="str">
        <f>IFERROR(IF(I353="Booked",VLOOKUP(K353,'FIN CAL LOOKUP'!$A:$J,10,1),IF(I353="Complete",VLOOKUP(J353,'FIN CAL LOOKUP'!$A:$J,10,1),VLOOKUP(D353,'FIN CAL LOOKUP'!$A:$J,10,1))),"Not Applicable")</f>
        <v>Q3, FY25</v>
      </c>
    </row>
    <row r="354" spans="1:14" x14ac:dyDescent="0.25">
      <c r="A354" t="s">
        <v>30</v>
      </c>
      <c r="B354" t="s">
        <v>189</v>
      </c>
      <c r="C354" t="s">
        <v>14</v>
      </c>
      <c r="D354" s="3">
        <v>45691</v>
      </c>
      <c r="E354" t="s">
        <v>1461</v>
      </c>
      <c r="F354" t="s">
        <v>1462</v>
      </c>
      <c r="G354" t="s">
        <v>1463</v>
      </c>
      <c r="H354" t="s">
        <v>4</v>
      </c>
      <c r="I354" t="s">
        <v>17</v>
      </c>
      <c r="J354" s="3">
        <v>45698</v>
      </c>
      <c r="K354" s="3">
        <v>45672</v>
      </c>
      <c r="M354" s="8" t="str">
        <f>IFERROR(IF(I354="Booked",VLOOKUP(K354,'FIN CAL LOOKUP'!$A:$J,7,1),IF(I354="Complete",VLOOKUP(J354,'FIN CAL LOOKUP'!$A:$J,7,1),VLOOKUP(D354,'FIN CAL LOOKUP'!$A:$J,7,1))),"Not Applicable")</f>
        <v>FEB, FY25</v>
      </c>
      <c r="N354" s="8" t="str">
        <f>IFERROR(IF(I354="Booked",VLOOKUP(K354,'FIN CAL LOOKUP'!$A:$J,10,1),IF(I354="Complete",VLOOKUP(J354,'FIN CAL LOOKUP'!$A:$J,10,1),VLOOKUP(D354,'FIN CAL LOOKUP'!$A:$J,10,1))),"Not Applicable")</f>
        <v>Q3, FY25</v>
      </c>
    </row>
    <row r="355" spans="1:14" x14ac:dyDescent="0.25">
      <c r="A355" t="s">
        <v>30</v>
      </c>
      <c r="B355" t="s">
        <v>189</v>
      </c>
      <c r="C355" t="s">
        <v>14</v>
      </c>
      <c r="D355" s="3">
        <v>45691</v>
      </c>
      <c r="E355" t="s">
        <v>1461</v>
      </c>
      <c r="F355" t="s">
        <v>1462</v>
      </c>
      <c r="G355" t="s">
        <v>1463</v>
      </c>
      <c r="H355" t="s">
        <v>7</v>
      </c>
      <c r="I355" t="s">
        <v>17</v>
      </c>
      <c r="J355" s="3">
        <v>45698</v>
      </c>
      <c r="K355" s="3">
        <v>45672</v>
      </c>
      <c r="M355" s="8" t="str">
        <f>IFERROR(IF(I355="Booked",VLOOKUP(K355,'FIN CAL LOOKUP'!$A:$J,7,1),IF(I355="Complete",VLOOKUP(J355,'FIN CAL LOOKUP'!$A:$J,7,1),VLOOKUP(D355,'FIN CAL LOOKUP'!$A:$J,7,1))),"Not Applicable")</f>
        <v>FEB, FY25</v>
      </c>
      <c r="N355" s="8" t="str">
        <f>IFERROR(IF(I355="Booked",VLOOKUP(K355,'FIN CAL LOOKUP'!$A:$J,10,1),IF(I355="Complete",VLOOKUP(J355,'FIN CAL LOOKUP'!$A:$J,10,1),VLOOKUP(D355,'FIN CAL LOOKUP'!$A:$J,10,1))),"Not Applicable")</f>
        <v>Q3, FY25</v>
      </c>
    </row>
    <row r="356" spans="1:14" x14ac:dyDescent="0.25">
      <c r="A356" t="s">
        <v>30</v>
      </c>
      <c r="B356" t="s">
        <v>189</v>
      </c>
      <c r="C356" t="s">
        <v>14</v>
      </c>
      <c r="D356" s="3">
        <v>45691</v>
      </c>
      <c r="E356" t="s">
        <v>1461</v>
      </c>
      <c r="F356" t="s">
        <v>1462</v>
      </c>
      <c r="G356" t="s">
        <v>1463</v>
      </c>
      <c r="H356" t="s">
        <v>1366</v>
      </c>
      <c r="I356" t="s">
        <v>17</v>
      </c>
      <c r="J356" s="3">
        <v>45698</v>
      </c>
      <c r="K356" s="3">
        <v>45672</v>
      </c>
      <c r="M356" s="8" t="str">
        <f>IFERROR(IF(I356="Booked",VLOOKUP(K356,'FIN CAL LOOKUP'!$A:$J,7,1),IF(I356="Complete",VLOOKUP(J356,'FIN CAL LOOKUP'!$A:$J,7,1),VLOOKUP(D356,'FIN CAL LOOKUP'!$A:$J,7,1))),"Not Applicable")</f>
        <v>FEB, FY25</v>
      </c>
      <c r="N356" s="8" t="str">
        <f>IFERROR(IF(I356="Booked",VLOOKUP(K356,'FIN CAL LOOKUP'!$A:$J,10,1),IF(I356="Complete",VLOOKUP(J356,'FIN CAL LOOKUP'!$A:$J,10,1),VLOOKUP(D356,'FIN CAL LOOKUP'!$A:$J,10,1))),"Not Applicable")</f>
        <v>Q3, FY25</v>
      </c>
    </row>
    <row r="357" spans="1:14" x14ac:dyDescent="0.25">
      <c r="A357" t="s">
        <v>30</v>
      </c>
      <c r="B357" t="s">
        <v>189</v>
      </c>
      <c r="C357" t="s">
        <v>14</v>
      </c>
      <c r="D357" s="3">
        <v>45691</v>
      </c>
      <c r="E357" t="s">
        <v>1461</v>
      </c>
      <c r="F357" t="s">
        <v>1462</v>
      </c>
      <c r="G357" t="s">
        <v>1463</v>
      </c>
      <c r="H357" t="s">
        <v>1367</v>
      </c>
      <c r="I357" t="s">
        <v>17</v>
      </c>
      <c r="J357" s="3">
        <v>45698</v>
      </c>
      <c r="K357" s="3">
        <v>45672</v>
      </c>
      <c r="M357" s="8" t="str">
        <f>IFERROR(IF(I357="Booked",VLOOKUP(K357,'FIN CAL LOOKUP'!$A:$J,7,1),IF(I357="Complete",VLOOKUP(J357,'FIN CAL LOOKUP'!$A:$J,7,1),VLOOKUP(D357,'FIN CAL LOOKUP'!$A:$J,7,1))),"Not Applicable")</f>
        <v>FEB, FY25</v>
      </c>
      <c r="N357" s="8" t="str">
        <f>IFERROR(IF(I357="Booked",VLOOKUP(K357,'FIN CAL LOOKUP'!$A:$J,10,1),IF(I357="Complete",VLOOKUP(J357,'FIN CAL LOOKUP'!$A:$J,10,1),VLOOKUP(D357,'FIN CAL LOOKUP'!$A:$J,10,1))),"Not Applicable")</f>
        <v>Q3, FY25</v>
      </c>
    </row>
    <row r="358" spans="1:14" x14ac:dyDescent="0.25">
      <c r="A358" t="s">
        <v>30</v>
      </c>
      <c r="B358" t="s">
        <v>189</v>
      </c>
      <c r="C358" t="s">
        <v>14</v>
      </c>
      <c r="D358" s="3">
        <v>45691</v>
      </c>
      <c r="E358" t="s">
        <v>1461</v>
      </c>
      <c r="F358" t="s">
        <v>1462</v>
      </c>
      <c r="G358" t="s">
        <v>1463</v>
      </c>
      <c r="H358" t="s">
        <v>1368</v>
      </c>
      <c r="I358" t="s">
        <v>17</v>
      </c>
      <c r="J358" s="3">
        <v>45698</v>
      </c>
      <c r="K358" s="3">
        <v>45672</v>
      </c>
      <c r="M358" s="8" t="str">
        <f>IFERROR(IF(I358="Booked",VLOOKUP(K358,'FIN CAL LOOKUP'!$A:$J,7,1),IF(I358="Complete",VLOOKUP(J358,'FIN CAL LOOKUP'!$A:$J,7,1),VLOOKUP(D358,'FIN CAL LOOKUP'!$A:$J,7,1))),"Not Applicable")</f>
        <v>FEB, FY25</v>
      </c>
      <c r="N358" s="8" t="str">
        <f>IFERROR(IF(I358="Booked",VLOOKUP(K358,'FIN CAL LOOKUP'!$A:$J,10,1),IF(I358="Complete",VLOOKUP(J358,'FIN CAL LOOKUP'!$A:$J,10,1),VLOOKUP(D358,'FIN CAL LOOKUP'!$A:$J,10,1))),"Not Applicable")</f>
        <v>Q3, FY25</v>
      </c>
    </row>
    <row r="359" spans="1:14" x14ac:dyDescent="0.25">
      <c r="A359" t="s">
        <v>30</v>
      </c>
      <c r="B359" t="s">
        <v>189</v>
      </c>
      <c r="C359" t="s">
        <v>14</v>
      </c>
      <c r="D359" s="3">
        <v>45691</v>
      </c>
      <c r="E359" t="s">
        <v>1461</v>
      </c>
      <c r="F359" t="s">
        <v>1462</v>
      </c>
      <c r="G359" t="s">
        <v>1463</v>
      </c>
      <c r="H359" t="s">
        <v>1369</v>
      </c>
      <c r="I359" t="s">
        <v>17</v>
      </c>
      <c r="J359" s="3">
        <v>45698</v>
      </c>
      <c r="K359" s="3">
        <v>45672</v>
      </c>
      <c r="M359" s="8" t="str">
        <f>IFERROR(IF(I359="Booked",VLOOKUP(K359,'FIN CAL LOOKUP'!$A:$J,7,1),IF(I359="Complete",VLOOKUP(J359,'FIN CAL LOOKUP'!$A:$J,7,1),VLOOKUP(D359,'FIN CAL LOOKUP'!$A:$J,7,1))),"Not Applicable")</f>
        <v>FEB, FY25</v>
      </c>
      <c r="N359" s="8" t="str">
        <f>IFERROR(IF(I359="Booked",VLOOKUP(K359,'FIN CAL LOOKUP'!$A:$J,10,1),IF(I359="Complete",VLOOKUP(J359,'FIN CAL LOOKUP'!$A:$J,10,1),VLOOKUP(D359,'FIN CAL LOOKUP'!$A:$J,10,1))),"Not Applicable")</f>
        <v>Q3, FY25</v>
      </c>
    </row>
    <row r="360" spans="1:14" x14ac:dyDescent="0.25">
      <c r="A360" t="s">
        <v>30</v>
      </c>
      <c r="B360" t="s">
        <v>189</v>
      </c>
      <c r="C360" t="s">
        <v>14</v>
      </c>
      <c r="D360" s="3">
        <v>45691</v>
      </c>
      <c r="E360" t="s">
        <v>1461</v>
      </c>
      <c r="F360" t="s">
        <v>1462</v>
      </c>
      <c r="G360" t="s">
        <v>1463</v>
      </c>
      <c r="H360" t="s">
        <v>1370</v>
      </c>
      <c r="I360" t="s">
        <v>17</v>
      </c>
      <c r="J360" s="3">
        <v>45698</v>
      </c>
      <c r="K360" s="3">
        <v>45672</v>
      </c>
      <c r="M360" s="8" t="str">
        <f>IFERROR(IF(I360="Booked",VLOOKUP(K360,'FIN CAL LOOKUP'!$A:$J,7,1),IF(I360="Complete",VLOOKUP(J360,'FIN CAL LOOKUP'!$A:$J,7,1),VLOOKUP(D360,'FIN CAL LOOKUP'!$A:$J,7,1))),"Not Applicable")</f>
        <v>FEB, FY25</v>
      </c>
      <c r="N360" s="8" t="str">
        <f>IFERROR(IF(I360="Booked",VLOOKUP(K360,'FIN CAL LOOKUP'!$A:$J,10,1),IF(I360="Complete",VLOOKUP(J360,'FIN CAL LOOKUP'!$A:$J,10,1),VLOOKUP(D360,'FIN CAL LOOKUP'!$A:$J,10,1))),"Not Applicable")</f>
        <v>Q3, FY25</v>
      </c>
    </row>
    <row r="361" spans="1:14" x14ac:dyDescent="0.25">
      <c r="A361" t="s">
        <v>30</v>
      </c>
      <c r="B361" t="s">
        <v>189</v>
      </c>
      <c r="C361" t="s">
        <v>14</v>
      </c>
      <c r="D361" s="3">
        <v>45691</v>
      </c>
      <c r="E361" t="s">
        <v>1461</v>
      </c>
      <c r="F361" t="s">
        <v>1462</v>
      </c>
      <c r="G361" t="s">
        <v>1463</v>
      </c>
      <c r="H361" t="s">
        <v>8</v>
      </c>
      <c r="I361" t="s">
        <v>17</v>
      </c>
      <c r="J361" s="3">
        <v>45698</v>
      </c>
      <c r="K361" s="3">
        <v>45672</v>
      </c>
      <c r="M361" s="8" t="str">
        <f>IFERROR(IF(I361="Booked",VLOOKUP(K361,'FIN CAL LOOKUP'!$A:$J,7,1),IF(I361="Complete",VLOOKUP(J361,'FIN CAL LOOKUP'!$A:$J,7,1),VLOOKUP(D361,'FIN CAL LOOKUP'!$A:$J,7,1))),"Not Applicable")</f>
        <v>FEB, FY25</v>
      </c>
      <c r="N361" s="8" t="str">
        <f>IFERROR(IF(I361="Booked",VLOOKUP(K361,'FIN CAL LOOKUP'!$A:$J,10,1),IF(I361="Complete",VLOOKUP(J361,'FIN CAL LOOKUP'!$A:$J,10,1),VLOOKUP(D361,'FIN CAL LOOKUP'!$A:$J,10,1))),"Not Applicable")</f>
        <v>Q3, FY25</v>
      </c>
    </row>
    <row r="362" spans="1:14" x14ac:dyDescent="0.25">
      <c r="A362" t="s">
        <v>30</v>
      </c>
      <c r="B362" t="s">
        <v>189</v>
      </c>
      <c r="C362" t="s">
        <v>14</v>
      </c>
      <c r="D362" s="3">
        <v>45691</v>
      </c>
      <c r="E362" t="s">
        <v>1461</v>
      </c>
      <c r="F362" t="s">
        <v>1462</v>
      </c>
      <c r="G362" t="s">
        <v>1463</v>
      </c>
      <c r="H362" t="s">
        <v>9</v>
      </c>
      <c r="I362" t="s">
        <v>17</v>
      </c>
      <c r="J362" s="3">
        <v>45698</v>
      </c>
      <c r="K362" s="3">
        <v>45672</v>
      </c>
      <c r="M362" s="8" t="str">
        <f>IFERROR(IF(I362="Booked",VLOOKUP(K362,'FIN CAL LOOKUP'!$A:$J,7,1),IF(I362="Complete",VLOOKUP(J362,'FIN CAL LOOKUP'!$A:$J,7,1),VLOOKUP(D362,'FIN CAL LOOKUP'!$A:$J,7,1))),"Not Applicable")</f>
        <v>FEB, FY25</v>
      </c>
      <c r="N362" s="8" t="str">
        <f>IFERROR(IF(I362="Booked",VLOOKUP(K362,'FIN CAL LOOKUP'!$A:$J,10,1),IF(I362="Complete",VLOOKUP(J362,'FIN CAL LOOKUP'!$A:$J,10,1),VLOOKUP(D362,'FIN CAL LOOKUP'!$A:$J,10,1))),"Not Applicable")</f>
        <v>Q3, FY25</v>
      </c>
    </row>
    <row r="363" spans="1:14" x14ac:dyDescent="0.25">
      <c r="A363" t="s">
        <v>30</v>
      </c>
      <c r="B363" t="s">
        <v>189</v>
      </c>
      <c r="C363" t="s">
        <v>14</v>
      </c>
      <c r="D363" s="3">
        <v>45691</v>
      </c>
      <c r="E363" t="s">
        <v>1461</v>
      </c>
      <c r="F363" t="s">
        <v>1462</v>
      </c>
      <c r="G363" t="s">
        <v>1463</v>
      </c>
      <c r="H363" t="s">
        <v>10</v>
      </c>
      <c r="I363" t="s">
        <v>17</v>
      </c>
      <c r="J363" s="3">
        <v>45698</v>
      </c>
      <c r="K363" s="3">
        <v>45672</v>
      </c>
      <c r="M363" s="8" t="str">
        <f>IFERROR(IF(I363="Booked",VLOOKUP(K363,'FIN CAL LOOKUP'!$A:$J,7,1),IF(I363="Complete",VLOOKUP(J363,'FIN CAL LOOKUP'!$A:$J,7,1),VLOOKUP(D363,'FIN CAL LOOKUP'!$A:$J,7,1))),"Not Applicable")</f>
        <v>FEB, FY25</v>
      </c>
      <c r="N363" s="8" t="str">
        <f>IFERROR(IF(I363="Booked",VLOOKUP(K363,'FIN CAL LOOKUP'!$A:$J,10,1),IF(I363="Complete",VLOOKUP(J363,'FIN CAL LOOKUP'!$A:$J,10,1),VLOOKUP(D363,'FIN CAL LOOKUP'!$A:$J,10,1))),"Not Applicable")</f>
        <v>Q3, FY25</v>
      </c>
    </row>
    <row r="364" spans="1:14" x14ac:dyDescent="0.25">
      <c r="A364" t="s">
        <v>30</v>
      </c>
      <c r="B364" t="s">
        <v>189</v>
      </c>
      <c r="C364" t="s">
        <v>14</v>
      </c>
      <c r="D364" s="3">
        <v>45691</v>
      </c>
      <c r="E364" t="s">
        <v>1461</v>
      </c>
      <c r="F364" t="s">
        <v>1462</v>
      </c>
      <c r="G364" t="s">
        <v>1463</v>
      </c>
      <c r="H364" t="s">
        <v>10</v>
      </c>
      <c r="I364" t="s">
        <v>17</v>
      </c>
      <c r="J364" s="3">
        <v>45784</v>
      </c>
      <c r="K364" s="3">
        <v>45784</v>
      </c>
      <c r="M364" s="8" t="str">
        <f>IFERROR(IF(I364="Booked",VLOOKUP(K364,'FIN CAL LOOKUP'!$A:$J,7,1),IF(I364="Complete",VLOOKUP(J364,'FIN CAL LOOKUP'!$A:$J,7,1),VLOOKUP(D364,'FIN CAL LOOKUP'!$A:$J,7,1))),"Not Applicable")</f>
        <v>MAY, FY25</v>
      </c>
      <c r="N364" s="8" t="str">
        <f>IFERROR(IF(I364="Booked",VLOOKUP(K364,'FIN CAL LOOKUP'!$A:$J,10,1),IF(I364="Complete",VLOOKUP(J364,'FIN CAL LOOKUP'!$A:$J,10,1),VLOOKUP(D364,'FIN CAL LOOKUP'!$A:$J,10,1))),"Not Applicable")</f>
        <v>Q4, FY25</v>
      </c>
    </row>
    <row r="365" spans="1:14" x14ac:dyDescent="0.25">
      <c r="A365" t="s">
        <v>30</v>
      </c>
      <c r="B365" t="s">
        <v>189</v>
      </c>
      <c r="C365" t="s">
        <v>14</v>
      </c>
      <c r="D365" s="3">
        <v>45691</v>
      </c>
      <c r="E365" t="s">
        <v>1461</v>
      </c>
      <c r="F365" t="s">
        <v>1462</v>
      </c>
      <c r="G365" t="s">
        <v>1463</v>
      </c>
      <c r="H365" t="s">
        <v>11</v>
      </c>
      <c r="I365" t="s">
        <v>17</v>
      </c>
      <c r="J365" s="3">
        <v>45698</v>
      </c>
      <c r="K365" s="3">
        <v>45672</v>
      </c>
      <c r="M365" s="8" t="str">
        <f>IFERROR(IF(I365="Booked",VLOOKUP(K365,'FIN CAL LOOKUP'!$A:$J,7,1),IF(I365="Complete",VLOOKUP(J365,'FIN CAL LOOKUP'!$A:$J,7,1),VLOOKUP(D365,'FIN CAL LOOKUP'!$A:$J,7,1))),"Not Applicable")</f>
        <v>FEB, FY25</v>
      </c>
      <c r="N365" s="8" t="str">
        <f>IFERROR(IF(I365="Booked",VLOOKUP(K365,'FIN CAL LOOKUP'!$A:$J,10,1),IF(I365="Complete",VLOOKUP(J365,'FIN CAL LOOKUP'!$A:$J,10,1),VLOOKUP(D365,'FIN CAL LOOKUP'!$A:$J,10,1))),"Not Applicable")</f>
        <v>Q3, FY25</v>
      </c>
    </row>
    <row r="366" spans="1:14" x14ac:dyDescent="0.25">
      <c r="A366" t="s">
        <v>41</v>
      </c>
      <c r="B366" t="s">
        <v>119</v>
      </c>
      <c r="C366" t="s">
        <v>14</v>
      </c>
      <c r="D366" s="3">
        <v>45691</v>
      </c>
      <c r="E366" t="s">
        <v>420</v>
      </c>
      <c r="F366" t="s">
        <v>834</v>
      </c>
      <c r="G366" t="s">
        <v>123</v>
      </c>
      <c r="H366" t="s">
        <v>4</v>
      </c>
      <c r="I366" t="s">
        <v>17</v>
      </c>
      <c r="J366" s="3">
        <v>44929</v>
      </c>
      <c r="K366" s="3">
        <v>44824</v>
      </c>
      <c r="M366" s="8" t="str">
        <f>IFERROR(IF(I366="Booked",VLOOKUP(K366,'FIN CAL LOOKUP'!$A:$J,7,1),IF(I366="Complete",VLOOKUP(J366,'FIN CAL LOOKUP'!$A:$J,7,1),VLOOKUP(D366,'FIN CAL LOOKUP'!$A:$J,7,1))),"Not Applicable")</f>
        <v>JAN, FY23</v>
      </c>
      <c r="N366" s="8" t="str">
        <f>IFERROR(IF(I366="Booked",VLOOKUP(K366,'FIN CAL LOOKUP'!$A:$J,10,1),IF(I366="Complete",VLOOKUP(J366,'FIN CAL LOOKUP'!$A:$J,10,1),VLOOKUP(D366,'FIN CAL LOOKUP'!$A:$J,10,1))),"Not Applicable")</f>
        <v>Q3, FY23</v>
      </c>
    </row>
    <row r="367" spans="1:14" x14ac:dyDescent="0.25">
      <c r="A367" t="s">
        <v>41</v>
      </c>
      <c r="B367" t="s">
        <v>119</v>
      </c>
      <c r="C367" t="s">
        <v>14</v>
      </c>
      <c r="D367" s="3">
        <v>45691</v>
      </c>
      <c r="E367" t="s">
        <v>420</v>
      </c>
      <c r="F367" t="s">
        <v>834</v>
      </c>
      <c r="G367" t="s">
        <v>123</v>
      </c>
      <c r="H367" t="s">
        <v>7</v>
      </c>
      <c r="I367" t="s">
        <v>17</v>
      </c>
      <c r="J367" s="3">
        <v>44929</v>
      </c>
      <c r="K367" s="3">
        <v>44824</v>
      </c>
      <c r="M367" s="8" t="str">
        <f>IFERROR(IF(I367="Booked",VLOOKUP(K367,'FIN CAL LOOKUP'!$A:$J,7,1),IF(I367="Complete",VLOOKUP(J367,'FIN CAL LOOKUP'!$A:$J,7,1),VLOOKUP(D367,'FIN CAL LOOKUP'!$A:$J,7,1))),"Not Applicable")</f>
        <v>JAN, FY23</v>
      </c>
      <c r="N367" s="8" t="str">
        <f>IFERROR(IF(I367="Booked",VLOOKUP(K367,'FIN CAL LOOKUP'!$A:$J,10,1),IF(I367="Complete",VLOOKUP(J367,'FIN CAL LOOKUP'!$A:$J,10,1),VLOOKUP(D367,'FIN CAL LOOKUP'!$A:$J,10,1))),"Not Applicable")</f>
        <v>Q3, FY23</v>
      </c>
    </row>
    <row r="368" spans="1:14" x14ac:dyDescent="0.25">
      <c r="A368" t="s">
        <v>41</v>
      </c>
      <c r="B368" t="s">
        <v>119</v>
      </c>
      <c r="C368" t="s">
        <v>14</v>
      </c>
      <c r="D368" s="3">
        <v>45691</v>
      </c>
      <c r="E368" t="s">
        <v>420</v>
      </c>
      <c r="F368" t="s">
        <v>834</v>
      </c>
      <c r="G368" t="s">
        <v>123</v>
      </c>
      <c r="H368" t="s">
        <v>1366</v>
      </c>
      <c r="I368" t="s">
        <v>17</v>
      </c>
      <c r="J368" s="3">
        <v>45385</v>
      </c>
      <c r="K368" s="3">
        <v>45351</v>
      </c>
      <c r="M368" s="8" t="str">
        <f>IFERROR(IF(I368="Booked",VLOOKUP(K368,'FIN CAL LOOKUP'!$A:$J,7,1),IF(I368="Complete",VLOOKUP(J368,'FIN CAL LOOKUP'!$A:$J,7,1),VLOOKUP(D368,'FIN CAL LOOKUP'!$A:$J,7,1))),"Not Applicable")</f>
        <v>APR, FY24</v>
      </c>
      <c r="N368" s="8" t="str">
        <f>IFERROR(IF(I368="Booked",VLOOKUP(K368,'FIN CAL LOOKUP'!$A:$J,10,1),IF(I368="Complete",VLOOKUP(J368,'FIN CAL LOOKUP'!$A:$J,10,1),VLOOKUP(D368,'FIN CAL LOOKUP'!$A:$J,10,1))),"Not Applicable")</f>
        <v>Q4, FY24</v>
      </c>
    </row>
    <row r="369" spans="1:14" x14ac:dyDescent="0.25">
      <c r="A369" t="s">
        <v>41</v>
      </c>
      <c r="B369" t="s">
        <v>119</v>
      </c>
      <c r="C369" t="s">
        <v>14</v>
      </c>
      <c r="D369" s="3">
        <v>45691</v>
      </c>
      <c r="E369" t="s">
        <v>420</v>
      </c>
      <c r="F369" t="s">
        <v>834</v>
      </c>
      <c r="G369" t="s">
        <v>123</v>
      </c>
      <c r="H369" t="s">
        <v>1367</v>
      </c>
      <c r="I369" t="s">
        <v>17</v>
      </c>
      <c r="J369" s="3">
        <v>45385</v>
      </c>
      <c r="K369" s="3">
        <v>45351</v>
      </c>
      <c r="M369" s="8" t="str">
        <f>IFERROR(IF(I369="Booked",VLOOKUP(K369,'FIN CAL LOOKUP'!$A:$J,7,1),IF(I369="Complete",VLOOKUP(J369,'FIN CAL LOOKUP'!$A:$J,7,1),VLOOKUP(D369,'FIN CAL LOOKUP'!$A:$J,7,1))),"Not Applicable")</f>
        <v>APR, FY24</v>
      </c>
      <c r="N369" s="8" t="str">
        <f>IFERROR(IF(I369="Booked",VLOOKUP(K369,'FIN CAL LOOKUP'!$A:$J,10,1),IF(I369="Complete",VLOOKUP(J369,'FIN CAL LOOKUP'!$A:$J,10,1),VLOOKUP(D369,'FIN CAL LOOKUP'!$A:$J,10,1))),"Not Applicable")</f>
        <v>Q4, FY24</v>
      </c>
    </row>
    <row r="370" spans="1:14" x14ac:dyDescent="0.25">
      <c r="A370" t="s">
        <v>41</v>
      </c>
      <c r="B370" t="s">
        <v>119</v>
      </c>
      <c r="C370" t="s">
        <v>14</v>
      </c>
      <c r="D370" s="3">
        <v>45691</v>
      </c>
      <c r="E370" t="s">
        <v>420</v>
      </c>
      <c r="F370" t="s">
        <v>834</v>
      </c>
      <c r="G370" t="s">
        <v>123</v>
      </c>
      <c r="H370" t="s">
        <v>1368</v>
      </c>
      <c r="I370" t="s">
        <v>17</v>
      </c>
      <c r="J370" s="3">
        <v>45385</v>
      </c>
      <c r="K370" s="3">
        <v>45351</v>
      </c>
      <c r="M370" s="8" t="str">
        <f>IFERROR(IF(I370="Booked",VLOOKUP(K370,'FIN CAL LOOKUP'!$A:$J,7,1),IF(I370="Complete",VLOOKUP(J370,'FIN CAL LOOKUP'!$A:$J,7,1),VLOOKUP(D370,'FIN CAL LOOKUP'!$A:$J,7,1))),"Not Applicable")</f>
        <v>APR, FY24</v>
      </c>
      <c r="N370" s="8" t="str">
        <f>IFERROR(IF(I370="Booked",VLOOKUP(K370,'FIN CAL LOOKUP'!$A:$J,10,1),IF(I370="Complete",VLOOKUP(J370,'FIN CAL LOOKUP'!$A:$J,10,1),VLOOKUP(D370,'FIN CAL LOOKUP'!$A:$J,10,1))),"Not Applicable")</f>
        <v>Q4, FY24</v>
      </c>
    </row>
    <row r="371" spans="1:14" x14ac:dyDescent="0.25">
      <c r="A371" t="s">
        <v>41</v>
      </c>
      <c r="B371" t="s">
        <v>119</v>
      </c>
      <c r="C371" t="s">
        <v>14</v>
      </c>
      <c r="D371" s="3">
        <v>45691</v>
      </c>
      <c r="E371" t="s">
        <v>420</v>
      </c>
      <c r="F371" t="s">
        <v>834</v>
      </c>
      <c r="G371" t="s">
        <v>123</v>
      </c>
      <c r="H371" t="s">
        <v>1369</v>
      </c>
      <c r="I371" t="s">
        <v>17</v>
      </c>
      <c r="J371" s="3">
        <v>45385</v>
      </c>
      <c r="K371" s="3">
        <v>45351</v>
      </c>
      <c r="M371" s="8" t="str">
        <f>IFERROR(IF(I371="Booked",VLOOKUP(K371,'FIN CAL LOOKUP'!$A:$J,7,1),IF(I371="Complete",VLOOKUP(J371,'FIN CAL LOOKUP'!$A:$J,7,1),VLOOKUP(D371,'FIN CAL LOOKUP'!$A:$J,7,1))),"Not Applicable")</f>
        <v>APR, FY24</v>
      </c>
      <c r="N371" s="8" t="str">
        <f>IFERROR(IF(I371="Booked",VLOOKUP(K371,'FIN CAL LOOKUP'!$A:$J,10,1),IF(I371="Complete",VLOOKUP(J371,'FIN CAL LOOKUP'!$A:$J,10,1),VLOOKUP(D371,'FIN CAL LOOKUP'!$A:$J,10,1))),"Not Applicable")</f>
        <v>Q4, FY24</v>
      </c>
    </row>
    <row r="372" spans="1:14" x14ac:dyDescent="0.25">
      <c r="A372" t="s">
        <v>41</v>
      </c>
      <c r="B372" t="s">
        <v>119</v>
      </c>
      <c r="C372" t="s">
        <v>14</v>
      </c>
      <c r="D372" s="3">
        <v>45691</v>
      </c>
      <c r="E372" t="s">
        <v>420</v>
      </c>
      <c r="F372" t="s">
        <v>834</v>
      </c>
      <c r="G372" t="s">
        <v>123</v>
      </c>
      <c r="H372" t="s">
        <v>1370</v>
      </c>
      <c r="I372" t="s">
        <v>17</v>
      </c>
      <c r="J372" s="3">
        <v>45385</v>
      </c>
      <c r="K372" s="3">
        <v>45351</v>
      </c>
      <c r="M372" s="8" t="str">
        <f>IFERROR(IF(I372="Booked",VLOOKUP(K372,'FIN CAL LOOKUP'!$A:$J,7,1),IF(I372="Complete",VLOOKUP(J372,'FIN CAL LOOKUP'!$A:$J,7,1),VLOOKUP(D372,'FIN CAL LOOKUP'!$A:$J,7,1))),"Not Applicable")</f>
        <v>APR, FY24</v>
      </c>
      <c r="N372" s="8" t="str">
        <f>IFERROR(IF(I372="Booked",VLOOKUP(K372,'FIN CAL LOOKUP'!$A:$J,10,1),IF(I372="Complete",VLOOKUP(J372,'FIN CAL LOOKUP'!$A:$J,10,1),VLOOKUP(D372,'FIN CAL LOOKUP'!$A:$J,10,1))),"Not Applicable")</f>
        <v>Q4, FY24</v>
      </c>
    </row>
    <row r="373" spans="1:14" x14ac:dyDescent="0.25">
      <c r="A373" t="s">
        <v>41</v>
      </c>
      <c r="B373" t="s">
        <v>119</v>
      </c>
      <c r="C373" t="s">
        <v>14</v>
      </c>
      <c r="D373" s="3">
        <v>45691</v>
      </c>
      <c r="E373" t="s">
        <v>420</v>
      </c>
      <c r="F373" t="s">
        <v>834</v>
      </c>
      <c r="G373" t="s">
        <v>123</v>
      </c>
      <c r="H373" t="s">
        <v>8</v>
      </c>
      <c r="I373" t="s">
        <v>17</v>
      </c>
      <c r="J373" s="3">
        <v>44641</v>
      </c>
      <c r="K373" s="3">
        <v>44635</v>
      </c>
      <c r="M373" s="8" t="str">
        <f>IFERROR(IF(I373="Booked",VLOOKUP(K373,'FIN CAL LOOKUP'!$A:$J,7,1),IF(I373="Complete",VLOOKUP(J373,'FIN CAL LOOKUP'!$A:$J,7,1),VLOOKUP(D373,'FIN CAL LOOKUP'!$A:$J,7,1))),"Not Applicable")</f>
        <v>MAR, FY22</v>
      </c>
      <c r="N373" s="8" t="str">
        <f>IFERROR(IF(I373="Booked",VLOOKUP(K373,'FIN CAL LOOKUP'!$A:$J,10,1),IF(I373="Complete",VLOOKUP(J373,'FIN CAL LOOKUP'!$A:$J,10,1),VLOOKUP(D373,'FIN CAL LOOKUP'!$A:$J,10,1))),"Not Applicable")</f>
        <v>Q3, FY22</v>
      </c>
    </row>
    <row r="374" spans="1:14" x14ac:dyDescent="0.25">
      <c r="A374" t="s">
        <v>41</v>
      </c>
      <c r="B374" t="s">
        <v>119</v>
      </c>
      <c r="C374" t="s">
        <v>14</v>
      </c>
      <c r="D374" s="3">
        <v>45691</v>
      </c>
      <c r="E374" t="s">
        <v>420</v>
      </c>
      <c r="F374" t="s">
        <v>834</v>
      </c>
      <c r="G374" t="s">
        <v>123</v>
      </c>
      <c r="H374" t="s">
        <v>9</v>
      </c>
      <c r="I374" t="s">
        <v>17</v>
      </c>
      <c r="J374" s="3">
        <v>44771</v>
      </c>
      <c r="K374" s="3">
        <v>44735</v>
      </c>
      <c r="M374" s="8" t="str">
        <f>IFERROR(IF(I374="Booked",VLOOKUP(K374,'FIN CAL LOOKUP'!$A:$J,7,1),IF(I374="Complete",VLOOKUP(J374,'FIN CAL LOOKUP'!$A:$J,7,1),VLOOKUP(D374,'FIN CAL LOOKUP'!$A:$J,7,1))),"Not Applicable")</f>
        <v>AUG, FY23</v>
      </c>
      <c r="N374" s="8" t="str">
        <f>IFERROR(IF(I374="Booked",VLOOKUP(K374,'FIN CAL LOOKUP'!$A:$J,10,1),IF(I374="Complete",VLOOKUP(J374,'FIN CAL LOOKUP'!$A:$J,10,1),VLOOKUP(D374,'FIN CAL LOOKUP'!$A:$J,10,1))),"Not Applicable")</f>
        <v>Q1, FY23</v>
      </c>
    </row>
    <row r="375" spans="1:14" x14ac:dyDescent="0.25">
      <c r="A375" t="s">
        <v>41</v>
      </c>
      <c r="B375" t="s">
        <v>119</v>
      </c>
      <c r="C375" t="s">
        <v>14</v>
      </c>
      <c r="D375" s="3">
        <v>45691</v>
      </c>
      <c r="E375" t="s">
        <v>420</v>
      </c>
      <c r="F375" t="s">
        <v>834</v>
      </c>
      <c r="G375" t="s">
        <v>123</v>
      </c>
      <c r="H375" t="s">
        <v>10</v>
      </c>
      <c r="I375" t="s">
        <v>17</v>
      </c>
      <c r="J375" s="3">
        <v>44579</v>
      </c>
      <c r="K375" s="3">
        <v>44560</v>
      </c>
      <c r="M375" s="8" t="str">
        <f>IFERROR(IF(I375="Booked",VLOOKUP(K375,'FIN CAL LOOKUP'!$A:$J,7,1),IF(I375="Complete",VLOOKUP(J375,'FIN CAL LOOKUP'!$A:$J,7,1),VLOOKUP(D375,'FIN CAL LOOKUP'!$A:$J,7,1))),"Not Applicable")</f>
        <v>JAN, FY22</v>
      </c>
      <c r="N375" s="8" t="str">
        <f>IFERROR(IF(I375="Booked",VLOOKUP(K375,'FIN CAL LOOKUP'!$A:$J,10,1),IF(I375="Complete",VLOOKUP(J375,'FIN CAL LOOKUP'!$A:$J,10,1),VLOOKUP(D375,'FIN CAL LOOKUP'!$A:$J,10,1))),"Not Applicable")</f>
        <v>Q3, FY22</v>
      </c>
    </row>
    <row r="376" spans="1:14" x14ac:dyDescent="0.25">
      <c r="A376" t="s">
        <v>41</v>
      </c>
      <c r="B376" t="s">
        <v>119</v>
      </c>
      <c r="C376" t="s">
        <v>14</v>
      </c>
      <c r="D376" s="3">
        <v>45691</v>
      </c>
      <c r="E376" t="s">
        <v>420</v>
      </c>
      <c r="F376" t="s">
        <v>834</v>
      </c>
      <c r="G376" t="s">
        <v>123</v>
      </c>
      <c r="H376" t="s">
        <v>11</v>
      </c>
      <c r="I376" t="s">
        <v>17</v>
      </c>
      <c r="J376" s="3">
        <v>44574</v>
      </c>
      <c r="K376" s="3">
        <v>44560</v>
      </c>
      <c r="M376" s="8" t="str">
        <f>IFERROR(IF(I376="Booked",VLOOKUP(K376,'FIN CAL LOOKUP'!$A:$J,7,1),IF(I376="Complete",VLOOKUP(J376,'FIN CAL LOOKUP'!$A:$J,7,1),VLOOKUP(D376,'FIN CAL LOOKUP'!$A:$J,7,1))),"Not Applicable")</f>
        <v>JAN, FY22</v>
      </c>
      <c r="N376" s="8" t="str">
        <f>IFERROR(IF(I376="Booked",VLOOKUP(K376,'FIN CAL LOOKUP'!$A:$J,10,1),IF(I376="Complete",VLOOKUP(J376,'FIN CAL LOOKUP'!$A:$J,10,1),VLOOKUP(D376,'FIN CAL LOOKUP'!$A:$J,10,1))),"Not Applicable")</f>
        <v>Q3, FY22</v>
      </c>
    </row>
    <row r="377" spans="1:14" x14ac:dyDescent="0.25">
      <c r="A377" t="s">
        <v>30</v>
      </c>
      <c r="B377" t="s">
        <v>565</v>
      </c>
      <c r="C377" t="s">
        <v>32</v>
      </c>
      <c r="D377" s="3">
        <v>45685</v>
      </c>
      <c r="E377" t="s">
        <v>1464</v>
      </c>
      <c r="F377" t="s">
        <v>145</v>
      </c>
      <c r="G377" t="s">
        <v>1465</v>
      </c>
      <c r="H377" t="s">
        <v>4</v>
      </c>
      <c r="I377" t="s">
        <v>17</v>
      </c>
      <c r="J377" s="3">
        <v>45694</v>
      </c>
      <c r="K377" s="3">
        <v>45673</v>
      </c>
      <c r="M377" s="8" t="str">
        <f>IFERROR(IF(I377="Booked",VLOOKUP(K377,'FIN CAL LOOKUP'!$A:$J,7,1),IF(I377="Complete",VLOOKUP(J377,'FIN CAL LOOKUP'!$A:$J,7,1),VLOOKUP(D377,'FIN CAL LOOKUP'!$A:$J,7,1))),"Not Applicable")</f>
        <v>FEB, FY25</v>
      </c>
      <c r="N377" s="8" t="str">
        <f>IFERROR(IF(I377="Booked",VLOOKUP(K377,'FIN CAL LOOKUP'!$A:$J,10,1),IF(I377="Complete",VLOOKUP(J377,'FIN CAL LOOKUP'!$A:$J,10,1),VLOOKUP(D377,'FIN CAL LOOKUP'!$A:$J,10,1))),"Not Applicable")</f>
        <v>Q3, FY25</v>
      </c>
    </row>
    <row r="378" spans="1:14" x14ac:dyDescent="0.25">
      <c r="A378" t="s">
        <v>30</v>
      </c>
      <c r="B378" t="s">
        <v>565</v>
      </c>
      <c r="C378" t="s">
        <v>32</v>
      </c>
      <c r="D378" s="3">
        <v>45685</v>
      </c>
      <c r="E378" t="s">
        <v>1464</v>
      </c>
      <c r="F378" t="s">
        <v>145</v>
      </c>
      <c r="G378" t="s">
        <v>1465</v>
      </c>
      <c r="H378" t="s">
        <v>7</v>
      </c>
      <c r="I378" t="s">
        <v>17</v>
      </c>
      <c r="J378" s="3">
        <v>45694</v>
      </c>
      <c r="K378" s="3">
        <v>45673</v>
      </c>
      <c r="M378" s="8" t="str">
        <f>IFERROR(IF(I378="Booked",VLOOKUP(K378,'FIN CAL LOOKUP'!$A:$J,7,1),IF(I378="Complete",VLOOKUP(J378,'FIN CAL LOOKUP'!$A:$J,7,1),VLOOKUP(D378,'FIN CAL LOOKUP'!$A:$J,7,1))),"Not Applicable")</f>
        <v>FEB, FY25</v>
      </c>
      <c r="N378" s="8" t="str">
        <f>IFERROR(IF(I378="Booked",VLOOKUP(K378,'FIN CAL LOOKUP'!$A:$J,10,1),IF(I378="Complete",VLOOKUP(J378,'FIN CAL LOOKUP'!$A:$J,10,1),VLOOKUP(D378,'FIN CAL LOOKUP'!$A:$J,10,1))),"Not Applicable")</f>
        <v>Q3, FY25</v>
      </c>
    </row>
    <row r="379" spans="1:14" x14ac:dyDescent="0.25">
      <c r="A379" t="s">
        <v>30</v>
      </c>
      <c r="B379" t="s">
        <v>565</v>
      </c>
      <c r="C379" t="s">
        <v>32</v>
      </c>
      <c r="D379" s="3">
        <v>45685</v>
      </c>
      <c r="E379" t="s">
        <v>1464</v>
      </c>
      <c r="F379" t="s">
        <v>145</v>
      </c>
      <c r="G379" t="s">
        <v>1465</v>
      </c>
      <c r="H379" t="s">
        <v>1366</v>
      </c>
      <c r="I379" t="s">
        <v>18</v>
      </c>
      <c r="J379" s="3"/>
      <c r="K379" s="3">
        <v>45673</v>
      </c>
      <c r="M379" s="8" t="str">
        <f>IFERROR(IF(I379="Booked",VLOOKUP(K379,'FIN CAL LOOKUP'!$A:$J,7,1),IF(I379="Complete",VLOOKUP(J379,'FIN CAL LOOKUP'!$A:$J,7,1),VLOOKUP(D379,'FIN CAL LOOKUP'!$A:$J,7,1))),"Not Applicable")</f>
        <v>FEB, FY25</v>
      </c>
      <c r="N379" s="8" t="str">
        <f>IFERROR(IF(I379="Booked",VLOOKUP(K379,'FIN CAL LOOKUP'!$A:$J,10,1),IF(I379="Complete",VLOOKUP(J379,'FIN CAL LOOKUP'!$A:$J,10,1),VLOOKUP(D379,'FIN CAL LOOKUP'!$A:$J,10,1))),"Not Applicable")</f>
        <v>Q3, FY25</v>
      </c>
    </row>
    <row r="380" spans="1:14" x14ac:dyDescent="0.25">
      <c r="A380" t="s">
        <v>30</v>
      </c>
      <c r="B380" t="s">
        <v>565</v>
      </c>
      <c r="C380" t="s">
        <v>32</v>
      </c>
      <c r="D380" s="3">
        <v>45685</v>
      </c>
      <c r="E380" t="s">
        <v>1464</v>
      </c>
      <c r="F380" t="s">
        <v>145</v>
      </c>
      <c r="G380" t="s">
        <v>1465</v>
      </c>
      <c r="H380" t="s">
        <v>1367</v>
      </c>
      <c r="I380" t="s">
        <v>17</v>
      </c>
      <c r="J380" s="3">
        <v>45694</v>
      </c>
      <c r="K380" s="3">
        <v>45673</v>
      </c>
      <c r="M380" s="8" t="str">
        <f>IFERROR(IF(I380="Booked",VLOOKUP(K380,'FIN CAL LOOKUP'!$A:$J,7,1),IF(I380="Complete",VLOOKUP(J380,'FIN CAL LOOKUP'!$A:$J,7,1),VLOOKUP(D380,'FIN CAL LOOKUP'!$A:$J,7,1))),"Not Applicable")</f>
        <v>FEB, FY25</v>
      </c>
      <c r="N380" s="8" t="str">
        <f>IFERROR(IF(I380="Booked",VLOOKUP(K380,'FIN CAL LOOKUP'!$A:$J,10,1),IF(I380="Complete",VLOOKUP(J380,'FIN CAL LOOKUP'!$A:$J,10,1),VLOOKUP(D380,'FIN CAL LOOKUP'!$A:$J,10,1))),"Not Applicable")</f>
        <v>Q3, FY25</v>
      </c>
    </row>
    <row r="381" spans="1:14" x14ac:dyDescent="0.25">
      <c r="A381" t="s">
        <v>30</v>
      </c>
      <c r="B381" t="s">
        <v>565</v>
      </c>
      <c r="C381" t="s">
        <v>32</v>
      </c>
      <c r="D381" s="3">
        <v>45685</v>
      </c>
      <c r="E381" t="s">
        <v>1464</v>
      </c>
      <c r="F381" t="s">
        <v>145</v>
      </c>
      <c r="G381" t="s">
        <v>1465</v>
      </c>
      <c r="H381" t="s">
        <v>1368</v>
      </c>
      <c r="I381" t="s">
        <v>17</v>
      </c>
      <c r="J381" s="3">
        <v>45694</v>
      </c>
      <c r="K381" s="3">
        <v>45673</v>
      </c>
      <c r="M381" s="8" t="str">
        <f>IFERROR(IF(I381="Booked",VLOOKUP(K381,'FIN CAL LOOKUP'!$A:$J,7,1),IF(I381="Complete",VLOOKUP(J381,'FIN CAL LOOKUP'!$A:$J,7,1),VLOOKUP(D381,'FIN CAL LOOKUP'!$A:$J,7,1))),"Not Applicable")</f>
        <v>FEB, FY25</v>
      </c>
      <c r="N381" s="8" t="str">
        <f>IFERROR(IF(I381="Booked",VLOOKUP(K381,'FIN CAL LOOKUP'!$A:$J,10,1),IF(I381="Complete",VLOOKUP(J381,'FIN CAL LOOKUP'!$A:$J,10,1),VLOOKUP(D381,'FIN CAL LOOKUP'!$A:$J,10,1))),"Not Applicable")</f>
        <v>Q3, FY25</v>
      </c>
    </row>
    <row r="382" spans="1:14" x14ac:dyDescent="0.25">
      <c r="A382" t="s">
        <v>30</v>
      </c>
      <c r="B382" t="s">
        <v>565</v>
      </c>
      <c r="C382" t="s">
        <v>32</v>
      </c>
      <c r="D382" s="3">
        <v>45685</v>
      </c>
      <c r="E382" t="s">
        <v>1464</v>
      </c>
      <c r="F382" t="s">
        <v>145</v>
      </c>
      <c r="G382" t="s">
        <v>1465</v>
      </c>
      <c r="H382" t="s">
        <v>1369</v>
      </c>
      <c r="I382" t="s">
        <v>5</v>
      </c>
      <c r="J382" s="3"/>
      <c r="K382" s="3">
        <v>45673</v>
      </c>
      <c r="M382" s="8" t="str">
        <f>IFERROR(IF(I382="Booked",VLOOKUP(K382,'FIN CAL LOOKUP'!$A:$J,7,1),IF(I382="Complete",VLOOKUP(J382,'FIN CAL LOOKUP'!$A:$J,7,1),VLOOKUP(D382,'FIN CAL LOOKUP'!$A:$J,7,1))),"Not Applicable")</f>
        <v>JAN, FY25</v>
      </c>
      <c r="N382" s="8" t="str">
        <f>IFERROR(IF(I382="Booked",VLOOKUP(K382,'FIN CAL LOOKUP'!$A:$J,10,1),IF(I382="Complete",VLOOKUP(J382,'FIN CAL LOOKUP'!$A:$J,10,1),VLOOKUP(D382,'FIN CAL LOOKUP'!$A:$J,10,1))),"Not Applicable")</f>
        <v>Q3, FY25</v>
      </c>
    </row>
    <row r="383" spans="1:14" x14ac:dyDescent="0.25">
      <c r="A383" t="s">
        <v>30</v>
      </c>
      <c r="B383" t="s">
        <v>565</v>
      </c>
      <c r="C383" t="s">
        <v>32</v>
      </c>
      <c r="D383" s="3">
        <v>45685</v>
      </c>
      <c r="E383" t="s">
        <v>1464</v>
      </c>
      <c r="F383" t="s">
        <v>145</v>
      </c>
      <c r="G383" t="s">
        <v>1465</v>
      </c>
      <c r="H383" t="s">
        <v>1370</v>
      </c>
      <c r="I383" t="s">
        <v>5</v>
      </c>
      <c r="J383" s="3"/>
      <c r="K383" s="3">
        <v>45673</v>
      </c>
      <c r="M383" s="8" t="str">
        <f>IFERROR(IF(I383="Booked",VLOOKUP(K383,'FIN CAL LOOKUP'!$A:$J,7,1),IF(I383="Complete",VLOOKUP(J383,'FIN CAL LOOKUP'!$A:$J,7,1),VLOOKUP(D383,'FIN CAL LOOKUP'!$A:$J,7,1))),"Not Applicable")</f>
        <v>JAN, FY25</v>
      </c>
      <c r="N383" s="8" t="str">
        <f>IFERROR(IF(I383="Booked",VLOOKUP(K383,'FIN CAL LOOKUP'!$A:$J,10,1),IF(I383="Complete",VLOOKUP(J383,'FIN CAL LOOKUP'!$A:$J,10,1),VLOOKUP(D383,'FIN CAL LOOKUP'!$A:$J,10,1))),"Not Applicable")</f>
        <v>Q3, FY25</v>
      </c>
    </row>
    <row r="384" spans="1:14" x14ac:dyDescent="0.25">
      <c r="A384" t="s">
        <v>30</v>
      </c>
      <c r="B384" t="s">
        <v>565</v>
      </c>
      <c r="C384" t="s">
        <v>32</v>
      </c>
      <c r="D384" s="3">
        <v>45685</v>
      </c>
      <c r="E384" t="s">
        <v>1464</v>
      </c>
      <c r="F384" t="s">
        <v>145</v>
      </c>
      <c r="G384" t="s">
        <v>1465</v>
      </c>
      <c r="H384" t="s">
        <v>8</v>
      </c>
      <c r="I384" t="s">
        <v>18</v>
      </c>
      <c r="J384" s="3"/>
      <c r="K384" s="3">
        <v>45673</v>
      </c>
      <c r="M384" s="8" t="str">
        <f>IFERROR(IF(I384="Booked",VLOOKUP(K384,'FIN CAL LOOKUP'!$A:$J,7,1),IF(I384="Complete",VLOOKUP(J384,'FIN CAL LOOKUP'!$A:$J,7,1),VLOOKUP(D384,'FIN CAL LOOKUP'!$A:$J,7,1))),"Not Applicable")</f>
        <v>FEB, FY25</v>
      </c>
      <c r="N384" s="8" t="str">
        <f>IFERROR(IF(I384="Booked",VLOOKUP(K384,'FIN CAL LOOKUP'!$A:$J,10,1),IF(I384="Complete",VLOOKUP(J384,'FIN CAL LOOKUP'!$A:$J,10,1),VLOOKUP(D384,'FIN CAL LOOKUP'!$A:$J,10,1))),"Not Applicable")</f>
        <v>Q3, FY25</v>
      </c>
    </row>
    <row r="385" spans="1:14" x14ac:dyDescent="0.25">
      <c r="A385" t="s">
        <v>30</v>
      </c>
      <c r="B385" t="s">
        <v>565</v>
      </c>
      <c r="C385" t="s">
        <v>32</v>
      </c>
      <c r="D385" s="3">
        <v>45685</v>
      </c>
      <c r="E385" t="s">
        <v>1464</v>
      </c>
      <c r="F385" t="s">
        <v>145</v>
      </c>
      <c r="G385" t="s">
        <v>1465</v>
      </c>
      <c r="H385" t="s">
        <v>9</v>
      </c>
      <c r="I385" t="s">
        <v>17</v>
      </c>
      <c r="J385" s="3">
        <v>45783</v>
      </c>
      <c r="K385" s="3">
        <v>45673</v>
      </c>
      <c r="M385" s="8" t="str">
        <f>IFERROR(IF(I385="Booked",VLOOKUP(K385,'FIN CAL LOOKUP'!$A:$J,7,1),IF(I385="Complete",VLOOKUP(J385,'FIN CAL LOOKUP'!$A:$J,7,1),VLOOKUP(D385,'FIN CAL LOOKUP'!$A:$J,7,1))),"Not Applicable")</f>
        <v>MAY, FY25</v>
      </c>
      <c r="N385" s="8" t="str">
        <f>IFERROR(IF(I385="Booked",VLOOKUP(K385,'FIN CAL LOOKUP'!$A:$J,10,1),IF(I385="Complete",VLOOKUP(J385,'FIN CAL LOOKUP'!$A:$J,10,1),VLOOKUP(D385,'FIN CAL LOOKUP'!$A:$J,10,1))),"Not Applicable")</f>
        <v>Q4, FY25</v>
      </c>
    </row>
    <row r="386" spans="1:14" x14ac:dyDescent="0.25">
      <c r="A386" t="s">
        <v>30</v>
      </c>
      <c r="B386" t="s">
        <v>565</v>
      </c>
      <c r="C386" t="s">
        <v>32</v>
      </c>
      <c r="D386" s="3">
        <v>45685</v>
      </c>
      <c r="E386" t="s">
        <v>1464</v>
      </c>
      <c r="F386" t="s">
        <v>145</v>
      </c>
      <c r="G386" t="s">
        <v>1465</v>
      </c>
      <c r="H386" t="s">
        <v>10</v>
      </c>
      <c r="I386" t="s">
        <v>17</v>
      </c>
      <c r="J386" s="3">
        <v>45783</v>
      </c>
      <c r="K386" s="3">
        <v>45673</v>
      </c>
      <c r="M386" s="8" t="str">
        <f>IFERROR(IF(I386="Booked",VLOOKUP(K386,'FIN CAL LOOKUP'!$A:$J,7,1),IF(I386="Complete",VLOOKUP(J386,'FIN CAL LOOKUP'!$A:$J,7,1),VLOOKUP(D386,'FIN CAL LOOKUP'!$A:$J,7,1))),"Not Applicable")</f>
        <v>MAY, FY25</v>
      </c>
      <c r="N386" s="8" t="str">
        <f>IFERROR(IF(I386="Booked",VLOOKUP(K386,'FIN CAL LOOKUP'!$A:$J,10,1),IF(I386="Complete",VLOOKUP(J386,'FIN CAL LOOKUP'!$A:$J,10,1),VLOOKUP(D386,'FIN CAL LOOKUP'!$A:$J,10,1))),"Not Applicable")</f>
        <v>Q4, FY25</v>
      </c>
    </row>
    <row r="387" spans="1:14" x14ac:dyDescent="0.25">
      <c r="A387" t="s">
        <v>30</v>
      </c>
      <c r="B387" t="s">
        <v>565</v>
      </c>
      <c r="C387" t="s">
        <v>32</v>
      </c>
      <c r="D387" s="3">
        <v>45685</v>
      </c>
      <c r="E387" t="s">
        <v>1464</v>
      </c>
      <c r="F387" t="s">
        <v>145</v>
      </c>
      <c r="G387" t="s">
        <v>1465</v>
      </c>
      <c r="H387" t="s">
        <v>11</v>
      </c>
      <c r="I387" t="s">
        <v>17</v>
      </c>
      <c r="J387" s="3">
        <v>45708</v>
      </c>
      <c r="K387" s="3">
        <v>45673</v>
      </c>
      <c r="M387" s="8" t="str">
        <f>IFERROR(IF(I387="Booked",VLOOKUP(K387,'FIN CAL LOOKUP'!$A:$J,7,1),IF(I387="Complete",VLOOKUP(J387,'FIN CAL LOOKUP'!$A:$J,7,1),VLOOKUP(D387,'FIN CAL LOOKUP'!$A:$J,7,1))),"Not Applicable")</f>
        <v>FEB, FY25</v>
      </c>
      <c r="N387" s="8" t="str">
        <f>IFERROR(IF(I387="Booked",VLOOKUP(K387,'FIN CAL LOOKUP'!$A:$J,10,1),IF(I387="Complete",VLOOKUP(J387,'FIN CAL LOOKUP'!$A:$J,10,1),VLOOKUP(D387,'FIN CAL LOOKUP'!$A:$J,10,1))),"Not Applicable")</f>
        <v>Q3, FY25</v>
      </c>
    </row>
    <row r="388" spans="1:14" x14ac:dyDescent="0.25">
      <c r="A388" t="s">
        <v>1</v>
      </c>
      <c r="B388" t="s">
        <v>95</v>
      </c>
      <c r="C388" t="s">
        <v>14</v>
      </c>
      <c r="D388" s="3">
        <v>45677</v>
      </c>
      <c r="E388" t="s">
        <v>257</v>
      </c>
      <c r="F388" t="s">
        <v>834</v>
      </c>
      <c r="G388" t="s">
        <v>1448</v>
      </c>
      <c r="H388" t="s">
        <v>4</v>
      </c>
      <c r="I388" t="s">
        <v>17</v>
      </c>
      <c r="J388" s="3">
        <v>45678</v>
      </c>
      <c r="K388" s="3">
        <v>45618</v>
      </c>
      <c r="M388" s="8" t="str">
        <f>IFERROR(IF(I388="Booked",VLOOKUP(K388,'FIN CAL LOOKUP'!$A:$J,7,1),IF(I388="Complete",VLOOKUP(J388,'FIN CAL LOOKUP'!$A:$J,7,1),VLOOKUP(D388,'FIN CAL LOOKUP'!$A:$J,7,1))),"Not Applicable")</f>
        <v>JAN, FY25</v>
      </c>
      <c r="N388" s="8" t="str">
        <f>IFERROR(IF(I388="Booked",VLOOKUP(K388,'FIN CAL LOOKUP'!$A:$J,10,1),IF(I388="Complete",VLOOKUP(J388,'FIN CAL LOOKUP'!$A:$J,10,1),VLOOKUP(D388,'FIN CAL LOOKUP'!$A:$J,10,1))),"Not Applicable")</f>
        <v>Q3, FY25</v>
      </c>
    </row>
    <row r="389" spans="1:14" x14ac:dyDescent="0.25">
      <c r="A389" t="s">
        <v>1</v>
      </c>
      <c r="B389" t="s">
        <v>95</v>
      </c>
      <c r="C389" t="s">
        <v>14</v>
      </c>
      <c r="D389" s="3">
        <v>45677</v>
      </c>
      <c r="E389" t="s">
        <v>257</v>
      </c>
      <c r="F389" t="s">
        <v>834</v>
      </c>
      <c r="G389" t="s">
        <v>1448</v>
      </c>
      <c r="H389" t="s">
        <v>7</v>
      </c>
      <c r="I389" t="s">
        <v>17</v>
      </c>
      <c r="J389" s="3">
        <v>45678</v>
      </c>
      <c r="K389" s="3">
        <v>45618</v>
      </c>
      <c r="M389" s="8" t="str">
        <f>IFERROR(IF(I389="Booked",VLOOKUP(K389,'FIN CAL LOOKUP'!$A:$J,7,1),IF(I389="Complete",VLOOKUP(J389,'FIN CAL LOOKUP'!$A:$J,7,1),VLOOKUP(D389,'FIN CAL LOOKUP'!$A:$J,7,1))),"Not Applicable")</f>
        <v>JAN, FY25</v>
      </c>
      <c r="N389" s="8" t="str">
        <f>IFERROR(IF(I389="Booked",VLOOKUP(K389,'FIN CAL LOOKUP'!$A:$J,10,1),IF(I389="Complete",VLOOKUP(J389,'FIN CAL LOOKUP'!$A:$J,10,1),VLOOKUP(D389,'FIN CAL LOOKUP'!$A:$J,10,1))),"Not Applicable")</f>
        <v>Q3, FY25</v>
      </c>
    </row>
    <row r="390" spans="1:14" x14ac:dyDescent="0.25">
      <c r="A390" t="s">
        <v>1</v>
      </c>
      <c r="B390" t="s">
        <v>95</v>
      </c>
      <c r="C390" t="s">
        <v>14</v>
      </c>
      <c r="D390" s="3">
        <v>45677</v>
      </c>
      <c r="E390" t="s">
        <v>257</v>
      </c>
      <c r="F390" t="s">
        <v>834</v>
      </c>
      <c r="G390" t="s">
        <v>1448</v>
      </c>
      <c r="H390" t="s">
        <v>1366</v>
      </c>
      <c r="I390" t="s">
        <v>17</v>
      </c>
      <c r="J390" s="3">
        <v>45678</v>
      </c>
      <c r="K390" s="3">
        <v>45618</v>
      </c>
      <c r="M390" s="8" t="str">
        <f>IFERROR(IF(I390="Booked",VLOOKUP(K390,'FIN CAL LOOKUP'!$A:$J,7,1),IF(I390="Complete",VLOOKUP(J390,'FIN CAL LOOKUP'!$A:$J,7,1),VLOOKUP(D390,'FIN CAL LOOKUP'!$A:$J,7,1))),"Not Applicable")</f>
        <v>JAN, FY25</v>
      </c>
      <c r="N390" s="8" t="str">
        <f>IFERROR(IF(I390="Booked",VLOOKUP(K390,'FIN CAL LOOKUP'!$A:$J,10,1),IF(I390="Complete",VLOOKUP(J390,'FIN CAL LOOKUP'!$A:$J,10,1),VLOOKUP(D390,'FIN CAL LOOKUP'!$A:$J,10,1))),"Not Applicable")</f>
        <v>Q3, FY25</v>
      </c>
    </row>
    <row r="391" spans="1:14" x14ac:dyDescent="0.25">
      <c r="A391" t="s">
        <v>1</v>
      </c>
      <c r="B391" t="s">
        <v>95</v>
      </c>
      <c r="C391" t="s">
        <v>14</v>
      </c>
      <c r="D391" s="3">
        <v>45677</v>
      </c>
      <c r="E391" t="s">
        <v>257</v>
      </c>
      <c r="F391" t="s">
        <v>834</v>
      </c>
      <c r="G391" t="s">
        <v>1448</v>
      </c>
      <c r="H391" t="s">
        <v>1367</v>
      </c>
      <c r="I391" t="s">
        <v>17</v>
      </c>
      <c r="J391" s="3">
        <v>45678</v>
      </c>
      <c r="K391" s="3">
        <v>45618</v>
      </c>
      <c r="M391" s="8" t="str">
        <f>IFERROR(IF(I391="Booked",VLOOKUP(K391,'FIN CAL LOOKUP'!$A:$J,7,1),IF(I391="Complete",VLOOKUP(J391,'FIN CAL LOOKUP'!$A:$J,7,1),VLOOKUP(D391,'FIN CAL LOOKUP'!$A:$J,7,1))),"Not Applicable")</f>
        <v>JAN, FY25</v>
      </c>
      <c r="N391" s="8" t="str">
        <f>IFERROR(IF(I391="Booked",VLOOKUP(K391,'FIN CAL LOOKUP'!$A:$J,10,1),IF(I391="Complete",VLOOKUP(J391,'FIN CAL LOOKUP'!$A:$J,10,1),VLOOKUP(D391,'FIN CAL LOOKUP'!$A:$J,10,1))),"Not Applicable")</f>
        <v>Q3, FY25</v>
      </c>
    </row>
    <row r="392" spans="1:14" x14ac:dyDescent="0.25">
      <c r="A392" t="s">
        <v>1</v>
      </c>
      <c r="B392" t="s">
        <v>95</v>
      </c>
      <c r="C392" t="s">
        <v>14</v>
      </c>
      <c r="D392" s="3">
        <v>45677</v>
      </c>
      <c r="E392" t="s">
        <v>257</v>
      </c>
      <c r="F392" t="s">
        <v>834</v>
      </c>
      <c r="G392" t="s">
        <v>1448</v>
      </c>
      <c r="H392" t="s">
        <v>1368</v>
      </c>
      <c r="I392" t="s">
        <v>17</v>
      </c>
      <c r="J392" s="3">
        <v>45678</v>
      </c>
      <c r="K392" s="3">
        <v>45618</v>
      </c>
      <c r="M392" s="8" t="str">
        <f>IFERROR(IF(I392="Booked",VLOOKUP(K392,'FIN CAL LOOKUP'!$A:$J,7,1),IF(I392="Complete",VLOOKUP(J392,'FIN CAL LOOKUP'!$A:$J,7,1),VLOOKUP(D392,'FIN CAL LOOKUP'!$A:$J,7,1))),"Not Applicable")</f>
        <v>JAN, FY25</v>
      </c>
      <c r="N392" s="8" t="str">
        <f>IFERROR(IF(I392="Booked",VLOOKUP(K392,'FIN CAL LOOKUP'!$A:$J,10,1),IF(I392="Complete",VLOOKUP(J392,'FIN CAL LOOKUP'!$A:$J,10,1),VLOOKUP(D392,'FIN CAL LOOKUP'!$A:$J,10,1))),"Not Applicable")</f>
        <v>Q3, FY25</v>
      </c>
    </row>
    <row r="393" spans="1:14" x14ac:dyDescent="0.25">
      <c r="A393" t="s">
        <v>1</v>
      </c>
      <c r="B393" t="s">
        <v>95</v>
      </c>
      <c r="C393" t="s">
        <v>14</v>
      </c>
      <c r="D393" s="3">
        <v>45677</v>
      </c>
      <c r="E393" t="s">
        <v>257</v>
      </c>
      <c r="F393" t="s">
        <v>834</v>
      </c>
      <c r="G393" t="s">
        <v>1448</v>
      </c>
      <c r="H393" t="s">
        <v>1369</v>
      </c>
      <c r="I393" t="s">
        <v>17</v>
      </c>
      <c r="J393" s="3">
        <v>45678</v>
      </c>
      <c r="K393" s="3">
        <v>45618</v>
      </c>
      <c r="M393" s="8" t="str">
        <f>IFERROR(IF(I393="Booked",VLOOKUP(K393,'FIN CAL LOOKUP'!$A:$J,7,1),IF(I393="Complete",VLOOKUP(J393,'FIN CAL LOOKUP'!$A:$J,7,1),VLOOKUP(D393,'FIN CAL LOOKUP'!$A:$J,7,1))),"Not Applicable")</f>
        <v>JAN, FY25</v>
      </c>
      <c r="N393" s="8" t="str">
        <f>IFERROR(IF(I393="Booked",VLOOKUP(K393,'FIN CAL LOOKUP'!$A:$J,10,1),IF(I393="Complete",VLOOKUP(J393,'FIN CAL LOOKUP'!$A:$J,10,1),VLOOKUP(D393,'FIN CAL LOOKUP'!$A:$J,10,1))),"Not Applicable")</f>
        <v>Q3, FY25</v>
      </c>
    </row>
    <row r="394" spans="1:14" x14ac:dyDescent="0.25">
      <c r="A394" t="s">
        <v>1</v>
      </c>
      <c r="B394" t="s">
        <v>95</v>
      </c>
      <c r="C394" t="s">
        <v>14</v>
      </c>
      <c r="D394" s="3">
        <v>45677</v>
      </c>
      <c r="E394" t="s">
        <v>257</v>
      </c>
      <c r="F394" t="s">
        <v>834</v>
      </c>
      <c r="G394" t="s">
        <v>1448</v>
      </c>
      <c r="H394" t="s">
        <v>1370</v>
      </c>
      <c r="I394" t="s">
        <v>17</v>
      </c>
      <c r="J394" s="3">
        <v>45678</v>
      </c>
      <c r="K394" s="3">
        <v>45618</v>
      </c>
      <c r="M394" s="8" t="str">
        <f>IFERROR(IF(I394="Booked",VLOOKUP(K394,'FIN CAL LOOKUP'!$A:$J,7,1),IF(I394="Complete",VLOOKUP(J394,'FIN CAL LOOKUP'!$A:$J,7,1),VLOOKUP(D394,'FIN CAL LOOKUP'!$A:$J,7,1))),"Not Applicable")</f>
        <v>JAN, FY25</v>
      </c>
      <c r="N394" s="8" t="str">
        <f>IFERROR(IF(I394="Booked",VLOOKUP(K394,'FIN CAL LOOKUP'!$A:$J,10,1),IF(I394="Complete",VLOOKUP(J394,'FIN CAL LOOKUP'!$A:$J,10,1),VLOOKUP(D394,'FIN CAL LOOKUP'!$A:$J,10,1))),"Not Applicable")</f>
        <v>Q3, FY25</v>
      </c>
    </row>
    <row r="395" spans="1:14" x14ac:dyDescent="0.25">
      <c r="A395" t="s">
        <v>1</v>
      </c>
      <c r="B395" t="s">
        <v>95</v>
      </c>
      <c r="C395" t="s">
        <v>14</v>
      </c>
      <c r="D395" s="3">
        <v>45677</v>
      </c>
      <c r="E395" t="s">
        <v>257</v>
      </c>
      <c r="F395" t="s">
        <v>834</v>
      </c>
      <c r="G395" t="s">
        <v>1448</v>
      </c>
      <c r="H395" t="s">
        <v>8</v>
      </c>
      <c r="I395" t="s">
        <v>17</v>
      </c>
      <c r="J395" s="3">
        <v>45678</v>
      </c>
      <c r="K395" s="3">
        <v>45618</v>
      </c>
      <c r="M395" s="8" t="str">
        <f>IFERROR(IF(I395="Booked",VLOOKUP(K395,'FIN CAL LOOKUP'!$A:$J,7,1),IF(I395="Complete",VLOOKUP(J395,'FIN CAL LOOKUP'!$A:$J,7,1),VLOOKUP(D395,'FIN CAL LOOKUP'!$A:$J,7,1))),"Not Applicable")</f>
        <v>JAN, FY25</v>
      </c>
      <c r="N395" s="8" t="str">
        <f>IFERROR(IF(I395="Booked",VLOOKUP(K395,'FIN CAL LOOKUP'!$A:$J,10,1),IF(I395="Complete",VLOOKUP(J395,'FIN CAL LOOKUP'!$A:$J,10,1),VLOOKUP(D395,'FIN CAL LOOKUP'!$A:$J,10,1))),"Not Applicable")</f>
        <v>Q3, FY25</v>
      </c>
    </row>
    <row r="396" spans="1:14" x14ac:dyDescent="0.25">
      <c r="A396" t="s">
        <v>1</v>
      </c>
      <c r="B396" t="s">
        <v>95</v>
      </c>
      <c r="C396" t="s">
        <v>14</v>
      </c>
      <c r="D396" s="3">
        <v>45677</v>
      </c>
      <c r="E396" t="s">
        <v>257</v>
      </c>
      <c r="F396" t="s">
        <v>834</v>
      </c>
      <c r="G396" t="s">
        <v>1448</v>
      </c>
      <c r="H396" t="s">
        <v>9</v>
      </c>
      <c r="I396" t="s">
        <v>17</v>
      </c>
      <c r="J396" s="3">
        <v>45678</v>
      </c>
      <c r="K396" s="3">
        <v>45618</v>
      </c>
      <c r="M396" s="8" t="str">
        <f>IFERROR(IF(I396="Booked",VLOOKUP(K396,'FIN CAL LOOKUP'!$A:$J,7,1),IF(I396="Complete",VLOOKUP(J396,'FIN CAL LOOKUP'!$A:$J,7,1),VLOOKUP(D396,'FIN CAL LOOKUP'!$A:$J,7,1))),"Not Applicable")</f>
        <v>JAN, FY25</v>
      </c>
      <c r="N396" s="8" t="str">
        <f>IFERROR(IF(I396="Booked",VLOOKUP(K396,'FIN CAL LOOKUP'!$A:$J,10,1),IF(I396="Complete",VLOOKUP(J396,'FIN CAL LOOKUP'!$A:$J,10,1),VLOOKUP(D396,'FIN CAL LOOKUP'!$A:$J,10,1))),"Not Applicable")</f>
        <v>Q3, FY25</v>
      </c>
    </row>
    <row r="397" spans="1:14" x14ac:dyDescent="0.25">
      <c r="A397" t="s">
        <v>1</v>
      </c>
      <c r="B397" t="s">
        <v>95</v>
      </c>
      <c r="C397" t="s">
        <v>14</v>
      </c>
      <c r="D397" s="3">
        <v>45677</v>
      </c>
      <c r="E397" t="s">
        <v>257</v>
      </c>
      <c r="F397" t="s">
        <v>834</v>
      </c>
      <c r="G397" t="s">
        <v>1448</v>
      </c>
      <c r="H397" t="s">
        <v>10</v>
      </c>
      <c r="I397" t="s">
        <v>17</v>
      </c>
      <c r="J397" s="3">
        <v>45678</v>
      </c>
      <c r="K397" s="3">
        <v>45618</v>
      </c>
      <c r="M397" s="8" t="str">
        <f>IFERROR(IF(I397="Booked",VLOOKUP(K397,'FIN CAL LOOKUP'!$A:$J,7,1),IF(I397="Complete",VLOOKUP(J397,'FIN CAL LOOKUP'!$A:$J,7,1),VLOOKUP(D397,'FIN CAL LOOKUP'!$A:$J,7,1))),"Not Applicable")</f>
        <v>JAN, FY25</v>
      </c>
      <c r="N397" s="8" t="str">
        <f>IFERROR(IF(I397="Booked",VLOOKUP(K397,'FIN CAL LOOKUP'!$A:$J,10,1),IF(I397="Complete",VLOOKUP(J397,'FIN CAL LOOKUP'!$A:$J,10,1),VLOOKUP(D397,'FIN CAL LOOKUP'!$A:$J,10,1))),"Not Applicable")</f>
        <v>Q3, FY25</v>
      </c>
    </row>
    <row r="398" spans="1:14" x14ac:dyDescent="0.25">
      <c r="A398" t="s">
        <v>1</v>
      </c>
      <c r="B398" t="s">
        <v>95</v>
      </c>
      <c r="C398" t="s">
        <v>14</v>
      </c>
      <c r="D398" s="3">
        <v>45677</v>
      </c>
      <c r="E398" t="s">
        <v>257</v>
      </c>
      <c r="F398" t="s">
        <v>834</v>
      </c>
      <c r="G398" t="s">
        <v>1448</v>
      </c>
      <c r="H398" t="s">
        <v>11</v>
      </c>
      <c r="I398" t="s">
        <v>17</v>
      </c>
      <c r="J398" s="3">
        <v>45678</v>
      </c>
      <c r="K398" s="3">
        <v>45618</v>
      </c>
      <c r="M398" s="8" t="str">
        <f>IFERROR(IF(I398="Booked",VLOOKUP(K398,'FIN CAL LOOKUP'!$A:$J,7,1),IF(I398="Complete",VLOOKUP(J398,'FIN CAL LOOKUP'!$A:$J,7,1),VLOOKUP(D398,'FIN CAL LOOKUP'!$A:$J,7,1))),"Not Applicable")</f>
        <v>JAN, FY25</v>
      </c>
      <c r="N398" s="8" t="str">
        <f>IFERROR(IF(I398="Booked",VLOOKUP(K398,'FIN CAL LOOKUP'!$A:$J,10,1),IF(I398="Complete",VLOOKUP(J398,'FIN CAL LOOKUP'!$A:$J,10,1),VLOOKUP(D398,'FIN CAL LOOKUP'!$A:$J,10,1))),"Not Applicable")</f>
        <v>Q3, FY25</v>
      </c>
    </row>
    <row r="399" spans="1:14" x14ac:dyDescent="0.25">
      <c r="A399" t="s">
        <v>41</v>
      </c>
      <c r="B399" t="s">
        <v>42</v>
      </c>
      <c r="C399" t="s">
        <v>14</v>
      </c>
      <c r="D399" s="3">
        <v>45670</v>
      </c>
      <c r="E399" t="s">
        <v>1466</v>
      </c>
      <c r="F399" t="s">
        <v>1467</v>
      </c>
      <c r="G399" t="s">
        <v>1468</v>
      </c>
      <c r="H399" t="s">
        <v>4</v>
      </c>
      <c r="I399" t="s">
        <v>17</v>
      </c>
      <c r="J399" s="3">
        <v>45676</v>
      </c>
      <c r="K399" s="3">
        <v>44840</v>
      </c>
      <c r="M399" s="8" t="str">
        <f>IFERROR(IF(I399="Booked",VLOOKUP(K399,'FIN CAL LOOKUP'!$A:$J,7,1),IF(I399="Complete",VLOOKUP(J399,'FIN CAL LOOKUP'!$A:$J,7,1),VLOOKUP(D399,'FIN CAL LOOKUP'!$A:$J,7,1))),"Not Applicable")</f>
        <v>JAN, FY25</v>
      </c>
      <c r="N399" s="8" t="str">
        <f>IFERROR(IF(I399="Booked",VLOOKUP(K399,'FIN CAL LOOKUP'!$A:$J,10,1),IF(I399="Complete",VLOOKUP(J399,'FIN CAL LOOKUP'!$A:$J,10,1),VLOOKUP(D399,'FIN CAL LOOKUP'!$A:$J,10,1))),"Not Applicable")</f>
        <v>Q3, FY25</v>
      </c>
    </row>
    <row r="400" spans="1:14" x14ac:dyDescent="0.25">
      <c r="A400" t="s">
        <v>41</v>
      </c>
      <c r="B400" t="s">
        <v>42</v>
      </c>
      <c r="C400" t="s">
        <v>14</v>
      </c>
      <c r="D400" s="3">
        <v>45670</v>
      </c>
      <c r="E400" t="s">
        <v>1466</v>
      </c>
      <c r="F400" t="s">
        <v>1467</v>
      </c>
      <c r="G400" t="s">
        <v>1468</v>
      </c>
      <c r="H400" t="s">
        <v>7</v>
      </c>
      <c r="I400" t="s">
        <v>17</v>
      </c>
      <c r="J400" s="3">
        <v>45676</v>
      </c>
      <c r="K400" s="3">
        <v>44840</v>
      </c>
      <c r="M400" s="8" t="str">
        <f>IFERROR(IF(I400="Booked",VLOOKUP(K400,'FIN CAL LOOKUP'!$A:$J,7,1),IF(I400="Complete",VLOOKUP(J400,'FIN CAL LOOKUP'!$A:$J,7,1),VLOOKUP(D400,'FIN CAL LOOKUP'!$A:$J,7,1))),"Not Applicable")</f>
        <v>JAN, FY25</v>
      </c>
      <c r="N400" s="8" t="str">
        <f>IFERROR(IF(I400="Booked",VLOOKUP(K400,'FIN CAL LOOKUP'!$A:$J,10,1),IF(I400="Complete",VLOOKUP(J400,'FIN CAL LOOKUP'!$A:$J,10,1),VLOOKUP(D400,'FIN CAL LOOKUP'!$A:$J,10,1))),"Not Applicable")</f>
        <v>Q3, FY25</v>
      </c>
    </row>
    <row r="401" spans="1:14" x14ac:dyDescent="0.25">
      <c r="A401" t="s">
        <v>41</v>
      </c>
      <c r="B401" t="s">
        <v>42</v>
      </c>
      <c r="C401" t="s">
        <v>14</v>
      </c>
      <c r="D401" s="3">
        <v>45670</v>
      </c>
      <c r="E401" t="s">
        <v>1466</v>
      </c>
      <c r="F401" t="s">
        <v>1467</v>
      </c>
      <c r="G401" t="s">
        <v>1468</v>
      </c>
      <c r="H401" t="s">
        <v>1366</v>
      </c>
      <c r="I401" t="s">
        <v>17</v>
      </c>
      <c r="J401" s="3">
        <v>45676</v>
      </c>
      <c r="K401" s="3">
        <v>45673</v>
      </c>
      <c r="M401" s="8" t="str">
        <f>IFERROR(IF(I401="Booked",VLOOKUP(K401,'FIN CAL LOOKUP'!$A:$J,7,1),IF(I401="Complete",VLOOKUP(J401,'FIN CAL LOOKUP'!$A:$J,7,1),VLOOKUP(D401,'FIN CAL LOOKUP'!$A:$J,7,1))),"Not Applicable")</f>
        <v>JAN, FY25</v>
      </c>
      <c r="N401" s="8" t="str">
        <f>IFERROR(IF(I401="Booked",VLOOKUP(K401,'FIN CAL LOOKUP'!$A:$J,10,1),IF(I401="Complete",VLOOKUP(J401,'FIN CAL LOOKUP'!$A:$J,10,1),VLOOKUP(D401,'FIN CAL LOOKUP'!$A:$J,10,1))),"Not Applicable")</f>
        <v>Q3, FY25</v>
      </c>
    </row>
    <row r="402" spans="1:14" x14ac:dyDescent="0.25">
      <c r="A402" t="s">
        <v>41</v>
      </c>
      <c r="B402" t="s">
        <v>42</v>
      </c>
      <c r="C402" t="s">
        <v>14</v>
      </c>
      <c r="D402" s="3">
        <v>45670</v>
      </c>
      <c r="E402" t="s">
        <v>1466</v>
      </c>
      <c r="F402" t="s">
        <v>1467</v>
      </c>
      <c r="G402" t="s">
        <v>1468</v>
      </c>
      <c r="H402" t="s">
        <v>1367</v>
      </c>
      <c r="I402" t="s">
        <v>17</v>
      </c>
      <c r="J402" s="3">
        <v>45676</v>
      </c>
      <c r="K402" s="3">
        <v>45673</v>
      </c>
      <c r="M402" s="8" t="str">
        <f>IFERROR(IF(I402="Booked",VLOOKUP(K402,'FIN CAL LOOKUP'!$A:$J,7,1),IF(I402="Complete",VLOOKUP(J402,'FIN CAL LOOKUP'!$A:$J,7,1),VLOOKUP(D402,'FIN CAL LOOKUP'!$A:$J,7,1))),"Not Applicable")</f>
        <v>JAN, FY25</v>
      </c>
      <c r="N402" s="8" t="str">
        <f>IFERROR(IF(I402="Booked",VLOOKUP(K402,'FIN CAL LOOKUP'!$A:$J,10,1),IF(I402="Complete",VLOOKUP(J402,'FIN CAL LOOKUP'!$A:$J,10,1),VLOOKUP(D402,'FIN CAL LOOKUP'!$A:$J,10,1))),"Not Applicable")</f>
        <v>Q3, FY25</v>
      </c>
    </row>
    <row r="403" spans="1:14" x14ac:dyDescent="0.25">
      <c r="A403" t="s">
        <v>41</v>
      </c>
      <c r="B403" t="s">
        <v>42</v>
      </c>
      <c r="C403" t="s">
        <v>14</v>
      </c>
      <c r="D403" s="3">
        <v>45670</v>
      </c>
      <c r="E403" t="s">
        <v>1466</v>
      </c>
      <c r="F403" t="s">
        <v>1467</v>
      </c>
      <c r="G403" t="s">
        <v>1468</v>
      </c>
      <c r="H403" t="s">
        <v>1368</v>
      </c>
      <c r="I403" t="s">
        <v>17</v>
      </c>
      <c r="J403" s="3">
        <v>45676</v>
      </c>
      <c r="K403" s="3">
        <v>45673</v>
      </c>
      <c r="M403" s="8" t="str">
        <f>IFERROR(IF(I403="Booked",VLOOKUP(K403,'FIN CAL LOOKUP'!$A:$J,7,1),IF(I403="Complete",VLOOKUP(J403,'FIN CAL LOOKUP'!$A:$J,7,1),VLOOKUP(D403,'FIN CAL LOOKUP'!$A:$J,7,1))),"Not Applicable")</f>
        <v>JAN, FY25</v>
      </c>
      <c r="N403" s="8" t="str">
        <f>IFERROR(IF(I403="Booked",VLOOKUP(K403,'FIN CAL LOOKUP'!$A:$J,10,1),IF(I403="Complete",VLOOKUP(J403,'FIN CAL LOOKUP'!$A:$J,10,1),VLOOKUP(D403,'FIN CAL LOOKUP'!$A:$J,10,1))),"Not Applicable")</f>
        <v>Q3, FY25</v>
      </c>
    </row>
    <row r="404" spans="1:14" x14ac:dyDescent="0.25">
      <c r="A404" t="s">
        <v>41</v>
      </c>
      <c r="B404" t="s">
        <v>42</v>
      </c>
      <c r="C404" t="s">
        <v>14</v>
      </c>
      <c r="D404" s="3">
        <v>45670</v>
      </c>
      <c r="E404" t="s">
        <v>1466</v>
      </c>
      <c r="F404" t="s">
        <v>1467</v>
      </c>
      <c r="G404" t="s">
        <v>1468</v>
      </c>
      <c r="H404" t="s">
        <v>1369</v>
      </c>
      <c r="I404" t="s">
        <v>17</v>
      </c>
      <c r="J404" s="3">
        <v>45676</v>
      </c>
      <c r="K404" s="3">
        <v>45673</v>
      </c>
      <c r="M404" s="8" t="str">
        <f>IFERROR(IF(I404="Booked",VLOOKUP(K404,'FIN CAL LOOKUP'!$A:$J,7,1),IF(I404="Complete",VLOOKUP(J404,'FIN CAL LOOKUP'!$A:$J,7,1),VLOOKUP(D404,'FIN CAL LOOKUP'!$A:$J,7,1))),"Not Applicable")</f>
        <v>JAN, FY25</v>
      </c>
      <c r="N404" s="8" t="str">
        <f>IFERROR(IF(I404="Booked",VLOOKUP(K404,'FIN CAL LOOKUP'!$A:$J,10,1),IF(I404="Complete",VLOOKUP(J404,'FIN CAL LOOKUP'!$A:$J,10,1),VLOOKUP(D404,'FIN CAL LOOKUP'!$A:$J,10,1))),"Not Applicable")</f>
        <v>Q3, FY25</v>
      </c>
    </row>
    <row r="405" spans="1:14" x14ac:dyDescent="0.25">
      <c r="A405" t="s">
        <v>41</v>
      </c>
      <c r="B405" t="s">
        <v>42</v>
      </c>
      <c r="C405" t="s">
        <v>14</v>
      </c>
      <c r="D405" s="3">
        <v>45670</v>
      </c>
      <c r="E405" t="s">
        <v>1466</v>
      </c>
      <c r="F405" t="s">
        <v>1467</v>
      </c>
      <c r="G405" t="s">
        <v>1468</v>
      </c>
      <c r="H405" t="s">
        <v>1370</v>
      </c>
      <c r="I405" t="s">
        <v>17</v>
      </c>
      <c r="J405" s="3">
        <v>45676</v>
      </c>
      <c r="K405" s="3">
        <v>45673</v>
      </c>
      <c r="M405" s="8" t="str">
        <f>IFERROR(IF(I405="Booked",VLOOKUP(K405,'FIN CAL LOOKUP'!$A:$J,7,1),IF(I405="Complete",VLOOKUP(J405,'FIN CAL LOOKUP'!$A:$J,7,1),VLOOKUP(D405,'FIN CAL LOOKUP'!$A:$J,7,1))),"Not Applicable")</f>
        <v>JAN, FY25</v>
      </c>
      <c r="N405" s="8" t="str">
        <f>IFERROR(IF(I405="Booked",VLOOKUP(K405,'FIN CAL LOOKUP'!$A:$J,10,1),IF(I405="Complete",VLOOKUP(J405,'FIN CAL LOOKUP'!$A:$J,10,1),VLOOKUP(D405,'FIN CAL LOOKUP'!$A:$J,10,1))),"Not Applicable")</f>
        <v>Q3, FY25</v>
      </c>
    </row>
    <row r="406" spans="1:14" x14ac:dyDescent="0.25">
      <c r="A406" t="s">
        <v>41</v>
      </c>
      <c r="B406" t="s">
        <v>42</v>
      </c>
      <c r="C406" t="s">
        <v>14</v>
      </c>
      <c r="D406" s="3">
        <v>45670</v>
      </c>
      <c r="E406" t="s">
        <v>1466</v>
      </c>
      <c r="F406" t="s">
        <v>1467</v>
      </c>
      <c r="G406" t="s">
        <v>1468</v>
      </c>
      <c r="H406" t="s">
        <v>1370</v>
      </c>
      <c r="I406" t="s">
        <v>17</v>
      </c>
      <c r="J406" s="3">
        <v>45676</v>
      </c>
      <c r="K406" s="3">
        <v>45676</v>
      </c>
      <c r="M406" s="8" t="str">
        <f>IFERROR(IF(I406="Booked",VLOOKUP(K406,'FIN CAL LOOKUP'!$A:$J,7,1),IF(I406="Complete",VLOOKUP(J406,'FIN CAL LOOKUP'!$A:$J,7,1),VLOOKUP(D406,'FIN CAL LOOKUP'!$A:$J,7,1))),"Not Applicable")</f>
        <v>JAN, FY25</v>
      </c>
      <c r="N406" s="8" t="str">
        <f>IFERROR(IF(I406="Booked",VLOOKUP(K406,'FIN CAL LOOKUP'!$A:$J,10,1),IF(I406="Complete",VLOOKUP(J406,'FIN CAL LOOKUP'!$A:$J,10,1),VLOOKUP(D406,'FIN CAL LOOKUP'!$A:$J,10,1))),"Not Applicable")</f>
        <v>Q3, FY25</v>
      </c>
    </row>
    <row r="407" spans="1:14" x14ac:dyDescent="0.25">
      <c r="A407" t="s">
        <v>41</v>
      </c>
      <c r="B407" t="s">
        <v>42</v>
      </c>
      <c r="C407" t="s">
        <v>14</v>
      </c>
      <c r="D407" s="3">
        <v>45670</v>
      </c>
      <c r="E407" t="s">
        <v>1466</v>
      </c>
      <c r="F407" t="s">
        <v>1467</v>
      </c>
      <c r="G407" t="s">
        <v>1468</v>
      </c>
      <c r="H407" t="s">
        <v>8</v>
      </c>
      <c r="I407" t="s">
        <v>17</v>
      </c>
      <c r="J407" s="3">
        <v>45676</v>
      </c>
      <c r="K407" s="3">
        <v>45673</v>
      </c>
      <c r="M407" s="8" t="str">
        <f>IFERROR(IF(I407="Booked",VLOOKUP(K407,'FIN CAL LOOKUP'!$A:$J,7,1),IF(I407="Complete",VLOOKUP(J407,'FIN CAL LOOKUP'!$A:$J,7,1),VLOOKUP(D407,'FIN CAL LOOKUP'!$A:$J,7,1))),"Not Applicable")</f>
        <v>JAN, FY25</v>
      </c>
      <c r="N407" s="8" t="str">
        <f>IFERROR(IF(I407="Booked",VLOOKUP(K407,'FIN CAL LOOKUP'!$A:$J,10,1),IF(I407="Complete",VLOOKUP(J407,'FIN CAL LOOKUP'!$A:$J,10,1),VLOOKUP(D407,'FIN CAL LOOKUP'!$A:$J,10,1))),"Not Applicable")</f>
        <v>Q3, FY25</v>
      </c>
    </row>
    <row r="408" spans="1:14" x14ac:dyDescent="0.25">
      <c r="A408" t="s">
        <v>41</v>
      </c>
      <c r="B408" t="s">
        <v>42</v>
      </c>
      <c r="C408" t="s">
        <v>14</v>
      </c>
      <c r="D408" s="3">
        <v>45670</v>
      </c>
      <c r="E408" t="s">
        <v>1466</v>
      </c>
      <c r="F408" t="s">
        <v>1467</v>
      </c>
      <c r="G408" t="s">
        <v>1468</v>
      </c>
      <c r="H408" t="s">
        <v>9</v>
      </c>
      <c r="I408" t="s">
        <v>17</v>
      </c>
      <c r="J408" s="3">
        <v>45676</v>
      </c>
      <c r="K408" s="3">
        <v>45673</v>
      </c>
      <c r="M408" s="8" t="str">
        <f>IFERROR(IF(I408="Booked",VLOOKUP(K408,'FIN CAL LOOKUP'!$A:$J,7,1),IF(I408="Complete",VLOOKUP(J408,'FIN CAL LOOKUP'!$A:$J,7,1),VLOOKUP(D408,'FIN CAL LOOKUP'!$A:$J,7,1))),"Not Applicable")</f>
        <v>JAN, FY25</v>
      </c>
      <c r="N408" s="8" t="str">
        <f>IFERROR(IF(I408="Booked",VLOOKUP(K408,'FIN CAL LOOKUP'!$A:$J,10,1),IF(I408="Complete",VLOOKUP(J408,'FIN CAL LOOKUP'!$A:$J,10,1),VLOOKUP(D408,'FIN CAL LOOKUP'!$A:$J,10,1))),"Not Applicable")</f>
        <v>Q3, FY25</v>
      </c>
    </row>
    <row r="409" spans="1:14" x14ac:dyDescent="0.25">
      <c r="A409" t="s">
        <v>41</v>
      </c>
      <c r="B409" t="s">
        <v>42</v>
      </c>
      <c r="C409" t="s">
        <v>14</v>
      </c>
      <c r="D409" s="3">
        <v>45670</v>
      </c>
      <c r="E409" t="s">
        <v>1466</v>
      </c>
      <c r="F409" t="s">
        <v>1467</v>
      </c>
      <c r="G409" t="s">
        <v>1468</v>
      </c>
      <c r="H409" t="s">
        <v>10</v>
      </c>
      <c r="I409" t="s">
        <v>17</v>
      </c>
      <c r="J409" s="3">
        <v>45676</v>
      </c>
      <c r="K409" s="3">
        <v>45673</v>
      </c>
      <c r="M409" s="8" t="str">
        <f>IFERROR(IF(I409="Booked",VLOOKUP(K409,'FIN CAL LOOKUP'!$A:$J,7,1),IF(I409="Complete",VLOOKUP(J409,'FIN CAL LOOKUP'!$A:$J,7,1),VLOOKUP(D409,'FIN CAL LOOKUP'!$A:$J,7,1))),"Not Applicable")</f>
        <v>JAN, FY25</v>
      </c>
      <c r="N409" s="8" t="str">
        <f>IFERROR(IF(I409="Booked",VLOOKUP(K409,'FIN CAL LOOKUP'!$A:$J,10,1),IF(I409="Complete",VLOOKUP(J409,'FIN CAL LOOKUP'!$A:$J,10,1),VLOOKUP(D409,'FIN CAL LOOKUP'!$A:$J,10,1))),"Not Applicable")</f>
        <v>Q3, FY25</v>
      </c>
    </row>
    <row r="410" spans="1:14" x14ac:dyDescent="0.25">
      <c r="A410" t="s">
        <v>41</v>
      </c>
      <c r="B410" t="s">
        <v>42</v>
      </c>
      <c r="C410" t="s">
        <v>14</v>
      </c>
      <c r="D410" s="3">
        <v>45670</v>
      </c>
      <c r="E410" t="s">
        <v>1466</v>
      </c>
      <c r="F410" t="s">
        <v>1467</v>
      </c>
      <c r="G410" t="s">
        <v>1468</v>
      </c>
      <c r="H410" t="s">
        <v>11</v>
      </c>
      <c r="I410" t="s">
        <v>17</v>
      </c>
      <c r="J410" s="3">
        <v>45676</v>
      </c>
      <c r="K410" s="3">
        <v>45673</v>
      </c>
      <c r="M410" s="8" t="str">
        <f>IFERROR(IF(I410="Booked",VLOOKUP(K410,'FIN CAL LOOKUP'!$A:$J,7,1),IF(I410="Complete",VLOOKUP(J410,'FIN CAL LOOKUP'!$A:$J,7,1),VLOOKUP(D410,'FIN CAL LOOKUP'!$A:$J,7,1))),"Not Applicable")</f>
        <v>JAN, FY25</v>
      </c>
      <c r="N410" s="8" t="str">
        <f>IFERROR(IF(I410="Booked",VLOOKUP(K410,'FIN CAL LOOKUP'!$A:$J,10,1),IF(I410="Complete",VLOOKUP(J410,'FIN CAL LOOKUP'!$A:$J,10,1),VLOOKUP(D410,'FIN CAL LOOKUP'!$A:$J,10,1))),"Not Applicable")</f>
        <v>Q3, FY25</v>
      </c>
    </row>
    <row r="411" spans="1:14" x14ac:dyDescent="0.25">
      <c r="A411" t="s">
        <v>46</v>
      </c>
      <c r="C411" t="s">
        <v>47</v>
      </c>
      <c r="D411" s="3">
        <v>45663</v>
      </c>
      <c r="E411" t="s">
        <v>1469</v>
      </c>
      <c r="F411" t="s">
        <v>664</v>
      </c>
      <c r="G411" t="s">
        <v>1470</v>
      </c>
      <c r="H411" t="s">
        <v>4</v>
      </c>
      <c r="I411" t="s">
        <v>17</v>
      </c>
      <c r="J411" s="3">
        <v>45664</v>
      </c>
      <c r="K411" s="3">
        <v>45619</v>
      </c>
      <c r="M411" s="8" t="str">
        <f>IFERROR(IF(I411="Booked",VLOOKUP(K411,'FIN CAL LOOKUP'!$A:$J,7,1),IF(I411="Complete",VLOOKUP(J411,'FIN CAL LOOKUP'!$A:$J,7,1),VLOOKUP(D411,'FIN CAL LOOKUP'!$A:$J,7,1))),"Not Applicable")</f>
        <v>JAN, FY25</v>
      </c>
      <c r="N411" s="8" t="str">
        <f>IFERROR(IF(I411="Booked",VLOOKUP(K411,'FIN CAL LOOKUP'!$A:$J,10,1),IF(I411="Complete",VLOOKUP(J411,'FIN CAL LOOKUP'!$A:$J,10,1),VLOOKUP(D411,'FIN CAL LOOKUP'!$A:$J,10,1))),"Not Applicable")</f>
        <v>Q3, FY25</v>
      </c>
    </row>
    <row r="412" spans="1:14" x14ac:dyDescent="0.25">
      <c r="A412" t="s">
        <v>46</v>
      </c>
      <c r="C412" t="s">
        <v>47</v>
      </c>
      <c r="D412" s="3">
        <v>45663</v>
      </c>
      <c r="E412" t="s">
        <v>1469</v>
      </c>
      <c r="F412" t="s">
        <v>664</v>
      </c>
      <c r="G412" t="s">
        <v>1470</v>
      </c>
      <c r="H412" t="s">
        <v>7</v>
      </c>
      <c r="I412" t="s">
        <v>17</v>
      </c>
      <c r="J412" s="3">
        <v>45664</v>
      </c>
      <c r="K412" s="3">
        <v>45619</v>
      </c>
      <c r="M412" s="8" t="str">
        <f>IFERROR(IF(I412="Booked",VLOOKUP(K412,'FIN CAL LOOKUP'!$A:$J,7,1),IF(I412="Complete",VLOOKUP(J412,'FIN CAL LOOKUP'!$A:$J,7,1),VLOOKUP(D412,'FIN CAL LOOKUP'!$A:$J,7,1))),"Not Applicable")</f>
        <v>JAN, FY25</v>
      </c>
      <c r="N412" s="8" t="str">
        <f>IFERROR(IF(I412="Booked",VLOOKUP(K412,'FIN CAL LOOKUP'!$A:$J,10,1),IF(I412="Complete",VLOOKUP(J412,'FIN CAL LOOKUP'!$A:$J,10,1),VLOOKUP(D412,'FIN CAL LOOKUP'!$A:$J,10,1))),"Not Applicable")</f>
        <v>Q3, FY25</v>
      </c>
    </row>
    <row r="413" spans="1:14" x14ac:dyDescent="0.25">
      <c r="A413" t="s">
        <v>46</v>
      </c>
      <c r="C413" t="s">
        <v>47</v>
      </c>
      <c r="D413" s="3">
        <v>45663</v>
      </c>
      <c r="E413" t="s">
        <v>1469</v>
      </c>
      <c r="F413" t="s">
        <v>664</v>
      </c>
      <c r="G413" t="s">
        <v>1470</v>
      </c>
      <c r="H413" t="s">
        <v>1366</v>
      </c>
      <c r="I413" t="s">
        <v>17</v>
      </c>
      <c r="J413" s="3">
        <v>45664</v>
      </c>
      <c r="K413" s="3">
        <v>45619</v>
      </c>
      <c r="M413" s="8" t="str">
        <f>IFERROR(IF(I413="Booked",VLOOKUP(K413,'FIN CAL LOOKUP'!$A:$J,7,1),IF(I413="Complete",VLOOKUP(J413,'FIN CAL LOOKUP'!$A:$J,7,1),VLOOKUP(D413,'FIN CAL LOOKUP'!$A:$J,7,1))),"Not Applicable")</f>
        <v>JAN, FY25</v>
      </c>
      <c r="N413" s="8" t="str">
        <f>IFERROR(IF(I413="Booked",VLOOKUP(K413,'FIN CAL LOOKUP'!$A:$J,10,1),IF(I413="Complete",VLOOKUP(J413,'FIN CAL LOOKUP'!$A:$J,10,1),VLOOKUP(D413,'FIN CAL LOOKUP'!$A:$J,10,1))),"Not Applicable")</f>
        <v>Q3, FY25</v>
      </c>
    </row>
    <row r="414" spans="1:14" x14ac:dyDescent="0.25">
      <c r="A414" t="s">
        <v>46</v>
      </c>
      <c r="C414" t="s">
        <v>47</v>
      </c>
      <c r="D414" s="3">
        <v>45663</v>
      </c>
      <c r="E414" t="s">
        <v>1469</v>
      </c>
      <c r="F414" t="s">
        <v>664</v>
      </c>
      <c r="G414" t="s">
        <v>1470</v>
      </c>
      <c r="H414" t="s">
        <v>1367</v>
      </c>
      <c r="I414" t="s">
        <v>17</v>
      </c>
      <c r="J414" s="3">
        <v>45664</v>
      </c>
      <c r="K414" s="3">
        <v>45619</v>
      </c>
      <c r="M414" s="8" t="str">
        <f>IFERROR(IF(I414="Booked",VLOOKUP(K414,'FIN CAL LOOKUP'!$A:$J,7,1),IF(I414="Complete",VLOOKUP(J414,'FIN CAL LOOKUP'!$A:$J,7,1),VLOOKUP(D414,'FIN CAL LOOKUP'!$A:$J,7,1))),"Not Applicable")</f>
        <v>JAN, FY25</v>
      </c>
      <c r="N414" s="8" t="str">
        <f>IFERROR(IF(I414="Booked",VLOOKUP(K414,'FIN CAL LOOKUP'!$A:$J,10,1),IF(I414="Complete",VLOOKUP(J414,'FIN CAL LOOKUP'!$A:$J,10,1),VLOOKUP(D414,'FIN CAL LOOKUP'!$A:$J,10,1))),"Not Applicable")</f>
        <v>Q3, FY25</v>
      </c>
    </row>
    <row r="415" spans="1:14" x14ac:dyDescent="0.25">
      <c r="A415" t="s">
        <v>46</v>
      </c>
      <c r="C415" t="s">
        <v>47</v>
      </c>
      <c r="D415" s="3">
        <v>45663</v>
      </c>
      <c r="E415" t="s">
        <v>1469</v>
      </c>
      <c r="F415" t="s">
        <v>664</v>
      </c>
      <c r="G415" t="s">
        <v>1470</v>
      </c>
      <c r="H415" t="s">
        <v>1368</v>
      </c>
      <c r="I415" t="s">
        <v>17</v>
      </c>
      <c r="J415" s="3">
        <v>45664</v>
      </c>
      <c r="K415" s="3">
        <v>45619</v>
      </c>
      <c r="M415" s="8" t="str">
        <f>IFERROR(IF(I415="Booked",VLOOKUP(K415,'FIN CAL LOOKUP'!$A:$J,7,1),IF(I415="Complete",VLOOKUP(J415,'FIN CAL LOOKUP'!$A:$J,7,1),VLOOKUP(D415,'FIN CAL LOOKUP'!$A:$J,7,1))),"Not Applicable")</f>
        <v>JAN, FY25</v>
      </c>
      <c r="N415" s="8" t="str">
        <f>IFERROR(IF(I415="Booked",VLOOKUP(K415,'FIN CAL LOOKUP'!$A:$J,10,1),IF(I415="Complete",VLOOKUP(J415,'FIN CAL LOOKUP'!$A:$J,10,1),VLOOKUP(D415,'FIN CAL LOOKUP'!$A:$J,10,1))),"Not Applicable")</f>
        <v>Q3, FY25</v>
      </c>
    </row>
    <row r="416" spans="1:14" x14ac:dyDescent="0.25">
      <c r="A416" t="s">
        <v>46</v>
      </c>
      <c r="C416" t="s">
        <v>47</v>
      </c>
      <c r="D416" s="3">
        <v>45663</v>
      </c>
      <c r="E416" t="s">
        <v>1469</v>
      </c>
      <c r="F416" t="s">
        <v>664</v>
      </c>
      <c r="G416" t="s">
        <v>1470</v>
      </c>
      <c r="H416" t="s">
        <v>1369</v>
      </c>
      <c r="I416" t="s">
        <v>17</v>
      </c>
      <c r="J416" s="3">
        <v>45664</v>
      </c>
      <c r="K416" s="3">
        <v>45619</v>
      </c>
      <c r="M416" s="8" t="str">
        <f>IFERROR(IF(I416="Booked",VLOOKUP(K416,'FIN CAL LOOKUP'!$A:$J,7,1),IF(I416="Complete",VLOOKUP(J416,'FIN CAL LOOKUP'!$A:$J,7,1),VLOOKUP(D416,'FIN CAL LOOKUP'!$A:$J,7,1))),"Not Applicable")</f>
        <v>JAN, FY25</v>
      </c>
      <c r="N416" s="8" t="str">
        <f>IFERROR(IF(I416="Booked",VLOOKUP(K416,'FIN CAL LOOKUP'!$A:$J,10,1),IF(I416="Complete",VLOOKUP(J416,'FIN CAL LOOKUP'!$A:$J,10,1),VLOOKUP(D416,'FIN CAL LOOKUP'!$A:$J,10,1))),"Not Applicable")</f>
        <v>Q3, FY25</v>
      </c>
    </row>
    <row r="417" spans="1:14" x14ac:dyDescent="0.25">
      <c r="A417" t="s">
        <v>46</v>
      </c>
      <c r="C417" t="s">
        <v>47</v>
      </c>
      <c r="D417" s="3">
        <v>45663</v>
      </c>
      <c r="E417" t="s">
        <v>1469</v>
      </c>
      <c r="F417" t="s">
        <v>664</v>
      </c>
      <c r="G417" t="s">
        <v>1470</v>
      </c>
      <c r="H417" t="s">
        <v>1370</v>
      </c>
      <c r="I417" t="s">
        <v>17</v>
      </c>
      <c r="J417" s="3">
        <v>45664</v>
      </c>
      <c r="K417" s="3">
        <v>45619</v>
      </c>
      <c r="M417" s="8" t="str">
        <f>IFERROR(IF(I417="Booked",VLOOKUP(K417,'FIN CAL LOOKUP'!$A:$J,7,1),IF(I417="Complete",VLOOKUP(J417,'FIN CAL LOOKUP'!$A:$J,7,1),VLOOKUP(D417,'FIN CAL LOOKUP'!$A:$J,7,1))),"Not Applicable")</f>
        <v>JAN, FY25</v>
      </c>
      <c r="N417" s="8" t="str">
        <f>IFERROR(IF(I417="Booked",VLOOKUP(K417,'FIN CAL LOOKUP'!$A:$J,10,1),IF(I417="Complete",VLOOKUP(J417,'FIN CAL LOOKUP'!$A:$J,10,1),VLOOKUP(D417,'FIN CAL LOOKUP'!$A:$J,10,1))),"Not Applicable")</f>
        <v>Q3, FY25</v>
      </c>
    </row>
    <row r="418" spans="1:14" x14ac:dyDescent="0.25">
      <c r="A418" t="s">
        <v>46</v>
      </c>
      <c r="C418" t="s">
        <v>47</v>
      </c>
      <c r="D418" s="3">
        <v>45663</v>
      </c>
      <c r="E418" t="s">
        <v>1469</v>
      </c>
      <c r="F418" t="s">
        <v>664</v>
      </c>
      <c r="G418" t="s">
        <v>1470</v>
      </c>
      <c r="H418" t="s">
        <v>8</v>
      </c>
      <c r="I418" t="s">
        <v>17</v>
      </c>
      <c r="J418" s="3">
        <v>45663</v>
      </c>
      <c r="K418" s="3">
        <v>45619</v>
      </c>
      <c r="M418" s="8" t="str">
        <f>IFERROR(IF(I418="Booked",VLOOKUP(K418,'FIN CAL LOOKUP'!$A:$J,7,1),IF(I418="Complete",VLOOKUP(J418,'FIN CAL LOOKUP'!$A:$J,7,1),VLOOKUP(D418,'FIN CAL LOOKUP'!$A:$J,7,1))),"Not Applicable")</f>
        <v>JAN, FY25</v>
      </c>
      <c r="N418" s="8" t="str">
        <f>IFERROR(IF(I418="Booked",VLOOKUP(K418,'FIN CAL LOOKUP'!$A:$J,10,1),IF(I418="Complete",VLOOKUP(J418,'FIN CAL LOOKUP'!$A:$J,10,1),VLOOKUP(D418,'FIN CAL LOOKUP'!$A:$J,10,1))),"Not Applicable")</f>
        <v>Q3, FY25</v>
      </c>
    </row>
    <row r="419" spans="1:14" x14ac:dyDescent="0.25">
      <c r="A419" t="s">
        <v>46</v>
      </c>
      <c r="C419" t="s">
        <v>47</v>
      </c>
      <c r="D419" s="3">
        <v>45663</v>
      </c>
      <c r="E419" t="s">
        <v>1469</v>
      </c>
      <c r="F419" t="s">
        <v>664</v>
      </c>
      <c r="G419" t="s">
        <v>1470</v>
      </c>
      <c r="H419" t="s">
        <v>9</v>
      </c>
      <c r="I419" t="s">
        <v>17</v>
      </c>
      <c r="J419" s="3">
        <v>45663</v>
      </c>
      <c r="K419" s="3">
        <v>45619</v>
      </c>
      <c r="M419" s="8" t="str">
        <f>IFERROR(IF(I419="Booked",VLOOKUP(K419,'FIN CAL LOOKUP'!$A:$J,7,1),IF(I419="Complete",VLOOKUP(J419,'FIN CAL LOOKUP'!$A:$J,7,1),VLOOKUP(D419,'FIN CAL LOOKUP'!$A:$J,7,1))),"Not Applicable")</f>
        <v>JAN, FY25</v>
      </c>
      <c r="N419" s="8" t="str">
        <f>IFERROR(IF(I419="Booked",VLOOKUP(K419,'FIN CAL LOOKUP'!$A:$J,10,1),IF(I419="Complete",VLOOKUP(J419,'FIN CAL LOOKUP'!$A:$J,10,1),VLOOKUP(D419,'FIN CAL LOOKUP'!$A:$J,10,1))),"Not Applicable")</f>
        <v>Q3, FY25</v>
      </c>
    </row>
    <row r="420" spans="1:14" x14ac:dyDescent="0.25">
      <c r="A420" t="s">
        <v>46</v>
      </c>
      <c r="C420" t="s">
        <v>47</v>
      </c>
      <c r="D420" s="3">
        <v>45663</v>
      </c>
      <c r="E420" t="s">
        <v>1469</v>
      </c>
      <c r="F420" t="s">
        <v>664</v>
      </c>
      <c r="G420" t="s">
        <v>1470</v>
      </c>
      <c r="H420" t="s">
        <v>10</v>
      </c>
      <c r="I420" t="s">
        <v>17</v>
      </c>
      <c r="J420" s="3">
        <v>45664</v>
      </c>
      <c r="K420" s="3">
        <v>45619</v>
      </c>
      <c r="M420" s="8" t="str">
        <f>IFERROR(IF(I420="Booked",VLOOKUP(K420,'FIN CAL LOOKUP'!$A:$J,7,1),IF(I420="Complete",VLOOKUP(J420,'FIN CAL LOOKUP'!$A:$J,7,1),VLOOKUP(D420,'FIN CAL LOOKUP'!$A:$J,7,1))),"Not Applicable")</f>
        <v>JAN, FY25</v>
      </c>
      <c r="N420" s="8" t="str">
        <f>IFERROR(IF(I420="Booked",VLOOKUP(K420,'FIN CAL LOOKUP'!$A:$J,10,1),IF(I420="Complete",VLOOKUP(J420,'FIN CAL LOOKUP'!$A:$J,10,1),VLOOKUP(D420,'FIN CAL LOOKUP'!$A:$J,10,1))),"Not Applicable")</f>
        <v>Q3, FY25</v>
      </c>
    </row>
    <row r="421" spans="1:14" x14ac:dyDescent="0.25">
      <c r="A421" t="s">
        <v>46</v>
      </c>
      <c r="C421" t="s">
        <v>47</v>
      </c>
      <c r="D421" s="3">
        <v>45663</v>
      </c>
      <c r="E421" t="s">
        <v>1469</v>
      </c>
      <c r="F421" t="s">
        <v>664</v>
      </c>
      <c r="G421" t="s">
        <v>1470</v>
      </c>
      <c r="H421" t="s">
        <v>10</v>
      </c>
      <c r="I421" t="s">
        <v>17</v>
      </c>
      <c r="J421" s="3">
        <v>45670</v>
      </c>
      <c r="K421" s="3">
        <v>45667</v>
      </c>
      <c r="M421" s="8" t="str">
        <f>IFERROR(IF(I421="Booked",VLOOKUP(K421,'FIN CAL LOOKUP'!$A:$J,7,1),IF(I421="Complete",VLOOKUP(J421,'FIN CAL LOOKUP'!$A:$J,7,1),VLOOKUP(D421,'FIN CAL LOOKUP'!$A:$J,7,1))),"Not Applicable")</f>
        <v>JAN, FY25</v>
      </c>
      <c r="N421" s="8" t="str">
        <f>IFERROR(IF(I421="Booked",VLOOKUP(K421,'FIN CAL LOOKUP'!$A:$J,10,1),IF(I421="Complete",VLOOKUP(J421,'FIN CAL LOOKUP'!$A:$J,10,1),VLOOKUP(D421,'FIN CAL LOOKUP'!$A:$J,10,1))),"Not Applicable")</f>
        <v>Q3, FY25</v>
      </c>
    </row>
    <row r="422" spans="1:14" x14ac:dyDescent="0.25">
      <c r="A422" t="s">
        <v>46</v>
      </c>
      <c r="C422" t="s">
        <v>47</v>
      </c>
      <c r="D422" s="3">
        <v>45663</v>
      </c>
      <c r="E422" t="s">
        <v>1469</v>
      </c>
      <c r="F422" t="s">
        <v>664</v>
      </c>
      <c r="G422" t="s">
        <v>1470</v>
      </c>
      <c r="H422" t="s">
        <v>11</v>
      </c>
      <c r="I422" t="s">
        <v>17</v>
      </c>
      <c r="J422" s="3">
        <v>45664</v>
      </c>
      <c r="K422" s="3">
        <v>45619</v>
      </c>
      <c r="M422" s="8" t="str">
        <f>IFERROR(IF(I422="Booked",VLOOKUP(K422,'FIN CAL LOOKUP'!$A:$J,7,1),IF(I422="Complete",VLOOKUP(J422,'FIN CAL LOOKUP'!$A:$J,7,1),VLOOKUP(D422,'FIN CAL LOOKUP'!$A:$J,7,1))),"Not Applicable")</f>
        <v>JAN, FY25</v>
      </c>
      <c r="N422" s="8" t="str">
        <f>IFERROR(IF(I422="Booked",VLOOKUP(K422,'FIN CAL LOOKUP'!$A:$J,10,1),IF(I422="Complete",VLOOKUP(J422,'FIN CAL LOOKUP'!$A:$J,10,1),VLOOKUP(D422,'FIN CAL LOOKUP'!$A:$J,10,1))),"Not Applicable")</f>
        <v>Q3, FY25</v>
      </c>
    </row>
    <row r="423" spans="1:14" x14ac:dyDescent="0.25">
      <c r="A423" t="s">
        <v>1</v>
      </c>
      <c r="B423" t="s">
        <v>95</v>
      </c>
      <c r="C423" t="s">
        <v>14</v>
      </c>
      <c r="D423" s="3">
        <v>45663</v>
      </c>
      <c r="E423" t="s">
        <v>1471</v>
      </c>
      <c r="F423" t="s">
        <v>1472</v>
      </c>
      <c r="G423" t="s">
        <v>1473</v>
      </c>
      <c r="H423" t="s">
        <v>4</v>
      </c>
      <c r="I423" t="s">
        <v>17</v>
      </c>
      <c r="J423" s="3">
        <v>45730</v>
      </c>
      <c r="K423" s="3">
        <v>45609</v>
      </c>
      <c r="M423" s="8" t="str">
        <f>IFERROR(IF(I423="Booked",VLOOKUP(K423,'FIN CAL LOOKUP'!$A:$J,7,1),IF(I423="Complete",VLOOKUP(J423,'FIN CAL LOOKUP'!$A:$J,7,1),VLOOKUP(D423,'FIN CAL LOOKUP'!$A:$J,7,1))),"Not Applicable")</f>
        <v>MAR, FY25</v>
      </c>
      <c r="N423" s="8" t="str">
        <f>IFERROR(IF(I423="Booked",VLOOKUP(K423,'FIN CAL LOOKUP'!$A:$J,10,1),IF(I423="Complete",VLOOKUP(J423,'FIN CAL LOOKUP'!$A:$J,10,1),VLOOKUP(D423,'FIN CAL LOOKUP'!$A:$J,10,1))),"Not Applicable")</f>
        <v>Q3, FY25</v>
      </c>
    </row>
    <row r="424" spans="1:14" x14ac:dyDescent="0.25">
      <c r="A424" t="s">
        <v>1</v>
      </c>
      <c r="B424" t="s">
        <v>95</v>
      </c>
      <c r="C424" t="s">
        <v>14</v>
      </c>
      <c r="D424" s="3">
        <v>45663</v>
      </c>
      <c r="E424" t="s">
        <v>1471</v>
      </c>
      <c r="F424" t="s">
        <v>1472</v>
      </c>
      <c r="G424" t="s">
        <v>1473</v>
      </c>
      <c r="H424" t="s">
        <v>7</v>
      </c>
      <c r="I424" t="s">
        <v>17</v>
      </c>
      <c r="J424" s="3">
        <v>45730</v>
      </c>
      <c r="K424" s="3">
        <v>45609</v>
      </c>
      <c r="M424" s="8" t="str">
        <f>IFERROR(IF(I424="Booked",VLOOKUP(K424,'FIN CAL LOOKUP'!$A:$J,7,1),IF(I424="Complete",VLOOKUP(J424,'FIN CAL LOOKUP'!$A:$J,7,1),VLOOKUP(D424,'FIN CAL LOOKUP'!$A:$J,7,1))),"Not Applicable")</f>
        <v>MAR, FY25</v>
      </c>
      <c r="N424" s="8" t="str">
        <f>IFERROR(IF(I424="Booked",VLOOKUP(K424,'FIN CAL LOOKUP'!$A:$J,10,1),IF(I424="Complete",VLOOKUP(J424,'FIN CAL LOOKUP'!$A:$J,10,1),VLOOKUP(D424,'FIN CAL LOOKUP'!$A:$J,10,1))),"Not Applicable")</f>
        <v>Q3, FY25</v>
      </c>
    </row>
    <row r="425" spans="1:14" x14ac:dyDescent="0.25">
      <c r="A425" t="s">
        <v>1</v>
      </c>
      <c r="B425" t="s">
        <v>95</v>
      </c>
      <c r="C425" t="s">
        <v>14</v>
      </c>
      <c r="D425" s="3">
        <v>45663</v>
      </c>
      <c r="E425" t="s">
        <v>1471</v>
      </c>
      <c r="F425" t="s">
        <v>1472</v>
      </c>
      <c r="G425" t="s">
        <v>1473</v>
      </c>
      <c r="H425" t="s">
        <v>1366</v>
      </c>
      <c r="I425" t="s">
        <v>5</v>
      </c>
      <c r="J425" s="3"/>
      <c r="K425" s="3">
        <v>45609</v>
      </c>
      <c r="M425" s="8" t="str">
        <f>IFERROR(IF(I425="Booked",VLOOKUP(K425,'FIN CAL LOOKUP'!$A:$J,7,1),IF(I425="Complete",VLOOKUP(J425,'FIN CAL LOOKUP'!$A:$J,7,1),VLOOKUP(D425,'FIN CAL LOOKUP'!$A:$J,7,1))),"Not Applicable")</f>
        <v>NOV, FY25</v>
      </c>
      <c r="N425" s="8" t="str">
        <f>IFERROR(IF(I425="Booked",VLOOKUP(K425,'FIN CAL LOOKUP'!$A:$J,10,1),IF(I425="Complete",VLOOKUP(J425,'FIN CAL LOOKUP'!$A:$J,10,1),VLOOKUP(D425,'FIN CAL LOOKUP'!$A:$J,10,1))),"Not Applicable")</f>
        <v>Q2, FY25</v>
      </c>
    </row>
    <row r="426" spans="1:14" x14ac:dyDescent="0.25">
      <c r="A426" t="s">
        <v>1</v>
      </c>
      <c r="B426" t="s">
        <v>95</v>
      </c>
      <c r="C426" t="s">
        <v>14</v>
      </c>
      <c r="D426" s="3">
        <v>45663</v>
      </c>
      <c r="E426" t="s">
        <v>1471</v>
      </c>
      <c r="F426" t="s">
        <v>1472</v>
      </c>
      <c r="G426" t="s">
        <v>1473</v>
      </c>
      <c r="H426" t="s">
        <v>1367</v>
      </c>
      <c r="I426" t="s">
        <v>5</v>
      </c>
      <c r="J426" s="3"/>
      <c r="K426" s="3">
        <v>45609</v>
      </c>
      <c r="M426" s="8" t="str">
        <f>IFERROR(IF(I426="Booked",VLOOKUP(K426,'FIN CAL LOOKUP'!$A:$J,7,1),IF(I426="Complete",VLOOKUP(J426,'FIN CAL LOOKUP'!$A:$J,7,1),VLOOKUP(D426,'FIN CAL LOOKUP'!$A:$J,7,1))),"Not Applicable")</f>
        <v>NOV, FY25</v>
      </c>
      <c r="N426" s="8" t="str">
        <f>IFERROR(IF(I426="Booked",VLOOKUP(K426,'FIN CAL LOOKUP'!$A:$J,10,1),IF(I426="Complete",VLOOKUP(J426,'FIN CAL LOOKUP'!$A:$J,10,1),VLOOKUP(D426,'FIN CAL LOOKUP'!$A:$J,10,1))),"Not Applicable")</f>
        <v>Q2, FY25</v>
      </c>
    </row>
    <row r="427" spans="1:14" x14ac:dyDescent="0.25">
      <c r="A427" t="s">
        <v>1</v>
      </c>
      <c r="B427" t="s">
        <v>95</v>
      </c>
      <c r="C427" t="s">
        <v>14</v>
      </c>
      <c r="D427" s="3">
        <v>45663</v>
      </c>
      <c r="E427" t="s">
        <v>1471</v>
      </c>
      <c r="F427" t="s">
        <v>1472</v>
      </c>
      <c r="G427" t="s">
        <v>1473</v>
      </c>
      <c r="H427" t="s">
        <v>1368</v>
      </c>
      <c r="I427" t="s">
        <v>5</v>
      </c>
      <c r="J427" s="3"/>
      <c r="K427" s="3">
        <v>45609</v>
      </c>
      <c r="M427" s="8" t="str">
        <f>IFERROR(IF(I427="Booked",VLOOKUP(K427,'FIN CAL LOOKUP'!$A:$J,7,1),IF(I427="Complete",VLOOKUP(J427,'FIN CAL LOOKUP'!$A:$J,7,1),VLOOKUP(D427,'FIN CAL LOOKUP'!$A:$J,7,1))),"Not Applicable")</f>
        <v>NOV, FY25</v>
      </c>
      <c r="N427" s="8" t="str">
        <f>IFERROR(IF(I427="Booked",VLOOKUP(K427,'FIN CAL LOOKUP'!$A:$J,10,1),IF(I427="Complete",VLOOKUP(J427,'FIN CAL LOOKUP'!$A:$J,10,1),VLOOKUP(D427,'FIN CAL LOOKUP'!$A:$J,10,1))),"Not Applicable")</f>
        <v>Q2, FY25</v>
      </c>
    </row>
    <row r="428" spans="1:14" x14ac:dyDescent="0.25">
      <c r="A428" t="s">
        <v>1</v>
      </c>
      <c r="B428" t="s">
        <v>95</v>
      </c>
      <c r="C428" t="s">
        <v>14</v>
      </c>
      <c r="D428" s="3">
        <v>45663</v>
      </c>
      <c r="E428" t="s">
        <v>1471</v>
      </c>
      <c r="F428" t="s">
        <v>1472</v>
      </c>
      <c r="G428" t="s">
        <v>1473</v>
      </c>
      <c r="H428" t="s">
        <v>1369</v>
      </c>
      <c r="I428" t="s">
        <v>5</v>
      </c>
      <c r="J428" s="3"/>
      <c r="K428" s="3">
        <v>45609</v>
      </c>
      <c r="M428" s="8" t="str">
        <f>IFERROR(IF(I428="Booked",VLOOKUP(K428,'FIN CAL LOOKUP'!$A:$J,7,1),IF(I428="Complete",VLOOKUP(J428,'FIN CAL LOOKUP'!$A:$J,7,1),VLOOKUP(D428,'FIN CAL LOOKUP'!$A:$J,7,1))),"Not Applicable")</f>
        <v>NOV, FY25</v>
      </c>
      <c r="N428" s="8" t="str">
        <f>IFERROR(IF(I428="Booked",VLOOKUP(K428,'FIN CAL LOOKUP'!$A:$J,10,1),IF(I428="Complete",VLOOKUP(J428,'FIN CAL LOOKUP'!$A:$J,10,1),VLOOKUP(D428,'FIN CAL LOOKUP'!$A:$J,10,1))),"Not Applicable")</f>
        <v>Q2, FY25</v>
      </c>
    </row>
    <row r="429" spans="1:14" x14ac:dyDescent="0.25">
      <c r="A429" t="s">
        <v>1</v>
      </c>
      <c r="B429" t="s">
        <v>95</v>
      </c>
      <c r="C429" t="s">
        <v>14</v>
      </c>
      <c r="D429" s="3">
        <v>45663</v>
      </c>
      <c r="E429" t="s">
        <v>1471</v>
      </c>
      <c r="F429" t="s">
        <v>1472</v>
      </c>
      <c r="G429" t="s">
        <v>1473</v>
      </c>
      <c r="H429" t="s">
        <v>1370</v>
      </c>
      <c r="I429" t="s">
        <v>5</v>
      </c>
      <c r="J429" s="3"/>
      <c r="K429" s="3">
        <v>45609</v>
      </c>
      <c r="M429" s="8" t="str">
        <f>IFERROR(IF(I429="Booked",VLOOKUP(K429,'FIN CAL LOOKUP'!$A:$J,7,1),IF(I429="Complete",VLOOKUP(J429,'FIN CAL LOOKUP'!$A:$J,7,1),VLOOKUP(D429,'FIN CAL LOOKUP'!$A:$J,7,1))),"Not Applicable")</f>
        <v>NOV, FY25</v>
      </c>
      <c r="N429" s="8" t="str">
        <f>IFERROR(IF(I429="Booked",VLOOKUP(K429,'FIN CAL LOOKUP'!$A:$J,10,1),IF(I429="Complete",VLOOKUP(J429,'FIN CAL LOOKUP'!$A:$J,10,1),VLOOKUP(D429,'FIN CAL LOOKUP'!$A:$J,10,1))),"Not Applicable")</f>
        <v>Q2, FY25</v>
      </c>
    </row>
    <row r="430" spans="1:14" x14ac:dyDescent="0.25">
      <c r="A430" t="s">
        <v>1</v>
      </c>
      <c r="B430" t="s">
        <v>95</v>
      </c>
      <c r="C430" t="s">
        <v>14</v>
      </c>
      <c r="D430" s="3">
        <v>45663</v>
      </c>
      <c r="E430" t="s">
        <v>1471</v>
      </c>
      <c r="F430" t="s">
        <v>1472</v>
      </c>
      <c r="G430" t="s">
        <v>1473</v>
      </c>
      <c r="H430" t="s">
        <v>8</v>
      </c>
      <c r="I430" t="s">
        <v>17</v>
      </c>
      <c r="J430" s="3">
        <v>45730</v>
      </c>
      <c r="K430" s="3">
        <v>45609</v>
      </c>
      <c r="M430" s="8" t="str">
        <f>IFERROR(IF(I430="Booked",VLOOKUP(K430,'FIN CAL LOOKUP'!$A:$J,7,1),IF(I430="Complete",VLOOKUP(J430,'FIN CAL LOOKUP'!$A:$J,7,1),VLOOKUP(D430,'FIN CAL LOOKUP'!$A:$J,7,1))),"Not Applicable")</f>
        <v>MAR, FY25</v>
      </c>
      <c r="N430" s="8" t="str">
        <f>IFERROR(IF(I430="Booked",VLOOKUP(K430,'FIN CAL LOOKUP'!$A:$J,10,1),IF(I430="Complete",VLOOKUP(J430,'FIN CAL LOOKUP'!$A:$J,10,1),VLOOKUP(D430,'FIN CAL LOOKUP'!$A:$J,10,1))),"Not Applicable")</f>
        <v>Q3, FY25</v>
      </c>
    </row>
    <row r="431" spans="1:14" x14ac:dyDescent="0.25">
      <c r="A431" t="s">
        <v>1</v>
      </c>
      <c r="B431" t="s">
        <v>95</v>
      </c>
      <c r="C431" t="s">
        <v>14</v>
      </c>
      <c r="D431" s="3">
        <v>45663</v>
      </c>
      <c r="E431" t="s">
        <v>1471</v>
      </c>
      <c r="F431" t="s">
        <v>1472</v>
      </c>
      <c r="G431" t="s">
        <v>1473</v>
      </c>
      <c r="H431" t="s">
        <v>9</v>
      </c>
      <c r="I431" t="s">
        <v>17</v>
      </c>
      <c r="J431" s="3">
        <v>45730</v>
      </c>
      <c r="K431" s="3">
        <v>45609</v>
      </c>
      <c r="M431" s="8" t="str">
        <f>IFERROR(IF(I431="Booked",VLOOKUP(K431,'FIN CAL LOOKUP'!$A:$J,7,1),IF(I431="Complete",VLOOKUP(J431,'FIN CAL LOOKUP'!$A:$J,7,1),VLOOKUP(D431,'FIN CAL LOOKUP'!$A:$J,7,1))),"Not Applicable")</f>
        <v>MAR, FY25</v>
      </c>
      <c r="N431" s="8" t="str">
        <f>IFERROR(IF(I431="Booked",VLOOKUP(K431,'FIN CAL LOOKUP'!$A:$J,10,1),IF(I431="Complete",VLOOKUP(J431,'FIN CAL LOOKUP'!$A:$J,10,1),VLOOKUP(D431,'FIN CAL LOOKUP'!$A:$J,10,1))),"Not Applicable")</f>
        <v>Q3, FY25</v>
      </c>
    </row>
    <row r="432" spans="1:14" x14ac:dyDescent="0.25">
      <c r="A432" t="s">
        <v>1</v>
      </c>
      <c r="B432" t="s">
        <v>95</v>
      </c>
      <c r="C432" t="s">
        <v>14</v>
      </c>
      <c r="D432" s="3">
        <v>45663</v>
      </c>
      <c r="E432" t="s">
        <v>1471</v>
      </c>
      <c r="F432" t="s">
        <v>1472</v>
      </c>
      <c r="G432" t="s">
        <v>1473</v>
      </c>
      <c r="H432" t="s">
        <v>10</v>
      </c>
      <c r="I432" t="s">
        <v>17</v>
      </c>
      <c r="J432" s="3">
        <v>45669</v>
      </c>
      <c r="K432" s="3">
        <v>45609</v>
      </c>
      <c r="M432" s="8" t="str">
        <f>IFERROR(IF(I432="Booked",VLOOKUP(K432,'FIN CAL LOOKUP'!$A:$J,7,1),IF(I432="Complete",VLOOKUP(J432,'FIN CAL LOOKUP'!$A:$J,7,1),VLOOKUP(D432,'FIN CAL LOOKUP'!$A:$J,7,1))),"Not Applicable")</f>
        <v>JAN, FY25</v>
      </c>
      <c r="N432" s="8" t="str">
        <f>IFERROR(IF(I432="Booked",VLOOKUP(K432,'FIN CAL LOOKUP'!$A:$J,10,1),IF(I432="Complete",VLOOKUP(J432,'FIN CAL LOOKUP'!$A:$J,10,1),VLOOKUP(D432,'FIN CAL LOOKUP'!$A:$J,10,1))),"Not Applicable")</f>
        <v>Q3, FY25</v>
      </c>
    </row>
    <row r="433" spans="1:14" x14ac:dyDescent="0.25">
      <c r="A433" t="s">
        <v>1</v>
      </c>
      <c r="B433" t="s">
        <v>95</v>
      </c>
      <c r="C433" t="s">
        <v>14</v>
      </c>
      <c r="D433" s="3">
        <v>45663</v>
      </c>
      <c r="E433" t="s">
        <v>1471</v>
      </c>
      <c r="F433" t="s">
        <v>1472</v>
      </c>
      <c r="G433" t="s">
        <v>1473</v>
      </c>
      <c r="H433" t="s">
        <v>10</v>
      </c>
      <c r="I433" t="s">
        <v>17</v>
      </c>
      <c r="J433" s="3">
        <v>45748</v>
      </c>
      <c r="K433" s="3">
        <v>45730</v>
      </c>
      <c r="M433" s="8" t="str">
        <f>IFERROR(IF(I433="Booked",VLOOKUP(K433,'FIN CAL LOOKUP'!$A:$J,7,1),IF(I433="Complete",VLOOKUP(J433,'FIN CAL LOOKUP'!$A:$J,7,1),VLOOKUP(D433,'FIN CAL LOOKUP'!$A:$J,7,1))),"Not Applicable")</f>
        <v>APR, FY25</v>
      </c>
      <c r="N433" s="8" t="str">
        <f>IFERROR(IF(I433="Booked",VLOOKUP(K433,'FIN CAL LOOKUP'!$A:$J,10,1),IF(I433="Complete",VLOOKUP(J433,'FIN CAL LOOKUP'!$A:$J,10,1),VLOOKUP(D433,'FIN CAL LOOKUP'!$A:$J,10,1))),"Not Applicable")</f>
        <v>Q4, FY25</v>
      </c>
    </row>
    <row r="434" spans="1:14" x14ac:dyDescent="0.25">
      <c r="A434" t="s">
        <v>1</v>
      </c>
      <c r="B434" t="s">
        <v>95</v>
      </c>
      <c r="C434" t="s">
        <v>14</v>
      </c>
      <c r="D434" s="3">
        <v>45663</v>
      </c>
      <c r="E434" t="s">
        <v>1471</v>
      </c>
      <c r="F434" t="s">
        <v>1472</v>
      </c>
      <c r="G434" t="s">
        <v>1473</v>
      </c>
      <c r="H434" t="s">
        <v>11</v>
      </c>
      <c r="I434" t="s">
        <v>17</v>
      </c>
      <c r="J434" s="3">
        <v>45730</v>
      </c>
      <c r="K434" s="3">
        <v>45609</v>
      </c>
      <c r="M434" s="8" t="str">
        <f>IFERROR(IF(I434="Booked",VLOOKUP(K434,'FIN CAL LOOKUP'!$A:$J,7,1),IF(I434="Complete",VLOOKUP(J434,'FIN CAL LOOKUP'!$A:$J,7,1),VLOOKUP(D434,'FIN CAL LOOKUP'!$A:$J,7,1))),"Not Applicable")</f>
        <v>MAR, FY25</v>
      </c>
      <c r="N434" s="8" t="str">
        <f>IFERROR(IF(I434="Booked",VLOOKUP(K434,'FIN CAL LOOKUP'!$A:$J,10,1),IF(I434="Complete",VLOOKUP(J434,'FIN CAL LOOKUP'!$A:$J,10,1),VLOOKUP(D434,'FIN CAL LOOKUP'!$A:$J,10,1))),"Not Applicable")</f>
        <v>Q3, FY25</v>
      </c>
    </row>
    <row r="435" spans="1:14" x14ac:dyDescent="0.25">
      <c r="A435" t="s">
        <v>1</v>
      </c>
      <c r="B435" t="s">
        <v>132</v>
      </c>
      <c r="C435" t="s">
        <v>14</v>
      </c>
      <c r="D435" s="3">
        <v>45642</v>
      </c>
      <c r="E435" t="s">
        <v>1474</v>
      </c>
      <c r="F435" t="s">
        <v>54</v>
      </c>
      <c r="G435" t="s">
        <v>1475</v>
      </c>
      <c r="H435" t="s">
        <v>4</v>
      </c>
      <c r="I435" t="s">
        <v>17</v>
      </c>
      <c r="J435" s="3">
        <v>45644</v>
      </c>
      <c r="K435" s="3">
        <v>45629</v>
      </c>
      <c r="M435" s="8" t="str">
        <f>IFERROR(IF(I435="Booked",VLOOKUP(K435,'FIN CAL LOOKUP'!$A:$J,7,1),IF(I435="Complete",VLOOKUP(J435,'FIN CAL LOOKUP'!$A:$J,7,1),VLOOKUP(D435,'FIN CAL LOOKUP'!$A:$J,7,1))),"Not Applicable")</f>
        <v>DEC, FY25</v>
      </c>
      <c r="N435" s="8" t="str">
        <f>IFERROR(IF(I435="Booked",VLOOKUP(K435,'FIN CAL LOOKUP'!$A:$J,10,1),IF(I435="Complete",VLOOKUP(J435,'FIN CAL LOOKUP'!$A:$J,10,1),VLOOKUP(D435,'FIN CAL LOOKUP'!$A:$J,10,1))),"Not Applicable")</f>
        <v>Q2, FY25</v>
      </c>
    </row>
    <row r="436" spans="1:14" x14ac:dyDescent="0.25">
      <c r="A436" t="s">
        <v>1</v>
      </c>
      <c r="B436" t="s">
        <v>132</v>
      </c>
      <c r="C436" t="s">
        <v>14</v>
      </c>
      <c r="D436" s="3">
        <v>45642</v>
      </c>
      <c r="E436" t="s">
        <v>1474</v>
      </c>
      <c r="F436" t="s">
        <v>54</v>
      </c>
      <c r="G436" t="s">
        <v>1475</v>
      </c>
      <c r="H436" t="s">
        <v>7</v>
      </c>
      <c r="I436" t="s">
        <v>17</v>
      </c>
      <c r="J436" s="3">
        <v>45644</v>
      </c>
      <c r="K436" s="3">
        <v>45629</v>
      </c>
      <c r="M436" s="8" t="str">
        <f>IFERROR(IF(I436="Booked",VLOOKUP(K436,'FIN CAL LOOKUP'!$A:$J,7,1),IF(I436="Complete",VLOOKUP(J436,'FIN CAL LOOKUP'!$A:$J,7,1),VLOOKUP(D436,'FIN CAL LOOKUP'!$A:$J,7,1))),"Not Applicable")</f>
        <v>DEC, FY25</v>
      </c>
      <c r="N436" s="8" t="str">
        <f>IFERROR(IF(I436="Booked",VLOOKUP(K436,'FIN CAL LOOKUP'!$A:$J,10,1),IF(I436="Complete",VLOOKUP(J436,'FIN CAL LOOKUP'!$A:$J,10,1),VLOOKUP(D436,'FIN CAL LOOKUP'!$A:$J,10,1))),"Not Applicable")</f>
        <v>Q2, FY25</v>
      </c>
    </row>
    <row r="437" spans="1:14" x14ac:dyDescent="0.25">
      <c r="A437" t="s">
        <v>1</v>
      </c>
      <c r="B437" t="s">
        <v>132</v>
      </c>
      <c r="C437" t="s">
        <v>14</v>
      </c>
      <c r="D437" s="3">
        <v>45642</v>
      </c>
      <c r="E437" t="s">
        <v>1474</v>
      </c>
      <c r="F437" t="s">
        <v>54</v>
      </c>
      <c r="G437" t="s">
        <v>1475</v>
      </c>
      <c r="H437" t="s">
        <v>1366</v>
      </c>
      <c r="I437" t="s">
        <v>17</v>
      </c>
      <c r="J437" s="3">
        <v>45644</v>
      </c>
      <c r="K437" s="3">
        <v>45629</v>
      </c>
      <c r="M437" s="8" t="str">
        <f>IFERROR(IF(I437="Booked",VLOOKUP(K437,'FIN CAL LOOKUP'!$A:$J,7,1),IF(I437="Complete",VLOOKUP(J437,'FIN CAL LOOKUP'!$A:$J,7,1),VLOOKUP(D437,'FIN CAL LOOKUP'!$A:$J,7,1))),"Not Applicable")</f>
        <v>DEC, FY25</v>
      </c>
      <c r="N437" s="8" t="str">
        <f>IFERROR(IF(I437="Booked",VLOOKUP(K437,'FIN CAL LOOKUP'!$A:$J,10,1),IF(I437="Complete",VLOOKUP(J437,'FIN CAL LOOKUP'!$A:$J,10,1),VLOOKUP(D437,'FIN CAL LOOKUP'!$A:$J,10,1))),"Not Applicable")</f>
        <v>Q2, FY25</v>
      </c>
    </row>
    <row r="438" spans="1:14" x14ac:dyDescent="0.25">
      <c r="A438" t="s">
        <v>1</v>
      </c>
      <c r="B438" t="s">
        <v>132</v>
      </c>
      <c r="C438" t="s">
        <v>14</v>
      </c>
      <c r="D438" s="3">
        <v>45642</v>
      </c>
      <c r="E438" t="s">
        <v>1474</v>
      </c>
      <c r="F438" t="s">
        <v>54</v>
      </c>
      <c r="G438" t="s">
        <v>1475</v>
      </c>
      <c r="H438" t="s">
        <v>1367</v>
      </c>
      <c r="I438" t="s">
        <v>17</v>
      </c>
      <c r="J438" s="3">
        <v>45644</v>
      </c>
      <c r="K438" s="3">
        <v>45629</v>
      </c>
      <c r="M438" s="8" t="str">
        <f>IFERROR(IF(I438="Booked",VLOOKUP(K438,'FIN CAL LOOKUP'!$A:$J,7,1),IF(I438="Complete",VLOOKUP(J438,'FIN CAL LOOKUP'!$A:$J,7,1),VLOOKUP(D438,'FIN CAL LOOKUP'!$A:$J,7,1))),"Not Applicable")</f>
        <v>DEC, FY25</v>
      </c>
      <c r="N438" s="8" t="str">
        <f>IFERROR(IF(I438="Booked",VLOOKUP(K438,'FIN CAL LOOKUP'!$A:$J,10,1),IF(I438="Complete",VLOOKUP(J438,'FIN CAL LOOKUP'!$A:$J,10,1),VLOOKUP(D438,'FIN CAL LOOKUP'!$A:$J,10,1))),"Not Applicable")</f>
        <v>Q2, FY25</v>
      </c>
    </row>
    <row r="439" spans="1:14" x14ac:dyDescent="0.25">
      <c r="A439" t="s">
        <v>1</v>
      </c>
      <c r="B439" t="s">
        <v>132</v>
      </c>
      <c r="C439" t="s">
        <v>14</v>
      </c>
      <c r="D439" s="3">
        <v>45642</v>
      </c>
      <c r="E439" t="s">
        <v>1474</v>
      </c>
      <c r="F439" t="s">
        <v>54</v>
      </c>
      <c r="G439" t="s">
        <v>1475</v>
      </c>
      <c r="H439" t="s">
        <v>1368</v>
      </c>
      <c r="I439" t="s">
        <v>17</v>
      </c>
      <c r="J439" s="3">
        <v>45644</v>
      </c>
      <c r="K439" s="3">
        <v>45629</v>
      </c>
      <c r="M439" s="8" t="str">
        <f>IFERROR(IF(I439="Booked",VLOOKUP(K439,'FIN CAL LOOKUP'!$A:$J,7,1),IF(I439="Complete",VLOOKUP(J439,'FIN CAL LOOKUP'!$A:$J,7,1),VLOOKUP(D439,'FIN CAL LOOKUP'!$A:$J,7,1))),"Not Applicable")</f>
        <v>DEC, FY25</v>
      </c>
      <c r="N439" s="8" t="str">
        <f>IFERROR(IF(I439="Booked",VLOOKUP(K439,'FIN CAL LOOKUP'!$A:$J,10,1),IF(I439="Complete",VLOOKUP(J439,'FIN CAL LOOKUP'!$A:$J,10,1),VLOOKUP(D439,'FIN CAL LOOKUP'!$A:$J,10,1))),"Not Applicable")</f>
        <v>Q2, FY25</v>
      </c>
    </row>
    <row r="440" spans="1:14" x14ac:dyDescent="0.25">
      <c r="A440" t="s">
        <v>1</v>
      </c>
      <c r="B440" t="s">
        <v>132</v>
      </c>
      <c r="C440" t="s">
        <v>14</v>
      </c>
      <c r="D440" s="3">
        <v>45642</v>
      </c>
      <c r="E440" t="s">
        <v>1474</v>
      </c>
      <c r="F440" t="s">
        <v>54</v>
      </c>
      <c r="G440" t="s">
        <v>1475</v>
      </c>
      <c r="H440" t="s">
        <v>1369</v>
      </c>
      <c r="I440" t="s">
        <v>17</v>
      </c>
      <c r="J440" s="3">
        <v>45644</v>
      </c>
      <c r="K440" s="3">
        <v>45629</v>
      </c>
      <c r="M440" s="8" t="str">
        <f>IFERROR(IF(I440="Booked",VLOOKUP(K440,'FIN CAL LOOKUP'!$A:$J,7,1),IF(I440="Complete",VLOOKUP(J440,'FIN CAL LOOKUP'!$A:$J,7,1),VLOOKUP(D440,'FIN CAL LOOKUP'!$A:$J,7,1))),"Not Applicable")</f>
        <v>DEC, FY25</v>
      </c>
      <c r="N440" s="8" t="str">
        <f>IFERROR(IF(I440="Booked",VLOOKUP(K440,'FIN CAL LOOKUP'!$A:$J,10,1),IF(I440="Complete",VLOOKUP(J440,'FIN CAL LOOKUP'!$A:$J,10,1),VLOOKUP(D440,'FIN CAL LOOKUP'!$A:$J,10,1))),"Not Applicable")</f>
        <v>Q2, FY25</v>
      </c>
    </row>
    <row r="441" spans="1:14" x14ac:dyDescent="0.25">
      <c r="A441" t="s">
        <v>1</v>
      </c>
      <c r="B441" t="s">
        <v>132</v>
      </c>
      <c r="C441" t="s">
        <v>14</v>
      </c>
      <c r="D441" s="3">
        <v>45642</v>
      </c>
      <c r="E441" t="s">
        <v>1474</v>
      </c>
      <c r="F441" t="s">
        <v>54</v>
      </c>
      <c r="G441" t="s">
        <v>1475</v>
      </c>
      <c r="H441" t="s">
        <v>1370</v>
      </c>
      <c r="I441" t="s">
        <v>17</v>
      </c>
      <c r="J441" s="3">
        <v>45644</v>
      </c>
      <c r="K441" s="3">
        <v>45629</v>
      </c>
      <c r="M441" s="8" t="str">
        <f>IFERROR(IF(I441="Booked",VLOOKUP(K441,'FIN CAL LOOKUP'!$A:$J,7,1),IF(I441="Complete",VLOOKUP(J441,'FIN CAL LOOKUP'!$A:$J,7,1),VLOOKUP(D441,'FIN CAL LOOKUP'!$A:$J,7,1))),"Not Applicable")</f>
        <v>DEC, FY25</v>
      </c>
      <c r="N441" s="8" t="str">
        <f>IFERROR(IF(I441="Booked",VLOOKUP(K441,'FIN CAL LOOKUP'!$A:$J,10,1),IF(I441="Complete",VLOOKUP(J441,'FIN CAL LOOKUP'!$A:$J,10,1),VLOOKUP(D441,'FIN CAL LOOKUP'!$A:$J,10,1))),"Not Applicable")</f>
        <v>Q2, FY25</v>
      </c>
    </row>
    <row r="442" spans="1:14" x14ac:dyDescent="0.25">
      <c r="A442" t="s">
        <v>1</v>
      </c>
      <c r="B442" t="s">
        <v>132</v>
      </c>
      <c r="C442" t="s">
        <v>14</v>
      </c>
      <c r="D442" s="3">
        <v>45642</v>
      </c>
      <c r="E442" t="s">
        <v>1474</v>
      </c>
      <c r="F442" t="s">
        <v>54</v>
      </c>
      <c r="G442" t="s">
        <v>1475</v>
      </c>
      <c r="H442" t="s">
        <v>8</v>
      </c>
      <c r="I442" t="s">
        <v>17</v>
      </c>
      <c r="J442" s="3">
        <v>45644</v>
      </c>
      <c r="K442" s="3">
        <v>45629</v>
      </c>
      <c r="M442" s="8" t="str">
        <f>IFERROR(IF(I442="Booked",VLOOKUP(K442,'FIN CAL LOOKUP'!$A:$J,7,1),IF(I442="Complete",VLOOKUP(J442,'FIN CAL LOOKUP'!$A:$J,7,1),VLOOKUP(D442,'FIN CAL LOOKUP'!$A:$J,7,1))),"Not Applicable")</f>
        <v>DEC, FY25</v>
      </c>
      <c r="N442" s="8" t="str">
        <f>IFERROR(IF(I442="Booked",VLOOKUP(K442,'FIN CAL LOOKUP'!$A:$J,10,1),IF(I442="Complete",VLOOKUP(J442,'FIN CAL LOOKUP'!$A:$J,10,1),VLOOKUP(D442,'FIN CAL LOOKUP'!$A:$J,10,1))),"Not Applicable")</f>
        <v>Q2, FY25</v>
      </c>
    </row>
    <row r="443" spans="1:14" x14ac:dyDescent="0.25">
      <c r="A443" t="s">
        <v>1</v>
      </c>
      <c r="B443" t="s">
        <v>132</v>
      </c>
      <c r="C443" t="s">
        <v>14</v>
      </c>
      <c r="D443" s="3">
        <v>45642</v>
      </c>
      <c r="E443" t="s">
        <v>1474</v>
      </c>
      <c r="F443" t="s">
        <v>54</v>
      </c>
      <c r="G443" t="s">
        <v>1475</v>
      </c>
      <c r="H443" t="s">
        <v>9</v>
      </c>
      <c r="I443" t="s">
        <v>17</v>
      </c>
      <c r="J443" s="3">
        <v>45643</v>
      </c>
      <c r="K443" s="3">
        <v>45629</v>
      </c>
      <c r="M443" s="8" t="str">
        <f>IFERROR(IF(I443="Booked",VLOOKUP(K443,'FIN CAL LOOKUP'!$A:$J,7,1),IF(I443="Complete",VLOOKUP(J443,'FIN CAL LOOKUP'!$A:$J,7,1),VLOOKUP(D443,'FIN CAL LOOKUP'!$A:$J,7,1))),"Not Applicable")</f>
        <v>DEC, FY25</v>
      </c>
      <c r="N443" s="8" t="str">
        <f>IFERROR(IF(I443="Booked",VLOOKUP(K443,'FIN CAL LOOKUP'!$A:$J,10,1),IF(I443="Complete",VLOOKUP(J443,'FIN CAL LOOKUP'!$A:$J,10,1),VLOOKUP(D443,'FIN CAL LOOKUP'!$A:$J,10,1))),"Not Applicable")</f>
        <v>Q2, FY25</v>
      </c>
    </row>
    <row r="444" spans="1:14" x14ac:dyDescent="0.25">
      <c r="A444" t="s">
        <v>1</v>
      </c>
      <c r="B444" t="s">
        <v>132</v>
      </c>
      <c r="C444" t="s">
        <v>14</v>
      </c>
      <c r="D444" s="3">
        <v>45642</v>
      </c>
      <c r="E444" t="s">
        <v>1474</v>
      </c>
      <c r="F444" t="s">
        <v>54</v>
      </c>
      <c r="G444" t="s">
        <v>1475</v>
      </c>
      <c r="H444" t="s">
        <v>10</v>
      </c>
      <c r="I444" t="s">
        <v>17</v>
      </c>
      <c r="J444" s="3">
        <v>45643</v>
      </c>
      <c r="K444" s="3">
        <v>45629</v>
      </c>
      <c r="M444" s="8" t="str">
        <f>IFERROR(IF(I444="Booked",VLOOKUP(K444,'FIN CAL LOOKUP'!$A:$J,7,1),IF(I444="Complete",VLOOKUP(J444,'FIN CAL LOOKUP'!$A:$J,7,1),VLOOKUP(D444,'FIN CAL LOOKUP'!$A:$J,7,1))),"Not Applicable")</f>
        <v>DEC, FY25</v>
      </c>
      <c r="N444" s="8" t="str">
        <f>IFERROR(IF(I444="Booked",VLOOKUP(K444,'FIN CAL LOOKUP'!$A:$J,10,1),IF(I444="Complete",VLOOKUP(J444,'FIN CAL LOOKUP'!$A:$J,10,1),VLOOKUP(D444,'FIN CAL LOOKUP'!$A:$J,10,1))),"Not Applicable")</f>
        <v>Q2, FY25</v>
      </c>
    </row>
    <row r="445" spans="1:14" x14ac:dyDescent="0.25">
      <c r="A445" t="s">
        <v>1</v>
      </c>
      <c r="B445" t="s">
        <v>132</v>
      </c>
      <c r="C445" t="s">
        <v>14</v>
      </c>
      <c r="D445" s="3">
        <v>45642</v>
      </c>
      <c r="E445" t="s">
        <v>1474</v>
      </c>
      <c r="F445" t="s">
        <v>54</v>
      </c>
      <c r="G445" t="s">
        <v>1475</v>
      </c>
      <c r="H445" t="s">
        <v>11</v>
      </c>
      <c r="I445" t="s">
        <v>17</v>
      </c>
      <c r="J445" s="3">
        <v>45643</v>
      </c>
      <c r="K445" s="3">
        <v>45629</v>
      </c>
      <c r="M445" s="8" t="str">
        <f>IFERROR(IF(I445="Booked",VLOOKUP(K445,'FIN CAL LOOKUP'!$A:$J,7,1),IF(I445="Complete",VLOOKUP(J445,'FIN CAL LOOKUP'!$A:$J,7,1),VLOOKUP(D445,'FIN CAL LOOKUP'!$A:$J,7,1))),"Not Applicable")</f>
        <v>DEC, FY25</v>
      </c>
      <c r="N445" s="8" t="str">
        <f>IFERROR(IF(I445="Booked",VLOOKUP(K445,'FIN CAL LOOKUP'!$A:$J,10,1),IF(I445="Complete",VLOOKUP(J445,'FIN CAL LOOKUP'!$A:$J,10,1),VLOOKUP(D445,'FIN CAL LOOKUP'!$A:$J,10,1))),"Not Applicable")</f>
        <v>Q2, FY25</v>
      </c>
    </row>
    <row r="446" spans="1:14" x14ac:dyDescent="0.25">
      <c r="A446" t="s">
        <v>46</v>
      </c>
      <c r="C446" t="s">
        <v>47</v>
      </c>
      <c r="D446" s="3">
        <v>45636</v>
      </c>
      <c r="E446" t="s">
        <v>1476</v>
      </c>
      <c r="F446" t="s">
        <v>1477</v>
      </c>
      <c r="G446" t="s">
        <v>1478</v>
      </c>
      <c r="H446" t="s">
        <v>4</v>
      </c>
      <c r="I446" t="s">
        <v>17</v>
      </c>
      <c r="J446" s="3">
        <v>45637</v>
      </c>
      <c r="K446" s="3">
        <v>45632</v>
      </c>
      <c r="M446" s="8" t="str">
        <f>IFERROR(IF(I446="Booked",VLOOKUP(K446,'FIN CAL LOOKUP'!$A:$J,7,1),IF(I446="Complete",VLOOKUP(J446,'FIN CAL LOOKUP'!$A:$J,7,1),VLOOKUP(D446,'FIN CAL LOOKUP'!$A:$J,7,1))),"Not Applicable")</f>
        <v>DEC, FY25</v>
      </c>
      <c r="N446" s="8" t="str">
        <f>IFERROR(IF(I446="Booked",VLOOKUP(K446,'FIN CAL LOOKUP'!$A:$J,10,1),IF(I446="Complete",VLOOKUP(J446,'FIN CAL LOOKUP'!$A:$J,10,1),VLOOKUP(D446,'FIN CAL LOOKUP'!$A:$J,10,1))),"Not Applicable")</f>
        <v>Q2, FY25</v>
      </c>
    </row>
    <row r="447" spans="1:14" x14ac:dyDescent="0.25">
      <c r="A447" t="s">
        <v>46</v>
      </c>
      <c r="C447" t="s">
        <v>47</v>
      </c>
      <c r="D447" s="3">
        <v>45636</v>
      </c>
      <c r="E447" t="s">
        <v>1476</v>
      </c>
      <c r="F447" t="s">
        <v>1477</v>
      </c>
      <c r="G447" t="s">
        <v>1478</v>
      </c>
      <c r="H447" t="s">
        <v>7</v>
      </c>
      <c r="I447" t="s">
        <v>17</v>
      </c>
      <c r="J447" s="3">
        <v>45637</v>
      </c>
      <c r="K447" s="3">
        <v>45632</v>
      </c>
      <c r="M447" s="8" t="str">
        <f>IFERROR(IF(I447="Booked",VLOOKUP(K447,'FIN CAL LOOKUP'!$A:$J,7,1),IF(I447="Complete",VLOOKUP(J447,'FIN CAL LOOKUP'!$A:$J,7,1),VLOOKUP(D447,'FIN CAL LOOKUP'!$A:$J,7,1))),"Not Applicable")</f>
        <v>DEC, FY25</v>
      </c>
      <c r="N447" s="8" t="str">
        <f>IFERROR(IF(I447="Booked",VLOOKUP(K447,'FIN CAL LOOKUP'!$A:$J,10,1),IF(I447="Complete",VLOOKUP(J447,'FIN CAL LOOKUP'!$A:$J,10,1),VLOOKUP(D447,'FIN CAL LOOKUP'!$A:$J,10,1))),"Not Applicable")</f>
        <v>Q2, FY25</v>
      </c>
    </row>
    <row r="448" spans="1:14" x14ac:dyDescent="0.25">
      <c r="A448" t="s">
        <v>46</v>
      </c>
      <c r="C448" t="s">
        <v>47</v>
      </c>
      <c r="D448" s="3">
        <v>45636</v>
      </c>
      <c r="E448" t="s">
        <v>1476</v>
      </c>
      <c r="F448" t="s">
        <v>1477</v>
      </c>
      <c r="G448" t="s">
        <v>1478</v>
      </c>
      <c r="H448" t="s">
        <v>1366</v>
      </c>
      <c r="I448" t="s">
        <v>17</v>
      </c>
      <c r="J448" s="3">
        <v>45637</v>
      </c>
      <c r="K448" s="3">
        <v>45632</v>
      </c>
      <c r="M448" s="8" t="str">
        <f>IFERROR(IF(I448="Booked",VLOOKUP(K448,'FIN CAL LOOKUP'!$A:$J,7,1),IF(I448="Complete",VLOOKUP(J448,'FIN CAL LOOKUP'!$A:$J,7,1),VLOOKUP(D448,'FIN CAL LOOKUP'!$A:$J,7,1))),"Not Applicable")</f>
        <v>DEC, FY25</v>
      </c>
      <c r="N448" s="8" t="str">
        <f>IFERROR(IF(I448="Booked",VLOOKUP(K448,'FIN CAL LOOKUP'!$A:$J,10,1),IF(I448="Complete",VLOOKUP(J448,'FIN CAL LOOKUP'!$A:$J,10,1),VLOOKUP(D448,'FIN CAL LOOKUP'!$A:$J,10,1))),"Not Applicable")</f>
        <v>Q2, FY25</v>
      </c>
    </row>
    <row r="449" spans="1:14" x14ac:dyDescent="0.25">
      <c r="A449" t="s">
        <v>46</v>
      </c>
      <c r="C449" t="s">
        <v>47</v>
      </c>
      <c r="D449" s="3">
        <v>45636</v>
      </c>
      <c r="E449" t="s">
        <v>1476</v>
      </c>
      <c r="F449" t="s">
        <v>1477</v>
      </c>
      <c r="G449" t="s">
        <v>1478</v>
      </c>
      <c r="H449" t="s">
        <v>1367</v>
      </c>
      <c r="I449" t="s">
        <v>17</v>
      </c>
      <c r="J449" s="3">
        <v>45637</v>
      </c>
      <c r="K449" s="3">
        <v>45632</v>
      </c>
      <c r="M449" s="8" t="str">
        <f>IFERROR(IF(I449="Booked",VLOOKUP(K449,'FIN CAL LOOKUP'!$A:$J,7,1),IF(I449="Complete",VLOOKUP(J449,'FIN CAL LOOKUP'!$A:$J,7,1),VLOOKUP(D449,'FIN CAL LOOKUP'!$A:$J,7,1))),"Not Applicable")</f>
        <v>DEC, FY25</v>
      </c>
      <c r="N449" s="8" t="str">
        <f>IFERROR(IF(I449="Booked",VLOOKUP(K449,'FIN CAL LOOKUP'!$A:$J,10,1),IF(I449="Complete",VLOOKUP(J449,'FIN CAL LOOKUP'!$A:$J,10,1),VLOOKUP(D449,'FIN CAL LOOKUP'!$A:$J,10,1))),"Not Applicable")</f>
        <v>Q2, FY25</v>
      </c>
    </row>
    <row r="450" spans="1:14" x14ac:dyDescent="0.25">
      <c r="A450" t="s">
        <v>46</v>
      </c>
      <c r="C450" t="s">
        <v>47</v>
      </c>
      <c r="D450" s="3">
        <v>45636</v>
      </c>
      <c r="E450" t="s">
        <v>1476</v>
      </c>
      <c r="F450" t="s">
        <v>1477</v>
      </c>
      <c r="G450" t="s">
        <v>1478</v>
      </c>
      <c r="H450" t="s">
        <v>1368</v>
      </c>
      <c r="I450" t="s">
        <v>17</v>
      </c>
      <c r="J450" s="3">
        <v>45637</v>
      </c>
      <c r="K450" s="3">
        <v>45632</v>
      </c>
      <c r="M450" s="8" t="str">
        <f>IFERROR(IF(I450="Booked",VLOOKUP(K450,'FIN CAL LOOKUP'!$A:$J,7,1),IF(I450="Complete",VLOOKUP(J450,'FIN CAL LOOKUP'!$A:$J,7,1),VLOOKUP(D450,'FIN CAL LOOKUP'!$A:$J,7,1))),"Not Applicable")</f>
        <v>DEC, FY25</v>
      </c>
      <c r="N450" s="8" t="str">
        <f>IFERROR(IF(I450="Booked",VLOOKUP(K450,'FIN CAL LOOKUP'!$A:$J,10,1),IF(I450="Complete",VLOOKUP(J450,'FIN CAL LOOKUP'!$A:$J,10,1),VLOOKUP(D450,'FIN CAL LOOKUP'!$A:$J,10,1))),"Not Applicable")</f>
        <v>Q2, FY25</v>
      </c>
    </row>
    <row r="451" spans="1:14" x14ac:dyDescent="0.25">
      <c r="A451" t="s">
        <v>46</v>
      </c>
      <c r="C451" t="s">
        <v>47</v>
      </c>
      <c r="D451" s="3">
        <v>45636</v>
      </c>
      <c r="E451" t="s">
        <v>1476</v>
      </c>
      <c r="F451" t="s">
        <v>1477</v>
      </c>
      <c r="G451" t="s">
        <v>1478</v>
      </c>
      <c r="H451" t="s">
        <v>1369</v>
      </c>
      <c r="I451" t="s">
        <v>17</v>
      </c>
      <c r="J451" s="3">
        <v>45637</v>
      </c>
      <c r="K451" s="3">
        <v>45632</v>
      </c>
      <c r="M451" s="8" t="str">
        <f>IFERROR(IF(I451="Booked",VLOOKUP(K451,'FIN CAL LOOKUP'!$A:$J,7,1),IF(I451="Complete",VLOOKUP(J451,'FIN CAL LOOKUP'!$A:$J,7,1),VLOOKUP(D451,'FIN CAL LOOKUP'!$A:$J,7,1))),"Not Applicable")</f>
        <v>DEC, FY25</v>
      </c>
      <c r="N451" s="8" t="str">
        <f>IFERROR(IF(I451="Booked",VLOOKUP(K451,'FIN CAL LOOKUP'!$A:$J,10,1),IF(I451="Complete",VLOOKUP(J451,'FIN CAL LOOKUP'!$A:$J,10,1),VLOOKUP(D451,'FIN CAL LOOKUP'!$A:$J,10,1))),"Not Applicable")</f>
        <v>Q2, FY25</v>
      </c>
    </row>
    <row r="452" spans="1:14" x14ac:dyDescent="0.25">
      <c r="A452" t="s">
        <v>46</v>
      </c>
      <c r="C452" t="s">
        <v>47</v>
      </c>
      <c r="D452" s="3">
        <v>45636</v>
      </c>
      <c r="E452" t="s">
        <v>1476</v>
      </c>
      <c r="F452" t="s">
        <v>1477</v>
      </c>
      <c r="G452" t="s">
        <v>1478</v>
      </c>
      <c r="H452" t="s">
        <v>1370</v>
      </c>
      <c r="I452" t="s">
        <v>17</v>
      </c>
      <c r="J452" s="3">
        <v>45637</v>
      </c>
      <c r="K452" s="3">
        <v>45632</v>
      </c>
      <c r="M452" s="8" t="str">
        <f>IFERROR(IF(I452="Booked",VLOOKUP(K452,'FIN CAL LOOKUP'!$A:$J,7,1),IF(I452="Complete",VLOOKUP(J452,'FIN CAL LOOKUP'!$A:$J,7,1),VLOOKUP(D452,'FIN CAL LOOKUP'!$A:$J,7,1))),"Not Applicable")</f>
        <v>DEC, FY25</v>
      </c>
      <c r="N452" s="8" t="str">
        <f>IFERROR(IF(I452="Booked",VLOOKUP(K452,'FIN CAL LOOKUP'!$A:$J,10,1),IF(I452="Complete",VLOOKUP(J452,'FIN CAL LOOKUP'!$A:$J,10,1),VLOOKUP(D452,'FIN CAL LOOKUP'!$A:$J,10,1))),"Not Applicable")</f>
        <v>Q2, FY25</v>
      </c>
    </row>
    <row r="453" spans="1:14" x14ac:dyDescent="0.25">
      <c r="A453" t="s">
        <v>46</v>
      </c>
      <c r="C453" t="s">
        <v>47</v>
      </c>
      <c r="D453" s="3">
        <v>45636</v>
      </c>
      <c r="E453" t="s">
        <v>1476</v>
      </c>
      <c r="F453" t="s">
        <v>1477</v>
      </c>
      <c r="G453" t="s">
        <v>1478</v>
      </c>
      <c r="H453" t="s">
        <v>8</v>
      </c>
      <c r="I453" t="s">
        <v>17</v>
      </c>
      <c r="J453" s="3">
        <v>45637</v>
      </c>
      <c r="K453" s="3">
        <v>45632</v>
      </c>
      <c r="M453" s="8" t="str">
        <f>IFERROR(IF(I453="Booked",VLOOKUP(K453,'FIN CAL LOOKUP'!$A:$J,7,1),IF(I453="Complete",VLOOKUP(J453,'FIN CAL LOOKUP'!$A:$J,7,1),VLOOKUP(D453,'FIN CAL LOOKUP'!$A:$J,7,1))),"Not Applicable")</f>
        <v>DEC, FY25</v>
      </c>
      <c r="N453" s="8" t="str">
        <f>IFERROR(IF(I453="Booked",VLOOKUP(K453,'FIN CAL LOOKUP'!$A:$J,10,1),IF(I453="Complete",VLOOKUP(J453,'FIN CAL LOOKUP'!$A:$J,10,1),VLOOKUP(D453,'FIN CAL LOOKUP'!$A:$J,10,1))),"Not Applicable")</f>
        <v>Q2, FY25</v>
      </c>
    </row>
    <row r="454" spans="1:14" x14ac:dyDescent="0.25">
      <c r="A454" t="s">
        <v>46</v>
      </c>
      <c r="C454" t="s">
        <v>47</v>
      </c>
      <c r="D454" s="3">
        <v>45636</v>
      </c>
      <c r="E454" t="s">
        <v>1476</v>
      </c>
      <c r="F454" t="s">
        <v>1477</v>
      </c>
      <c r="G454" t="s">
        <v>1478</v>
      </c>
      <c r="H454" t="s">
        <v>9</v>
      </c>
      <c r="I454" t="s">
        <v>17</v>
      </c>
      <c r="J454" s="3">
        <v>45637</v>
      </c>
      <c r="K454" s="3">
        <v>45632</v>
      </c>
      <c r="M454" s="8" t="str">
        <f>IFERROR(IF(I454="Booked",VLOOKUP(K454,'FIN CAL LOOKUP'!$A:$J,7,1),IF(I454="Complete",VLOOKUP(J454,'FIN CAL LOOKUP'!$A:$J,7,1),VLOOKUP(D454,'FIN CAL LOOKUP'!$A:$J,7,1))),"Not Applicable")</f>
        <v>DEC, FY25</v>
      </c>
      <c r="N454" s="8" t="str">
        <f>IFERROR(IF(I454="Booked",VLOOKUP(K454,'FIN CAL LOOKUP'!$A:$J,10,1),IF(I454="Complete",VLOOKUP(J454,'FIN CAL LOOKUP'!$A:$J,10,1),VLOOKUP(D454,'FIN CAL LOOKUP'!$A:$J,10,1))),"Not Applicable")</f>
        <v>Q2, FY25</v>
      </c>
    </row>
    <row r="455" spans="1:14" x14ac:dyDescent="0.25">
      <c r="A455" t="s">
        <v>46</v>
      </c>
      <c r="C455" t="s">
        <v>47</v>
      </c>
      <c r="D455" s="3">
        <v>45636</v>
      </c>
      <c r="E455" t="s">
        <v>1476</v>
      </c>
      <c r="F455" t="s">
        <v>1477</v>
      </c>
      <c r="G455" t="s">
        <v>1478</v>
      </c>
      <c r="H455" t="s">
        <v>10</v>
      </c>
      <c r="I455" t="s">
        <v>17</v>
      </c>
      <c r="J455" s="3">
        <v>45637</v>
      </c>
      <c r="K455" s="3">
        <v>45632</v>
      </c>
      <c r="M455" s="8" t="str">
        <f>IFERROR(IF(I455="Booked",VLOOKUP(K455,'FIN CAL LOOKUP'!$A:$J,7,1),IF(I455="Complete",VLOOKUP(J455,'FIN CAL LOOKUP'!$A:$J,7,1),VLOOKUP(D455,'FIN CAL LOOKUP'!$A:$J,7,1))),"Not Applicable")</f>
        <v>DEC, FY25</v>
      </c>
      <c r="N455" s="8" t="str">
        <f>IFERROR(IF(I455="Booked",VLOOKUP(K455,'FIN CAL LOOKUP'!$A:$J,10,1),IF(I455="Complete",VLOOKUP(J455,'FIN CAL LOOKUP'!$A:$J,10,1),VLOOKUP(D455,'FIN CAL LOOKUP'!$A:$J,10,1))),"Not Applicable")</f>
        <v>Q2, FY25</v>
      </c>
    </row>
    <row r="456" spans="1:14" x14ac:dyDescent="0.25">
      <c r="A456" t="s">
        <v>46</v>
      </c>
      <c r="C456" t="s">
        <v>47</v>
      </c>
      <c r="D456" s="3">
        <v>45636</v>
      </c>
      <c r="E456" t="s">
        <v>1476</v>
      </c>
      <c r="F456" t="s">
        <v>1477</v>
      </c>
      <c r="G456" t="s">
        <v>1478</v>
      </c>
      <c r="H456" t="s">
        <v>11</v>
      </c>
      <c r="I456" t="s">
        <v>17</v>
      </c>
      <c r="J456" s="3">
        <v>45637</v>
      </c>
      <c r="K456" s="3">
        <v>45632</v>
      </c>
      <c r="M456" s="8" t="str">
        <f>IFERROR(IF(I456="Booked",VLOOKUP(K456,'FIN CAL LOOKUP'!$A:$J,7,1),IF(I456="Complete",VLOOKUP(J456,'FIN CAL LOOKUP'!$A:$J,7,1),VLOOKUP(D456,'FIN CAL LOOKUP'!$A:$J,7,1))),"Not Applicable")</f>
        <v>DEC, FY25</v>
      </c>
      <c r="N456" s="8" t="str">
        <f>IFERROR(IF(I456="Booked",VLOOKUP(K456,'FIN CAL LOOKUP'!$A:$J,10,1),IF(I456="Complete",VLOOKUP(J456,'FIN CAL LOOKUP'!$A:$J,10,1),VLOOKUP(D456,'FIN CAL LOOKUP'!$A:$J,10,1))),"Not Applicable")</f>
        <v>Q2, FY25</v>
      </c>
    </row>
    <row r="457" spans="1:14" x14ac:dyDescent="0.25">
      <c r="A457" t="s">
        <v>12</v>
      </c>
      <c r="B457" t="s">
        <v>13</v>
      </c>
      <c r="C457" t="s">
        <v>16</v>
      </c>
      <c r="D457" s="3">
        <v>45616</v>
      </c>
      <c r="E457" t="s">
        <v>1479</v>
      </c>
      <c r="F457" t="s">
        <v>1480</v>
      </c>
      <c r="G457" t="s">
        <v>1481</v>
      </c>
      <c r="H457" t="s">
        <v>4</v>
      </c>
      <c r="I457" t="s">
        <v>17</v>
      </c>
      <c r="J457" s="3">
        <v>45617</v>
      </c>
      <c r="K457" s="3">
        <v>45608</v>
      </c>
      <c r="M457" s="8" t="str">
        <f>IFERROR(IF(I457="Booked",VLOOKUP(K457,'FIN CAL LOOKUP'!$A:$J,7,1),IF(I457="Complete",VLOOKUP(J457,'FIN CAL LOOKUP'!$A:$J,7,1),VLOOKUP(D457,'FIN CAL LOOKUP'!$A:$J,7,1))),"Not Applicable")</f>
        <v>NOV, FY25</v>
      </c>
      <c r="N457" s="8" t="str">
        <f>IFERROR(IF(I457="Booked",VLOOKUP(K457,'FIN CAL LOOKUP'!$A:$J,10,1),IF(I457="Complete",VLOOKUP(J457,'FIN CAL LOOKUP'!$A:$J,10,1),VLOOKUP(D457,'FIN CAL LOOKUP'!$A:$J,10,1))),"Not Applicable")</f>
        <v>Q2, FY25</v>
      </c>
    </row>
    <row r="458" spans="1:14" x14ac:dyDescent="0.25">
      <c r="A458" t="s">
        <v>12</v>
      </c>
      <c r="B458" t="s">
        <v>13</v>
      </c>
      <c r="C458" t="s">
        <v>16</v>
      </c>
      <c r="D458" s="3">
        <v>45616</v>
      </c>
      <c r="E458" t="s">
        <v>1479</v>
      </c>
      <c r="F458" t="s">
        <v>1480</v>
      </c>
      <c r="G458" t="s">
        <v>1481</v>
      </c>
      <c r="H458" t="s">
        <v>7</v>
      </c>
      <c r="I458" t="s">
        <v>17</v>
      </c>
      <c r="J458" s="3">
        <v>45617</v>
      </c>
      <c r="K458" s="3">
        <v>45608</v>
      </c>
      <c r="M458" s="8" t="str">
        <f>IFERROR(IF(I458="Booked",VLOOKUP(K458,'FIN CAL LOOKUP'!$A:$J,7,1),IF(I458="Complete",VLOOKUP(J458,'FIN CAL LOOKUP'!$A:$J,7,1),VLOOKUP(D458,'FIN CAL LOOKUP'!$A:$J,7,1))),"Not Applicable")</f>
        <v>NOV, FY25</v>
      </c>
      <c r="N458" s="8" t="str">
        <f>IFERROR(IF(I458="Booked",VLOOKUP(K458,'FIN CAL LOOKUP'!$A:$J,10,1),IF(I458="Complete",VLOOKUP(J458,'FIN CAL LOOKUP'!$A:$J,10,1),VLOOKUP(D458,'FIN CAL LOOKUP'!$A:$J,10,1))),"Not Applicable")</f>
        <v>Q2, FY25</v>
      </c>
    </row>
    <row r="459" spans="1:14" x14ac:dyDescent="0.25">
      <c r="A459" t="s">
        <v>12</v>
      </c>
      <c r="B459" t="s">
        <v>13</v>
      </c>
      <c r="C459" t="s">
        <v>16</v>
      </c>
      <c r="D459" s="3">
        <v>45616</v>
      </c>
      <c r="E459" t="s">
        <v>1479</v>
      </c>
      <c r="F459" t="s">
        <v>1480</v>
      </c>
      <c r="G459" t="s">
        <v>1481</v>
      </c>
      <c r="H459" t="s">
        <v>1366</v>
      </c>
      <c r="I459" t="s">
        <v>17</v>
      </c>
      <c r="J459" s="3">
        <v>45618</v>
      </c>
      <c r="K459" s="3">
        <v>45608</v>
      </c>
      <c r="M459" s="8" t="str">
        <f>IFERROR(IF(I459="Booked",VLOOKUP(K459,'FIN CAL LOOKUP'!$A:$J,7,1),IF(I459="Complete",VLOOKUP(J459,'FIN CAL LOOKUP'!$A:$J,7,1),VLOOKUP(D459,'FIN CAL LOOKUP'!$A:$J,7,1))),"Not Applicable")</f>
        <v>NOV, FY25</v>
      </c>
      <c r="N459" s="8" t="str">
        <f>IFERROR(IF(I459="Booked",VLOOKUP(K459,'FIN CAL LOOKUP'!$A:$J,10,1),IF(I459="Complete",VLOOKUP(J459,'FIN CAL LOOKUP'!$A:$J,10,1),VLOOKUP(D459,'FIN CAL LOOKUP'!$A:$J,10,1))),"Not Applicable")</f>
        <v>Q2, FY25</v>
      </c>
    </row>
    <row r="460" spans="1:14" x14ac:dyDescent="0.25">
      <c r="A460" t="s">
        <v>12</v>
      </c>
      <c r="B460" t="s">
        <v>13</v>
      </c>
      <c r="C460" t="s">
        <v>16</v>
      </c>
      <c r="D460" s="3">
        <v>45616</v>
      </c>
      <c r="E460" t="s">
        <v>1479</v>
      </c>
      <c r="F460" t="s">
        <v>1480</v>
      </c>
      <c r="G460" t="s">
        <v>1481</v>
      </c>
      <c r="H460" t="s">
        <v>1367</v>
      </c>
      <c r="I460" t="s">
        <v>17</v>
      </c>
      <c r="J460" s="3">
        <v>45617</v>
      </c>
      <c r="K460" s="3">
        <v>45608</v>
      </c>
      <c r="M460" s="8" t="str">
        <f>IFERROR(IF(I460="Booked",VLOOKUP(K460,'FIN CAL LOOKUP'!$A:$J,7,1),IF(I460="Complete",VLOOKUP(J460,'FIN CAL LOOKUP'!$A:$J,7,1),VLOOKUP(D460,'FIN CAL LOOKUP'!$A:$J,7,1))),"Not Applicable")</f>
        <v>NOV, FY25</v>
      </c>
      <c r="N460" s="8" t="str">
        <f>IFERROR(IF(I460="Booked",VLOOKUP(K460,'FIN CAL LOOKUP'!$A:$J,10,1),IF(I460="Complete",VLOOKUP(J460,'FIN CAL LOOKUP'!$A:$J,10,1),VLOOKUP(D460,'FIN CAL LOOKUP'!$A:$J,10,1))),"Not Applicable")</f>
        <v>Q2, FY25</v>
      </c>
    </row>
    <row r="461" spans="1:14" x14ac:dyDescent="0.25">
      <c r="A461" t="s">
        <v>12</v>
      </c>
      <c r="B461" t="s">
        <v>13</v>
      </c>
      <c r="C461" t="s">
        <v>16</v>
      </c>
      <c r="D461" s="3">
        <v>45616</v>
      </c>
      <c r="E461" t="s">
        <v>1479</v>
      </c>
      <c r="F461" t="s">
        <v>1480</v>
      </c>
      <c r="G461" t="s">
        <v>1481</v>
      </c>
      <c r="H461" t="s">
        <v>1368</v>
      </c>
      <c r="I461" t="s">
        <v>17</v>
      </c>
      <c r="J461" s="3">
        <v>45618</v>
      </c>
      <c r="K461" s="3">
        <v>45608</v>
      </c>
      <c r="M461" s="8" t="str">
        <f>IFERROR(IF(I461="Booked",VLOOKUP(K461,'FIN CAL LOOKUP'!$A:$J,7,1),IF(I461="Complete",VLOOKUP(J461,'FIN CAL LOOKUP'!$A:$J,7,1),VLOOKUP(D461,'FIN CAL LOOKUP'!$A:$J,7,1))),"Not Applicable")</f>
        <v>NOV, FY25</v>
      </c>
      <c r="N461" s="8" t="str">
        <f>IFERROR(IF(I461="Booked",VLOOKUP(K461,'FIN CAL LOOKUP'!$A:$J,10,1),IF(I461="Complete",VLOOKUP(J461,'FIN CAL LOOKUP'!$A:$J,10,1),VLOOKUP(D461,'FIN CAL LOOKUP'!$A:$J,10,1))),"Not Applicable")</f>
        <v>Q2, FY25</v>
      </c>
    </row>
    <row r="462" spans="1:14" x14ac:dyDescent="0.25">
      <c r="A462" t="s">
        <v>12</v>
      </c>
      <c r="B462" t="s">
        <v>13</v>
      </c>
      <c r="C462" t="s">
        <v>16</v>
      </c>
      <c r="D462" s="3">
        <v>45616</v>
      </c>
      <c r="E462" t="s">
        <v>1479</v>
      </c>
      <c r="F462" t="s">
        <v>1480</v>
      </c>
      <c r="G462" t="s">
        <v>1481</v>
      </c>
      <c r="H462" t="s">
        <v>1369</v>
      </c>
      <c r="I462" t="s">
        <v>17</v>
      </c>
      <c r="J462" s="3">
        <v>45618</v>
      </c>
      <c r="K462" s="3">
        <v>45608</v>
      </c>
      <c r="M462" s="8" t="str">
        <f>IFERROR(IF(I462="Booked",VLOOKUP(K462,'FIN CAL LOOKUP'!$A:$J,7,1),IF(I462="Complete",VLOOKUP(J462,'FIN CAL LOOKUP'!$A:$J,7,1),VLOOKUP(D462,'FIN CAL LOOKUP'!$A:$J,7,1))),"Not Applicable")</f>
        <v>NOV, FY25</v>
      </c>
      <c r="N462" s="8" t="str">
        <f>IFERROR(IF(I462="Booked",VLOOKUP(K462,'FIN CAL LOOKUP'!$A:$J,10,1),IF(I462="Complete",VLOOKUP(J462,'FIN CAL LOOKUP'!$A:$J,10,1),VLOOKUP(D462,'FIN CAL LOOKUP'!$A:$J,10,1))),"Not Applicable")</f>
        <v>Q2, FY25</v>
      </c>
    </row>
    <row r="463" spans="1:14" x14ac:dyDescent="0.25">
      <c r="A463" t="s">
        <v>12</v>
      </c>
      <c r="B463" t="s">
        <v>13</v>
      </c>
      <c r="C463" t="s">
        <v>16</v>
      </c>
      <c r="D463" s="3">
        <v>45616</v>
      </c>
      <c r="E463" t="s">
        <v>1479</v>
      </c>
      <c r="F463" t="s">
        <v>1480</v>
      </c>
      <c r="G463" t="s">
        <v>1481</v>
      </c>
      <c r="H463" t="s">
        <v>1370</v>
      </c>
      <c r="I463" t="s">
        <v>17</v>
      </c>
      <c r="J463" s="3">
        <v>45618</v>
      </c>
      <c r="K463" s="3">
        <v>45608</v>
      </c>
      <c r="M463" s="8" t="str">
        <f>IFERROR(IF(I463="Booked",VLOOKUP(K463,'FIN CAL LOOKUP'!$A:$J,7,1),IF(I463="Complete",VLOOKUP(J463,'FIN CAL LOOKUP'!$A:$J,7,1),VLOOKUP(D463,'FIN CAL LOOKUP'!$A:$J,7,1))),"Not Applicable")</f>
        <v>NOV, FY25</v>
      </c>
      <c r="N463" s="8" t="str">
        <f>IFERROR(IF(I463="Booked",VLOOKUP(K463,'FIN CAL LOOKUP'!$A:$J,10,1),IF(I463="Complete",VLOOKUP(J463,'FIN CAL LOOKUP'!$A:$J,10,1),VLOOKUP(D463,'FIN CAL LOOKUP'!$A:$J,10,1))),"Not Applicable")</f>
        <v>Q2, FY25</v>
      </c>
    </row>
    <row r="464" spans="1:14" x14ac:dyDescent="0.25">
      <c r="A464" t="s">
        <v>12</v>
      </c>
      <c r="B464" t="s">
        <v>13</v>
      </c>
      <c r="C464" t="s">
        <v>16</v>
      </c>
      <c r="D464" s="3">
        <v>45616</v>
      </c>
      <c r="E464" t="s">
        <v>1479</v>
      </c>
      <c r="F464" t="s">
        <v>1480</v>
      </c>
      <c r="G464" t="s">
        <v>1481</v>
      </c>
      <c r="H464" t="s">
        <v>8</v>
      </c>
      <c r="I464" t="s">
        <v>17</v>
      </c>
      <c r="J464" s="3">
        <v>45617</v>
      </c>
      <c r="K464" s="3">
        <v>45608</v>
      </c>
      <c r="M464" s="8" t="str">
        <f>IFERROR(IF(I464="Booked",VLOOKUP(K464,'FIN CAL LOOKUP'!$A:$J,7,1),IF(I464="Complete",VLOOKUP(J464,'FIN CAL LOOKUP'!$A:$J,7,1),VLOOKUP(D464,'FIN CAL LOOKUP'!$A:$J,7,1))),"Not Applicable")</f>
        <v>NOV, FY25</v>
      </c>
      <c r="N464" s="8" t="str">
        <f>IFERROR(IF(I464="Booked",VLOOKUP(K464,'FIN CAL LOOKUP'!$A:$J,10,1),IF(I464="Complete",VLOOKUP(J464,'FIN CAL LOOKUP'!$A:$J,10,1),VLOOKUP(D464,'FIN CAL LOOKUP'!$A:$J,10,1))),"Not Applicable")</f>
        <v>Q2, FY25</v>
      </c>
    </row>
    <row r="465" spans="1:14" x14ac:dyDescent="0.25">
      <c r="A465" t="s">
        <v>12</v>
      </c>
      <c r="B465" t="s">
        <v>13</v>
      </c>
      <c r="C465" t="s">
        <v>16</v>
      </c>
      <c r="D465" s="3">
        <v>45616</v>
      </c>
      <c r="E465" t="s">
        <v>1479</v>
      </c>
      <c r="F465" t="s">
        <v>1480</v>
      </c>
      <c r="G465" t="s">
        <v>1481</v>
      </c>
      <c r="H465" t="s">
        <v>9</v>
      </c>
      <c r="I465" t="s">
        <v>17</v>
      </c>
      <c r="J465" s="3">
        <v>45618</v>
      </c>
      <c r="K465" s="3">
        <v>45608</v>
      </c>
      <c r="M465" s="8" t="str">
        <f>IFERROR(IF(I465="Booked",VLOOKUP(K465,'FIN CAL LOOKUP'!$A:$J,7,1),IF(I465="Complete",VLOOKUP(J465,'FIN CAL LOOKUP'!$A:$J,7,1),VLOOKUP(D465,'FIN CAL LOOKUP'!$A:$J,7,1))),"Not Applicable")</f>
        <v>NOV, FY25</v>
      </c>
      <c r="N465" s="8" t="str">
        <f>IFERROR(IF(I465="Booked",VLOOKUP(K465,'FIN CAL LOOKUP'!$A:$J,10,1),IF(I465="Complete",VLOOKUP(J465,'FIN CAL LOOKUP'!$A:$J,10,1),VLOOKUP(D465,'FIN CAL LOOKUP'!$A:$J,10,1))),"Not Applicable")</f>
        <v>Q2, FY25</v>
      </c>
    </row>
    <row r="466" spans="1:14" x14ac:dyDescent="0.25">
      <c r="A466" t="s">
        <v>12</v>
      </c>
      <c r="B466" t="s">
        <v>13</v>
      </c>
      <c r="C466" t="s">
        <v>16</v>
      </c>
      <c r="D466" s="3">
        <v>45616</v>
      </c>
      <c r="E466" t="s">
        <v>1479</v>
      </c>
      <c r="F466" t="s">
        <v>1480</v>
      </c>
      <c r="G466" t="s">
        <v>1481</v>
      </c>
      <c r="H466" t="s">
        <v>10</v>
      </c>
      <c r="I466" t="s">
        <v>17</v>
      </c>
      <c r="J466" s="3">
        <v>45617</v>
      </c>
      <c r="K466" s="3">
        <v>45608</v>
      </c>
      <c r="M466" s="8" t="str">
        <f>IFERROR(IF(I466="Booked",VLOOKUP(K466,'FIN CAL LOOKUP'!$A:$J,7,1),IF(I466="Complete",VLOOKUP(J466,'FIN CAL LOOKUP'!$A:$J,7,1),VLOOKUP(D466,'FIN CAL LOOKUP'!$A:$J,7,1))),"Not Applicable")</f>
        <v>NOV, FY25</v>
      </c>
      <c r="N466" s="8" t="str">
        <f>IFERROR(IF(I466="Booked",VLOOKUP(K466,'FIN CAL LOOKUP'!$A:$J,10,1),IF(I466="Complete",VLOOKUP(J466,'FIN CAL LOOKUP'!$A:$J,10,1),VLOOKUP(D466,'FIN CAL LOOKUP'!$A:$J,10,1))),"Not Applicable")</f>
        <v>Q2, FY25</v>
      </c>
    </row>
    <row r="467" spans="1:14" x14ac:dyDescent="0.25">
      <c r="A467" t="s">
        <v>12</v>
      </c>
      <c r="B467" t="s">
        <v>13</v>
      </c>
      <c r="C467" t="s">
        <v>16</v>
      </c>
      <c r="D467" s="3">
        <v>45616</v>
      </c>
      <c r="E467" t="s">
        <v>1479</v>
      </c>
      <c r="F467" t="s">
        <v>1480</v>
      </c>
      <c r="G467" t="s">
        <v>1481</v>
      </c>
      <c r="H467" t="s">
        <v>11</v>
      </c>
      <c r="I467" t="s">
        <v>17</v>
      </c>
      <c r="J467" s="3">
        <v>45617</v>
      </c>
      <c r="K467" s="3">
        <v>45608</v>
      </c>
      <c r="M467" s="8" t="str">
        <f>IFERROR(IF(I467="Booked",VLOOKUP(K467,'FIN CAL LOOKUP'!$A:$J,7,1),IF(I467="Complete",VLOOKUP(J467,'FIN CAL LOOKUP'!$A:$J,7,1),VLOOKUP(D467,'FIN CAL LOOKUP'!$A:$J,7,1))),"Not Applicable")</f>
        <v>NOV, FY25</v>
      </c>
      <c r="N467" s="8" t="str">
        <f>IFERROR(IF(I467="Booked",VLOOKUP(K467,'FIN CAL LOOKUP'!$A:$J,10,1),IF(I467="Complete",VLOOKUP(J467,'FIN CAL LOOKUP'!$A:$J,10,1),VLOOKUP(D467,'FIN CAL LOOKUP'!$A:$J,10,1))),"Not Applicable")</f>
        <v>Q2, FY25</v>
      </c>
    </row>
    <row r="468" spans="1:14" x14ac:dyDescent="0.25">
      <c r="A468" t="s">
        <v>12</v>
      </c>
      <c r="B468" t="s">
        <v>13</v>
      </c>
      <c r="C468" t="s">
        <v>16</v>
      </c>
      <c r="D468" s="3">
        <v>45614</v>
      </c>
      <c r="E468" t="s">
        <v>1482</v>
      </c>
      <c r="F468" t="s">
        <v>1483</v>
      </c>
      <c r="G468" t="s">
        <v>1484</v>
      </c>
      <c r="H468" t="s">
        <v>4</v>
      </c>
      <c r="I468" t="s">
        <v>17</v>
      </c>
      <c r="J468" s="3">
        <v>45617</v>
      </c>
      <c r="K468" s="3">
        <v>45582</v>
      </c>
      <c r="M468" s="8" t="str">
        <f>IFERROR(IF(I468="Booked",VLOOKUP(K468,'FIN CAL LOOKUP'!$A:$J,7,1),IF(I468="Complete",VLOOKUP(J468,'FIN CAL LOOKUP'!$A:$J,7,1),VLOOKUP(D468,'FIN CAL LOOKUP'!$A:$J,7,1))),"Not Applicable")</f>
        <v>NOV, FY25</v>
      </c>
      <c r="N468" s="8" t="str">
        <f>IFERROR(IF(I468="Booked",VLOOKUP(K468,'FIN CAL LOOKUP'!$A:$J,10,1),IF(I468="Complete",VLOOKUP(J468,'FIN CAL LOOKUP'!$A:$J,10,1),VLOOKUP(D468,'FIN CAL LOOKUP'!$A:$J,10,1))),"Not Applicable")</f>
        <v>Q2, FY25</v>
      </c>
    </row>
    <row r="469" spans="1:14" x14ac:dyDescent="0.25">
      <c r="A469" t="s">
        <v>12</v>
      </c>
      <c r="B469" t="s">
        <v>13</v>
      </c>
      <c r="C469" t="s">
        <v>16</v>
      </c>
      <c r="D469" s="3">
        <v>45614</v>
      </c>
      <c r="E469" t="s">
        <v>1482</v>
      </c>
      <c r="F469" t="s">
        <v>1483</v>
      </c>
      <c r="G469" t="s">
        <v>1484</v>
      </c>
      <c r="H469" t="s">
        <v>7</v>
      </c>
      <c r="I469" t="s">
        <v>17</v>
      </c>
      <c r="J469" s="3">
        <v>45617</v>
      </c>
      <c r="K469" s="3">
        <v>45582</v>
      </c>
      <c r="M469" s="8" t="str">
        <f>IFERROR(IF(I469="Booked",VLOOKUP(K469,'FIN CAL LOOKUP'!$A:$J,7,1),IF(I469="Complete",VLOOKUP(J469,'FIN CAL LOOKUP'!$A:$J,7,1),VLOOKUP(D469,'FIN CAL LOOKUP'!$A:$J,7,1))),"Not Applicable")</f>
        <v>NOV, FY25</v>
      </c>
      <c r="N469" s="8" t="str">
        <f>IFERROR(IF(I469="Booked",VLOOKUP(K469,'FIN CAL LOOKUP'!$A:$J,10,1),IF(I469="Complete",VLOOKUP(J469,'FIN CAL LOOKUP'!$A:$J,10,1),VLOOKUP(D469,'FIN CAL LOOKUP'!$A:$J,10,1))),"Not Applicable")</f>
        <v>Q2, FY25</v>
      </c>
    </row>
    <row r="470" spans="1:14" x14ac:dyDescent="0.25">
      <c r="A470" t="s">
        <v>12</v>
      </c>
      <c r="B470" t="s">
        <v>13</v>
      </c>
      <c r="C470" t="s">
        <v>16</v>
      </c>
      <c r="D470" s="3">
        <v>45614</v>
      </c>
      <c r="E470" t="s">
        <v>1482</v>
      </c>
      <c r="F470" t="s">
        <v>1483</v>
      </c>
      <c r="G470" t="s">
        <v>1484</v>
      </c>
      <c r="H470" t="s">
        <v>1366</v>
      </c>
      <c r="I470" t="s">
        <v>17</v>
      </c>
      <c r="J470" s="3">
        <v>45617</v>
      </c>
      <c r="K470" s="3">
        <v>45582</v>
      </c>
      <c r="M470" s="8" t="str">
        <f>IFERROR(IF(I470="Booked",VLOOKUP(K470,'FIN CAL LOOKUP'!$A:$J,7,1),IF(I470="Complete",VLOOKUP(J470,'FIN CAL LOOKUP'!$A:$J,7,1),VLOOKUP(D470,'FIN CAL LOOKUP'!$A:$J,7,1))),"Not Applicable")</f>
        <v>NOV, FY25</v>
      </c>
      <c r="N470" s="8" t="str">
        <f>IFERROR(IF(I470="Booked",VLOOKUP(K470,'FIN CAL LOOKUP'!$A:$J,10,1),IF(I470="Complete",VLOOKUP(J470,'FIN CAL LOOKUP'!$A:$J,10,1),VLOOKUP(D470,'FIN CAL LOOKUP'!$A:$J,10,1))),"Not Applicable")</f>
        <v>Q2, FY25</v>
      </c>
    </row>
    <row r="471" spans="1:14" x14ac:dyDescent="0.25">
      <c r="A471" t="s">
        <v>12</v>
      </c>
      <c r="B471" t="s">
        <v>13</v>
      </c>
      <c r="C471" t="s">
        <v>16</v>
      </c>
      <c r="D471" s="3">
        <v>45614</v>
      </c>
      <c r="E471" t="s">
        <v>1482</v>
      </c>
      <c r="F471" t="s">
        <v>1483</v>
      </c>
      <c r="G471" t="s">
        <v>1484</v>
      </c>
      <c r="H471" t="s">
        <v>1367</v>
      </c>
      <c r="I471" t="s">
        <v>17</v>
      </c>
      <c r="J471" s="3">
        <v>45617</v>
      </c>
      <c r="K471" s="3">
        <v>45582</v>
      </c>
      <c r="M471" s="8" t="str">
        <f>IFERROR(IF(I471="Booked",VLOOKUP(K471,'FIN CAL LOOKUP'!$A:$J,7,1),IF(I471="Complete",VLOOKUP(J471,'FIN CAL LOOKUP'!$A:$J,7,1),VLOOKUP(D471,'FIN CAL LOOKUP'!$A:$J,7,1))),"Not Applicable")</f>
        <v>NOV, FY25</v>
      </c>
      <c r="N471" s="8" t="str">
        <f>IFERROR(IF(I471="Booked",VLOOKUP(K471,'FIN CAL LOOKUP'!$A:$J,10,1),IF(I471="Complete",VLOOKUP(J471,'FIN CAL LOOKUP'!$A:$J,10,1),VLOOKUP(D471,'FIN CAL LOOKUP'!$A:$J,10,1))),"Not Applicable")</f>
        <v>Q2, FY25</v>
      </c>
    </row>
    <row r="472" spans="1:14" x14ac:dyDescent="0.25">
      <c r="A472" t="s">
        <v>12</v>
      </c>
      <c r="B472" t="s">
        <v>13</v>
      </c>
      <c r="C472" t="s">
        <v>16</v>
      </c>
      <c r="D472" s="3">
        <v>45614</v>
      </c>
      <c r="E472" t="s">
        <v>1482</v>
      </c>
      <c r="F472" t="s">
        <v>1483</v>
      </c>
      <c r="G472" t="s">
        <v>1484</v>
      </c>
      <c r="H472" t="s">
        <v>1368</v>
      </c>
      <c r="I472" t="s">
        <v>17</v>
      </c>
      <c r="J472" s="3">
        <v>45617</v>
      </c>
      <c r="K472" s="3">
        <v>45582</v>
      </c>
      <c r="M472" s="8" t="str">
        <f>IFERROR(IF(I472="Booked",VLOOKUP(K472,'FIN CAL LOOKUP'!$A:$J,7,1),IF(I472="Complete",VLOOKUP(J472,'FIN CAL LOOKUP'!$A:$J,7,1),VLOOKUP(D472,'FIN CAL LOOKUP'!$A:$J,7,1))),"Not Applicable")</f>
        <v>NOV, FY25</v>
      </c>
      <c r="N472" s="8" t="str">
        <f>IFERROR(IF(I472="Booked",VLOOKUP(K472,'FIN CAL LOOKUP'!$A:$J,10,1),IF(I472="Complete",VLOOKUP(J472,'FIN CAL LOOKUP'!$A:$J,10,1),VLOOKUP(D472,'FIN CAL LOOKUP'!$A:$J,10,1))),"Not Applicable")</f>
        <v>Q2, FY25</v>
      </c>
    </row>
    <row r="473" spans="1:14" x14ac:dyDescent="0.25">
      <c r="A473" t="s">
        <v>12</v>
      </c>
      <c r="B473" t="s">
        <v>13</v>
      </c>
      <c r="C473" t="s">
        <v>16</v>
      </c>
      <c r="D473" s="3">
        <v>45614</v>
      </c>
      <c r="E473" t="s">
        <v>1482</v>
      </c>
      <c r="F473" t="s">
        <v>1483</v>
      </c>
      <c r="G473" t="s">
        <v>1484</v>
      </c>
      <c r="H473" t="s">
        <v>1369</v>
      </c>
      <c r="I473" t="s">
        <v>17</v>
      </c>
      <c r="J473" s="3">
        <v>45617</v>
      </c>
      <c r="K473" s="3">
        <v>45582</v>
      </c>
      <c r="M473" s="8" t="str">
        <f>IFERROR(IF(I473="Booked",VLOOKUP(K473,'FIN CAL LOOKUP'!$A:$J,7,1),IF(I473="Complete",VLOOKUP(J473,'FIN CAL LOOKUP'!$A:$J,7,1),VLOOKUP(D473,'FIN CAL LOOKUP'!$A:$J,7,1))),"Not Applicable")</f>
        <v>NOV, FY25</v>
      </c>
      <c r="N473" s="8" t="str">
        <f>IFERROR(IF(I473="Booked",VLOOKUP(K473,'FIN CAL LOOKUP'!$A:$J,10,1),IF(I473="Complete",VLOOKUP(J473,'FIN CAL LOOKUP'!$A:$J,10,1),VLOOKUP(D473,'FIN CAL LOOKUP'!$A:$J,10,1))),"Not Applicable")</f>
        <v>Q2, FY25</v>
      </c>
    </row>
    <row r="474" spans="1:14" x14ac:dyDescent="0.25">
      <c r="A474" t="s">
        <v>12</v>
      </c>
      <c r="B474" t="s">
        <v>13</v>
      </c>
      <c r="C474" t="s">
        <v>16</v>
      </c>
      <c r="D474" s="3">
        <v>45614</v>
      </c>
      <c r="E474" t="s">
        <v>1482</v>
      </c>
      <c r="F474" t="s">
        <v>1483</v>
      </c>
      <c r="G474" t="s">
        <v>1484</v>
      </c>
      <c r="H474" t="s">
        <v>1370</v>
      </c>
      <c r="I474" t="s">
        <v>17</v>
      </c>
      <c r="J474" s="3">
        <v>45617</v>
      </c>
      <c r="K474" s="3">
        <v>45582</v>
      </c>
      <c r="M474" s="8" t="str">
        <f>IFERROR(IF(I474="Booked",VLOOKUP(K474,'FIN CAL LOOKUP'!$A:$J,7,1),IF(I474="Complete",VLOOKUP(J474,'FIN CAL LOOKUP'!$A:$J,7,1),VLOOKUP(D474,'FIN CAL LOOKUP'!$A:$J,7,1))),"Not Applicable")</f>
        <v>NOV, FY25</v>
      </c>
      <c r="N474" s="8" t="str">
        <f>IFERROR(IF(I474="Booked",VLOOKUP(K474,'FIN CAL LOOKUP'!$A:$J,10,1),IF(I474="Complete",VLOOKUP(J474,'FIN CAL LOOKUP'!$A:$J,10,1),VLOOKUP(D474,'FIN CAL LOOKUP'!$A:$J,10,1))),"Not Applicable")</f>
        <v>Q2, FY25</v>
      </c>
    </row>
    <row r="475" spans="1:14" x14ac:dyDescent="0.25">
      <c r="A475" t="s">
        <v>12</v>
      </c>
      <c r="B475" t="s">
        <v>13</v>
      </c>
      <c r="C475" t="s">
        <v>16</v>
      </c>
      <c r="D475" s="3">
        <v>45614</v>
      </c>
      <c r="E475" t="s">
        <v>1482</v>
      </c>
      <c r="F475" t="s">
        <v>1483</v>
      </c>
      <c r="G475" t="s">
        <v>1484</v>
      </c>
      <c r="H475" t="s">
        <v>8</v>
      </c>
      <c r="I475" t="s">
        <v>17</v>
      </c>
      <c r="J475" s="3">
        <v>45616</v>
      </c>
      <c r="K475" s="3">
        <v>45582</v>
      </c>
      <c r="M475" s="8" t="str">
        <f>IFERROR(IF(I475="Booked",VLOOKUP(K475,'FIN CAL LOOKUP'!$A:$J,7,1),IF(I475="Complete",VLOOKUP(J475,'FIN CAL LOOKUP'!$A:$J,7,1),VLOOKUP(D475,'FIN CAL LOOKUP'!$A:$J,7,1))),"Not Applicable")</f>
        <v>NOV, FY25</v>
      </c>
      <c r="N475" s="8" t="str">
        <f>IFERROR(IF(I475="Booked",VLOOKUP(K475,'FIN CAL LOOKUP'!$A:$J,10,1),IF(I475="Complete",VLOOKUP(J475,'FIN CAL LOOKUP'!$A:$J,10,1),VLOOKUP(D475,'FIN CAL LOOKUP'!$A:$J,10,1))),"Not Applicable")</f>
        <v>Q2, FY25</v>
      </c>
    </row>
    <row r="476" spans="1:14" x14ac:dyDescent="0.25">
      <c r="A476" t="s">
        <v>12</v>
      </c>
      <c r="B476" t="s">
        <v>13</v>
      </c>
      <c r="C476" t="s">
        <v>16</v>
      </c>
      <c r="D476" s="3">
        <v>45614</v>
      </c>
      <c r="E476" t="s">
        <v>1482</v>
      </c>
      <c r="F476" t="s">
        <v>1483</v>
      </c>
      <c r="G476" t="s">
        <v>1484</v>
      </c>
      <c r="H476" t="s">
        <v>9</v>
      </c>
      <c r="I476" t="s">
        <v>17</v>
      </c>
      <c r="J476" s="3">
        <v>45616</v>
      </c>
      <c r="K476" s="3">
        <v>45582</v>
      </c>
      <c r="M476" s="8" t="str">
        <f>IFERROR(IF(I476="Booked",VLOOKUP(K476,'FIN CAL LOOKUP'!$A:$J,7,1),IF(I476="Complete",VLOOKUP(J476,'FIN CAL LOOKUP'!$A:$J,7,1),VLOOKUP(D476,'FIN CAL LOOKUP'!$A:$J,7,1))),"Not Applicable")</f>
        <v>NOV, FY25</v>
      </c>
      <c r="N476" s="8" t="str">
        <f>IFERROR(IF(I476="Booked",VLOOKUP(K476,'FIN CAL LOOKUP'!$A:$J,10,1),IF(I476="Complete",VLOOKUP(J476,'FIN CAL LOOKUP'!$A:$J,10,1),VLOOKUP(D476,'FIN CAL LOOKUP'!$A:$J,10,1))),"Not Applicable")</f>
        <v>Q2, FY25</v>
      </c>
    </row>
    <row r="477" spans="1:14" x14ac:dyDescent="0.25">
      <c r="A477" t="s">
        <v>12</v>
      </c>
      <c r="B477" t="s">
        <v>13</v>
      </c>
      <c r="C477" t="s">
        <v>16</v>
      </c>
      <c r="D477" s="3">
        <v>45614</v>
      </c>
      <c r="E477" t="s">
        <v>1482</v>
      </c>
      <c r="F477" t="s">
        <v>1483</v>
      </c>
      <c r="G477" t="s">
        <v>1484</v>
      </c>
      <c r="H477" t="s">
        <v>10</v>
      </c>
      <c r="I477" t="s">
        <v>17</v>
      </c>
      <c r="J477" s="3">
        <v>45616</v>
      </c>
      <c r="K477" s="3">
        <v>45582</v>
      </c>
      <c r="M477" s="8" t="str">
        <f>IFERROR(IF(I477="Booked",VLOOKUP(K477,'FIN CAL LOOKUP'!$A:$J,7,1),IF(I477="Complete",VLOOKUP(J477,'FIN CAL LOOKUP'!$A:$J,7,1),VLOOKUP(D477,'FIN CAL LOOKUP'!$A:$J,7,1))),"Not Applicable")</f>
        <v>NOV, FY25</v>
      </c>
      <c r="N477" s="8" t="str">
        <f>IFERROR(IF(I477="Booked",VLOOKUP(K477,'FIN CAL LOOKUP'!$A:$J,10,1),IF(I477="Complete",VLOOKUP(J477,'FIN CAL LOOKUP'!$A:$J,10,1),VLOOKUP(D477,'FIN CAL LOOKUP'!$A:$J,10,1))),"Not Applicable")</f>
        <v>Q2, FY25</v>
      </c>
    </row>
    <row r="478" spans="1:14" x14ac:dyDescent="0.25">
      <c r="A478" t="s">
        <v>12</v>
      </c>
      <c r="B478" t="s">
        <v>13</v>
      </c>
      <c r="C478" t="s">
        <v>16</v>
      </c>
      <c r="D478" s="3">
        <v>45614</v>
      </c>
      <c r="E478" t="s">
        <v>1482</v>
      </c>
      <c r="F478" t="s">
        <v>1483</v>
      </c>
      <c r="G478" t="s">
        <v>1484</v>
      </c>
      <c r="H478" t="s">
        <v>10</v>
      </c>
      <c r="I478" t="s">
        <v>17</v>
      </c>
      <c r="J478" s="3">
        <v>45629</v>
      </c>
      <c r="K478" s="3">
        <v>45629</v>
      </c>
      <c r="M478" s="8" t="str">
        <f>IFERROR(IF(I478="Booked",VLOOKUP(K478,'FIN CAL LOOKUP'!$A:$J,7,1),IF(I478="Complete",VLOOKUP(J478,'FIN CAL LOOKUP'!$A:$J,7,1),VLOOKUP(D478,'FIN CAL LOOKUP'!$A:$J,7,1))),"Not Applicable")</f>
        <v>DEC, FY25</v>
      </c>
      <c r="N478" s="8" t="str">
        <f>IFERROR(IF(I478="Booked",VLOOKUP(K478,'FIN CAL LOOKUP'!$A:$J,10,1),IF(I478="Complete",VLOOKUP(J478,'FIN CAL LOOKUP'!$A:$J,10,1),VLOOKUP(D478,'FIN CAL LOOKUP'!$A:$J,10,1))),"Not Applicable")</f>
        <v>Q2, FY25</v>
      </c>
    </row>
    <row r="479" spans="1:14" x14ac:dyDescent="0.25">
      <c r="A479" t="s">
        <v>12</v>
      </c>
      <c r="B479" t="s">
        <v>13</v>
      </c>
      <c r="C479" t="s">
        <v>16</v>
      </c>
      <c r="D479" s="3">
        <v>45614</v>
      </c>
      <c r="E479" t="s">
        <v>1482</v>
      </c>
      <c r="F479" t="s">
        <v>1483</v>
      </c>
      <c r="G479" t="s">
        <v>1484</v>
      </c>
      <c r="H479" t="s">
        <v>11</v>
      </c>
      <c r="I479" t="s">
        <v>17</v>
      </c>
      <c r="J479" s="3">
        <v>45616</v>
      </c>
      <c r="K479" s="3">
        <v>45582</v>
      </c>
      <c r="M479" s="8" t="str">
        <f>IFERROR(IF(I479="Booked",VLOOKUP(K479,'FIN CAL LOOKUP'!$A:$J,7,1),IF(I479="Complete",VLOOKUP(J479,'FIN CAL LOOKUP'!$A:$J,7,1),VLOOKUP(D479,'FIN CAL LOOKUP'!$A:$J,7,1))),"Not Applicable")</f>
        <v>NOV, FY25</v>
      </c>
      <c r="N479" s="8" t="str">
        <f>IFERROR(IF(I479="Booked",VLOOKUP(K479,'FIN CAL LOOKUP'!$A:$J,10,1),IF(I479="Complete",VLOOKUP(J479,'FIN CAL LOOKUP'!$A:$J,10,1),VLOOKUP(D479,'FIN CAL LOOKUP'!$A:$J,10,1))),"Not Applicable")</f>
        <v>Q2, FY25</v>
      </c>
    </row>
    <row r="480" spans="1:14" x14ac:dyDescent="0.25">
      <c r="A480" t="s">
        <v>24</v>
      </c>
      <c r="B480" t="s">
        <v>1422</v>
      </c>
      <c r="C480" t="s">
        <v>16</v>
      </c>
      <c r="D480" s="3">
        <v>45607</v>
      </c>
      <c r="E480" t="s">
        <v>1486</v>
      </c>
      <c r="F480" t="s">
        <v>1487</v>
      </c>
      <c r="G480" t="s">
        <v>1488</v>
      </c>
      <c r="H480" t="s">
        <v>4</v>
      </c>
      <c r="I480" t="s">
        <v>17</v>
      </c>
      <c r="J480" s="3">
        <v>45708</v>
      </c>
      <c r="K480" s="3">
        <v>45608</v>
      </c>
      <c r="M480" s="8" t="str">
        <f>IFERROR(IF(I480="Booked",VLOOKUP(K480,'FIN CAL LOOKUP'!$A:$J,7,1),IF(I480="Complete",VLOOKUP(J480,'FIN CAL LOOKUP'!$A:$J,7,1),VLOOKUP(D480,'FIN CAL LOOKUP'!$A:$J,7,1))),"Not Applicable")</f>
        <v>FEB, FY25</v>
      </c>
      <c r="N480" s="8" t="str">
        <f>IFERROR(IF(I480="Booked",VLOOKUP(K480,'FIN CAL LOOKUP'!$A:$J,10,1),IF(I480="Complete",VLOOKUP(J480,'FIN CAL LOOKUP'!$A:$J,10,1),VLOOKUP(D480,'FIN CAL LOOKUP'!$A:$J,10,1))),"Not Applicable")</f>
        <v>Q3, FY25</v>
      </c>
    </row>
    <row r="481" spans="1:14" x14ac:dyDescent="0.25">
      <c r="A481" t="s">
        <v>24</v>
      </c>
      <c r="B481" t="s">
        <v>1422</v>
      </c>
      <c r="C481" t="s">
        <v>16</v>
      </c>
      <c r="D481" s="3">
        <v>45607</v>
      </c>
      <c r="E481" t="s">
        <v>1486</v>
      </c>
      <c r="F481" t="s">
        <v>1487</v>
      </c>
      <c r="G481" t="s">
        <v>1488</v>
      </c>
      <c r="H481" t="s">
        <v>7</v>
      </c>
      <c r="I481" t="s">
        <v>17</v>
      </c>
      <c r="J481" s="3">
        <v>45708</v>
      </c>
      <c r="K481" s="3">
        <v>45608</v>
      </c>
      <c r="M481" s="8" t="str">
        <f>IFERROR(IF(I481="Booked",VLOOKUP(K481,'FIN CAL LOOKUP'!$A:$J,7,1),IF(I481="Complete",VLOOKUP(J481,'FIN CAL LOOKUP'!$A:$J,7,1),VLOOKUP(D481,'FIN CAL LOOKUP'!$A:$J,7,1))),"Not Applicable")</f>
        <v>FEB, FY25</v>
      </c>
      <c r="N481" s="8" t="str">
        <f>IFERROR(IF(I481="Booked",VLOOKUP(K481,'FIN CAL LOOKUP'!$A:$J,10,1),IF(I481="Complete",VLOOKUP(J481,'FIN CAL LOOKUP'!$A:$J,10,1),VLOOKUP(D481,'FIN CAL LOOKUP'!$A:$J,10,1))),"Not Applicable")</f>
        <v>Q3, FY25</v>
      </c>
    </row>
    <row r="482" spans="1:14" x14ac:dyDescent="0.25">
      <c r="A482" t="s">
        <v>24</v>
      </c>
      <c r="B482" t="s">
        <v>1422</v>
      </c>
      <c r="C482" t="s">
        <v>16</v>
      </c>
      <c r="D482" s="3">
        <v>45607</v>
      </c>
      <c r="E482" t="s">
        <v>1486</v>
      </c>
      <c r="F482" t="s">
        <v>1487</v>
      </c>
      <c r="G482" t="s">
        <v>1488</v>
      </c>
      <c r="H482" t="s">
        <v>1366</v>
      </c>
      <c r="I482" t="s">
        <v>5</v>
      </c>
      <c r="J482" s="3"/>
      <c r="K482" s="3">
        <v>45608</v>
      </c>
      <c r="M482" s="8" t="str">
        <f>IFERROR(IF(I482="Booked",VLOOKUP(K482,'FIN CAL LOOKUP'!$A:$J,7,1),IF(I482="Complete",VLOOKUP(J482,'FIN CAL LOOKUP'!$A:$J,7,1),VLOOKUP(D482,'FIN CAL LOOKUP'!$A:$J,7,1))),"Not Applicable")</f>
        <v>NOV, FY25</v>
      </c>
      <c r="N482" s="8" t="str">
        <f>IFERROR(IF(I482="Booked",VLOOKUP(K482,'FIN CAL LOOKUP'!$A:$J,10,1),IF(I482="Complete",VLOOKUP(J482,'FIN CAL LOOKUP'!$A:$J,10,1),VLOOKUP(D482,'FIN CAL LOOKUP'!$A:$J,10,1))),"Not Applicable")</f>
        <v>Q2, FY25</v>
      </c>
    </row>
    <row r="483" spans="1:14" x14ac:dyDescent="0.25">
      <c r="A483" t="s">
        <v>24</v>
      </c>
      <c r="B483" t="s">
        <v>1422</v>
      </c>
      <c r="C483" t="s">
        <v>16</v>
      </c>
      <c r="D483" s="3">
        <v>45607</v>
      </c>
      <c r="E483" t="s">
        <v>1486</v>
      </c>
      <c r="F483" t="s">
        <v>1487</v>
      </c>
      <c r="G483" t="s">
        <v>1488</v>
      </c>
      <c r="H483" t="s">
        <v>1367</v>
      </c>
      <c r="I483" t="s">
        <v>5</v>
      </c>
      <c r="J483" s="3"/>
      <c r="K483" s="3">
        <v>45608</v>
      </c>
      <c r="M483" s="8" t="str">
        <f>IFERROR(IF(I483="Booked",VLOOKUP(K483,'FIN CAL LOOKUP'!$A:$J,7,1),IF(I483="Complete",VLOOKUP(J483,'FIN CAL LOOKUP'!$A:$J,7,1),VLOOKUP(D483,'FIN CAL LOOKUP'!$A:$J,7,1))),"Not Applicable")</f>
        <v>NOV, FY25</v>
      </c>
      <c r="N483" s="8" t="str">
        <f>IFERROR(IF(I483="Booked",VLOOKUP(K483,'FIN CAL LOOKUP'!$A:$J,10,1),IF(I483="Complete",VLOOKUP(J483,'FIN CAL LOOKUP'!$A:$J,10,1),VLOOKUP(D483,'FIN CAL LOOKUP'!$A:$J,10,1))),"Not Applicable")</f>
        <v>Q2, FY25</v>
      </c>
    </row>
    <row r="484" spans="1:14" x14ac:dyDescent="0.25">
      <c r="A484" t="s">
        <v>24</v>
      </c>
      <c r="B484" t="s">
        <v>1422</v>
      </c>
      <c r="C484" t="s">
        <v>16</v>
      </c>
      <c r="D484" s="3">
        <v>45607</v>
      </c>
      <c r="E484" t="s">
        <v>1486</v>
      </c>
      <c r="F484" t="s">
        <v>1487</v>
      </c>
      <c r="G484" t="s">
        <v>1488</v>
      </c>
      <c r="H484" t="s">
        <v>1368</v>
      </c>
      <c r="I484" t="s">
        <v>5</v>
      </c>
      <c r="J484" s="3"/>
      <c r="K484" s="3">
        <v>45608</v>
      </c>
      <c r="M484" s="8" t="str">
        <f>IFERROR(IF(I484="Booked",VLOOKUP(K484,'FIN CAL LOOKUP'!$A:$J,7,1),IF(I484="Complete",VLOOKUP(J484,'FIN CAL LOOKUP'!$A:$J,7,1),VLOOKUP(D484,'FIN CAL LOOKUP'!$A:$J,7,1))),"Not Applicable")</f>
        <v>NOV, FY25</v>
      </c>
      <c r="N484" s="8" t="str">
        <f>IFERROR(IF(I484="Booked",VLOOKUP(K484,'FIN CAL LOOKUP'!$A:$J,10,1),IF(I484="Complete",VLOOKUP(J484,'FIN CAL LOOKUP'!$A:$J,10,1),VLOOKUP(D484,'FIN CAL LOOKUP'!$A:$J,10,1))),"Not Applicable")</f>
        <v>Q2, FY25</v>
      </c>
    </row>
    <row r="485" spans="1:14" x14ac:dyDescent="0.25">
      <c r="A485" t="s">
        <v>24</v>
      </c>
      <c r="B485" t="s">
        <v>1422</v>
      </c>
      <c r="C485" t="s">
        <v>16</v>
      </c>
      <c r="D485" s="3">
        <v>45607</v>
      </c>
      <c r="E485" t="s">
        <v>1486</v>
      </c>
      <c r="F485" t="s">
        <v>1487</v>
      </c>
      <c r="G485" t="s">
        <v>1488</v>
      </c>
      <c r="H485" t="s">
        <v>1369</v>
      </c>
      <c r="I485" t="s">
        <v>5</v>
      </c>
      <c r="J485" s="3"/>
      <c r="K485" s="3">
        <v>45608</v>
      </c>
      <c r="M485" s="8" t="str">
        <f>IFERROR(IF(I485="Booked",VLOOKUP(K485,'FIN CAL LOOKUP'!$A:$J,7,1),IF(I485="Complete",VLOOKUP(J485,'FIN CAL LOOKUP'!$A:$J,7,1),VLOOKUP(D485,'FIN CAL LOOKUP'!$A:$J,7,1))),"Not Applicable")</f>
        <v>NOV, FY25</v>
      </c>
      <c r="N485" s="8" t="str">
        <f>IFERROR(IF(I485="Booked",VLOOKUP(K485,'FIN CAL LOOKUP'!$A:$J,10,1),IF(I485="Complete",VLOOKUP(J485,'FIN CAL LOOKUP'!$A:$J,10,1),VLOOKUP(D485,'FIN CAL LOOKUP'!$A:$J,10,1))),"Not Applicable")</f>
        <v>Q2, FY25</v>
      </c>
    </row>
    <row r="486" spans="1:14" x14ac:dyDescent="0.25">
      <c r="A486" t="s">
        <v>24</v>
      </c>
      <c r="B486" t="s">
        <v>1422</v>
      </c>
      <c r="C486" t="s">
        <v>16</v>
      </c>
      <c r="D486" s="3">
        <v>45607</v>
      </c>
      <c r="E486" t="s">
        <v>1486</v>
      </c>
      <c r="F486" t="s">
        <v>1487</v>
      </c>
      <c r="G486" t="s">
        <v>1488</v>
      </c>
      <c r="H486" t="s">
        <v>1370</v>
      </c>
      <c r="I486" t="s">
        <v>5</v>
      </c>
      <c r="J486" s="3"/>
      <c r="K486" s="3">
        <v>45608</v>
      </c>
      <c r="M486" s="8" t="str">
        <f>IFERROR(IF(I486="Booked",VLOOKUP(K486,'FIN CAL LOOKUP'!$A:$J,7,1),IF(I486="Complete",VLOOKUP(J486,'FIN CAL LOOKUP'!$A:$J,7,1),VLOOKUP(D486,'FIN CAL LOOKUP'!$A:$J,7,1))),"Not Applicable")</f>
        <v>NOV, FY25</v>
      </c>
      <c r="N486" s="8" t="str">
        <f>IFERROR(IF(I486="Booked",VLOOKUP(K486,'FIN CAL LOOKUP'!$A:$J,10,1),IF(I486="Complete",VLOOKUP(J486,'FIN CAL LOOKUP'!$A:$J,10,1),VLOOKUP(D486,'FIN CAL LOOKUP'!$A:$J,10,1))),"Not Applicable")</f>
        <v>Q2, FY25</v>
      </c>
    </row>
    <row r="487" spans="1:14" x14ac:dyDescent="0.25">
      <c r="A487" t="s">
        <v>24</v>
      </c>
      <c r="B487" t="s">
        <v>1422</v>
      </c>
      <c r="C487" t="s">
        <v>16</v>
      </c>
      <c r="D487" s="3">
        <v>45607</v>
      </c>
      <c r="E487" t="s">
        <v>1486</v>
      </c>
      <c r="F487" t="s">
        <v>1487</v>
      </c>
      <c r="G487" t="s">
        <v>1488</v>
      </c>
      <c r="H487" t="s">
        <v>8</v>
      </c>
      <c r="I487" t="s">
        <v>17</v>
      </c>
      <c r="J487" s="3">
        <v>45665</v>
      </c>
      <c r="K487" s="3">
        <v>45608</v>
      </c>
      <c r="M487" s="8" t="str">
        <f>IFERROR(IF(I487="Booked",VLOOKUP(K487,'FIN CAL LOOKUP'!$A:$J,7,1),IF(I487="Complete",VLOOKUP(J487,'FIN CAL LOOKUP'!$A:$J,7,1),VLOOKUP(D487,'FIN CAL LOOKUP'!$A:$J,7,1))),"Not Applicable")</f>
        <v>JAN, FY25</v>
      </c>
      <c r="N487" s="8" t="str">
        <f>IFERROR(IF(I487="Booked",VLOOKUP(K487,'FIN CAL LOOKUP'!$A:$J,10,1),IF(I487="Complete",VLOOKUP(J487,'FIN CAL LOOKUP'!$A:$J,10,1),VLOOKUP(D487,'FIN CAL LOOKUP'!$A:$J,10,1))),"Not Applicable")</f>
        <v>Q3, FY25</v>
      </c>
    </row>
    <row r="488" spans="1:14" x14ac:dyDescent="0.25">
      <c r="A488" t="s">
        <v>24</v>
      </c>
      <c r="B488" t="s">
        <v>1422</v>
      </c>
      <c r="C488" t="s">
        <v>16</v>
      </c>
      <c r="D488" s="3">
        <v>45607</v>
      </c>
      <c r="E488" t="s">
        <v>1486</v>
      </c>
      <c r="F488" t="s">
        <v>1487</v>
      </c>
      <c r="G488" t="s">
        <v>1488</v>
      </c>
      <c r="H488" t="s">
        <v>9</v>
      </c>
      <c r="I488" t="s">
        <v>17</v>
      </c>
      <c r="J488" s="3">
        <v>45708</v>
      </c>
      <c r="K488" s="3">
        <v>45608</v>
      </c>
      <c r="M488" s="8" t="str">
        <f>IFERROR(IF(I488="Booked",VLOOKUP(K488,'FIN CAL LOOKUP'!$A:$J,7,1),IF(I488="Complete",VLOOKUP(J488,'FIN CAL LOOKUP'!$A:$J,7,1),VLOOKUP(D488,'FIN CAL LOOKUP'!$A:$J,7,1))),"Not Applicable")</f>
        <v>FEB, FY25</v>
      </c>
      <c r="N488" s="8" t="str">
        <f>IFERROR(IF(I488="Booked",VLOOKUP(K488,'FIN CAL LOOKUP'!$A:$J,10,1),IF(I488="Complete",VLOOKUP(J488,'FIN CAL LOOKUP'!$A:$J,10,1),VLOOKUP(D488,'FIN CAL LOOKUP'!$A:$J,10,1))),"Not Applicable")</f>
        <v>Q3, FY25</v>
      </c>
    </row>
    <row r="489" spans="1:14" x14ac:dyDescent="0.25">
      <c r="A489" t="s">
        <v>24</v>
      </c>
      <c r="B489" t="s">
        <v>1422</v>
      </c>
      <c r="C489" t="s">
        <v>16</v>
      </c>
      <c r="D489" s="3">
        <v>45607</v>
      </c>
      <c r="E489" t="s">
        <v>1486</v>
      </c>
      <c r="F489" t="s">
        <v>1487</v>
      </c>
      <c r="G489" t="s">
        <v>1488</v>
      </c>
      <c r="H489" t="s">
        <v>10</v>
      </c>
      <c r="I489" t="s">
        <v>17</v>
      </c>
      <c r="J489" s="3">
        <v>45712</v>
      </c>
      <c r="K489" s="3">
        <v>45608</v>
      </c>
      <c r="M489" s="8" t="str">
        <f>IFERROR(IF(I489="Booked",VLOOKUP(K489,'FIN CAL LOOKUP'!$A:$J,7,1),IF(I489="Complete",VLOOKUP(J489,'FIN CAL LOOKUP'!$A:$J,7,1),VLOOKUP(D489,'FIN CAL LOOKUP'!$A:$J,7,1))),"Not Applicable")</f>
        <v>FEB, FY25</v>
      </c>
      <c r="N489" s="8" t="str">
        <f>IFERROR(IF(I489="Booked",VLOOKUP(K489,'FIN CAL LOOKUP'!$A:$J,10,1),IF(I489="Complete",VLOOKUP(J489,'FIN CAL LOOKUP'!$A:$J,10,1),VLOOKUP(D489,'FIN CAL LOOKUP'!$A:$J,10,1))),"Not Applicable")</f>
        <v>Q3, FY25</v>
      </c>
    </row>
    <row r="490" spans="1:14" x14ac:dyDescent="0.25">
      <c r="A490" t="s">
        <v>24</v>
      </c>
      <c r="B490" t="s">
        <v>1422</v>
      </c>
      <c r="C490" t="s">
        <v>16</v>
      </c>
      <c r="D490" s="3">
        <v>45607</v>
      </c>
      <c r="E490" t="s">
        <v>1486</v>
      </c>
      <c r="F490" t="s">
        <v>1487</v>
      </c>
      <c r="G490" t="s">
        <v>1488</v>
      </c>
      <c r="H490" t="s">
        <v>11</v>
      </c>
      <c r="I490" t="s">
        <v>17</v>
      </c>
      <c r="J490" s="3">
        <v>45665</v>
      </c>
      <c r="K490" s="3">
        <v>45608</v>
      </c>
      <c r="M490" s="8" t="str">
        <f>IFERROR(IF(I490="Booked",VLOOKUP(K490,'FIN CAL LOOKUP'!$A:$J,7,1),IF(I490="Complete",VLOOKUP(J490,'FIN CAL LOOKUP'!$A:$J,7,1),VLOOKUP(D490,'FIN CAL LOOKUP'!$A:$J,7,1))),"Not Applicable")</f>
        <v>JAN, FY25</v>
      </c>
      <c r="N490" s="8" t="str">
        <f>IFERROR(IF(I490="Booked",VLOOKUP(K490,'FIN CAL LOOKUP'!$A:$J,10,1),IF(I490="Complete",VLOOKUP(J490,'FIN CAL LOOKUP'!$A:$J,10,1),VLOOKUP(D490,'FIN CAL LOOKUP'!$A:$J,10,1))),"Not Applicable")</f>
        <v>Q3, FY25</v>
      </c>
    </row>
    <row r="491" spans="1:14" x14ac:dyDescent="0.25">
      <c r="A491" t="s">
        <v>30</v>
      </c>
      <c r="B491" t="s">
        <v>156</v>
      </c>
      <c r="C491" t="s">
        <v>32</v>
      </c>
      <c r="D491" s="3">
        <v>45607</v>
      </c>
      <c r="E491" t="s">
        <v>1489</v>
      </c>
      <c r="F491" t="s">
        <v>1490</v>
      </c>
      <c r="G491" t="s">
        <v>1491</v>
      </c>
      <c r="H491" t="s">
        <v>4</v>
      </c>
      <c r="I491" t="s">
        <v>17</v>
      </c>
      <c r="J491" s="3">
        <v>45610</v>
      </c>
      <c r="K491" s="3">
        <v>45608</v>
      </c>
      <c r="M491" s="8" t="str">
        <f>IFERROR(IF(I491="Booked",VLOOKUP(K491,'FIN CAL LOOKUP'!$A:$J,7,1),IF(I491="Complete",VLOOKUP(J491,'FIN CAL LOOKUP'!$A:$J,7,1),VLOOKUP(D491,'FIN CAL LOOKUP'!$A:$J,7,1))),"Not Applicable")</f>
        <v>NOV, FY25</v>
      </c>
      <c r="N491" s="8" t="str">
        <f>IFERROR(IF(I491="Booked",VLOOKUP(K491,'FIN CAL LOOKUP'!$A:$J,10,1),IF(I491="Complete",VLOOKUP(J491,'FIN CAL LOOKUP'!$A:$J,10,1),VLOOKUP(D491,'FIN CAL LOOKUP'!$A:$J,10,1))),"Not Applicable")</f>
        <v>Q2, FY25</v>
      </c>
    </row>
    <row r="492" spans="1:14" x14ac:dyDescent="0.25">
      <c r="A492" t="s">
        <v>30</v>
      </c>
      <c r="B492" t="s">
        <v>156</v>
      </c>
      <c r="C492" t="s">
        <v>32</v>
      </c>
      <c r="D492" s="3">
        <v>45607</v>
      </c>
      <c r="E492" t="s">
        <v>1489</v>
      </c>
      <c r="F492" t="s">
        <v>1490</v>
      </c>
      <c r="G492" t="s">
        <v>1491</v>
      </c>
      <c r="H492" t="s">
        <v>7</v>
      </c>
      <c r="I492" t="s">
        <v>17</v>
      </c>
      <c r="J492" s="3">
        <v>45610</v>
      </c>
      <c r="K492" s="3">
        <v>45608</v>
      </c>
      <c r="M492" s="8" t="str">
        <f>IFERROR(IF(I492="Booked",VLOOKUP(K492,'FIN CAL LOOKUP'!$A:$J,7,1),IF(I492="Complete",VLOOKUP(J492,'FIN CAL LOOKUP'!$A:$J,7,1),VLOOKUP(D492,'FIN CAL LOOKUP'!$A:$J,7,1))),"Not Applicable")</f>
        <v>NOV, FY25</v>
      </c>
      <c r="N492" s="8" t="str">
        <f>IFERROR(IF(I492="Booked",VLOOKUP(K492,'FIN CAL LOOKUP'!$A:$J,10,1),IF(I492="Complete",VLOOKUP(J492,'FIN CAL LOOKUP'!$A:$J,10,1),VLOOKUP(D492,'FIN CAL LOOKUP'!$A:$J,10,1))),"Not Applicable")</f>
        <v>Q2, FY25</v>
      </c>
    </row>
    <row r="493" spans="1:14" x14ac:dyDescent="0.25">
      <c r="A493" t="s">
        <v>30</v>
      </c>
      <c r="B493" t="s">
        <v>156</v>
      </c>
      <c r="C493" t="s">
        <v>32</v>
      </c>
      <c r="D493" s="3">
        <v>45607</v>
      </c>
      <c r="E493" t="s">
        <v>1489</v>
      </c>
      <c r="F493" t="s">
        <v>1490</v>
      </c>
      <c r="G493" t="s">
        <v>1491</v>
      </c>
      <c r="H493" t="s">
        <v>1366</v>
      </c>
      <c r="I493" t="s">
        <v>17</v>
      </c>
      <c r="J493" s="3">
        <v>45611</v>
      </c>
      <c r="K493" s="3">
        <v>45608</v>
      </c>
      <c r="M493" s="8" t="str">
        <f>IFERROR(IF(I493="Booked",VLOOKUP(K493,'FIN CAL LOOKUP'!$A:$J,7,1),IF(I493="Complete",VLOOKUP(J493,'FIN CAL LOOKUP'!$A:$J,7,1),VLOOKUP(D493,'FIN CAL LOOKUP'!$A:$J,7,1))),"Not Applicable")</f>
        <v>NOV, FY25</v>
      </c>
      <c r="N493" s="8" t="str">
        <f>IFERROR(IF(I493="Booked",VLOOKUP(K493,'FIN CAL LOOKUP'!$A:$J,10,1),IF(I493="Complete",VLOOKUP(J493,'FIN CAL LOOKUP'!$A:$J,10,1),VLOOKUP(D493,'FIN CAL LOOKUP'!$A:$J,10,1))),"Not Applicable")</f>
        <v>Q2, FY25</v>
      </c>
    </row>
    <row r="494" spans="1:14" x14ac:dyDescent="0.25">
      <c r="A494" t="s">
        <v>30</v>
      </c>
      <c r="B494" t="s">
        <v>156</v>
      </c>
      <c r="C494" t="s">
        <v>32</v>
      </c>
      <c r="D494" s="3">
        <v>45607</v>
      </c>
      <c r="E494" t="s">
        <v>1489</v>
      </c>
      <c r="F494" t="s">
        <v>1490</v>
      </c>
      <c r="G494" t="s">
        <v>1491</v>
      </c>
      <c r="H494" t="s">
        <v>1367</v>
      </c>
      <c r="I494" t="s">
        <v>17</v>
      </c>
      <c r="J494" s="3">
        <v>45611</v>
      </c>
      <c r="K494" s="3">
        <v>45608</v>
      </c>
      <c r="M494" s="8" t="str">
        <f>IFERROR(IF(I494="Booked",VLOOKUP(K494,'FIN CAL LOOKUP'!$A:$J,7,1),IF(I494="Complete",VLOOKUP(J494,'FIN CAL LOOKUP'!$A:$J,7,1),VLOOKUP(D494,'FIN CAL LOOKUP'!$A:$J,7,1))),"Not Applicable")</f>
        <v>NOV, FY25</v>
      </c>
      <c r="N494" s="8" t="str">
        <f>IFERROR(IF(I494="Booked",VLOOKUP(K494,'FIN CAL LOOKUP'!$A:$J,10,1),IF(I494="Complete",VLOOKUP(J494,'FIN CAL LOOKUP'!$A:$J,10,1),VLOOKUP(D494,'FIN CAL LOOKUP'!$A:$J,10,1))),"Not Applicable")</f>
        <v>Q2, FY25</v>
      </c>
    </row>
    <row r="495" spans="1:14" x14ac:dyDescent="0.25">
      <c r="A495" t="s">
        <v>30</v>
      </c>
      <c r="B495" t="s">
        <v>156</v>
      </c>
      <c r="C495" t="s">
        <v>32</v>
      </c>
      <c r="D495" s="3">
        <v>45607</v>
      </c>
      <c r="E495" t="s">
        <v>1489</v>
      </c>
      <c r="F495" t="s">
        <v>1490</v>
      </c>
      <c r="G495" t="s">
        <v>1491</v>
      </c>
      <c r="H495" t="s">
        <v>1368</v>
      </c>
      <c r="I495" t="s">
        <v>17</v>
      </c>
      <c r="J495" s="3">
        <v>45611</v>
      </c>
      <c r="K495" s="3">
        <v>45608</v>
      </c>
      <c r="M495" s="8" t="str">
        <f>IFERROR(IF(I495="Booked",VLOOKUP(K495,'FIN CAL LOOKUP'!$A:$J,7,1),IF(I495="Complete",VLOOKUP(J495,'FIN CAL LOOKUP'!$A:$J,7,1),VLOOKUP(D495,'FIN CAL LOOKUP'!$A:$J,7,1))),"Not Applicable")</f>
        <v>NOV, FY25</v>
      </c>
      <c r="N495" s="8" t="str">
        <f>IFERROR(IF(I495="Booked",VLOOKUP(K495,'FIN CAL LOOKUP'!$A:$J,10,1),IF(I495="Complete",VLOOKUP(J495,'FIN CAL LOOKUP'!$A:$J,10,1),VLOOKUP(D495,'FIN CAL LOOKUP'!$A:$J,10,1))),"Not Applicable")</f>
        <v>Q2, FY25</v>
      </c>
    </row>
    <row r="496" spans="1:14" x14ac:dyDescent="0.25">
      <c r="A496" t="s">
        <v>30</v>
      </c>
      <c r="B496" t="s">
        <v>156</v>
      </c>
      <c r="C496" t="s">
        <v>32</v>
      </c>
      <c r="D496" s="3">
        <v>45607</v>
      </c>
      <c r="E496" t="s">
        <v>1489</v>
      </c>
      <c r="F496" t="s">
        <v>1490</v>
      </c>
      <c r="G496" t="s">
        <v>1491</v>
      </c>
      <c r="H496" t="s">
        <v>1369</v>
      </c>
      <c r="I496" t="s">
        <v>17</v>
      </c>
      <c r="J496" s="3">
        <v>45611</v>
      </c>
      <c r="K496" s="3">
        <v>45608</v>
      </c>
      <c r="M496" s="8" t="str">
        <f>IFERROR(IF(I496="Booked",VLOOKUP(K496,'FIN CAL LOOKUP'!$A:$J,7,1),IF(I496="Complete",VLOOKUP(J496,'FIN CAL LOOKUP'!$A:$J,7,1),VLOOKUP(D496,'FIN CAL LOOKUP'!$A:$J,7,1))),"Not Applicable")</f>
        <v>NOV, FY25</v>
      </c>
      <c r="N496" s="8" t="str">
        <f>IFERROR(IF(I496="Booked",VLOOKUP(K496,'FIN CAL LOOKUP'!$A:$J,10,1),IF(I496="Complete",VLOOKUP(J496,'FIN CAL LOOKUP'!$A:$J,10,1),VLOOKUP(D496,'FIN CAL LOOKUP'!$A:$J,10,1))),"Not Applicable")</f>
        <v>Q2, FY25</v>
      </c>
    </row>
    <row r="497" spans="1:14" x14ac:dyDescent="0.25">
      <c r="A497" t="s">
        <v>30</v>
      </c>
      <c r="B497" t="s">
        <v>156</v>
      </c>
      <c r="C497" t="s">
        <v>32</v>
      </c>
      <c r="D497" s="3">
        <v>45607</v>
      </c>
      <c r="E497" t="s">
        <v>1489</v>
      </c>
      <c r="F497" t="s">
        <v>1490</v>
      </c>
      <c r="G497" t="s">
        <v>1491</v>
      </c>
      <c r="H497" t="s">
        <v>1370</v>
      </c>
      <c r="I497" t="s">
        <v>17</v>
      </c>
      <c r="J497" s="3">
        <v>45611</v>
      </c>
      <c r="K497" s="3">
        <v>45608</v>
      </c>
      <c r="M497" s="8" t="str">
        <f>IFERROR(IF(I497="Booked",VLOOKUP(K497,'FIN CAL LOOKUP'!$A:$J,7,1),IF(I497="Complete",VLOOKUP(J497,'FIN CAL LOOKUP'!$A:$J,7,1),VLOOKUP(D497,'FIN CAL LOOKUP'!$A:$J,7,1))),"Not Applicable")</f>
        <v>NOV, FY25</v>
      </c>
      <c r="N497" s="8" t="str">
        <f>IFERROR(IF(I497="Booked",VLOOKUP(K497,'FIN CAL LOOKUP'!$A:$J,10,1),IF(I497="Complete",VLOOKUP(J497,'FIN CAL LOOKUP'!$A:$J,10,1),VLOOKUP(D497,'FIN CAL LOOKUP'!$A:$J,10,1))),"Not Applicable")</f>
        <v>Q2, FY25</v>
      </c>
    </row>
    <row r="498" spans="1:14" x14ac:dyDescent="0.25">
      <c r="A498" t="s">
        <v>30</v>
      </c>
      <c r="B498" t="s">
        <v>156</v>
      </c>
      <c r="C498" t="s">
        <v>32</v>
      </c>
      <c r="D498" s="3">
        <v>45607</v>
      </c>
      <c r="E498" t="s">
        <v>1489</v>
      </c>
      <c r="F498" t="s">
        <v>1490</v>
      </c>
      <c r="G498" t="s">
        <v>1491</v>
      </c>
      <c r="H498" t="s">
        <v>8</v>
      </c>
      <c r="I498" t="s">
        <v>17</v>
      </c>
      <c r="J498" s="3">
        <v>45609</v>
      </c>
      <c r="K498" s="3">
        <v>45608</v>
      </c>
      <c r="M498" s="8" t="str">
        <f>IFERROR(IF(I498="Booked",VLOOKUP(K498,'FIN CAL LOOKUP'!$A:$J,7,1),IF(I498="Complete",VLOOKUP(J498,'FIN CAL LOOKUP'!$A:$J,7,1),VLOOKUP(D498,'FIN CAL LOOKUP'!$A:$J,7,1))),"Not Applicable")</f>
        <v>NOV, FY25</v>
      </c>
      <c r="N498" s="8" t="str">
        <f>IFERROR(IF(I498="Booked",VLOOKUP(K498,'FIN CAL LOOKUP'!$A:$J,10,1),IF(I498="Complete",VLOOKUP(J498,'FIN CAL LOOKUP'!$A:$J,10,1),VLOOKUP(D498,'FIN CAL LOOKUP'!$A:$J,10,1))),"Not Applicable")</f>
        <v>Q2, FY25</v>
      </c>
    </row>
    <row r="499" spans="1:14" x14ac:dyDescent="0.25">
      <c r="A499" t="s">
        <v>30</v>
      </c>
      <c r="B499" t="s">
        <v>156</v>
      </c>
      <c r="C499" t="s">
        <v>32</v>
      </c>
      <c r="D499" s="3">
        <v>45607</v>
      </c>
      <c r="E499" t="s">
        <v>1489</v>
      </c>
      <c r="F499" t="s">
        <v>1490</v>
      </c>
      <c r="G499" t="s">
        <v>1491</v>
      </c>
      <c r="H499" t="s">
        <v>9</v>
      </c>
      <c r="I499" t="s">
        <v>17</v>
      </c>
      <c r="J499" s="3">
        <v>45610</v>
      </c>
      <c r="K499" s="3">
        <v>45608</v>
      </c>
      <c r="M499" s="8" t="str">
        <f>IFERROR(IF(I499="Booked",VLOOKUP(K499,'FIN CAL LOOKUP'!$A:$J,7,1),IF(I499="Complete",VLOOKUP(J499,'FIN CAL LOOKUP'!$A:$J,7,1),VLOOKUP(D499,'FIN CAL LOOKUP'!$A:$J,7,1))),"Not Applicable")</f>
        <v>NOV, FY25</v>
      </c>
      <c r="N499" s="8" t="str">
        <f>IFERROR(IF(I499="Booked",VLOOKUP(K499,'FIN CAL LOOKUP'!$A:$J,10,1),IF(I499="Complete",VLOOKUP(J499,'FIN CAL LOOKUP'!$A:$J,10,1),VLOOKUP(D499,'FIN CAL LOOKUP'!$A:$J,10,1))),"Not Applicable")</f>
        <v>Q2, FY25</v>
      </c>
    </row>
    <row r="500" spans="1:14" x14ac:dyDescent="0.25">
      <c r="A500" t="s">
        <v>30</v>
      </c>
      <c r="B500" t="s">
        <v>156</v>
      </c>
      <c r="C500" t="s">
        <v>32</v>
      </c>
      <c r="D500" s="3">
        <v>45607</v>
      </c>
      <c r="E500" t="s">
        <v>1489</v>
      </c>
      <c r="F500" t="s">
        <v>1490</v>
      </c>
      <c r="G500" t="s">
        <v>1491</v>
      </c>
      <c r="H500" t="s">
        <v>10</v>
      </c>
      <c r="I500" t="s">
        <v>17</v>
      </c>
      <c r="J500" s="3">
        <v>45610</v>
      </c>
      <c r="K500" s="3">
        <v>45608</v>
      </c>
      <c r="M500" s="8" t="str">
        <f>IFERROR(IF(I500="Booked",VLOOKUP(K500,'FIN CAL LOOKUP'!$A:$J,7,1),IF(I500="Complete",VLOOKUP(J500,'FIN CAL LOOKUP'!$A:$J,7,1),VLOOKUP(D500,'FIN CAL LOOKUP'!$A:$J,7,1))),"Not Applicable")</f>
        <v>NOV, FY25</v>
      </c>
      <c r="N500" s="8" t="str">
        <f>IFERROR(IF(I500="Booked",VLOOKUP(K500,'FIN CAL LOOKUP'!$A:$J,10,1),IF(I500="Complete",VLOOKUP(J500,'FIN CAL LOOKUP'!$A:$J,10,1),VLOOKUP(D500,'FIN CAL LOOKUP'!$A:$J,10,1))),"Not Applicable")</f>
        <v>Q2, FY25</v>
      </c>
    </row>
    <row r="501" spans="1:14" x14ac:dyDescent="0.25">
      <c r="A501" t="s">
        <v>30</v>
      </c>
      <c r="B501" t="s">
        <v>156</v>
      </c>
      <c r="C501" t="s">
        <v>32</v>
      </c>
      <c r="D501" s="3">
        <v>45607</v>
      </c>
      <c r="E501" t="s">
        <v>1489</v>
      </c>
      <c r="F501" t="s">
        <v>1490</v>
      </c>
      <c r="G501" t="s">
        <v>1491</v>
      </c>
      <c r="H501" t="s">
        <v>11</v>
      </c>
      <c r="I501" t="s">
        <v>17</v>
      </c>
      <c r="J501" s="3">
        <v>45609</v>
      </c>
      <c r="K501" s="3">
        <v>45608</v>
      </c>
      <c r="M501" s="8" t="str">
        <f>IFERROR(IF(I501="Booked",VLOOKUP(K501,'FIN CAL LOOKUP'!$A:$J,7,1),IF(I501="Complete",VLOOKUP(J501,'FIN CAL LOOKUP'!$A:$J,7,1),VLOOKUP(D501,'FIN CAL LOOKUP'!$A:$J,7,1))),"Not Applicable")</f>
        <v>NOV, FY25</v>
      </c>
      <c r="N501" s="8" t="str">
        <f>IFERROR(IF(I501="Booked",VLOOKUP(K501,'FIN CAL LOOKUP'!$A:$J,10,1),IF(I501="Complete",VLOOKUP(J501,'FIN CAL LOOKUP'!$A:$J,10,1),VLOOKUP(D501,'FIN CAL LOOKUP'!$A:$J,10,1))),"Not Applicable")</f>
        <v>Q2, FY25</v>
      </c>
    </row>
    <row r="502" spans="1:14" x14ac:dyDescent="0.25">
      <c r="A502" t="s">
        <v>12</v>
      </c>
      <c r="B502" t="s">
        <v>13</v>
      </c>
      <c r="C502" t="s">
        <v>16</v>
      </c>
      <c r="D502" s="3">
        <v>45593</v>
      </c>
      <c r="E502" t="s">
        <v>1492</v>
      </c>
      <c r="F502" t="s">
        <v>1493</v>
      </c>
      <c r="G502" t="s">
        <v>1485</v>
      </c>
      <c r="H502" t="s">
        <v>4</v>
      </c>
      <c r="I502" t="s">
        <v>17</v>
      </c>
      <c r="J502" s="3">
        <v>45597</v>
      </c>
      <c r="K502" s="3">
        <v>45583</v>
      </c>
      <c r="M502" s="8" t="str">
        <f>IFERROR(IF(I502="Booked",VLOOKUP(K502,'FIN CAL LOOKUP'!$A:$J,7,1),IF(I502="Complete",VLOOKUP(J502,'FIN CAL LOOKUP'!$A:$J,7,1),VLOOKUP(D502,'FIN CAL LOOKUP'!$A:$J,7,1))),"Not Applicable")</f>
        <v>NOV, FY25</v>
      </c>
      <c r="N502" s="8" t="str">
        <f>IFERROR(IF(I502="Booked",VLOOKUP(K502,'FIN CAL LOOKUP'!$A:$J,10,1),IF(I502="Complete",VLOOKUP(J502,'FIN CAL LOOKUP'!$A:$J,10,1),VLOOKUP(D502,'FIN CAL LOOKUP'!$A:$J,10,1))),"Not Applicable")</f>
        <v>Q2, FY25</v>
      </c>
    </row>
    <row r="503" spans="1:14" x14ac:dyDescent="0.25">
      <c r="A503" t="s">
        <v>12</v>
      </c>
      <c r="B503" t="s">
        <v>13</v>
      </c>
      <c r="C503" t="s">
        <v>16</v>
      </c>
      <c r="D503" s="3">
        <v>45593</v>
      </c>
      <c r="E503" t="s">
        <v>1492</v>
      </c>
      <c r="F503" t="s">
        <v>1493</v>
      </c>
      <c r="G503" t="s">
        <v>1485</v>
      </c>
      <c r="H503" t="s">
        <v>7</v>
      </c>
      <c r="I503" t="s">
        <v>17</v>
      </c>
      <c r="J503" s="3">
        <v>45597</v>
      </c>
      <c r="K503" s="3">
        <v>45583</v>
      </c>
      <c r="M503" s="8" t="str">
        <f>IFERROR(IF(I503="Booked",VLOOKUP(K503,'FIN CAL LOOKUP'!$A:$J,7,1),IF(I503="Complete",VLOOKUP(J503,'FIN CAL LOOKUP'!$A:$J,7,1),VLOOKUP(D503,'FIN CAL LOOKUP'!$A:$J,7,1))),"Not Applicable")</f>
        <v>NOV, FY25</v>
      </c>
      <c r="N503" s="8" t="str">
        <f>IFERROR(IF(I503="Booked",VLOOKUP(K503,'FIN CAL LOOKUP'!$A:$J,10,1),IF(I503="Complete",VLOOKUP(J503,'FIN CAL LOOKUP'!$A:$J,10,1),VLOOKUP(D503,'FIN CAL LOOKUP'!$A:$J,10,1))),"Not Applicable")</f>
        <v>Q2, FY25</v>
      </c>
    </row>
    <row r="504" spans="1:14" x14ac:dyDescent="0.25">
      <c r="A504" t="s">
        <v>12</v>
      </c>
      <c r="B504" t="s">
        <v>13</v>
      </c>
      <c r="C504" t="s">
        <v>16</v>
      </c>
      <c r="D504" s="3">
        <v>45593</v>
      </c>
      <c r="E504" t="s">
        <v>1492</v>
      </c>
      <c r="F504" t="s">
        <v>1493</v>
      </c>
      <c r="G504" t="s">
        <v>1485</v>
      </c>
      <c r="H504" t="s">
        <v>1366</v>
      </c>
      <c r="I504" t="s">
        <v>17</v>
      </c>
      <c r="J504" s="3">
        <v>45596</v>
      </c>
      <c r="K504" s="3">
        <v>45583</v>
      </c>
      <c r="M504" s="8" t="str">
        <f>IFERROR(IF(I504="Booked",VLOOKUP(K504,'FIN CAL LOOKUP'!$A:$J,7,1),IF(I504="Complete",VLOOKUP(J504,'FIN CAL LOOKUP'!$A:$J,7,1),VLOOKUP(D504,'FIN CAL LOOKUP'!$A:$J,7,1))),"Not Applicable")</f>
        <v>NOV, FY25</v>
      </c>
      <c r="N504" s="8" t="str">
        <f>IFERROR(IF(I504="Booked",VLOOKUP(K504,'FIN CAL LOOKUP'!$A:$J,10,1),IF(I504="Complete",VLOOKUP(J504,'FIN CAL LOOKUP'!$A:$J,10,1),VLOOKUP(D504,'FIN CAL LOOKUP'!$A:$J,10,1))),"Not Applicable")</f>
        <v>Q2, FY25</v>
      </c>
    </row>
    <row r="505" spans="1:14" x14ac:dyDescent="0.25">
      <c r="A505" t="s">
        <v>12</v>
      </c>
      <c r="B505" t="s">
        <v>13</v>
      </c>
      <c r="C505" t="s">
        <v>16</v>
      </c>
      <c r="D505" s="3">
        <v>45593</v>
      </c>
      <c r="E505" t="s">
        <v>1492</v>
      </c>
      <c r="F505" t="s">
        <v>1493</v>
      </c>
      <c r="G505" t="s">
        <v>1485</v>
      </c>
      <c r="H505" t="s">
        <v>1367</v>
      </c>
      <c r="I505" t="s">
        <v>17</v>
      </c>
      <c r="J505" s="3">
        <v>45596</v>
      </c>
      <c r="K505" s="3">
        <v>45583</v>
      </c>
      <c r="M505" s="8" t="str">
        <f>IFERROR(IF(I505="Booked",VLOOKUP(K505,'FIN CAL LOOKUP'!$A:$J,7,1),IF(I505="Complete",VLOOKUP(J505,'FIN CAL LOOKUP'!$A:$J,7,1),VLOOKUP(D505,'FIN CAL LOOKUP'!$A:$J,7,1))),"Not Applicable")</f>
        <v>NOV, FY25</v>
      </c>
      <c r="N505" s="8" t="str">
        <f>IFERROR(IF(I505="Booked",VLOOKUP(K505,'FIN CAL LOOKUP'!$A:$J,10,1),IF(I505="Complete",VLOOKUP(J505,'FIN CAL LOOKUP'!$A:$J,10,1),VLOOKUP(D505,'FIN CAL LOOKUP'!$A:$J,10,1))),"Not Applicable")</f>
        <v>Q2, FY25</v>
      </c>
    </row>
    <row r="506" spans="1:14" x14ac:dyDescent="0.25">
      <c r="A506" t="s">
        <v>12</v>
      </c>
      <c r="B506" t="s">
        <v>13</v>
      </c>
      <c r="C506" t="s">
        <v>16</v>
      </c>
      <c r="D506" s="3">
        <v>45593</v>
      </c>
      <c r="E506" t="s">
        <v>1492</v>
      </c>
      <c r="F506" t="s">
        <v>1493</v>
      </c>
      <c r="G506" t="s">
        <v>1485</v>
      </c>
      <c r="H506" t="s">
        <v>1368</v>
      </c>
      <c r="I506" t="s">
        <v>17</v>
      </c>
      <c r="J506" s="3">
        <v>45596</v>
      </c>
      <c r="K506" s="3">
        <v>45583</v>
      </c>
      <c r="M506" s="8" t="str">
        <f>IFERROR(IF(I506="Booked",VLOOKUP(K506,'FIN CAL LOOKUP'!$A:$J,7,1),IF(I506="Complete",VLOOKUP(J506,'FIN CAL LOOKUP'!$A:$J,7,1),VLOOKUP(D506,'FIN CAL LOOKUP'!$A:$J,7,1))),"Not Applicable")</f>
        <v>NOV, FY25</v>
      </c>
      <c r="N506" s="8" t="str">
        <f>IFERROR(IF(I506="Booked",VLOOKUP(K506,'FIN CAL LOOKUP'!$A:$J,10,1),IF(I506="Complete",VLOOKUP(J506,'FIN CAL LOOKUP'!$A:$J,10,1),VLOOKUP(D506,'FIN CAL LOOKUP'!$A:$J,10,1))),"Not Applicable")</f>
        <v>Q2, FY25</v>
      </c>
    </row>
    <row r="507" spans="1:14" x14ac:dyDescent="0.25">
      <c r="A507" t="s">
        <v>12</v>
      </c>
      <c r="B507" t="s">
        <v>13</v>
      </c>
      <c r="C507" t="s">
        <v>16</v>
      </c>
      <c r="D507" s="3">
        <v>45593</v>
      </c>
      <c r="E507" t="s">
        <v>1492</v>
      </c>
      <c r="F507" t="s">
        <v>1493</v>
      </c>
      <c r="G507" t="s">
        <v>1485</v>
      </c>
      <c r="H507" t="s">
        <v>1369</v>
      </c>
      <c r="I507" t="s">
        <v>17</v>
      </c>
      <c r="J507" s="3">
        <v>45596</v>
      </c>
      <c r="K507" s="3">
        <v>45583</v>
      </c>
      <c r="M507" s="8" t="str">
        <f>IFERROR(IF(I507="Booked",VLOOKUP(K507,'FIN CAL LOOKUP'!$A:$J,7,1),IF(I507="Complete",VLOOKUP(J507,'FIN CAL LOOKUP'!$A:$J,7,1),VLOOKUP(D507,'FIN CAL LOOKUP'!$A:$J,7,1))),"Not Applicable")</f>
        <v>NOV, FY25</v>
      </c>
      <c r="N507" s="8" t="str">
        <f>IFERROR(IF(I507="Booked",VLOOKUP(K507,'FIN CAL LOOKUP'!$A:$J,10,1),IF(I507="Complete",VLOOKUP(J507,'FIN CAL LOOKUP'!$A:$J,10,1),VLOOKUP(D507,'FIN CAL LOOKUP'!$A:$J,10,1))),"Not Applicable")</f>
        <v>Q2, FY25</v>
      </c>
    </row>
    <row r="508" spans="1:14" x14ac:dyDescent="0.25">
      <c r="A508" t="s">
        <v>12</v>
      </c>
      <c r="B508" t="s">
        <v>13</v>
      </c>
      <c r="C508" t="s">
        <v>16</v>
      </c>
      <c r="D508" s="3">
        <v>45593</v>
      </c>
      <c r="E508" t="s">
        <v>1492</v>
      </c>
      <c r="F508" t="s">
        <v>1493</v>
      </c>
      <c r="G508" t="s">
        <v>1485</v>
      </c>
      <c r="H508" t="s">
        <v>1370</v>
      </c>
      <c r="I508" t="s">
        <v>17</v>
      </c>
      <c r="J508" s="3">
        <v>45596</v>
      </c>
      <c r="K508" s="3">
        <v>45583</v>
      </c>
      <c r="M508" s="8" t="str">
        <f>IFERROR(IF(I508="Booked",VLOOKUP(K508,'FIN CAL LOOKUP'!$A:$J,7,1),IF(I508="Complete",VLOOKUP(J508,'FIN CAL LOOKUP'!$A:$J,7,1),VLOOKUP(D508,'FIN CAL LOOKUP'!$A:$J,7,1))),"Not Applicable")</f>
        <v>NOV, FY25</v>
      </c>
      <c r="N508" s="8" t="str">
        <f>IFERROR(IF(I508="Booked",VLOOKUP(K508,'FIN CAL LOOKUP'!$A:$J,10,1),IF(I508="Complete",VLOOKUP(J508,'FIN CAL LOOKUP'!$A:$J,10,1),VLOOKUP(D508,'FIN CAL LOOKUP'!$A:$J,10,1))),"Not Applicable")</f>
        <v>Q2, FY25</v>
      </c>
    </row>
    <row r="509" spans="1:14" x14ac:dyDescent="0.25">
      <c r="A509" t="s">
        <v>12</v>
      </c>
      <c r="B509" t="s">
        <v>13</v>
      </c>
      <c r="C509" t="s">
        <v>16</v>
      </c>
      <c r="D509" s="3">
        <v>45593</v>
      </c>
      <c r="E509" t="s">
        <v>1492</v>
      </c>
      <c r="F509" t="s">
        <v>1493</v>
      </c>
      <c r="G509" t="s">
        <v>1485</v>
      </c>
      <c r="H509" t="s">
        <v>8</v>
      </c>
      <c r="I509" t="s">
        <v>17</v>
      </c>
      <c r="J509" s="3">
        <v>45596</v>
      </c>
      <c r="K509" s="3">
        <v>45583</v>
      </c>
      <c r="M509" s="8" t="str">
        <f>IFERROR(IF(I509="Booked",VLOOKUP(K509,'FIN CAL LOOKUP'!$A:$J,7,1),IF(I509="Complete",VLOOKUP(J509,'FIN CAL LOOKUP'!$A:$J,7,1),VLOOKUP(D509,'FIN CAL LOOKUP'!$A:$J,7,1))),"Not Applicable")</f>
        <v>NOV, FY25</v>
      </c>
      <c r="N509" s="8" t="str">
        <f>IFERROR(IF(I509="Booked",VLOOKUP(K509,'FIN CAL LOOKUP'!$A:$J,10,1),IF(I509="Complete",VLOOKUP(J509,'FIN CAL LOOKUP'!$A:$J,10,1),VLOOKUP(D509,'FIN CAL LOOKUP'!$A:$J,10,1))),"Not Applicable")</f>
        <v>Q2, FY25</v>
      </c>
    </row>
    <row r="510" spans="1:14" x14ac:dyDescent="0.25">
      <c r="A510" t="s">
        <v>12</v>
      </c>
      <c r="B510" t="s">
        <v>13</v>
      </c>
      <c r="C510" t="s">
        <v>16</v>
      </c>
      <c r="D510" s="3">
        <v>45593</v>
      </c>
      <c r="E510" t="s">
        <v>1492</v>
      </c>
      <c r="F510" t="s">
        <v>1493</v>
      </c>
      <c r="G510" t="s">
        <v>1485</v>
      </c>
      <c r="H510" t="s">
        <v>9</v>
      </c>
      <c r="I510" t="s">
        <v>17</v>
      </c>
      <c r="J510" s="3">
        <v>45596</v>
      </c>
      <c r="K510" s="3">
        <v>45583</v>
      </c>
      <c r="M510" s="8" t="str">
        <f>IFERROR(IF(I510="Booked",VLOOKUP(K510,'FIN CAL LOOKUP'!$A:$J,7,1),IF(I510="Complete",VLOOKUP(J510,'FIN CAL LOOKUP'!$A:$J,7,1),VLOOKUP(D510,'FIN CAL LOOKUP'!$A:$J,7,1))),"Not Applicable")</f>
        <v>NOV, FY25</v>
      </c>
      <c r="N510" s="8" t="str">
        <f>IFERROR(IF(I510="Booked",VLOOKUP(K510,'FIN CAL LOOKUP'!$A:$J,10,1),IF(I510="Complete",VLOOKUP(J510,'FIN CAL LOOKUP'!$A:$J,10,1),VLOOKUP(D510,'FIN CAL LOOKUP'!$A:$J,10,1))),"Not Applicable")</f>
        <v>Q2, FY25</v>
      </c>
    </row>
    <row r="511" spans="1:14" x14ac:dyDescent="0.25">
      <c r="A511" t="s">
        <v>12</v>
      </c>
      <c r="B511" t="s">
        <v>13</v>
      </c>
      <c r="C511" t="s">
        <v>16</v>
      </c>
      <c r="D511" s="3">
        <v>45593</v>
      </c>
      <c r="E511" t="s">
        <v>1492</v>
      </c>
      <c r="F511" t="s">
        <v>1493</v>
      </c>
      <c r="G511" t="s">
        <v>1485</v>
      </c>
      <c r="H511" t="s">
        <v>10</v>
      </c>
      <c r="I511" t="s">
        <v>17</v>
      </c>
      <c r="J511" s="3">
        <v>45596</v>
      </c>
      <c r="K511" s="3">
        <v>45583</v>
      </c>
      <c r="M511" s="8" t="str">
        <f>IFERROR(IF(I511="Booked",VLOOKUP(K511,'FIN CAL LOOKUP'!$A:$J,7,1),IF(I511="Complete",VLOOKUP(J511,'FIN CAL LOOKUP'!$A:$J,7,1),VLOOKUP(D511,'FIN CAL LOOKUP'!$A:$J,7,1))),"Not Applicable")</f>
        <v>NOV, FY25</v>
      </c>
      <c r="N511" s="8" t="str">
        <f>IFERROR(IF(I511="Booked",VLOOKUP(K511,'FIN CAL LOOKUP'!$A:$J,10,1),IF(I511="Complete",VLOOKUP(J511,'FIN CAL LOOKUP'!$A:$J,10,1),VLOOKUP(D511,'FIN CAL LOOKUP'!$A:$J,10,1))),"Not Applicable")</f>
        <v>Q2, FY25</v>
      </c>
    </row>
    <row r="512" spans="1:14" x14ac:dyDescent="0.25">
      <c r="A512" t="s">
        <v>12</v>
      </c>
      <c r="B512" t="s">
        <v>13</v>
      </c>
      <c r="C512" t="s">
        <v>16</v>
      </c>
      <c r="D512" s="3">
        <v>45593</v>
      </c>
      <c r="E512" t="s">
        <v>1492</v>
      </c>
      <c r="F512" t="s">
        <v>1493</v>
      </c>
      <c r="G512" t="s">
        <v>1485</v>
      </c>
      <c r="H512" t="s">
        <v>11</v>
      </c>
      <c r="I512" t="s">
        <v>17</v>
      </c>
      <c r="J512" s="3">
        <v>45597</v>
      </c>
      <c r="K512" s="3">
        <v>45583</v>
      </c>
      <c r="M512" s="8" t="str">
        <f>IFERROR(IF(I512="Booked",VLOOKUP(K512,'FIN CAL LOOKUP'!$A:$J,7,1),IF(I512="Complete",VLOOKUP(J512,'FIN CAL LOOKUP'!$A:$J,7,1),VLOOKUP(D512,'FIN CAL LOOKUP'!$A:$J,7,1))),"Not Applicable")</f>
        <v>NOV, FY25</v>
      </c>
      <c r="N512" s="8" t="str">
        <f>IFERROR(IF(I512="Booked",VLOOKUP(K512,'FIN CAL LOOKUP'!$A:$J,10,1),IF(I512="Complete",VLOOKUP(J512,'FIN CAL LOOKUP'!$A:$J,10,1),VLOOKUP(D512,'FIN CAL LOOKUP'!$A:$J,10,1))),"Not Applicable")</f>
        <v>Q2, FY25</v>
      </c>
    </row>
    <row r="513" spans="1:14" x14ac:dyDescent="0.25">
      <c r="A513" t="s">
        <v>12</v>
      </c>
      <c r="B513" t="s">
        <v>22</v>
      </c>
      <c r="C513" t="s">
        <v>16</v>
      </c>
      <c r="D513" s="3">
        <v>45580</v>
      </c>
      <c r="E513" t="s">
        <v>1494</v>
      </c>
      <c r="F513" t="s">
        <v>1495</v>
      </c>
      <c r="G513" t="s">
        <v>1496</v>
      </c>
      <c r="H513" t="s">
        <v>4</v>
      </c>
      <c r="I513" t="s">
        <v>17</v>
      </c>
      <c r="J513" s="3">
        <v>45582</v>
      </c>
      <c r="K513" s="3">
        <v>45568</v>
      </c>
      <c r="M513" s="8" t="str">
        <f>IFERROR(IF(I513="Booked",VLOOKUP(K513,'FIN CAL LOOKUP'!$A:$J,7,1),IF(I513="Complete",VLOOKUP(J513,'FIN CAL LOOKUP'!$A:$J,7,1),VLOOKUP(D513,'FIN CAL LOOKUP'!$A:$J,7,1))),"Not Applicable")</f>
        <v>OCT, FY25</v>
      </c>
      <c r="N513" s="8" t="str">
        <f>IFERROR(IF(I513="Booked",VLOOKUP(K513,'FIN CAL LOOKUP'!$A:$J,10,1),IF(I513="Complete",VLOOKUP(J513,'FIN CAL LOOKUP'!$A:$J,10,1),VLOOKUP(D513,'FIN CAL LOOKUP'!$A:$J,10,1))),"Not Applicable")</f>
        <v>Q2, FY25</v>
      </c>
    </row>
    <row r="514" spans="1:14" x14ac:dyDescent="0.25">
      <c r="A514" t="s">
        <v>12</v>
      </c>
      <c r="B514" t="s">
        <v>22</v>
      </c>
      <c r="C514" t="s">
        <v>16</v>
      </c>
      <c r="D514" s="3">
        <v>45580</v>
      </c>
      <c r="E514" t="s">
        <v>1494</v>
      </c>
      <c r="F514" t="s">
        <v>1495</v>
      </c>
      <c r="G514" t="s">
        <v>1496</v>
      </c>
      <c r="H514" t="s">
        <v>7</v>
      </c>
      <c r="I514" t="s">
        <v>17</v>
      </c>
      <c r="J514" s="3">
        <v>45582</v>
      </c>
      <c r="K514" s="3">
        <v>45568</v>
      </c>
      <c r="M514" s="8" t="str">
        <f>IFERROR(IF(I514="Booked",VLOOKUP(K514,'FIN CAL LOOKUP'!$A:$J,7,1),IF(I514="Complete",VLOOKUP(J514,'FIN CAL LOOKUP'!$A:$J,7,1),VLOOKUP(D514,'FIN CAL LOOKUP'!$A:$J,7,1))),"Not Applicable")</f>
        <v>OCT, FY25</v>
      </c>
      <c r="N514" s="8" t="str">
        <f>IFERROR(IF(I514="Booked",VLOOKUP(K514,'FIN CAL LOOKUP'!$A:$J,10,1),IF(I514="Complete",VLOOKUP(J514,'FIN CAL LOOKUP'!$A:$J,10,1),VLOOKUP(D514,'FIN CAL LOOKUP'!$A:$J,10,1))),"Not Applicable")</f>
        <v>Q2, FY25</v>
      </c>
    </row>
    <row r="515" spans="1:14" x14ac:dyDescent="0.25">
      <c r="A515" t="s">
        <v>12</v>
      </c>
      <c r="B515" t="s">
        <v>22</v>
      </c>
      <c r="C515" t="s">
        <v>16</v>
      </c>
      <c r="D515" s="3">
        <v>45580</v>
      </c>
      <c r="E515" t="s">
        <v>1494</v>
      </c>
      <c r="F515" t="s">
        <v>1495</v>
      </c>
      <c r="G515" t="s">
        <v>1496</v>
      </c>
      <c r="H515" t="s">
        <v>1366</v>
      </c>
      <c r="I515" t="s">
        <v>17</v>
      </c>
      <c r="J515" s="3">
        <v>45582</v>
      </c>
      <c r="K515" s="3">
        <v>45568</v>
      </c>
      <c r="M515" s="8" t="str">
        <f>IFERROR(IF(I515="Booked",VLOOKUP(K515,'FIN CAL LOOKUP'!$A:$J,7,1),IF(I515="Complete",VLOOKUP(J515,'FIN CAL LOOKUP'!$A:$J,7,1),VLOOKUP(D515,'FIN CAL LOOKUP'!$A:$J,7,1))),"Not Applicable")</f>
        <v>OCT, FY25</v>
      </c>
      <c r="N515" s="8" t="str">
        <f>IFERROR(IF(I515="Booked",VLOOKUP(K515,'FIN CAL LOOKUP'!$A:$J,10,1),IF(I515="Complete",VLOOKUP(J515,'FIN CAL LOOKUP'!$A:$J,10,1),VLOOKUP(D515,'FIN CAL LOOKUP'!$A:$J,10,1))),"Not Applicable")</f>
        <v>Q2, FY25</v>
      </c>
    </row>
    <row r="516" spans="1:14" x14ac:dyDescent="0.25">
      <c r="A516" t="s">
        <v>12</v>
      </c>
      <c r="B516" t="s">
        <v>22</v>
      </c>
      <c r="C516" t="s">
        <v>16</v>
      </c>
      <c r="D516" s="3">
        <v>45580</v>
      </c>
      <c r="E516" t="s">
        <v>1494</v>
      </c>
      <c r="F516" t="s">
        <v>1495</v>
      </c>
      <c r="G516" t="s">
        <v>1496</v>
      </c>
      <c r="H516" t="s">
        <v>1367</v>
      </c>
      <c r="I516" t="s">
        <v>17</v>
      </c>
      <c r="J516" s="3">
        <v>45582</v>
      </c>
      <c r="K516" s="3">
        <v>45568</v>
      </c>
      <c r="M516" s="8" t="str">
        <f>IFERROR(IF(I516="Booked",VLOOKUP(K516,'FIN CAL LOOKUP'!$A:$J,7,1),IF(I516="Complete",VLOOKUP(J516,'FIN CAL LOOKUP'!$A:$J,7,1),VLOOKUP(D516,'FIN CAL LOOKUP'!$A:$J,7,1))),"Not Applicable")</f>
        <v>OCT, FY25</v>
      </c>
      <c r="N516" s="8" t="str">
        <f>IFERROR(IF(I516="Booked",VLOOKUP(K516,'FIN CAL LOOKUP'!$A:$J,10,1),IF(I516="Complete",VLOOKUP(J516,'FIN CAL LOOKUP'!$A:$J,10,1),VLOOKUP(D516,'FIN CAL LOOKUP'!$A:$J,10,1))),"Not Applicable")</f>
        <v>Q2, FY25</v>
      </c>
    </row>
    <row r="517" spans="1:14" x14ac:dyDescent="0.25">
      <c r="A517" t="s">
        <v>12</v>
      </c>
      <c r="B517" t="s">
        <v>22</v>
      </c>
      <c r="C517" t="s">
        <v>16</v>
      </c>
      <c r="D517" s="3">
        <v>45580</v>
      </c>
      <c r="E517" t="s">
        <v>1494</v>
      </c>
      <c r="F517" t="s">
        <v>1495</v>
      </c>
      <c r="G517" t="s">
        <v>1496</v>
      </c>
      <c r="H517" t="s">
        <v>1368</v>
      </c>
      <c r="I517" t="s">
        <v>17</v>
      </c>
      <c r="J517" s="3">
        <v>45582</v>
      </c>
      <c r="K517" s="3">
        <v>45568</v>
      </c>
      <c r="M517" s="8" t="str">
        <f>IFERROR(IF(I517="Booked",VLOOKUP(K517,'FIN CAL LOOKUP'!$A:$J,7,1),IF(I517="Complete",VLOOKUP(J517,'FIN CAL LOOKUP'!$A:$J,7,1),VLOOKUP(D517,'FIN CAL LOOKUP'!$A:$J,7,1))),"Not Applicable")</f>
        <v>OCT, FY25</v>
      </c>
      <c r="N517" s="8" t="str">
        <f>IFERROR(IF(I517="Booked",VLOOKUP(K517,'FIN CAL LOOKUP'!$A:$J,10,1),IF(I517="Complete",VLOOKUP(J517,'FIN CAL LOOKUP'!$A:$J,10,1),VLOOKUP(D517,'FIN CAL LOOKUP'!$A:$J,10,1))),"Not Applicable")</f>
        <v>Q2, FY25</v>
      </c>
    </row>
    <row r="518" spans="1:14" x14ac:dyDescent="0.25">
      <c r="A518" t="s">
        <v>12</v>
      </c>
      <c r="B518" t="s">
        <v>22</v>
      </c>
      <c r="C518" t="s">
        <v>16</v>
      </c>
      <c r="D518" s="3">
        <v>45580</v>
      </c>
      <c r="E518" t="s">
        <v>1494</v>
      </c>
      <c r="F518" t="s">
        <v>1495</v>
      </c>
      <c r="G518" t="s">
        <v>1496</v>
      </c>
      <c r="H518" t="s">
        <v>1369</v>
      </c>
      <c r="I518" t="s">
        <v>17</v>
      </c>
      <c r="J518" s="3">
        <v>45582</v>
      </c>
      <c r="K518" s="3">
        <v>45568</v>
      </c>
      <c r="M518" s="8" t="str">
        <f>IFERROR(IF(I518="Booked",VLOOKUP(K518,'FIN CAL LOOKUP'!$A:$J,7,1),IF(I518="Complete",VLOOKUP(J518,'FIN CAL LOOKUP'!$A:$J,7,1),VLOOKUP(D518,'FIN CAL LOOKUP'!$A:$J,7,1))),"Not Applicable")</f>
        <v>OCT, FY25</v>
      </c>
      <c r="N518" s="8" t="str">
        <f>IFERROR(IF(I518="Booked",VLOOKUP(K518,'FIN CAL LOOKUP'!$A:$J,10,1),IF(I518="Complete",VLOOKUP(J518,'FIN CAL LOOKUP'!$A:$J,10,1),VLOOKUP(D518,'FIN CAL LOOKUP'!$A:$J,10,1))),"Not Applicable")</f>
        <v>Q2, FY25</v>
      </c>
    </row>
    <row r="519" spans="1:14" x14ac:dyDescent="0.25">
      <c r="A519" t="s">
        <v>12</v>
      </c>
      <c r="B519" t="s">
        <v>22</v>
      </c>
      <c r="C519" t="s">
        <v>16</v>
      </c>
      <c r="D519" s="3">
        <v>45580</v>
      </c>
      <c r="E519" t="s">
        <v>1494</v>
      </c>
      <c r="F519" t="s">
        <v>1495</v>
      </c>
      <c r="G519" t="s">
        <v>1496</v>
      </c>
      <c r="H519" t="s">
        <v>1370</v>
      </c>
      <c r="I519" t="s">
        <v>17</v>
      </c>
      <c r="J519" s="3">
        <v>45582</v>
      </c>
      <c r="K519" s="3">
        <v>45568</v>
      </c>
      <c r="M519" s="8" t="str">
        <f>IFERROR(IF(I519="Booked",VLOOKUP(K519,'FIN CAL LOOKUP'!$A:$J,7,1),IF(I519="Complete",VLOOKUP(J519,'FIN CAL LOOKUP'!$A:$J,7,1),VLOOKUP(D519,'FIN CAL LOOKUP'!$A:$J,7,1))),"Not Applicable")</f>
        <v>OCT, FY25</v>
      </c>
      <c r="N519" s="8" t="str">
        <f>IFERROR(IF(I519="Booked",VLOOKUP(K519,'FIN CAL LOOKUP'!$A:$J,10,1),IF(I519="Complete",VLOOKUP(J519,'FIN CAL LOOKUP'!$A:$J,10,1),VLOOKUP(D519,'FIN CAL LOOKUP'!$A:$J,10,1))),"Not Applicable")</f>
        <v>Q2, FY25</v>
      </c>
    </row>
    <row r="520" spans="1:14" x14ac:dyDescent="0.25">
      <c r="A520" t="s">
        <v>12</v>
      </c>
      <c r="B520" t="s">
        <v>22</v>
      </c>
      <c r="C520" t="s">
        <v>16</v>
      </c>
      <c r="D520" s="3">
        <v>45580</v>
      </c>
      <c r="E520" t="s">
        <v>1494</v>
      </c>
      <c r="F520" t="s">
        <v>1495</v>
      </c>
      <c r="G520" t="s">
        <v>1496</v>
      </c>
      <c r="H520" t="s">
        <v>8</v>
      </c>
      <c r="I520" t="s">
        <v>17</v>
      </c>
      <c r="J520" s="3">
        <v>45582</v>
      </c>
      <c r="K520" s="3">
        <v>45568</v>
      </c>
      <c r="M520" s="8" t="str">
        <f>IFERROR(IF(I520="Booked",VLOOKUP(K520,'FIN CAL LOOKUP'!$A:$J,7,1),IF(I520="Complete",VLOOKUP(J520,'FIN CAL LOOKUP'!$A:$J,7,1),VLOOKUP(D520,'FIN CAL LOOKUP'!$A:$J,7,1))),"Not Applicable")</f>
        <v>OCT, FY25</v>
      </c>
      <c r="N520" s="8" t="str">
        <f>IFERROR(IF(I520="Booked",VLOOKUP(K520,'FIN CAL LOOKUP'!$A:$J,10,1),IF(I520="Complete",VLOOKUP(J520,'FIN CAL LOOKUP'!$A:$J,10,1),VLOOKUP(D520,'FIN CAL LOOKUP'!$A:$J,10,1))),"Not Applicable")</f>
        <v>Q2, FY25</v>
      </c>
    </row>
    <row r="521" spans="1:14" x14ac:dyDescent="0.25">
      <c r="A521" t="s">
        <v>12</v>
      </c>
      <c r="B521" t="s">
        <v>22</v>
      </c>
      <c r="C521" t="s">
        <v>16</v>
      </c>
      <c r="D521" s="3">
        <v>45580</v>
      </c>
      <c r="E521" t="s">
        <v>1494</v>
      </c>
      <c r="F521" t="s">
        <v>1495</v>
      </c>
      <c r="G521" t="s">
        <v>1496</v>
      </c>
      <c r="H521" t="s">
        <v>9</v>
      </c>
      <c r="I521" t="s">
        <v>17</v>
      </c>
      <c r="J521" s="3">
        <v>45582</v>
      </c>
      <c r="K521" s="3">
        <v>45568</v>
      </c>
      <c r="M521" s="8" t="str">
        <f>IFERROR(IF(I521="Booked",VLOOKUP(K521,'FIN CAL LOOKUP'!$A:$J,7,1),IF(I521="Complete",VLOOKUP(J521,'FIN CAL LOOKUP'!$A:$J,7,1),VLOOKUP(D521,'FIN CAL LOOKUP'!$A:$J,7,1))),"Not Applicable")</f>
        <v>OCT, FY25</v>
      </c>
      <c r="N521" s="8" t="str">
        <f>IFERROR(IF(I521="Booked",VLOOKUP(K521,'FIN CAL LOOKUP'!$A:$J,10,1),IF(I521="Complete",VLOOKUP(J521,'FIN CAL LOOKUP'!$A:$J,10,1),VLOOKUP(D521,'FIN CAL LOOKUP'!$A:$J,10,1))),"Not Applicable")</f>
        <v>Q2, FY25</v>
      </c>
    </row>
    <row r="522" spans="1:14" x14ac:dyDescent="0.25">
      <c r="A522" t="s">
        <v>12</v>
      </c>
      <c r="B522" t="s">
        <v>22</v>
      </c>
      <c r="C522" t="s">
        <v>16</v>
      </c>
      <c r="D522" s="3">
        <v>45580</v>
      </c>
      <c r="E522" t="s">
        <v>1494</v>
      </c>
      <c r="F522" t="s">
        <v>1495</v>
      </c>
      <c r="G522" t="s">
        <v>1496</v>
      </c>
      <c r="H522" t="s">
        <v>10</v>
      </c>
      <c r="I522" t="s">
        <v>17</v>
      </c>
      <c r="J522" s="3">
        <v>45582</v>
      </c>
      <c r="K522" s="3">
        <v>45568</v>
      </c>
      <c r="M522" s="8" t="str">
        <f>IFERROR(IF(I522="Booked",VLOOKUP(K522,'FIN CAL LOOKUP'!$A:$J,7,1),IF(I522="Complete",VLOOKUP(J522,'FIN CAL LOOKUP'!$A:$J,7,1),VLOOKUP(D522,'FIN CAL LOOKUP'!$A:$J,7,1))),"Not Applicable")</f>
        <v>OCT, FY25</v>
      </c>
      <c r="N522" s="8" t="str">
        <f>IFERROR(IF(I522="Booked",VLOOKUP(K522,'FIN CAL LOOKUP'!$A:$J,10,1),IF(I522="Complete",VLOOKUP(J522,'FIN CAL LOOKUP'!$A:$J,10,1),VLOOKUP(D522,'FIN CAL LOOKUP'!$A:$J,10,1))),"Not Applicable")</f>
        <v>Q2, FY25</v>
      </c>
    </row>
    <row r="523" spans="1:14" x14ac:dyDescent="0.25">
      <c r="A523" t="s">
        <v>12</v>
      </c>
      <c r="B523" t="s">
        <v>22</v>
      </c>
      <c r="C523" t="s">
        <v>16</v>
      </c>
      <c r="D523" s="3">
        <v>45580</v>
      </c>
      <c r="E523" t="s">
        <v>1494</v>
      </c>
      <c r="F523" t="s">
        <v>1495</v>
      </c>
      <c r="G523" t="s">
        <v>1496</v>
      </c>
      <c r="H523" t="s">
        <v>10</v>
      </c>
      <c r="I523" t="s">
        <v>18</v>
      </c>
      <c r="J523" s="3"/>
      <c r="K523" s="3">
        <v>45789</v>
      </c>
      <c r="M523" s="8" t="str">
        <f>IFERROR(IF(I523="Booked",VLOOKUP(K523,'FIN CAL LOOKUP'!$A:$J,7,1),IF(I523="Complete",VLOOKUP(J523,'FIN CAL LOOKUP'!$A:$J,7,1),VLOOKUP(D523,'FIN CAL LOOKUP'!$A:$J,7,1))),"Not Applicable")</f>
        <v>OCT, FY25</v>
      </c>
      <c r="N523" s="8" t="str">
        <f>IFERROR(IF(I523="Booked",VLOOKUP(K523,'FIN CAL LOOKUP'!$A:$J,10,1),IF(I523="Complete",VLOOKUP(J523,'FIN CAL LOOKUP'!$A:$J,10,1),VLOOKUP(D523,'FIN CAL LOOKUP'!$A:$J,10,1))),"Not Applicable")</f>
        <v>Q2, FY25</v>
      </c>
    </row>
    <row r="524" spans="1:14" x14ac:dyDescent="0.25">
      <c r="A524" t="s">
        <v>12</v>
      </c>
      <c r="B524" t="s">
        <v>22</v>
      </c>
      <c r="C524" t="s">
        <v>16</v>
      </c>
      <c r="D524" s="3">
        <v>45580</v>
      </c>
      <c r="E524" t="s">
        <v>1494</v>
      </c>
      <c r="F524" t="s">
        <v>1495</v>
      </c>
      <c r="G524" t="s">
        <v>1496</v>
      </c>
      <c r="H524" t="s">
        <v>11</v>
      </c>
      <c r="I524" t="s">
        <v>17</v>
      </c>
      <c r="J524" s="3">
        <v>45582</v>
      </c>
      <c r="K524" s="3">
        <v>45568</v>
      </c>
      <c r="L524" t="s">
        <v>1497</v>
      </c>
      <c r="M524" s="8" t="str">
        <f>IFERROR(IF(I524="Booked",VLOOKUP(K524,'FIN CAL LOOKUP'!$A:$J,7,1),IF(I524="Complete",VLOOKUP(J524,'FIN CAL LOOKUP'!$A:$J,7,1),VLOOKUP(D524,'FIN CAL LOOKUP'!$A:$J,7,1))),"Not Applicable")</f>
        <v>OCT, FY25</v>
      </c>
      <c r="N524" s="8" t="str">
        <f>IFERROR(IF(I524="Booked",VLOOKUP(K524,'FIN CAL LOOKUP'!$A:$J,10,1),IF(I524="Complete",VLOOKUP(J524,'FIN CAL LOOKUP'!$A:$J,10,1),VLOOKUP(D524,'FIN CAL LOOKUP'!$A:$J,10,1))),"Not Applicable")</f>
        <v>Q2, FY25</v>
      </c>
    </row>
    <row r="525" spans="1:14" x14ac:dyDescent="0.25">
      <c r="A525" t="s">
        <v>24</v>
      </c>
      <c r="B525" t="s">
        <v>1422</v>
      </c>
      <c r="C525" t="s">
        <v>16</v>
      </c>
      <c r="D525" s="3">
        <v>45565</v>
      </c>
      <c r="E525" t="s">
        <v>25</v>
      </c>
      <c r="F525" t="s">
        <v>1498</v>
      </c>
      <c r="G525" t="s">
        <v>1499</v>
      </c>
      <c r="H525" t="s">
        <v>4</v>
      </c>
      <c r="I525" t="s">
        <v>17</v>
      </c>
      <c r="J525" s="3">
        <v>45638</v>
      </c>
      <c r="K525" s="3">
        <v>45559</v>
      </c>
      <c r="M525" s="8" t="str">
        <f>IFERROR(IF(I525="Booked",VLOOKUP(K525,'FIN CAL LOOKUP'!$A:$J,7,1),IF(I525="Complete",VLOOKUP(J525,'FIN CAL LOOKUP'!$A:$J,7,1),VLOOKUP(D525,'FIN CAL LOOKUP'!$A:$J,7,1))),"Not Applicable")</f>
        <v>DEC, FY25</v>
      </c>
      <c r="N525" s="8" t="str">
        <f>IFERROR(IF(I525="Booked",VLOOKUP(K525,'FIN CAL LOOKUP'!$A:$J,10,1),IF(I525="Complete",VLOOKUP(J525,'FIN CAL LOOKUP'!$A:$J,10,1),VLOOKUP(D525,'FIN CAL LOOKUP'!$A:$J,10,1))),"Not Applicable")</f>
        <v>Q2, FY25</v>
      </c>
    </row>
    <row r="526" spans="1:14" x14ac:dyDescent="0.25">
      <c r="A526" t="s">
        <v>24</v>
      </c>
      <c r="B526" t="s">
        <v>1422</v>
      </c>
      <c r="C526" t="s">
        <v>16</v>
      </c>
      <c r="D526" s="3">
        <v>45565</v>
      </c>
      <c r="E526" t="s">
        <v>25</v>
      </c>
      <c r="F526" t="s">
        <v>1498</v>
      </c>
      <c r="G526" t="s">
        <v>1499</v>
      </c>
      <c r="H526" t="s">
        <v>7</v>
      </c>
      <c r="I526" t="s">
        <v>17</v>
      </c>
      <c r="J526" s="3">
        <v>45638</v>
      </c>
      <c r="K526" s="3">
        <v>45559</v>
      </c>
      <c r="M526" s="8" t="str">
        <f>IFERROR(IF(I526="Booked",VLOOKUP(K526,'FIN CAL LOOKUP'!$A:$J,7,1),IF(I526="Complete",VLOOKUP(J526,'FIN CAL LOOKUP'!$A:$J,7,1),VLOOKUP(D526,'FIN CAL LOOKUP'!$A:$J,7,1))),"Not Applicable")</f>
        <v>DEC, FY25</v>
      </c>
      <c r="N526" s="8" t="str">
        <f>IFERROR(IF(I526="Booked",VLOOKUP(K526,'FIN CAL LOOKUP'!$A:$J,10,1),IF(I526="Complete",VLOOKUP(J526,'FIN CAL LOOKUP'!$A:$J,10,1),VLOOKUP(D526,'FIN CAL LOOKUP'!$A:$J,10,1))),"Not Applicable")</f>
        <v>Q2, FY25</v>
      </c>
    </row>
    <row r="527" spans="1:14" x14ac:dyDescent="0.25">
      <c r="A527" t="s">
        <v>24</v>
      </c>
      <c r="B527" t="s">
        <v>1422</v>
      </c>
      <c r="C527" t="s">
        <v>16</v>
      </c>
      <c r="D527" s="3">
        <v>45565</v>
      </c>
      <c r="E527" t="s">
        <v>25</v>
      </c>
      <c r="F527" t="s">
        <v>1498</v>
      </c>
      <c r="G527" t="s">
        <v>1499</v>
      </c>
      <c r="H527" t="s">
        <v>1366</v>
      </c>
      <c r="I527" t="s">
        <v>17</v>
      </c>
      <c r="J527" s="3">
        <v>45748</v>
      </c>
      <c r="K527" s="3">
        <v>45559</v>
      </c>
      <c r="M527" s="8" t="str">
        <f>IFERROR(IF(I527="Booked",VLOOKUP(K527,'FIN CAL LOOKUP'!$A:$J,7,1),IF(I527="Complete",VLOOKUP(J527,'FIN CAL LOOKUP'!$A:$J,7,1),VLOOKUP(D527,'FIN CAL LOOKUP'!$A:$J,7,1))),"Not Applicable")</f>
        <v>APR, FY25</v>
      </c>
      <c r="N527" s="8" t="str">
        <f>IFERROR(IF(I527="Booked",VLOOKUP(K527,'FIN CAL LOOKUP'!$A:$J,10,1),IF(I527="Complete",VLOOKUP(J527,'FIN CAL LOOKUP'!$A:$J,10,1),VLOOKUP(D527,'FIN CAL LOOKUP'!$A:$J,10,1))),"Not Applicable")</f>
        <v>Q4, FY25</v>
      </c>
    </row>
    <row r="528" spans="1:14" x14ac:dyDescent="0.25">
      <c r="A528" t="s">
        <v>24</v>
      </c>
      <c r="B528" t="s">
        <v>1422</v>
      </c>
      <c r="C528" t="s">
        <v>16</v>
      </c>
      <c r="D528" s="3">
        <v>45565</v>
      </c>
      <c r="E528" t="s">
        <v>25</v>
      </c>
      <c r="F528" t="s">
        <v>1498</v>
      </c>
      <c r="G528" t="s">
        <v>1499</v>
      </c>
      <c r="H528" t="s">
        <v>1367</v>
      </c>
      <c r="I528" t="s">
        <v>17</v>
      </c>
      <c r="J528" s="3">
        <v>45748</v>
      </c>
      <c r="K528" s="3">
        <v>45559</v>
      </c>
      <c r="M528" s="8" t="str">
        <f>IFERROR(IF(I528="Booked",VLOOKUP(K528,'FIN CAL LOOKUP'!$A:$J,7,1),IF(I528="Complete",VLOOKUP(J528,'FIN CAL LOOKUP'!$A:$J,7,1),VLOOKUP(D528,'FIN CAL LOOKUP'!$A:$J,7,1))),"Not Applicable")</f>
        <v>APR, FY25</v>
      </c>
      <c r="N528" s="8" t="str">
        <f>IFERROR(IF(I528="Booked",VLOOKUP(K528,'FIN CAL LOOKUP'!$A:$J,10,1),IF(I528="Complete",VLOOKUP(J528,'FIN CAL LOOKUP'!$A:$J,10,1),VLOOKUP(D528,'FIN CAL LOOKUP'!$A:$J,10,1))),"Not Applicable")</f>
        <v>Q4, FY25</v>
      </c>
    </row>
    <row r="529" spans="1:14" x14ac:dyDescent="0.25">
      <c r="A529" t="s">
        <v>24</v>
      </c>
      <c r="B529" t="s">
        <v>1422</v>
      </c>
      <c r="C529" t="s">
        <v>16</v>
      </c>
      <c r="D529" s="3">
        <v>45565</v>
      </c>
      <c r="E529" t="s">
        <v>25</v>
      </c>
      <c r="F529" t="s">
        <v>1498</v>
      </c>
      <c r="G529" t="s">
        <v>1499</v>
      </c>
      <c r="H529" t="s">
        <v>1368</v>
      </c>
      <c r="I529" t="s">
        <v>17</v>
      </c>
      <c r="J529" s="3">
        <v>45748</v>
      </c>
      <c r="K529" s="3">
        <v>45559</v>
      </c>
      <c r="M529" s="8" t="str">
        <f>IFERROR(IF(I529="Booked",VLOOKUP(K529,'FIN CAL LOOKUP'!$A:$J,7,1),IF(I529="Complete",VLOOKUP(J529,'FIN CAL LOOKUP'!$A:$J,7,1),VLOOKUP(D529,'FIN CAL LOOKUP'!$A:$J,7,1))),"Not Applicable")</f>
        <v>APR, FY25</v>
      </c>
      <c r="N529" s="8" t="str">
        <f>IFERROR(IF(I529="Booked",VLOOKUP(K529,'FIN CAL LOOKUP'!$A:$J,10,1),IF(I529="Complete",VLOOKUP(J529,'FIN CAL LOOKUP'!$A:$J,10,1),VLOOKUP(D529,'FIN CAL LOOKUP'!$A:$J,10,1))),"Not Applicable")</f>
        <v>Q4, FY25</v>
      </c>
    </row>
    <row r="530" spans="1:14" x14ac:dyDescent="0.25">
      <c r="A530" t="s">
        <v>24</v>
      </c>
      <c r="B530" t="s">
        <v>1422</v>
      </c>
      <c r="C530" t="s">
        <v>16</v>
      </c>
      <c r="D530" s="3">
        <v>45565</v>
      </c>
      <c r="E530" t="s">
        <v>25</v>
      </c>
      <c r="F530" t="s">
        <v>1498</v>
      </c>
      <c r="G530" t="s">
        <v>1499</v>
      </c>
      <c r="H530" t="s">
        <v>1369</v>
      </c>
      <c r="I530" t="s">
        <v>17</v>
      </c>
      <c r="J530" s="3">
        <v>45748</v>
      </c>
      <c r="K530" s="3">
        <v>45559</v>
      </c>
      <c r="M530" s="8" t="str">
        <f>IFERROR(IF(I530="Booked",VLOOKUP(K530,'FIN CAL LOOKUP'!$A:$J,7,1),IF(I530="Complete",VLOOKUP(J530,'FIN CAL LOOKUP'!$A:$J,7,1),VLOOKUP(D530,'FIN CAL LOOKUP'!$A:$J,7,1))),"Not Applicable")</f>
        <v>APR, FY25</v>
      </c>
      <c r="N530" s="8" t="str">
        <f>IFERROR(IF(I530="Booked",VLOOKUP(K530,'FIN CAL LOOKUP'!$A:$J,10,1),IF(I530="Complete",VLOOKUP(J530,'FIN CAL LOOKUP'!$A:$J,10,1),VLOOKUP(D530,'FIN CAL LOOKUP'!$A:$J,10,1))),"Not Applicable")</f>
        <v>Q4, FY25</v>
      </c>
    </row>
    <row r="531" spans="1:14" x14ac:dyDescent="0.25">
      <c r="A531" t="s">
        <v>24</v>
      </c>
      <c r="B531" t="s">
        <v>1422</v>
      </c>
      <c r="C531" t="s">
        <v>16</v>
      </c>
      <c r="D531" s="3">
        <v>45565</v>
      </c>
      <c r="E531" t="s">
        <v>25</v>
      </c>
      <c r="F531" t="s">
        <v>1498</v>
      </c>
      <c r="G531" t="s">
        <v>1499</v>
      </c>
      <c r="H531" t="s">
        <v>1370</v>
      </c>
      <c r="I531" t="s">
        <v>17</v>
      </c>
      <c r="J531" s="3">
        <v>45748</v>
      </c>
      <c r="K531" s="3">
        <v>45559</v>
      </c>
      <c r="M531" s="8" t="str">
        <f>IFERROR(IF(I531="Booked",VLOOKUP(K531,'FIN CAL LOOKUP'!$A:$J,7,1),IF(I531="Complete",VLOOKUP(J531,'FIN CAL LOOKUP'!$A:$J,7,1),VLOOKUP(D531,'FIN CAL LOOKUP'!$A:$J,7,1))),"Not Applicable")</f>
        <v>APR, FY25</v>
      </c>
      <c r="N531" s="8" t="str">
        <f>IFERROR(IF(I531="Booked",VLOOKUP(K531,'FIN CAL LOOKUP'!$A:$J,10,1),IF(I531="Complete",VLOOKUP(J531,'FIN CAL LOOKUP'!$A:$J,10,1),VLOOKUP(D531,'FIN CAL LOOKUP'!$A:$J,10,1))),"Not Applicable")</f>
        <v>Q4, FY25</v>
      </c>
    </row>
    <row r="532" spans="1:14" x14ac:dyDescent="0.25">
      <c r="A532" t="s">
        <v>24</v>
      </c>
      <c r="B532" t="s">
        <v>1422</v>
      </c>
      <c r="C532" t="s">
        <v>16</v>
      </c>
      <c r="D532" s="3">
        <v>45565</v>
      </c>
      <c r="E532" t="s">
        <v>25</v>
      </c>
      <c r="F532" t="s">
        <v>1498</v>
      </c>
      <c r="G532" t="s">
        <v>1499</v>
      </c>
      <c r="H532" t="s">
        <v>8</v>
      </c>
      <c r="I532" t="s">
        <v>17</v>
      </c>
      <c r="J532" s="3">
        <v>45574</v>
      </c>
      <c r="K532" s="3">
        <v>45559</v>
      </c>
      <c r="M532" s="8" t="str">
        <f>IFERROR(IF(I532="Booked",VLOOKUP(K532,'FIN CAL LOOKUP'!$A:$J,7,1),IF(I532="Complete",VLOOKUP(J532,'FIN CAL LOOKUP'!$A:$J,7,1),VLOOKUP(D532,'FIN CAL LOOKUP'!$A:$J,7,1))),"Not Applicable")</f>
        <v>OCT, FY25</v>
      </c>
      <c r="N532" s="8" t="str">
        <f>IFERROR(IF(I532="Booked",VLOOKUP(K532,'FIN CAL LOOKUP'!$A:$J,10,1),IF(I532="Complete",VLOOKUP(J532,'FIN CAL LOOKUP'!$A:$J,10,1),VLOOKUP(D532,'FIN CAL LOOKUP'!$A:$J,10,1))),"Not Applicable")</f>
        <v>Q2, FY25</v>
      </c>
    </row>
    <row r="533" spans="1:14" x14ac:dyDescent="0.25">
      <c r="A533" t="s">
        <v>24</v>
      </c>
      <c r="B533" t="s">
        <v>1422</v>
      </c>
      <c r="C533" t="s">
        <v>16</v>
      </c>
      <c r="D533" s="3">
        <v>45565</v>
      </c>
      <c r="E533" t="s">
        <v>25</v>
      </c>
      <c r="F533" t="s">
        <v>1498</v>
      </c>
      <c r="G533" t="s">
        <v>1499</v>
      </c>
      <c r="H533" t="s">
        <v>9</v>
      </c>
      <c r="I533" t="s">
        <v>17</v>
      </c>
      <c r="J533" s="3">
        <v>45638</v>
      </c>
      <c r="K533" s="3">
        <v>45559</v>
      </c>
      <c r="M533" s="8" t="str">
        <f>IFERROR(IF(I533="Booked",VLOOKUP(K533,'FIN CAL LOOKUP'!$A:$J,7,1),IF(I533="Complete",VLOOKUP(J533,'FIN CAL LOOKUP'!$A:$J,7,1),VLOOKUP(D533,'FIN CAL LOOKUP'!$A:$J,7,1))),"Not Applicable")</f>
        <v>DEC, FY25</v>
      </c>
      <c r="N533" s="8" t="str">
        <f>IFERROR(IF(I533="Booked",VLOOKUP(K533,'FIN CAL LOOKUP'!$A:$J,10,1),IF(I533="Complete",VLOOKUP(J533,'FIN CAL LOOKUP'!$A:$J,10,1),VLOOKUP(D533,'FIN CAL LOOKUP'!$A:$J,10,1))),"Not Applicable")</f>
        <v>Q2, FY25</v>
      </c>
    </row>
    <row r="534" spans="1:14" x14ac:dyDescent="0.25">
      <c r="A534" t="s">
        <v>24</v>
      </c>
      <c r="B534" t="s">
        <v>1422</v>
      </c>
      <c r="C534" t="s">
        <v>16</v>
      </c>
      <c r="D534" s="3">
        <v>45565</v>
      </c>
      <c r="E534" t="s">
        <v>25</v>
      </c>
      <c r="F534" t="s">
        <v>1498</v>
      </c>
      <c r="G534" t="s">
        <v>1499</v>
      </c>
      <c r="H534" t="s">
        <v>10</v>
      </c>
      <c r="I534" t="s">
        <v>17</v>
      </c>
      <c r="J534" s="3">
        <v>45631</v>
      </c>
      <c r="K534" s="3">
        <v>45559</v>
      </c>
      <c r="M534" s="8" t="str">
        <f>IFERROR(IF(I534="Booked",VLOOKUP(K534,'FIN CAL LOOKUP'!$A:$J,7,1),IF(I534="Complete",VLOOKUP(J534,'FIN CAL LOOKUP'!$A:$J,7,1),VLOOKUP(D534,'FIN CAL LOOKUP'!$A:$J,7,1))),"Not Applicable")</f>
        <v>DEC, FY25</v>
      </c>
      <c r="N534" s="8" t="str">
        <f>IFERROR(IF(I534="Booked",VLOOKUP(K534,'FIN CAL LOOKUP'!$A:$J,10,1),IF(I534="Complete",VLOOKUP(J534,'FIN CAL LOOKUP'!$A:$J,10,1),VLOOKUP(D534,'FIN CAL LOOKUP'!$A:$J,10,1))),"Not Applicable")</f>
        <v>Q2, FY25</v>
      </c>
    </row>
    <row r="535" spans="1:14" x14ac:dyDescent="0.25">
      <c r="A535" t="s">
        <v>24</v>
      </c>
      <c r="B535" t="s">
        <v>1422</v>
      </c>
      <c r="C535" t="s">
        <v>16</v>
      </c>
      <c r="D535" s="3">
        <v>45565</v>
      </c>
      <c r="E535" t="s">
        <v>25</v>
      </c>
      <c r="F535" t="s">
        <v>1498</v>
      </c>
      <c r="G535" t="s">
        <v>1499</v>
      </c>
      <c r="H535" t="s">
        <v>11</v>
      </c>
      <c r="I535" t="s">
        <v>17</v>
      </c>
      <c r="J535" s="3">
        <v>45638</v>
      </c>
      <c r="K535" s="3">
        <v>45559</v>
      </c>
      <c r="M535" s="8" t="str">
        <f>IFERROR(IF(I535="Booked",VLOOKUP(K535,'FIN CAL LOOKUP'!$A:$J,7,1),IF(I535="Complete",VLOOKUP(J535,'FIN CAL LOOKUP'!$A:$J,7,1),VLOOKUP(D535,'FIN CAL LOOKUP'!$A:$J,7,1))),"Not Applicable")</f>
        <v>DEC, FY25</v>
      </c>
      <c r="N535" s="8" t="str">
        <f>IFERROR(IF(I535="Booked",VLOOKUP(K535,'FIN CAL LOOKUP'!$A:$J,10,1),IF(I535="Complete",VLOOKUP(J535,'FIN CAL LOOKUP'!$A:$J,10,1),VLOOKUP(D535,'FIN CAL LOOKUP'!$A:$J,10,1))),"Not Applicable")</f>
        <v>Q2, FY25</v>
      </c>
    </row>
    <row r="536" spans="1:14" x14ac:dyDescent="0.25">
      <c r="A536" t="s">
        <v>12</v>
      </c>
      <c r="B536" t="s">
        <v>13</v>
      </c>
      <c r="C536" t="s">
        <v>16</v>
      </c>
      <c r="D536" s="3">
        <v>45565</v>
      </c>
      <c r="E536" t="s">
        <v>27</v>
      </c>
      <c r="F536" t="s">
        <v>28</v>
      </c>
      <c r="G536" t="s">
        <v>1500</v>
      </c>
      <c r="H536" t="s">
        <v>4</v>
      </c>
      <c r="I536" t="s">
        <v>17</v>
      </c>
      <c r="J536" s="3">
        <v>45576</v>
      </c>
      <c r="K536" s="3">
        <v>45533</v>
      </c>
      <c r="M536" s="8" t="str">
        <f>IFERROR(IF(I536="Booked",VLOOKUP(K536,'FIN CAL LOOKUP'!$A:$J,7,1),IF(I536="Complete",VLOOKUP(J536,'FIN CAL LOOKUP'!$A:$J,7,1),VLOOKUP(D536,'FIN CAL LOOKUP'!$A:$J,7,1))),"Not Applicable")</f>
        <v>OCT, FY25</v>
      </c>
      <c r="N536" s="8" t="str">
        <f>IFERROR(IF(I536="Booked",VLOOKUP(K536,'FIN CAL LOOKUP'!$A:$J,10,1),IF(I536="Complete",VLOOKUP(J536,'FIN CAL LOOKUP'!$A:$J,10,1),VLOOKUP(D536,'FIN CAL LOOKUP'!$A:$J,10,1))),"Not Applicable")</f>
        <v>Q2, FY25</v>
      </c>
    </row>
    <row r="537" spans="1:14" x14ac:dyDescent="0.25">
      <c r="A537" t="s">
        <v>12</v>
      </c>
      <c r="B537" t="s">
        <v>13</v>
      </c>
      <c r="C537" t="s">
        <v>16</v>
      </c>
      <c r="D537" s="3">
        <v>45565</v>
      </c>
      <c r="E537" t="s">
        <v>27</v>
      </c>
      <c r="F537" t="s">
        <v>28</v>
      </c>
      <c r="G537" t="s">
        <v>1500</v>
      </c>
      <c r="H537" t="s">
        <v>7</v>
      </c>
      <c r="I537" t="s">
        <v>17</v>
      </c>
      <c r="J537" s="3">
        <v>45576</v>
      </c>
      <c r="K537" s="3">
        <v>45533</v>
      </c>
      <c r="M537" s="8" t="str">
        <f>IFERROR(IF(I537="Booked",VLOOKUP(K537,'FIN CAL LOOKUP'!$A:$J,7,1),IF(I537="Complete",VLOOKUP(J537,'FIN CAL LOOKUP'!$A:$J,7,1),VLOOKUP(D537,'FIN CAL LOOKUP'!$A:$J,7,1))),"Not Applicable")</f>
        <v>OCT, FY25</v>
      </c>
      <c r="N537" s="8" t="str">
        <f>IFERROR(IF(I537="Booked",VLOOKUP(K537,'FIN CAL LOOKUP'!$A:$J,10,1),IF(I537="Complete",VLOOKUP(J537,'FIN CAL LOOKUP'!$A:$J,10,1),VLOOKUP(D537,'FIN CAL LOOKUP'!$A:$J,10,1))),"Not Applicable")</f>
        <v>Q2, FY25</v>
      </c>
    </row>
    <row r="538" spans="1:14" x14ac:dyDescent="0.25">
      <c r="A538" t="s">
        <v>12</v>
      </c>
      <c r="B538" t="s">
        <v>13</v>
      </c>
      <c r="C538" t="s">
        <v>16</v>
      </c>
      <c r="D538" s="3">
        <v>45565</v>
      </c>
      <c r="E538" t="s">
        <v>27</v>
      </c>
      <c r="F538" t="s">
        <v>28</v>
      </c>
      <c r="G538" t="s">
        <v>1500</v>
      </c>
      <c r="H538" t="s">
        <v>1366</v>
      </c>
      <c r="I538" t="s">
        <v>17</v>
      </c>
      <c r="J538" s="3">
        <v>45576</v>
      </c>
      <c r="K538" s="3">
        <v>45533</v>
      </c>
      <c r="M538" s="8" t="str">
        <f>IFERROR(IF(I538="Booked",VLOOKUP(K538,'FIN CAL LOOKUP'!$A:$J,7,1),IF(I538="Complete",VLOOKUP(J538,'FIN CAL LOOKUP'!$A:$J,7,1),VLOOKUP(D538,'FIN CAL LOOKUP'!$A:$J,7,1))),"Not Applicable")</f>
        <v>OCT, FY25</v>
      </c>
      <c r="N538" s="8" t="str">
        <f>IFERROR(IF(I538="Booked",VLOOKUP(K538,'FIN CAL LOOKUP'!$A:$J,10,1),IF(I538="Complete",VLOOKUP(J538,'FIN CAL LOOKUP'!$A:$J,10,1),VLOOKUP(D538,'FIN CAL LOOKUP'!$A:$J,10,1))),"Not Applicable")</f>
        <v>Q2, FY25</v>
      </c>
    </row>
    <row r="539" spans="1:14" x14ac:dyDescent="0.25">
      <c r="A539" t="s">
        <v>12</v>
      </c>
      <c r="B539" t="s">
        <v>13</v>
      </c>
      <c r="C539" t="s">
        <v>16</v>
      </c>
      <c r="D539" s="3">
        <v>45565</v>
      </c>
      <c r="E539" t="s">
        <v>27</v>
      </c>
      <c r="F539" t="s">
        <v>28</v>
      </c>
      <c r="G539" t="s">
        <v>1500</v>
      </c>
      <c r="H539" t="s">
        <v>1367</v>
      </c>
      <c r="I539" t="s">
        <v>17</v>
      </c>
      <c r="J539" s="3">
        <v>45576</v>
      </c>
      <c r="K539" s="3">
        <v>45533</v>
      </c>
      <c r="M539" s="8" t="str">
        <f>IFERROR(IF(I539="Booked",VLOOKUP(K539,'FIN CAL LOOKUP'!$A:$J,7,1),IF(I539="Complete",VLOOKUP(J539,'FIN CAL LOOKUP'!$A:$J,7,1),VLOOKUP(D539,'FIN CAL LOOKUP'!$A:$J,7,1))),"Not Applicable")</f>
        <v>OCT, FY25</v>
      </c>
      <c r="N539" s="8" t="str">
        <f>IFERROR(IF(I539="Booked",VLOOKUP(K539,'FIN CAL LOOKUP'!$A:$J,10,1),IF(I539="Complete",VLOOKUP(J539,'FIN CAL LOOKUP'!$A:$J,10,1),VLOOKUP(D539,'FIN CAL LOOKUP'!$A:$J,10,1))),"Not Applicable")</f>
        <v>Q2, FY25</v>
      </c>
    </row>
    <row r="540" spans="1:14" x14ac:dyDescent="0.25">
      <c r="A540" t="s">
        <v>12</v>
      </c>
      <c r="B540" t="s">
        <v>13</v>
      </c>
      <c r="C540" t="s">
        <v>16</v>
      </c>
      <c r="D540" s="3">
        <v>45565</v>
      </c>
      <c r="E540" t="s">
        <v>27</v>
      </c>
      <c r="F540" t="s">
        <v>28</v>
      </c>
      <c r="G540" t="s">
        <v>1500</v>
      </c>
      <c r="H540" t="s">
        <v>1368</v>
      </c>
      <c r="I540" t="s">
        <v>17</v>
      </c>
      <c r="J540" s="3">
        <v>45576</v>
      </c>
      <c r="K540" s="3">
        <v>45533</v>
      </c>
      <c r="M540" s="8" t="str">
        <f>IFERROR(IF(I540="Booked",VLOOKUP(K540,'FIN CAL LOOKUP'!$A:$J,7,1),IF(I540="Complete",VLOOKUP(J540,'FIN CAL LOOKUP'!$A:$J,7,1),VLOOKUP(D540,'FIN CAL LOOKUP'!$A:$J,7,1))),"Not Applicable")</f>
        <v>OCT, FY25</v>
      </c>
      <c r="N540" s="8" t="str">
        <f>IFERROR(IF(I540="Booked",VLOOKUP(K540,'FIN CAL LOOKUP'!$A:$J,10,1),IF(I540="Complete",VLOOKUP(J540,'FIN CAL LOOKUP'!$A:$J,10,1),VLOOKUP(D540,'FIN CAL LOOKUP'!$A:$J,10,1))),"Not Applicable")</f>
        <v>Q2, FY25</v>
      </c>
    </row>
    <row r="541" spans="1:14" x14ac:dyDescent="0.25">
      <c r="A541" t="s">
        <v>12</v>
      </c>
      <c r="B541" t="s">
        <v>13</v>
      </c>
      <c r="C541" t="s">
        <v>16</v>
      </c>
      <c r="D541" s="3">
        <v>45565</v>
      </c>
      <c r="E541" t="s">
        <v>27</v>
      </c>
      <c r="F541" t="s">
        <v>28</v>
      </c>
      <c r="G541" t="s">
        <v>1500</v>
      </c>
      <c r="H541" t="s">
        <v>1369</v>
      </c>
      <c r="I541" t="s">
        <v>17</v>
      </c>
      <c r="J541" s="3">
        <v>45576</v>
      </c>
      <c r="K541" s="3">
        <v>45533</v>
      </c>
      <c r="M541" s="8" t="str">
        <f>IFERROR(IF(I541="Booked",VLOOKUP(K541,'FIN CAL LOOKUP'!$A:$J,7,1),IF(I541="Complete",VLOOKUP(J541,'FIN CAL LOOKUP'!$A:$J,7,1),VLOOKUP(D541,'FIN CAL LOOKUP'!$A:$J,7,1))),"Not Applicable")</f>
        <v>OCT, FY25</v>
      </c>
      <c r="N541" s="8" t="str">
        <f>IFERROR(IF(I541="Booked",VLOOKUP(K541,'FIN CAL LOOKUP'!$A:$J,10,1),IF(I541="Complete",VLOOKUP(J541,'FIN CAL LOOKUP'!$A:$J,10,1),VLOOKUP(D541,'FIN CAL LOOKUP'!$A:$J,10,1))),"Not Applicable")</f>
        <v>Q2, FY25</v>
      </c>
    </row>
    <row r="542" spans="1:14" x14ac:dyDescent="0.25">
      <c r="A542" t="s">
        <v>12</v>
      </c>
      <c r="B542" t="s">
        <v>13</v>
      </c>
      <c r="C542" t="s">
        <v>16</v>
      </c>
      <c r="D542" s="3">
        <v>45565</v>
      </c>
      <c r="E542" t="s">
        <v>27</v>
      </c>
      <c r="F542" t="s">
        <v>28</v>
      </c>
      <c r="G542" t="s">
        <v>1500</v>
      </c>
      <c r="H542" t="s">
        <v>1370</v>
      </c>
      <c r="I542" t="s">
        <v>17</v>
      </c>
      <c r="J542" s="3">
        <v>45576</v>
      </c>
      <c r="K542" s="3">
        <v>45533</v>
      </c>
      <c r="M542" s="8" t="str">
        <f>IFERROR(IF(I542="Booked",VLOOKUP(K542,'FIN CAL LOOKUP'!$A:$J,7,1),IF(I542="Complete",VLOOKUP(J542,'FIN CAL LOOKUP'!$A:$J,7,1),VLOOKUP(D542,'FIN CAL LOOKUP'!$A:$J,7,1))),"Not Applicable")</f>
        <v>OCT, FY25</v>
      </c>
      <c r="N542" s="8" t="str">
        <f>IFERROR(IF(I542="Booked",VLOOKUP(K542,'FIN CAL LOOKUP'!$A:$J,10,1),IF(I542="Complete",VLOOKUP(J542,'FIN CAL LOOKUP'!$A:$J,10,1),VLOOKUP(D542,'FIN CAL LOOKUP'!$A:$J,10,1))),"Not Applicable")</f>
        <v>Q2, FY25</v>
      </c>
    </row>
    <row r="543" spans="1:14" x14ac:dyDescent="0.25">
      <c r="A543" t="s">
        <v>12</v>
      </c>
      <c r="B543" t="s">
        <v>13</v>
      </c>
      <c r="C543" t="s">
        <v>16</v>
      </c>
      <c r="D543" s="3">
        <v>45565</v>
      </c>
      <c r="E543" t="s">
        <v>27</v>
      </c>
      <c r="F543" t="s">
        <v>28</v>
      </c>
      <c r="G543" t="s">
        <v>1500</v>
      </c>
      <c r="H543" t="s">
        <v>8</v>
      </c>
      <c r="I543" t="s">
        <v>17</v>
      </c>
      <c r="J543" s="3">
        <v>45576</v>
      </c>
      <c r="K543" s="3">
        <v>45533</v>
      </c>
      <c r="M543" s="8" t="str">
        <f>IFERROR(IF(I543="Booked",VLOOKUP(K543,'FIN CAL LOOKUP'!$A:$J,7,1),IF(I543="Complete",VLOOKUP(J543,'FIN CAL LOOKUP'!$A:$J,7,1),VLOOKUP(D543,'FIN CAL LOOKUP'!$A:$J,7,1))),"Not Applicable")</f>
        <v>OCT, FY25</v>
      </c>
      <c r="N543" s="8" t="str">
        <f>IFERROR(IF(I543="Booked",VLOOKUP(K543,'FIN CAL LOOKUP'!$A:$J,10,1),IF(I543="Complete",VLOOKUP(J543,'FIN CAL LOOKUP'!$A:$J,10,1),VLOOKUP(D543,'FIN CAL LOOKUP'!$A:$J,10,1))),"Not Applicable")</f>
        <v>Q2, FY25</v>
      </c>
    </row>
    <row r="544" spans="1:14" x14ac:dyDescent="0.25">
      <c r="A544" t="s">
        <v>12</v>
      </c>
      <c r="B544" t="s">
        <v>13</v>
      </c>
      <c r="C544" t="s">
        <v>16</v>
      </c>
      <c r="D544" s="3">
        <v>45565</v>
      </c>
      <c r="E544" t="s">
        <v>27</v>
      </c>
      <c r="F544" t="s">
        <v>28</v>
      </c>
      <c r="G544" t="s">
        <v>1500</v>
      </c>
      <c r="H544" t="s">
        <v>9</v>
      </c>
      <c r="I544" t="s">
        <v>17</v>
      </c>
      <c r="J544" s="3">
        <v>45576</v>
      </c>
      <c r="K544" s="3">
        <v>45533</v>
      </c>
      <c r="M544" s="8" t="str">
        <f>IFERROR(IF(I544="Booked",VLOOKUP(K544,'FIN CAL LOOKUP'!$A:$J,7,1),IF(I544="Complete",VLOOKUP(J544,'FIN CAL LOOKUP'!$A:$J,7,1),VLOOKUP(D544,'FIN CAL LOOKUP'!$A:$J,7,1))),"Not Applicable")</f>
        <v>OCT, FY25</v>
      </c>
      <c r="N544" s="8" t="str">
        <f>IFERROR(IF(I544="Booked",VLOOKUP(K544,'FIN CAL LOOKUP'!$A:$J,10,1),IF(I544="Complete",VLOOKUP(J544,'FIN CAL LOOKUP'!$A:$J,10,1),VLOOKUP(D544,'FIN CAL LOOKUP'!$A:$J,10,1))),"Not Applicable")</f>
        <v>Q2, FY25</v>
      </c>
    </row>
    <row r="545" spans="1:14" x14ac:dyDescent="0.25">
      <c r="A545" t="s">
        <v>12</v>
      </c>
      <c r="B545" t="s">
        <v>13</v>
      </c>
      <c r="C545" t="s">
        <v>16</v>
      </c>
      <c r="D545" s="3">
        <v>45565</v>
      </c>
      <c r="E545" t="s">
        <v>27</v>
      </c>
      <c r="F545" t="s">
        <v>28</v>
      </c>
      <c r="G545" t="s">
        <v>1500</v>
      </c>
      <c r="H545" t="s">
        <v>9</v>
      </c>
      <c r="I545" t="s">
        <v>17</v>
      </c>
      <c r="J545" s="3">
        <v>45576</v>
      </c>
      <c r="K545" s="3">
        <v>45576</v>
      </c>
      <c r="M545" s="8" t="str">
        <f>IFERROR(IF(I545="Booked",VLOOKUP(K545,'FIN CAL LOOKUP'!$A:$J,7,1),IF(I545="Complete",VLOOKUP(J545,'FIN CAL LOOKUP'!$A:$J,7,1),VLOOKUP(D545,'FIN CAL LOOKUP'!$A:$J,7,1))),"Not Applicable")</f>
        <v>OCT, FY25</v>
      </c>
      <c r="N545" s="8" t="str">
        <f>IFERROR(IF(I545="Booked",VLOOKUP(K545,'FIN CAL LOOKUP'!$A:$J,10,1),IF(I545="Complete",VLOOKUP(J545,'FIN CAL LOOKUP'!$A:$J,10,1),VLOOKUP(D545,'FIN CAL LOOKUP'!$A:$J,10,1))),"Not Applicable")</f>
        <v>Q2, FY25</v>
      </c>
    </row>
    <row r="546" spans="1:14" x14ac:dyDescent="0.25">
      <c r="A546" t="s">
        <v>12</v>
      </c>
      <c r="B546" t="s">
        <v>13</v>
      </c>
      <c r="C546" t="s">
        <v>16</v>
      </c>
      <c r="D546" s="3">
        <v>45565</v>
      </c>
      <c r="E546" t="s">
        <v>27</v>
      </c>
      <c r="F546" t="s">
        <v>28</v>
      </c>
      <c r="G546" t="s">
        <v>1500</v>
      </c>
      <c r="H546" t="s">
        <v>10</v>
      </c>
      <c r="I546" t="s">
        <v>17</v>
      </c>
      <c r="J546" s="3">
        <v>45576</v>
      </c>
      <c r="K546" s="3">
        <v>45533</v>
      </c>
      <c r="M546" s="8" t="str">
        <f>IFERROR(IF(I546="Booked",VLOOKUP(K546,'FIN CAL LOOKUP'!$A:$J,7,1),IF(I546="Complete",VLOOKUP(J546,'FIN CAL LOOKUP'!$A:$J,7,1),VLOOKUP(D546,'FIN CAL LOOKUP'!$A:$J,7,1))),"Not Applicable")</f>
        <v>OCT, FY25</v>
      </c>
      <c r="N546" s="8" t="str">
        <f>IFERROR(IF(I546="Booked",VLOOKUP(K546,'FIN CAL LOOKUP'!$A:$J,10,1),IF(I546="Complete",VLOOKUP(J546,'FIN CAL LOOKUP'!$A:$J,10,1),VLOOKUP(D546,'FIN CAL LOOKUP'!$A:$J,10,1))),"Not Applicable")</f>
        <v>Q2, FY25</v>
      </c>
    </row>
    <row r="547" spans="1:14" x14ac:dyDescent="0.25">
      <c r="A547" t="s">
        <v>12</v>
      </c>
      <c r="B547" t="s">
        <v>13</v>
      </c>
      <c r="C547" t="s">
        <v>16</v>
      </c>
      <c r="D547" s="3">
        <v>45565</v>
      </c>
      <c r="E547" t="s">
        <v>27</v>
      </c>
      <c r="F547" t="s">
        <v>28</v>
      </c>
      <c r="G547" t="s">
        <v>1500</v>
      </c>
      <c r="H547" t="s">
        <v>11</v>
      </c>
      <c r="I547" t="s">
        <v>17</v>
      </c>
      <c r="J547" s="3">
        <v>45576</v>
      </c>
      <c r="K547" s="3">
        <v>45533</v>
      </c>
      <c r="M547" s="8" t="str">
        <f>IFERROR(IF(I547="Booked",VLOOKUP(K547,'FIN CAL LOOKUP'!$A:$J,7,1),IF(I547="Complete",VLOOKUP(J547,'FIN CAL LOOKUP'!$A:$J,7,1),VLOOKUP(D547,'FIN CAL LOOKUP'!$A:$J,7,1))),"Not Applicable")</f>
        <v>OCT, FY25</v>
      </c>
      <c r="N547" s="8" t="str">
        <f>IFERROR(IF(I547="Booked",VLOOKUP(K547,'FIN CAL LOOKUP'!$A:$J,10,1),IF(I547="Complete",VLOOKUP(J547,'FIN CAL LOOKUP'!$A:$J,10,1),VLOOKUP(D547,'FIN CAL LOOKUP'!$A:$J,10,1))),"Not Applicable")</f>
        <v>Q2, FY25</v>
      </c>
    </row>
    <row r="548" spans="1:14" x14ac:dyDescent="0.25">
      <c r="A548" t="s">
        <v>1</v>
      </c>
      <c r="B548" t="s">
        <v>19</v>
      </c>
      <c r="C548" t="s">
        <v>14</v>
      </c>
      <c r="D548" s="3">
        <v>45565</v>
      </c>
      <c r="E548" t="s">
        <v>1501</v>
      </c>
      <c r="F548" t="s">
        <v>1502</v>
      </c>
      <c r="G548" t="s">
        <v>1503</v>
      </c>
      <c r="H548" t="s">
        <v>4</v>
      </c>
      <c r="I548" t="s">
        <v>17</v>
      </c>
      <c r="J548" s="3">
        <v>45727</v>
      </c>
      <c r="K548" s="3">
        <v>45567</v>
      </c>
      <c r="M548" s="8" t="str">
        <f>IFERROR(IF(I548="Booked",VLOOKUP(K548,'FIN CAL LOOKUP'!$A:$J,7,1),IF(I548="Complete",VLOOKUP(J548,'FIN CAL LOOKUP'!$A:$J,7,1),VLOOKUP(D548,'FIN CAL LOOKUP'!$A:$J,7,1))),"Not Applicable")</f>
        <v>MAR, FY25</v>
      </c>
      <c r="N548" s="8" t="str">
        <f>IFERROR(IF(I548="Booked",VLOOKUP(K548,'FIN CAL LOOKUP'!$A:$J,10,1),IF(I548="Complete",VLOOKUP(J548,'FIN CAL LOOKUP'!$A:$J,10,1),VLOOKUP(D548,'FIN CAL LOOKUP'!$A:$J,10,1))),"Not Applicable")</f>
        <v>Q3, FY25</v>
      </c>
    </row>
    <row r="549" spans="1:14" x14ac:dyDescent="0.25">
      <c r="A549" t="s">
        <v>1</v>
      </c>
      <c r="B549" t="s">
        <v>19</v>
      </c>
      <c r="C549" t="s">
        <v>14</v>
      </c>
      <c r="D549" s="3">
        <v>45565</v>
      </c>
      <c r="E549" t="s">
        <v>1501</v>
      </c>
      <c r="F549" t="s">
        <v>1502</v>
      </c>
      <c r="G549" t="s">
        <v>1503</v>
      </c>
      <c r="H549" t="s">
        <v>7</v>
      </c>
      <c r="I549" t="s">
        <v>17</v>
      </c>
      <c r="J549" s="3">
        <v>45727</v>
      </c>
      <c r="K549" s="3">
        <v>45567</v>
      </c>
      <c r="M549" s="8" t="str">
        <f>IFERROR(IF(I549="Booked",VLOOKUP(K549,'FIN CAL LOOKUP'!$A:$J,7,1),IF(I549="Complete",VLOOKUP(J549,'FIN CAL LOOKUP'!$A:$J,7,1),VLOOKUP(D549,'FIN CAL LOOKUP'!$A:$J,7,1))),"Not Applicable")</f>
        <v>MAR, FY25</v>
      </c>
      <c r="N549" s="8" t="str">
        <f>IFERROR(IF(I549="Booked",VLOOKUP(K549,'FIN CAL LOOKUP'!$A:$J,10,1),IF(I549="Complete",VLOOKUP(J549,'FIN CAL LOOKUP'!$A:$J,10,1),VLOOKUP(D549,'FIN CAL LOOKUP'!$A:$J,10,1))),"Not Applicable")</f>
        <v>Q3, FY25</v>
      </c>
    </row>
    <row r="550" spans="1:14" x14ac:dyDescent="0.25">
      <c r="A550" t="s">
        <v>1</v>
      </c>
      <c r="B550" t="s">
        <v>19</v>
      </c>
      <c r="C550" t="s">
        <v>14</v>
      </c>
      <c r="D550" s="3">
        <v>45565</v>
      </c>
      <c r="E550" t="s">
        <v>1501</v>
      </c>
      <c r="F550" t="s">
        <v>1502</v>
      </c>
      <c r="G550" t="s">
        <v>1503</v>
      </c>
      <c r="H550" t="s">
        <v>1366</v>
      </c>
      <c r="I550" t="s">
        <v>5</v>
      </c>
      <c r="J550" s="3"/>
      <c r="K550" s="3">
        <v>45567</v>
      </c>
      <c r="M550" s="8" t="str">
        <f>IFERROR(IF(I550="Booked",VLOOKUP(K550,'FIN CAL LOOKUP'!$A:$J,7,1),IF(I550="Complete",VLOOKUP(J550,'FIN CAL LOOKUP'!$A:$J,7,1),VLOOKUP(D550,'FIN CAL LOOKUP'!$A:$J,7,1))),"Not Applicable")</f>
        <v>OCT, FY25</v>
      </c>
      <c r="N550" s="8" t="str">
        <f>IFERROR(IF(I550="Booked",VLOOKUP(K550,'FIN CAL LOOKUP'!$A:$J,10,1),IF(I550="Complete",VLOOKUP(J550,'FIN CAL LOOKUP'!$A:$J,10,1),VLOOKUP(D550,'FIN CAL LOOKUP'!$A:$J,10,1))),"Not Applicable")</f>
        <v>Q2, FY25</v>
      </c>
    </row>
    <row r="551" spans="1:14" x14ac:dyDescent="0.25">
      <c r="A551" t="s">
        <v>1</v>
      </c>
      <c r="B551" t="s">
        <v>19</v>
      </c>
      <c r="C551" t="s">
        <v>14</v>
      </c>
      <c r="D551" s="3">
        <v>45565</v>
      </c>
      <c r="E551" t="s">
        <v>1501</v>
      </c>
      <c r="F551" t="s">
        <v>1502</v>
      </c>
      <c r="G551" t="s">
        <v>1503</v>
      </c>
      <c r="H551" t="s">
        <v>1367</v>
      </c>
      <c r="I551" t="s">
        <v>5</v>
      </c>
      <c r="J551" s="3"/>
      <c r="K551" s="3">
        <v>45567</v>
      </c>
      <c r="M551" s="8" t="str">
        <f>IFERROR(IF(I551="Booked",VLOOKUP(K551,'FIN CAL LOOKUP'!$A:$J,7,1),IF(I551="Complete",VLOOKUP(J551,'FIN CAL LOOKUP'!$A:$J,7,1),VLOOKUP(D551,'FIN CAL LOOKUP'!$A:$J,7,1))),"Not Applicable")</f>
        <v>OCT, FY25</v>
      </c>
      <c r="N551" s="8" t="str">
        <f>IFERROR(IF(I551="Booked",VLOOKUP(K551,'FIN CAL LOOKUP'!$A:$J,10,1),IF(I551="Complete",VLOOKUP(J551,'FIN CAL LOOKUP'!$A:$J,10,1),VLOOKUP(D551,'FIN CAL LOOKUP'!$A:$J,10,1))),"Not Applicable")</f>
        <v>Q2, FY25</v>
      </c>
    </row>
    <row r="552" spans="1:14" x14ac:dyDescent="0.25">
      <c r="A552" t="s">
        <v>1</v>
      </c>
      <c r="B552" t="s">
        <v>19</v>
      </c>
      <c r="C552" t="s">
        <v>14</v>
      </c>
      <c r="D552" s="3">
        <v>45565</v>
      </c>
      <c r="E552" t="s">
        <v>1501</v>
      </c>
      <c r="F552" t="s">
        <v>1502</v>
      </c>
      <c r="G552" t="s">
        <v>1503</v>
      </c>
      <c r="H552" t="s">
        <v>1368</v>
      </c>
      <c r="I552" t="s">
        <v>5</v>
      </c>
      <c r="J552" s="3"/>
      <c r="K552" s="3">
        <v>45567</v>
      </c>
      <c r="M552" s="8" t="str">
        <f>IFERROR(IF(I552="Booked",VLOOKUP(K552,'FIN CAL LOOKUP'!$A:$J,7,1),IF(I552="Complete",VLOOKUP(J552,'FIN CAL LOOKUP'!$A:$J,7,1),VLOOKUP(D552,'FIN CAL LOOKUP'!$A:$J,7,1))),"Not Applicable")</f>
        <v>OCT, FY25</v>
      </c>
      <c r="N552" s="8" t="str">
        <f>IFERROR(IF(I552="Booked",VLOOKUP(K552,'FIN CAL LOOKUP'!$A:$J,10,1),IF(I552="Complete",VLOOKUP(J552,'FIN CAL LOOKUP'!$A:$J,10,1),VLOOKUP(D552,'FIN CAL LOOKUP'!$A:$J,10,1))),"Not Applicable")</f>
        <v>Q2, FY25</v>
      </c>
    </row>
    <row r="553" spans="1:14" x14ac:dyDescent="0.25">
      <c r="A553" t="s">
        <v>1</v>
      </c>
      <c r="B553" t="s">
        <v>19</v>
      </c>
      <c r="C553" t="s">
        <v>14</v>
      </c>
      <c r="D553" s="3">
        <v>45565</v>
      </c>
      <c r="E553" t="s">
        <v>1501</v>
      </c>
      <c r="F553" t="s">
        <v>1502</v>
      </c>
      <c r="G553" t="s">
        <v>1503</v>
      </c>
      <c r="H553" t="s">
        <v>1369</v>
      </c>
      <c r="I553" t="s">
        <v>5</v>
      </c>
      <c r="J553" s="3"/>
      <c r="K553" s="3">
        <v>45567</v>
      </c>
      <c r="M553" s="8" t="str">
        <f>IFERROR(IF(I553="Booked",VLOOKUP(K553,'FIN CAL LOOKUP'!$A:$J,7,1),IF(I553="Complete",VLOOKUP(J553,'FIN CAL LOOKUP'!$A:$J,7,1),VLOOKUP(D553,'FIN CAL LOOKUP'!$A:$J,7,1))),"Not Applicable")</f>
        <v>OCT, FY25</v>
      </c>
      <c r="N553" s="8" t="str">
        <f>IFERROR(IF(I553="Booked",VLOOKUP(K553,'FIN CAL LOOKUP'!$A:$J,10,1),IF(I553="Complete",VLOOKUP(J553,'FIN CAL LOOKUP'!$A:$J,10,1),VLOOKUP(D553,'FIN CAL LOOKUP'!$A:$J,10,1))),"Not Applicable")</f>
        <v>Q2, FY25</v>
      </c>
    </row>
    <row r="554" spans="1:14" x14ac:dyDescent="0.25">
      <c r="A554" t="s">
        <v>1</v>
      </c>
      <c r="B554" t="s">
        <v>19</v>
      </c>
      <c r="C554" t="s">
        <v>14</v>
      </c>
      <c r="D554" s="3">
        <v>45565</v>
      </c>
      <c r="E554" t="s">
        <v>1501</v>
      </c>
      <c r="F554" t="s">
        <v>1502</v>
      </c>
      <c r="G554" t="s">
        <v>1503</v>
      </c>
      <c r="H554" t="s">
        <v>1370</v>
      </c>
      <c r="I554" t="s">
        <v>5</v>
      </c>
      <c r="J554" s="3"/>
      <c r="K554" s="3">
        <v>45567</v>
      </c>
      <c r="M554" s="8" t="str">
        <f>IFERROR(IF(I554="Booked",VLOOKUP(K554,'FIN CAL LOOKUP'!$A:$J,7,1),IF(I554="Complete",VLOOKUP(J554,'FIN CAL LOOKUP'!$A:$J,7,1),VLOOKUP(D554,'FIN CAL LOOKUP'!$A:$J,7,1))),"Not Applicable")</f>
        <v>OCT, FY25</v>
      </c>
      <c r="N554" s="8" t="str">
        <f>IFERROR(IF(I554="Booked",VLOOKUP(K554,'FIN CAL LOOKUP'!$A:$J,10,1),IF(I554="Complete",VLOOKUP(J554,'FIN CAL LOOKUP'!$A:$J,10,1),VLOOKUP(D554,'FIN CAL LOOKUP'!$A:$J,10,1))),"Not Applicable")</f>
        <v>Q2, FY25</v>
      </c>
    </row>
    <row r="555" spans="1:14" x14ac:dyDescent="0.25">
      <c r="A555" t="s">
        <v>1</v>
      </c>
      <c r="B555" t="s">
        <v>19</v>
      </c>
      <c r="C555" t="s">
        <v>14</v>
      </c>
      <c r="D555" s="3">
        <v>45565</v>
      </c>
      <c r="E555" t="s">
        <v>1501</v>
      </c>
      <c r="F555" t="s">
        <v>1502</v>
      </c>
      <c r="G555" t="s">
        <v>1503</v>
      </c>
      <c r="H555" t="s">
        <v>8</v>
      </c>
      <c r="I555" t="s">
        <v>17</v>
      </c>
      <c r="J555" s="3">
        <v>45727</v>
      </c>
      <c r="K555" s="3">
        <v>45567</v>
      </c>
      <c r="M555" s="8" t="str">
        <f>IFERROR(IF(I555="Booked",VLOOKUP(K555,'FIN CAL LOOKUP'!$A:$J,7,1),IF(I555="Complete",VLOOKUP(J555,'FIN CAL LOOKUP'!$A:$J,7,1),VLOOKUP(D555,'FIN CAL LOOKUP'!$A:$J,7,1))),"Not Applicable")</f>
        <v>MAR, FY25</v>
      </c>
      <c r="N555" s="8" t="str">
        <f>IFERROR(IF(I555="Booked",VLOOKUP(K555,'FIN CAL LOOKUP'!$A:$J,10,1),IF(I555="Complete",VLOOKUP(J555,'FIN CAL LOOKUP'!$A:$J,10,1),VLOOKUP(D555,'FIN CAL LOOKUP'!$A:$J,10,1))),"Not Applicable")</f>
        <v>Q3, FY25</v>
      </c>
    </row>
    <row r="556" spans="1:14" x14ac:dyDescent="0.25">
      <c r="A556" t="s">
        <v>1</v>
      </c>
      <c r="B556" t="s">
        <v>19</v>
      </c>
      <c r="C556" t="s">
        <v>14</v>
      </c>
      <c r="D556" s="3">
        <v>45565</v>
      </c>
      <c r="E556" t="s">
        <v>1501</v>
      </c>
      <c r="F556" t="s">
        <v>1502</v>
      </c>
      <c r="G556" t="s">
        <v>1503</v>
      </c>
      <c r="H556" t="s">
        <v>9</v>
      </c>
      <c r="I556" t="s">
        <v>17</v>
      </c>
      <c r="J556" s="3">
        <v>45727</v>
      </c>
      <c r="K556" s="3">
        <v>45567</v>
      </c>
      <c r="M556" s="8" t="str">
        <f>IFERROR(IF(I556="Booked",VLOOKUP(K556,'FIN CAL LOOKUP'!$A:$J,7,1),IF(I556="Complete",VLOOKUP(J556,'FIN CAL LOOKUP'!$A:$J,7,1),VLOOKUP(D556,'FIN CAL LOOKUP'!$A:$J,7,1))),"Not Applicable")</f>
        <v>MAR, FY25</v>
      </c>
      <c r="N556" s="8" t="str">
        <f>IFERROR(IF(I556="Booked",VLOOKUP(K556,'FIN CAL LOOKUP'!$A:$J,10,1),IF(I556="Complete",VLOOKUP(J556,'FIN CAL LOOKUP'!$A:$J,10,1),VLOOKUP(D556,'FIN CAL LOOKUP'!$A:$J,10,1))),"Not Applicable")</f>
        <v>Q3, FY25</v>
      </c>
    </row>
    <row r="557" spans="1:14" x14ac:dyDescent="0.25">
      <c r="A557" t="s">
        <v>1</v>
      </c>
      <c r="B557" t="s">
        <v>19</v>
      </c>
      <c r="C557" t="s">
        <v>14</v>
      </c>
      <c r="D557" s="3">
        <v>45565</v>
      </c>
      <c r="E557" t="s">
        <v>1501</v>
      </c>
      <c r="F557" t="s">
        <v>1502</v>
      </c>
      <c r="G557" t="s">
        <v>1503</v>
      </c>
      <c r="H557" t="s">
        <v>10</v>
      </c>
      <c r="I557" t="s">
        <v>17</v>
      </c>
      <c r="J557" s="3">
        <v>45727</v>
      </c>
      <c r="K557" s="3">
        <v>45567</v>
      </c>
      <c r="M557" s="8" t="str">
        <f>IFERROR(IF(I557="Booked",VLOOKUP(K557,'FIN CAL LOOKUP'!$A:$J,7,1),IF(I557="Complete",VLOOKUP(J557,'FIN CAL LOOKUP'!$A:$J,7,1),VLOOKUP(D557,'FIN CAL LOOKUP'!$A:$J,7,1))),"Not Applicable")</f>
        <v>MAR, FY25</v>
      </c>
      <c r="N557" s="8" t="str">
        <f>IFERROR(IF(I557="Booked",VLOOKUP(K557,'FIN CAL LOOKUP'!$A:$J,10,1),IF(I557="Complete",VLOOKUP(J557,'FIN CAL LOOKUP'!$A:$J,10,1),VLOOKUP(D557,'FIN CAL LOOKUP'!$A:$J,10,1))),"Not Applicable")</f>
        <v>Q3, FY25</v>
      </c>
    </row>
    <row r="558" spans="1:14" x14ac:dyDescent="0.25">
      <c r="A558" t="s">
        <v>1</v>
      </c>
      <c r="B558" t="s">
        <v>19</v>
      </c>
      <c r="C558" t="s">
        <v>14</v>
      </c>
      <c r="D558" s="3">
        <v>45565</v>
      </c>
      <c r="E558" t="s">
        <v>1501</v>
      </c>
      <c r="F558" t="s">
        <v>1502</v>
      </c>
      <c r="G558" t="s">
        <v>1503</v>
      </c>
      <c r="H558" t="s">
        <v>11</v>
      </c>
      <c r="I558" t="s">
        <v>17</v>
      </c>
      <c r="J558" s="3">
        <v>45727</v>
      </c>
      <c r="K558" s="3">
        <v>45567</v>
      </c>
      <c r="M558" s="8" t="str">
        <f>IFERROR(IF(I558="Booked",VLOOKUP(K558,'FIN CAL LOOKUP'!$A:$J,7,1),IF(I558="Complete",VLOOKUP(J558,'FIN CAL LOOKUP'!$A:$J,7,1),VLOOKUP(D558,'FIN CAL LOOKUP'!$A:$J,7,1))),"Not Applicable")</f>
        <v>MAR, FY25</v>
      </c>
      <c r="N558" s="8" t="str">
        <f>IFERROR(IF(I558="Booked",VLOOKUP(K558,'FIN CAL LOOKUP'!$A:$J,10,1),IF(I558="Complete",VLOOKUP(J558,'FIN CAL LOOKUP'!$A:$J,10,1),VLOOKUP(D558,'FIN CAL LOOKUP'!$A:$J,10,1))),"Not Applicable")</f>
        <v>Q3, FY25</v>
      </c>
    </row>
    <row r="559" spans="1:14" x14ac:dyDescent="0.25">
      <c r="A559" t="s">
        <v>30</v>
      </c>
      <c r="B559" t="s">
        <v>31</v>
      </c>
      <c r="C559" t="s">
        <v>32</v>
      </c>
      <c r="D559" s="3">
        <v>45558</v>
      </c>
      <c r="E559" t="s">
        <v>33</v>
      </c>
      <c r="F559" t="s">
        <v>34</v>
      </c>
      <c r="G559" t="s">
        <v>1504</v>
      </c>
      <c r="H559" t="s">
        <v>4</v>
      </c>
      <c r="I559" t="s">
        <v>17</v>
      </c>
      <c r="J559" s="3">
        <v>45625</v>
      </c>
      <c r="K559" s="3">
        <v>45514</v>
      </c>
      <c r="M559" s="8" t="str">
        <f>IFERROR(IF(I559="Booked",VLOOKUP(K559,'FIN CAL LOOKUP'!$A:$J,7,1),IF(I559="Complete",VLOOKUP(J559,'FIN CAL LOOKUP'!$A:$J,7,1),VLOOKUP(D559,'FIN CAL LOOKUP'!$A:$J,7,1))),"Not Applicable")</f>
        <v>NOV, FY25</v>
      </c>
      <c r="N559" s="8" t="str">
        <f>IFERROR(IF(I559="Booked",VLOOKUP(K559,'FIN CAL LOOKUP'!$A:$J,10,1),IF(I559="Complete",VLOOKUP(J559,'FIN CAL LOOKUP'!$A:$J,10,1),VLOOKUP(D559,'FIN CAL LOOKUP'!$A:$J,10,1))),"Not Applicable")</f>
        <v>Q2, FY25</v>
      </c>
    </row>
    <row r="560" spans="1:14" x14ac:dyDescent="0.25">
      <c r="A560" t="s">
        <v>30</v>
      </c>
      <c r="B560" t="s">
        <v>31</v>
      </c>
      <c r="C560" t="s">
        <v>32</v>
      </c>
      <c r="D560" s="3">
        <v>45558</v>
      </c>
      <c r="E560" t="s">
        <v>33</v>
      </c>
      <c r="F560" t="s">
        <v>34</v>
      </c>
      <c r="G560" t="s">
        <v>1504</v>
      </c>
      <c r="H560" t="s">
        <v>7</v>
      </c>
      <c r="I560" t="s">
        <v>17</v>
      </c>
      <c r="J560" s="3">
        <v>45625</v>
      </c>
      <c r="K560" s="3">
        <v>45514</v>
      </c>
      <c r="M560" s="8" t="str">
        <f>IFERROR(IF(I560="Booked",VLOOKUP(K560,'FIN CAL LOOKUP'!$A:$J,7,1),IF(I560="Complete",VLOOKUP(J560,'FIN CAL LOOKUP'!$A:$J,7,1),VLOOKUP(D560,'FIN CAL LOOKUP'!$A:$J,7,1))),"Not Applicable")</f>
        <v>NOV, FY25</v>
      </c>
      <c r="N560" s="8" t="str">
        <f>IFERROR(IF(I560="Booked",VLOOKUP(K560,'FIN CAL LOOKUP'!$A:$J,10,1),IF(I560="Complete",VLOOKUP(J560,'FIN CAL LOOKUP'!$A:$J,10,1),VLOOKUP(D560,'FIN CAL LOOKUP'!$A:$J,10,1))),"Not Applicable")</f>
        <v>Q2, FY25</v>
      </c>
    </row>
    <row r="561" spans="1:14" x14ac:dyDescent="0.25">
      <c r="A561" t="s">
        <v>30</v>
      </c>
      <c r="B561" t="s">
        <v>31</v>
      </c>
      <c r="C561" t="s">
        <v>32</v>
      </c>
      <c r="D561" s="3">
        <v>45558</v>
      </c>
      <c r="E561" t="s">
        <v>33</v>
      </c>
      <c r="F561" t="s">
        <v>34</v>
      </c>
      <c r="G561" t="s">
        <v>1504</v>
      </c>
      <c r="H561" t="s">
        <v>1366</v>
      </c>
      <c r="I561" t="s">
        <v>17</v>
      </c>
      <c r="J561" s="3">
        <v>45625</v>
      </c>
      <c r="K561" s="3">
        <v>45514</v>
      </c>
      <c r="M561" s="8" t="str">
        <f>IFERROR(IF(I561="Booked",VLOOKUP(K561,'FIN CAL LOOKUP'!$A:$J,7,1),IF(I561="Complete",VLOOKUP(J561,'FIN CAL LOOKUP'!$A:$J,7,1),VLOOKUP(D561,'FIN CAL LOOKUP'!$A:$J,7,1))),"Not Applicable")</f>
        <v>NOV, FY25</v>
      </c>
      <c r="N561" s="8" t="str">
        <f>IFERROR(IF(I561="Booked",VLOOKUP(K561,'FIN CAL LOOKUP'!$A:$J,10,1),IF(I561="Complete",VLOOKUP(J561,'FIN CAL LOOKUP'!$A:$J,10,1),VLOOKUP(D561,'FIN CAL LOOKUP'!$A:$J,10,1))),"Not Applicable")</f>
        <v>Q2, FY25</v>
      </c>
    </row>
    <row r="562" spans="1:14" x14ac:dyDescent="0.25">
      <c r="A562" t="s">
        <v>30</v>
      </c>
      <c r="B562" t="s">
        <v>31</v>
      </c>
      <c r="C562" t="s">
        <v>32</v>
      </c>
      <c r="D562" s="3">
        <v>45558</v>
      </c>
      <c r="E562" t="s">
        <v>33</v>
      </c>
      <c r="F562" t="s">
        <v>34</v>
      </c>
      <c r="G562" t="s">
        <v>1504</v>
      </c>
      <c r="H562" t="s">
        <v>1367</v>
      </c>
      <c r="I562" t="s">
        <v>17</v>
      </c>
      <c r="J562" s="3">
        <v>45625</v>
      </c>
      <c r="K562" s="3">
        <v>45514</v>
      </c>
      <c r="M562" s="8" t="str">
        <f>IFERROR(IF(I562="Booked",VLOOKUP(K562,'FIN CAL LOOKUP'!$A:$J,7,1),IF(I562="Complete",VLOOKUP(J562,'FIN CAL LOOKUP'!$A:$J,7,1),VLOOKUP(D562,'FIN CAL LOOKUP'!$A:$J,7,1))),"Not Applicable")</f>
        <v>NOV, FY25</v>
      </c>
      <c r="N562" s="8" t="str">
        <f>IFERROR(IF(I562="Booked",VLOOKUP(K562,'FIN CAL LOOKUP'!$A:$J,10,1),IF(I562="Complete",VLOOKUP(J562,'FIN CAL LOOKUP'!$A:$J,10,1),VLOOKUP(D562,'FIN CAL LOOKUP'!$A:$J,10,1))),"Not Applicable")</f>
        <v>Q2, FY25</v>
      </c>
    </row>
    <row r="563" spans="1:14" x14ac:dyDescent="0.25">
      <c r="A563" t="s">
        <v>30</v>
      </c>
      <c r="B563" t="s">
        <v>31</v>
      </c>
      <c r="C563" t="s">
        <v>32</v>
      </c>
      <c r="D563" s="3">
        <v>45558</v>
      </c>
      <c r="E563" t="s">
        <v>33</v>
      </c>
      <c r="F563" t="s">
        <v>34</v>
      </c>
      <c r="G563" t="s">
        <v>1504</v>
      </c>
      <c r="H563" t="s">
        <v>1368</v>
      </c>
      <c r="I563" t="s">
        <v>17</v>
      </c>
      <c r="J563" s="3">
        <v>45625</v>
      </c>
      <c r="K563" s="3">
        <v>45514</v>
      </c>
      <c r="M563" s="8" t="str">
        <f>IFERROR(IF(I563="Booked",VLOOKUP(K563,'FIN CAL LOOKUP'!$A:$J,7,1),IF(I563="Complete",VLOOKUP(J563,'FIN CAL LOOKUP'!$A:$J,7,1),VLOOKUP(D563,'FIN CAL LOOKUP'!$A:$J,7,1))),"Not Applicable")</f>
        <v>NOV, FY25</v>
      </c>
      <c r="N563" s="8" t="str">
        <f>IFERROR(IF(I563="Booked",VLOOKUP(K563,'FIN CAL LOOKUP'!$A:$J,10,1),IF(I563="Complete",VLOOKUP(J563,'FIN CAL LOOKUP'!$A:$J,10,1),VLOOKUP(D563,'FIN CAL LOOKUP'!$A:$J,10,1))),"Not Applicable")</f>
        <v>Q2, FY25</v>
      </c>
    </row>
    <row r="564" spans="1:14" x14ac:dyDescent="0.25">
      <c r="A564" t="s">
        <v>30</v>
      </c>
      <c r="B564" t="s">
        <v>31</v>
      </c>
      <c r="C564" t="s">
        <v>32</v>
      </c>
      <c r="D564" s="3">
        <v>45558</v>
      </c>
      <c r="E564" t="s">
        <v>33</v>
      </c>
      <c r="F564" t="s">
        <v>34</v>
      </c>
      <c r="G564" t="s">
        <v>1504</v>
      </c>
      <c r="H564" t="s">
        <v>1369</v>
      </c>
      <c r="I564" t="s">
        <v>17</v>
      </c>
      <c r="J564" s="3">
        <v>45625</v>
      </c>
      <c r="K564" s="3">
        <v>45514</v>
      </c>
      <c r="M564" s="8" t="str">
        <f>IFERROR(IF(I564="Booked",VLOOKUP(K564,'FIN CAL LOOKUP'!$A:$J,7,1),IF(I564="Complete",VLOOKUP(J564,'FIN CAL LOOKUP'!$A:$J,7,1),VLOOKUP(D564,'FIN CAL LOOKUP'!$A:$J,7,1))),"Not Applicable")</f>
        <v>NOV, FY25</v>
      </c>
      <c r="N564" s="8" t="str">
        <f>IFERROR(IF(I564="Booked",VLOOKUP(K564,'FIN CAL LOOKUP'!$A:$J,10,1),IF(I564="Complete",VLOOKUP(J564,'FIN CAL LOOKUP'!$A:$J,10,1),VLOOKUP(D564,'FIN CAL LOOKUP'!$A:$J,10,1))),"Not Applicable")</f>
        <v>Q2, FY25</v>
      </c>
    </row>
    <row r="565" spans="1:14" x14ac:dyDescent="0.25">
      <c r="A565" t="s">
        <v>30</v>
      </c>
      <c r="B565" t="s">
        <v>31</v>
      </c>
      <c r="C565" t="s">
        <v>32</v>
      </c>
      <c r="D565" s="3">
        <v>45558</v>
      </c>
      <c r="E565" t="s">
        <v>33</v>
      </c>
      <c r="F565" t="s">
        <v>34</v>
      </c>
      <c r="G565" t="s">
        <v>1504</v>
      </c>
      <c r="H565" t="s">
        <v>1370</v>
      </c>
      <c r="I565" t="s">
        <v>17</v>
      </c>
      <c r="J565" s="3">
        <v>45625</v>
      </c>
      <c r="K565" s="3">
        <v>45514</v>
      </c>
      <c r="M565" s="8" t="str">
        <f>IFERROR(IF(I565="Booked",VLOOKUP(K565,'FIN CAL LOOKUP'!$A:$J,7,1),IF(I565="Complete",VLOOKUP(J565,'FIN CAL LOOKUP'!$A:$J,7,1),VLOOKUP(D565,'FIN CAL LOOKUP'!$A:$J,7,1))),"Not Applicable")</f>
        <v>NOV, FY25</v>
      </c>
      <c r="N565" s="8" t="str">
        <f>IFERROR(IF(I565="Booked",VLOOKUP(K565,'FIN CAL LOOKUP'!$A:$J,10,1),IF(I565="Complete",VLOOKUP(J565,'FIN CAL LOOKUP'!$A:$J,10,1),VLOOKUP(D565,'FIN CAL LOOKUP'!$A:$J,10,1))),"Not Applicable")</f>
        <v>Q2, FY25</v>
      </c>
    </row>
    <row r="566" spans="1:14" x14ac:dyDescent="0.25">
      <c r="A566" t="s">
        <v>30</v>
      </c>
      <c r="B566" t="s">
        <v>31</v>
      </c>
      <c r="C566" t="s">
        <v>32</v>
      </c>
      <c r="D566" s="3">
        <v>45558</v>
      </c>
      <c r="E566" t="s">
        <v>33</v>
      </c>
      <c r="F566" t="s">
        <v>34</v>
      </c>
      <c r="G566" t="s">
        <v>1504</v>
      </c>
      <c r="H566" t="s">
        <v>8</v>
      </c>
      <c r="I566" t="s">
        <v>17</v>
      </c>
      <c r="J566" s="3">
        <v>45625</v>
      </c>
      <c r="K566" s="3">
        <v>45514</v>
      </c>
      <c r="M566" s="8" t="str">
        <f>IFERROR(IF(I566="Booked",VLOOKUP(K566,'FIN CAL LOOKUP'!$A:$J,7,1),IF(I566="Complete",VLOOKUP(J566,'FIN CAL LOOKUP'!$A:$J,7,1),VLOOKUP(D566,'FIN CAL LOOKUP'!$A:$J,7,1))),"Not Applicable")</f>
        <v>NOV, FY25</v>
      </c>
      <c r="N566" s="8" t="str">
        <f>IFERROR(IF(I566="Booked",VLOOKUP(K566,'FIN CAL LOOKUP'!$A:$J,10,1),IF(I566="Complete",VLOOKUP(J566,'FIN CAL LOOKUP'!$A:$J,10,1),VLOOKUP(D566,'FIN CAL LOOKUP'!$A:$J,10,1))),"Not Applicable")</f>
        <v>Q2, FY25</v>
      </c>
    </row>
    <row r="567" spans="1:14" x14ac:dyDescent="0.25">
      <c r="A567" t="s">
        <v>30</v>
      </c>
      <c r="B567" t="s">
        <v>31</v>
      </c>
      <c r="C567" t="s">
        <v>32</v>
      </c>
      <c r="D567" s="3">
        <v>45558</v>
      </c>
      <c r="E567" t="s">
        <v>33</v>
      </c>
      <c r="F567" t="s">
        <v>34</v>
      </c>
      <c r="G567" t="s">
        <v>1504</v>
      </c>
      <c r="H567" t="s">
        <v>9</v>
      </c>
      <c r="I567" t="s">
        <v>17</v>
      </c>
      <c r="J567" s="3">
        <v>45625</v>
      </c>
      <c r="K567" s="3">
        <v>45514</v>
      </c>
      <c r="M567" s="8" t="str">
        <f>IFERROR(IF(I567="Booked",VLOOKUP(K567,'FIN CAL LOOKUP'!$A:$J,7,1),IF(I567="Complete",VLOOKUP(J567,'FIN CAL LOOKUP'!$A:$J,7,1),VLOOKUP(D567,'FIN CAL LOOKUP'!$A:$J,7,1))),"Not Applicable")</f>
        <v>NOV, FY25</v>
      </c>
      <c r="N567" s="8" t="str">
        <f>IFERROR(IF(I567="Booked",VLOOKUP(K567,'FIN CAL LOOKUP'!$A:$J,10,1),IF(I567="Complete",VLOOKUP(J567,'FIN CAL LOOKUP'!$A:$J,10,1),VLOOKUP(D567,'FIN CAL LOOKUP'!$A:$J,10,1))),"Not Applicable")</f>
        <v>Q2, FY25</v>
      </c>
    </row>
    <row r="568" spans="1:14" x14ac:dyDescent="0.25">
      <c r="A568" t="s">
        <v>30</v>
      </c>
      <c r="B568" t="s">
        <v>31</v>
      </c>
      <c r="C568" t="s">
        <v>32</v>
      </c>
      <c r="D568" s="3">
        <v>45558</v>
      </c>
      <c r="E568" t="s">
        <v>33</v>
      </c>
      <c r="F568" t="s">
        <v>34</v>
      </c>
      <c r="G568" t="s">
        <v>1504</v>
      </c>
      <c r="H568" t="s">
        <v>10</v>
      </c>
      <c r="I568" t="s">
        <v>17</v>
      </c>
      <c r="J568" s="3">
        <v>45567</v>
      </c>
      <c r="K568" s="3">
        <v>45514</v>
      </c>
      <c r="M568" s="8" t="str">
        <f>IFERROR(IF(I568="Booked",VLOOKUP(K568,'FIN CAL LOOKUP'!$A:$J,7,1),IF(I568="Complete",VLOOKUP(J568,'FIN CAL LOOKUP'!$A:$J,7,1),VLOOKUP(D568,'FIN CAL LOOKUP'!$A:$J,7,1))),"Not Applicable")</f>
        <v>OCT, FY25</v>
      </c>
      <c r="N568" s="8" t="str">
        <f>IFERROR(IF(I568="Booked",VLOOKUP(K568,'FIN CAL LOOKUP'!$A:$J,10,1),IF(I568="Complete",VLOOKUP(J568,'FIN CAL LOOKUP'!$A:$J,10,1),VLOOKUP(D568,'FIN CAL LOOKUP'!$A:$J,10,1))),"Not Applicable")</f>
        <v>Q2, FY25</v>
      </c>
    </row>
    <row r="569" spans="1:14" x14ac:dyDescent="0.25">
      <c r="A569" t="s">
        <v>30</v>
      </c>
      <c r="B569" t="s">
        <v>31</v>
      </c>
      <c r="C569" t="s">
        <v>32</v>
      </c>
      <c r="D569" s="3">
        <v>45558</v>
      </c>
      <c r="E569" t="s">
        <v>33</v>
      </c>
      <c r="F569" t="s">
        <v>34</v>
      </c>
      <c r="G569" t="s">
        <v>1504</v>
      </c>
      <c r="H569" t="s">
        <v>11</v>
      </c>
      <c r="I569" t="s">
        <v>17</v>
      </c>
      <c r="J569" s="3">
        <v>45625</v>
      </c>
      <c r="K569" s="3">
        <v>45514</v>
      </c>
      <c r="M569" s="8" t="str">
        <f>IFERROR(IF(I569="Booked",VLOOKUP(K569,'FIN CAL LOOKUP'!$A:$J,7,1),IF(I569="Complete",VLOOKUP(J569,'FIN CAL LOOKUP'!$A:$J,7,1),VLOOKUP(D569,'FIN CAL LOOKUP'!$A:$J,7,1))),"Not Applicable")</f>
        <v>NOV, FY25</v>
      </c>
      <c r="N569" s="8" t="str">
        <f>IFERROR(IF(I569="Booked",VLOOKUP(K569,'FIN CAL LOOKUP'!$A:$J,10,1),IF(I569="Complete",VLOOKUP(J569,'FIN CAL LOOKUP'!$A:$J,10,1),VLOOKUP(D569,'FIN CAL LOOKUP'!$A:$J,10,1))),"Not Applicable")</f>
        <v>Q2, FY25</v>
      </c>
    </row>
    <row r="570" spans="1:14" x14ac:dyDescent="0.25">
      <c r="A570" t="s">
        <v>12</v>
      </c>
      <c r="B570" t="s">
        <v>22</v>
      </c>
      <c r="C570" t="s">
        <v>16</v>
      </c>
      <c r="D570" s="3">
        <v>45558</v>
      </c>
      <c r="E570" t="s">
        <v>36</v>
      </c>
      <c r="F570" t="s">
        <v>37</v>
      </c>
      <c r="G570" t="s">
        <v>1505</v>
      </c>
      <c r="H570" t="s">
        <v>4</v>
      </c>
      <c r="I570" t="s">
        <v>17</v>
      </c>
      <c r="J570" s="3">
        <v>45631</v>
      </c>
      <c r="K570" s="3">
        <v>45531</v>
      </c>
      <c r="M570" s="8" t="str">
        <f>IFERROR(IF(I570="Booked",VLOOKUP(K570,'FIN CAL LOOKUP'!$A:$J,7,1),IF(I570="Complete",VLOOKUP(J570,'FIN CAL LOOKUP'!$A:$J,7,1),VLOOKUP(D570,'FIN CAL LOOKUP'!$A:$J,7,1))),"Not Applicable")</f>
        <v>DEC, FY25</v>
      </c>
      <c r="N570" s="8" t="str">
        <f>IFERROR(IF(I570="Booked",VLOOKUP(K570,'FIN CAL LOOKUP'!$A:$J,10,1),IF(I570="Complete",VLOOKUP(J570,'FIN CAL LOOKUP'!$A:$J,10,1),VLOOKUP(D570,'FIN CAL LOOKUP'!$A:$J,10,1))),"Not Applicable")</f>
        <v>Q2, FY25</v>
      </c>
    </row>
    <row r="571" spans="1:14" x14ac:dyDescent="0.25">
      <c r="A571" t="s">
        <v>12</v>
      </c>
      <c r="B571" t="s">
        <v>22</v>
      </c>
      <c r="C571" t="s">
        <v>16</v>
      </c>
      <c r="D571" s="3">
        <v>45558</v>
      </c>
      <c r="E571" t="s">
        <v>36</v>
      </c>
      <c r="F571" t="s">
        <v>37</v>
      </c>
      <c r="G571" t="s">
        <v>1505</v>
      </c>
      <c r="H571" t="s">
        <v>7</v>
      </c>
      <c r="I571" t="s">
        <v>17</v>
      </c>
      <c r="J571" s="3">
        <v>45631</v>
      </c>
      <c r="K571" s="3">
        <v>45531</v>
      </c>
      <c r="M571" s="8" t="str">
        <f>IFERROR(IF(I571="Booked",VLOOKUP(K571,'FIN CAL LOOKUP'!$A:$J,7,1),IF(I571="Complete",VLOOKUP(J571,'FIN CAL LOOKUP'!$A:$J,7,1),VLOOKUP(D571,'FIN CAL LOOKUP'!$A:$J,7,1))),"Not Applicable")</f>
        <v>DEC, FY25</v>
      </c>
      <c r="N571" s="8" t="str">
        <f>IFERROR(IF(I571="Booked",VLOOKUP(K571,'FIN CAL LOOKUP'!$A:$J,10,1),IF(I571="Complete",VLOOKUP(J571,'FIN CAL LOOKUP'!$A:$J,10,1),VLOOKUP(D571,'FIN CAL LOOKUP'!$A:$J,10,1))),"Not Applicable")</f>
        <v>Q2, FY25</v>
      </c>
    </row>
    <row r="572" spans="1:14" x14ac:dyDescent="0.25">
      <c r="A572" t="s">
        <v>12</v>
      </c>
      <c r="B572" t="s">
        <v>22</v>
      </c>
      <c r="C572" t="s">
        <v>16</v>
      </c>
      <c r="D572" s="3">
        <v>45558</v>
      </c>
      <c r="E572" t="s">
        <v>36</v>
      </c>
      <c r="F572" t="s">
        <v>37</v>
      </c>
      <c r="G572" t="s">
        <v>1505</v>
      </c>
      <c r="H572" t="s">
        <v>1366</v>
      </c>
      <c r="I572" t="s">
        <v>17</v>
      </c>
      <c r="J572" s="3">
        <v>45631</v>
      </c>
      <c r="K572" s="3">
        <v>45531</v>
      </c>
      <c r="M572" s="8" t="str">
        <f>IFERROR(IF(I572="Booked",VLOOKUP(K572,'FIN CAL LOOKUP'!$A:$J,7,1),IF(I572="Complete",VLOOKUP(J572,'FIN CAL LOOKUP'!$A:$J,7,1),VLOOKUP(D572,'FIN CAL LOOKUP'!$A:$J,7,1))),"Not Applicable")</f>
        <v>DEC, FY25</v>
      </c>
      <c r="N572" s="8" t="str">
        <f>IFERROR(IF(I572="Booked",VLOOKUP(K572,'FIN CAL LOOKUP'!$A:$J,10,1),IF(I572="Complete",VLOOKUP(J572,'FIN CAL LOOKUP'!$A:$J,10,1),VLOOKUP(D572,'FIN CAL LOOKUP'!$A:$J,10,1))),"Not Applicable")</f>
        <v>Q2, FY25</v>
      </c>
    </row>
    <row r="573" spans="1:14" x14ac:dyDescent="0.25">
      <c r="A573" t="s">
        <v>12</v>
      </c>
      <c r="B573" t="s">
        <v>22</v>
      </c>
      <c r="C573" t="s">
        <v>16</v>
      </c>
      <c r="D573" s="3">
        <v>45558</v>
      </c>
      <c r="E573" t="s">
        <v>36</v>
      </c>
      <c r="F573" t="s">
        <v>37</v>
      </c>
      <c r="G573" t="s">
        <v>1505</v>
      </c>
      <c r="H573" t="s">
        <v>1367</v>
      </c>
      <c r="I573" t="s">
        <v>17</v>
      </c>
      <c r="J573" s="3">
        <v>45631</v>
      </c>
      <c r="K573" s="3">
        <v>45531</v>
      </c>
      <c r="M573" s="8" t="str">
        <f>IFERROR(IF(I573="Booked",VLOOKUP(K573,'FIN CAL LOOKUP'!$A:$J,7,1),IF(I573="Complete",VLOOKUP(J573,'FIN CAL LOOKUP'!$A:$J,7,1),VLOOKUP(D573,'FIN CAL LOOKUP'!$A:$J,7,1))),"Not Applicable")</f>
        <v>DEC, FY25</v>
      </c>
      <c r="N573" s="8" t="str">
        <f>IFERROR(IF(I573="Booked",VLOOKUP(K573,'FIN CAL LOOKUP'!$A:$J,10,1),IF(I573="Complete",VLOOKUP(J573,'FIN CAL LOOKUP'!$A:$J,10,1),VLOOKUP(D573,'FIN CAL LOOKUP'!$A:$J,10,1))),"Not Applicable")</f>
        <v>Q2, FY25</v>
      </c>
    </row>
    <row r="574" spans="1:14" x14ac:dyDescent="0.25">
      <c r="A574" t="s">
        <v>12</v>
      </c>
      <c r="B574" t="s">
        <v>22</v>
      </c>
      <c r="C574" t="s">
        <v>16</v>
      </c>
      <c r="D574" s="3">
        <v>45558</v>
      </c>
      <c r="E574" t="s">
        <v>36</v>
      </c>
      <c r="F574" t="s">
        <v>37</v>
      </c>
      <c r="G574" t="s">
        <v>1505</v>
      </c>
      <c r="H574" t="s">
        <v>1368</v>
      </c>
      <c r="I574" t="s">
        <v>17</v>
      </c>
      <c r="J574" s="3">
        <v>45631</v>
      </c>
      <c r="K574" s="3">
        <v>45531</v>
      </c>
      <c r="M574" s="8" t="str">
        <f>IFERROR(IF(I574="Booked",VLOOKUP(K574,'FIN CAL LOOKUP'!$A:$J,7,1),IF(I574="Complete",VLOOKUP(J574,'FIN CAL LOOKUP'!$A:$J,7,1),VLOOKUP(D574,'FIN CAL LOOKUP'!$A:$J,7,1))),"Not Applicable")</f>
        <v>DEC, FY25</v>
      </c>
      <c r="N574" s="8" t="str">
        <f>IFERROR(IF(I574="Booked",VLOOKUP(K574,'FIN CAL LOOKUP'!$A:$J,10,1),IF(I574="Complete",VLOOKUP(J574,'FIN CAL LOOKUP'!$A:$J,10,1),VLOOKUP(D574,'FIN CAL LOOKUP'!$A:$J,10,1))),"Not Applicable")</f>
        <v>Q2, FY25</v>
      </c>
    </row>
    <row r="575" spans="1:14" x14ac:dyDescent="0.25">
      <c r="A575" t="s">
        <v>12</v>
      </c>
      <c r="B575" t="s">
        <v>22</v>
      </c>
      <c r="C575" t="s">
        <v>16</v>
      </c>
      <c r="D575" s="3">
        <v>45558</v>
      </c>
      <c r="E575" t="s">
        <v>36</v>
      </c>
      <c r="F575" t="s">
        <v>37</v>
      </c>
      <c r="G575" t="s">
        <v>1505</v>
      </c>
      <c r="H575" t="s">
        <v>1369</v>
      </c>
      <c r="I575" t="s">
        <v>17</v>
      </c>
      <c r="J575" s="3">
        <v>45631</v>
      </c>
      <c r="K575" s="3">
        <v>45531</v>
      </c>
      <c r="M575" s="8" t="str">
        <f>IFERROR(IF(I575="Booked",VLOOKUP(K575,'FIN CAL LOOKUP'!$A:$J,7,1),IF(I575="Complete",VLOOKUP(J575,'FIN CAL LOOKUP'!$A:$J,7,1),VLOOKUP(D575,'FIN CAL LOOKUP'!$A:$J,7,1))),"Not Applicable")</f>
        <v>DEC, FY25</v>
      </c>
      <c r="N575" s="8" t="str">
        <f>IFERROR(IF(I575="Booked",VLOOKUP(K575,'FIN CAL LOOKUP'!$A:$J,10,1),IF(I575="Complete",VLOOKUP(J575,'FIN CAL LOOKUP'!$A:$J,10,1),VLOOKUP(D575,'FIN CAL LOOKUP'!$A:$J,10,1))),"Not Applicable")</f>
        <v>Q2, FY25</v>
      </c>
    </row>
    <row r="576" spans="1:14" x14ac:dyDescent="0.25">
      <c r="A576" t="s">
        <v>12</v>
      </c>
      <c r="B576" t="s">
        <v>22</v>
      </c>
      <c r="C576" t="s">
        <v>16</v>
      </c>
      <c r="D576" s="3">
        <v>45558</v>
      </c>
      <c r="E576" t="s">
        <v>36</v>
      </c>
      <c r="F576" t="s">
        <v>37</v>
      </c>
      <c r="G576" t="s">
        <v>1505</v>
      </c>
      <c r="H576" t="s">
        <v>1370</v>
      </c>
      <c r="I576" t="s">
        <v>17</v>
      </c>
      <c r="J576" s="3">
        <v>45631</v>
      </c>
      <c r="K576" s="3">
        <v>45531</v>
      </c>
      <c r="M576" s="8" t="str">
        <f>IFERROR(IF(I576="Booked",VLOOKUP(K576,'FIN CAL LOOKUP'!$A:$J,7,1),IF(I576="Complete",VLOOKUP(J576,'FIN CAL LOOKUP'!$A:$J,7,1),VLOOKUP(D576,'FIN CAL LOOKUP'!$A:$J,7,1))),"Not Applicable")</f>
        <v>DEC, FY25</v>
      </c>
      <c r="N576" s="8" t="str">
        <f>IFERROR(IF(I576="Booked",VLOOKUP(K576,'FIN CAL LOOKUP'!$A:$J,10,1),IF(I576="Complete",VLOOKUP(J576,'FIN CAL LOOKUP'!$A:$J,10,1),VLOOKUP(D576,'FIN CAL LOOKUP'!$A:$J,10,1))),"Not Applicable")</f>
        <v>Q2, FY25</v>
      </c>
    </row>
    <row r="577" spans="1:14" x14ac:dyDescent="0.25">
      <c r="A577" t="s">
        <v>12</v>
      </c>
      <c r="B577" t="s">
        <v>22</v>
      </c>
      <c r="C577" t="s">
        <v>16</v>
      </c>
      <c r="D577" s="3">
        <v>45558</v>
      </c>
      <c r="E577" t="s">
        <v>36</v>
      </c>
      <c r="F577" t="s">
        <v>37</v>
      </c>
      <c r="G577" t="s">
        <v>1505</v>
      </c>
      <c r="H577" t="s">
        <v>8</v>
      </c>
      <c r="I577" t="s">
        <v>17</v>
      </c>
      <c r="J577" s="3">
        <v>45631</v>
      </c>
      <c r="K577" s="3">
        <v>45531</v>
      </c>
      <c r="M577" s="8" t="str">
        <f>IFERROR(IF(I577="Booked",VLOOKUP(K577,'FIN CAL LOOKUP'!$A:$J,7,1),IF(I577="Complete",VLOOKUP(J577,'FIN CAL LOOKUP'!$A:$J,7,1),VLOOKUP(D577,'FIN CAL LOOKUP'!$A:$J,7,1))),"Not Applicable")</f>
        <v>DEC, FY25</v>
      </c>
      <c r="N577" s="8" t="str">
        <f>IFERROR(IF(I577="Booked",VLOOKUP(K577,'FIN CAL LOOKUP'!$A:$J,10,1),IF(I577="Complete",VLOOKUP(J577,'FIN CAL LOOKUP'!$A:$J,10,1),VLOOKUP(D577,'FIN CAL LOOKUP'!$A:$J,10,1))),"Not Applicable")</f>
        <v>Q2, FY25</v>
      </c>
    </row>
    <row r="578" spans="1:14" x14ac:dyDescent="0.25">
      <c r="A578" t="s">
        <v>12</v>
      </c>
      <c r="B578" t="s">
        <v>22</v>
      </c>
      <c r="C578" t="s">
        <v>16</v>
      </c>
      <c r="D578" s="3">
        <v>45558</v>
      </c>
      <c r="E578" t="s">
        <v>36</v>
      </c>
      <c r="F578" t="s">
        <v>37</v>
      </c>
      <c r="G578" t="s">
        <v>1505</v>
      </c>
      <c r="H578" t="s">
        <v>9</v>
      </c>
      <c r="I578" t="s">
        <v>17</v>
      </c>
      <c r="J578" s="3">
        <v>45590</v>
      </c>
      <c r="K578" s="3">
        <v>45531</v>
      </c>
      <c r="M578" s="8" t="str">
        <f>IFERROR(IF(I578="Booked",VLOOKUP(K578,'FIN CAL LOOKUP'!$A:$J,7,1),IF(I578="Complete",VLOOKUP(J578,'FIN CAL LOOKUP'!$A:$J,7,1),VLOOKUP(D578,'FIN CAL LOOKUP'!$A:$J,7,1))),"Not Applicable")</f>
        <v>OCT, FY25</v>
      </c>
      <c r="N578" s="8" t="str">
        <f>IFERROR(IF(I578="Booked",VLOOKUP(K578,'FIN CAL LOOKUP'!$A:$J,10,1),IF(I578="Complete",VLOOKUP(J578,'FIN CAL LOOKUP'!$A:$J,10,1),VLOOKUP(D578,'FIN CAL LOOKUP'!$A:$J,10,1))),"Not Applicable")</f>
        <v>Q2, FY25</v>
      </c>
    </row>
    <row r="579" spans="1:14" x14ac:dyDescent="0.25">
      <c r="A579" t="s">
        <v>12</v>
      </c>
      <c r="B579" t="s">
        <v>22</v>
      </c>
      <c r="C579" t="s">
        <v>16</v>
      </c>
      <c r="D579" s="3">
        <v>45558</v>
      </c>
      <c r="E579" t="s">
        <v>36</v>
      </c>
      <c r="F579" t="s">
        <v>37</v>
      </c>
      <c r="G579" t="s">
        <v>1505</v>
      </c>
      <c r="H579" t="s">
        <v>10</v>
      </c>
      <c r="I579" t="s">
        <v>17</v>
      </c>
      <c r="J579" s="3">
        <v>45590</v>
      </c>
      <c r="K579" s="3">
        <v>45531</v>
      </c>
      <c r="M579" s="8" t="str">
        <f>IFERROR(IF(I579="Booked",VLOOKUP(K579,'FIN CAL LOOKUP'!$A:$J,7,1),IF(I579="Complete",VLOOKUP(J579,'FIN CAL LOOKUP'!$A:$J,7,1),VLOOKUP(D579,'FIN CAL LOOKUP'!$A:$J,7,1))),"Not Applicable")</f>
        <v>OCT, FY25</v>
      </c>
      <c r="N579" s="8" t="str">
        <f>IFERROR(IF(I579="Booked",VLOOKUP(K579,'FIN CAL LOOKUP'!$A:$J,10,1),IF(I579="Complete",VLOOKUP(J579,'FIN CAL LOOKUP'!$A:$J,10,1),VLOOKUP(D579,'FIN CAL LOOKUP'!$A:$J,10,1))),"Not Applicable")</f>
        <v>Q2, FY25</v>
      </c>
    </row>
    <row r="580" spans="1:14" x14ac:dyDescent="0.25">
      <c r="A580" t="s">
        <v>12</v>
      </c>
      <c r="B580" t="s">
        <v>22</v>
      </c>
      <c r="C580" t="s">
        <v>16</v>
      </c>
      <c r="D580" s="3">
        <v>45558</v>
      </c>
      <c r="E580" t="s">
        <v>36</v>
      </c>
      <c r="F580" t="s">
        <v>37</v>
      </c>
      <c r="G580" t="s">
        <v>1505</v>
      </c>
      <c r="H580" t="s">
        <v>11</v>
      </c>
      <c r="I580" t="s">
        <v>17</v>
      </c>
      <c r="J580" s="3">
        <v>45581</v>
      </c>
      <c r="K580" s="3">
        <v>45531</v>
      </c>
      <c r="M580" s="8" t="str">
        <f>IFERROR(IF(I580="Booked",VLOOKUP(K580,'FIN CAL LOOKUP'!$A:$J,7,1),IF(I580="Complete",VLOOKUP(J580,'FIN CAL LOOKUP'!$A:$J,7,1),VLOOKUP(D580,'FIN CAL LOOKUP'!$A:$J,7,1))),"Not Applicable")</f>
        <v>OCT, FY25</v>
      </c>
      <c r="N580" s="8" t="str">
        <f>IFERROR(IF(I580="Booked",VLOOKUP(K580,'FIN CAL LOOKUP'!$A:$J,10,1),IF(I580="Complete",VLOOKUP(J580,'FIN CAL LOOKUP'!$A:$J,10,1),VLOOKUP(D580,'FIN CAL LOOKUP'!$A:$J,10,1))),"Not Applicable")</f>
        <v>Q2, FY25</v>
      </c>
    </row>
    <row r="581" spans="1:14" x14ac:dyDescent="0.25">
      <c r="A581" t="s">
        <v>1</v>
      </c>
      <c r="B581" t="s">
        <v>2</v>
      </c>
      <c r="C581" t="s">
        <v>3</v>
      </c>
      <c r="D581" s="3">
        <v>45544</v>
      </c>
      <c r="E581" t="s">
        <v>39</v>
      </c>
      <c r="F581" t="s">
        <v>40</v>
      </c>
      <c r="G581" t="s">
        <v>1506</v>
      </c>
      <c r="H581" t="s">
        <v>4</v>
      </c>
      <c r="I581" t="s">
        <v>17</v>
      </c>
      <c r="J581" s="3">
        <v>45552</v>
      </c>
      <c r="K581" s="3">
        <v>45513</v>
      </c>
      <c r="M581" s="8" t="str">
        <f>IFERROR(IF(I581="Booked",VLOOKUP(K581,'FIN CAL LOOKUP'!$A:$J,7,1),IF(I581="Complete",VLOOKUP(J581,'FIN CAL LOOKUP'!$A:$J,7,1),VLOOKUP(D581,'FIN CAL LOOKUP'!$A:$J,7,1))),"Not Applicable")</f>
        <v>SEP, FY25</v>
      </c>
      <c r="N581" s="8" t="str">
        <f>IFERROR(IF(I581="Booked",VLOOKUP(K581,'FIN CAL LOOKUP'!$A:$J,10,1),IF(I581="Complete",VLOOKUP(J581,'FIN CAL LOOKUP'!$A:$J,10,1),VLOOKUP(D581,'FIN CAL LOOKUP'!$A:$J,10,1))),"Not Applicable")</f>
        <v>Q1, FY25</v>
      </c>
    </row>
    <row r="582" spans="1:14" x14ac:dyDescent="0.25">
      <c r="A582" t="s">
        <v>1</v>
      </c>
      <c r="B582" t="s">
        <v>2</v>
      </c>
      <c r="C582" t="s">
        <v>3</v>
      </c>
      <c r="D582" s="3">
        <v>45544</v>
      </c>
      <c r="E582" t="s">
        <v>39</v>
      </c>
      <c r="F582" t="s">
        <v>40</v>
      </c>
      <c r="G582" t="s">
        <v>1506</v>
      </c>
      <c r="H582" t="s">
        <v>7</v>
      </c>
      <c r="I582" t="s">
        <v>17</v>
      </c>
      <c r="J582" s="3">
        <v>45552</v>
      </c>
      <c r="K582" s="3">
        <v>45513</v>
      </c>
      <c r="M582" s="8" t="str">
        <f>IFERROR(IF(I582="Booked",VLOOKUP(K582,'FIN CAL LOOKUP'!$A:$J,7,1),IF(I582="Complete",VLOOKUP(J582,'FIN CAL LOOKUP'!$A:$J,7,1),VLOOKUP(D582,'FIN CAL LOOKUP'!$A:$J,7,1))),"Not Applicable")</f>
        <v>SEP, FY25</v>
      </c>
      <c r="N582" s="8" t="str">
        <f>IFERROR(IF(I582="Booked",VLOOKUP(K582,'FIN CAL LOOKUP'!$A:$J,10,1),IF(I582="Complete",VLOOKUP(J582,'FIN CAL LOOKUP'!$A:$J,10,1),VLOOKUP(D582,'FIN CAL LOOKUP'!$A:$J,10,1))),"Not Applicable")</f>
        <v>Q1, FY25</v>
      </c>
    </row>
    <row r="583" spans="1:14" x14ac:dyDescent="0.25">
      <c r="A583" t="s">
        <v>1</v>
      </c>
      <c r="B583" t="s">
        <v>2</v>
      </c>
      <c r="C583" t="s">
        <v>3</v>
      </c>
      <c r="D583" s="3">
        <v>45544</v>
      </c>
      <c r="E583" t="s">
        <v>39</v>
      </c>
      <c r="F583" t="s">
        <v>40</v>
      </c>
      <c r="G583" t="s">
        <v>1506</v>
      </c>
      <c r="H583" t="s">
        <v>1366</v>
      </c>
      <c r="I583" t="s">
        <v>17</v>
      </c>
      <c r="J583" s="3">
        <v>45546</v>
      </c>
      <c r="K583" s="3">
        <v>45513</v>
      </c>
      <c r="M583" s="8" t="str">
        <f>IFERROR(IF(I583="Booked",VLOOKUP(K583,'FIN CAL LOOKUP'!$A:$J,7,1),IF(I583="Complete",VLOOKUP(J583,'FIN CAL LOOKUP'!$A:$J,7,1),VLOOKUP(D583,'FIN CAL LOOKUP'!$A:$J,7,1))),"Not Applicable")</f>
        <v>SEP, FY25</v>
      </c>
      <c r="N583" s="8" t="str">
        <f>IFERROR(IF(I583="Booked",VLOOKUP(K583,'FIN CAL LOOKUP'!$A:$J,10,1),IF(I583="Complete",VLOOKUP(J583,'FIN CAL LOOKUP'!$A:$J,10,1),VLOOKUP(D583,'FIN CAL LOOKUP'!$A:$J,10,1))),"Not Applicable")</f>
        <v>Q1, FY25</v>
      </c>
    </row>
    <row r="584" spans="1:14" x14ac:dyDescent="0.25">
      <c r="A584" t="s">
        <v>1</v>
      </c>
      <c r="B584" t="s">
        <v>2</v>
      </c>
      <c r="C584" t="s">
        <v>3</v>
      </c>
      <c r="D584" s="3">
        <v>45544</v>
      </c>
      <c r="E584" t="s">
        <v>39</v>
      </c>
      <c r="F584" t="s">
        <v>40</v>
      </c>
      <c r="G584" t="s">
        <v>1506</v>
      </c>
      <c r="H584" t="s">
        <v>1367</v>
      </c>
      <c r="I584" t="s">
        <v>17</v>
      </c>
      <c r="J584" s="3">
        <v>45546</v>
      </c>
      <c r="K584" s="3">
        <v>45513</v>
      </c>
      <c r="M584" s="8" t="str">
        <f>IFERROR(IF(I584="Booked",VLOOKUP(K584,'FIN CAL LOOKUP'!$A:$J,7,1),IF(I584="Complete",VLOOKUP(J584,'FIN CAL LOOKUP'!$A:$J,7,1),VLOOKUP(D584,'FIN CAL LOOKUP'!$A:$J,7,1))),"Not Applicable")</f>
        <v>SEP, FY25</v>
      </c>
      <c r="N584" s="8" t="str">
        <f>IFERROR(IF(I584="Booked",VLOOKUP(K584,'FIN CAL LOOKUP'!$A:$J,10,1),IF(I584="Complete",VLOOKUP(J584,'FIN CAL LOOKUP'!$A:$J,10,1),VLOOKUP(D584,'FIN CAL LOOKUP'!$A:$J,10,1))),"Not Applicable")</f>
        <v>Q1, FY25</v>
      </c>
    </row>
    <row r="585" spans="1:14" x14ac:dyDescent="0.25">
      <c r="A585" t="s">
        <v>1</v>
      </c>
      <c r="B585" t="s">
        <v>2</v>
      </c>
      <c r="C585" t="s">
        <v>3</v>
      </c>
      <c r="D585" s="3">
        <v>45544</v>
      </c>
      <c r="E585" t="s">
        <v>39</v>
      </c>
      <c r="F585" t="s">
        <v>40</v>
      </c>
      <c r="G585" t="s">
        <v>1506</v>
      </c>
      <c r="H585" t="s">
        <v>1368</v>
      </c>
      <c r="I585" t="s">
        <v>17</v>
      </c>
      <c r="J585" s="3">
        <v>45567</v>
      </c>
      <c r="K585" s="3">
        <v>45513</v>
      </c>
      <c r="M585" s="8" t="str">
        <f>IFERROR(IF(I585="Booked",VLOOKUP(K585,'FIN CAL LOOKUP'!$A:$J,7,1),IF(I585="Complete",VLOOKUP(J585,'FIN CAL LOOKUP'!$A:$J,7,1),VLOOKUP(D585,'FIN CAL LOOKUP'!$A:$J,7,1))),"Not Applicable")</f>
        <v>OCT, FY25</v>
      </c>
      <c r="N585" s="8" t="str">
        <f>IFERROR(IF(I585="Booked",VLOOKUP(K585,'FIN CAL LOOKUP'!$A:$J,10,1),IF(I585="Complete",VLOOKUP(J585,'FIN CAL LOOKUP'!$A:$J,10,1),VLOOKUP(D585,'FIN CAL LOOKUP'!$A:$J,10,1))),"Not Applicable")</f>
        <v>Q2, FY25</v>
      </c>
    </row>
    <row r="586" spans="1:14" x14ac:dyDescent="0.25">
      <c r="A586" t="s">
        <v>1</v>
      </c>
      <c r="B586" t="s">
        <v>2</v>
      </c>
      <c r="C586" t="s">
        <v>3</v>
      </c>
      <c r="D586" s="3">
        <v>45544</v>
      </c>
      <c r="E586" t="s">
        <v>39</v>
      </c>
      <c r="F586" t="s">
        <v>40</v>
      </c>
      <c r="G586" t="s">
        <v>1506</v>
      </c>
      <c r="H586" t="s">
        <v>1369</v>
      </c>
      <c r="I586" t="s">
        <v>17</v>
      </c>
      <c r="J586" s="3">
        <v>45567</v>
      </c>
      <c r="K586" s="3">
        <v>45513</v>
      </c>
      <c r="M586" s="8" t="str">
        <f>IFERROR(IF(I586="Booked",VLOOKUP(K586,'FIN CAL LOOKUP'!$A:$J,7,1),IF(I586="Complete",VLOOKUP(J586,'FIN CAL LOOKUP'!$A:$J,7,1),VLOOKUP(D586,'FIN CAL LOOKUP'!$A:$J,7,1))),"Not Applicable")</f>
        <v>OCT, FY25</v>
      </c>
      <c r="N586" s="8" t="str">
        <f>IFERROR(IF(I586="Booked",VLOOKUP(K586,'FIN CAL LOOKUP'!$A:$J,10,1),IF(I586="Complete",VLOOKUP(J586,'FIN CAL LOOKUP'!$A:$J,10,1),VLOOKUP(D586,'FIN CAL LOOKUP'!$A:$J,10,1))),"Not Applicable")</f>
        <v>Q2, FY25</v>
      </c>
    </row>
    <row r="587" spans="1:14" x14ac:dyDescent="0.25">
      <c r="A587" t="s">
        <v>1</v>
      </c>
      <c r="B587" t="s">
        <v>2</v>
      </c>
      <c r="C587" t="s">
        <v>3</v>
      </c>
      <c r="D587" s="3">
        <v>45544</v>
      </c>
      <c r="E587" t="s">
        <v>39</v>
      </c>
      <c r="F587" t="s">
        <v>40</v>
      </c>
      <c r="G587" t="s">
        <v>1506</v>
      </c>
      <c r="H587" t="s">
        <v>1370</v>
      </c>
      <c r="I587" t="s">
        <v>17</v>
      </c>
      <c r="J587" s="3">
        <v>45552</v>
      </c>
      <c r="K587" s="3">
        <v>45513</v>
      </c>
      <c r="M587" s="8" t="str">
        <f>IFERROR(IF(I587="Booked",VLOOKUP(K587,'FIN CAL LOOKUP'!$A:$J,7,1),IF(I587="Complete",VLOOKUP(J587,'FIN CAL LOOKUP'!$A:$J,7,1),VLOOKUP(D587,'FIN CAL LOOKUP'!$A:$J,7,1))),"Not Applicable")</f>
        <v>SEP, FY25</v>
      </c>
      <c r="N587" s="8" t="str">
        <f>IFERROR(IF(I587="Booked",VLOOKUP(K587,'FIN CAL LOOKUP'!$A:$J,10,1),IF(I587="Complete",VLOOKUP(J587,'FIN CAL LOOKUP'!$A:$J,10,1),VLOOKUP(D587,'FIN CAL LOOKUP'!$A:$J,10,1))),"Not Applicable")</f>
        <v>Q1, FY25</v>
      </c>
    </row>
    <row r="588" spans="1:14" x14ac:dyDescent="0.25">
      <c r="A588" t="s">
        <v>1</v>
      </c>
      <c r="B588" t="s">
        <v>2</v>
      </c>
      <c r="C588" t="s">
        <v>3</v>
      </c>
      <c r="D588" s="3">
        <v>45544</v>
      </c>
      <c r="E588" t="s">
        <v>39</v>
      </c>
      <c r="F588" t="s">
        <v>40</v>
      </c>
      <c r="G588" t="s">
        <v>1506</v>
      </c>
      <c r="H588" t="s">
        <v>8</v>
      </c>
      <c r="I588" t="s">
        <v>17</v>
      </c>
      <c r="J588" s="3">
        <v>45546</v>
      </c>
      <c r="K588" s="3">
        <v>45513</v>
      </c>
      <c r="M588" s="8" t="str">
        <f>IFERROR(IF(I588="Booked",VLOOKUP(K588,'FIN CAL LOOKUP'!$A:$J,7,1),IF(I588="Complete",VLOOKUP(J588,'FIN CAL LOOKUP'!$A:$J,7,1),VLOOKUP(D588,'FIN CAL LOOKUP'!$A:$J,7,1))),"Not Applicable")</f>
        <v>SEP, FY25</v>
      </c>
      <c r="N588" s="8" t="str">
        <f>IFERROR(IF(I588="Booked",VLOOKUP(K588,'FIN CAL LOOKUP'!$A:$J,10,1),IF(I588="Complete",VLOOKUP(J588,'FIN CAL LOOKUP'!$A:$J,10,1),VLOOKUP(D588,'FIN CAL LOOKUP'!$A:$J,10,1))),"Not Applicable")</f>
        <v>Q1, FY25</v>
      </c>
    </row>
    <row r="589" spans="1:14" x14ac:dyDescent="0.25">
      <c r="A589" t="s">
        <v>1</v>
      </c>
      <c r="B589" t="s">
        <v>2</v>
      </c>
      <c r="C589" t="s">
        <v>3</v>
      </c>
      <c r="D589" s="3">
        <v>45544</v>
      </c>
      <c r="E589" t="s">
        <v>39</v>
      </c>
      <c r="F589" t="s">
        <v>40</v>
      </c>
      <c r="G589" t="s">
        <v>1506</v>
      </c>
      <c r="H589" t="s">
        <v>9</v>
      </c>
      <c r="I589" t="s">
        <v>17</v>
      </c>
      <c r="J589" s="3">
        <v>45546</v>
      </c>
      <c r="K589" s="3">
        <v>45513</v>
      </c>
      <c r="M589" s="8" t="str">
        <f>IFERROR(IF(I589="Booked",VLOOKUP(K589,'FIN CAL LOOKUP'!$A:$J,7,1),IF(I589="Complete",VLOOKUP(J589,'FIN CAL LOOKUP'!$A:$J,7,1),VLOOKUP(D589,'FIN CAL LOOKUP'!$A:$J,7,1))),"Not Applicable")</f>
        <v>SEP, FY25</v>
      </c>
      <c r="N589" s="8" t="str">
        <f>IFERROR(IF(I589="Booked",VLOOKUP(K589,'FIN CAL LOOKUP'!$A:$J,10,1),IF(I589="Complete",VLOOKUP(J589,'FIN CAL LOOKUP'!$A:$J,10,1),VLOOKUP(D589,'FIN CAL LOOKUP'!$A:$J,10,1))),"Not Applicable")</f>
        <v>Q1, FY25</v>
      </c>
    </row>
    <row r="590" spans="1:14" x14ac:dyDescent="0.25">
      <c r="A590" t="s">
        <v>1</v>
      </c>
      <c r="B590" t="s">
        <v>2</v>
      </c>
      <c r="C590" t="s">
        <v>3</v>
      </c>
      <c r="D590" s="3">
        <v>45544</v>
      </c>
      <c r="E590" t="s">
        <v>39</v>
      </c>
      <c r="F590" t="s">
        <v>40</v>
      </c>
      <c r="G590" t="s">
        <v>1506</v>
      </c>
      <c r="H590" t="s">
        <v>10</v>
      </c>
      <c r="I590" t="s">
        <v>17</v>
      </c>
      <c r="J590" s="3">
        <v>45546</v>
      </c>
      <c r="K590" s="3">
        <v>45513</v>
      </c>
      <c r="M590" s="8" t="str">
        <f>IFERROR(IF(I590="Booked",VLOOKUP(K590,'FIN CAL LOOKUP'!$A:$J,7,1),IF(I590="Complete",VLOOKUP(J590,'FIN CAL LOOKUP'!$A:$J,7,1),VLOOKUP(D590,'FIN CAL LOOKUP'!$A:$J,7,1))),"Not Applicable")</f>
        <v>SEP, FY25</v>
      </c>
      <c r="N590" s="8" t="str">
        <f>IFERROR(IF(I590="Booked",VLOOKUP(K590,'FIN CAL LOOKUP'!$A:$J,10,1),IF(I590="Complete",VLOOKUP(J590,'FIN CAL LOOKUP'!$A:$J,10,1),VLOOKUP(D590,'FIN CAL LOOKUP'!$A:$J,10,1))),"Not Applicable")</f>
        <v>Q1, FY25</v>
      </c>
    </row>
    <row r="591" spans="1:14" x14ac:dyDescent="0.25">
      <c r="A591" t="s">
        <v>1</v>
      </c>
      <c r="B591" t="s">
        <v>2</v>
      </c>
      <c r="C591" t="s">
        <v>3</v>
      </c>
      <c r="D591" s="3">
        <v>45544</v>
      </c>
      <c r="E591" t="s">
        <v>39</v>
      </c>
      <c r="F591" t="s">
        <v>40</v>
      </c>
      <c r="G591" t="s">
        <v>1506</v>
      </c>
      <c r="H591" t="s">
        <v>11</v>
      </c>
      <c r="I591" t="s">
        <v>17</v>
      </c>
      <c r="J591" s="3">
        <v>45546</v>
      </c>
      <c r="K591" s="3">
        <v>45513</v>
      </c>
      <c r="M591" s="8" t="str">
        <f>IFERROR(IF(I591="Booked",VLOOKUP(K591,'FIN CAL LOOKUP'!$A:$J,7,1),IF(I591="Complete",VLOOKUP(J591,'FIN CAL LOOKUP'!$A:$J,7,1),VLOOKUP(D591,'FIN CAL LOOKUP'!$A:$J,7,1))),"Not Applicable")</f>
        <v>SEP, FY25</v>
      </c>
      <c r="N591" s="8" t="str">
        <f>IFERROR(IF(I591="Booked",VLOOKUP(K591,'FIN CAL LOOKUP'!$A:$J,10,1),IF(I591="Complete",VLOOKUP(J591,'FIN CAL LOOKUP'!$A:$J,10,1),VLOOKUP(D591,'FIN CAL LOOKUP'!$A:$J,10,1))),"Not Applicable")</f>
        <v>Q1, FY25</v>
      </c>
    </row>
    <row r="592" spans="1:14" x14ac:dyDescent="0.25">
      <c r="A592" t="s">
        <v>41</v>
      </c>
      <c r="B592" t="s">
        <v>42</v>
      </c>
      <c r="C592" t="s">
        <v>14</v>
      </c>
      <c r="D592" s="3">
        <v>45544</v>
      </c>
      <c r="E592" t="s">
        <v>43</v>
      </c>
      <c r="F592" t="s">
        <v>1507</v>
      </c>
      <c r="G592" t="s">
        <v>1508</v>
      </c>
      <c r="H592" t="s">
        <v>4</v>
      </c>
      <c r="I592" t="s">
        <v>17</v>
      </c>
      <c r="J592" s="3">
        <v>45748</v>
      </c>
      <c r="K592" s="3">
        <v>45545</v>
      </c>
      <c r="M592" s="8" t="str">
        <f>IFERROR(IF(I592="Booked",VLOOKUP(K592,'FIN CAL LOOKUP'!$A:$J,7,1),IF(I592="Complete",VLOOKUP(J592,'FIN CAL LOOKUP'!$A:$J,7,1),VLOOKUP(D592,'FIN CAL LOOKUP'!$A:$J,7,1))),"Not Applicable")</f>
        <v>APR, FY25</v>
      </c>
      <c r="N592" s="8" t="str">
        <f>IFERROR(IF(I592="Booked",VLOOKUP(K592,'FIN CAL LOOKUP'!$A:$J,10,1),IF(I592="Complete",VLOOKUP(J592,'FIN CAL LOOKUP'!$A:$J,10,1),VLOOKUP(D592,'FIN CAL LOOKUP'!$A:$J,10,1))),"Not Applicable")</f>
        <v>Q4, FY25</v>
      </c>
    </row>
    <row r="593" spans="1:14" x14ac:dyDescent="0.25">
      <c r="A593" t="s">
        <v>41</v>
      </c>
      <c r="B593" t="s">
        <v>42</v>
      </c>
      <c r="C593" t="s">
        <v>14</v>
      </c>
      <c r="D593" s="3">
        <v>45544</v>
      </c>
      <c r="E593" t="s">
        <v>43</v>
      </c>
      <c r="F593" t="s">
        <v>1507</v>
      </c>
      <c r="G593" t="s">
        <v>1508</v>
      </c>
      <c r="H593" t="s">
        <v>7</v>
      </c>
      <c r="I593" t="s">
        <v>17</v>
      </c>
      <c r="J593" s="3">
        <v>45748</v>
      </c>
      <c r="K593" s="3">
        <v>45545</v>
      </c>
      <c r="M593" s="8" t="str">
        <f>IFERROR(IF(I593="Booked",VLOOKUP(K593,'FIN CAL LOOKUP'!$A:$J,7,1),IF(I593="Complete",VLOOKUP(J593,'FIN CAL LOOKUP'!$A:$J,7,1),VLOOKUP(D593,'FIN CAL LOOKUP'!$A:$J,7,1))),"Not Applicable")</f>
        <v>APR, FY25</v>
      </c>
      <c r="N593" s="8" t="str">
        <f>IFERROR(IF(I593="Booked",VLOOKUP(K593,'FIN CAL LOOKUP'!$A:$J,10,1),IF(I593="Complete",VLOOKUP(J593,'FIN CAL LOOKUP'!$A:$J,10,1),VLOOKUP(D593,'FIN CAL LOOKUP'!$A:$J,10,1))),"Not Applicable")</f>
        <v>Q4, FY25</v>
      </c>
    </row>
    <row r="594" spans="1:14" x14ac:dyDescent="0.25">
      <c r="A594" t="s">
        <v>41</v>
      </c>
      <c r="B594" t="s">
        <v>42</v>
      </c>
      <c r="C594" t="s">
        <v>14</v>
      </c>
      <c r="D594" s="3">
        <v>45544</v>
      </c>
      <c r="E594" t="s">
        <v>43</v>
      </c>
      <c r="F594" t="s">
        <v>1507</v>
      </c>
      <c r="G594" t="s">
        <v>1508</v>
      </c>
      <c r="H594" t="s">
        <v>1366</v>
      </c>
      <c r="I594" t="s">
        <v>17</v>
      </c>
      <c r="J594" s="3">
        <v>45748</v>
      </c>
      <c r="K594" s="3">
        <v>45545</v>
      </c>
      <c r="M594" s="8" t="str">
        <f>IFERROR(IF(I594="Booked",VLOOKUP(K594,'FIN CAL LOOKUP'!$A:$J,7,1),IF(I594="Complete",VLOOKUP(J594,'FIN CAL LOOKUP'!$A:$J,7,1),VLOOKUP(D594,'FIN CAL LOOKUP'!$A:$J,7,1))),"Not Applicable")</f>
        <v>APR, FY25</v>
      </c>
      <c r="N594" s="8" t="str">
        <f>IFERROR(IF(I594="Booked",VLOOKUP(K594,'FIN CAL LOOKUP'!$A:$J,10,1),IF(I594="Complete",VLOOKUP(J594,'FIN CAL LOOKUP'!$A:$J,10,1),VLOOKUP(D594,'FIN CAL LOOKUP'!$A:$J,10,1))),"Not Applicable")</f>
        <v>Q4, FY25</v>
      </c>
    </row>
    <row r="595" spans="1:14" x14ac:dyDescent="0.25">
      <c r="A595" t="s">
        <v>41</v>
      </c>
      <c r="B595" t="s">
        <v>42</v>
      </c>
      <c r="C595" t="s">
        <v>14</v>
      </c>
      <c r="D595" s="3">
        <v>45544</v>
      </c>
      <c r="E595" t="s">
        <v>43</v>
      </c>
      <c r="F595" t="s">
        <v>1507</v>
      </c>
      <c r="G595" t="s">
        <v>1508</v>
      </c>
      <c r="H595" t="s">
        <v>1367</v>
      </c>
      <c r="I595" t="s">
        <v>17</v>
      </c>
      <c r="J595" s="3">
        <v>45748</v>
      </c>
      <c r="K595" s="3">
        <v>45545</v>
      </c>
      <c r="M595" s="8" t="str">
        <f>IFERROR(IF(I595="Booked",VLOOKUP(K595,'FIN CAL LOOKUP'!$A:$J,7,1),IF(I595="Complete",VLOOKUP(J595,'FIN CAL LOOKUP'!$A:$J,7,1),VLOOKUP(D595,'FIN CAL LOOKUP'!$A:$J,7,1))),"Not Applicable")</f>
        <v>APR, FY25</v>
      </c>
      <c r="N595" s="8" t="str">
        <f>IFERROR(IF(I595="Booked",VLOOKUP(K595,'FIN CAL LOOKUP'!$A:$J,10,1),IF(I595="Complete",VLOOKUP(J595,'FIN CAL LOOKUP'!$A:$J,10,1),VLOOKUP(D595,'FIN CAL LOOKUP'!$A:$J,10,1))),"Not Applicable")</f>
        <v>Q4, FY25</v>
      </c>
    </row>
    <row r="596" spans="1:14" x14ac:dyDescent="0.25">
      <c r="A596" t="s">
        <v>41</v>
      </c>
      <c r="B596" t="s">
        <v>42</v>
      </c>
      <c r="C596" t="s">
        <v>14</v>
      </c>
      <c r="D596" s="3">
        <v>45544</v>
      </c>
      <c r="E596" t="s">
        <v>43</v>
      </c>
      <c r="F596" t="s">
        <v>1507</v>
      </c>
      <c r="G596" t="s">
        <v>1508</v>
      </c>
      <c r="H596" t="s">
        <v>1368</v>
      </c>
      <c r="I596" t="s">
        <v>17</v>
      </c>
      <c r="J596" s="3">
        <v>45748</v>
      </c>
      <c r="K596" s="3">
        <v>45545</v>
      </c>
      <c r="M596" s="8" t="str">
        <f>IFERROR(IF(I596="Booked",VLOOKUP(K596,'FIN CAL LOOKUP'!$A:$J,7,1),IF(I596="Complete",VLOOKUP(J596,'FIN CAL LOOKUP'!$A:$J,7,1),VLOOKUP(D596,'FIN CAL LOOKUP'!$A:$J,7,1))),"Not Applicable")</f>
        <v>APR, FY25</v>
      </c>
      <c r="N596" s="8" t="str">
        <f>IFERROR(IF(I596="Booked",VLOOKUP(K596,'FIN CAL LOOKUP'!$A:$J,10,1),IF(I596="Complete",VLOOKUP(J596,'FIN CAL LOOKUP'!$A:$J,10,1),VLOOKUP(D596,'FIN CAL LOOKUP'!$A:$J,10,1))),"Not Applicable")</f>
        <v>Q4, FY25</v>
      </c>
    </row>
    <row r="597" spans="1:14" x14ac:dyDescent="0.25">
      <c r="A597" t="s">
        <v>41</v>
      </c>
      <c r="B597" t="s">
        <v>42</v>
      </c>
      <c r="C597" t="s">
        <v>14</v>
      </c>
      <c r="D597" s="3">
        <v>45544</v>
      </c>
      <c r="E597" t="s">
        <v>43</v>
      </c>
      <c r="F597" t="s">
        <v>1507</v>
      </c>
      <c r="G597" t="s">
        <v>1508</v>
      </c>
      <c r="H597" t="s">
        <v>1369</v>
      </c>
      <c r="I597" t="s">
        <v>17</v>
      </c>
      <c r="J597" s="3">
        <v>45748</v>
      </c>
      <c r="K597" s="3">
        <v>45545</v>
      </c>
      <c r="M597" s="8" t="str">
        <f>IFERROR(IF(I597="Booked",VLOOKUP(K597,'FIN CAL LOOKUP'!$A:$J,7,1),IF(I597="Complete",VLOOKUP(J597,'FIN CAL LOOKUP'!$A:$J,7,1),VLOOKUP(D597,'FIN CAL LOOKUP'!$A:$J,7,1))),"Not Applicable")</f>
        <v>APR, FY25</v>
      </c>
      <c r="N597" s="8" t="str">
        <f>IFERROR(IF(I597="Booked",VLOOKUP(K597,'FIN CAL LOOKUP'!$A:$J,10,1),IF(I597="Complete",VLOOKUP(J597,'FIN CAL LOOKUP'!$A:$J,10,1),VLOOKUP(D597,'FIN CAL LOOKUP'!$A:$J,10,1))),"Not Applicable")</f>
        <v>Q4, FY25</v>
      </c>
    </row>
    <row r="598" spans="1:14" x14ac:dyDescent="0.25">
      <c r="A598" t="s">
        <v>41</v>
      </c>
      <c r="B598" t="s">
        <v>42</v>
      </c>
      <c r="C598" t="s">
        <v>14</v>
      </c>
      <c r="D598" s="3">
        <v>45544</v>
      </c>
      <c r="E598" t="s">
        <v>43</v>
      </c>
      <c r="F598" t="s">
        <v>1507</v>
      </c>
      <c r="G598" t="s">
        <v>1508</v>
      </c>
      <c r="H598" t="s">
        <v>1370</v>
      </c>
      <c r="I598" t="s">
        <v>17</v>
      </c>
      <c r="J598" s="3">
        <v>45748</v>
      </c>
      <c r="K598" s="3">
        <v>45545</v>
      </c>
      <c r="M598" s="8" t="str">
        <f>IFERROR(IF(I598="Booked",VLOOKUP(K598,'FIN CAL LOOKUP'!$A:$J,7,1),IF(I598="Complete",VLOOKUP(J598,'FIN CAL LOOKUP'!$A:$J,7,1),VLOOKUP(D598,'FIN CAL LOOKUP'!$A:$J,7,1))),"Not Applicable")</f>
        <v>APR, FY25</v>
      </c>
      <c r="N598" s="8" t="str">
        <f>IFERROR(IF(I598="Booked",VLOOKUP(K598,'FIN CAL LOOKUP'!$A:$J,10,1),IF(I598="Complete",VLOOKUP(J598,'FIN CAL LOOKUP'!$A:$J,10,1),VLOOKUP(D598,'FIN CAL LOOKUP'!$A:$J,10,1))),"Not Applicable")</f>
        <v>Q4, FY25</v>
      </c>
    </row>
    <row r="599" spans="1:14" x14ac:dyDescent="0.25">
      <c r="A599" t="s">
        <v>41</v>
      </c>
      <c r="B599" t="s">
        <v>42</v>
      </c>
      <c r="C599" t="s">
        <v>14</v>
      </c>
      <c r="D599" s="3">
        <v>45544</v>
      </c>
      <c r="E599" t="s">
        <v>43</v>
      </c>
      <c r="F599" t="s">
        <v>1507</v>
      </c>
      <c r="G599" t="s">
        <v>1508</v>
      </c>
      <c r="H599" t="s">
        <v>8</v>
      </c>
      <c r="I599" t="s">
        <v>17</v>
      </c>
      <c r="J599" s="3">
        <v>45748</v>
      </c>
      <c r="K599" s="3">
        <v>45545</v>
      </c>
      <c r="M599" s="8" t="str">
        <f>IFERROR(IF(I599="Booked",VLOOKUP(K599,'FIN CAL LOOKUP'!$A:$J,7,1),IF(I599="Complete",VLOOKUP(J599,'FIN CAL LOOKUP'!$A:$J,7,1),VLOOKUP(D599,'FIN CAL LOOKUP'!$A:$J,7,1))),"Not Applicable")</f>
        <v>APR, FY25</v>
      </c>
      <c r="N599" s="8" t="str">
        <f>IFERROR(IF(I599="Booked",VLOOKUP(K599,'FIN CAL LOOKUP'!$A:$J,10,1),IF(I599="Complete",VLOOKUP(J599,'FIN CAL LOOKUP'!$A:$J,10,1),VLOOKUP(D599,'FIN CAL LOOKUP'!$A:$J,10,1))),"Not Applicable")</f>
        <v>Q4, FY25</v>
      </c>
    </row>
    <row r="600" spans="1:14" x14ac:dyDescent="0.25">
      <c r="A600" t="s">
        <v>41</v>
      </c>
      <c r="B600" t="s">
        <v>42</v>
      </c>
      <c r="C600" t="s">
        <v>14</v>
      </c>
      <c r="D600" s="3">
        <v>45544</v>
      </c>
      <c r="E600" t="s">
        <v>43</v>
      </c>
      <c r="F600" t="s">
        <v>1507</v>
      </c>
      <c r="G600" t="s">
        <v>1508</v>
      </c>
      <c r="H600" t="s">
        <v>9</v>
      </c>
      <c r="I600" t="s">
        <v>17</v>
      </c>
      <c r="J600" s="3">
        <v>45748</v>
      </c>
      <c r="K600" s="3">
        <v>45545</v>
      </c>
      <c r="M600" s="8" t="str">
        <f>IFERROR(IF(I600="Booked",VLOOKUP(K600,'FIN CAL LOOKUP'!$A:$J,7,1),IF(I600="Complete",VLOOKUP(J600,'FIN CAL LOOKUP'!$A:$J,7,1),VLOOKUP(D600,'FIN CAL LOOKUP'!$A:$J,7,1))),"Not Applicable")</f>
        <v>APR, FY25</v>
      </c>
      <c r="N600" s="8" t="str">
        <f>IFERROR(IF(I600="Booked",VLOOKUP(K600,'FIN CAL LOOKUP'!$A:$J,10,1),IF(I600="Complete",VLOOKUP(J600,'FIN CAL LOOKUP'!$A:$J,10,1),VLOOKUP(D600,'FIN CAL LOOKUP'!$A:$J,10,1))),"Not Applicable")</f>
        <v>Q4, FY25</v>
      </c>
    </row>
    <row r="601" spans="1:14" x14ac:dyDescent="0.25">
      <c r="A601" t="s">
        <v>41</v>
      </c>
      <c r="B601" t="s">
        <v>42</v>
      </c>
      <c r="C601" t="s">
        <v>14</v>
      </c>
      <c r="D601" s="3">
        <v>45544</v>
      </c>
      <c r="E601" t="s">
        <v>43</v>
      </c>
      <c r="F601" t="s">
        <v>1507</v>
      </c>
      <c r="G601" t="s">
        <v>1508</v>
      </c>
      <c r="H601" t="s">
        <v>10</v>
      </c>
      <c r="I601" t="s">
        <v>17</v>
      </c>
      <c r="J601" s="3">
        <v>45748</v>
      </c>
      <c r="K601" s="3">
        <v>45545</v>
      </c>
      <c r="M601" s="8" t="str">
        <f>IFERROR(IF(I601="Booked",VLOOKUP(K601,'FIN CAL LOOKUP'!$A:$J,7,1),IF(I601="Complete",VLOOKUP(J601,'FIN CAL LOOKUP'!$A:$J,7,1),VLOOKUP(D601,'FIN CAL LOOKUP'!$A:$J,7,1))),"Not Applicable")</f>
        <v>APR, FY25</v>
      </c>
      <c r="N601" s="8" t="str">
        <f>IFERROR(IF(I601="Booked",VLOOKUP(K601,'FIN CAL LOOKUP'!$A:$J,10,1),IF(I601="Complete",VLOOKUP(J601,'FIN CAL LOOKUP'!$A:$J,10,1),VLOOKUP(D601,'FIN CAL LOOKUP'!$A:$J,10,1))),"Not Applicable")</f>
        <v>Q4, FY25</v>
      </c>
    </row>
    <row r="602" spans="1:14" x14ac:dyDescent="0.25">
      <c r="A602" t="s">
        <v>41</v>
      </c>
      <c r="B602" t="s">
        <v>42</v>
      </c>
      <c r="C602" t="s">
        <v>14</v>
      </c>
      <c r="D602" s="3">
        <v>45544</v>
      </c>
      <c r="E602" t="s">
        <v>43</v>
      </c>
      <c r="F602" t="s">
        <v>1507</v>
      </c>
      <c r="G602" t="s">
        <v>1508</v>
      </c>
      <c r="H602" t="s">
        <v>11</v>
      </c>
      <c r="I602" t="s">
        <v>17</v>
      </c>
      <c r="J602" s="3">
        <v>45748</v>
      </c>
      <c r="K602" s="3">
        <v>45545</v>
      </c>
      <c r="M602" s="8" t="str">
        <f>IFERROR(IF(I602="Booked",VLOOKUP(K602,'FIN CAL LOOKUP'!$A:$J,7,1),IF(I602="Complete",VLOOKUP(J602,'FIN CAL LOOKUP'!$A:$J,7,1),VLOOKUP(D602,'FIN CAL LOOKUP'!$A:$J,7,1))),"Not Applicable")</f>
        <v>APR, FY25</v>
      </c>
      <c r="N602" s="8" t="str">
        <f>IFERROR(IF(I602="Booked",VLOOKUP(K602,'FIN CAL LOOKUP'!$A:$J,10,1),IF(I602="Complete",VLOOKUP(J602,'FIN CAL LOOKUP'!$A:$J,10,1),VLOOKUP(D602,'FIN CAL LOOKUP'!$A:$J,10,1))),"Not Applicable")</f>
        <v>Q4, FY25</v>
      </c>
    </row>
    <row r="603" spans="1:14" x14ac:dyDescent="0.25">
      <c r="C603" t="s">
        <v>45</v>
      </c>
      <c r="D603" s="3">
        <v>45540</v>
      </c>
      <c r="E603" t="s">
        <v>1509</v>
      </c>
      <c r="F603" t="s">
        <v>1510</v>
      </c>
      <c r="G603" t="s">
        <v>1511</v>
      </c>
      <c r="H603" t="s">
        <v>4</v>
      </c>
      <c r="I603" t="s">
        <v>17</v>
      </c>
      <c r="J603" s="3">
        <v>45541</v>
      </c>
      <c r="K603" s="3">
        <v>45537</v>
      </c>
      <c r="M603" s="8" t="str">
        <f>IFERROR(IF(I603="Booked",VLOOKUP(K603,'FIN CAL LOOKUP'!$A:$J,7,1),IF(I603="Complete",VLOOKUP(J603,'FIN CAL LOOKUP'!$A:$J,7,1),VLOOKUP(D603,'FIN CAL LOOKUP'!$A:$J,7,1))),"Not Applicable")</f>
        <v>SEP, FY25</v>
      </c>
      <c r="N603" s="8" t="str">
        <f>IFERROR(IF(I603="Booked",VLOOKUP(K603,'FIN CAL LOOKUP'!$A:$J,10,1),IF(I603="Complete",VLOOKUP(J603,'FIN CAL LOOKUP'!$A:$J,10,1),VLOOKUP(D603,'FIN CAL LOOKUP'!$A:$J,10,1))),"Not Applicable")</f>
        <v>Q1, FY25</v>
      </c>
    </row>
    <row r="604" spans="1:14" x14ac:dyDescent="0.25">
      <c r="C604" t="s">
        <v>45</v>
      </c>
      <c r="D604" s="3">
        <v>45540</v>
      </c>
      <c r="E604" t="s">
        <v>1509</v>
      </c>
      <c r="F604" t="s">
        <v>1510</v>
      </c>
      <c r="G604" t="s">
        <v>1511</v>
      </c>
      <c r="H604" t="s">
        <v>7</v>
      </c>
      <c r="I604" t="s">
        <v>17</v>
      </c>
      <c r="J604" s="3">
        <v>45541</v>
      </c>
      <c r="K604" s="3">
        <v>45537</v>
      </c>
      <c r="M604" s="8" t="str">
        <f>IFERROR(IF(I604="Booked",VLOOKUP(K604,'FIN CAL LOOKUP'!$A:$J,7,1),IF(I604="Complete",VLOOKUP(J604,'FIN CAL LOOKUP'!$A:$J,7,1),VLOOKUP(D604,'FIN CAL LOOKUP'!$A:$J,7,1))),"Not Applicable")</f>
        <v>SEP, FY25</v>
      </c>
      <c r="N604" s="8" t="str">
        <f>IFERROR(IF(I604="Booked",VLOOKUP(K604,'FIN CAL LOOKUP'!$A:$J,10,1),IF(I604="Complete",VLOOKUP(J604,'FIN CAL LOOKUP'!$A:$J,10,1),VLOOKUP(D604,'FIN CAL LOOKUP'!$A:$J,10,1))),"Not Applicable")</f>
        <v>Q1, FY25</v>
      </c>
    </row>
    <row r="605" spans="1:14" x14ac:dyDescent="0.25">
      <c r="C605" t="s">
        <v>45</v>
      </c>
      <c r="D605" s="3">
        <v>45540</v>
      </c>
      <c r="E605" t="s">
        <v>1509</v>
      </c>
      <c r="F605" t="s">
        <v>1510</v>
      </c>
      <c r="G605" t="s">
        <v>1511</v>
      </c>
      <c r="H605" t="s">
        <v>1366</v>
      </c>
      <c r="I605" t="s">
        <v>18</v>
      </c>
      <c r="J605" s="3"/>
      <c r="K605" s="3">
        <v>45537</v>
      </c>
      <c r="M605" s="8" t="str">
        <f>IFERROR(IF(I605="Booked",VLOOKUP(K605,'FIN CAL LOOKUP'!$A:$J,7,1),IF(I605="Complete",VLOOKUP(J605,'FIN CAL LOOKUP'!$A:$J,7,1),VLOOKUP(D605,'FIN CAL LOOKUP'!$A:$J,7,1))),"Not Applicable")</f>
        <v>SEP, FY25</v>
      </c>
      <c r="N605" s="8" t="str">
        <f>IFERROR(IF(I605="Booked",VLOOKUP(K605,'FIN CAL LOOKUP'!$A:$J,10,1),IF(I605="Complete",VLOOKUP(J605,'FIN CAL LOOKUP'!$A:$J,10,1),VLOOKUP(D605,'FIN CAL LOOKUP'!$A:$J,10,1))),"Not Applicable")</f>
        <v>Q1, FY25</v>
      </c>
    </row>
    <row r="606" spans="1:14" x14ac:dyDescent="0.25">
      <c r="C606" t="s">
        <v>45</v>
      </c>
      <c r="D606" s="3">
        <v>45540</v>
      </c>
      <c r="E606" t="s">
        <v>1509</v>
      </c>
      <c r="F606" t="s">
        <v>1510</v>
      </c>
      <c r="G606" t="s">
        <v>1511</v>
      </c>
      <c r="H606" t="s">
        <v>1367</v>
      </c>
      <c r="I606" t="s">
        <v>18</v>
      </c>
      <c r="J606" s="3"/>
      <c r="K606" s="3">
        <v>45537</v>
      </c>
      <c r="M606" s="8" t="str">
        <f>IFERROR(IF(I606="Booked",VLOOKUP(K606,'FIN CAL LOOKUP'!$A:$J,7,1),IF(I606="Complete",VLOOKUP(J606,'FIN CAL LOOKUP'!$A:$J,7,1),VLOOKUP(D606,'FIN CAL LOOKUP'!$A:$J,7,1))),"Not Applicable")</f>
        <v>SEP, FY25</v>
      </c>
      <c r="N606" s="8" t="str">
        <f>IFERROR(IF(I606="Booked",VLOOKUP(K606,'FIN CAL LOOKUP'!$A:$J,10,1),IF(I606="Complete",VLOOKUP(J606,'FIN CAL LOOKUP'!$A:$J,10,1),VLOOKUP(D606,'FIN CAL LOOKUP'!$A:$J,10,1))),"Not Applicable")</f>
        <v>Q1, FY25</v>
      </c>
    </row>
    <row r="607" spans="1:14" x14ac:dyDescent="0.25">
      <c r="C607" t="s">
        <v>45</v>
      </c>
      <c r="D607" s="3">
        <v>45540</v>
      </c>
      <c r="E607" t="s">
        <v>1509</v>
      </c>
      <c r="F607" t="s">
        <v>1510</v>
      </c>
      <c r="G607" t="s">
        <v>1511</v>
      </c>
      <c r="H607" t="s">
        <v>1368</v>
      </c>
      <c r="I607" t="s">
        <v>18</v>
      </c>
      <c r="J607" s="3"/>
      <c r="K607" s="3">
        <v>45537</v>
      </c>
      <c r="M607" s="8" t="str">
        <f>IFERROR(IF(I607="Booked",VLOOKUP(K607,'FIN CAL LOOKUP'!$A:$J,7,1),IF(I607="Complete",VLOOKUP(J607,'FIN CAL LOOKUP'!$A:$J,7,1),VLOOKUP(D607,'FIN CAL LOOKUP'!$A:$J,7,1))),"Not Applicable")</f>
        <v>SEP, FY25</v>
      </c>
      <c r="N607" s="8" t="str">
        <f>IFERROR(IF(I607="Booked",VLOOKUP(K607,'FIN CAL LOOKUP'!$A:$J,10,1),IF(I607="Complete",VLOOKUP(J607,'FIN CAL LOOKUP'!$A:$J,10,1),VLOOKUP(D607,'FIN CAL LOOKUP'!$A:$J,10,1))),"Not Applicable")</f>
        <v>Q1, FY25</v>
      </c>
    </row>
    <row r="608" spans="1:14" x14ac:dyDescent="0.25">
      <c r="C608" t="s">
        <v>45</v>
      </c>
      <c r="D608" s="3">
        <v>45540</v>
      </c>
      <c r="E608" t="s">
        <v>1509</v>
      </c>
      <c r="F608" t="s">
        <v>1510</v>
      </c>
      <c r="G608" t="s">
        <v>1511</v>
      </c>
      <c r="H608" t="s">
        <v>1369</v>
      </c>
      <c r="I608" t="s">
        <v>18</v>
      </c>
      <c r="J608" s="3"/>
      <c r="K608" s="3">
        <v>45537</v>
      </c>
      <c r="M608" s="8" t="str">
        <f>IFERROR(IF(I608="Booked",VLOOKUP(K608,'FIN CAL LOOKUP'!$A:$J,7,1),IF(I608="Complete",VLOOKUP(J608,'FIN CAL LOOKUP'!$A:$J,7,1),VLOOKUP(D608,'FIN CAL LOOKUP'!$A:$J,7,1))),"Not Applicable")</f>
        <v>SEP, FY25</v>
      </c>
      <c r="N608" s="8" t="str">
        <f>IFERROR(IF(I608="Booked",VLOOKUP(K608,'FIN CAL LOOKUP'!$A:$J,10,1),IF(I608="Complete",VLOOKUP(J608,'FIN CAL LOOKUP'!$A:$J,10,1),VLOOKUP(D608,'FIN CAL LOOKUP'!$A:$J,10,1))),"Not Applicable")</f>
        <v>Q1, FY25</v>
      </c>
    </row>
    <row r="609" spans="1:14" x14ac:dyDescent="0.25">
      <c r="C609" t="s">
        <v>45</v>
      </c>
      <c r="D609" s="3">
        <v>45540</v>
      </c>
      <c r="E609" t="s">
        <v>1509</v>
      </c>
      <c r="F609" t="s">
        <v>1510</v>
      </c>
      <c r="G609" t="s">
        <v>1511</v>
      </c>
      <c r="H609" t="s">
        <v>1370</v>
      </c>
      <c r="I609" t="s">
        <v>17</v>
      </c>
      <c r="J609" s="3">
        <v>45541</v>
      </c>
      <c r="K609" s="3">
        <v>45537</v>
      </c>
      <c r="M609" s="8" t="str">
        <f>IFERROR(IF(I609="Booked",VLOOKUP(K609,'FIN CAL LOOKUP'!$A:$J,7,1),IF(I609="Complete",VLOOKUP(J609,'FIN CAL LOOKUP'!$A:$J,7,1),VLOOKUP(D609,'FIN CAL LOOKUP'!$A:$J,7,1))),"Not Applicable")</f>
        <v>SEP, FY25</v>
      </c>
      <c r="N609" s="8" t="str">
        <f>IFERROR(IF(I609="Booked",VLOOKUP(K609,'FIN CAL LOOKUP'!$A:$J,10,1),IF(I609="Complete",VLOOKUP(J609,'FIN CAL LOOKUP'!$A:$J,10,1),VLOOKUP(D609,'FIN CAL LOOKUP'!$A:$J,10,1))),"Not Applicable")</f>
        <v>Q1, FY25</v>
      </c>
    </row>
    <row r="610" spans="1:14" x14ac:dyDescent="0.25">
      <c r="C610" t="s">
        <v>45</v>
      </c>
      <c r="D610" s="3">
        <v>45540</v>
      </c>
      <c r="E610" t="s">
        <v>1509</v>
      </c>
      <c r="F610" t="s">
        <v>1510</v>
      </c>
      <c r="G610" t="s">
        <v>1511</v>
      </c>
      <c r="H610" t="s">
        <v>8</v>
      </c>
      <c r="I610" t="s">
        <v>17</v>
      </c>
      <c r="J610" s="3">
        <v>45541</v>
      </c>
      <c r="K610" s="3">
        <v>45537</v>
      </c>
      <c r="M610" s="8" t="str">
        <f>IFERROR(IF(I610="Booked",VLOOKUP(K610,'FIN CAL LOOKUP'!$A:$J,7,1),IF(I610="Complete",VLOOKUP(J610,'FIN CAL LOOKUP'!$A:$J,7,1),VLOOKUP(D610,'FIN CAL LOOKUP'!$A:$J,7,1))),"Not Applicable")</f>
        <v>SEP, FY25</v>
      </c>
      <c r="N610" s="8" t="str">
        <f>IFERROR(IF(I610="Booked",VLOOKUP(K610,'FIN CAL LOOKUP'!$A:$J,10,1),IF(I610="Complete",VLOOKUP(J610,'FIN CAL LOOKUP'!$A:$J,10,1),VLOOKUP(D610,'FIN CAL LOOKUP'!$A:$J,10,1))),"Not Applicable")</f>
        <v>Q1, FY25</v>
      </c>
    </row>
    <row r="611" spans="1:14" x14ac:dyDescent="0.25">
      <c r="C611" t="s">
        <v>45</v>
      </c>
      <c r="D611" s="3">
        <v>45540</v>
      </c>
      <c r="E611" t="s">
        <v>1509</v>
      </c>
      <c r="F611" t="s">
        <v>1510</v>
      </c>
      <c r="G611" t="s">
        <v>1511</v>
      </c>
      <c r="H611" t="s">
        <v>9</v>
      </c>
      <c r="I611" t="s">
        <v>17</v>
      </c>
      <c r="J611" s="3">
        <v>45541</v>
      </c>
      <c r="K611" s="3">
        <v>45537</v>
      </c>
      <c r="M611" s="8" t="str">
        <f>IFERROR(IF(I611="Booked",VLOOKUP(K611,'FIN CAL LOOKUP'!$A:$J,7,1),IF(I611="Complete",VLOOKUP(J611,'FIN CAL LOOKUP'!$A:$J,7,1),VLOOKUP(D611,'FIN CAL LOOKUP'!$A:$J,7,1))),"Not Applicable")</f>
        <v>SEP, FY25</v>
      </c>
      <c r="N611" s="8" t="str">
        <f>IFERROR(IF(I611="Booked",VLOOKUP(K611,'FIN CAL LOOKUP'!$A:$J,10,1),IF(I611="Complete",VLOOKUP(J611,'FIN CAL LOOKUP'!$A:$J,10,1),VLOOKUP(D611,'FIN CAL LOOKUP'!$A:$J,10,1))),"Not Applicable")</f>
        <v>Q1, FY25</v>
      </c>
    </row>
    <row r="612" spans="1:14" x14ac:dyDescent="0.25">
      <c r="C612" t="s">
        <v>45</v>
      </c>
      <c r="D612" s="3">
        <v>45540</v>
      </c>
      <c r="E612" t="s">
        <v>1509</v>
      </c>
      <c r="F612" t="s">
        <v>1510</v>
      </c>
      <c r="G612" t="s">
        <v>1511</v>
      </c>
      <c r="H612" t="s">
        <v>9</v>
      </c>
      <c r="I612" t="s">
        <v>17</v>
      </c>
      <c r="J612" s="3">
        <v>45664</v>
      </c>
      <c r="K612" s="3">
        <v>45555</v>
      </c>
      <c r="M612" s="8" t="str">
        <f>IFERROR(IF(I612="Booked",VLOOKUP(K612,'FIN CAL LOOKUP'!$A:$J,7,1),IF(I612="Complete",VLOOKUP(J612,'FIN CAL LOOKUP'!$A:$J,7,1),VLOOKUP(D612,'FIN CAL LOOKUP'!$A:$J,7,1))),"Not Applicable")</f>
        <v>JAN, FY25</v>
      </c>
      <c r="N612" s="8" t="str">
        <f>IFERROR(IF(I612="Booked",VLOOKUP(K612,'FIN CAL LOOKUP'!$A:$J,10,1),IF(I612="Complete",VLOOKUP(J612,'FIN CAL LOOKUP'!$A:$J,10,1),VLOOKUP(D612,'FIN CAL LOOKUP'!$A:$J,10,1))),"Not Applicable")</f>
        <v>Q3, FY25</v>
      </c>
    </row>
    <row r="613" spans="1:14" x14ac:dyDescent="0.25">
      <c r="C613" t="s">
        <v>45</v>
      </c>
      <c r="D613" s="3">
        <v>45540</v>
      </c>
      <c r="E613" t="s">
        <v>1509</v>
      </c>
      <c r="F613" t="s">
        <v>1510</v>
      </c>
      <c r="G613" t="s">
        <v>1511</v>
      </c>
      <c r="H613" t="s">
        <v>10</v>
      </c>
      <c r="I613" t="s">
        <v>17</v>
      </c>
      <c r="J613" s="3">
        <v>45541</v>
      </c>
      <c r="K613" s="3">
        <v>45537</v>
      </c>
      <c r="M613" s="8" t="str">
        <f>IFERROR(IF(I613="Booked",VLOOKUP(K613,'FIN CAL LOOKUP'!$A:$J,7,1),IF(I613="Complete",VLOOKUP(J613,'FIN CAL LOOKUP'!$A:$J,7,1),VLOOKUP(D613,'FIN CAL LOOKUP'!$A:$J,7,1))),"Not Applicable")</f>
        <v>SEP, FY25</v>
      </c>
      <c r="N613" s="8" t="str">
        <f>IFERROR(IF(I613="Booked",VLOOKUP(K613,'FIN CAL LOOKUP'!$A:$J,10,1),IF(I613="Complete",VLOOKUP(J613,'FIN CAL LOOKUP'!$A:$J,10,1),VLOOKUP(D613,'FIN CAL LOOKUP'!$A:$J,10,1))),"Not Applicable")</f>
        <v>Q1, FY25</v>
      </c>
    </row>
    <row r="614" spans="1:14" x14ac:dyDescent="0.25">
      <c r="C614" t="s">
        <v>45</v>
      </c>
      <c r="D614" s="3">
        <v>45540</v>
      </c>
      <c r="E614" t="s">
        <v>1509</v>
      </c>
      <c r="F614" t="s">
        <v>1510</v>
      </c>
      <c r="G614" t="s">
        <v>1511</v>
      </c>
      <c r="H614" t="s">
        <v>11</v>
      </c>
      <c r="I614" t="s">
        <v>17</v>
      </c>
      <c r="J614" s="3">
        <v>45541</v>
      </c>
      <c r="K614" s="3">
        <v>45537</v>
      </c>
      <c r="M614" s="8" t="str">
        <f>IFERROR(IF(I614="Booked",VLOOKUP(K614,'FIN CAL LOOKUP'!$A:$J,7,1),IF(I614="Complete",VLOOKUP(J614,'FIN CAL LOOKUP'!$A:$J,7,1),VLOOKUP(D614,'FIN CAL LOOKUP'!$A:$J,7,1))),"Not Applicable")</f>
        <v>SEP, FY25</v>
      </c>
      <c r="N614" s="8" t="str">
        <f>IFERROR(IF(I614="Booked",VLOOKUP(K614,'FIN CAL LOOKUP'!$A:$J,10,1),IF(I614="Complete",VLOOKUP(J614,'FIN CAL LOOKUP'!$A:$J,10,1),VLOOKUP(D614,'FIN CAL LOOKUP'!$A:$J,10,1))),"Not Applicable")</f>
        <v>Q1, FY25</v>
      </c>
    </row>
    <row r="615" spans="1:14" x14ac:dyDescent="0.25">
      <c r="A615" t="s">
        <v>46</v>
      </c>
      <c r="C615" t="s">
        <v>47</v>
      </c>
      <c r="D615" s="3">
        <v>45538</v>
      </c>
      <c r="E615" t="s">
        <v>48</v>
      </c>
      <c r="F615" t="s">
        <v>49</v>
      </c>
      <c r="G615" t="s">
        <v>50</v>
      </c>
      <c r="H615" t="s">
        <v>4</v>
      </c>
      <c r="I615" t="s">
        <v>17</v>
      </c>
      <c r="J615" s="3">
        <v>45545</v>
      </c>
      <c r="K615" s="3">
        <v>45511</v>
      </c>
      <c r="M615" s="8" t="str">
        <f>IFERROR(IF(I615="Booked",VLOOKUP(K615,'FIN CAL LOOKUP'!$A:$J,7,1),IF(I615="Complete",VLOOKUP(J615,'FIN CAL LOOKUP'!$A:$J,7,1),VLOOKUP(D615,'FIN CAL LOOKUP'!$A:$J,7,1))),"Not Applicable")</f>
        <v>SEP, FY25</v>
      </c>
      <c r="N615" s="8" t="str">
        <f>IFERROR(IF(I615="Booked",VLOOKUP(K615,'FIN CAL LOOKUP'!$A:$J,10,1),IF(I615="Complete",VLOOKUP(J615,'FIN CAL LOOKUP'!$A:$J,10,1),VLOOKUP(D615,'FIN CAL LOOKUP'!$A:$J,10,1))),"Not Applicable")</f>
        <v>Q1, FY25</v>
      </c>
    </row>
    <row r="616" spans="1:14" x14ac:dyDescent="0.25">
      <c r="A616" t="s">
        <v>46</v>
      </c>
      <c r="C616" t="s">
        <v>47</v>
      </c>
      <c r="D616" s="3">
        <v>45538</v>
      </c>
      <c r="E616" t="s">
        <v>48</v>
      </c>
      <c r="F616" t="s">
        <v>49</v>
      </c>
      <c r="G616" t="s">
        <v>50</v>
      </c>
      <c r="H616" t="s">
        <v>7</v>
      </c>
      <c r="I616" t="s">
        <v>17</v>
      </c>
      <c r="J616" s="3">
        <v>45545</v>
      </c>
      <c r="K616" s="3">
        <v>45511</v>
      </c>
      <c r="M616" s="8" t="str">
        <f>IFERROR(IF(I616="Booked",VLOOKUP(K616,'FIN CAL LOOKUP'!$A:$J,7,1),IF(I616="Complete",VLOOKUP(J616,'FIN CAL LOOKUP'!$A:$J,7,1),VLOOKUP(D616,'FIN CAL LOOKUP'!$A:$J,7,1))),"Not Applicable")</f>
        <v>SEP, FY25</v>
      </c>
      <c r="N616" s="8" t="str">
        <f>IFERROR(IF(I616="Booked",VLOOKUP(K616,'FIN CAL LOOKUP'!$A:$J,10,1),IF(I616="Complete",VLOOKUP(J616,'FIN CAL LOOKUP'!$A:$J,10,1),VLOOKUP(D616,'FIN CAL LOOKUP'!$A:$J,10,1))),"Not Applicable")</f>
        <v>Q1, FY25</v>
      </c>
    </row>
    <row r="617" spans="1:14" x14ac:dyDescent="0.25">
      <c r="A617" t="s">
        <v>46</v>
      </c>
      <c r="C617" t="s">
        <v>47</v>
      </c>
      <c r="D617" s="3">
        <v>45538</v>
      </c>
      <c r="E617" t="s">
        <v>48</v>
      </c>
      <c r="F617" t="s">
        <v>49</v>
      </c>
      <c r="G617" t="s">
        <v>50</v>
      </c>
      <c r="H617" t="s">
        <v>1366</v>
      </c>
      <c r="I617" t="s">
        <v>17</v>
      </c>
      <c r="J617" s="3">
        <v>45546</v>
      </c>
      <c r="K617" s="3">
        <v>45511</v>
      </c>
      <c r="M617" s="8" t="str">
        <f>IFERROR(IF(I617="Booked",VLOOKUP(K617,'FIN CAL LOOKUP'!$A:$J,7,1),IF(I617="Complete",VLOOKUP(J617,'FIN CAL LOOKUP'!$A:$J,7,1),VLOOKUP(D617,'FIN CAL LOOKUP'!$A:$J,7,1))),"Not Applicable")</f>
        <v>SEP, FY25</v>
      </c>
      <c r="N617" s="8" t="str">
        <f>IFERROR(IF(I617="Booked",VLOOKUP(K617,'FIN CAL LOOKUP'!$A:$J,10,1),IF(I617="Complete",VLOOKUP(J617,'FIN CAL LOOKUP'!$A:$J,10,1),VLOOKUP(D617,'FIN CAL LOOKUP'!$A:$J,10,1))),"Not Applicable")</f>
        <v>Q1, FY25</v>
      </c>
    </row>
    <row r="618" spans="1:14" x14ac:dyDescent="0.25">
      <c r="A618" t="s">
        <v>46</v>
      </c>
      <c r="C618" t="s">
        <v>47</v>
      </c>
      <c r="D618" s="3">
        <v>45538</v>
      </c>
      <c r="E618" t="s">
        <v>48</v>
      </c>
      <c r="F618" t="s">
        <v>49</v>
      </c>
      <c r="G618" t="s">
        <v>50</v>
      </c>
      <c r="H618" t="s">
        <v>1367</v>
      </c>
      <c r="I618" t="s">
        <v>17</v>
      </c>
      <c r="J618" s="3">
        <v>45545</v>
      </c>
      <c r="K618" s="3">
        <v>45511</v>
      </c>
      <c r="M618" s="8" t="str">
        <f>IFERROR(IF(I618="Booked",VLOOKUP(K618,'FIN CAL LOOKUP'!$A:$J,7,1),IF(I618="Complete",VLOOKUP(J618,'FIN CAL LOOKUP'!$A:$J,7,1),VLOOKUP(D618,'FIN CAL LOOKUP'!$A:$J,7,1))),"Not Applicable")</f>
        <v>SEP, FY25</v>
      </c>
      <c r="N618" s="8" t="str">
        <f>IFERROR(IF(I618="Booked",VLOOKUP(K618,'FIN CAL LOOKUP'!$A:$J,10,1),IF(I618="Complete",VLOOKUP(J618,'FIN CAL LOOKUP'!$A:$J,10,1),VLOOKUP(D618,'FIN CAL LOOKUP'!$A:$J,10,1))),"Not Applicable")</f>
        <v>Q1, FY25</v>
      </c>
    </row>
    <row r="619" spans="1:14" x14ac:dyDescent="0.25">
      <c r="A619" t="s">
        <v>46</v>
      </c>
      <c r="C619" t="s">
        <v>47</v>
      </c>
      <c r="D619" s="3">
        <v>45538</v>
      </c>
      <c r="E619" t="s">
        <v>48</v>
      </c>
      <c r="F619" t="s">
        <v>49</v>
      </c>
      <c r="G619" t="s">
        <v>50</v>
      </c>
      <c r="H619" t="s">
        <v>1368</v>
      </c>
      <c r="I619" t="s">
        <v>17</v>
      </c>
      <c r="J619" s="3">
        <v>45546</v>
      </c>
      <c r="K619" s="3">
        <v>45511</v>
      </c>
      <c r="M619" s="8" t="str">
        <f>IFERROR(IF(I619="Booked",VLOOKUP(K619,'FIN CAL LOOKUP'!$A:$J,7,1),IF(I619="Complete",VLOOKUP(J619,'FIN CAL LOOKUP'!$A:$J,7,1),VLOOKUP(D619,'FIN CAL LOOKUP'!$A:$J,7,1))),"Not Applicable")</f>
        <v>SEP, FY25</v>
      </c>
      <c r="N619" s="8" t="str">
        <f>IFERROR(IF(I619="Booked",VLOOKUP(K619,'FIN CAL LOOKUP'!$A:$J,10,1),IF(I619="Complete",VLOOKUP(J619,'FIN CAL LOOKUP'!$A:$J,10,1),VLOOKUP(D619,'FIN CAL LOOKUP'!$A:$J,10,1))),"Not Applicable")</f>
        <v>Q1, FY25</v>
      </c>
    </row>
    <row r="620" spans="1:14" x14ac:dyDescent="0.25">
      <c r="A620" t="s">
        <v>46</v>
      </c>
      <c r="C620" t="s">
        <v>47</v>
      </c>
      <c r="D620" s="3">
        <v>45538</v>
      </c>
      <c r="E620" t="s">
        <v>48</v>
      </c>
      <c r="F620" t="s">
        <v>49</v>
      </c>
      <c r="G620" t="s">
        <v>50</v>
      </c>
      <c r="H620" t="s">
        <v>1369</v>
      </c>
      <c r="I620" t="s">
        <v>17</v>
      </c>
      <c r="J620" s="3">
        <v>45546</v>
      </c>
      <c r="K620" s="3">
        <v>45511</v>
      </c>
      <c r="M620" s="8" t="str">
        <f>IFERROR(IF(I620="Booked",VLOOKUP(K620,'FIN CAL LOOKUP'!$A:$J,7,1),IF(I620="Complete",VLOOKUP(J620,'FIN CAL LOOKUP'!$A:$J,7,1),VLOOKUP(D620,'FIN CAL LOOKUP'!$A:$J,7,1))),"Not Applicable")</f>
        <v>SEP, FY25</v>
      </c>
      <c r="N620" s="8" t="str">
        <f>IFERROR(IF(I620="Booked",VLOOKUP(K620,'FIN CAL LOOKUP'!$A:$J,10,1),IF(I620="Complete",VLOOKUP(J620,'FIN CAL LOOKUP'!$A:$J,10,1),VLOOKUP(D620,'FIN CAL LOOKUP'!$A:$J,10,1))),"Not Applicable")</f>
        <v>Q1, FY25</v>
      </c>
    </row>
    <row r="621" spans="1:14" x14ac:dyDescent="0.25">
      <c r="A621" t="s">
        <v>46</v>
      </c>
      <c r="C621" t="s">
        <v>47</v>
      </c>
      <c r="D621" s="3">
        <v>45538</v>
      </c>
      <c r="E621" t="s">
        <v>48</v>
      </c>
      <c r="F621" t="s">
        <v>49</v>
      </c>
      <c r="G621" t="s">
        <v>50</v>
      </c>
      <c r="H621" t="s">
        <v>1370</v>
      </c>
      <c r="I621" t="s">
        <v>17</v>
      </c>
      <c r="J621" s="3">
        <v>45546</v>
      </c>
      <c r="K621" s="3">
        <v>45511</v>
      </c>
      <c r="M621" s="8" t="str">
        <f>IFERROR(IF(I621="Booked",VLOOKUP(K621,'FIN CAL LOOKUP'!$A:$J,7,1),IF(I621="Complete",VLOOKUP(J621,'FIN CAL LOOKUP'!$A:$J,7,1),VLOOKUP(D621,'FIN CAL LOOKUP'!$A:$J,7,1))),"Not Applicable")</f>
        <v>SEP, FY25</v>
      </c>
      <c r="N621" s="8" t="str">
        <f>IFERROR(IF(I621="Booked",VLOOKUP(K621,'FIN CAL LOOKUP'!$A:$J,10,1),IF(I621="Complete",VLOOKUP(J621,'FIN CAL LOOKUP'!$A:$J,10,1),VLOOKUP(D621,'FIN CAL LOOKUP'!$A:$J,10,1))),"Not Applicable")</f>
        <v>Q1, FY25</v>
      </c>
    </row>
    <row r="622" spans="1:14" x14ac:dyDescent="0.25">
      <c r="A622" t="s">
        <v>46</v>
      </c>
      <c r="C622" t="s">
        <v>47</v>
      </c>
      <c r="D622" s="3">
        <v>45538</v>
      </c>
      <c r="E622" t="s">
        <v>48</v>
      </c>
      <c r="F622" t="s">
        <v>49</v>
      </c>
      <c r="G622" t="s">
        <v>50</v>
      </c>
      <c r="H622" t="s">
        <v>1370</v>
      </c>
      <c r="I622" t="s">
        <v>17</v>
      </c>
      <c r="J622" s="3">
        <v>45546</v>
      </c>
      <c r="K622" s="3">
        <v>45546</v>
      </c>
      <c r="M622" s="8" t="str">
        <f>IFERROR(IF(I622="Booked",VLOOKUP(K622,'FIN CAL LOOKUP'!$A:$J,7,1),IF(I622="Complete",VLOOKUP(J622,'FIN CAL LOOKUP'!$A:$J,7,1),VLOOKUP(D622,'FIN CAL LOOKUP'!$A:$J,7,1))),"Not Applicable")</f>
        <v>SEP, FY25</v>
      </c>
      <c r="N622" s="8" t="str">
        <f>IFERROR(IF(I622="Booked",VLOOKUP(K622,'FIN CAL LOOKUP'!$A:$J,10,1),IF(I622="Complete",VLOOKUP(J622,'FIN CAL LOOKUP'!$A:$J,10,1),VLOOKUP(D622,'FIN CAL LOOKUP'!$A:$J,10,1))),"Not Applicable")</f>
        <v>Q1, FY25</v>
      </c>
    </row>
    <row r="623" spans="1:14" x14ac:dyDescent="0.25">
      <c r="A623" t="s">
        <v>46</v>
      </c>
      <c r="C623" t="s">
        <v>47</v>
      </c>
      <c r="D623" s="3">
        <v>45538</v>
      </c>
      <c r="E623" t="s">
        <v>48</v>
      </c>
      <c r="F623" t="s">
        <v>49</v>
      </c>
      <c r="G623" t="s">
        <v>50</v>
      </c>
      <c r="H623" t="s">
        <v>8</v>
      </c>
      <c r="I623" t="s">
        <v>17</v>
      </c>
      <c r="J623" s="3">
        <v>45547</v>
      </c>
      <c r="K623" s="3">
        <v>45511</v>
      </c>
      <c r="M623" s="8" t="str">
        <f>IFERROR(IF(I623="Booked",VLOOKUP(K623,'FIN CAL LOOKUP'!$A:$J,7,1),IF(I623="Complete",VLOOKUP(J623,'FIN CAL LOOKUP'!$A:$J,7,1),VLOOKUP(D623,'FIN CAL LOOKUP'!$A:$J,7,1))),"Not Applicable")</f>
        <v>SEP, FY25</v>
      </c>
      <c r="N623" s="8" t="str">
        <f>IFERROR(IF(I623="Booked",VLOOKUP(K623,'FIN CAL LOOKUP'!$A:$J,10,1),IF(I623="Complete",VLOOKUP(J623,'FIN CAL LOOKUP'!$A:$J,10,1),VLOOKUP(D623,'FIN CAL LOOKUP'!$A:$J,10,1))),"Not Applicable")</f>
        <v>Q1, FY25</v>
      </c>
    </row>
    <row r="624" spans="1:14" x14ac:dyDescent="0.25">
      <c r="A624" t="s">
        <v>46</v>
      </c>
      <c r="C624" t="s">
        <v>47</v>
      </c>
      <c r="D624" s="3">
        <v>45538</v>
      </c>
      <c r="E624" t="s">
        <v>48</v>
      </c>
      <c r="F624" t="s">
        <v>49</v>
      </c>
      <c r="G624" t="s">
        <v>50</v>
      </c>
      <c r="H624" t="s">
        <v>9</v>
      </c>
      <c r="I624" t="s">
        <v>17</v>
      </c>
      <c r="J624" s="3">
        <v>45545</v>
      </c>
      <c r="K624" s="3">
        <v>45511</v>
      </c>
      <c r="M624" s="8" t="str">
        <f>IFERROR(IF(I624="Booked",VLOOKUP(K624,'FIN CAL LOOKUP'!$A:$J,7,1),IF(I624="Complete",VLOOKUP(J624,'FIN CAL LOOKUP'!$A:$J,7,1),VLOOKUP(D624,'FIN CAL LOOKUP'!$A:$J,7,1))),"Not Applicable")</f>
        <v>SEP, FY25</v>
      </c>
      <c r="N624" s="8" t="str">
        <f>IFERROR(IF(I624="Booked",VLOOKUP(K624,'FIN CAL LOOKUP'!$A:$J,10,1),IF(I624="Complete",VLOOKUP(J624,'FIN CAL LOOKUP'!$A:$J,10,1),VLOOKUP(D624,'FIN CAL LOOKUP'!$A:$J,10,1))),"Not Applicable")</f>
        <v>Q1, FY25</v>
      </c>
    </row>
    <row r="625" spans="1:14" x14ac:dyDescent="0.25">
      <c r="A625" t="s">
        <v>46</v>
      </c>
      <c r="C625" t="s">
        <v>47</v>
      </c>
      <c r="D625" s="3">
        <v>45538</v>
      </c>
      <c r="E625" t="s">
        <v>48</v>
      </c>
      <c r="F625" t="s">
        <v>49</v>
      </c>
      <c r="G625" t="s">
        <v>50</v>
      </c>
      <c r="H625" t="s">
        <v>10</v>
      </c>
      <c r="I625" t="s">
        <v>17</v>
      </c>
      <c r="J625" s="3">
        <v>45539</v>
      </c>
      <c r="K625" s="3">
        <v>45511</v>
      </c>
      <c r="M625" s="8" t="str">
        <f>IFERROR(IF(I625="Booked",VLOOKUP(K625,'FIN CAL LOOKUP'!$A:$J,7,1),IF(I625="Complete",VLOOKUP(J625,'FIN CAL LOOKUP'!$A:$J,7,1),VLOOKUP(D625,'FIN CAL LOOKUP'!$A:$J,7,1))),"Not Applicable")</f>
        <v>SEP, FY25</v>
      </c>
      <c r="N625" s="8" t="str">
        <f>IFERROR(IF(I625="Booked",VLOOKUP(K625,'FIN CAL LOOKUP'!$A:$J,10,1),IF(I625="Complete",VLOOKUP(J625,'FIN CAL LOOKUP'!$A:$J,10,1),VLOOKUP(D625,'FIN CAL LOOKUP'!$A:$J,10,1))),"Not Applicable")</f>
        <v>Q1, FY25</v>
      </c>
    </row>
    <row r="626" spans="1:14" x14ac:dyDescent="0.25">
      <c r="A626" t="s">
        <v>46</v>
      </c>
      <c r="C626" t="s">
        <v>47</v>
      </c>
      <c r="D626" s="3">
        <v>45538</v>
      </c>
      <c r="E626" t="s">
        <v>48</v>
      </c>
      <c r="F626" t="s">
        <v>49</v>
      </c>
      <c r="G626" t="s">
        <v>50</v>
      </c>
      <c r="H626" t="s">
        <v>11</v>
      </c>
      <c r="I626" t="s">
        <v>17</v>
      </c>
      <c r="J626" s="3">
        <v>45546</v>
      </c>
      <c r="K626" s="3">
        <v>45511</v>
      </c>
      <c r="M626" s="8" t="str">
        <f>IFERROR(IF(I626="Booked",VLOOKUP(K626,'FIN CAL LOOKUP'!$A:$J,7,1),IF(I626="Complete",VLOOKUP(J626,'FIN CAL LOOKUP'!$A:$J,7,1),VLOOKUP(D626,'FIN CAL LOOKUP'!$A:$J,7,1))),"Not Applicable")</f>
        <v>SEP, FY25</v>
      </c>
      <c r="N626" s="8" t="str">
        <f>IFERROR(IF(I626="Booked",VLOOKUP(K626,'FIN CAL LOOKUP'!$A:$J,10,1),IF(I626="Complete",VLOOKUP(J626,'FIN CAL LOOKUP'!$A:$J,10,1),VLOOKUP(D626,'FIN CAL LOOKUP'!$A:$J,10,1))),"Not Applicable")</f>
        <v>Q1, FY25</v>
      </c>
    </row>
    <row r="627" spans="1:14" x14ac:dyDescent="0.25">
      <c r="A627" t="s">
        <v>12</v>
      </c>
      <c r="B627" t="s">
        <v>51</v>
      </c>
      <c r="C627" t="s">
        <v>52</v>
      </c>
      <c r="D627" s="3">
        <v>45530</v>
      </c>
      <c r="E627" t="s">
        <v>53</v>
      </c>
      <c r="F627" t="s">
        <v>54</v>
      </c>
      <c r="G627" t="s">
        <v>55</v>
      </c>
      <c r="H627" t="s">
        <v>4</v>
      </c>
      <c r="I627" t="s">
        <v>17</v>
      </c>
      <c r="J627" s="3">
        <v>45530</v>
      </c>
      <c r="K627" s="3">
        <v>45504</v>
      </c>
      <c r="M627" s="8" t="str">
        <f>IFERROR(IF(I627="Booked",VLOOKUP(K627,'FIN CAL LOOKUP'!$A:$J,7,1),IF(I627="Complete",VLOOKUP(J627,'FIN CAL LOOKUP'!$A:$J,7,1),VLOOKUP(D627,'FIN CAL LOOKUP'!$A:$J,7,1))),"Not Applicable")</f>
        <v>AUG, FY25</v>
      </c>
      <c r="N627" s="8" t="str">
        <f>IFERROR(IF(I627="Booked",VLOOKUP(K627,'FIN CAL LOOKUP'!$A:$J,10,1),IF(I627="Complete",VLOOKUP(J627,'FIN CAL LOOKUP'!$A:$J,10,1),VLOOKUP(D627,'FIN CAL LOOKUP'!$A:$J,10,1))),"Not Applicable")</f>
        <v>Q1, FY25</v>
      </c>
    </row>
    <row r="628" spans="1:14" x14ac:dyDescent="0.25">
      <c r="A628" t="s">
        <v>12</v>
      </c>
      <c r="B628" t="s">
        <v>51</v>
      </c>
      <c r="C628" t="s">
        <v>52</v>
      </c>
      <c r="D628" s="3">
        <v>45530</v>
      </c>
      <c r="E628" t="s">
        <v>53</v>
      </c>
      <c r="F628" t="s">
        <v>54</v>
      </c>
      <c r="G628" t="s">
        <v>55</v>
      </c>
      <c r="H628" t="s">
        <v>7</v>
      </c>
      <c r="I628" t="s">
        <v>17</v>
      </c>
      <c r="J628" s="3">
        <v>45530</v>
      </c>
      <c r="K628" s="3">
        <v>45504</v>
      </c>
      <c r="M628" s="8" t="str">
        <f>IFERROR(IF(I628="Booked",VLOOKUP(K628,'FIN CAL LOOKUP'!$A:$J,7,1),IF(I628="Complete",VLOOKUP(J628,'FIN CAL LOOKUP'!$A:$J,7,1),VLOOKUP(D628,'FIN CAL LOOKUP'!$A:$J,7,1))),"Not Applicable")</f>
        <v>AUG, FY25</v>
      </c>
      <c r="N628" s="8" t="str">
        <f>IFERROR(IF(I628="Booked",VLOOKUP(K628,'FIN CAL LOOKUP'!$A:$J,10,1),IF(I628="Complete",VLOOKUP(J628,'FIN CAL LOOKUP'!$A:$J,10,1),VLOOKUP(D628,'FIN CAL LOOKUP'!$A:$J,10,1))),"Not Applicable")</f>
        <v>Q1, FY25</v>
      </c>
    </row>
    <row r="629" spans="1:14" x14ac:dyDescent="0.25">
      <c r="A629" t="s">
        <v>12</v>
      </c>
      <c r="B629" t="s">
        <v>51</v>
      </c>
      <c r="C629" t="s">
        <v>52</v>
      </c>
      <c r="D629" s="3">
        <v>45530</v>
      </c>
      <c r="E629" t="s">
        <v>53</v>
      </c>
      <c r="F629" t="s">
        <v>54</v>
      </c>
      <c r="G629" t="s">
        <v>55</v>
      </c>
      <c r="H629" t="s">
        <v>1366</v>
      </c>
      <c r="I629" t="s">
        <v>17</v>
      </c>
      <c r="J629" s="3">
        <v>45531</v>
      </c>
      <c r="K629" s="3">
        <v>45504</v>
      </c>
      <c r="M629" s="8" t="str">
        <f>IFERROR(IF(I629="Booked",VLOOKUP(K629,'FIN CAL LOOKUP'!$A:$J,7,1),IF(I629="Complete",VLOOKUP(J629,'FIN CAL LOOKUP'!$A:$J,7,1),VLOOKUP(D629,'FIN CAL LOOKUP'!$A:$J,7,1))),"Not Applicable")</f>
        <v>AUG, FY25</v>
      </c>
      <c r="N629" s="8" t="str">
        <f>IFERROR(IF(I629="Booked",VLOOKUP(K629,'FIN CAL LOOKUP'!$A:$J,10,1),IF(I629="Complete",VLOOKUP(J629,'FIN CAL LOOKUP'!$A:$J,10,1),VLOOKUP(D629,'FIN CAL LOOKUP'!$A:$J,10,1))),"Not Applicable")</f>
        <v>Q1, FY25</v>
      </c>
    </row>
    <row r="630" spans="1:14" x14ac:dyDescent="0.25">
      <c r="A630" t="s">
        <v>12</v>
      </c>
      <c r="B630" t="s">
        <v>51</v>
      </c>
      <c r="C630" t="s">
        <v>52</v>
      </c>
      <c r="D630" s="3">
        <v>45530</v>
      </c>
      <c r="E630" t="s">
        <v>53</v>
      </c>
      <c r="F630" t="s">
        <v>54</v>
      </c>
      <c r="G630" t="s">
        <v>55</v>
      </c>
      <c r="H630" t="s">
        <v>1367</v>
      </c>
      <c r="I630" t="s">
        <v>17</v>
      </c>
      <c r="J630" s="3">
        <v>45531</v>
      </c>
      <c r="K630" s="3">
        <v>45504</v>
      </c>
      <c r="M630" s="8" t="str">
        <f>IFERROR(IF(I630="Booked",VLOOKUP(K630,'FIN CAL LOOKUP'!$A:$J,7,1),IF(I630="Complete",VLOOKUP(J630,'FIN CAL LOOKUP'!$A:$J,7,1),VLOOKUP(D630,'FIN CAL LOOKUP'!$A:$J,7,1))),"Not Applicable")</f>
        <v>AUG, FY25</v>
      </c>
      <c r="N630" s="8" t="str">
        <f>IFERROR(IF(I630="Booked",VLOOKUP(K630,'FIN CAL LOOKUP'!$A:$J,10,1),IF(I630="Complete",VLOOKUP(J630,'FIN CAL LOOKUP'!$A:$J,10,1),VLOOKUP(D630,'FIN CAL LOOKUP'!$A:$J,10,1))),"Not Applicable")</f>
        <v>Q1, FY25</v>
      </c>
    </row>
    <row r="631" spans="1:14" x14ac:dyDescent="0.25">
      <c r="A631" t="s">
        <v>12</v>
      </c>
      <c r="B631" t="s">
        <v>51</v>
      </c>
      <c r="C631" t="s">
        <v>52</v>
      </c>
      <c r="D631" s="3">
        <v>45530</v>
      </c>
      <c r="E631" t="s">
        <v>53</v>
      </c>
      <c r="F631" t="s">
        <v>54</v>
      </c>
      <c r="G631" t="s">
        <v>55</v>
      </c>
      <c r="H631" t="s">
        <v>1368</v>
      </c>
      <c r="I631" t="s">
        <v>17</v>
      </c>
      <c r="J631" s="3">
        <v>45531</v>
      </c>
      <c r="K631" s="3">
        <v>45504</v>
      </c>
      <c r="M631" s="8" t="str">
        <f>IFERROR(IF(I631="Booked",VLOOKUP(K631,'FIN CAL LOOKUP'!$A:$J,7,1),IF(I631="Complete",VLOOKUP(J631,'FIN CAL LOOKUP'!$A:$J,7,1),VLOOKUP(D631,'FIN CAL LOOKUP'!$A:$J,7,1))),"Not Applicable")</f>
        <v>AUG, FY25</v>
      </c>
      <c r="N631" s="8" t="str">
        <f>IFERROR(IF(I631="Booked",VLOOKUP(K631,'FIN CAL LOOKUP'!$A:$J,10,1),IF(I631="Complete",VLOOKUP(J631,'FIN CAL LOOKUP'!$A:$J,10,1),VLOOKUP(D631,'FIN CAL LOOKUP'!$A:$J,10,1))),"Not Applicable")</f>
        <v>Q1, FY25</v>
      </c>
    </row>
    <row r="632" spans="1:14" x14ac:dyDescent="0.25">
      <c r="A632" t="s">
        <v>12</v>
      </c>
      <c r="B632" t="s">
        <v>51</v>
      </c>
      <c r="C632" t="s">
        <v>52</v>
      </c>
      <c r="D632" s="3">
        <v>45530</v>
      </c>
      <c r="E632" t="s">
        <v>53</v>
      </c>
      <c r="F632" t="s">
        <v>54</v>
      </c>
      <c r="G632" t="s">
        <v>55</v>
      </c>
      <c r="H632" t="s">
        <v>1369</v>
      </c>
      <c r="I632" t="s">
        <v>17</v>
      </c>
      <c r="J632" s="3">
        <v>45531</v>
      </c>
      <c r="K632" s="3">
        <v>45504</v>
      </c>
      <c r="M632" s="8" t="str">
        <f>IFERROR(IF(I632="Booked",VLOOKUP(K632,'FIN CAL LOOKUP'!$A:$J,7,1),IF(I632="Complete",VLOOKUP(J632,'FIN CAL LOOKUP'!$A:$J,7,1),VLOOKUP(D632,'FIN CAL LOOKUP'!$A:$J,7,1))),"Not Applicable")</f>
        <v>AUG, FY25</v>
      </c>
      <c r="N632" s="8" t="str">
        <f>IFERROR(IF(I632="Booked",VLOOKUP(K632,'FIN CAL LOOKUP'!$A:$J,10,1),IF(I632="Complete",VLOOKUP(J632,'FIN CAL LOOKUP'!$A:$J,10,1),VLOOKUP(D632,'FIN CAL LOOKUP'!$A:$J,10,1))),"Not Applicable")</f>
        <v>Q1, FY25</v>
      </c>
    </row>
    <row r="633" spans="1:14" x14ac:dyDescent="0.25">
      <c r="A633" t="s">
        <v>12</v>
      </c>
      <c r="B633" t="s">
        <v>51</v>
      </c>
      <c r="C633" t="s">
        <v>52</v>
      </c>
      <c r="D633" s="3">
        <v>45530</v>
      </c>
      <c r="E633" t="s">
        <v>53</v>
      </c>
      <c r="F633" t="s">
        <v>54</v>
      </c>
      <c r="G633" t="s">
        <v>55</v>
      </c>
      <c r="H633" t="s">
        <v>1370</v>
      </c>
      <c r="I633" t="s">
        <v>17</v>
      </c>
      <c r="J633" s="3">
        <v>45531</v>
      </c>
      <c r="K633" s="3">
        <v>45504</v>
      </c>
      <c r="M633" s="8" t="str">
        <f>IFERROR(IF(I633="Booked",VLOOKUP(K633,'FIN CAL LOOKUP'!$A:$J,7,1),IF(I633="Complete",VLOOKUP(J633,'FIN CAL LOOKUP'!$A:$J,7,1),VLOOKUP(D633,'FIN CAL LOOKUP'!$A:$J,7,1))),"Not Applicable")</f>
        <v>AUG, FY25</v>
      </c>
      <c r="N633" s="8" t="str">
        <f>IFERROR(IF(I633="Booked",VLOOKUP(K633,'FIN CAL LOOKUP'!$A:$J,10,1),IF(I633="Complete",VLOOKUP(J633,'FIN CAL LOOKUP'!$A:$J,10,1),VLOOKUP(D633,'FIN CAL LOOKUP'!$A:$J,10,1))),"Not Applicable")</f>
        <v>Q1, FY25</v>
      </c>
    </row>
    <row r="634" spans="1:14" x14ac:dyDescent="0.25">
      <c r="A634" t="s">
        <v>12</v>
      </c>
      <c r="B634" t="s">
        <v>51</v>
      </c>
      <c r="C634" t="s">
        <v>52</v>
      </c>
      <c r="D634" s="3">
        <v>45530</v>
      </c>
      <c r="E634" t="s">
        <v>53</v>
      </c>
      <c r="F634" t="s">
        <v>54</v>
      </c>
      <c r="G634" t="s">
        <v>55</v>
      </c>
      <c r="H634" t="s">
        <v>8</v>
      </c>
      <c r="I634" t="s">
        <v>17</v>
      </c>
      <c r="J634" s="3">
        <v>45532</v>
      </c>
      <c r="K634" s="3">
        <v>45504</v>
      </c>
      <c r="M634" s="8" t="str">
        <f>IFERROR(IF(I634="Booked",VLOOKUP(K634,'FIN CAL LOOKUP'!$A:$J,7,1),IF(I634="Complete",VLOOKUP(J634,'FIN CAL LOOKUP'!$A:$J,7,1),VLOOKUP(D634,'FIN CAL LOOKUP'!$A:$J,7,1))),"Not Applicable")</f>
        <v>AUG, FY25</v>
      </c>
      <c r="N634" s="8" t="str">
        <f>IFERROR(IF(I634="Booked",VLOOKUP(K634,'FIN CAL LOOKUP'!$A:$J,10,1),IF(I634="Complete",VLOOKUP(J634,'FIN CAL LOOKUP'!$A:$J,10,1),VLOOKUP(D634,'FIN CAL LOOKUP'!$A:$J,10,1))),"Not Applicable")</f>
        <v>Q1, FY25</v>
      </c>
    </row>
    <row r="635" spans="1:14" x14ac:dyDescent="0.25">
      <c r="A635" t="s">
        <v>12</v>
      </c>
      <c r="B635" t="s">
        <v>51</v>
      </c>
      <c r="C635" t="s">
        <v>52</v>
      </c>
      <c r="D635" s="3">
        <v>45530</v>
      </c>
      <c r="E635" t="s">
        <v>53</v>
      </c>
      <c r="F635" t="s">
        <v>54</v>
      </c>
      <c r="G635" t="s">
        <v>55</v>
      </c>
      <c r="H635" t="s">
        <v>9</v>
      </c>
      <c r="I635" t="s">
        <v>17</v>
      </c>
      <c r="J635" s="3">
        <v>45532</v>
      </c>
      <c r="K635" s="3">
        <v>45504</v>
      </c>
      <c r="M635" s="8" t="str">
        <f>IFERROR(IF(I635="Booked",VLOOKUP(K635,'FIN CAL LOOKUP'!$A:$J,7,1),IF(I635="Complete",VLOOKUP(J635,'FIN CAL LOOKUP'!$A:$J,7,1),VLOOKUP(D635,'FIN CAL LOOKUP'!$A:$J,7,1))),"Not Applicable")</f>
        <v>AUG, FY25</v>
      </c>
      <c r="N635" s="8" t="str">
        <f>IFERROR(IF(I635="Booked",VLOOKUP(K635,'FIN CAL LOOKUP'!$A:$J,10,1),IF(I635="Complete",VLOOKUP(J635,'FIN CAL LOOKUP'!$A:$J,10,1),VLOOKUP(D635,'FIN CAL LOOKUP'!$A:$J,10,1))),"Not Applicable")</f>
        <v>Q1, FY25</v>
      </c>
    </row>
    <row r="636" spans="1:14" x14ac:dyDescent="0.25">
      <c r="A636" t="s">
        <v>12</v>
      </c>
      <c r="B636" t="s">
        <v>51</v>
      </c>
      <c r="C636" t="s">
        <v>52</v>
      </c>
      <c r="D636" s="3">
        <v>45530</v>
      </c>
      <c r="E636" t="s">
        <v>53</v>
      </c>
      <c r="F636" t="s">
        <v>54</v>
      </c>
      <c r="G636" t="s">
        <v>55</v>
      </c>
      <c r="H636" t="s">
        <v>10</v>
      </c>
      <c r="I636" t="s">
        <v>17</v>
      </c>
      <c r="J636" s="3">
        <v>45532</v>
      </c>
      <c r="K636" s="3">
        <v>45504</v>
      </c>
      <c r="M636" s="8" t="str">
        <f>IFERROR(IF(I636="Booked",VLOOKUP(K636,'FIN CAL LOOKUP'!$A:$J,7,1),IF(I636="Complete",VLOOKUP(J636,'FIN CAL LOOKUP'!$A:$J,7,1),VLOOKUP(D636,'FIN CAL LOOKUP'!$A:$J,7,1))),"Not Applicable")</f>
        <v>AUG, FY25</v>
      </c>
      <c r="N636" s="8" t="str">
        <f>IFERROR(IF(I636="Booked",VLOOKUP(K636,'FIN CAL LOOKUP'!$A:$J,10,1),IF(I636="Complete",VLOOKUP(J636,'FIN CAL LOOKUP'!$A:$J,10,1),VLOOKUP(D636,'FIN CAL LOOKUP'!$A:$J,10,1))),"Not Applicable")</f>
        <v>Q1, FY25</v>
      </c>
    </row>
    <row r="637" spans="1:14" x14ac:dyDescent="0.25">
      <c r="A637" t="s">
        <v>12</v>
      </c>
      <c r="B637" t="s">
        <v>51</v>
      </c>
      <c r="C637" t="s">
        <v>52</v>
      </c>
      <c r="D637" s="3">
        <v>45530</v>
      </c>
      <c r="E637" t="s">
        <v>53</v>
      </c>
      <c r="F637" t="s">
        <v>54</v>
      </c>
      <c r="G637" t="s">
        <v>55</v>
      </c>
      <c r="H637" t="s">
        <v>11</v>
      </c>
      <c r="I637" t="s">
        <v>17</v>
      </c>
      <c r="J637" s="3">
        <v>45530</v>
      </c>
      <c r="K637" s="3">
        <v>45504</v>
      </c>
      <c r="M637" s="8" t="str">
        <f>IFERROR(IF(I637="Booked",VLOOKUP(K637,'FIN CAL LOOKUP'!$A:$J,7,1),IF(I637="Complete",VLOOKUP(J637,'FIN CAL LOOKUP'!$A:$J,7,1),VLOOKUP(D637,'FIN CAL LOOKUP'!$A:$J,7,1))),"Not Applicable")</f>
        <v>AUG, FY25</v>
      </c>
      <c r="N637" s="8" t="str">
        <f>IFERROR(IF(I637="Booked",VLOOKUP(K637,'FIN CAL LOOKUP'!$A:$J,10,1),IF(I637="Complete",VLOOKUP(J637,'FIN CAL LOOKUP'!$A:$J,10,1),VLOOKUP(D637,'FIN CAL LOOKUP'!$A:$J,10,1))),"Not Applicable")</f>
        <v>Q1, FY25</v>
      </c>
    </row>
    <row r="638" spans="1:14" x14ac:dyDescent="0.25">
      <c r="A638" t="s">
        <v>12</v>
      </c>
      <c r="B638" t="s">
        <v>22</v>
      </c>
      <c r="C638" t="s">
        <v>16</v>
      </c>
      <c r="D638" s="3">
        <v>45530</v>
      </c>
      <c r="E638" t="s">
        <v>57</v>
      </c>
      <c r="F638" t="s">
        <v>58</v>
      </c>
      <c r="G638" t="s">
        <v>59</v>
      </c>
      <c r="H638" t="s">
        <v>4</v>
      </c>
      <c r="I638" t="s">
        <v>17</v>
      </c>
      <c r="J638" s="3">
        <v>45665</v>
      </c>
      <c r="K638" s="3">
        <v>45509</v>
      </c>
      <c r="M638" s="8" t="str">
        <f>IFERROR(IF(I638="Booked",VLOOKUP(K638,'FIN CAL LOOKUP'!$A:$J,7,1),IF(I638="Complete",VLOOKUP(J638,'FIN CAL LOOKUP'!$A:$J,7,1),VLOOKUP(D638,'FIN CAL LOOKUP'!$A:$J,7,1))),"Not Applicable")</f>
        <v>JAN, FY25</v>
      </c>
      <c r="N638" s="8" t="str">
        <f>IFERROR(IF(I638="Booked",VLOOKUP(K638,'FIN CAL LOOKUP'!$A:$J,10,1),IF(I638="Complete",VLOOKUP(J638,'FIN CAL LOOKUP'!$A:$J,10,1),VLOOKUP(D638,'FIN CAL LOOKUP'!$A:$J,10,1))),"Not Applicable")</f>
        <v>Q3, FY25</v>
      </c>
    </row>
    <row r="639" spans="1:14" x14ac:dyDescent="0.25">
      <c r="A639" t="s">
        <v>12</v>
      </c>
      <c r="B639" t="s">
        <v>22</v>
      </c>
      <c r="C639" t="s">
        <v>16</v>
      </c>
      <c r="D639" s="3">
        <v>45530</v>
      </c>
      <c r="E639" t="s">
        <v>57</v>
      </c>
      <c r="F639" t="s">
        <v>58</v>
      </c>
      <c r="G639" t="s">
        <v>59</v>
      </c>
      <c r="H639" t="s">
        <v>7</v>
      </c>
      <c r="I639" t="s">
        <v>17</v>
      </c>
      <c r="J639" s="3">
        <v>45666</v>
      </c>
      <c r="K639" s="3">
        <v>45509</v>
      </c>
      <c r="M639" s="8" t="str">
        <f>IFERROR(IF(I639="Booked",VLOOKUP(K639,'FIN CAL LOOKUP'!$A:$J,7,1),IF(I639="Complete",VLOOKUP(J639,'FIN CAL LOOKUP'!$A:$J,7,1),VLOOKUP(D639,'FIN CAL LOOKUP'!$A:$J,7,1))),"Not Applicable")</f>
        <v>JAN, FY25</v>
      </c>
      <c r="N639" s="8" t="str">
        <f>IFERROR(IF(I639="Booked",VLOOKUP(K639,'FIN CAL LOOKUP'!$A:$J,10,1),IF(I639="Complete",VLOOKUP(J639,'FIN CAL LOOKUP'!$A:$J,10,1),VLOOKUP(D639,'FIN CAL LOOKUP'!$A:$J,10,1))),"Not Applicable")</f>
        <v>Q3, FY25</v>
      </c>
    </row>
    <row r="640" spans="1:14" x14ac:dyDescent="0.25">
      <c r="A640" t="s">
        <v>12</v>
      </c>
      <c r="B640" t="s">
        <v>22</v>
      </c>
      <c r="C640" t="s">
        <v>16</v>
      </c>
      <c r="D640" s="3">
        <v>45530</v>
      </c>
      <c r="E640" t="s">
        <v>57</v>
      </c>
      <c r="F640" t="s">
        <v>58</v>
      </c>
      <c r="G640" t="s">
        <v>59</v>
      </c>
      <c r="H640" t="s">
        <v>1366</v>
      </c>
      <c r="I640" t="s">
        <v>5</v>
      </c>
      <c r="J640" s="3"/>
      <c r="K640" s="3">
        <v>45509</v>
      </c>
      <c r="M640" s="8" t="str">
        <f>IFERROR(IF(I640="Booked",VLOOKUP(K640,'FIN CAL LOOKUP'!$A:$J,7,1),IF(I640="Complete",VLOOKUP(J640,'FIN CAL LOOKUP'!$A:$J,7,1),VLOOKUP(D640,'FIN CAL LOOKUP'!$A:$J,7,1))),"Not Applicable")</f>
        <v>AUG, FY25</v>
      </c>
      <c r="N640" s="8" t="str">
        <f>IFERROR(IF(I640="Booked",VLOOKUP(K640,'FIN CAL LOOKUP'!$A:$J,10,1),IF(I640="Complete",VLOOKUP(J640,'FIN CAL LOOKUP'!$A:$J,10,1),VLOOKUP(D640,'FIN CAL LOOKUP'!$A:$J,10,1))),"Not Applicable")</f>
        <v>Q1, FY25</v>
      </c>
    </row>
    <row r="641" spans="1:14" x14ac:dyDescent="0.25">
      <c r="A641" t="s">
        <v>12</v>
      </c>
      <c r="B641" t="s">
        <v>22</v>
      </c>
      <c r="C641" t="s">
        <v>16</v>
      </c>
      <c r="D641" s="3">
        <v>45530</v>
      </c>
      <c r="E641" t="s">
        <v>57</v>
      </c>
      <c r="F641" t="s">
        <v>58</v>
      </c>
      <c r="G641" t="s">
        <v>59</v>
      </c>
      <c r="H641" t="s">
        <v>1367</v>
      </c>
      <c r="I641" t="s">
        <v>5</v>
      </c>
      <c r="J641" s="3"/>
      <c r="K641" s="3">
        <v>45509</v>
      </c>
      <c r="M641" s="8" t="str">
        <f>IFERROR(IF(I641="Booked",VLOOKUP(K641,'FIN CAL LOOKUP'!$A:$J,7,1),IF(I641="Complete",VLOOKUP(J641,'FIN CAL LOOKUP'!$A:$J,7,1),VLOOKUP(D641,'FIN CAL LOOKUP'!$A:$J,7,1))),"Not Applicable")</f>
        <v>AUG, FY25</v>
      </c>
      <c r="N641" s="8" t="str">
        <f>IFERROR(IF(I641="Booked",VLOOKUP(K641,'FIN CAL LOOKUP'!$A:$J,10,1),IF(I641="Complete",VLOOKUP(J641,'FIN CAL LOOKUP'!$A:$J,10,1),VLOOKUP(D641,'FIN CAL LOOKUP'!$A:$J,10,1))),"Not Applicable")</f>
        <v>Q1, FY25</v>
      </c>
    </row>
    <row r="642" spans="1:14" x14ac:dyDescent="0.25">
      <c r="A642" t="s">
        <v>12</v>
      </c>
      <c r="B642" t="s">
        <v>22</v>
      </c>
      <c r="C642" t="s">
        <v>16</v>
      </c>
      <c r="D642" s="3">
        <v>45530</v>
      </c>
      <c r="E642" t="s">
        <v>57</v>
      </c>
      <c r="F642" t="s">
        <v>58</v>
      </c>
      <c r="G642" t="s">
        <v>59</v>
      </c>
      <c r="H642" t="s">
        <v>1368</v>
      </c>
      <c r="I642" t="s">
        <v>5</v>
      </c>
      <c r="J642" s="3"/>
      <c r="K642" s="3">
        <v>45509</v>
      </c>
      <c r="M642" s="8" t="str">
        <f>IFERROR(IF(I642="Booked",VLOOKUP(K642,'FIN CAL LOOKUP'!$A:$J,7,1),IF(I642="Complete",VLOOKUP(J642,'FIN CAL LOOKUP'!$A:$J,7,1),VLOOKUP(D642,'FIN CAL LOOKUP'!$A:$J,7,1))),"Not Applicable")</f>
        <v>AUG, FY25</v>
      </c>
      <c r="N642" s="8" t="str">
        <f>IFERROR(IF(I642="Booked",VLOOKUP(K642,'FIN CAL LOOKUP'!$A:$J,10,1),IF(I642="Complete",VLOOKUP(J642,'FIN CAL LOOKUP'!$A:$J,10,1),VLOOKUP(D642,'FIN CAL LOOKUP'!$A:$J,10,1))),"Not Applicable")</f>
        <v>Q1, FY25</v>
      </c>
    </row>
    <row r="643" spans="1:14" x14ac:dyDescent="0.25">
      <c r="A643" t="s">
        <v>12</v>
      </c>
      <c r="B643" t="s">
        <v>22</v>
      </c>
      <c r="C643" t="s">
        <v>16</v>
      </c>
      <c r="D643" s="3">
        <v>45530</v>
      </c>
      <c r="E643" t="s">
        <v>57</v>
      </c>
      <c r="F643" t="s">
        <v>58</v>
      </c>
      <c r="G643" t="s">
        <v>59</v>
      </c>
      <c r="H643" t="s">
        <v>1369</v>
      </c>
      <c r="I643" t="s">
        <v>5</v>
      </c>
      <c r="J643" s="3"/>
      <c r="K643" s="3">
        <v>45509</v>
      </c>
      <c r="M643" s="8" t="str">
        <f>IFERROR(IF(I643="Booked",VLOOKUP(K643,'FIN CAL LOOKUP'!$A:$J,7,1),IF(I643="Complete",VLOOKUP(J643,'FIN CAL LOOKUP'!$A:$J,7,1),VLOOKUP(D643,'FIN CAL LOOKUP'!$A:$J,7,1))),"Not Applicable")</f>
        <v>AUG, FY25</v>
      </c>
      <c r="N643" s="8" t="str">
        <f>IFERROR(IF(I643="Booked",VLOOKUP(K643,'FIN CAL LOOKUP'!$A:$J,10,1),IF(I643="Complete",VLOOKUP(J643,'FIN CAL LOOKUP'!$A:$J,10,1),VLOOKUP(D643,'FIN CAL LOOKUP'!$A:$J,10,1))),"Not Applicable")</f>
        <v>Q1, FY25</v>
      </c>
    </row>
    <row r="644" spans="1:14" x14ac:dyDescent="0.25">
      <c r="A644" t="s">
        <v>12</v>
      </c>
      <c r="B644" t="s">
        <v>22</v>
      </c>
      <c r="C644" t="s">
        <v>16</v>
      </c>
      <c r="D644" s="3">
        <v>45530</v>
      </c>
      <c r="E644" t="s">
        <v>57</v>
      </c>
      <c r="F644" t="s">
        <v>58</v>
      </c>
      <c r="G644" t="s">
        <v>59</v>
      </c>
      <c r="H644" t="s">
        <v>1370</v>
      </c>
      <c r="I644" t="s">
        <v>5</v>
      </c>
      <c r="J644" s="3"/>
      <c r="K644" s="3">
        <v>45509</v>
      </c>
      <c r="M644" s="8" t="str">
        <f>IFERROR(IF(I644="Booked",VLOOKUP(K644,'FIN CAL LOOKUP'!$A:$J,7,1),IF(I644="Complete",VLOOKUP(J644,'FIN CAL LOOKUP'!$A:$J,7,1),VLOOKUP(D644,'FIN CAL LOOKUP'!$A:$J,7,1))),"Not Applicable")</f>
        <v>AUG, FY25</v>
      </c>
      <c r="N644" s="8" t="str">
        <f>IFERROR(IF(I644="Booked",VLOOKUP(K644,'FIN CAL LOOKUP'!$A:$J,10,1),IF(I644="Complete",VLOOKUP(J644,'FIN CAL LOOKUP'!$A:$J,10,1),VLOOKUP(D644,'FIN CAL LOOKUP'!$A:$J,10,1))),"Not Applicable")</f>
        <v>Q1, FY25</v>
      </c>
    </row>
    <row r="645" spans="1:14" x14ac:dyDescent="0.25">
      <c r="A645" t="s">
        <v>12</v>
      </c>
      <c r="B645" t="s">
        <v>22</v>
      </c>
      <c r="C645" t="s">
        <v>16</v>
      </c>
      <c r="D645" s="3">
        <v>45530</v>
      </c>
      <c r="E645" t="s">
        <v>57</v>
      </c>
      <c r="F645" t="s">
        <v>58</v>
      </c>
      <c r="G645" t="s">
        <v>59</v>
      </c>
      <c r="H645" t="s">
        <v>8</v>
      </c>
      <c r="I645" t="s">
        <v>17</v>
      </c>
      <c r="J645" s="3">
        <v>45579</v>
      </c>
      <c r="K645" s="3">
        <v>44635</v>
      </c>
      <c r="M645" s="8" t="str">
        <f>IFERROR(IF(I645="Booked",VLOOKUP(K645,'FIN CAL LOOKUP'!$A:$J,7,1),IF(I645="Complete",VLOOKUP(J645,'FIN CAL LOOKUP'!$A:$J,7,1),VLOOKUP(D645,'FIN CAL LOOKUP'!$A:$J,7,1))),"Not Applicable")</f>
        <v>OCT, FY25</v>
      </c>
      <c r="N645" s="8" t="str">
        <f>IFERROR(IF(I645="Booked",VLOOKUP(K645,'FIN CAL LOOKUP'!$A:$J,10,1),IF(I645="Complete",VLOOKUP(J645,'FIN CAL LOOKUP'!$A:$J,10,1),VLOOKUP(D645,'FIN CAL LOOKUP'!$A:$J,10,1))),"Not Applicable")</f>
        <v>Q2, FY25</v>
      </c>
    </row>
    <row r="646" spans="1:14" x14ac:dyDescent="0.25">
      <c r="A646" t="s">
        <v>12</v>
      </c>
      <c r="B646" t="s">
        <v>22</v>
      </c>
      <c r="C646" t="s">
        <v>16</v>
      </c>
      <c r="D646" s="3">
        <v>45530</v>
      </c>
      <c r="E646" t="s">
        <v>57</v>
      </c>
      <c r="F646" t="s">
        <v>58</v>
      </c>
      <c r="G646" t="s">
        <v>59</v>
      </c>
      <c r="H646" t="s">
        <v>9</v>
      </c>
      <c r="I646" t="s">
        <v>17</v>
      </c>
      <c r="J646" s="3">
        <v>45665</v>
      </c>
      <c r="K646" s="3">
        <v>45509</v>
      </c>
      <c r="M646" s="8" t="str">
        <f>IFERROR(IF(I646="Booked",VLOOKUP(K646,'FIN CAL LOOKUP'!$A:$J,7,1),IF(I646="Complete",VLOOKUP(J646,'FIN CAL LOOKUP'!$A:$J,7,1),VLOOKUP(D646,'FIN CAL LOOKUP'!$A:$J,7,1))),"Not Applicable")</f>
        <v>JAN, FY25</v>
      </c>
      <c r="N646" s="8" t="str">
        <f>IFERROR(IF(I646="Booked",VLOOKUP(K646,'FIN CAL LOOKUP'!$A:$J,10,1),IF(I646="Complete",VLOOKUP(J646,'FIN CAL LOOKUP'!$A:$J,10,1),VLOOKUP(D646,'FIN CAL LOOKUP'!$A:$J,10,1))),"Not Applicable")</f>
        <v>Q3, FY25</v>
      </c>
    </row>
    <row r="647" spans="1:14" x14ac:dyDescent="0.25">
      <c r="A647" t="s">
        <v>12</v>
      </c>
      <c r="B647" t="s">
        <v>22</v>
      </c>
      <c r="C647" t="s">
        <v>16</v>
      </c>
      <c r="D647" s="3">
        <v>45530</v>
      </c>
      <c r="E647" t="s">
        <v>57</v>
      </c>
      <c r="F647" t="s">
        <v>58</v>
      </c>
      <c r="G647" t="s">
        <v>59</v>
      </c>
      <c r="H647" t="s">
        <v>10</v>
      </c>
      <c r="I647" t="s">
        <v>17</v>
      </c>
      <c r="J647" s="3">
        <v>44449</v>
      </c>
      <c r="K647" s="3">
        <v>44417</v>
      </c>
      <c r="M647" s="8" t="str">
        <f>IFERROR(IF(I647="Booked",VLOOKUP(K647,'FIN CAL LOOKUP'!$A:$J,7,1),IF(I647="Complete",VLOOKUP(J647,'FIN CAL LOOKUP'!$A:$J,7,1),VLOOKUP(D647,'FIN CAL LOOKUP'!$A:$J,7,1))),"Not Applicable")</f>
        <v>SEP, FY22</v>
      </c>
      <c r="N647" s="8" t="str">
        <f>IFERROR(IF(I647="Booked",VLOOKUP(K647,'FIN CAL LOOKUP'!$A:$J,10,1),IF(I647="Complete",VLOOKUP(J647,'FIN CAL LOOKUP'!$A:$J,10,1),VLOOKUP(D647,'FIN CAL LOOKUP'!$A:$J,10,1))),"Not Applicable")</f>
        <v>Q1, FY22</v>
      </c>
    </row>
    <row r="648" spans="1:14" x14ac:dyDescent="0.25">
      <c r="A648" t="s">
        <v>12</v>
      </c>
      <c r="B648" t="s">
        <v>22</v>
      </c>
      <c r="C648" t="s">
        <v>16</v>
      </c>
      <c r="D648" s="3">
        <v>45530</v>
      </c>
      <c r="E648" t="s">
        <v>57</v>
      </c>
      <c r="F648" t="s">
        <v>58</v>
      </c>
      <c r="G648" t="s">
        <v>59</v>
      </c>
      <c r="H648" t="s">
        <v>11</v>
      </c>
      <c r="I648" t="s">
        <v>17</v>
      </c>
      <c r="J648" s="3">
        <v>44232</v>
      </c>
      <c r="K648" s="3">
        <v>44167</v>
      </c>
      <c r="M648" s="8" t="str">
        <f>IFERROR(IF(I648="Booked",VLOOKUP(K648,'FIN CAL LOOKUP'!$A:$J,7,1),IF(I648="Complete",VLOOKUP(J648,'FIN CAL LOOKUP'!$A:$J,7,1),VLOOKUP(D648,'FIN CAL LOOKUP'!$A:$J,7,1))),"Not Applicable")</f>
        <v>FEB, FY21</v>
      </c>
      <c r="N648" s="8" t="str">
        <f>IFERROR(IF(I648="Booked",VLOOKUP(K648,'FIN CAL LOOKUP'!$A:$J,10,1),IF(I648="Complete",VLOOKUP(J648,'FIN CAL LOOKUP'!$A:$J,10,1),VLOOKUP(D648,'FIN CAL LOOKUP'!$A:$J,10,1))),"Not Applicable")</f>
        <v>Q3, FY21</v>
      </c>
    </row>
    <row r="649" spans="1:14" x14ac:dyDescent="0.25">
      <c r="A649" t="s">
        <v>60</v>
      </c>
      <c r="B649" t="s">
        <v>61</v>
      </c>
      <c r="C649" t="s">
        <v>14</v>
      </c>
      <c r="D649" s="3">
        <v>45530</v>
      </c>
      <c r="E649" t="s">
        <v>62</v>
      </c>
      <c r="F649" t="s">
        <v>63</v>
      </c>
      <c r="G649" t="s">
        <v>64</v>
      </c>
      <c r="H649" t="s">
        <v>4</v>
      </c>
      <c r="I649" t="s">
        <v>17</v>
      </c>
      <c r="J649" s="3">
        <v>45539</v>
      </c>
      <c r="K649" s="3">
        <v>45504</v>
      </c>
      <c r="M649" s="8" t="str">
        <f>IFERROR(IF(I649="Booked",VLOOKUP(K649,'FIN CAL LOOKUP'!$A:$J,7,1),IF(I649="Complete",VLOOKUP(J649,'FIN CAL LOOKUP'!$A:$J,7,1),VLOOKUP(D649,'FIN CAL LOOKUP'!$A:$J,7,1))),"Not Applicable")</f>
        <v>SEP, FY25</v>
      </c>
      <c r="N649" s="8" t="str">
        <f>IFERROR(IF(I649="Booked",VLOOKUP(K649,'FIN CAL LOOKUP'!$A:$J,10,1),IF(I649="Complete",VLOOKUP(J649,'FIN CAL LOOKUP'!$A:$J,10,1),VLOOKUP(D649,'FIN CAL LOOKUP'!$A:$J,10,1))),"Not Applicable")</f>
        <v>Q1, FY25</v>
      </c>
    </row>
    <row r="650" spans="1:14" x14ac:dyDescent="0.25">
      <c r="A650" t="s">
        <v>60</v>
      </c>
      <c r="B650" t="s">
        <v>61</v>
      </c>
      <c r="C650" t="s">
        <v>14</v>
      </c>
      <c r="D650" s="3">
        <v>45530</v>
      </c>
      <c r="E650" t="s">
        <v>62</v>
      </c>
      <c r="F650" t="s">
        <v>63</v>
      </c>
      <c r="G650" t="s">
        <v>64</v>
      </c>
      <c r="H650" t="s">
        <v>7</v>
      </c>
      <c r="I650" t="s">
        <v>17</v>
      </c>
      <c r="J650" s="3">
        <v>45539</v>
      </c>
      <c r="K650" s="3">
        <v>45504</v>
      </c>
      <c r="M650" s="8" t="str">
        <f>IFERROR(IF(I650="Booked",VLOOKUP(K650,'FIN CAL LOOKUP'!$A:$J,7,1),IF(I650="Complete",VLOOKUP(J650,'FIN CAL LOOKUP'!$A:$J,7,1),VLOOKUP(D650,'FIN CAL LOOKUP'!$A:$J,7,1))),"Not Applicable")</f>
        <v>SEP, FY25</v>
      </c>
      <c r="N650" s="8" t="str">
        <f>IFERROR(IF(I650="Booked",VLOOKUP(K650,'FIN CAL LOOKUP'!$A:$J,10,1),IF(I650="Complete",VLOOKUP(J650,'FIN CAL LOOKUP'!$A:$J,10,1),VLOOKUP(D650,'FIN CAL LOOKUP'!$A:$J,10,1))),"Not Applicable")</f>
        <v>Q1, FY25</v>
      </c>
    </row>
    <row r="651" spans="1:14" x14ac:dyDescent="0.25">
      <c r="A651" t="s">
        <v>60</v>
      </c>
      <c r="B651" t="s">
        <v>61</v>
      </c>
      <c r="C651" t="s">
        <v>14</v>
      </c>
      <c r="D651" s="3">
        <v>45530</v>
      </c>
      <c r="E651" t="s">
        <v>62</v>
      </c>
      <c r="F651" t="s">
        <v>63</v>
      </c>
      <c r="G651" t="s">
        <v>64</v>
      </c>
      <c r="H651" t="s">
        <v>1366</v>
      </c>
      <c r="I651" t="s">
        <v>17</v>
      </c>
      <c r="J651" s="3">
        <v>45538</v>
      </c>
      <c r="K651" s="3">
        <v>45504</v>
      </c>
      <c r="M651" s="8" t="str">
        <f>IFERROR(IF(I651="Booked",VLOOKUP(K651,'FIN CAL LOOKUP'!$A:$J,7,1),IF(I651="Complete",VLOOKUP(J651,'FIN CAL LOOKUP'!$A:$J,7,1),VLOOKUP(D651,'FIN CAL LOOKUP'!$A:$J,7,1))),"Not Applicable")</f>
        <v>SEP, FY25</v>
      </c>
      <c r="N651" s="8" t="str">
        <f>IFERROR(IF(I651="Booked",VLOOKUP(K651,'FIN CAL LOOKUP'!$A:$J,10,1),IF(I651="Complete",VLOOKUP(J651,'FIN CAL LOOKUP'!$A:$J,10,1),VLOOKUP(D651,'FIN CAL LOOKUP'!$A:$J,10,1))),"Not Applicable")</f>
        <v>Q1, FY25</v>
      </c>
    </row>
    <row r="652" spans="1:14" x14ac:dyDescent="0.25">
      <c r="A652" t="s">
        <v>60</v>
      </c>
      <c r="B652" t="s">
        <v>61</v>
      </c>
      <c r="C652" t="s">
        <v>14</v>
      </c>
      <c r="D652" s="3">
        <v>45530</v>
      </c>
      <c r="E652" t="s">
        <v>62</v>
      </c>
      <c r="F652" t="s">
        <v>63</v>
      </c>
      <c r="G652" t="s">
        <v>64</v>
      </c>
      <c r="H652" t="s">
        <v>1367</v>
      </c>
      <c r="I652" t="s">
        <v>17</v>
      </c>
      <c r="J652" s="3">
        <v>45538</v>
      </c>
      <c r="K652" s="3">
        <v>45504</v>
      </c>
      <c r="M652" s="8" t="str">
        <f>IFERROR(IF(I652="Booked",VLOOKUP(K652,'FIN CAL LOOKUP'!$A:$J,7,1),IF(I652="Complete",VLOOKUP(J652,'FIN CAL LOOKUP'!$A:$J,7,1),VLOOKUP(D652,'FIN CAL LOOKUP'!$A:$J,7,1))),"Not Applicable")</f>
        <v>SEP, FY25</v>
      </c>
      <c r="N652" s="8" t="str">
        <f>IFERROR(IF(I652="Booked",VLOOKUP(K652,'FIN CAL LOOKUP'!$A:$J,10,1),IF(I652="Complete",VLOOKUP(J652,'FIN CAL LOOKUP'!$A:$J,10,1),VLOOKUP(D652,'FIN CAL LOOKUP'!$A:$J,10,1))),"Not Applicable")</f>
        <v>Q1, FY25</v>
      </c>
    </row>
    <row r="653" spans="1:14" x14ac:dyDescent="0.25">
      <c r="A653" t="s">
        <v>60</v>
      </c>
      <c r="B653" t="s">
        <v>61</v>
      </c>
      <c r="C653" t="s">
        <v>14</v>
      </c>
      <c r="D653" s="3">
        <v>45530</v>
      </c>
      <c r="E653" t="s">
        <v>62</v>
      </c>
      <c r="F653" t="s">
        <v>63</v>
      </c>
      <c r="G653" t="s">
        <v>64</v>
      </c>
      <c r="H653" t="s">
        <v>1368</v>
      </c>
      <c r="I653" t="s">
        <v>17</v>
      </c>
      <c r="J653" s="3">
        <v>45539</v>
      </c>
      <c r="K653" s="3">
        <v>45504</v>
      </c>
      <c r="M653" s="8" t="str">
        <f>IFERROR(IF(I653="Booked",VLOOKUP(K653,'FIN CAL LOOKUP'!$A:$J,7,1),IF(I653="Complete",VLOOKUP(J653,'FIN CAL LOOKUP'!$A:$J,7,1),VLOOKUP(D653,'FIN CAL LOOKUP'!$A:$J,7,1))),"Not Applicable")</f>
        <v>SEP, FY25</v>
      </c>
      <c r="N653" s="8" t="str">
        <f>IFERROR(IF(I653="Booked",VLOOKUP(K653,'FIN CAL LOOKUP'!$A:$J,10,1),IF(I653="Complete",VLOOKUP(J653,'FIN CAL LOOKUP'!$A:$J,10,1),VLOOKUP(D653,'FIN CAL LOOKUP'!$A:$J,10,1))),"Not Applicable")</f>
        <v>Q1, FY25</v>
      </c>
    </row>
    <row r="654" spans="1:14" x14ac:dyDescent="0.25">
      <c r="A654" t="s">
        <v>60</v>
      </c>
      <c r="B654" t="s">
        <v>61</v>
      </c>
      <c r="C654" t="s">
        <v>14</v>
      </c>
      <c r="D654" s="3">
        <v>45530</v>
      </c>
      <c r="E654" t="s">
        <v>62</v>
      </c>
      <c r="F654" t="s">
        <v>63</v>
      </c>
      <c r="G654" t="s">
        <v>64</v>
      </c>
      <c r="H654" t="s">
        <v>1369</v>
      </c>
      <c r="I654" t="s">
        <v>17</v>
      </c>
      <c r="J654" s="3">
        <v>45541</v>
      </c>
      <c r="K654" s="3">
        <v>45504</v>
      </c>
      <c r="M654" s="8" t="str">
        <f>IFERROR(IF(I654="Booked",VLOOKUP(K654,'FIN CAL LOOKUP'!$A:$J,7,1),IF(I654="Complete",VLOOKUP(J654,'FIN CAL LOOKUP'!$A:$J,7,1),VLOOKUP(D654,'FIN CAL LOOKUP'!$A:$J,7,1))),"Not Applicable")</f>
        <v>SEP, FY25</v>
      </c>
      <c r="N654" s="8" t="str">
        <f>IFERROR(IF(I654="Booked",VLOOKUP(K654,'FIN CAL LOOKUP'!$A:$J,10,1),IF(I654="Complete",VLOOKUP(J654,'FIN CAL LOOKUP'!$A:$J,10,1),VLOOKUP(D654,'FIN CAL LOOKUP'!$A:$J,10,1))),"Not Applicable")</f>
        <v>Q1, FY25</v>
      </c>
    </row>
    <row r="655" spans="1:14" x14ac:dyDescent="0.25">
      <c r="A655" t="s">
        <v>60</v>
      </c>
      <c r="B655" t="s">
        <v>61</v>
      </c>
      <c r="C655" t="s">
        <v>14</v>
      </c>
      <c r="D655" s="3">
        <v>45530</v>
      </c>
      <c r="E655" t="s">
        <v>62</v>
      </c>
      <c r="F655" t="s">
        <v>63</v>
      </c>
      <c r="G655" t="s">
        <v>64</v>
      </c>
      <c r="H655" t="s">
        <v>1370</v>
      </c>
      <c r="I655" t="s">
        <v>17</v>
      </c>
      <c r="J655" s="3">
        <v>45539</v>
      </c>
      <c r="K655" s="3">
        <v>45504</v>
      </c>
      <c r="M655" s="8" t="str">
        <f>IFERROR(IF(I655="Booked",VLOOKUP(K655,'FIN CAL LOOKUP'!$A:$J,7,1),IF(I655="Complete",VLOOKUP(J655,'FIN CAL LOOKUP'!$A:$J,7,1),VLOOKUP(D655,'FIN CAL LOOKUP'!$A:$J,7,1))),"Not Applicable")</f>
        <v>SEP, FY25</v>
      </c>
      <c r="N655" s="8" t="str">
        <f>IFERROR(IF(I655="Booked",VLOOKUP(K655,'FIN CAL LOOKUP'!$A:$J,10,1),IF(I655="Complete",VLOOKUP(J655,'FIN CAL LOOKUP'!$A:$J,10,1),VLOOKUP(D655,'FIN CAL LOOKUP'!$A:$J,10,1))),"Not Applicable")</f>
        <v>Q1, FY25</v>
      </c>
    </row>
    <row r="656" spans="1:14" x14ac:dyDescent="0.25">
      <c r="A656" t="s">
        <v>60</v>
      </c>
      <c r="B656" t="s">
        <v>61</v>
      </c>
      <c r="C656" t="s">
        <v>14</v>
      </c>
      <c r="D656" s="3">
        <v>45530</v>
      </c>
      <c r="E656" t="s">
        <v>62</v>
      </c>
      <c r="F656" t="s">
        <v>63</v>
      </c>
      <c r="G656" t="s">
        <v>64</v>
      </c>
      <c r="H656" t="s">
        <v>8</v>
      </c>
      <c r="I656" t="s">
        <v>17</v>
      </c>
      <c r="J656" s="3">
        <v>45539</v>
      </c>
      <c r="K656" s="3">
        <v>45504</v>
      </c>
      <c r="M656" s="8" t="str">
        <f>IFERROR(IF(I656="Booked",VLOOKUP(K656,'FIN CAL LOOKUP'!$A:$J,7,1),IF(I656="Complete",VLOOKUP(J656,'FIN CAL LOOKUP'!$A:$J,7,1),VLOOKUP(D656,'FIN CAL LOOKUP'!$A:$J,7,1))),"Not Applicable")</f>
        <v>SEP, FY25</v>
      </c>
      <c r="N656" s="8" t="str">
        <f>IFERROR(IF(I656="Booked",VLOOKUP(K656,'FIN CAL LOOKUP'!$A:$J,10,1),IF(I656="Complete",VLOOKUP(J656,'FIN CAL LOOKUP'!$A:$J,10,1),VLOOKUP(D656,'FIN CAL LOOKUP'!$A:$J,10,1))),"Not Applicable")</f>
        <v>Q1, FY25</v>
      </c>
    </row>
    <row r="657" spans="1:14" x14ac:dyDescent="0.25">
      <c r="A657" t="s">
        <v>60</v>
      </c>
      <c r="B657" t="s">
        <v>61</v>
      </c>
      <c r="C657" t="s">
        <v>14</v>
      </c>
      <c r="D657" s="3">
        <v>45530</v>
      </c>
      <c r="E657" t="s">
        <v>62</v>
      </c>
      <c r="F657" t="s">
        <v>63</v>
      </c>
      <c r="G657" t="s">
        <v>64</v>
      </c>
      <c r="H657" t="s">
        <v>9</v>
      </c>
      <c r="I657" t="s">
        <v>17</v>
      </c>
      <c r="J657" s="3">
        <v>45534</v>
      </c>
      <c r="K657" s="3">
        <v>45504</v>
      </c>
      <c r="M657" s="8" t="str">
        <f>IFERROR(IF(I657="Booked",VLOOKUP(K657,'FIN CAL LOOKUP'!$A:$J,7,1),IF(I657="Complete",VLOOKUP(J657,'FIN CAL LOOKUP'!$A:$J,7,1),VLOOKUP(D657,'FIN CAL LOOKUP'!$A:$J,7,1))),"Not Applicable")</f>
        <v>AUG, FY25</v>
      </c>
      <c r="N657" s="8" t="str">
        <f>IFERROR(IF(I657="Booked",VLOOKUP(K657,'FIN CAL LOOKUP'!$A:$J,10,1),IF(I657="Complete",VLOOKUP(J657,'FIN CAL LOOKUP'!$A:$J,10,1),VLOOKUP(D657,'FIN CAL LOOKUP'!$A:$J,10,1))),"Not Applicable")</f>
        <v>Q1, FY25</v>
      </c>
    </row>
    <row r="658" spans="1:14" x14ac:dyDescent="0.25">
      <c r="A658" t="s">
        <v>60</v>
      </c>
      <c r="B658" t="s">
        <v>61</v>
      </c>
      <c r="C658" t="s">
        <v>14</v>
      </c>
      <c r="D658" s="3">
        <v>45530</v>
      </c>
      <c r="E658" t="s">
        <v>62</v>
      </c>
      <c r="F658" t="s">
        <v>63</v>
      </c>
      <c r="G658" t="s">
        <v>64</v>
      </c>
      <c r="H658" t="s">
        <v>10</v>
      </c>
      <c r="I658" t="s">
        <v>17</v>
      </c>
      <c r="J658" s="3">
        <v>45534</v>
      </c>
      <c r="K658" s="3">
        <v>45504</v>
      </c>
      <c r="M658" s="8" t="str">
        <f>IFERROR(IF(I658="Booked",VLOOKUP(K658,'FIN CAL LOOKUP'!$A:$J,7,1),IF(I658="Complete",VLOOKUP(J658,'FIN CAL LOOKUP'!$A:$J,7,1),VLOOKUP(D658,'FIN CAL LOOKUP'!$A:$J,7,1))),"Not Applicable")</f>
        <v>AUG, FY25</v>
      </c>
      <c r="N658" s="8" t="str">
        <f>IFERROR(IF(I658="Booked",VLOOKUP(K658,'FIN CAL LOOKUP'!$A:$J,10,1),IF(I658="Complete",VLOOKUP(J658,'FIN CAL LOOKUP'!$A:$J,10,1),VLOOKUP(D658,'FIN CAL LOOKUP'!$A:$J,10,1))),"Not Applicable")</f>
        <v>Q1, FY25</v>
      </c>
    </row>
    <row r="659" spans="1:14" x14ac:dyDescent="0.25">
      <c r="A659" t="s">
        <v>60</v>
      </c>
      <c r="B659" t="s">
        <v>61</v>
      </c>
      <c r="C659" t="s">
        <v>14</v>
      </c>
      <c r="D659" s="3">
        <v>45530</v>
      </c>
      <c r="E659" t="s">
        <v>62</v>
      </c>
      <c r="F659" t="s">
        <v>63</v>
      </c>
      <c r="G659" t="s">
        <v>64</v>
      </c>
      <c r="H659" t="s">
        <v>10</v>
      </c>
      <c r="I659" t="s">
        <v>17</v>
      </c>
      <c r="J659" s="3">
        <v>45544</v>
      </c>
      <c r="K659" s="3">
        <v>45544</v>
      </c>
      <c r="M659" s="8" t="str">
        <f>IFERROR(IF(I659="Booked",VLOOKUP(K659,'FIN CAL LOOKUP'!$A:$J,7,1),IF(I659="Complete",VLOOKUP(J659,'FIN CAL LOOKUP'!$A:$J,7,1),VLOOKUP(D659,'FIN CAL LOOKUP'!$A:$J,7,1))),"Not Applicable")</f>
        <v>SEP, FY25</v>
      </c>
      <c r="N659" s="8" t="str">
        <f>IFERROR(IF(I659="Booked",VLOOKUP(K659,'FIN CAL LOOKUP'!$A:$J,10,1),IF(I659="Complete",VLOOKUP(J659,'FIN CAL LOOKUP'!$A:$J,10,1),VLOOKUP(D659,'FIN CAL LOOKUP'!$A:$J,10,1))),"Not Applicable")</f>
        <v>Q1, FY25</v>
      </c>
    </row>
    <row r="660" spans="1:14" x14ac:dyDescent="0.25">
      <c r="A660" t="s">
        <v>60</v>
      </c>
      <c r="B660" t="s">
        <v>61</v>
      </c>
      <c r="C660" t="s">
        <v>14</v>
      </c>
      <c r="D660" s="3">
        <v>45530</v>
      </c>
      <c r="E660" t="s">
        <v>62</v>
      </c>
      <c r="F660" t="s">
        <v>63</v>
      </c>
      <c r="G660" t="s">
        <v>64</v>
      </c>
      <c r="H660" t="s">
        <v>11</v>
      </c>
      <c r="I660" t="s">
        <v>17</v>
      </c>
      <c r="J660" s="3">
        <v>45538</v>
      </c>
      <c r="K660" s="3">
        <v>45504</v>
      </c>
      <c r="M660" s="8" t="str">
        <f>IFERROR(IF(I660="Booked",VLOOKUP(K660,'FIN CAL LOOKUP'!$A:$J,7,1),IF(I660="Complete",VLOOKUP(J660,'FIN CAL LOOKUP'!$A:$J,7,1),VLOOKUP(D660,'FIN CAL LOOKUP'!$A:$J,7,1))),"Not Applicable")</f>
        <v>SEP, FY25</v>
      </c>
      <c r="N660" s="8" t="str">
        <f>IFERROR(IF(I660="Booked",VLOOKUP(K660,'FIN CAL LOOKUP'!$A:$J,10,1),IF(I660="Complete",VLOOKUP(J660,'FIN CAL LOOKUP'!$A:$J,10,1),VLOOKUP(D660,'FIN CAL LOOKUP'!$A:$J,10,1))),"Not Applicable")</f>
        <v>Q1, FY25</v>
      </c>
    </row>
    <row r="661" spans="1:14" x14ac:dyDescent="0.25">
      <c r="A661" t="s">
        <v>1</v>
      </c>
      <c r="B661" t="s">
        <v>2</v>
      </c>
      <c r="C661" t="s">
        <v>3</v>
      </c>
      <c r="D661" s="3">
        <v>45530</v>
      </c>
      <c r="E661" t="s">
        <v>66</v>
      </c>
      <c r="F661" t="s">
        <v>67</v>
      </c>
      <c r="G661" t="s">
        <v>68</v>
      </c>
      <c r="H661" t="s">
        <v>4</v>
      </c>
      <c r="I661" t="s">
        <v>17</v>
      </c>
      <c r="J661" s="3">
        <v>45534</v>
      </c>
      <c r="K661" s="3">
        <v>45525</v>
      </c>
      <c r="M661" s="8" t="str">
        <f>IFERROR(IF(I661="Booked",VLOOKUP(K661,'FIN CAL LOOKUP'!$A:$J,7,1),IF(I661="Complete",VLOOKUP(J661,'FIN CAL LOOKUP'!$A:$J,7,1),VLOOKUP(D661,'FIN CAL LOOKUP'!$A:$J,7,1))),"Not Applicable")</f>
        <v>AUG, FY25</v>
      </c>
      <c r="N661" s="8" t="str">
        <f>IFERROR(IF(I661="Booked",VLOOKUP(K661,'FIN CAL LOOKUP'!$A:$J,10,1),IF(I661="Complete",VLOOKUP(J661,'FIN CAL LOOKUP'!$A:$J,10,1),VLOOKUP(D661,'FIN CAL LOOKUP'!$A:$J,10,1))),"Not Applicable")</f>
        <v>Q1, FY25</v>
      </c>
    </row>
    <row r="662" spans="1:14" x14ac:dyDescent="0.25">
      <c r="A662" t="s">
        <v>1</v>
      </c>
      <c r="B662" t="s">
        <v>2</v>
      </c>
      <c r="C662" t="s">
        <v>3</v>
      </c>
      <c r="D662" s="3">
        <v>45530</v>
      </c>
      <c r="E662" t="s">
        <v>66</v>
      </c>
      <c r="F662" t="s">
        <v>67</v>
      </c>
      <c r="G662" t="s">
        <v>68</v>
      </c>
      <c r="H662" t="s">
        <v>7</v>
      </c>
      <c r="I662" t="s">
        <v>17</v>
      </c>
      <c r="J662" s="3">
        <v>45534</v>
      </c>
      <c r="K662" s="3">
        <v>45525</v>
      </c>
      <c r="M662" s="8" t="str">
        <f>IFERROR(IF(I662="Booked",VLOOKUP(K662,'FIN CAL LOOKUP'!$A:$J,7,1),IF(I662="Complete",VLOOKUP(J662,'FIN CAL LOOKUP'!$A:$J,7,1),VLOOKUP(D662,'FIN CAL LOOKUP'!$A:$J,7,1))),"Not Applicable")</f>
        <v>AUG, FY25</v>
      </c>
      <c r="N662" s="8" t="str">
        <f>IFERROR(IF(I662="Booked",VLOOKUP(K662,'FIN CAL LOOKUP'!$A:$J,10,1),IF(I662="Complete",VLOOKUP(J662,'FIN CAL LOOKUP'!$A:$J,10,1),VLOOKUP(D662,'FIN CAL LOOKUP'!$A:$J,10,1))),"Not Applicable")</f>
        <v>Q1, FY25</v>
      </c>
    </row>
    <row r="663" spans="1:14" x14ac:dyDescent="0.25">
      <c r="A663" t="s">
        <v>1</v>
      </c>
      <c r="B663" t="s">
        <v>2</v>
      </c>
      <c r="C663" t="s">
        <v>3</v>
      </c>
      <c r="D663" s="3">
        <v>45530</v>
      </c>
      <c r="E663" t="s">
        <v>66</v>
      </c>
      <c r="F663" t="s">
        <v>67</v>
      </c>
      <c r="G663" t="s">
        <v>68</v>
      </c>
      <c r="H663" t="s">
        <v>1366</v>
      </c>
      <c r="I663" t="s">
        <v>17</v>
      </c>
      <c r="J663" s="3">
        <v>45534</v>
      </c>
      <c r="K663" s="3">
        <v>45525</v>
      </c>
      <c r="M663" s="8" t="str">
        <f>IFERROR(IF(I663="Booked",VLOOKUP(K663,'FIN CAL LOOKUP'!$A:$J,7,1),IF(I663="Complete",VLOOKUP(J663,'FIN CAL LOOKUP'!$A:$J,7,1),VLOOKUP(D663,'FIN CAL LOOKUP'!$A:$J,7,1))),"Not Applicable")</f>
        <v>AUG, FY25</v>
      </c>
      <c r="N663" s="8" t="str">
        <f>IFERROR(IF(I663="Booked",VLOOKUP(K663,'FIN CAL LOOKUP'!$A:$J,10,1),IF(I663="Complete",VLOOKUP(J663,'FIN CAL LOOKUP'!$A:$J,10,1),VLOOKUP(D663,'FIN CAL LOOKUP'!$A:$J,10,1))),"Not Applicable")</f>
        <v>Q1, FY25</v>
      </c>
    </row>
    <row r="664" spans="1:14" x14ac:dyDescent="0.25">
      <c r="A664" t="s">
        <v>1</v>
      </c>
      <c r="B664" t="s">
        <v>2</v>
      </c>
      <c r="C664" t="s">
        <v>3</v>
      </c>
      <c r="D664" s="3">
        <v>45530</v>
      </c>
      <c r="E664" t="s">
        <v>66</v>
      </c>
      <c r="F664" t="s">
        <v>67</v>
      </c>
      <c r="G664" t="s">
        <v>68</v>
      </c>
      <c r="H664" t="s">
        <v>1367</v>
      </c>
      <c r="I664" t="s">
        <v>17</v>
      </c>
      <c r="J664" s="3">
        <v>45534</v>
      </c>
      <c r="K664" s="3">
        <v>45525</v>
      </c>
      <c r="M664" s="8" t="str">
        <f>IFERROR(IF(I664="Booked",VLOOKUP(K664,'FIN CAL LOOKUP'!$A:$J,7,1),IF(I664="Complete",VLOOKUP(J664,'FIN CAL LOOKUP'!$A:$J,7,1),VLOOKUP(D664,'FIN CAL LOOKUP'!$A:$J,7,1))),"Not Applicable")</f>
        <v>AUG, FY25</v>
      </c>
      <c r="N664" s="8" t="str">
        <f>IFERROR(IF(I664="Booked",VLOOKUP(K664,'FIN CAL LOOKUP'!$A:$J,10,1),IF(I664="Complete",VLOOKUP(J664,'FIN CAL LOOKUP'!$A:$J,10,1),VLOOKUP(D664,'FIN CAL LOOKUP'!$A:$J,10,1))),"Not Applicable")</f>
        <v>Q1, FY25</v>
      </c>
    </row>
    <row r="665" spans="1:14" x14ac:dyDescent="0.25">
      <c r="A665" t="s">
        <v>1</v>
      </c>
      <c r="B665" t="s">
        <v>2</v>
      </c>
      <c r="C665" t="s">
        <v>3</v>
      </c>
      <c r="D665" s="3">
        <v>45530</v>
      </c>
      <c r="E665" t="s">
        <v>66</v>
      </c>
      <c r="F665" t="s">
        <v>67</v>
      </c>
      <c r="G665" t="s">
        <v>68</v>
      </c>
      <c r="H665" t="s">
        <v>1368</v>
      </c>
      <c r="I665" t="s">
        <v>17</v>
      </c>
      <c r="J665" s="3">
        <v>45534</v>
      </c>
      <c r="K665" s="3">
        <v>45525</v>
      </c>
      <c r="M665" s="8" t="str">
        <f>IFERROR(IF(I665="Booked",VLOOKUP(K665,'FIN CAL LOOKUP'!$A:$J,7,1),IF(I665="Complete",VLOOKUP(J665,'FIN CAL LOOKUP'!$A:$J,7,1),VLOOKUP(D665,'FIN CAL LOOKUP'!$A:$J,7,1))),"Not Applicable")</f>
        <v>AUG, FY25</v>
      </c>
      <c r="N665" s="8" t="str">
        <f>IFERROR(IF(I665="Booked",VLOOKUP(K665,'FIN CAL LOOKUP'!$A:$J,10,1),IF(I665="Complete",VLOOKUP(J665,'FIN CAL LOOKUP'!$A:$J,10,1),VLOOKUP(D665,'FIN CAL LOOKUP'!$A:$J,10,1))),"Not Applicable")</f>
        <v>Q1, FY25</v>
      </c>
    </row>
    <row r="666" spans="1:14" x14ac:dyDescent="0.25">
      <c r="A666" t="s">
        <v>1</v>
      </c>
      <c r="B666" t="s">
        <v>2</v>
      </c>
      <c r="C666" t="s">
        <v>3</v>
      </c>
      <c r="D666" s="3">
        <v>45530</v>
      </c>
      <c r="E666" t="s">
        <v>66</v>
      </c>
      <c r="F666" t="s">
        <v>67</v>
      </c>
      <c r="G666" t="s">
        <v>68</v>
      </c>
      <c r="H666" t="s">
        <v>1369</v>
      </c>
      <c r="I666" t="s">
        <v>17</v>
      </c>
      <c r="J666" s="3">
        <v>45534</v>
      </c>
      <c r="K666" s="3">
        <v>45525</v>
      </c>
      <c r="M666" s="8" t="str">
        <f>IFERROR(IF(I666="Booked",VLOOKUP(K666,'FIN CAL LOOKUP'!$A:$J,7,1),IF(I666="Complete",VLOOKUP(J666,'FIN CAL LOOKUP'!$A:$J,7,1),VLOOKUP(D666,'FIN CAL LOOKUP'!$A:$J,7,1))),"Not Applicable")</f>
        <v>AUG, FY25</v>
      </c>
      <c r="N666" s="8" t="str">
        <f>IFERROR(IF(I666="Booked",VLOOKUP(K666,'FIN CAL LOOKUP'!$A:$J,10,1),IF(I666="Complete",VLOOKUP(J666,'FIN CAL LOOKUP'!$A:$J,10,1),VLOOKUP(D666,'FIN CAL LOOKUP'!$A:$J,10,1))),"Not Applicable")</f>
        <v>Q1, FY25</v>
      </c>
    </row>
    <row r="667" spans="1:14" x14ac:dyDescent="0.25">
      <c r="A667" t="s">
        <v>1</v>
      </c>
      <c r="B667" t="s">
        <v>2</v>
      </c>
      <c r="C667" t="s">
        <v>3</v>
      </c>
      <c r="D667" s="3">
        <v>45530</v>
      </c>
      <c r="E667" t="s">
        <v>66</v>
      </c>
      <c r="F667" t="s">
        <v>67</v>
      </c>
      <c r="G667" t="s">
        <v>68</v>
      </c>
      <c r="H667" t="s">
        <v>1370</v>
      </c>
      <c r="I667" t="s">
        <v>17</v>
      </c>
      <c r="J667" s="3">
        <v>45534</v>
      </c>
      <c r="K667" s="3">
        <v>45525</v>
      </c>
      <c r="M667" s="8" t="str">
        <f>IFERROR(IF(I667="Booked",VLOOKUP(K667,'FIN CAL LOOKUP'!$A:$J,7,1),IF(I667="Complete",VLOOKUP(J667,'FIN CAL LOOKUP'!$A:$J,7,1),VLOOKUP(D667,'FIN CAL LOOKUP'!$A:$J,7,1))),"Not Applicable")</f>
        <v>AUG, FY25</v>
      </c>
      <c r="N667" s="8" t="str">
        <f>IFERROR(IF(I667="Booked",VLOOKUP(K667,'FIN CAL LOOKUP'!$A:$J,10,1),IF(I667="Complete",VLOOKUP(J667,'FIN CAL LOOKUP'!$A:$J,10,1),VLOOKUP(D667,'FIN CAL LOOKUP'!$A:$J,10,1))),"Not Applicable")</f>
        <v>Q1, FY25</v>
      </c>
    </row>
    <row r="668" spans="1:14" x14ac:dyDescent="0.25">
      <c r="A668" t="s">
        <v>1</v>
      </c>
      <c r="B668" t="s">
        <v>2</v>
      </c>
      <c r="C668" t="s">
        <v>3</v>
      </c>
      <c r="D668" s="3">
        <v>45530</v>
      </c>
      <c r="E668" t="s">
        <v>66</v>
      </c>
      <c r="F668" t="s">
        <v>67</v>
      </c>
      <c r="G668" t="s">
        <v>68</v>
      </c>
      <c r="H668" t="s">
        <v>8</v>
      </c>
      <c r="I668" t="s">
        <v>17</v>
      </c>
      <c r="J668" s="3">
        <v>45534</v>
      </c>
      <c r="K668" s="3">
        <v>45525</v>
      </c>
      <c r="M668" s="8" t="str">
        <f>IFERROR(IF(I668="Booked",VLOOKUP(K668,'FIN CAL LOOKUP'!$A:$J,7,1),IF(I668="Complete",VLOOKUP(J668,'FIN CAL LOOKUP'!$A:$J,7,1),VLOOKUP(D668,'FIN CAL LOOKUP'!$A:$J,7,1))),"Not Applicable")</f>
        <v>AUG, FY25</v>
      </c>
      <c r="N668" s="8" t="str">
        <f>IFERROR(IF(I668="Booked",VLOOKUP(K668,'FIN CAL LOOKUP'!$A:$J,10,1),IF(I668="Complete",VLOOKUP(J668,'FIN CAL LOOKUP'!$A:$J,10,1),VLOOKUP(D668,'FIN CAL LOOKUP'!$A:$J,10,1))),"Not Applicable")</f>
        <v>Q1, FY25</v>
      </c>
    </row>
    <row r="669" spans="1:14" x14ac:dyDescent="0.25">
      <c r="A669" t="s">
        <v>1</v>
      </c>
      <c r="B669" t="s">
        <v>2</v>
      </c>
      <c r="C669" t="s">
        <v>3</v>
      </c>
      <c r="D669" s="3">
        <v>45530</v>
      </c>
      <c r="E669" t="s">
        <v>66</v>
      </c>
      <c r="F669" t="s">
        <v>67</v>
      </c>
      <c r="G669" t="s">
        <v>68</v>
      </c>
      <c r="H669" t="s">
        <v>9</v>
      </c>
      <c r="I669" t="s">
        <v>17</v>
      </c>
      <c r="J669" s="3">
        <v>45534</v>
      </c>
      <c r="K669" s="3">
        <v>45525</v>
      </c>
      <c r="M669" s="8" t="str">
        <f>IFERROR(IF(I669="Booked",VLOOKUP(K669,'FIN CAL LOOKUP'!$A:$J,7,1),IF(I669="Complete",VLOOKUP(J669,'FIN CAL LOOKUP'!$A:$J,7,1),VLOOKUP(D669,'FIN CAL LOOKUP'!$A:$J,7,1))),"Not Applicable")</f>
        <v>AUG, FY25</v>
      </c>
      <c r="N669" s="8" t="str">
        <f>IFERROR(IF(I669="Booked",VLOOKUP(K669,'FIN CAL LOOKUP'!$A:$J,10,1),IF(I669="Complete",VLOOKUP(J669,'FIN CAL LOOKUP'!$A:$J,10,1),VLOOKUP(D669,'FIN CAL LOOKUP'!$A:$J,10,1))),"Not Applicable")</f>
        <v>Q1, FY25</v>
      </c>
    </row>
    <row r="670" spans="1:14" x14ac:dyDescent="0.25">
      <c r="A670" t="s">
        <v>1</v>
      </c>
      <c r="B670" t="s">
        <v>2</v>
      </c>
      <c r="C670" t="s">
        <v>3</v>
      </c>
      <c r="D670" s="3">
        <v>45530</v>
      </c>
      <c r="E670" t="s">
        <v>66</v>
      </c>
      <c r="F670" t="s">
        <v>67</v>
      </c>
      <c r="G670" t="s">
        <v>68</v>
      </c>
      <c r="H670" t="s">
        <v>10</v>
      </c>
      <c r="I670" t="s">
        <v>17</v>
      </c>
      <c r="J670" s="3">
        <v>45534</v>
      </c>
      <c r="K670" s="3">
        <v>45525</v>
      </c>
      <c r="M670" s="8" t="str">
        <f>IFERROR(IF(I670="Booked",VLOOKUP(K670,'FIN CAL LOOKUP'!$A:$J,7,1),IF(I670="Complete",VLOOKUP(J670,'FIN CAL LOOKUP'!$A:$J,7,1),VLOOKUP(D670,'FIN CAL LOOKUP'!$A:$J,7,1))),"Not Applicable")</f>
        <v>AUG, FY25</v>
      </c>
      <c r="N670" s="8" t="str">
        <f>IFERROR(IF(I670="Booked",VLOOKUP(K670,'FIN CAL LOOKUP'!$A:$J,10,1),IF(I670="Complete",VLOOKUP(J670,'FIN CAL LOOKUP'!$A:$J,10,1),VLOOKUP(D670,'FIN CAL LOOKUP'!$A:$J,10,1))),"Not Applicable")</f>
        <v>Q1, FY25</v>
      </c>
    </row>
    <row r="671" spans="1:14" x14ac:dyDescent="0.25">
      <c r="A671" t="s">
        <v>1</v>
      </c>
      <c r="B671" t="s">
        <v>2</v>
      </c>
      <c r="C671" t="s">
        <v>3</v>
      </c>
      <c r="D671" s="3">
        <v>45530</v>
      </c>
      <c r="E671" t="s">
        <v>66</v>
      </c>
      <c r="F671" t="s">
        <v>67</v>
      </c>
      <c r="G671" t="s">
        <v>68</v>
      </c>
      <c r="H671" t="s">
        <v>11</v>
      </c>
      <c r="I671" t="s">
        <v>17</v>
      </c>
      <c r="J671" s="3">
        <v>45534</v>
      </c>
      <c r="K671" s="3">
        <v>45525</v>
      </c>
      <c r="M671" s="8" t="str">
        <f>IFERROR(IF(I671="Booked",VLOOKUP(K671,'FIN CAL LOOKUP'!$A:$J,7,1),IF(I671="Complete",VLOOKUP(J671,'FIN CAL LOOKUP'!$A:$J,7,1),VLOOKUP(D671,'FIN CAL LOOKUP'!$A:$J,7,1))),"Not Applicable")</f>
        <v>AUG, FY25</v>
      </c>
      <c r="N671" s="8" t="str">
        <f>IFERROR(IF(I671="Booked",VLOOKUP(K671,'FIN CAL LOOKUP'!$A:$J,10,1),IF(I671="Complete",VLOOKUP(J671,'FIN CAL LOOKUP'!$A:$J,10,1),VLOOKUP(D671,'FIN CAL LOOKUP'!$A:$J,10,1))),"Not Applicable")</f>
        <v>Q1, FY25</v>
      </c>
    </row>
    <row r="672" spans="1:14" x14ac:dyDescent="0.25">
      <c r="A672" t="s">
        <v>46</v>
      </c>
      <c r="C672" t="s">
        <v>47</v>
      </c>
      <c r="D672" s="3">
        <v>45523</v>
      </c>
      <c r="E672" t="s">
        <v>70</v>
      </c>
      <c r="F672" t="s">
        <v>71</v>
      </c>
      <c r="G672" t="s">
        <v>72</v>
      </c>
      <c r="H672" t="s">
        <v>4</v>
      </c>
      <c r="I672" t="s">
        <v>17</v>
      </c>
      <c r="J672" s="3">
        <v>45524</v>
      </c>
      <c r="K672" s="3">
        <v>45498</v>
      </c>
      <c r="M672" s="8" t="str">
        <f>IFERROR(IF(I672="Booked",VLOOKUP(K672,'FIN CAL LOOKUP'!$A:$J,7,1),IF(I672="Complete",VLOOKUP(J672,'FIN CAL LOOKUP'!$A:$J,7,1),VLOOKUP(D672,'FIN CAL LOOKUP'!$A:$J,7,1))),"Not Applicable")</f>
        <v>AUG, FY25</v>
      </c>
      <c r="N672" s="8" t="str">
        <f>IFERROR(IF(I672="Booked",VLOOKUP(K672,'FIN CAL LOOKUP'!$A:$J,10,1),IF(I672="Complete",VLOOKUP(J672,'FIN CAL LOOKUP'!$A:$J,10,1),VLOOKUP(D672,'FIN CAL LOOKUP'!$A:$J,10,1))),"Not Applicable")</f>
        <v>Q1, FY25</v>
      </c>
    </row>
    <row r="673" spans="1:14" x14ac:dyDescent="0.25">
      <c r="A673" t="s">
        <v>46</v>
      </c>
      <c r="C673" t="s">
        <v>47</v>
      </c>
      <c r="D673" s="3">
        <v>45523</v>
      </c>
      <c r="E673" t="s">
        <v>70</v>
      </c>
      <c r="F673" t="s">
        <v>71</v>
      </c>
      <c r="G673" t="s">
        <v>72</v>
      </c>
      <c r="H673" t="s">
        <v>7</v>
      </c>
      <c r="I673" t="s">
        <v>17</v>
      </c>
      <c r="J673" s="3">
        <v>45524</v>
      </c>
      <c r="K673" s="3">
        <v>45498</v>
      </c>
      <c r="M673" s="8" t="str">
        <f>IFERROR(IF(I673="Booked",VLOOKUP(K673,'FIN CAL LOOKUP'!$A:$J,7,1),IF(I673="Complete",VLOOKUP(J673,'FIN CAL LOOKUP'!$A:$J,7,1),VLOOKUP(D673,'FIN CAL LOOKUP'!$A:$J,7,1))),"Not Applicable")</f>
        <v>AUG, FY25</v>
      </c>
      <c r="N673" s="8" t="str">
        <f>IFERROR(IF(I673="Booked",VLOOKUP(K673,'FIN CAL LOOKUP'!$A:$J,10,1),IF(I673="Complete",VLOOKUP(J673,'FIN CAL LOOKUP'!$A:$J,10,1),VLOOKUP(D673,'FIN CAL LOOKUP'!$A:$J,10,1))),"Not Applicable")</f>
        <v>Q1, FY25</v>
      </c>
    </row>
    <row r="674" spans="1:14" x14ac:dyDescent="0.25">
      <c r="A674" t="s">
        <v>46</v>
      </c>
      <c r="C674" t="s">
        <v>47</v>
      </c>
      <c r="D674" s="3">
        <v>45523</v>
      </c>
      <c r="E674" t="s">
        <v>70</v>
      </c>
      <c r="F674" t="s">
        <v>71</v>
      </c>
      <c r="G674" t="s">
        <v>72</v>
      </c>
      <c r="H674" t="s">
        <v>1366</v>
      </c>
      <c r="I674" t="s">
        <v>17</v>
      </c>
      <c r="J674" s="3">
        <v>45524</v>
      </c>
      <c r="K674" s="3">
        <v>45498</v>
      </c>
      <c r="M674" s="8" t="str">
        <f>IFERROR(IF(I674="Booked",VLOOKUP(K674,'FIN CAL LOOKUP'!$A:$J,7,1),IF(I674="Complete",VLOOKUP(J674,'FIN CAL LOOKUP'!$A:$J,7,1),VLOOKUP(D674,'FIN CAL LOOKUP'!$A:$J,7,1))),"Not Applicable")</f>
        <v>AUG, FY25</v>
      </c>
      <c r="N674" s="8" t="str">
        <f>IFERROR(IF(I674="Booked",VLOOKUP(K674,'FIN CAL LOOKUP'!$A:$J,10,1),IF(I674="Complete",VLOOKUP(J674,'FIN CAL LOOKUP'!$A:$J,10,1),VLOOKUP(D674,'FIN CAL LOOKUP'!$A:$J,10,1))),"Not Applicable")</f>
        <v>Q1, FY25</v>
      </c>
    </row>
    <row r="675" spans="1:14" x14ac:dyDescent="0.25">
      <c r="A675" t="s">
        <v>46</v>
      </c>
      <c r="C675" t="s">
        <v>47</v>
      </c>
      <c r="D675" s="3">
        <v>45523</v>
      </c>
      <c r="E675" t="s">
        <v>70</v>
      </c>
      <c r="F675" t="s">
        <v>71</v>
      </c>
      <c r="G675" t="s">
        <v>72</v>
      </c>
      <c r="H675" t="s">
        <v>1367</v>
      </c>
      <c r="I675" t="s">
        <v>17</v>
      </c>
      <c r="J675" s="3">
        <v>45524</v>
      </c>
      <c r="K675" s="3">
        <v>45498</v>
      </c>
      <c r="M675" s="8" t="str">
        <f>IFERROR(IF(I675="Booked",VLOOKUP(K675,'FIN CAL LOOKUP'!$A:$J,7,1),IF(I675="Complete",VLOOKUP(J675,'FIN CAL LOOKUP'!$A:$J,7,1),VLOOKUP(D675,'FIN CAL LOOKUP'!$A:$J,7,1))),"Not Applicable")</f>
        <v>AUG, FY25</v>
      </c>
      <c r="N675" s="8" t="str">
        <f>IFERROR(IF(I675="Booked",VLOOKUP(K675,'FIN CAL LOOKUP'!$A:$J,10,1),IF(I675="Complete",VLOOKUP(J675,'FIN CAL LOOKUP'!$A:$J,10,1),VLOOKUP(D675,'FIN CAL LOOKUP'!$A:$J,10,1))),"Not Applicable")</f>
        <v>Q1, FY25</v>
      </c>
    </row>
    <row r="676" spans="1:14" x14ac:dyDescent="0.25">
      <c r="A676" t="s">
        <v>46</v>
      </c>
      <c r="C676" t="s">
        <v>47</v>
      </c>
      <c r="D676" s="3">
        <v>45523</v>
      </c>
      <c r="E676" t="s">
        <v>70</v>
      </c>
      <c r="F676" t="s">
        <v>71</v>
      </c>
      <c r="G676" t="s">
        <v>72</v>
      </c>
      <c r="H676" t="s">
        <v>1368</v>
      </c>
      <c r="I676" t="s">
        <v>17</v>
      </c>
      <c r="J676" s="3">
        <v>45524</v>
      </c>
      <c r="K676" s="3">
        <v>45498</v>
      </c>
      <c r="M676" s="8" t="str">
        <f>IFERROR(IF(I676="Booked",VLOOKUP(K676,'FIN CAL LOOKUP'!$A:$J,7,1),IF(I676="Complete",VLOOKUP(J676,'FIN CAL LOOKUP'!$A:$J,7,1),VLOOKUP(D676,'FIN CAL LOOKUP'!$A:$J,7,1))),"Not Applicable")</f>
        <v>AUG, FY25</v>
      </c>
      <c r="N676" s="8" t="str">
        <f>IFERROR(IF(I676="Booked",VLOOKUP(K676,'FIN CAL LOOKUP'!$A:$J,10,1),IF(I676="Complete",VLOOKUP(J676,'FIN CAL LOOKUP'!$A:$J,10,1),VLOOKUP(D676,'FIN CAL LOOKUP'!$A:$J,10,1))),"Not Applicable")</f>
        <v>Q1, FY25</v>
      </c>
    </row>
    <row r="677" spans="1:14" x14ac:dyDescent="0.25">
      <c r="A677" t="s">
        <v>46</v>
      </c>
      <c r="C677" t="s">
        <v>47</v>
      </c>
      <c r="D677" s="3">
        <v>45523</v>
      </c>
      <c r="E677" t="s">
        <v>70</v>
      </c>
      <c r="F677" t="s">
        <v>71</v>
      </c>
      <c r="G677" t="s">
        <v>72</v>
      </c>
      <c r="H677" t="s">
        <v>1369</v>
      </c>
      <c r="I677" t="s">
        <v>17</v>
      </c>
      <c r="J677" s="3">
        <v>45524</v>
      </c>
      <c r="K677" s="3">
        <v>45498</v>
      </c>
      <c r="M677" s="8" t="str">
        <f>IFERROR(IF(I677="Booked",VLOOKUP(K677,'FIN CAL LOOKUP'!$A:$J,7,1),IF(I677="Complete",VLOOKUP(J677,'FIN CAL LOOKUP'!$A:$J,7,1),VLOOKUP(D677,'FIN CAL LOOKUP'!$A:$J,7,1))),"Not Applicable")</f>
        <v>AUG, FY25</v>
      </c>
      <c r="N677" s="8" t="str">
        <f>IFERROR(IF(I677="Booked",VLOOKUP(K677,'FIN CAL LOOKUP'!$A:$J,10,1),IF(I677="Complete",VLOOKUP(J677,'FIN CAL LOOKUP'!$A:$J,10,1),VLOOKUP(D677,'FIN CAL LOOKUP'!$A:$J,10,1))),"Not Applicable")</f>
        <v>Q1, FY25</v>
      </c>
    </row>
    <row r="678" spans="1:14" x14ac:dyDescent="0.25">
      <c r="A678" t="s">
        <v>46</v>
      </c>
      <c r="C678" t="s">
        <v>47</v>
      </c>
      <c r="D678" s="3">
        <v>45523</v>
      </c>
      <c r="E678" t="s">
        <v>70</v>
      </c>
      <c r="F678" t="s">
        <v>71</v>
      </c>
      <c r="G678" t="s">
        <v>72</v>
      </c>
      <c r="H678" t="s">
        <v>1370</v>
      </c>
      <c r="I678" t="s">
        <v>17</v>
      </c>
      <c r="J678" s="3">
        <v>45524</v>
      </c>
      <c r="K678" s="3">
        <v>45498</v>
      </c>
      <c r="M678" s="8" t="str">
        <f>IFERROR(IF(I678="Booked",VLOOKUP(K678,'FIN CAL LOOKUP'!$A:$J,7,1),IF(I678="Complete",VLOOKUP(J678,'FIN CAL LOOKUP'!$A:$J,7,1),VLOOKUP(D678,'FIN CAL LOOKUP'!$A:$J,7,1))),"Not Applicable")</f>
        <v>AUG, FY25</v>
      </c>
      <c r="N678" s="8" t="str">
        <f>IFERROR(IF(I678="Booked",VLOOKUP(K678,'FIN CAL LOOKUP'!$A:$J,10,1),IF(I678="Complete",VLOOKUP(J678,'FIN CAL LOOKUP'!$A:$J,10,1),VLOOKUP(D678,'FIN CAL LOOKUP'!$A:$J,10,1))),"Not Applicable")</f>
        <v>Q1, FY25</v>
      </c>
    </row>
    <row r="679" spans="1:14" x14ac:dyDescent="0.25">
      <c r="A679" t="s">
        <v>46</v>
      </c>
      <c r="C679" t="s">
        <v>47</v>
      </c>
      <c r="D679" s="3">
        <v>45523</v>
      </c>
      <c r="E679" t="s">
        <v>70</v>
      </c>
      <c r="F679" t="s">
        <v>71</v>
      </c>
      <c r="G679" t="s">
        <v>72</v>
      </c>
      <c r="H679" t="s">
        <v>8</v>
      </c>
      <c r="I679" t="s">
        <v>17</v>
      </c>
      <c r="J679" s="3">
        <v>45524</v>
      </c>
      <c r="K679" s="3">
        <v>45498</v>
      </c>
      <c r="M679" s="8" t="str">
        <f>IFERROR(IF(I679="Booked",VLOOKUP(K679,'FIN CAL LOOKUP'!$A:$J,7,1),IF(I679="Complete",VLOOKUP(J679,'FIN CAL LOOKUP'!$A:$J,7,1),VLOOKUP(D679,'FIN CAL LOOKUP'!$A:$J,7,1))),"Not Applicable")</f>
        <v>AUG, FY25</v>
      </c>
      <c r="N679" s="8" t="str">
        <f>IFERROR(IF(I679="Booked",VLOOKUP(K679,'FIN CAL LOOKUP'!$A:$J,10,1),IF(I679="Complete",VLOOKUP(J679,'FIN CAL LOOKUP'!$A:$J,10,1),VLOOKUP(D679,'FIN CAL LOOKUP'!$A:$J,10,1))),"Not Applicable")</f>
        <v>Q1, FY25</v>
      </c>
    </row>
    <row r="680" spans="1:14" x14ac:dyDescent="0.25">
      <c r="A680" t="s">
        <v>46</v>
      </c>
      <c r="C680" t="s">
        <v>47</v>
      </c>
      <c r="D680" s="3">
        <v>45523</v>
      </c>
      <c r="E680" t="s">
        <v>70</v>
      </c>
      <c r="F680" t="s">
        <v>71</v>
      </c>
      <c r="G680" t="s">
        <v>72</v>
      </c>
      <c r="H680" t="s">
        <v>9</v>
      </c>
      <c r="I680" t="s">
        <v>17</v>
      </c>
      <c r="J680" s="3">
        <v>45526</v>
      </c>
      <c r="K680" s="3">
        <v>45498</v>
      </c>
      <c r="M680" s="8" t="str">
        <f>IFERROR(IF(I680="Booked",VLOOKUP(K680,'FIN CAL LOOKUP'!$A:$J,7,1),IF(I680="Complete",VLOOKUP(J680,'FIN CAL LOOKUP'!$A:$J,7,1),VLOOKUP(D680,'FIN CAL LOOKUP'!$A:$J,7,1))),"Not Applicable")</f>
        <v>AUG, FY25</v>
      </c>
      <c r="N680" s="8" t="str">
        <f>IFERROR(IF(I680="Booked",VLOOKUP(K680,'FIN CAL LOOKUP'!$A:$J,10,1),IF(I680="Complete",VLOOKUP(J680,'FIN CAL LOOKUP'!$A:$J,10,1),VLOOKUP(D680,'FIN CAL LOOKUP'!$A:$J,10,1))),"Not Applicable")</f>
        <v>Q1, FY25</v>
      </c>
    </row>
    <row r="681" spans="1:14" x14ac:dyDescent="0.25">
      <c r="A681" t="s">
        <v>46</v>
      </c>
      <c r="C681" t="s">
        <v>47</v>
      </c>
      <c r="D681" s="3">
        <v>45523</v>
      </c>
      <c r="E681" t="s">
        <v>70</v>
      </c>
      <c r="F681" t="s">
        <v>71</v>
      </c>
      <c r="G681" t="s">
        <v>72</v>
      </c>
      <c r="H681" t="s">
        <v>10</v>
      </c>
      <c r="I681" t="s">
        <v>17</v>
      </c>
      <c r="J681" s="3">
        <v>45526</v>
      </c>
      <c r="K681" s="3">
        <v>45498</v>
      </c>
      <c r="M681" s="8" t="str">
        <f>IFERROR(IF(I681="Booked",VLOOKUP(K681,'FIN CAL LOOKUP'!$A:$J,7,1),IF(I681="Complete",VLOOKUP(J681,'FIN CAL LOOKUP'!$A:$J,7,1),VLOOKUP(D681,'FIN CAL LOOKUP'!$A:$J,7,1))),"Not Applicable")</f>
        <v>AUG, FY25</v>
      </c>
      <c r="N681" s="8" t="str">
        <f>IFERROR(IF(I681="Booked",VLOOKUP(K681,'FIN CAL LOOKUP'!$A:$J,10,1),IF(I681="Complete",VLOOKUP(J681,'FIN CAL LOOKUP'!$A:$J,10,1),VLOOKUP(D681,'FIN CAL LOOKUP'!$A:$J,10,1))),"Not Applicable")</f>
        <v>Q1, FY25</v>
      </c>
    </row>
    <row r="682" spans="1:14" x14ac:dyDescent="0.25">
      <c r="A682" t="s">
        <v>46</v>
      </c>
      <c r="C682" t="s">
        <v>47</v>
      </c>
      <c r="D682" s="3">
        <v>45523</v>
      </c>
      <c r="E682" t="s">
        <v>70</v>
      </c>
      <c r="F682" t="s">
        <v>71</v>
      </c>
      <c r="G682" t="s">
        <v>72</v>
      </c>
      <c r="H682" t="s">
        <v>10</v>
      </c>
      <c r="I682" t="s">
        <v>17</v>
      </c>
      <c r="J682" s="3">
        <v>45532</v>
      </c>
      <c r="K682" s="3">
        <v>45532</v>
      </c>
      <c r="M682" s="8" t="str">
        <f>IFERROR(IF(I682="Booked",VLOOKUP(K682,'FIN CAL LOOKUP'!$A:$J,7,1),IF(I682="Complete",VLOOKUP(J682,'FIN CAL LOOKUP'!$A:$J,7,1),VLOOKUP(D682,'FIN CAL LOOKUP'!$A:$J,7,1))),"Not Applicable")</f>
        <v>AUG, FY25</v>
      </c>
      <c r="N682" s="8" t="str">
        <f>IFERROR(IF(I682="Booked",VLOOKUP(K682,'FIN CAL LOOKUP'!$A:$J,10,1),IF(I682="Complete",VLOOKUP(J682,'FIN CAL LOOKUP'!$A:$J,10,1),VLOOKUP(D682,'FIN CAL LOOKUP'!$A:$J,10,1))),"Not Applicable")</f>
        <v>Q1, FY25</v>
      </c>
    </row>
    <row r="683" spans="1:14" x14ac:dyDescent="0.25">
      <c r="A683" t="s">
        <v>46</v>
      </c>
      <c r="C683" t="s">
        <v>47</v>
      </c>
      <c r="D683" s="3">
        <v>45523</v>
      </c>
      <c r="E683" t="s">
        <v>70</v>
      </c>
      <c r="F683" t="s">
        <v>71</v>
      </c>
      <c r="G683" t="s">
        <v>72</v>
      </c>
      <c r="H683" t="s">
        <v>11</v>
      </c>
      <c r="I683" t="s">
        <v>17</v>
      </c>
      <c r="J683" s="3">
        <v>45525</v>
      </c>
      <c r="K683" s="3">
        <v>45498</v>
      </c>
      <c r="M683" s="8" t="str">
        <f>IFERROR(IF(I683="Booked",VLOOKUP(K683,'FIN CAL LOOKUP'!$A:$J,7,1),IF(I683="Complete",VLOOKUP(J683,'FIN CAL LOOKUP'!$A:$J,7,1),VLOOKUP(D683,'FIN CAL LOOKUP'!$A:$J,7,1))),"Not Applicable")</f>
        <v>AUG, FY25</v>
      </c>
      <c r="N683" s="8" t="str">
        <f>IFERROR(IF(I683="Booked",VLOOKUP(K683,'FIN CAL LOOKUP'!$A:$J,10,1),IF(I683="Complete",VLOOKUP(J683,'FIN CAL LOOKUP'!$A:$J,10,1),VLOOKUP(D683,'FIN CAL LOOKUP'!$A:$J,10,1))),"Not Applicable")</f>
        <v>Q1, FY25</v>
      </c>
    </row>
    <row r="684" spans="1:14" x14ac:dyDescent="0.25">
      <c r="A684" t="s">
        <v>1</v>
      </c>
      <c r="B684" t="s">
        <v>2</v>
      </c>
      <c r="C684" t="s">
        <v>14</v>
      </c>
      <c r="D684" s="3">
        <v>45516</v>
      </c>
      <c r="E684" t="s">
        <v>75</v>
      </c>
      <c r="F684" t="s">
        <v>76</v>
      </c>
      <c r="G684" t="s">
        <v>77</v>
      </c>
      <c r="H684" t="s">
        <v>4</v>
      </c>
      <c r="I684" t="s">
        <v>17</v>
      </c>
      <c r="J684" s="3">
        <v>45607</v>
      </c>
      <c r="K684" s="3">
        <v>45484</v>
      </c>
      <c r="M684" s="8" t="str">
        <f>IFERROR(IF(I684="Booked",VLOOKUP(K684,'FIN CAL LOOKUP'!$A:$J,7,1),IF(I684="Complete",VLOOKUP(J684,'FIN CAL LOOKUP'!$A:$J,7,1),VLOOKUP(D684,'FIN CAL LOOKUP'!$A:$J,7,1))),"Not Applicable")</f>
        <v>NOV, FY25</v>
      </c>
      <c r="N684" s="8" t="str">
        <f>IFERROR(IF(I684="Booked",VLOOKUP(K684,'FIN CAL LOOKUP'!$A:$J,10,1),IF(I684="Complete",VLOOKUP(J684,'FIN CAL LOOKUP'!$A:$J,10,1),VLOOKUP(D684,'FIN CAL LOOKUP'!$A:$J,10,1))),"Not Applicable")</f>
        <v>Q2, FY25</v>
      </c>
    </row>
    <row r="685" spans="1:14" x14ac:dyDescent="0.25">
      <c r="A685" t="s">
        <v>1</v>
      </c>
      <c r="B685" t="s">
        <v>2</v>
      </c>
      <c r="C685" t="s">
        <v>14</v>
      </c>
      <c r="D685" s="3">
        <v>45516</v>
      </c>
      <c r="E685" t="s">
        <v>75</v>
      </c>
      <c r="F685" t="s">
        <v>76</v>
      </c>
      <c r="G685" t="s">
        <v>77</v>
      </c>
      <c r="H685" t="s">
        <v>7</v>
      </c>
      <c r="I685" t="s">
        <v>17</v>
      </c>
      <c r="J685" s="3">
        <v>45607</v>
      </c>
      <c r="K685" s="3">
        <v>45484</v>
      </c>
      <c r="M685" s="8" t="str">
        <f>IFERROR(IF(I685="Booked",VLOOKUP(K685,'FIN CAL LOOKUP'!$A:$J,7,1),IF(I685="Complete",VLOOKUP(J685,'FIN CAL LOOKUP'!$A:$J,7,1),VLOOKUP(D685,'FIN CAL LOOKUP'!$A:$J,7,1))),"Not Applicable")</f>
        <v>NOV, FY25</v>
      </c>
      <c r="N685" s="8" t="str">
        <f>IFERROR(IF(I685="Booked",VLOOKUP(K685,'FIN CAL LOOKUP'!$A:$J,10,1),IF(I685="Complete",VLOOKUP(J685,'FIN CAL LOOKUP'!$A:$J,10,1),VLOOKUP(D685,'FIN CAL LOOKUP'!$A:$J,10,1))),"Not Applicable")</f>
        <v>Q2, FY25</v>
      </c>
    </row>
    <row r="686" spans="1:14" x14ac:dyDescent="0.25">
      <c r="A686" t="s">
        <v>1</v>
      </c>
      <c r="B686" t="s">
        <v>2</v>
      </c>
      <c r="C686" t="s">
        <v>14</v>
      </c>
      <c r="D686" s="3">
        <v>45516</v>
      </c>
      <c r="E686" t="s">
        <v>75</v>
      </c>
      <c r="F686" t="s">
        <v>76</v>
      </c>
      <c r="G686" t="s">
        <v>77</v>
      </c>
      <c r="H686" t="s">
        <v>1366</v>
      </c>
      <c r="I686" t="s">
        <v>5</v>
      </c>
      <c r="J686" s="3"/>
      <c r="K686" s="3">
        <v>45484</v>
      </c>
      <c r="M686" s="8" t="str">
        <f>IFERROR(IF(I686="Booked",VLOOKUP(K686,'FIN CAL LOOKUP'!$A:$J,7,1),IF(I686="Complete",VLOOKUP(J686,'FIN CAL LOOKUP'!$A:$J,7,1),VLOOKUP(D686,'FIN CAL LOOKUP'!$A:$J,7,1))),"Not Applicable")</f>
        <v>JUL, FY25</v>
      </c>
      <c r="N686" s="8" t="str">
        <f>IFERROR(IF(I686="Booked",VLOOKUP(K686,'FIN CAL LOOKUP'!$A:$J,10,1),IF(I686="Complete",VLOOKUP(J686,'FIN CAL LOOKUP'!$A:$J,10,1),VLOOKUP(D686,'FIN CAL LOOKUP'!$A:$J,10,1))),"Not Applicable")</f>
        <v>Q1, FY25</v>
      </c>
    </row>
    <row r="687" spans="1:14" x14ac:dyDescent="0.25">
      <c r="A687" t="s">
        <v>1</v>
      </c>
      <c r="B687" t="s">
        <v>2</v>
      </c>
      <c r="C687" t="s">
        <v>14</v>
      </c>
      <c r="D687" s="3">
        <v>45516</v>
      </c>
      <c r="E687" t="s">
        <v>75</v>
      </c>
      <c r="F687" t="s">
        <v>76</v>
      </c>
      <c r="G687" t="s">
        <v>77</v>
      </c>
      <c r="H687" t="s">
        <v>1367</v>
      </c>
      <c r="I687" t="s">
        <v>5</v>
      </c>
      <c r="J687" s="3"/>
      <c r="K687" s="3">
        <v>45484</v>
      </c>
      <c r="M687" s="8" t="str">
        <f>IFERROR(IF(I687="Booked",VLOOKUP(K687,'FIN CAL LOOKUP'!$A:$J,7,1),IF(I687="Complete",VLOOKUP(J687,'FIN CAL LOOKUP'!$A:$J,7,1),VLOOKUP(D687,'FIN CAL LOOKUP'!$A:$J,7,1))),"Not Applicable")</f>
        <v>JUL, FY25</v>
      </c>
      <c r="N687" s="8" t="str">
        <f>IFERROR(IF(I687="Booked",VLOOKUP(K687,'FIN CAL LOOKUP'!$A:$J,10,1),IF(I687="Complete",VLOOKUP(J687,'FIN CAL LOOKUP'!$A:$J,10,1),VLOOKUP(D687,'FIN CAL LOOKUP'!$A:$J,10,1))),"Not Applicable")</f>
        <v>Q1, FY25</v>
      </c>
    </row>
    <row r="688" spans="1:14" x14ac:dyDescent="0.25">
      <c r="A688" t="s">
        <v>1</v>
      </c>
      <c r="B688" t="s">
        <v>2</v>
      </c>
      <c r="C688" t="s">
        <v>14</v>
      </c>
      <c r="D688" s="3">
        <v>45516</v>
      </c>
      <c r="E688" t="s">
        <v>75</v>
      </c>
      <c r="F688" t="s">
        <v>76</v>
      </c>
      <c r="G688" t="s">
        <v>77</v>
      </c>
      <c r="H688" t="s">
        <v>1368</v>
      </c>
      <c r="I688" t="s">
        <v>5</v>
      </c>
      <c r="J688" s="3"/>
      <c r="K688" s="3">
        <v>45484</v>
      </c>
      <c r="M688" s="8" t="str">
        <f>IFERROR(IF(I688="Booked",VLOOKUP(K688,'FIN CAL LOOKUP'!$A:$J,7,1),IF(I688="Complete",VLOOKUP(J688,'FIN CAL LOOKUP'!$A:$J,7,1),VLOOKUP(D688,'FIN CAL LOOKUP'!$A:$J,7,1))),"Not Applicable")</f>
        <v>JUL, FY25</v>
      </c>
      <c r="N688" s="8" t="str">
        <f>IFERROR(IF(I688="Booked",VLOOKUP(K688,'FIN CAL LOOKUP'!$A:$J,10,1),IF(I688="Complete",VLOOKUP(J688,'FIN CAL LOOKUP'!$A:$J,10,1),VLOOKUP(D688,'FIN CAL LOOKUP'!$A:$J,10,1))),"Not Applicable")</f>
        <v>Q1, FY25</v>
      </c>
    </row>
    <row r="689" spans="1:14" x14ac:dyDescent="0.25">
      <c r="A689" t="s">
        <v>1</v>
      </c>
      <c r="B689" t="s">
        <v>2</v>
      </c>
      <c r="C689" t="s">
        <v>14</v>
      </c>
      <c r="D689" s="3">
        <v>45516</v>
      </c>
      <c r="E689" t="s">
        <v>75</v>
      </c>
      <c r="F689" t="s">
        <v>76</v>
      </c>
      <c r="G689" t="s">
        <v>77</v>
      </c>
      <c r="H689" t="s">
        <v>1369</v>
      </c>
      <c r="I689" t="s">
        <v>5</v>
      </c>
      <c r="J689" s="3"/>
      <c r="K689" s="3">
        <v>45484</v>
      </c>
      <c r="M689" s="8" t="str">
        <f>IFERROR(IF(I689="Booked",VLOOKUP(K689,'FIN CAL LOOKUP'!$A:$J,7,1),IF(I689="Complete",VLOOKUP(J689,'FIN CAL LOOKUP'!$A:$J,7,1),VLOOKUP(D689,'FIN CAL LOOKUP'!$A:$J,7,1))),"Not Applicable")</f>
        <v>JUL, FY25</v>
      </c>
      <c r="N689" s="8" t="str">
        <f>IFERROR(IF(I689="Booked",VLOOKUP(K689,'FIN CAL LOOKUP'!$A:$J,10,1),IF(I689="Complete",VLOOKUP(J689,'FIN CAL LOOKUP'!$A:$J,10,1),VLOOKUP(D689,'FIN CAL LOOKUP'!$A:$J,10,1))),"Not Applicable")</f>
        <v>Q1, FY25</v>
      </c>
    </row>
    <row r="690" spans="1:14" x14ac:dyDescent="0.25">
      <c r="A690" t="s">
        <v>1</v>
      </c>
      <c r="B690" t="s">
        <v>2</v>
      </c>
      <c r="C690" t="s">
        <v>14</v>
      </c>
      <c r="D690" s="3">
        <v>45516</v>
      </c>
      <c r="E690" t="s">
        <v>75</v>
      </c>
      <c r="F690" t="s">
        <v>76</v>
      </c>
      <c r="G690" t="s">
        <v>77</v>
      </c>
      <c r="H690" t="s">
        <v>1370</v>
      </c>
      <c r="I690" t="s">
        <v>5</v>
      </c>
      <c r="J690" s="3"/>
      <c r="K690" s="3">
        <v>45484</v>
      </c>
      <c r="M690" s="8" t="str">
        <f>IFERROR(IF(I690="Booked",VLOOKUP(K690,'FIN CAL LOOKUP'!$A:$J,7,1),IF(I690="Complete",VLOOKUP(J690,'FIN CAL LOOKUP'!$A:$J,7,1),VLOOKUP(D690,'FIN CAL LOOKUP'!$A:$J,7,1))),"Not Applicable")</f>
        <v>JUL, FY25</v>
      </c>
      <c r="N690" s="8" t="str">
        <f>IFERROR(IF(I690="Booked",VLOOKUP(K690,'FIN CAL LOOKUP'!$A:$J,10,1),IF(I690="Complete",VLOOKUP(J690,'FIN CAL LOOKUP'!$A:$J,10,1),VLOOKUP(D690,'FIN CAL LOOKUP'!$A:$J,10,1))),"Not Applicable")</f>
        <v>Q1, FY25</v>
      </c>
    </row>
    <row r="691" spans="1:14" x14ac:dyDescent="0.25">
      <c r="A691" t="s">
        <v>1</v>
      </c>
      <c r="B691" t="s">
        <v>2</v>
      </c>
      <c r="C691" t="s">
        <v>14</v>
      </c>
      <c r="D691" s="3">
        <v>45516</v>
      </c>
      <c r="E691" t="s">
        <v>75</v>
      </c>
      <c r="F691" t="s">
        <v>76</v>
      </c>
      <c r="G691" t="s">
        <v>77</v>
      </c>
      <c r="H691" t="s">
        <v>8</v>
      </c>
      <c r="I691" t="s">
        <v>17</v>
      </c>
      <c r="J691" s="3">
        <v>45607</v>
      </c>
      <c r="K691" s="3">
        <v>45484</v>
      </c>
      <c r="M691" s="8" t="str">
        <f>IFERROR(IF(I691="Booked",VLOOKUP(K691,'FIN CAL LOOKUP'!$A:$J,7,1),IF(I691="Complete",VLOOKUP(J691,'FIN CAL LOOKUP'!$A:$J,7,1),VLOOKUP(D691,'FIN CAL LOOKUP'!$A:$J,7,1))),"Not Applicable")</f>
        <v>NOV, FY25</v>
      </c>
      <c r="N691" s="8" t="str">
        <f>IFERROR(IF(I691="Booked",VLOOKUP(K691,'FIN CAL LOOKUP'!$A:$J,10,1),IF(I691="Complete",VLOOKUP(J691,'FIN CAL LOOKUP'!$A:$J,10,1),VLOOKUP(D691,'FIN CAL LOOKUP'!$A:$J,10,1))),"Not Applicable")</f>
        <v>Q2, FY25</v>
      </c>
    </row>
    <row r="692" spans="1:14" x14ac:dyDescent="0.25">
      <c r="A692" t="s">
        <v>1</v>
      </c>
      <c r="B692" t="s">
        <v>2</v>
      </c>
      <c r="C692" t="s">
        <v>14</v>
      </c>
      <c r="D692" s="3">
        <v>45516</v>
      </c>
      <c r="E692" t="s">
        <v>75</v>
      </c>
      <c r="F692" t="s">
        <v>76</v>
      </c>
      <c r="G692" t="s">
        <v>77</v>
      </c>
      <c r="H692" t="s">
        <v>9</v>
      </c>
      <c r="I692" t="s">
        <v>17</v>
      </c>
      <c r="J692" s="3">
        <v>45529</v>
      </c>
      <c r="K692" s="3">
        <v>45484</v>
      </c>
      <c r="M692" s="8" t="str">
        <f>IFERROR(IF(I692="Booked",VLOOKUP(K692,'FIN CAL LOOKUP'!$A:$J,7,1),IF(I692="Complete",VLOOKUP(J692,'FIN CAL LOOKUP'!$A:$J,7,1),VLOOKUP(D692,'FIN CAL LOOKUP'!$A:$J,7,1))),"Not Applicable")</f>
        <v>AUG, FY25</v>
      </c>
      <c r="N692" s="8" t="str">
        <f>IFERROR(IF(I692="Booked",VLOOKUP(K692,'FIN CAL LOOKUP'!$A:$J,10,1),IF(I692="Complete",VLOOKUP(J692,'FIN CAL LOOKUP'!$A:$J,10,1),VLOOKUP(D692,'FIN CAL LOOKUP'!$A:$J,10,1))),"Not Applicable")</f>
        <v>Q1, FY25</v>
      </c>
    </row>
    <row r="693" spans="1:14" x14ac:dyDescent="0.25">
      <c r="A693" t="s">
        <v>1</v>
      </c>
      <c r="B693" t="s">
        <v>2</v>
      </c>
      <c r="C693" t="s">
        <v>14</v>
      </c>
      <c r="D693" s="3">
        <v>45516</v>
      </c>
      <c r="E693" t="s">
        <v>75</v>
      </c>
      <c r="F693" t="s">
        <v>76</v>
      </c>
      <c r="G693" t="s">
        <v>77</v>
      </c>
      <c r="H693" t="s">
        <v>10</v>
      </c>
      <c r="I693" t="s">
        <v>17</v>
      </c>
      <c r="J693" s="3">
        <v>45574</v>
      </c>
      <c r="K693" s="3">
        <v>45484</v>
      </c>
      <c r="M693" s="8" t="str">
        <f>IFERROR(IF(I693="Booked",VLOOKUP(K693,'FIN CAL LOOKUP'!$A:$J,7,1),IF(I693="Complete",VLOOKUP(J693,'FIN CAL LOOKUP'!$A:$J,7,1),VLOOKUP(D693,'FIN CAL LOOKUP'!$A:$J,7,1))),"Not Applicable")</f>
        <v>OCT, FY25</v>
      </c>
      <c r="N693" s="8" t="str">
        <f>IFERROR(IF(I693="Booked",VLOOKUP(K693,'FIN CAL LOOKUP'!$A:$J,10,1),IF(I693="Complete",VLOOKUP(J693,'FIN CAL LOOKUP'!$A:$J,10,1),VLOOKUP(D693,'FIN CAL LOOKUP'!$A:$J,10,1))),"Not Applicable")</f>
        <v>Q2, FY25</v>
      </c>
    </row>
    <row r="694" spans="1:14" x14ac:dyDescent="0.25">
      <c r="A694" t="s">
        <v>1</v>
      </c>
      <c r="B694" t="s">
        <v>2</v>
      </c>
      <c r="C694" t="s">
        <v>14</v>
      </c>
      <c r="D694" s="3">
        <v>45516</v>
      </c>
      <c r="E694" t="s">
        <v>75</v>
      </c>
      <c r="F694" t="s">
        <v>76</v>
      </c>
      <c r="G694" t="s">
        <v>77</v>
      </c>
      <c r="H694" t="s">
        <v>11</v>
      </c>
      <c r="I694" t="s">
        <v>17</v>
      </c>
      <c r="J694" s="3">
        <v>45607</v>
      </c>
      <c r="K694" s="3">
        <v>45484</v>
      </c>
      <c r="M694" s="8" t="str">
        <f>IFERROR(IF(I694="Booked",VLOOKUP(K694,'FIN CAL LOOKUP'!$A:$J,7,1),IF(I694="Complete",VLOOKUP(J694,'FIN CAL LOOKUP'!$A:$J,7,1),VLOOKUP(D694,'FIN CAL LOOKUP'!$A:$J,7,1))),"Not Applicable")</f>
        <v>NOV, FY25</v>
      </c>
      <c r="N694" s="8" t="str">
        <f>IFERROR(IF(I694="Booked",VLOOKUP(K694,'FIN CAL LOOKUP'!$A:$J,10,1),IF(I694="Complete",VLOOKUP(J694,'FIN CAL LOOKUP'!$A:$J,10,1),VLOOKUP(D694,'FIN CAL LOOKUP'!$A:$J,10,1))),"Not Applicable")</f>
        <v>Q2, FY25</v>
      </c>
    </row>
    <row r="695" spans="1:14" x14ac:dyDescent="0.25">
      <c r="A695" t="s">
        <v>1</v>
      </c>
      <c r="B695" t="s">
        <v>79</v>
      </c>
      <c r="C695" t="s">
        <v>14</v>
      </c>
      <c r="D695" s="3">
        <v>45516</v>
      </c>
      <c r="E695" t="s">
        <v>80</v>
      </c>
      <c r="F695" t="s">
        <v>81</v>
      </c>
      <c r="G695" t="s">
        <v>82</v>
      </c>
      <c r="H695" t="s">
        <v>4</v>
      </c>
      <c r="I695" t="s">
        <v>17</v>
      </c>
      <c r="J695" s="3">
        <v>45524</v>
      </c>
      <c r="K695" s="3">
        <v>45458</v>
      </c>
      <c r="M695" s="8" t="str">
        <f>IFERROR(IF(I695="Booked",VLOOKUP(K695,'FIN CAL LOOKUP'!$A:$J,7,1),IF(I695="Complete",VLOOKUP(J695,'FIN CAL LOOKUP'!$A:$J,7,1),VLOOKUP(D695,'FIN CAL LOOKUP'!$A:$J,7,1))),"Not Applicable")</f>
        <v>AUG, FY25</v>
      </c>
      <c r="N695" s="8" t="str">
        <f>IFERROR(IF(I695="Booked",VLOOKUP(K695,'FIN CAL LOOKUP'!$A:$J,10,1),IF(I695="Complete",VLOOKUP(J695,'FIN CAL LOOKUP'!$A:$J,10,1),VLOOKUP(D695,'FIN CAL LOOKUP'!$A:$J,10,1))),"Not Applicable")</f>
        <v>Q1, FY25</v>
      </c>
    </row>
    <row r="696" spans="1:14" x14ac:dyDescent="0.25">
      <c r="A696" t="s">
        <v>1</v>
      </c>
      <c r="B696" t="s">
        <v>79</v>
      </c>
      <c r="C696" t="s">
        <v>14</v>
      </c>
      <c r="D696" s="3">
        <v>45516</v>
      </c>
      <c r="E696" t="s">
        <v>80</v>
      </c>
      <c r="F696" t="s">
        <v>81</v>
      </c>
      <c r="G696" t="s">
        <v>82</v>
      </c>
      <c r="H696" t="s">
        <v>7</v>
      </c>
      <c r="I696" t="s">
        <v>17</v>
      </c>
      <c r="J696" s="3">
        <v>45524</v>
      </c>
      <c r="K696" s="3">
        <v>45458</v>
      </c>
      <c r="M696" s="8" t="str">
        <f>IFERROR(IF(I696="Booked",VLOOKUP(K696,'FIN CAL LOOKUP'!$A:$J,7,1),IF(I696="Complete",VLOOKUP(J696,'FIN CAL LOOKUP'!$A:$J,7,1),VLOOKUP(D696,'FIN CAL LOOKUP'!$A:$J,7,1))),"Not Applicable")</f>
        <v>AUG, FY25</v>
      </c>
      <c r="N696" s="8" t="str">
        <f>IFERROR(IF(I696="Booked",VLOOKUP(K696,'FIN CAL LOOKUP'!$A:$J,10,1),IF(I696="Complete",VLOOKUP(J696,'FIN CAL LOOKUP'!$A:$J,10,1),VLOOKUP(D696,'FIN CAL LOOKUP'!$A:$J,10,1))),"Not Applicable")</f>
        <v>Q1, FY25</v>
      </c>
    </row>
    <row r="697" spans="1:14" x14ac:dyDescent="0.25">
      <c r="A697" t="s">
        <v>1</v>
      </c>
      <c r="B697" t="s">
        <v>79</v>
      </c>
      <c r="C697" t="s">
        <v>14</v>
      </c>
      <c r="D697" s="3">
        <v>45516</v>
      </c>
      <c r="E697" t="s">
        <v>80</v>
      </c>
      <c r="F697" t="s">
        <v>81</v>
      </c>
      <c r="G697" t="s">
        <v>82</v>
      </c>
      <c r="H697" t="s">
        <v>1366</v>
      </c>
      <c r="I697" t="s">
        <v>17</v>
      </c>
      <c r="J697" s="3">
        <v>45520</v>
      </c>
      <c r="K697" s="3">
        <v>45458</v>
      </c>
      <c r="M697" s="8" t="str">
        <f>IFERROR(IF(I697="Booked",VLOOKUP(K697,'FIN CAL LOOKUP'!$A:$J,7,1),IF(I697="Complete",VLOOKUP(J697,'FIN CAL LOOKUP'!$A:$J,7,1),VLOOKUP(D697,'FIN CAL LOOKUP'!$A:$J,7,1))),"Not Applicable")</f>
        <v>AUG, FY25</v>
      </c>
      <c r="N697" s="8" t="str">
        <f>IFERROR(IF(I697="Booked",VLOOKUP(K697,'FIN CAL LOOKUP'!$A:$J,10,1),IF(I697="Complete",VLOOKUP(J697,'FIN CAL LOOKUP'!$A:$J,10,1),VLOOKUP(D697,'FIN CAL LOOKUP'!$A:$J,10,1))),"Not Applicable")</f>
        <v>Q1, FY25</v>
      </c>
    </row>
    <row r="698" spans="1:14" x14ac:dyDescent="0.25">
      <c r="A698" t="s">
        <v>1</v>
      </c>
      <c r="B698" t="s">
        <v>79</v>
      </c>
      <c r="C698" t="s">
        <v>14</v>
      </c>
      <c r="D698" s="3">
        <v>45516</v>
      </c>
      <c r="E698" t="s">
        <v>80</v>
      </c>
      <c r="F698" t="s">
        <v>81</v>
      </c>
      <c r="G698" t="s">
        <v>82</v>
      </c>
      <c r="H698" t="s">
        <v>1367</v>
      </c>
      <c r="I698" t="s">
        <v>17</v>
      </c>
      <c r="J698" s="3">
        <v>45520</v>
      </c>
      <c r="K698" s="3">
        <v>45458</v>
      </c>
      <c r="M698" s="8" t="str">
        <f>IFERROR(IF(I698="Booked",VLOOKUP(K698,'FIN CAL LOOKUP'!$A:$J,7,1),IF(I698="Complete",VLOOKUP(J698,'FIN CAL LOOKUP'!$A:$J,7,1),VLOOKUP(D698,'FIN CAL LOOKUP'!$A:$J,7,1))),"Not Applicable")</f>
        <v>AUG, FY25</v>
      </c>
      <c r="N698" s="8" t="str">
        <f>IFERROR(IF(I698="Booked",VLOOKUP(K698,'FIN CAL LOOKUP'!$A:$J,10,1),IF(I698="Complete",VLOOKUP(J698,'FIN CAL LOOKUP'!$A:$J,10,1),VLOOKUP(D698,'FIN CAL LOOKUP'!$A:$J,10,1))),"Not Applicable")</f>
        <v>Q1, FY25</v>
      </c>
    </row>
    <row r="699" spans="1:14" x14ac:dyDescent="0.25">
      <c r="A699" t="s">
        <v>1</v>
      </c>
      <c r="B699" t="s">
        <v>79</v>
      </c>
      <c r="C699" t="s">
        <v>14</v>
      </c>
      <c r="D699" s="3">
        <v>45516</v>
      </c>
      <c r="E699" t="s">
        <v>80</v>
      </c>
      <c r="F699" t="s">
        <v>81</v>
      </c>
      <c r="G699" t="s">
        <v>82</v>
      </c>
      <c r="H699" t="s">
        <v>1368</v>
      </c>
      <c r="I699" t="s">
        <v>17</v>
      </c>
      <c r="J699" s="3">
        <v>45520</v>
      </c>
      <c r="K699" s="3">
        <v>45458</v>
      </c>
      <c r="M699" s="8" t="str">
        <f>IFERROR(IF(I699="Booked",VLOOKUP(K699,'FIN CAL LOOKUP'!$A:$J,7,1),IF(I699="Complete",VLOOKUP(J699,'FIN CAL LOOKUP'!$A:$J,7,1),VLOOKUP(D699,'FIN CAL LOOKUP'!$A:$J,7,1))),"Not Applicable")</f>
        <v>AUG, FY25</v>
      </c>
      <c r="N699" s="8" t="str">
        <f>IFERROR(IF(I699="Booked",VLOOKUP(K699,'FIN CAL LOOKUP'!$A:$J,10,1),IF(I699="Complete",VLOOKUP(J699,'FIN CAL LOOKUP'!$A:$J,10,1),VLOOKUP(D699,'FIN CAL LOOKUP'!$A:$J,10,1))),"Not Applicable")</f>
        <v>Q1, FY25</v>
      </c>
    </row>
    <row r="700" spans="1:14" x14ac:dyDescent="0.25">
      <c r="A700" t="s">
        <v>1</v>
      </c>
      <c r="B700" t="s">
        <v>79</v>
      </c>
      <c r="C700" t="s">
        <v>14</v>
      </c>
      <c r="D700" s="3">
        <v>45516</v>
      </c>
      <c r="E700" t="s">
        <v>80</v>
      </c>
      <c r="F700" t="s">
        <v>81</v>
      </c>
      <c r="G700" t="s">
        <v>82</v>
      </c>
      <c r="H700" t="s">
        <v>1369</v>
      </c>
      <c r="I700" t="s">
        <v>17</v>
      </c>
      <c r="J700" s="3">
        <v>45520</v>
      </c>
      <c r="K700" s="3">
        <v>45458</v>
      </c>
      <c r="M700" s="8" t="str">
        <f>IFERROR(IF(I700="Booked",VLOOKUP(K700,'FIN CAL LOOKUP'!$A:$J,7,1),IF(I700="Complete",VLOOKUP(J700,'FIN CAL LOOKUP'!$A:$J,7,1),VLOOKUP(D700,'FIN CAL LOOKUP'!$A:$J,7,1))),"Not Applicable")</f>
        <v>AUG, FY25</v>
      </c>
      <c r="N700" s="8" t="str">
        <f>IFERROR(IF(I700="Booked",VLOOKUP(K700,'FIN CAL LOOKUP'!$A:$J,10,1),IF(I700="Complete",VLOOKUP(J700,'FIN CAL LOOKUP'!$A:$J,10,1),VLOOKUP(D700,'FIN CAL LOOKUP'!$A:$J,10,1))),"Not Applicable")</f>
        <v>Q1, FY25</v>
      </c>
    </row>
    <row r="701" spans="1:14" x14ac:dyDescent="0.25">
      <c r="A701" t="s">
        <v>1</v>
      </c>
      <c r="B701" t="s">
        <v>79</v>
      </c>
      <c r="C701" t="s">
        <v>14</v>
      </c>
      <c r="D701" s="3">
        <v>45516</v>
      </c>
      <c r="E701" t="s">
        <v>80</v>
      </c>
      <c r="F701" t="s">
        <v>81</v>
      </c>
      <c r="G701" t="s">
        <v>82</v>
      </c>
      <c r="H701" t="s">
        <v>1370</v>
      </c>
      <c r="I701" t="s">
        <v>17</v>
      </c>
      <c r="J701" s="3">
        <v>45524</v>
      </c>
      <c r="K701" s="3">
        <v>45458</v>
      </c>
      <c r="M701" s="8" t="str">
        <f>IFERROR(IF(I701="Booked",VLOOKUP(K701,'FIN CAL LOOKUP'!$A:$J,7,1),IF(I701="Complete",VLOOKUP(J701,'FIN CAL LOOKUP'!$A:$J,7,1),VLOOKUP(D701,'FIN CAL LOOKUP'!$A:$J,7,1))),"Not Applicable")</f>
        <v>AUG, FY25</v>
      </c>
      <c r="N701" s="8" t="str">
        <f>IFERROR(IF(I701="Booked",VLOOKUP(K701,'FIN CAL LOOKUP'!$A:$J,10,1),IF(I701="Complete",VLOOKUP(J701,'FIN CAL LOOKUP'!$A:$J,10,1),VLOOKUP(D701,'FIN CAL LOOKUP'!$A:$J,10,1))),"Not Applicable")</f>
        <v>Q1, FY25</v>
      </c>
    </row>
    <row r="702" spans="1:14" x14ac:dyDescent="0.25">
      <c r="A702" t="s">
        <v>1</v>
      </c>
      <c r="B702" t="s">
        <v>79</v>
      </c>
      <c r="C702" t="s">
        <v>14</v>
      </c>
      <c r="D702" s="3">
        <v>45516</v>
      </c>
      <c r="E702" t="s">
        <v>80</v>
      </c>
      <c r="F702" t="s">
        <v>81</v>
      </c>
      <c r="G702" t="s">
        <v>82</v>
      </c>
      <c r="H702" t="s">
        <v>8</v>
      </c>
      <c r="I702" t="s">
        <v>17</v>
      </c>
      <c r="J702" s="3">
        <v>45520</v>
      </c>
      <c r="K702" s="3">
        <v>45458</v>
      </c>
      <c r="M702" s="8" t="str">
        <f>IFERROR(IF(I702="Booked",VLOOKUP(K702,'FIN CAL LOOKUP'!$A:$J,7,1),IF(I702="Complete",VLOOKUP(J702,'FIN CAL LOOKUP'!$A:$J,7,1),VLOOKUP(D702,'FIN CAL LOOKUP'!$A:$J,7,1))),"Not Applicable")</f>
        <v>AUG, FY25</v>
      </c>
      <c r="N702" s="8" t="str">
        <f>IFERROR(IF(I702="Booked",VLOOKUP(K702,'FIN CAL LOOKUP'!$A:$J,10,1),IF(I702="Complete",VLOOKUP(J702,'FIN CAL LOOKUP'!$A:$J,10,1),VLOOKUP(D702,'FIN CAL LOOKUP'!$A:$J,10,1))),"Not Applicable")</f>
        <v>Q1, FY25</v>
      </c>
    </row>
    <row r="703" spans="1:14" x14ac:dyDescent="0.25">
      <c r="A703" t="s">
        <v>1</v>
      </c>
      <c r="B703" t="s">
        <v>79</v>
      </c>
      <c r="C703" t="s">
        <v>14</v>
      </c>
      <c r="D703" s="3">
        <v>45516</v>
      </c>
      <c r="E703" t="s">
        <v>80</v>
      </c>
      <c r="F703" t="s">
        <v>81</v>
      </c>
      <c r="G703" t="s">
        <v>82</v>
      </c>
      <c r="H703" t="s">
        <v>9</v>
      </c>
      <c r="I703" t="s">
        <v>17</v>
      </c>
      <c r="J703" s="3">
        <v>45524</v>
      </c>
      <c r="K703" s="3">
        <v>45458</v>
      </c>
      <c r="M703" s="8" t="str">
        <f>IFERROR(IF(I703="Booked",VLOOKUP(K703,'FIN CAL LOOKUP'!$A:$J,7,1),IF(I703="Complete",VLOOKUP(J703,'FIN CAL LOOKUP'!$A:$J,7,1),VLOOKUP(D703,'FIN CAL LOOKUP'!$A:$J,7,1))),"Not Applicable")</f>
        <v>AUG, FY25</v>
      </c>
      <c r="N703" s="8" t="str">
        <f>IFERROR(IF(I703="Booked",VLOOKUP(K703,'FIN CAL LOOKUP'!$A:$J,10,1),IF(I703="Complete",VLOOKUP(J703,'FIN CAL LOOKUP'!$A:$J,10,1),VLOOKUP(D703,'FIN CAL LOOKUP'!$A:$J,10,1))),"Not Applicable")</f>
        <v>Q1, FY25</v>
      </c>
    </row>
    <row r="704" spans="1:14" x14ac:dyDescent="0.25">
      <c r="A704" t="s">
        <v>1</v>
      </c>
      <c r="B704" t="s">
        <v>79</v>
      </c>
      <c r="C704" t="s">
        <v>14</v>
      </c>
      <c r="D704" s="3">
        <v>45516</v>
      </c>
      <c r="E704" t="s">
        <v>80</v>
      </c>
      <c r="F704" t="s">
        <v>81</v>
      </c>
      <c r="G704" t="s">
        <v>82</v>
      </c>
      <c r="H704" t="s">
        <v>10</v>
      </c>
      <c r="I704" t="s">
        <v>17</v>
      </c>
      <c r="J704" s="3">
        <v>45520</v>
      </c>
      <c r="K704" s="3">
        <v>45458</v>
      </c>
      <c r="M704" s="8" t="str">
        <f>IFERROR(IF(I704="Booked",VLOOKUP(K704,'FIN CAL LOOKUP'!$A:$J,7,1),IF(I704="Complete",VLOOKUP(J704,'FIN CAL LOOKUP'!$A:$J,7,1),VLOOKUP(D704,'FIN CAL LOOKUP'!$A:$J,7,1))),"Not Applicable")</f>
        <v>AUG, FY25</v>
      </c>
      <c r="N704" s="8" t="str">
        <f>IFERROR(IF(I704="Booked",VLOOKUP(K704,'FIN CAL LOOKUP'!$A:$J,10,1),IF(I704="Complete",VLOOKUP(J704,'FIN CAL LOOKUP'!$A:$J,10,1),VLOOKUP(D704,'FIN CAL LOOKUP'!$A:$J,10,1))),"Not Applicable")</f>
        <v>Q1, FY25</v>
      </c>
    </row>
    <row r="705" spans="1:14" x14ac:dyDescent="0.25">
      <c r="A705" t="s">
        <v>1</v>
      </c>
      <c r="B705" t="s">
        <v>79</v>
      </c>
      <c r="C705" t="s">
        <v>14</v>
      </c>
      <c r="D705" s="3">
        <v>45516</v>
      </c>
      <c r="E705" t="s">
        <v>80</v>
      </c>
      <c r="F705" t="s">
        <v>81</v>
      </c>
      <c r="G705" t="s">
        <v>82</v>
      </c>
      <c r="H705" t="s">
        <v>11</v>
      </c>
      <c r="I705" t="s">
        <v>17</v>
      </c>
      <c r="J705" s="3">
        <v>45520</v>
      </c>
      <c r="K705" s="3">
        <v>45458</v>
      </c>
      <c r="M705" s="8" t="str">
        <f>IFERROR(IF(I705="Booked",VLOOKUP(K705,'FIN CAL LOOKUP'!$A:$J,7,1),IF(I705="Complete",VLOOKUP(J705,'FIN CAL LOOKUP'!$A:$J,7,1),VLOOKUP(D705,'FIN CAL LOOKUP'!$A:$J,7,1))),"Not Applicable")</f>
        <v>AUG, FY25</v>
      </c>
      <c r="N705" s="8" t="str">
        <f>IFERROR(IF(I705="Booked",VLOOKUP(K705,'FIN CAL LOOKUP'!$A:$J,10,1),IF(I705="Complete",VLOOKUP(J705,'FIN CAL LOOKUP'!$A:$J,10,1),VLOOKUP(D705,'FIN CAL LOOKUP'!$A:$J,10,1))),"Not Applicable")</f>
        <v>Q1, FY25</v>
      </c>
    </row>
    <row r="706" spans="1:14" x14ac:dyDescent="0.25">
      <c r="A706" t="s">
        <v>46</v>
      </c>
      <c r="C706" t="s">
        <v>47</v>
      </c>
      <c r="D706" s="3">
        <v>45503</v>
      </c>
      <c r="E706" t="s">
        <v>84</v>
      </c>
      <c r="F706" t="s">
        <v>85</v>
      </c>
      <c r="G706" t="s">
        <v>86</v>
      </c>
      <c r="H706" t="s">
        <v>4</v>
      </c>
      <c r="I706" t="s">
        <v>17</v>
      </c>
      <c r="J706" s="3">
        <v>45602</v>
      </c>
      <c r="K706" s="3">
        <v>45468</v>
      </c>
      <c r="M706" s="8" t="str">
        <f>IFERROR(IF(I706="Booked",VLOOKUP(K706,'FIN CAL LOOKUP'!$A:$J,7,1),IF(I706="Complete",VLOOKUP(J706,'FIN CAL LOOKUP'!$A:$J,7,1),VLOOKUP(D706,'FIN CAL LOOKUP'!$A:$J,7,1))),"Not Applicable")</f>
        <v>NOV, FY25</v>
      </c>
      <c r="N706" s="8" t="str">
        <f>IFERROR(IF(I706="Booked",VLOOKUP(K706,'FIN CAL LOOKUP'!$A:$J,10,1),IF(I706="Complete",VLOOKUP(J706,'FIN CAL LOOKUP'!$A:$J,10,1),VLOOKUP(D706,'FIN CAL LOOKUP'!$A:$J,10,1))),"Not Applicable")</f>
        <v>Q2, FY25</v>
      </c>
    </row>
    <row r="707" spans="1:14" x14ac:dyDescent="0.25">
      <c r="A707" t="s">
        <v>46</v>
      </c>
      <c r="C707" t="s">
        <v>47</v>
      </c>
      <c r="D707" s="3">
        <v>45503</v>
      </c>
      <c r="E707" t="s">
        <v>84</v>
      </c>
      <c r="F707" t="s">
        <v>85</v>
      </c>
      <c r="G707" t="s">
        <v>86</v>
      </c>
      <c r="H707" t="s">
        <v>7</v>
      </c>
      <c r="I707" t="s">
        <v>17</v>
      </c>
      <c r="J707" s="3">
        <v>45602</v>
      </c>
      <c r="K707" s="3">
        <v>45468</v>
      </c>
      <c r="M707" s="8" t="str">
        <f>IFERROR(IF(I707="Booked",VLOOKUP(K707,'FIN CAL LOOKUP'!$A:$J,7,1),IF(I707="Complete",VLOOKUP(J707,'FIN CAL LOOKUP'!$A:$J,7,1),VLOOKUP(D707,'FIN CAL LOOKUP'!$A:$J,7,1))),"Not Applicable")</f>
        <v>NOV, FY25</v>
      </c>
      <c r="N707" s="8" t="str">
        <f>IFERROR(IF(I707="Booked",VLOOKUP(K707,'FIN CAL LOOKUP'!$A:$J,10,1),IF(I707="Complete",VLOOKUP(J707,'FIN CAL LOOKUP'!$A:$J,10,1),VLOOKUP(D707,'FIN CAL LOOKUP'!$A:$J,10,1))),"Not Applicable")</f>
        <v>Q2, FY25</v>
      </c>
    </row>
    <row r="708" spans="1:14" x14ac:dyDescent="0.25">
      <c r="A708" t="s">
        <v>46</v>
      </c>
      <c r="C708" t="s">
        <v>47</v>
      </c>
      <c r="D708" s="3">
        <v>45503</v>
      </c>
      <c r="E708" t="s">
        <v>84</v>
      </c>
      <c r="F708" t="s">
        <v>85</v>
      </c>
      <c r="G708" t="s">
        <v>86</v>
      </c>
      <c r="H708" t="s">
        <v>1366</v>
      </c>
      <c r="I708" t="s">
        <v>17</v>
      </c>
      <c r="J708" s="3">
        <v>45602</v>
      </c>
      <c r="K708" s="3">
        <v>45468</v>
      </c>
      <c r="M708" s="8" t="str">
        <f>IFERROR(IF(I708="Booked",VLOOKUP(K708,'FIN CAL LOOKUP'!$A:$J,7,1),IF(I708="Complete",VLOOKUP(J708,'FIN CAL LOOKUP'!$A:$J,7,1),VLOOKUP(D708,'FIN CAL LOOKUP'!$A:$J,7,1))),"Not Applicable")</f>
        <v>NOV, FY25</v>
      </c>
      <c r="N708" s="8" t="str">
        <f>IFERROR(IF(I708="Booked",VLOOKUP(K708,'FIN CAL LOOKUP'!$A:$J,10,1),IF(I708="Complete",VLOOKUP(J708,'FIN CAL LOOKUP'!$A:$J,10,1),VLOOKUP(D708,'FIN CAL LOOKUP'!$A:$J,10,1))),"Not Applicable")</f>
        <v>Q2, FY25</v>
      </c>
    </row>
    <row r="709" spans="1:14" x14ac:dyDescent="0.25">
      <c r="A709" t="s">
        <v>46</v>
      </c>
      <c r="C709" t="s">
        <v>47</v>
      </c>
      <c r="D709" s="3">
        <v>45503</v>
      </c>
      <c r="E709" t="s">
        <v>84</v>
      </c>
      <c r="F709" t="s">
        <v>85</v>
      </c>
      <c r="G709" t="s">
        <v>86</v>
      </c>
      <c r="H709" t="s">
        <v>1367</v>
      </c>
      <c r="I709" t="s">
        <v>17</v>
      </c>
      <c r="J709" s="3">
        <v>45602</v>
      </c>
      <c r="K709" s="3">
        <v>45468</v>
      </c>
      <c r="M709" s="8" t="str">
        <f>IFERROR(IF(I709="Booked",VLOOKUP(K709,'FIN CAL LOOKUP'!$A:$J,7,1),IF(I709="Complete",VLOOKUP(J709,'FIN CAL LOOKUP'!$A:$J,7,1),VLOOKUP(D709,'FIN CAL LOOKUP'!$A:$J,7,1))),"Not Applicable")</f>
        <v>NOV, FY25</v>
      </c>
      <c r="N709" s="8" t="str">
        <f>IFERROR(IF(I709="Booked",VLOOKUP(K709,'FIN CAL LOOKUP'!$A:$J,10,1),IF(I709="Complete",VLOOKUP(J709,'FIN CAL LOOKUP'!$A:$J,10,1),VLOOKUP(D709,'FIN CAL LOOKUP'!$A:$J,10,1))),"Not Applicable")</f>
        <v>Q2, FY25</v>
      </c>
    </row>
    <row r="710" spans="1:14" x14ac:dyDescent="0.25">
      <c r="A710" t="s">
        <v>46</v>
      </c>
      <c r="C710" t="s">
        <v>47</v>
      </c>
      <c r="D710" s="3">
        <v>45503</v>
      </c>
      <c r="E710" t="s">
        <v>84</v>
      </c>
      <c r="F710" t="s">
        <v>85</v>
      </c>
      <c r="G710" t="s">
        <v>86</v>
      </c>
      <c r="H710" t="s">
        <v>1368</v>
      </c>
      <c r="I710" t="s">
        <v>5</v>
      </c>
      <c r="J710" s="3"/>
      <c r="K710" s="3">
        <v>45468</v>
      </c>
      <c r="M710" s="8" t="str">
        <f>IFERROR(IF(I710="Booked",VLOOKUP(K710,'FIN CAL LOOKUP'!$A:$J,7,1),IF(I710="Complete",VLOOKUP(J710,'FIN CAL LOOKUP'!$A:$J,7,1),VLOOKUP(D710,'FIN CAL LOOKUP'!$A:$J,7,1))),"Not Applicable")</f>
        <v>JUN, FY24</v>
      </c>
      <c r="N710" s="8" t="str">
        <f>IFERROR(IF(I710="Booked",VLOOKUP(K710,'FIN CAL LOOKUP'!$A:$J,10,1),IF(I710="Complete",VLOOKUP(J710,'FIN CAL LOOKUP'!$A:$J,10,1),VLOOKUP(D710,'FIN CAL LOOKUP'!$A:$J,10,1))),"Not Applicable")</f>
        <v>Q4, FY24</v>
      </c>
    </row>
    <row r="711" spans="1:14" x14ac:dyDescent="0.25">
      <c r="A711" t="s">
        <v>46</v>
      </c>
      <c r="C711" t="s">
        <v>47</v>
      </c>
      <c r="D711" s="3">
        <v>45503</v>
      </c>
      <c r="E711" t="s">
        <v>84</v>
      </c>
      <c r="F711" t="s">
        <v>85</v>
      </c>
      <c r="G711" t="s">
        <v>86</v>
      </c>
      <c r="H711" t="s">
        <v>1369</v>
      </c>
      <c r="I711" t="s">
        <v>5</v>
      </c>
      <c r="J711" s="3"/>
      <c r="K711" s="3">
        <v>45468</v>
      </c>
      <c r="M711" s="8" t="str">
        <f>IFERROR(IF(I711="Booked",VLOOKUP(K711,'FIN CAL LOOKUP'!$A:$J,7,1),IF(I711="Complete",VLOOKUP(J711,'FIN CAL LOOKUP'!$A:$J,7,1),VLOOKUP(D711,'FIN CAL LOOKUP'!$A:$J,7,1))),"Not Applicable")</f>
        <v>JUN, FY24</v>
      </c>
      <c r="N711" s="8" t="str">
        <f>IFERROR(IF(I711="Booked",VLOOKUP(K711,'FIN CAL LOOKUP'!$A:$J,10,1),IF(I711="Complete",VLOOKUP(J711,'FIN CAL LOOKUP'!$A:$J,10,1),VLOOKUP(D711,'FIN CAL LOOKUP'!$A:$J,10,1))),"Not Applicable")</f>
        <v>Q4, FY24</v>
      </c>
    </row>
    <row r="712" spans="1:14" x14ac:dyDescent="0.25">
      <c r="A712" t="s">
        <v>46</v>
      </c>
      <c r="C712" t="s">
        <v>47</v>
      </c>
      <c r="D712" s="3">
        <v>45503</v>
      </c>
      <c r="E712" t="s">
        <v>84</v>
      </c>
      <c r="F712" t="s">
        <v>85</v>
      </c>
      <c r="G712" t="s">
        <v>86</v>
      </c>
      <c r="H712" t="s">
        <v>1370</v>
      </c>
      <c r="I712" t="s">
        <v>5</v>
      </c>
      <c r="J712" s="3"/>
      <c r="K712" s="3">
        <v>45468</v>
      </c>
      <c r="M712" s="8" t="str">
        <f>IFERROR(IF(I712="Booked",VLOOKUP(K712,'FIN CAL LOOKUP'!$A:$J,7,1),IF(I712="Complete",VLOOKUP(J712,'FIN CAL LOOKUP'!$A:$J,7,1),VLOOKUP(D712,'FIN CAL LOOKUP'!$A:$J,7,1))),"Not Applicable")</f>
        <v>JUN, FY24</v>
      </c>
      <c r="N712" s="8" t="str">
        <f>IFERROR(IF(I712="Booked",VLOOKUP(K712,'FIN CAL LOOKUP'!$A:$J,10,1),IF(I712="Complete",VLOOKUP(J712,'FIN CAL LOOKUP'!$A:$J,10,1),VLOOKUP(D712,'FIN CAL LOOKUP'!$A:$J,10,1))),"Not Applicable")</f>
        <v>Q4, FY24</v>
      </c>
    </row>
    <row r="713" spans="1:14" x14ac:dyDescent="0.25">
      <c r="A713" t="s">
        <v>46</v>
      </c>
      <c r="C713" t="s">
        <v>47</v>
      </c>
      <c r="D713" s="3">
        <v>45503</v>
      </c>
      <c r="E713" t="s">
        <v>84</v>
      </c>
      <c r="F713" t="s">
        <v>85</v>
      </c>
      <c r="G713" t="s">
        <v>86</v>
      </c>
      <c r="H713" t="s">
        <v>8</v>
      </c>
      <c r="I713" t="s">
        <v>17</v>
      </c>
      <c r="J713" s="3">
        <v>45602</v>
      </c>
      <c r="K713" s="3">
        <v>45468</v>
      </c>
      <c r="M713" s="8" t="str">
        <f>IFERROR(IF(I713="Booked",VLOOKUP(K713,'FIN CAL LOOKUP'!$A:$J,7,1),IF(I713="Complete",VLOOKUP(J713,'FIN CAL LOOKUP'!$A:$J,7,1),VLOOKUP(D713,'FIN CAL LOOKUP'!$A:$J,7,1))),"Not Applicable")</f>
        <v>NOV, FY25</v>
      </c>
      <c r="N713" s="8" t="str">
        <f>IFERROR(IF(I713="Booked",VLOOKUP(K713,'FIN CAL LOOKUP'!$A:$J,10,1),IF(I713="Complete",VLOOKUP(J713,'FIN CAL LOOKUP'!$A:$J,10,1),VLOOKUP(D713,'FIN CAL LOOKUP'!$A:$J,10,1))),"Not Applicable")</f>
        <v>Q2, FY25</v>
      </c>
    </row>
    <row r="714" spans="1:14" x14ac:dyDescent="0.25">
      <c r="A714" t="s">
        <v>46</v>
      </c>
      <c r="C714" t="s">
        <v>47</v>
      </c>
      <c r="D714" s="3">
        <v>45503</v>
      </c>
      <c r="E714" t="s">
        <v>84</v>
      </c>
      <c r="F714" t="s">
        <v>85</v>
      </c>
      <c r="G714" t="s">
        <v>86</v>
      </c>
      <c r="H714" t="s">
        <v>9</v>
      </c>
      <c r="I714" t="s">
        <v>17</v>
      </c>
      <c r="J714" s="3">
        <v>45602</v>
      </c>
      <c r="K714" s="3">
        <v>45468</v>
      </c>
      <c r="M714" s="8" t="str">
        <f>IFERROR(IF(I714="Booked",VLOOKUP(K714,'FIN CAL LOOKUP'!$A:$J,7,1),IF(I714="Complete",VLOOKUP(J714,'FIN CAL LOOKUP'!$A:$J,7,1),VLOOKUP(D714,'FIN CAL LOOKUP'!$A:$J,7,1))),"Not Applicable")</f>
        <v>NOV, FY25</v>
      </c>
      <c r="N714" s="8" t="str">
        <f>IFERROR(IF(I714="Booked",VLOOKUP(K714,'FIN CAL LOOKUP'!$A:$J,10,1),IF(I714="Complete",VLOOKUP(J714,'FIN CAL LOOKUP'!$A:$J,10,1),VLOOKUP(D714,'FIN CAL LOOKUP'!$A:$J,10,1))),"Not Applicable")</f>
        <v>Q2, FY25</v>
      </c>
    </row>
    <row r="715" spans="1:14" x14ac:dyDescent="0.25">
      <c r="A715" t="s">
        <v>46</v>
      </c>
      <c r="C715" t="s">
        <v>47</v>
      </c>
      <c r="D715" s="3">
        <v>45503</v>
      </c>
      <c r="E715" t="s">
        <v>84</v>
      </c>
      <c r="F715" t="s">
        <v>85</v>
      </c>
      <c r="G715" t="s">
        <v>86</v>
      </c>
      <c r="H715" t="s">
        <v>10</v>
      </c>
      <c r="I715" t="s">
        <v>17</v>
      </c>
      <c r="J715" s="3">
        <v>45602</v>
      </c>
      <c r="K715" s="3">
        <v>45468</v>
      </c>
      <c r="M715" s="8" t="str">
        <f>IFERROR(IF(I715="Booked",VLOOKUP(K715,'FIN CAL LOOKUP'!$A:$J,7,1),IF(I715="Complete",VLOOKUP(J715,'FIN CAL LOOKUP'!$A:$J,7,1),VLOOKUP(D715,'FIN CAL LOOKUP'!$A:$J,7,1))),"Not Applicable")</f>
        <v>NOV, FY25</v>
      </c>
      <c r="N715" s="8" t="str">
        <f>IFERROR(IF(I715="Booked",VLOOKUP(K715,'FIN CAL LOOKUP'!$A:$J,10,1),IF(I715="Complete",VLOOKUP(J715,'FIN CAL LOOKUP'!$A:$J,10,1),VLOOKUP(D715,'FIN CAL LOOKUP'!$A:$J,10,1))),"Not Applicable")</f>
        <v>Q2, FY25</v>
      </c>
    </row>
    <row r="716" spans="1:14" x14ac:dyDescent="0.25">
      <c r="A716" t="s">
        <v>46</v>
      </c>
      <c r="C716" t="s">
        <v>47</v>
      </c>
      <c r="D716" s="3">
        <v>45503</v>
      </c>
      <c r="E716" t="s">
        <v>84</v>
      </c>
      <c r="F716" t="s">
        <v>85</v>
      </c>
      <c r="G716" t="s">
        <v>86</v>
      </c>
      <c r="H716" t="s">
        <v>11</v>
      </c>
      <c r="I716" t="s">
        <v>17</v>
      </c>
      <c r="J716" s="3">
        <v>45602</v>
      </c>
      <c r="K716" s="3">
        <v>45468</v>
      </c>
      <c r="M716" s="8" t="str">
        <f>IFERROR(IF(I716="Booked",VLOOKUP(K716,'FIN CAL LOOKUP'!$A:$J,7,1),IF(I716="Complete",VLOOKUP(J716,'FIN CAL LOOKUP'!$A:$J,7,1),VLOOKUP(D716,'FIN CAL LOOKUP'!$A:$J,7,1))),"Not Applicable")</f>
        <v>NOV, FY25</v>
      </c>
      <c r="N716" s="8" t="str">
        <f>IFERROR(IF(I716="Booked",VLOOKUP(K716,'FIN CAL LOOKUP'!$A:$J,10,1),IF(I716="Complete",VLOOKUP(J716,'FIN CAL LOOKUP'!$A:$J,10,1),VLOOKUP(D716,'FIN CAL LOOKUP'!$A:$J,10,1))),"Not Applicable")</f>
        <v>Q2, FY25</v>
      </c>
    </row>
    <row r="717" spans="1:14" x14ac:dyDescent="0.25">
      <c r="A717" t="s">
        <v>24</v>
      </c>
      <c r="B717" t="s">
        <v>1422</v>
      </c>
      <c r="C717" t="s">
        <v>16</v>
      </c>
      <c r="D717" s="3">
        <v>45502</v>
      </c>
      <c r="E717" t="s">
        <v>88</v>
      </c>
      <c r="F717" t="s">
        <v>89</v>
      </c>
      <c r="G717" t="s">
        <v>90</v>
      </c>
      <c r="H717" t="s">
        <v>4</v>
      </c>
      <c r="I717" t="s">
        <v>17</v>
      </c>
      <c r="J717" s="3">
        <v>45510</v>
      </c>
      <c r="K717" s="3">
        <v>45468</v>
      </c>
      <c r="M717" s="8" t="str">
        <f>IFERROR(IF(I717="Booked",VLOOKUP(K717,'FIN CAL LOOKUP'!$A:$J,7,1),IF(I717="Complete",VLOOKUP(J717,'FIN CAL LOOKUP'!$A:$J,7,1),VLOOKUP(D717,'FIN CAL LOOKUP'!$A:$J,7,1))),"Not Applicable")</f>
        <v>AUG, FY25</v>
      </c>
      <c r="N717" s="8" t="str">
        <f>IFERROR(IF(I717="Booked",VLOOKUP(K717,'FIN CAL LOOKUP'!$A:$J,10,1),IF(I717="Complete",VLOOKUP(J717,'FIN CAL LOOKUP'!$A:$J,10,1),VLOOKUP(D717,'FIN CAL LOOKUP'!$A:$J,10,1))),"Not Applicable")</f>
        <v>Q1, FY25</v>
      </c>
    </row>
    <row r="718" spans="1:14" x14ac:dyDescent="0.25">
      <c r="A718" t="s">
        <v>24</v>
      </c>
      <c r="B718" t="s">
        <v>1422</v>
      </c>
      <c r="C718" t="s">
        <v>16</v>
      </c>
      <c r="D718" s="3">
        <v>45502</v>
      </c>
      <c r="E718" t="s">
        <v>88</v>
      </c>
      <c r="F718" t="s">
        <v>89</v>
      </c>
      <c r="G718" t="s">
        <v>90</v>
      </c>
      <c r="H718" t="s">
        <v>7</v>
      </c>
      <c r="I718" t="s">
        <v>17</v>
      </c>
      <c r="J718" s="3">
        <v>45510</v>
      </c>
      <c r="K718" s="3">
        <v>45468</v>
      </c>
      <c r="M718" s="8" t="str">
        <f>IFERROR(IF(I718="Booked",VLOOKUP(K718,'FIN CAL LOOKUP'!$A:$J,7,1),IF(I718="Complete",VLOOKUP(J718,'FIN CAL LOOKUP'!$A:$J,7,1),VLOOKUP(D718,'FIN CAL LOOKUP'!$A:$J,7,1))),"Not Applicable")</f>
        <v>AUG, FY25</v>
      </c>
      <c r="N718" s="8" t="str">
        <f>IFERROR(IF(I718="Booked",VLOOKUP(K718,'FIN CAL LOOKUP'!$A:$J,10,1),IF(I718="Complete",VLOOKUP(J718,'FIN CAL LOOKUP'!$A:$J,10,1),VLOOKUP(D718,'FIN CAL LOOKUP'!$A:$J,10,1))),"Not Applicable")</f>
        <v>Q1, FY25</v>
      </c>
    </row>
    <row r="719" spans="1:14" x14ac:dyDescent="0.25">
      <c r="A719" t="s">
        <v>24</v>
      </c>
      <c r="B719" t="s">
        <v>1422</v>
      </c>
      <c r="C719" t="s">
        <v>16</v>
      </c>
      <c r="D719" s="3">
        <v>45502</v>
      </c>
      <c r="E719" t="s">
        <v>88</v>
      </c>
      <c r="F719" t="s">
        <v>89</v>
      </c>
      <c r="G719" t="s">
        <v>90</v>
      </c>
      <c r="H719" t="s">
        <v>1366</v>
      </c>
      <c r="I719" t="s">
        <v>17</v>
      </c>
      <c r="J719" s="3">
        <v>45524</v>
      </c>
      <c r="K719" s="3">
        <v>45468</v>
      </c>
      <c r="M719" s="8" t="str">
        <f>IFERROR(IF(I719="Booked",VLOOKUP(K719,'FIN CAL LOOKUP'!$A:$J,7,1),IF(I719="Complete",VLOOKUP(J719,'FIN CAL LOOKUP'!$A:$J,7,1),VLOOKUP(D719,'FIN CAL LOOKUP'!$A:$J,7,1))),"Not Applicable")</f>
        <v>AUG, FY25</v>
      </c>
      <c r="N719" s="8" t="str">
        <f>IFERROR(IF(I719="Booked",VLOOKUP(K719,'FIN CAL LOOKUP'!$A:$J,10,1),IF(I719="Complete",VLOOKUP(J719,'FIN CAL LOOKUP'!$A:$J,10,1),VLOOKUP(D719,'FIN CAL LOOKUP'!$A:$J,10,1))),"Not Applicable")</f>
        <v>Q1, FY25</v>
      </c>
    </row>
    <row r="720" spans="1:14" x14ac:dyDescent="0.25">
      <c r="A720" t="s">
        <v>24</v>
      </c>
      <c r="B720" t="s">
        <v>1422</v>
      </c>
      <c r="C720" t="s">
        <v>16</v>
      </c>
      <c r="D720" s="3">
        <v>45502</v>
      </c>
      <c r="E720" t="s">
        <v>88</v>
      </c>
      <c r="F720" t="s">
        <v>89</v>
      </c>
      <c r="G720" t="s">
        <v>90</v>
      </c>
      <c r="H720" t="s">
        <v>1367</v>
      </c>
      <c r="I720" t="s">
        <v>17</v>
      </c>
      <c r="J720" s="3">
        <v>45524</v>
      </c>
      <c r="K720" s="3">
        <v>45468</v>
      </c>
      <c r="M720" s="8" t="str">
        <f>IFERROR(IF(I720="Booked",VLOOKUP(K720,'FIN CAL LOOKUP'!$A:$J,7,1),IF(I720="Complete",VLOOKUP(J720,'FIN CAL LOOKUP'!$A:$J,7,1),VLOOKUP(D720,'FIN CAL LOOKUP'!$A:$J,7,1))),"Not Applicable")</f>
        <v>AUG, FY25</v>
      </c>
      <c r="N720" s="8" t="str">
        <f>IFERROR(IF(I720="Booked",VLOOKUP(K720,'FIN CAL LOOKUP'!$A:$J,10,1),IF(I720="Complete",VLOOKUP(J720,'FIN CAL LOOKUP'!$A:$J,10,1),VLOOKUP(D720,'FIN CAL LOOKUP'!$A:$J,10,1))),"Not Applicable")</f>
        <v>Q1, FY25</v>
      </c>
    </row>
    <row r="721" spans="1:14" x14ac:dyDescent="0.25">
      <c r="A721" t="s">
        <v>24</v>
      </c>
      <c r="B721" t="s">
        <v>1422</v>
      </c>
      <c r="C721" t="s">
        <v>16</v>
      </c>
      <c r="D721" s="3">
        <v>45502</v>
      </c>
      <c r="E721" t="s">
        <v>88</v>
      </c>
      <c r="F721" t="s">
        <v>89</v>
      </c>
      <c r="G721" t="s">
        <v>90</v>
      </c>
      <c r="H721" t="s">
        <v>1368</v>
      </c>
      <c r="I721" t="s">
        <v>17</v>
      </c>
      <c r="J721" s="3">
        <v>45524</v>
      </c>
      <c r="K721" s="3">
        <v>45468</v>
      </c>
      <c r="M721" s="8" t="str">
        <f>IFERROR(IF(I721="Booked",VLOOKUP(K721,'FIN CAL LOOKUP'!$A:$J,7,1),IF(I721="Complete",VLOOKUP(J721,'FIN CAL LOOKUP'!$A:$J,7,1),VLOOKUP(D721,'FIN CAL LOOKUP'!$A:$J,7,1))),"Not Applicable")</f>
        <v>AUG, FY25</v>
      </c>
      <c r="N721" s="8" t="str">
        <f>IFERROR(IF(I721="Booked",VLOOKUP(K721,'FIN CAL LOOKUP'!$A:$J,10,1),IF(I721="Complete",VLOOKUP(J721,'FIN CAL LOOKUP'!$A:$J,10,1),VLOOKUP(D721,'FIN CAL LOOKUP'!$A:$J,10,1))),"Not Applicable")</f>
        <v>Q1, FY25</v>
      </c>
    </row>
    <row r="722" spans="1:14" x14ac:dyDescent="0.25">
      <c r="A722" t="s">
        <v>24</v>
      </c>
      <c r="B722" t="s">
        <v>1422</v>
      </c>
      <c r="C722" t="s">
        <v>16</v>
      </c>
      <c r="D722" s="3">
        <v>45502</v>
      </c>
      <c r="E722" t="s">
        <v>88</v>
      </c>
      <c r="F722" t="s">
        <v>89</v>
      </c>
      <c r="G722" t="s">
        <v>90</v>
      </c>
      <c r="H722" t="s">
        <v>1369</v>
      </c>
      <c r="I722" t="s">
        <v>17</v>
      </c>
      <c r="J722" s="3">
        <v>45524</v>
      </c>
      <c r="K722" s="3">
        <v>45468</v>
      </c>
      <c r="M722" s="8" t="str">
        <f>IFERROR(IF(I722="Booked",VLOOKUP(K722,'FIN CAL LOOKUP'!$A:$J,7,1),IF(I722="Complete",VLOOKUP(J722,'FIN CAL LOOKUP'!$A:$J,7,1),VLOOKUP(D722,'FIN CAL LOOKUP'!$A:$J,7,1))),"Not Applicable")</f>
        <v>AUG, FY25</v>
      </c>
      <c r="N722" s="8" t="str">
        <f>IFERROR(IF(I722="Booked",VLOOKUP(K722,'FIN CAL LOOKUP'!$A:$J,10,1),IF(I722="Complete",VLOOKUP(J722,'FIN CAL LOOKUP'!$A:$J,10,1),VLOOKUP(D722,'FIN CAL LOOKUP'!$A:$J,10,1))),"Not Applicable")</f>
        <v>Q1, FY25</v>
      </c>
    </row>
    <row r="723" spans="1:14" x14ac:dyDescent="0.25">
      <c r="A723" t="s">
        <v>24</v>
      </c>
      <c r="B723" t="s">
        <v>1422</v>
      </c>
      <c r="C723" t="s">
        <v>16</v>
      </c>
      <c r="D723" s="3">
        <v>45502</v>
      </c>
      <c r="E723" t="s">
        <v>88</v>
      </c>
      <c r="F723" t="s">
        <v>89</v>
      </c>
      <c r="G723" t="s">
        <v>90</v>
      </c>
      <c r="H723" t="s">
        <v>1370</v>
      </c>
      <c r="I723" t="s">
        <v>17</v>
      </c>
      <c r="J723" s="3">
        <v>45524</v>
      </c>
      <c r="K723" s="3">
        <v>45468</v>
      </c>
      <c r="M723" s="8" t="str">
        <f>IFERROR(IF(I723="Booked",VLOOKUP(K723,'FIN CAL LOOKUP'!$A:$J,7,1),IF(I723="Complete",VLOOKUP(J723,'FIN CAL LOOKUP'!$A:$J,7,1),VLOOKUP(D723,'FIN CAL LOOKUP'!$A:$J,7,1))),"Not Applicable")</f>
        <v>AUG, FY25</v>
      </c>
      <c r="N723" s="8" t="str">
        <f>IFERROR(IF(I723="Booked",VLOOKUP(K723,'FIN CAL LOOKUP'!$A:$J,10,1),IF(I723="Complete",VLOOKUP(J723,'FIN CAL LOOKUP'!$A:$J,10,1),VLOOKUP(D723,'FIN CAL LOOKUP'!$A:$J,10,1))),"Not Applicable")</f>
        <v>Q1, FY25</v>
      </c>
    </row>
    <row r="724" spans="1:14" x14ac:dyDescent="0.25">
      <c r="A724" t="s">
        <v>24</v>
      </c>
      <c r="B724" t="s">
        <v>1422</v>
      </c>
      <c r="C724" t="s">
        <v>16</v>
      </c>
      <c r="D724" s="3">
        <v>45502</v>
      </c>
      <c r="E724" t="s">
        <v>88</v>
      </c>
      <c r="F724" t="s">
        <v>89</v>
      </c>
      <c r="G724" t="s">
        <v>90</v>
      </c>
      <c r="H724" t="s">
        <v>8</v>
      </c>
      <c r="I724" t="s">
        <v>17</v>
      </c>
      <c r="J724" s="3">
        <v>45510</v>
      </c>
      <c r="K724" s="3">
        <v>45468</v>
      </c>
      <c r="M724" s="8" t="str">
        <f>IFERROR(IF(I724="Booked",VLOOKUP(K724,'FIN CAL LOOKUP'!$A:$J,7,1),IF(I724="Complete",VLOOKUP(J724,'FIN CAL LOOKUP'!$A:$J,7,1),VLOOKUP(D724,'FIN CAL LOOKUP'!$A:$J,7,1))),"Not Applicable")</f>
        <v>AUG, FY25</v>
      </c>
      <c r="N724" s="8" t="str">
        <f>IFERROR(IF(I724="Booked",VLOOKUP(K724,'FIN CAL LOOKUP'!$A:$J,10,1),IF(I724="Complete",VLOOKUP(J724,'FIN CAL LOOKUP'!$A:$J,10,1),VLOOKUP(D724,'FIN CAL LOOKUP'!$A:$J,10,1))),"Not Applicable")</f>
        <v>Q1, FY25</v>
      </c>
    </row>
    <row r="725" spans="1:14" x14ac:dyDescent="0.25">
      <c r="A725" t="s">
        <v>24</v>
      </c>
      <c r="B725" t="s">
        <v>1422</v>
      </c>
      <c r="C725" t="s">
        <v>16</v>
      </c>
      <c r="D725" s="3">
        <v>45502</v>
      </c>
      <c r="E725" t="s">
        <v>88</v>
      </c>
      <c r="F725" t="s">
        <v>89</v>
      </c>
      <c r="G725" t="s">
        <v>90</v>
      </c>
      <c r="H725" t="s">
        <v>9</v>
      </c>
      <c r="I725" t="s">
        <v>17</v>
      </c>
      <c r="J725" s="3">
        <v>45510</v>
      </c>
      <c r="K725" s="3">
        <v>45468</v>
      </c>
      <c r="M725" s="8" t="str">
        <f>IFERROR(IF(I725="Booked",VLOOKUP(K725,'FIN CAL LOOKUP'!$A:$J,7,1),IF(I725="Complete",VLOOKUP(J725,'FIN CAL LOOKUP'!$A:$J,7,1),VLOOKUP(D725,'FIN CAL LOOKUP'!$A:$J,7,1))),"Not Applicable")</f>
        <v>AUG, FY25</v>
      </c>
      <c r="N725" s="8" t="str">
        <f>IFERROR(IF(I725="Booked",VLOOKUP(K725,'FIN CAL LOOKUP'!$A:$J,10,1),IF(I725="Complete",VLOOKUP(J725,'FIN CAL LOOKUP'!$A:$J,10,1),VLOOKUP(D725,'FIN CAL LOOKUP'!$A:$J,10,1))),"Not Applicable")</f>
        <v>Q1, FY25</v>
      </c>
    </row>
    <row r="726" spans="1:14" x14ac:dyDescent="0.25">
      <c r="A726" t="s">
        <v>24</v>
      </c>
      <c r="B726" t="s">
        <v>1422</v>
      </c>
      <c r="C726" t="s">
        <v>16</v>
      </c>
      <c r="D726" s="3">
        <v>45502</v>
      </c>
      <c r="E726" t="s">
        <v>88</v>
      </c>
      <c r="F726" t="s">
        <v>89</v>
      </c>
      <c r="G726" t="s">
        <v>90</v>
      </c>
      <c r="H726" t="s">
        <v>10</v>
      </c>
      <c r="I726" t="s">
        <v>17</v>
      </c>
      <c r="J726" s="3">
        <v>45546</v>
      </c>
      <c r="K726" s="3">
        <v>45468</v>
      </c>
      <c r="M726" s="8" t="str">
        <f>IFERROR(IF(I726="Booked",VLOOKUP(K726,'FIN CAL LOOKUP'!$A:$J,7,1),IF(I726="Complete",VLOOKUP(J726,'FIN CAL LOOKUP'!$A:$J,7,1),VLOOKUP(D726,'FIN CAL LOOKUP'!$A:$J,7,1))),"Not Applicable")</f>
        <v>SEP, FY25</v>
      </c>
      <c r="N726" s="8" t="str">
        <f>IFERROR(IF(I726="Booked",VLOOKUP(K726,'FIN CAL LOOKUP'!$A:$J,10,1),IF(I726="Complete",VLOOKUP(J726,'FIN CAL LOOKUP'!$A:$J,10,1),VLOOKUP(D726,'FIN CAL LOOKUP'!$A:$J,10,1))),"Not Applicable")</f>
        <v>Q1, FY25</v>
      </c>
    </row>
    <row r="727" spans="1:14" x14ac:dyDescent="0.25">
      <c r="A727" t="s">
        <v>24</v>
      </c>
      <c r="B727" t="s">
        <v>1422</v>
      </c>
      <c r="C727" t="s">
        <v>16</v>
      </c>
      <c r="D727" s="3">
        <v>45502</v>
      </c>
      <c r="E727" t="s">
        <v>88</v>
      </c>
      <c r="F727" t="s">
        <v>89</v>
      </c>
      <c r="G727" t="s">
        <v>90</v>
      </c>
      <c r="H727" t="s">
        <v>11</v>
      </c>
      <c r="I727" t="s">
        <v>17</v>
      </c>
      <c r="J727" s="3">
        <v>45510</v>
      </c>
      <c r="K727" s="3">
        <v>45468</v>
      </c>
      <c r="M727" s="8" t="str">
        <f>IFERROR(IF(I727="Booked",VLOOKUP(K727,'FIN CAL LOOKUP'!$A:$J,7,1),IF(I727="Complete",VLOOKUP(J727,'FIN CAL LOOKUP'!$A:$J,7,1),VLOOKUP(D727,'FIN CAL LOOKUP'!$A:$J,7,1))),"Not Applicable")</f>
        <v>AUG, FY25</v>
      </c>
      <c r="N727" s="8" t="str">
        <f>IFERROR(IF(I727="Booked",VLOOKUP(K727,'FIN CAL LOOKUP'!$A:$J,10,1),IF(I727="Complete",VLOOKUP(J727,'FIN CAL LOOKUP'!$A:$J,10,1),VLOOKUP(D727,'FIN CAL LOOKUP'!$A:$J,10,1))),"Not Applicable")</f>
        <v>Q1, FY25</v>
      </c>
    </row>
    <row r="728" spans="1:14" x14ac:dyDescent="0.25">
      <c r="A728" t="s">
        <v>12</v>
      </c>
      <c r="B728" t="s">
        <v>51</v>
      </c>
      <c r="C728" t="s">
        <v>52</v>
      </c>
      <c r="D728" s="3">
        <v>45502</v>
      </c>
      <c r="E728" t="s">
        <v>91</v>
      </c>
      <c r="F728" t="s">
        <v>92</v>
      </c>
      <c r="G728" t="s">
        <v>93</v>
      </c>
      <c r="H728" t="s">
        <v>4</v>
      </c>
      <c r="I728" t="s">
        <v>17</v>
      </c>
      <c r="J728" s="3">
        <v>45502</v>
      </c>
      <c r="K728" s="3">
        <v>44824</v>
      </c>
      <c r="M728" s="8" t="str">
        <f>IFERROR(IF(I728="Booked",VLOOKUP(K728,'FIN CAL LOOKUP'!$A:$J,7,1),IF(I728="Complete",VLOOKUP(J728,'FIN CAL LOOKUP'!$A:$J,7,1),VLOOKUP(D728,'FIN CAL LOOKUP'!$A:$J,7,1))),"Not Applicable")</f>
        <v>AUG, FY25</v>
      </c>
      <c r="N728" s="8" t="str">
        <f>IFERROR(IF(I728="Booked",VLOOKUP(K728,'FIN CAL LOOKUP'!$A:$J,10,1),IF(I728="Complete",VLOOKUP(J728,'FIN CAL LOOKUP'!$A:$J,10,1),VLOOKUP(D728,'FIN CAL LOOKUP'!$A:$J,10,1))),"Not Applicable")</f>
        <v>Q1, FY25</v>
      </c>
    </row>
    <row r="729" spans="1:14" x14ac:dyDescent="0.25">
      <c r="A729" t="s">
        <v>12</v>
      </c>
      <c r="B729" t="s">
        <v>51</v>
      </c>
      <c r="C729" t="s">
        <v>52</v>
      </c>
      <c r="D729" s="3">
        <v>45502</v>
      </c>
      <c r="E729" t="s">
        <v>91</v>
      </c>
      <c r="F729" t="s">
        <v>92</v>
      </c>
      <c r="G729" t="s">
        <v>93</v>
      </c>
      <c r="H729" t="s">
        <v>7</v>
      </c>
      <c r="I729" t="s">
        <v>17</v>
      </c>
      <c r="J729" s="3">
        <v>45502</v>
      </c>
      <c r="K729" s="3">
        <v>44824</v>
      </c>
      <c r="M729" s="8" t="str">
        <f>IFERROR(IF(I729="Booked",VLOOKUP(K729,'FIN CAL LOOKUP'!$A:$J,7,1),IF(I729="Complete",VLOOKUP(J729,'FIN CAL LOOKUP'!$A:$J,7,1),VLOOKUP(D729,'FIN CAL LOOKUP'!$A:$J,7,1))),"Not Applicable")</f>
        <v>AUG, FY25</v>
      </c>
      <c r="N729" s="8" t="str">
        <f>IFERROR(IF(I729="Booked",VLOOKUP(K729,'FIN CAL LOOKUP'!$A:$J,10,1),IF(I729="Complete",VLOOKUP(J729,'FIN CAL LOOKUP'!$A:$J,10,1),VLOOKUP(D729,'FIN CAL LOOKUP'!$A:$J,10,1))),"Not Applicable")</f>
        <v>Q1, FY25</v>
      </c>
    </row>
    <row r="730" spans="1:14" x14ac:dyDescent="0.25">
      <c r="A730" t="s">
        <v>12</v>
      </c>
      <c r="B730" t="s">
        <v>51</v>
      </c>
      <c r="C730" t="s">
        <v>52</v>
      </c>
      <c r="D730" s="3">
        <v>45502</v>
      </c>
      <c r="E730" t="s">
        <v>91</v>
      </c>
      <c r="F730" t="s">
        <v>92</v>
      </c>
      <c r="G730" t="s">
        <v>93</v>
      </c>
      <c r="H730" t="s">
        <v>1366</v>
      </c>
      <c r="I730" t="s">
        <v>17</v>
      </c>
      <c r="J730" s="3">
        <v>45505</v>
      </c>
      <c r="K730" s="3">
        <v>45496</v>
      </c>
      <c r="M730" s="8" t="str">
        <f>IFERROR(IF(I730="Booked",VLOOKUP(K730,'FIN CAL LOOKUP'!$A:$J,7,1),IF(I730="Complete",VLOOKUP(J730,'FIN CAL LOOKUP'!$A:$J,7,1),VLOOKUP(D730,'FIN CAL LOOKUP'!$A:$J,7,1))),"Not Applicable")</f>
        <v>AUG, FY25</v>
      </c>
      <c r="N730" s="8" t="str">
        <f>IFERROR(IF(I730="Booked",VLOOKUP(K730,'FIN CAL LOOKUP'!$A:$J,10,1),IF(I730="Complete",VLOOKUP(J730,'FIN CAL LOOKUP'!$A:$J,10,1),VLOOKUP(D730,'FIN CAL LOOKUP'!$A:$J,10,1))),"Not Applicable")</f>
        <v>Q1, FY25</v>
      </c>
    </row>
    <row r="731" spans="1:14" x14ac:dyDescent="0.25">
      <c r="A731" t="s">
        <v>12</v>
      </c>
      <c r="B731" t="s">
        <v>51</v>
      </c>
      <c r="C731" t="s">
        <v>52</v>
      </c>
      <c r="D731" s="3">
        <v>45502</v>
      </c>
      <c r="E731" t="s">
        <v>91</v>
      </c>
      <c r="F731" t="s">
        <v>92</v>
      </c>
      <c r="G731" t="s">
        <v>93</v>
      </c>
      <c r="H731" t="s">
        <v>1367</v>
      </c>
      <c r="I731" t="s">
        <v>17</v>
      </c>
      <c r="J731" s="3">
        <v>45505</v>
      </c>
      <c r="K731" s="3">
        <v>45496</v>
      </c>
      <c r="M731" s="8" t="str">
        <f>IFERROR(IF(I731="Booked",VLOOKUP(K731,'FIN CAL LOOKUP'!$A:$J,7,1),IF(I731="Complete",VLOOKUP(J731,'FIN CAL LOOKUP'!$A:$J,7,1),VLOOKUP(D731,'FIN CAL LOOKUP'!$A:$J,7,1))),"Not Applicable")</f>
        <v>AUG, FY25</v>
      </c>
      <c r="N731" s="8" t="str">
        <f>IFERROR(IF(I731="Booked",VLOOKUP(K731,'FIN CAL LOOKUP'!$A:$J,10,1),IF(I731="Complete",VLOOKUP(J731,'FIN CAL LOOKUP'!$A:$J,10,1),VLOOKUP(D731,'FIN CAL LOOKUP'!$A:$J,10,1))),"Not Applicable")</f>
        <v>Q1, FY25</v>
      </c>
    </row>
    <row r="732" spans="1:14" x14ac:dyDescent="0.25">
      <c r="A732" t="s">
        <v>12</v>
      </c>
      <c r="B732" t="s">
        <v>51</v>
      </c>
      <c r="C732" t="s">
        <v>52</v>
      </c>
      <c r="D732" s="3">
        <v>45502</v>
      </c>
      <c r="E732" t="s">
        <v>91</v>
      </c>
      <c r="F732" t="s">
        <v>92</v>
      </c>
      <c r="G732" t="s">
        <v>93</v>
      </c>
      <c r="H732" t="s">
        <v>1368</v>
      </c>
      <c r="I732" t="s">
        <v>17</v>
      </c>
      <c r="J732" s="3">
        <v>45505</v>
      </c>
      <c r="K732" s="3">
        <v>45496</v>
      </c>
      <c r="M732" s="8" t="str">
        <f>IFERROR(IF(I732="Booked",VLOOKUP(K732,'FIN CAL LOOKUP'!$A:$J,7,1),IF(I732="Complete",VLOOKUP(J732,'FIN CAL LOOKUP'!$A:$J,7,1),VLOOKUP(D732,'FIN CAL LOOKUP'!$A:$J,7,1))),"Not Applicable")</f>
        <v>AUG, FY25</v>
      </c>
      <c r="N732" s="8" t="str">
        <f>IFERROR(IF(I732="Booked",VLOOKUP(K732,'FIN CAL LOOKUP'!$A:$J,10,1),IF(I732="Complete",VLOOKUP(J732,'FIN CAL LOOKUP'!$A:$J,10,1),VLOOKUP(D732,'FIN CAL LOOKUP'!$A:$J,10,1))),"Not Applicable")</f>
        <v>Q1, FY25</v>
      </c>
    </row>
    <row r="733" spans="1:14" x14ac:dyDescent="0.25">
      <c r="A733" t="s">
        <v>12</v>
      </c>
      <c r="B733" t="s">
        <v>51</v>
      </c>
      <c r="C733" t="s">
        <v>52</v>
      </c>
      <c r="D733" s="3">
        <v>45502</v>
      </c>
      <c r="E733" t="s">
        <v>91</v>
      </c>
      <c r="F733" t="s">
        <v>92</v>
      </c>
      <c r="G733" t="s">
        <v>93</v>
      </c>
      <c r="H733" t="s">
        <v>1369</v>
      </c>
      <c r="I733" t="s">
        <v>17</v>
      </c>
      <c r="J733" s="3">
        <v>45505</v>
      </c>
      <c r="K733" s="3">
        <v>45496</v>
      </c>
      <c r="M733" s="8" t="str">
        <f>IFERROR(IF(I733="Booked",VLOOKUP(K733,'FIN CAL LOOKUP'!$A:$J,7,1),IF(I733="Complete",VLOOKUP(J733,'FIN CAL LOOKUP'!$A:$J,7,1),VLOOKUP(D733,'FIN CAL LOOKUP'!$A:$J,7,1))),"Not Applicable")</f>
        <v>AUG, FY25</v>
      </c>
      <c r="N733" s="8" t="str">
        <f>IFERROR(IF(I733="Booked",VLOOKUP(K733,'FIN CAL LOOKUP'!$A:$J,10,1),IF(I733="Complete",VLOOKUP(J733,'FIN CAL LOOKUP'!$A:$J,10,1),VLOOKUP(D733,'FIN CAL LOOKUP'!$A:$J,10,1))),"Not Applicable")</f>
        <v>Q1, FY25</v>
      </c>
    </row>
    <row r="734" spans="1:14" x14ac:dyDescent="0.25">
      <c r="A734" t="s">
        <v>12</v>
      </c>
      <c r="B734" t="s">
        <v>51</v>
      </c>
      <c r="C734" t="s">
        <v>52</v>
      </c>
      <c r="D734" s="3">
        <v>45502</v>
      </c>
      <c r="E734" t="s">
        <v>91</v>
      </c>
      <c r="F734" t="s">
        <v>92</v>
      </c>
      <c r="G734" t="s">
        <v>93</v>
      </c>
      <c r="H734" t="s">
        <v>1370</v>
      </c>
      <c r="I734" t="s">
        <v>17</v>
      </c>
      <c r="J734" s="3">
        <v>45505</v>
      </c>
      <c r="K734" s="3">
        <v>45496</v>
      </c>
      <c r="M734" s="8" t="str">
        <f>IFERROR(IF(I734="Booked",VLOOKUP(K734,'FIN CAL LOOKUP'!$A:$J,7,1),IF(I734="Complete",VLOOKUP(J734,'FIN CAL LOOKUP'!$A:$J,7,1),VLOOKUP(D734,'FIN CAL LOOKUP'!$A:$J,7,1))),"Not Applicable")</f>
        <v>AUG, FY25</v>
      </c>
      <c r="N734" s="8" t="str">
        <f>IFERROR(IF(I734="Booked",VLOOKUP(K734,'FIN CAL LOOKUP'!$A:$J,10,1),IF(I734="Complete",VLOOKUP(J734,'FIN CAL LOOKUP'!$A:$J,10,1),VLOOKUP(D734,'FIN CAL LOOKUP'!$A:$J,10,1))),"Not Applicable")</f>
        <v>Q1, FY25</v>
      </c>
    </row>
    <row r="735" spans="1:14" x14ac:dyDescent="0.25">
      <c r="A735" t="s">
        <v>12</v>
      </c>
      <c r="B735" t="s">
        <v>51</v>
      </c>
      <c r="C735" t="s">
        <v>52</v>
      </c>
      <c r="D735" s="3">
        <v>45502</v>
      </c>
      <c r="E735" t="s">
        <v>91</v>
      </c>
      <c r="F735" t="s">
        <v>92</v>
      </c>
      <c r="G735" t="s">
        <v>93</v>
      </c>
      <c r="H735" t="s">
        <v>8</v>
      </c>
      <c r="I735" t="s">
        <v>17</v>
      </c>
      <c r="J735" s="3">
        <v>45502</v>
      </c>
      <c r="K735" s="3">
        <v>45496</v>
      </c>
      <c r="M735" s="8" t="str">
        <f>IFERROR(IF(I735="Booked",VLOOKUP(K735,'FIN CAL LOOKUP'!$A:$J,7,1),IF(I735="Complete",VLOOKUP(J735,'FIN CAL LOOKUP'!$A:$J,7,1),VLOOKUP(D735,'FIN CAL LOOKUP'!$A:$J,7,1))),"Not Applicable")</f>
        <v>AUG, FY25</v>
      </c>
      <c r="N735" s="8" t="str">
        <f>IFERROR(IF(I735="Booked",VLOOKUP(K735,'FIN CAL LOOKUP'!$A:$J,10,1),IF(I735="Complete",VLOOKUP(J735,'FIN CAL LOOKUP'!$A:$J,10,1),VLOOKUP(D735,'FIN CAL LOOKUP'!$A:$J,10,1))),"Not Applicable")</f>
        <v>Q1, FY25</v>
      </c>
    </row>
    <row r="736" spans="1:14" x14ac:dyDescent="0.25">
      <c r="A736" t="s">
        <v>12</v>
      </c>
      <c r="B736" t="s">
        <v>51</v>
      </c>
      <c r="C736" t="s">
        <v>52</v>
      </c>
      <c r="D736" s="3">
        <v>45502</v>
      </c>
      <c r="E736" t="s">
        <v>91</v>
      </c>
      <c r="F736" t="s">
        <v>92</v>
      </c>
      <c r="G736" t="s">
        <v>93</v>
      </c>
      <c r="H736" t="s">
        <v>9</v>
      </c>
      <c r="I736" t="s">
        <v>17</v>
      </c>
      <c r="J736" s="3">
        <v>45503</v>
      </c>
      <c r="K736" s="3">
        <v>45496</v>
      </c>
      <c r="M736" s="8" t="str">
        <f>IFERROR(IF(I736="Booked",VLOOKUP(K736,'FIN CAL LOOKUP'!$A:$J,7,1),IF(I736="Complete",VLOOKUP(J736,'FIN CAL LOOKUP'!$A:$J,7,1),VLOOKUP(D736,'FIN CAL LOOKUP'!$A:$J,7,1))),"Not Applicable")</f>
        <v>AUG, FY25</v>
      </c>
      <c r="N736" s="8" t="str">
        <f>IFERROR(IF(I736="Booked",VLOOKUP(K736,'FIN CAL LOOKUP'!$A:$J,10,1),IF(I736="Complete",VLOOKUP(J736,'FIN CAL LOOKUP'!$A:$J,10,1),VLOOKUP(D736,'FIN CAL LOOKUP'!$A:$J,10,1))),"Not Applicable")</f>
        <v>Q1, FY25</v>
      </c>
    </row>
    <row r="737" spans="1:14" x14ac:dyDescent="0.25">
      <c r="A737" t="s">
        <v>12</v>
      </c>
      <c r="B737" t="s">
        <v>51</v>
      </c>
      <c r="C737" t="s">
        <v>52</v>
      </c>
      <c r="D737" s="3">
        <v>45502</v>
      </c>
      <c r="E737" t="s">
        <v>91</v>
      </c>
      <c r="F737" t="s">
        <v>92</v>
      </c>
      <c r="G737" t="s">
        <v>93</v>
      </c>
      <c r="H737" t="s">
        <v>10</v>
      </c>
      <c r="I737" t="s">
        <v>17</v>
      </c>
      <c r="J737" s="3">
        <v>45503</v>
      </c>
      <c r="K737" s="3">
        <v>45496</v>
      </c>
      <c r="M737" s="8" t="str">
        <f>IFERROR(IF(I737="Booked",VLOOKUP(K737,'FIN CAL LOOKUP'!$A:$J,7,1),IF(I737="Complete",VLOOKUP(J737,'FIN CAL LOOKUP'!$A:$J,7,1),VLOOKUP(D737,'FIN CAL LOOKUP'!$A:$J,7,1))),"Not Applicable")</f>
        <v>AUG, FY25</v>
      </c>
      <c r="N737" s="8" t="str">
        <f>IFERROR(IF(I737="Booked",VLOOKUP(K737,'FIN CAL LOOKUP'!$A:$J,10,1),IF(I737="Complete",VLOOKUP(J737,'FIN CAL LOOKUP'!$A:$J,10,1),VLOOKUP(D737,'FIN CAL LOOKUP'!$A:$J,10,1))),"Not Applicable")</f>
        <v>Q1, FY25</v>
      </c>
    </row>
    <row r="738" spans="1:14" x14ac:dyDescent="0.25">
      <c r="A738" t="s">
        <v>12</v>
      </c>
      <c r="B738" t="s">
        <v>51</v>
      </c>
      <c r="C738" t="s">
        <v>52</v>
      </c>
      <c r="D738" s="3">
        <v>45502</v>
      </c>
      <c r="E738" t="s">
        <v>91</v>
      </c>
      <c r="F738" t="s">
        <v>92</v>
      </c>
      <c r="G738" t="s">
        <v>93</v>
      </c>
      <c r="H738" t="s">
        <v>11</v>
      </c>
      <c r="I738" t="s">
        <v>17</v>
      </c>
      <c r="J738" s="3">
        <v>45502</v>
      </c>
      <c r="K738" s="3">
        <v>43637</v>
      </c>
      <c r="M738" s="8" t="str">
        <f>IFERROR(IF(I738="Booked",VLOOKUP(K738,'FIN CAL LOOKUP'!$A:$J,7,1),IF(I738="Complete",VLOOKUP(J738,'FIN CAL LOOKUP'!$A:$J,7,1),VLOOKUP(D738,'FIN CAL LOOKUP'!$A:$J,7,1))),"Not Applicable")</f>
        <v>AUG, FY25</v>
      </c>
      <c r="N738" s="8" t="str">
        <f>IFERROR(IF(I738="Booked",VLOOKUP(K738,'FIN CAL LOOKUP'!$A:$J,10,1),IF(I738="Complete",VLOOKUP(J738,'FIN CAL LOOKUP'!$A:$J,10,1),VLOOKUP(D738,'FIN CAL LOOKUP'!$A:$J,10,1))),"Not Applicable")</f>
        <v>Q1, FY25</v>
      </c>
    </row>
    <row r="739" spans="1:14" x14ac:dyDescent="0.25">
      <c r="A739" t="s">
        <v>41</v>
      </c>
      <c r="C739" t="s">
        <v>14</v>
      </c>
      <c r="D739" s="3">
        <v>45502</v>
      </c>
      <c r="E739" t="s">
        <v>96</v>
      </c>
      <c r="F739" t="s">
        <v>97</v>
      </c>
      <c r="G739" t="s">
        <v>98</v>
      </c>
      <c r="H739" t="s">
        <v>4</v>
      </c>
      <c r="I739" t="s">
        <v>5</v>
      </c>
      <c r="J739" s="3"/>
      <c r="K739" s="3">
        <v>45496</v>
      </c>
      <c r="M739" s="8" t="str">
        <f>IFERROR(IF(I739="Booked",VLOOKUP(K739,'FIN CAL LOOKUP'!$A:$J,7,1),IF(I739="Complete",VLOOKUP(J739,'FIN CAL LOOKUP'!$A:$J,7,1),VLOOKUP(D739,'FIN CAL LOOKUP'!$A:$J,7,1))),"Not Applicable")</f>
        <v>JUL, FY25</v>
      </c>
      <c r="N739" s="8" t="str">
        <f>IFERROR(IF(I739="Booked",VLOOKUP(K739,'FIN CAL LOOKUP'!$A:$J,10,1),IF(I739="Complete",VLOOKUP(J739,'FIN CAL LOOKUP'!$A:$J,10,1),VLOOKUP(D739,'FIN CAL LOOKUP'!$A:$J,10,1))),"Not Applicable")</f>
        <v>Q1, FY25</v>
      </c>
    </row>
    <row r="740" spans="1:14" x14ac:dyDescent="0.25">
      <c r="A740" t="s">
        <v>41</v>
      </c>
      <c r="C740" t="s">
        <v>14</v>
      </c>
      <c r="D740" s="3">
        <v>45502</v>
      </c>
      <c r="E740" t="s">
        <v>96</v>
      </c>
      <c r="F740" t="s">
        <v>97</v>
      </c>
      <c r="G740" t="s">
        <v>98</v>
      </c>
      <c r="H740" t="s">
        <v>7</v>
      </c>
      <c r="I740" t="s">
        <v>5</v>
      </c>
      <c r="J740" s="3"/>
      <c r="K740" s="3">
        <v>45496</v>
      </c>
      <c r="M740" s="8" t="str">
        <f>IFERROR(IF(I740="Booked",VLOOKUP(K740,'FIN CAL LOOKUP'!$A:$J,7,1),IF(I740="Complete",VLOOKUP(J740,'FIN CAL LOOKUP'!$A:$J,7,1),VLOOKUP(D740,'FIN CAL LOOKUP'!$A:$J,7,1))),"Not Applicable")</f>
        <v>JUL, FY25</v>
      </c>
      <c r="N740" s="8" t="str">
        <f>IFERROR(IF(I740="Booked",VLOOKUP(K740,'FIN CAL LOOKUP'!$A:$J,10,1),IF(I740="Complete",VLOOKUP(J740,'FIN CAL LOOKUP'!$A:$J,10,1),VLOOKUP(D740,'FIN CAL LOOKUP'!$A:$J,10,1))),"Not Applicable")</f>
        <v>Q1, FY25</v>
      </c>
    </row>
    <row r="741" spans="1:14" x14ac:dyDescent="0.25">
      <c r="A741" t="s">
        <v>41</v>
      </c>
      <c r="C741" t="s">
        <v>14</v>
      </c>
      <c r="D741" s="3">
        <v>45502</v>
      </c>
      <c r="E741" t="s">
        <v>96</v>
      </c>
      <c r="F741" t="s">
        <v>97</v>
      </c>
      <c r="G741" t="s">
        <v>98</v>
      </c>
      <c r="H741" t="s">
        <v>1366</v>
      </c>
      <c r="I741" t="s">
        <v>5</v>
      </c>
      <c r="J741" s="3"/>
      <c r="K741" s="3">
        <v>45496</v>
      </c>
      <c r="M741" s="8" t="str">
        <f>IFERROR(IF(I741="Booked",VLOOKUP(K741,'FIN CAL LOOKUP'!$A:$J,7,1),IF(I741="Complete",VLOOKUP(J741,'FIN CAL LOOKUP'!$A:$J,7,1),VLOOKUP(D741,'FIN CAL LOOKUP'!$A:$J,7,1))),"Not Applicable")</f>
        <v>JUL, FY25</v>
      </c>
      <c r="N741" s="8" t="str">
        <f>IFERROR(IF(I741="Booked",VLOOKUP(K741,'FIN CAL LOOKUP'!$A:$J,10,1),IF(I741="Complete",VLOOKUP(J741,'FIN CAL LOOKUP'!$A:$J,10,1),VLOOKUP(D741,'FIN CAL LOOKUP'!$A:$J,10,1))),"Not Applicable")</f>
        <v>Q1, FY25</v>
      </c>
    </row>
    <row r="742" spans="1:14" x14ac:dyDescent="0.25">
      <c r="A742" t="s">
        <v>41</v>
      </c>
      <c r="C742" t="s">
        <v>14</v>
      </c>
      <c r="D742" s="3">
        <v>45502</v>
      </c>
      <c r="E742" t="s">
        <v>96</v>
      </c>
      <c r="F742" t="s">
        <v>97</v>
      </c>
      <c r="G742" t="s">
        <v>98</v>
      </c>
      <c r="H742" t="s">
        <v>1367</v>
      </c>
      <c r="I742" t="s">
        <v>5</v>
      </c>
      <c r="J742" s="3"/>
      <c r="K742" s="3">
        <v>45496</v>
      </c>
      <c r="M742" s="8" t="str">
        <f>IFERROR(IF(I742="Booked",VLOOKUP(K742,'FIN CAL LOOKUP'!$A:$J,7,1),IF(I742="Complete",VLOOKUP(J742,'FIN CAL LOOKUP'!$A:$J,7,1),VLOOKUP(D742,'FIN CAL LOOKUP'!$A:$J,7,1))),"Not Applicable")</f>
        <v>JUL, FY25</v>
      </c>
      <c r="N742" s="8" t="str">
        <f>IFERROR(IF(I742="Booked",VLOOKUP(K742,'FIN CAL LOOKUP'!$A:$J,10,1),IF(I742="Complete",VLOOKUP(J742,'FIN CAL LOOKUP'!$A:$J,10,1),VLOOKUP(D742,'FIN CAL LOOKUP'!$A:$J,10,1))),"Not Applicable")</f>
        <v>Q1, FY25</v>
      </c>
    </row>
    <row r="743" spans="1:14" x14ac:dyDescent="0.25">
      <c r="A743" t="s">
        <v>41</v>
      </c>
      <c r="C743" t="s">
        <v>14</v>
      </c>
      <c r="D743" s="3">
        <v>45502</v>
      </c>
      <c r="E743" t="s">
        <v>96</v>
      </c>
      <c r="F743" t="s">
        <v>97</v>
      </c>
      <c r="G743" t="s">
        <v>98</v>
      </c>
      <c r="H743" t="s">
        <v>1368</v>
      </c>
      <c r="I743" t="s">
        <v>5</v>
      </c>
      <c r="J743" s="3"/>
      <c r="K743" s="3">
        <v>45496</v>
      </c>
      <c r="M743" s="8" t="str">
        <f>IFERROR(IF(I743="Booked",VLOOKUP(K743,'FIN CAL LOOKUP'!$A:$J,7,1),IF(I743="Complete",VLOOKUP(J743,'FIN CAL LOOKUP'!$A:$J,7,1),VLOOKUP(D743,'FIN CAL LOOKUP'!$A:$J,7,1))),"Not Applicable")</f>
        <v>JUL, FY25</v>
      </c>
      <c r="N743" s="8" t="str">
        <f>IFERROR(IF(I743="Booked",VLOOKUP(K743,'FIN CAL LOOKUP'!$A:$J,10,1),IF(I743="Complete",VLOOKUP(J743,'FIN CAL LOOKUP'!$A:$J,10,1),VLOOKUP(D743,'FIN CAL LOOKUP'!$A:$J,10,1))),"Not Applicable")</f>
        <v>Q1, FY25</v>
      </c>
    </row>
    <row r="744" spans="1:14" x14ac:dyDescent="0.25">
      <c r="A744" t="s">
        <v>41</v>
      </c>
      <c r="C744" t="s">
        <v>14</v>
      </c>
      <c r="D744" s="3">
        <v>45502</v>
      </c>
      <c r="E744" t="s">
        <v>96</v>
      </c>
      <c r="F744" t="s">
        <v>97</v>
      </c>
      <c r="G744" t="s">
        <v>98</v>
      </c>
      <c r="H744" t="s">
        <v>1369</v>
      </c>
      <c r="I744" t="s">
        <v>5</v>
      </c>
      <c r="J744" s="3"/>
      <c r="K744" s="3">
        <v>45496</v>
      </c>
      <c r="M744" s="8" t="str">
        <f>IFERROR(IF(I744="Booked",VLOOKUP(K744,'FIN CAL LOOKUP'!$A:$J,7,1),IF(I744="Complete",VLOOKUP(J744,'FIN CAL LOOKUP'!$A:$J,7,1),VLOOKUP(D744,'FIN CAL LOOKUP'!$A:$J,7,1))),"Not Applicable")</f>
        <v>JUL, FY25</v>
      </c>
      <c r="N744" s="8" t="str">
        <f>IFERROR(IF(I744="Booked",VLOOKUP(K744,'FIN CAL LOOKUP'!$A:$J,10,1),IF(I744="Complete",VLOOKUP(J744,'FIN CAL LOOKUP'!$A:$J,10,1),VLOOKUP(D744,'FIN CAL LOOKUP'!$A:$J,10,1))),"Not Applicable")</f>
        <v>Q1, FY25</v>
      </c>
    </row>
    <row r="745" spans="1:14" x14ac:dyDescent="0.25">
      <c r="A745" t="s">
        <v>41</v>
      </c>
      <c r="C745" t="s">
        <v>14</v>
      </c>
      <c r="D745" s="3">
        <v>45502</v>
      </c>
      <c r="E745" t="s">
        <v>96</v>
      </c>
      <c r="F745" t="s">
        <v>97</v>
      </c>
      <c r="G745" t="s">
        <v>98</v>
      </c>
      <c r="H745" t="s">
        <v>1370</v>
      </c>
      <c r="I745" t="s">
        <v>5</v>
      </c>
      <c r="J745" s="3"/>
      <c r="K745" s="3">
        <v>45496</v>
      </c>
      <c r="M745" s="8" t="str">
        <f>IFERROR(IF(I745="Booked",VLOOKUP(K745,'FIN CAL LOOKUP'!$A:$J,7,1),IF(I745="Complete",VLOOKUP(J745,'FIN CAL LOOKUP'!$A:$J,7,1),VLOOKUP(D745,'FIN CAL LOOKUP'!$A:$J,7,1))),"Not Applicable")</f>
        <v>JUL, FY25</v>
      </c>
      <c r="N745" s="8" t="str">
        <f>IFERROR(IF(I745="Booked",VLOOKUP(K745,'FIN CAL LOOKUP'!$A:$J,10,1),IF(I745="Complete",VLOOKUP(J745,'FIN CAL LOOKUP'!$A:$J,10,1),VLOOKUP(D745,'FIN CAL LOOKUP'!$A:$J,10,1))),"Not Applicable")</f>
        <v>Q1, FY25</v>
      </c>
    </row>
    <row r="746" spans="1:14" x14ac:dyDescent="0.25">
      <c r="A746" t="s">
        <v>41</v>
      </c>
      <c r="C746" t="s">
        <v>14</v>
      </c>
      <c r="D746" s="3">
        <v>45502</v>
      </c>
      <c r="E746" t="s">
        <v>96</v>
      </c>
      <c r="F746" t="s">
        <v>97</v>
      </c>
      <c r="G746" t="s">
        <v>98</v>
      </c>
      <c r="H746" t="s">
        <v>8</v>
      </c>
      <c r="I746" t="s">
        <v>17</v>
      </c>
      <c r="J746" s="3">
        <v>45630</v>
      </c>
      <c r="K746" s="3">
        <v>45496</v>
      </c>
      <c r="M746" s="8" t="str">
        <f>IFERROR(IF(I746="Booked",VLOOKUP(K746,'FIN CAL LOOKUP'!$A:$J,7,1),IF(I746="Complete",VLOOKUP(J746,'FIN CAL LOOKUP'!$A:$J,7,1),VLOOKUP(D746,'FIN CAL LOOKUP'!$A:$J,7,1))),"Not Applicable")</f>
        <v>DEC, FY25</v>
      </c>
      <c r="N746" s="8" t="str">
        <f>IFERROR(IF(I746="Booked",VLOOKUP(K746,'FIN CAL LOOKUP'!$A:$J,10,1),IF(I746="Complete",VLOOKUP(J746,'FIN CAL LOOKUP'!$A:$J,10,1),VLOOKUP(D746,'FIN CAL LOOKUP'!$A:$J,10,1))),"Not Applicable")</f>
        <v>Q2, FY25</v>
      </c>
    </row>
    <row r="747" spans="1:14" x14ac:dyDescent="0.25">
      <c r="A747" t="s">
        <v>41</v>
      </c>
      <c r="C747" t="s">
        <v>14</v>
      </c>
      <c r="D747" s="3">
        <v>45502</v>
      </c>
      <c r="E747" t="s">
        <v>96</v>
      </c>
      <c r="F747" t="s">
        <v>97</v>
      </c>
      <c r="G747" t="s">
        <v>98</v>
      </c>
      <c r="H747" t="s">
        <v>9</v>
      </c>
      <c r="I747" t="s">
        <v>5</v>
      </c>
      <c r="J747" s="3"/>
      <c r="K747" s="3">
        <v>45496</v>
      </c>
      <c r="M747" s="8" t="str">
        <f>IFERROR(IF(I747="Booked",VLOOKUP(K747,'FIN CAL LOOKUP'!$A:$J,7,1),IF(I747="Complete",VLOOKUP(J747,'FIN CAL LOOKUP'!$A:$J,7,1),VLOOKUP(D747,'FIN CAL LOOKUP'!$A:$J,7,1))),"Not Applicable")</f>
        <v>JUL, FY25</v>
      </c>
      <c r="N747" s="8" t="str">
        <f>IFERROR(IF(I747="Booked",VLOOKUP(K747,'FIN CAL LOOKUP'!$A:$J,10,1),IF(I747="Complete",VLOOKUP(J747,'FIN CAL LOOKUP'!$A:$J,10,1),VLOOKUP(D747,'FIN CAL LOOKUP'!$A:$J,10,1))),"Not Applicable")</f>
        <v>Q1, FY25</v>
      </c>
    </row>
    <row r="748" spans="1:14" x14ac:dyDescent="0.25">
      <c r="A748" t="s">
        <v>41</v>
      </c>
      <c r="C748" t="s">
        <v>14</v>
      </c>
      <c r="D748" s="3">
        <v>45502</v>
      </c>
      <c r="E748" t="s">
        <v>96</v>
      </c>
      <c r="F748" t="s">
        <v>97</v>
      </c>
      <c r="G748" t="s">
        <v>98</v>
      </c>
      <c r="H748" t="s">
        <v>10</v>
      </c>
      <c r="I748" t="s">
        <v>5</v>
      </c>
      <c r="J748" s="3"/>
      <c r="K748" s="3">
        <v>45496</v>
      </c>
      <c r="M748" s="8" t="str">
        <f>IFERROR(IF(I748="Booked",VLOOKUP(K748,'FIN CAL LOOKUP'!$A:$J,7,1),IF(I748="Complete",VLOOKUP(J748,'FIN CAL LOOKUP'!$A:$J,7,1),VLOOKUP(D748,'FIN CAL LOOKUP'!$A:$J,7,1))),"Not Applicable")</f>
        <v>JUL, FY25</v>
      </c>
      <c r="N748" s="8" t="str">
        <f>IFERROR(IF(I748="Booked",VLOOKUP(K748,'FIN CAL LOOKUP'!$A:$J,10,1),IF(I748="Complete",VLOOKUP(J748,'FIN CAL LOOKUP'!$A:$J,10,1),VLOOKUP(D748,'FIN CAL LOOKUP'!$A:$J,10,1))),"Not Applicable")</f>
        <v>Q1, FY25</v>
      </c>
    </row>
    <row r="749" spans="1:14" x14ac:dyDescent="0.25">
      <c r="A749" t="s">
        <v>41</v>
      </c>
      <c r="C749" t="s">
        <v>14</v>
      </c>
      <c r="D749" s="3">
        <v>45502</v>
      </c>
      <c r="E749" t="s">
        <v>96</v>
      </c>
      <c r="F749" t="s">
        <v>97</v>
      </c>
      <c r="G749" t="s">
        <v>98</v>
      </c>
      <c r="H749" t="s">
        <v>11</v>
      </c>
      <c r="I749" t="s">
        <v>5</v>
      </c>
      <c r="J749" s="3"/>
      <c r="K749" s="3">
        <v>45496</v>
      </c>
      <c r="M749" s="8" t="str">
        <f>IFERROR(IF(I749="Booked",VLOOKUP(K749,'FIN CAL LOOKUP'!$A:$J,7,1),IF(I749="Complete",VLOOKUP(J749,'FIN CAL LOOKUP'!$A:$J,7,1),VLOOKUP(D749,'FIN CAL LOOKUP'!$A:$J,7,1))),"Not Applicable")</f>
        <v>JUL, FY25</v>
      </c>
      <c r="N749" s="8" t="str">
        <f>IFERROR(IF(I749="Booked",VLOOKUP(K749,'FIN CAL LOOKUP'!$A:$J,10,1),IF(I749="Complete",VLOOKUP(J749,'FIN CAL LOOKUP'!$A:$J,10,1),VLOOKUP(D749,'FIN CAL LOOKUP'!$A:$J,10,1))),"Not Applicable")</f>
        <v>Q1, FY25</v>
      </c>
    </row>
    <row r="750" spans="1:14" x14ac:dyDescent="0.25">
      <c r="A750" t="s">
        <v>46</v>
      </c>
      <c r="C750" t="s">
        <v>47</v>
      </c>
      <c r="D750" s="3">
        <v>45496</v>
      </c>
      <c r="E750" t="s">
        <v>100</v>
      </c>
      <c r="F750" t="s">
        <v>101</v>
      </c>
      <c r="G750" t="s">
        <v>102</v>
      </c>
      <c r="H750" t="s">
        <v>4</v>
      </c>
      <c r="I750" t="s">
        <v>17</v>
      </c>
      <c r="J750" s="3">
        <v>45497</v>
      </c>
      <c r="K750" s="3">
        <v>45469</v>
      </c>
      <c r="M750" s="8" t="str">
        <f>IFERROR(IF(I750="Booked",VLOOKUP(K750,'FIN CAL LOOKUP'!$A:$J,7,1),IF(I750="Complete",VLOOKUP(J750,'FIN CAL LOOKUP'!$A:$J,7,1),VLOOKUP(D750,'FIN CAL LOOKUP'!$A:$J,7,1))),"Not Applicable")</f>
        <v>JUL, FY25</v>
      </c>
      <c r="N750" s="8" t="str">
        <f>IFERROR(IF(I750="Booked",VLOOKUP(K750,'FIN CAL LOOKUP'!$A:$J,10,1),IF(I750="Complete",VLOOKUP(J750,'FIN CAL LOOKUP'!$A:$J,10,1),VLOOKUP(D750,'FIN CAL LOOKUP'!$A:$J,10,1))),"Not Applicable")</f>
        <v>Q1, FY25</v>
      </c>
    </row>
    <row r="751" spans="1:14" x14ac:dyDescent="0.25">
      <c r="A751" t="s">
        <v>46</v>
      </c>
      <c r="C751" t="s">
        <v>47</v>
      </c>
      <c r="D751" s="3">
        <v>45496</v>
      </c>
      <c r="E751" t="s">
        <v>100</v>
      </c>
      <c r="F751" t="s">
        <v>101</v>
      </c>
      <c r="G751" t="s">
        <v>102</v>
      </c>
      <c r="H751" t="s">
        <v>7</v>
      </c>
      <c r="I751" t="s">
        <v>17</v>
      </c>
      <c r="J751" s="3">
        <v>45497</v>
      </c>
      <c r="K751" s="3">
        <v>45469</v>
      </c>
      <c r="M751" s="8" t="str">
        <f>IFERROR(IF(I751="Booked",VLOOKUP(K751,'FIN CAL LOOKUP'!$A:$J,7,1),IF(I751="Complete",VLOOKUP(J751,'FIN CAL LOOKUP'!$A:$J,7,1),VLOOKUP(D751,'FIN CAL LOOKUP'!$A:$J,7,1))),"Not Applicable")</f>
        <v>JUL, FY25</v>
      </c>
      <c r="N751" s="8" t="str">
        <f>IFERROR(IF(I751="Booked",VLOOKUP(K751,'FIN CAL LOOKUP'!$A:$J,10,1),IF(I751="Complete",VLOOKUP(J751,'FIN CAL LOOKUP'!$A:$J,10,1),VLOOKUP(D751,'FIN CAL LOOKUP'!$A:$J,10,1))),"Not Applicable")</f>
        <v>Q1, FY25</v>
      </c>
    </row>
    <row r="752" spans="1:14" x14ac:dyDescent="0.25">
      <c r="A752" t="s">
        <v>46</v>
      </c>
      <c r="C752" t="s">
        <v>47</v>
      </c>
      <c r="D752" s="3">
        <v>45496</v>
      </c>
      <c r="E752" t="s">
        <v>100</v>
      </c>
      <c r="F752" t="s">
        <v>101</v>
      </c>
      <c r="G752" t="s">
        <v>102</v>
      </c>
      <c r="H752" t="s">
        <v>1366</v>
      </c>
      <c r="I752" t="s">
        <v>17</v>
      </c>
      <c r="J752" s="3">
        <v>45497</v>
      </c>
      <c r="K752" s="3">
        <v>45469</v>
      </c>
      <c r="M752" s="8" t="str">
        <f>IFERROR(IF(I752="Booked",VLOOKUP(K752,'FIN CAL LOOKUP'!$A:$J,7,1),IF(I752="Complete",VLOOKUP(J752,'FIN CAL LOOKUP'!$A:$J,7,1),VLOOKUP(D752,'FIN CAL LOOKUP'!$A:$J,7,1))),"Not Applicable")</f>
        <v>JUL, FY25</v>
      </c>
      <c r="N752" s="8" t="str">
        <f>IFERROR(IF(I752="Booked",VLOOKUP(K752,'FIN CAL LOOKUP'!$A:$J,10,1),IF(I752="Complete",VLOOKUP(J752,'FIN CAL LOOKUP'!$A:$J,10,1),VLOOKUP(D752,'FIN CAL LOOKUP'!$A:$J,10,1))),"Not Applicable")</f>
        <v>Q1, FY25</v>
      </c>
    </row>
    <row r="753" spans="1:14" x14ac:dyDescent="0.25">
      <c r="A753" t="s">
        <v>46</v>
      </c>
      <c r="C753" t="s">
        <v>47</v>
      </c>
      <c r="D753" s="3">
        <v>45496</v>
      </c>
      <c r="E753" t="s">
        <v>100</v>
      </c>
      <c r="F753" t="s">
        <v>101</v>
      </c>
      <c r="G753" t="s">
        <v>102</v>
      </c>
      <c r="H753" t="s">
        <v>1367</v>
      </c>
      <c r="I753" t="s">
        <v>17</v>
      </c>
      <c r="J753" s="3">
        <v>45497</v>
      </c>
      <c r="K753" s="3">
        <v>45469</v>
      </c>
      <c r="M753" s="8" t="str">
        <f>IFERROR(IF(I753="Booked",VLOOKUP(K753,'FIN CAL LOOKUP'!$A:$J,7,1),IF(I753="Complete",VLOOKUP(J753,'FIN CAL LOOKUP'!$A:$J,7,1),VLOOKUP(D753,'FIN CAL LOOKUP'!$A:$J,7,1))),"Not Applicable")</f>
        <v>JUL, FY25</v>
      </c>
      <c r="N753" s="8" t="str">
        <f>IFERROR(IF(I753="Booked",VLOOKUP(K753,'FIN CAL LOOKUP'!$A:$J,10,1),IF(I753="Complete",VLOOKUP(J753,'FIN CAL LOOKUP'!$A:$J,10,1),VLOOKUP(D753,'FIN CAL LOOKUP'!$A:$J,10,1))),"Not Applicable")</f>
        <v>Q1, FY25</v>
      </c>
    </row>
    <row r="754" spans="1:14" x14ac:dyDescent="0.25">
      <c r="A754" t="s">
        <v>46</v>
      </c>
      <c r="C754" t="s">
        <v>47</v>
      </c>
      <c r="D754" s="3">
        <v>45496</v>
      </c>
      <c r="E754" t="s">
        <v>100</v>
      </c>
      <c r="F754" t="s">
        <v>101</v>
      </c>
      <c r="G754" t="s">
        <v>102</v>
      </c>
      <c r="H754" t="s">
        <v>1368</v>
      </c>
      <c r="I754" t="s">
        <v>17</v>
      </c>
      <c r="J754" s="3">
        <v>45497</v>
      </c>
      <c r="K754" s="3">
        <v>45469</v>
      </c>
      <c r="M754" s="8" t="str">
        <f>IFERROR(IF(I754="Booked",VLOOKUP(K754,'FIN CAL LOOKUP'!$A:$J,7,1),IF(I754="Complete",VLOOKUP(J754,'FIN CAL LOOKUP'!$A:$J,7,1),VLOOKUP(D754,'FIN CAL LOOKUP'!$A:$J,7,1))),"Not Applicable")</f>
        <v>JUL, FY25</v>
      </c>
      <c r="N754" s="8" t="str">
        <f>IFERROR(IF(I754="Booked",VLOOKUP(K754,'FIN CAL LOOKUP'!$A:$J,10,1),IF(I754="Complete",VLOOKUP(J754,'FIN CAL LOOKUP'!$A:$J,10,1),VLOOKUP(D754,'FIN CAL LOOKUP'!$A:$J,10,1))),"Not Applicable")</f>
        <v>Q1, FY25</v>
      </c>
    </row>
    <row r="755" spans="1:14" x14ac:dyDescent="0.25">
      <c r="A755" t="s">
        <v>46</v>
      </c>
      <c r="C755" t="s">
        <v>47</v>
      </c>
      <c r="D755" s="3">
        <v>45496</v>
      </c>
      <c r="E755" t="s">
        <v>100</v>
      </c>
      <c r="F755" t="s">
        <v>101</v>
      </c>
      <c r="G755" t="s">
        <v>102</v>
      </c>
      <c r="H755" t="s">
        <v>1369</v>
      </c>
      <c r="I755" t="s">
        <v>17</v>
      </c>
      <c r="J755" s="3">
        <v>45497</v>
      </c>
      <c r="K755" s="3">
        <v>45469</v>
      </c>
      <c r="M755" s="8" t="str">
        <f>IFERROR(IF(I755="Booked",VLOOKUP(K755,'FIN CAL LOOKUP'!$A:$J,7,1),IF(I755="Complete",VLOOKUP(J755,'FIN CAL LOOKUP'!$A:$J,7,1),VLOOKUP(D755,'FIN CAL LOOKUP'!$A:$J,7,1))),"Not Applicable")</f>
        <v>JUL, FY25</v>
      </c>
      <c r="N755" s="8" t="str">
        <f>IFERROR(IF(I755="Booked",VLOOKUP(K755,'FIN CAL LOOKUP'!$A:$J,10,1),IF(I755="Complete",VLOOKUP(J755,'FIN CAL LOOKUP'!$A:$J,10,1),VLOOKUP(D755,'FIN CAL LOOKUP'!$A:$J,10,1))),"Not Applicable")</f>
        <v>Q1, FY25</v>
      </c>
    </row>
    <row r="756" spans="1:14" x14ac:dyDescent="0.25">
      <c r="A756" t="s">
        <v>46</v>
      </c>
      <c r="C756" t="s">
        <v>47</v>
      </c>
      <c r="D756" s="3">
        <v>45496</v>
      </c>
      <c r="E756" t="s">
        <v>100</v>
      </c>
      <c r="F756" t="s">
        <v>101</v>
      </c>
      <c r="G756" t="s">
        <v>102</v>
      </c>
      <c r="H756" t="s">
        <v>1370</v>
      </c>
      <c r="I756" t="s">
        <v>17</v>
      </c>
      <c r="J756" s="3">
        <v>45497</v>
      </c>
      <c r="K756" s="3">
        <v>45469</v>
      </c>
      <c r="M756" s="8" t="str">
        <f>IFERROR(IF(I756="Booked",VLOOKUP(K756,'FIN CAL LOOKUP'!$A:$J,7,1),IF(I756="Complete",VLOOKUP(J756,'FIN CAL LOOKUP'!$A:$J,7,1),VLOOKUP(D756,'FIN CAL LOOKUP'!$A:$J,7,1))),"Not Applicable")</f>
        <v>JUL, FY25</v>
      </c>
      <c r="N756" s="8" t="str">
        <f>IFERROR(IF(I756="Booked",VLOOKUP(K756,'FIN CAL LOOKUP'!$A:$J,10,1),IF(I756="Complete",VLOOKUP(J756,'FIN CAL LOOKUP'!$A:$J,10,1),VLOOKUP(D756,'FIN CAL LOOKUP'!$A:$J,10,1))),"Not Applicable")</f>
        <v>Q1, FY25</v>
      </c>
    </row>
    <row r="757" spans="1:14" x14ac:dyDescent="0.25">
      <c r="A757" t="s">
        <v>46</v>
      </c>
      <c r="C757" t="s">
        <v>47</v>
      </c>
      <c r="D757" s="3">
        <v>45496</v>
      </c>
      <c r="E757" t="s">
        <v>100</v>
      </c>
      <c r="F757" t="s">
        <v>101</v>
      </c>
      <c r="G757" t="s">
        <v>102</v>
      </c>
      <c r="H757" t="s">
        <v>8</v>
      </c>
      <c r="I757" t="s">
        <v>17</v>
      </c>
      <c r="J757" s="3">
        <v>45497</v>
      </c>
      <c r="K757" s="3">
        <v>45469</v>
      </c>
      <c r="M757" s="8" t="str">
        <f>IFERROR(IF(I757="Booked",VLOOKUP(K757,'FIN CAL LOOKUP'!$A:$J,7,1),IF(I757="Complete",VLOOKUP(J757,'FIN CAL LOOKUP'!$A:$J,7,1),VLOOKUP(D757,'FIN CAL LOOKUP'!$A:$J,7,1))),"Not Applicable")</f>
        <v>JUL, FY25</v>
      </c>
      <c r="N757" s="8" t="str">
        <f>IFERROR(IF(I757="Booked",VLOOKUP(K757,'FIN CAL LOOKUP'!$A:$J,10,1),IF(I757="Complete",VLOOKUP(J757,'FIN CAL LOOKUP'!$A:$J,10,1),VLOOKUP(D757,'FIN CAL LOOKUP'!$A:$J,10,1))),"Not Applicable")</f>
        <v>Q1, FY25</v>
      </c>
    </row>
    <row r="758" spans="1:14" x14ac:dyDescent="0.25">
      <c r="A758" t="s">
        <v>46</v>
      </c>
      <c r="C758" t="s">
        <v>47</v>
      </c>
      <c r="D758" s="3">
        <v>45496</v>
      </c>
      <c r="E758" t="s">
        <v>100</v>
      </c>
      <c r="F758" t="s">
        <v>101</v>
      </c>
      <c r="G758" t="s">
        <v>102</v>
      </c>
      <c r="H758" t="s">
        <v>9</v>
      </c>
      <c r="I758" t="s">
        <v>17</v>
      </c>
      <c r="J758" s="3">
        <v>45497</v>
      </c>
      <c r="K758" s="3">
        <v>45469</v>
      </c>
      <c r="M758" s="8" t="str">
        <f>IFERROR(IF(I758="Booked",VLOOKUP(K758,'FIN CAL LOOKUP'!$A:$J,7,1),IF(I758="Complete",VLOOKUP(J758,'FIN CAL LOOKUP'!$A:$J,7,1),VLOOKUP(D758,'FIN CAL LOOKUP'!$A:$J,7,1))),"Not Applicable")</f>
        <v>JUL, FY25</v>
      </c>
      <c r="N758" s="8" t="str">
        <f>IFERROR(IF(I758="Booked",VLOOKUP(K758,'FIN CAL LOOKUP'!$A:$J,10,1),IF(I758="Complete",VLOOKUP(J758,'FIN CAL LOOKUP'!$A:$J,10,1),VLOOKUP(D758,'FIN CAL LOOKUP'!$A:$J,10,1))),"Not Applicable")</f>
        <v>Q1, FY25</v>
      </c>
    </row>
    <row r="759" spans="1:14" x14ac:dyDescent="0.25">
      <c r="A759" t="s">
        <v>46</v>
      </c>
      <c r="C759" t="s">
        <v>47</v>
      </c>
      <c r="D759" s="3">
        <v>45496</v>
      </c>
      <c r="E759" t="s">
        <v>100</v>
      </c>
      <c r="F759" t="s">
        <v>101</v>
      </c>
      <c r="G759" t="s">
        <v>102</v>
      </c>
      <c r="H759" t="s">
        <v>10</v>
      </c>
      <c r="I759" t="s">
        <v>17</v>
      </c>
      <c r="J759" s="3">
        <v>45497</v>
      </c>
      <c r="K759" s="3">
        <v>45469</v>
      </c>
      <c r="M759" s="8" t="str">
        <f>IFERROR(IF(I759="Booked",VLOOKUP(K759,'FIN CAL LOOKUP'!$A:$J,7,1),IF(I759="Complete",VLOOKUP(J759,'FIN CAL LOOKUP'!$A:$J,7,1),VLOOKUP(D759,'FIN CAL LOOKUP'!$A:$J,7,1))),"Not Applicable")</f>
        <v>JUL, FY25</v>
      </c>
      <c r="N759" s="8" t="str">
        <f>IFERROR(IF(I759="Booked",VLOOKUP(K759,'FIN CAL LOOKUP'!$A:$J,10,1),IF(I759="Complete",VLOOKUP(J759,'FIN CAL LOOKUP'!$A:$J,10,1),VLOOKUP(D759,'FIN CAL LOOKUP'!$A:$J,10,1))),"Not Applicable")</f>
        <v>Q1, FY25</v>
      </c>
    </row>
    <row r="760" spans="1:14" x14ac:dyDescent="0.25">
      <c r="A760" t="s">
        <v>46</v>
      </c>
      <c r="C760" t="s">
        <v>47</v>
      </c>
      <c r="D760" s="3">
        <v>45496</v>
      </c>
      <c r="E760" t="s">
        <v>100</v>
      </c>
      <c r="F760" t="s">
        <v>101</v>
      </c>
      <c r="G760" t="s">
        <v>102</v>
      </c>
      <c r="H760" t="s">
        <v>10</v>
      </c>
      <c r="I760" t="s">
        <v>17</v>
      </c>
      <c r="J760" s="3">
        <v>45506</v>
      </c>
      <c r="K760" s="3">
        <v>45506</v>
      </c>
      <c r="M760" s="8" t="str">
        <f>IFERROR(IF(I760="Booked",VLOOKUP(K760,'FIN CAL LOOKUP'!$A:$J,7,1),IF(I760="Complete",VLOOKUP(J760,'FIN CAL LOOKUP'!$A:$J,7,1),VLOOKUP(D760,'FIN CAL LOOKUP'!$A:$J,7,1))),"Not Applicable")</f>
        <v>AUG, FY25</v>
      </c>
      <c r="N760" s="8" t="str">
        <f>IFERROR(IF(I760="Booked",VLOOKUP(K760,'FIN CAL LOOKUP'!$A:$J,10,1),IF(I760="Complete",VLOOKUP(J760,'FIN CAL LOOKUP'!$A:$J,10,1),VLOOKUP(D760,'FIN CAL LOOKUP'!$A:$J,10,1))),"Not Applicable")</f>
        <v>Q1, FY25</v>
      </c>
    </row>
    <row r="761" spans="1:14" x14ac:dyDescent="0.25">
      <c r="A761" t="s">
        <v>46</v>
      </c>
      <c r="C761" t="s">
        <v>47</v>
      </c>
      <c r="D761" s="3">
        <v>45496</v>
      </c>
      <c r="E761" t="s">
        <v>100</v>
      </c>
      <c r="F761" t="s">
        <v>101</v>
      </c>
      <c r="G761" t="s">
        <v>102</v>
      </c>
      <c r="H761" t="s">
        <v>10</v>
      </c>
      <c r="I761" t="s">
        <v>17</v>
      </c>
      <c r="J761" s="3">
        <v>45544</v>
      </c>
      <c r="K761" s="3">
        <v>45517</v>
      </c>
      <c r="M761" s="8" t="str">
        <f>IFERROR(IF(I761="Booked",VLOOKUP(K761,'FIN CAL LOOKUP'!$A:$J,7,1),IF(I761="Complete",VLOOKUP(J761,'FIN CAL LOOKUP'!$A:$J,7,1),VLOOKUP(D761,'FIN CAL LOOKUP'!$A:$J,7,1))),"Not Applicable")</f>
        <v>SEP, FY25</v>
      </c>
      <c r="N761" s="8" t="str">
        <f>IFERROR(IF(I761="Booked",VLOOKUP(K761,'FIN CAL LOOKUP'!$A:$J,10,1),IF(I761="Complete",VLOOKUP(J761,'FIN CAL LOOKUP'!$A:$J,10,1),VLOOKUP(D761,'FIN CAL LOOKUP'!$A:$J,10,1))),"Not Applicable")</f>
        <v>Q1, FY25</v>
      </c>
    </row>
    <row r="762" spans="1:14" x14ac:dyDescent="0.25">
      <c r="A762" t="s">
        <v>46</v>
      </c>
      <c r="C762" t="s">
        <v>47</v>
      </c>
      <c r="D762" s="3">
        <v>45496</v>
      </c>
      <c r="E762" t="s">
        <v>100</v>
      </c>
      <c r="F762" t="s">
        <v>101</v>
      </c>
      <c r="G762" t="s">
        <v>102</v>
      </c>
      <c r="H762" t="s">
        <v>11</v>
      </c>
      <c r="I762" t="s">
        <v>17</v>
      </c>
      <c r="J762" s="3">
        <v>45497</v>
      </c>
      <c r="K762" s="3">
        <v>45469</v>
      </c>
      <c r="M762" s="8" t="str">
        <f>IFERROR(IF(I762="Booked",VLOOKUP(K762,'FIN CAL LOOKUP'!$A:$J,7,1),IF(I762="Complete",VLOOKUP(J762,'FIN CAL LOOKUP'!$A:$J,7,1),VLOOKUP(D762,'FIN CAL LOOKUP'!$A:$J,7,1))),"Not Applicable")</f>
        <v>JUL, FY25</v>
      </c>
      <c r="N762" s="8" t="str">
        <f>IFERROR(IF(I762="Booked",VLOOKUP(K762,'FIN CAL LOOKUP'!$A:$J,10,1),IF(I762="Complete",VLOOKUP(J762,'FIN CAL LOOKUP'!$A:$J,10,1),VLOOKUP(D762,'FIN CAL LOOKUP'!$A:$J,10,1))),"Not Applicable")</f>
        <v>Q1, FY25</v>
      </c>
    </row>
    <row r="763" spans="1:14" x14ac:dyDescent="0.25">
      <c r="A763" t="s">
        <v>12</v>
      </c>
      <c r="B763" t="s">
        <v>22</v>
      </c>
      <c r="C763" t="s">
        <v>14</v>
      </c>
      <c r="D763" s="3">
        <v>45488</v>
      </c>
      <c r="E763" t="s">
        <v>103</v>
      </c>
      <c r="F763" t="s">
        <v>104</v>
      </c>
      <c r="G763" t="s">
        <v>105</v>
      </c>
      <c r="H763" t="s">
        <v>4</v>
      </c>
      <c r="I763" t="s">
        <v>17</v>
      </c>
      <c r="J763" s="3">
        <v>45492</v>
      </c>
      <c r="K763" s="3">
        <v>45477</v>
      </c>
      <c r="M763" s="8" t="str">
        <f>IFERROR(IF(I763="Booked",VLOOKUP(K763,'FIN CAL LOOKUP'!$A:$J,7,1),IF(I763="Complete",VLOOKUP(J763,'FIN CAL LOOKUP'!$A:$J,7,1),VLOOKUP(D763,'FIN CAL LOOKUP'!$A:$J,7,1))),"Not Applicable")</f>
        <v>JUL, FY25</v>
      </c>
      <c r="N763" s="8" t="str">
        <f>IFERROR(IF(I763="Booked",VLOOKUP(K763,'FIN CAL LOOKUP'!$A:$J,10,1),IF(I763="Complete",VLOOKUP(J763,'FIN CAL LOOKUP'!$A:$J,10,1),VLOOKUP(D763,'FIN CAL LOOKUP'!$A:$J,10,1))),"Not Applicable")</f>
        <v>Q1, FY25</v>
      </c>
    </row>
    <row r="764" spans="1:14" x14ac:dyDescent="0.25">
      <c r="A764" t="s">
        <v>12</v>
      </c>
      <c r="B764" t="s">
        <v>22</v>
      </c>
      <c r="C764" t="s">
        <v>14</v>
      </c>
      <c r="D764" s="3">
        <v>45488</v>
      </c>
      <c r="E764" t="s">
        <v>103</v>
      </c>
      <c r="F764" t="s">
        <v>104</v>
      </c>
      <c r="G764" t="s">
        <v>105</v>
      </c>
      <c r="H764" t="s">
        <v>7</v>
      </c>
      <c r="I764" t="s">
        <v>17</v>
      </c>
      <c r="J764" s="3">
        <v>45492</v>
      </c>
      <c r="K764" s="3">
        <v>45477</v>
      </c>
      <c r="M764" s="8" t="str">
        <f>IFERROR(IF(I764="Booked",VLOOKUP(K764,'FIN CAL LOOKUP'!$A:$J,7,1),IF(I764="Complete",VLOOKUP(J764,'FIN CAL LOOKUP'!$A:$J,7,1),VLOOKUP(D764,'FIN CAL LOOKUP'!$A:$J,7,1))),"Not Applicable")</f>
        <v>JUL, FY25</v>
      </c>
      <c r="N764" s="8" t="str">
        <f>IFERROR(IF(I764="Booked",VLOOKUP(K764,'FIN CAL LOOKUP'!$A:$J,10,1),IF(I764="Complete",VLOOKUP(J764,'FIN CAL LOOKUP'!$A:$J,10,1),VLOOKUP(D764,'FIN CAL LOOKUP'!$A:$J,10,1))),"Not Applicable")</f>
        <v>Q1, FY25</v>
      </c>
    </row>
    <row r="765" spans="1:14" x14ac:dyDescent="0.25">
      <c r="A765" t="s">
        <v>12</v>
      </c>
      <c r="B765" t="s">
        <v>22</v>
      </c>
      <c r="C765" t="s">
        <v>14</v>
      </c>
      <c r="D765" s="3">
        <v>45488</v>
      </c>
      <c r="E765" t="s">
        <v>103</v>
      </c>
      <c r="F765" t="s">
        <v>104</v>
      </c>
      <c r="G765" t="s">
        <v>105</v>
      </c>
      <c r="H765" t="s">
        <v>1366</v>
      </c>
      <c r="I765" t="s">
        <v>17</v>
      </c>
      <c r="J765" s="3">
        <v>45492</v>
      </c>
      <c r="K765" s="3">
        <v>45477</v>
      </c>
      <c r="M765" s="8" t="str">
        <f>IFERROR(IF(I765="Booked",VLOOKUP(K765,'FIN CAL LOOKUP'!$A:$J,7,1),IF(I765="Complete",VLOOKUP(J765,'FIN CAL LOOKUP'!$A:$J,7,1),VLOOKUP(D765,'FIN CAL LOOKUP'!$A:$J,7,1))),"Not Applicable")</f>
        <v>JUL, FY25</v>
      </c>
      <c r="N765" s="8" t="str">
        <f>IFERROR(IF(I765="Booked",VLOOKUP(K765,'FIN CAL LOOKUP'!$A:$J,10,1),IF(I765="Complete",VLOOKUP(J765,'FIN CAL LOOKUP'!$A:$J,10,1),VLOOKUP(D765,'FIN CAL LOOKUP'!$A:$J,10,1))),"Not Applicable")</f>
        <v>Q1, FY25</v>
      </c>
    </row>
    <row r="766" spans="1:14" x14ac:dyDescent="0.25">
      <c r="A766" t="s">
        <v>12</v>
      </c>
      <c r="B766" t="s">
        <v>22</v>
      </c>
      <c r="C766" t="s">
        <v>14</v>
      </c>
      <c r="D766" s="3">
        <v>45488</v>
      </c>
      <c r="E766" t="s">
        <v>103</v>
      </c>
      <c r="F766" t="s">
        <v>104</v>
      </c>
      <c r="G766" t="s">
        <v>105</v>
      </c>
      <c r="H766" t="s">
        <v>1367</v>
      </c>
      <c r="I766" t="s">
        <v>17</v>
      </c>
      <c r="J766" s="3">
        <v>45492</v>
      </c>
      <c r="K766" s="3">
        <v>45477</v>
      </c>
      <c r="M766" s="8" t="str">
        <f>IFERROR(IF(I766="Booked",VLOOKUP(K766,'FIN CAL LOOKUP'!$A:$J,7,1),IF(I766="Complete",VLOOKUP(J766,'FIN CAL LOOKUP'!$A:$J,7,1),VLOOKUP(D766,'FIN CAL LOOKUP'!$A:$J,7,1))),"Not Applicable")</f>
        <v>JUL, FY25</v>
      </c>
      <c r="N766" s="8" t="str">
        <f>IFERROR(IF(I766="Booked",VLOOKUP(K766,'FIN CAL LOOKUP'!$A:$J,10,1),IF(I766="Complete",VLOOKUP(J766,'FIN CAL LOOKUP'!$A:$J,10,1),VLOOKUP(D766,'FIN CAL LOOKUP'!$A:$J,10,1))),"Not Applicable")</f>
        <v>Q1, FY25</v>
      </c>
    </row>
    <row r="767" spans="1:14" x14ac:dyDescent="0.25">
      <c r="A767" t="s">
        <v>12</v>
      </c>
      <c r="B767" t="s">
        <v>22</v>
      </c>
      <c r="C767" t="s">
        <v>14</v>
      </c>
      <c r="D767" s="3">
        <v>45488</v>
      </c>
      <c r="E767" t="s">
        <v>103</v>
      </c>
      <c r="F767" t="s">
        <v>104</v>
      </c>
      <c r="G767" t="s">
        <v>105</v>
      </c>
      <c r="H767" t="s">
        <v>1368</v>
      </c>
      <c r="I767" t="s">
        <v>17</v>
      </c>
      <c r="J767" s="3">
        <v>45492</v>
      </c>
      <c r="K767" s="3">
        <v>45477</v>
      </c>
      <c r="M767" s="8" t="str">
        <f>IFERROR(IF(I767="Booked",VLOOKUP(K767,'FIN CAL LOOKUP'!$A:$J,7,1),IF(I767="Complete",VLOOKUP(J767,'FIN CAL LOOKUP'!$A:$J,7,1),VLOOKUP(D767,'FIN CAL LOOKUP'!$A:$J,7,1))),"Not Applicable")</f>
        <v>JUL, FY25</v>
      </c>
      <c r="N767" s="8" t="str">
        <f>IFERROR(IF(I767="Booked",VLOOKUP(K767,'FIN CAL LOOKUP'!$A:$J,10,1),IF(I767="Complete",VLOOKUP(J767,'FIN CAL LOOKUP'!$A:$J,10,1),VLOOKUP(D767,'FIN CAL LOOKUP'!$A:$J,10,1))),"Not Applicable")</f>
        <v>Q1, FY25</v>
      </c>
    </row>
    <row r="768" spans="1:14" x14ac:dyDescent="0.25">
      <c r="A768" t="s">
        <v>12</v>
      </c>
      <c r="B768" t="s">
        <v>22</v>
      </c>
      <c r="C768" t="s">
        <v>14</v>
      </c>
      <c r="D768" s="3">
        <v>45488</v>
      </c>
      <c r="E768" t="s">
        <v>103</v>
      </c>
      <c r="F768" t="s">
        <v>104</v>
      </c>
      <c r="G768" t="s">
        <v>105</v>
      </c>
      <c r="H768" t="s">
        <v>1369</v>
      </c>
      <c r="I768" t="s">
        <v>17</v>
      </c>
      <c r="J768" s="3">
        <v>45492</v>
      </c>
      <c r="K768" s="3">
        <v>45477</v>
      </c>
      <c r="M768" s="8" t="str">
        <f>IFERROR(IF(I768="Booked",VLOOKUP(K768,'FIN CAL LOOKUP'!$A:$J,7,1),IF(I768="Complete",VLOOKUP(J768,'FIN CAL LOOKUP'!$A:$J,7,1),VLOOKUP(D768,'FIN CAL LOOKUP'!$A:$J,7,1))),"Not Applicable")</f>
        <v>JUL, FY25</v>
      </c>
      <c r="N768" s="8" t="str">
        <f>IFERROR(IF(I768="Booked",VLOOKUP(K768,'FIN CAL LOOKUP'!$A:$J,10,1),IF(I768="Complete",VLOOKUP(J768,'FIN CAL LOOKUP'!$A:$J,10,1),VLOOKUP(D768,'FIN CAL LOOKUP'!$A:$J,10,1))),"Not Applicable")</f>
        <v>Q1, FY25</v>
      </c>
    </row>
    <row r="769" spans="1:14" x14ac:dyDescent="0.25">
      <c r="A769" t="s">
        <v>12</v>
      </c>
      <c r="B769" t="s">
        <v>22</v>
      </c>
      <c r="C769" t="s">
        <v>14</v>
      </c>
      <c r="D769" s="3">
        <v>45488</v>
      </c>
      <c r="E769" t="s">
        <v>103</v>
      </c>
      <c r="F769" t="s">
        <v>104</v>
      </c>
      <c r="G769" t="s">
        <v>105</v>
      </c>
      <c r="H769" t="s">
        <v>1370</v>
      </c>
      <c r="I769" t="s">
        <v>17</v>
      </c>
      <c r="J769" s="3">
        <v>45492</v>
      </c>
      <c r="K769" s="3">
        <v>45477</v>
      </c>
      <c r="M769" s="8" t="str">
        <f>IFERROR(IF(I769="Booked",VLOOKUP(K769,'FIN CAL LOOKUP'!$A:$J,7,1),IF(I769="Complete",VLOOKUP(J769,'FIN CAL LOOKUP'!$A:$J,7,1),VLOOKUP(D769,'FIN CAL LOOKUP'!$A:$J,7,1))),"Not Applicable")</f>
        <v>JUL, FY25</v>
      </c>
      <c r="N769" s="8" t="str">
        <f>IFERROR(IF(I769="Booked",VLOOKUP(K769,'FIN CAL LOOKUP'!$A:$J,10,1),IF(I769="Complete",VLOOKUP(J769,'FIN CAL LOOKUP'!$A:$J,10,1),VLOOKUP(D769,'FIN CAL LOOKUP'!$A:$J,10,1))),"Not Applicable")</f>
        <v>Q1, FY25</v>
      </c>
    </row>
    <row r="770" spans="1:14" x14ac:dyDescent="0.25">
      <c r="A770" t="s">
        <v>12</v>
      </c>
      <c r="B770" t="s">
        <v>22</v>
      </c>
      <c r="C770" t="s">
        <v>14</v>
      </c>
      <c r="D770" s="3">
        <v>45488</v>
      </c>
      <c r="E770" t="s">
        <v>103</v>
      </c>
      <c r="F770" t="s">
        <v>104</v>
      </c>
      <c r="G770" t="s">
        <v>105</v>
      </c>
      <c r="H770" t="s">
        <v>8</v>
      </c>
      <c r="I770" t="s">
        <v>17</v>
      </c>
      <c r="J770" s="3">
        <v>45492</v>
      </c>
      <c r="K770" s="3">
        <v>45477</v>
      </c>
      <c r="M770" s="8" t="str">
        <f>IFERROR(IF(I770="Booked",VLOOKUP(K770,'FIN CAL LOOKUP'!$A:$J,7,1),IF(I770="Complete",VLOOKUP(J770,'FIN CAL LOOKUP'!$A:$J,7,1),VLOOKUP(D770,'FIN CAL LOOKUP'!$A:$J,7,1))),"Not Applicable")</f>
        <v>JUL, FY25</v>
      </c>
      <c r="N770" s="8" t="str">
        <f>IFERROR(IF(I770="Booked",VLOOKUP(K770,'FIN CAL LOOKUP'!$A:$J,10,1),IF(I770="Complete",VLOOKUP(J770,'FIN CAL LOOKUP'!$A:$J,10,1),VLOOKUP(D770,'FIN CAL LOOKUP'!$A:$J,10,1))),"Not Applicable")</f>
        <v>Q1, FY25</v>
      </c>
    </row>
    <row r="771" spans="1:14" x14ac:dyDescent="0.25">
      <c r="A771" t="s">
        <v>12</v>
      </c>
      <c r="B771" t="s">
        <v>22</v>
      </c>
      <c r="C771" t="s">
        <v>14</v>
      </c>
      <c r="D771" s="3">
        <v>45488</v>
      </c>
      <c r="E771" t="s">
        <v>103</v>
      </c>
      <c r="F771" t="s">
        <v>104</v>
      </c>
      <c r="G771" t="s">
        <v>105</v>
      </c>
      <c r="H771" t="s">
        <v>9</v>
      </c>
      <c r="I771" t="s">
        <v>17</v>
      </c>
      <c r="J771" s="3">
        <v>45492</v>
      </c>
      <c r="K771" s="3">
        <v>45477</v>
      </c>
      <c r="M771" s="8" t="str">
        <f>IFERROR(IF(I771="Booked",VLOOKUP(K771,'FIN CAL LOOKUP'!$A:$J,7,1),IF(I771="Complete",VLOOKUP(J771,'FIN CAL LOOKUP'!$A:$J,7,1),VLOOKUP(D771,'FIN CAL LOOKUP'!$A:$J,7,1))),"Not Applicable")</f>
        <v>JUL, FY25</v>
      </c>
      <c r="N771" s="8" t="str">
        <f>IFERROR(IF(I771="Booked",VLOOKUP(K771,'FIN CAL LOOKUP'!$A:$J,10,1),IF(I771="Complete",VLOOKUP(J771,'FIN CAL LOOKUP'!$A:$J,10,1),VLOOKUP(D771,'FIN CAL LOOKUP'!$A:$J,10,1))),"Not Applicable")</f>
        <v>Q1, FY25</v>
      </c>
    </row>
    <row r="772" spans="1:14" x14ac:dyDescent="0.25">
      <c r="A772" t="s">
        <v>12</v>
      </c>
      <c r="B772" t="s">
        <v>22</v>
      </c>
      <c r="C772" t="s">
        <v>14</v>
      </c>
      <c r="D772" s="3">
        <v>45488</v>
      </c>
      <c r="E772" t="s">
        <v>103</v>
      </c>
      <c r="F772" t="s">
        <v>104</v>
      </c>
      <c r="G772" t="s">
        <v>105</v>
      </c>
      <c r="H772" t="s">
        <v>10</v>
      </c>
      <c r="I772" t="s">
        <v>17</v>
      </c>
      <c r="J772" s="3">
        <v>45492</v>
      </c>
      <c r="K772" s="3">
        <v>45477</v>
      </c>
      <c r="M772" s="8" t="str">
        <f>IFERROR(IF(I772="Booked",VLOOKUP(K772,'FIN CAL LOOKUP'!$A:$J,7,1),IF(I772="Complete",VLOOKUP(J772,'FIN CAL LOOKUP'!$A:$J,7,1),VLOOKUP(D772,'FIN CAL LOOKUP'!$A:$J,7,1))),"Not Applicable")</f>
        <v>JUL, FY25</v>
      </c>
      <c r="N772" s="8" t="str">
        <f>IFERROR(IF(I772="Booked",VLOOKUP(K772,'FIN CAL LOOKUP'!$A:$J,10,1),IF(I772="Complete",VLOOKUP(J772,'FIN CAL LOOKUP'!$A:$J,10,1),VLOOKUP(D772,'FIN CAL LOOKUP'!$A:$J,10,1))),"Not Applicable")</f>
        <v>Q1, FY25</v>
      </c>
    </row>
    <row r="773" spans="1:14" x14ac:dyDescent="0.25">
      <c r="A773" t="s">
        <v>12</v>
      </c>
      <c r="B773" t="s">
        <v>22</v>
      </c>
      <c r="C773" t="s">
        <v>14</v>
      </c>
      <c r="D773" s="3">
        <v>45488</v>
      </c>
      <c r="E773" t="s">
        <v>103</v>
      </c>
      <c r="F773" t="s">
        <v>104</v>
      </c>
      <c r="G773" t="s">
        <v>105</v>
      </c>
      <c r="H773" t="s">
        <v>10</v>
      </c>
      <c r="I773" t="s">
        <v>17</v>
      </c>
      <c r="J773" s="3">
        <v>45526</v>
      </c>
      <c r="K773" s="3">
        <v>45526</v>
      </c>
      <c r="M773" s="8" t="str">
        <f>IFERROR(IF(I773="Booked",VLOOKUP(K773,'FIN CAL LOOKUP'!$A:$J,7,1),IF(I773="Complete",VLOOKUP(J773,'FIN CAL LOOKUP'!$A:$J,7,1),VLOOKUP(D773,'FIN CAL LOOKUP'!$A:$J,7,1))),"Not Applicable")</f>
        <v>AUG, FY25</v>
      </c>
      <c r="N773" s="8" t="str">
        <f>IFERROR(IF(I773="Booked",VLOOKUP(K773,'FIN CAL LOOKUP'!$A:$J,10,1),IF(I773="Complete",VLOOKUP(J773,'FIN CAL LOOKUP'!$A:$J,10,1),VLOOKUP(D773,'FIN CAL LOOKUP'!$A:$J,10,1))),"Not Applicable")</f>
        <v>Q1, FY25</v>
      </c>
    </row>
    <row r="774" spans="1:14" x14ac:dyDescent="0.25">
      <c r="A774" t="s">
        <v>12</v>
      </c>
      <c r="B774" t="s">
        <v>22</v>
      </c>
      <c r="C774" t="s">
        <v>14</v>
      </c>
      <c r="D774" s="3">
        <v>45488</v>
      </c>
      <c r="E774" t="s">
        <v>103</v>
      </c>
      <c r="F774" t="s">
        <v>104</v>
      </c>
      <c r="G774" t="s">
        <v>105</v>
      </c>
      <c r="H774" t="s">
        <v>10</v>
      </c>
      <c r="I774" t="s">
        <v>17</v>
      </c>
      <c r="J774" s="3">
        <v>45793</v>
      </c>
      <c r="K774" s="3">
        <v>45793</v>
      </c>
      <c r="M774" s="8" t="str">
        <f>IFERROR(IF(I774="Booked",VLOOKUP(K774,'FIN CAL LOOKUP'!$A:$J,7,1),IF(I774="Complete",VLOOKUP(J774,'FIN CAL LOOKUP'!$A:$J,7,1),VLOOKUP(D774,'FIN CAL LOOKUP'!$A:$J,7,1))),"Not Applicable")</f>
        <v>MAY, FY25</v>
      </c>
      <c r="N774" s="8" t="str">
        <f>IFERROR(IF(I774="Booked",VLOOKUP(K774,'FIN CAL LOOKUP'!$A:$J,10,1),IF(I774="Complete",VLOOKUP(J774,'FIN CAL LOOKUP'!$A:$J,10,1),VLOOKUP(D774,'FIN CAL LOOKUP'!$A:$J,10,1))),"Not Applicable")</f>
        <v>Q4, FY25</v>
      </c>
    </row>
    <row r="775" spans="1:14" x14ac:dyDescent="0.25">
      <c r="A775" t="s">
        <v>12</v>
      </c>
      <c r="B775" t="s">
        <v>22</v>
      </c>
      <c r="C775" t="s">
        <v>14</v>
      </c>
      <c r="D775" s="3">
        <v>45488</v>
      </c>
      <c r="E775" t="s">
        <v>103</v>
      </c>
      <c r="F775" t="s">
        <v>104</v>
      </c>
      <c r="G775" t="s">
        <v>105</v>
      </c>
      <c r="H775" t="s">
        <v>11</v>
      </c>
      <c r="I775" t="s">
        <v>17</v>
      </c>
      <c r="J775" s="3">
        <v>45492</v>
      </c>
      <c r="K775" s="3">
        <v>45477</v>
      </c>
      <c r="M775" s="8" t="str">
        <f>IFERROR(IF(I775="Booked",VLOOKUP(K775,'FIN CAL LOOKUP'!$A:$J,7,1),IF(I775="Complete",VLOOKUP(J775,'FIN CAL LOOKUP'!$A:$J,7,1),VLOOKUP(D775,'FIN CAL LOOKUP'!$A:$J,7,1))),"Not Applicable")</f>
        <v>JUL, FY25</v>
      </c>
      <c r="N775" s="8" t="str">
        <f>IFERROR(IF(I775="Booked",VLOOKUP(K775,'FIN CAL LOOKUP'!$A:$J,10,1),IF(I775="Complete",VLOOKUP(J775,'FIN CAL LOOKUP'!$A:$J,10,1),VLOOKUP(D775,'FIN CAL LOOKUP'!$A:$J,10,1))),"Not Applicable")</f>
        <v>Q1, FY25</v>
      </c>
    </row>
    <row r="776" spans="1:14" x14ac:dyDescent="0.25">
      <c r="C776" t="s">
        <v>45</v>
      </c>
      <c r="D776" s="3">
        <v>45481</v>
      </c>
      <c r="E776" t="s">
        <v>80</v>
      </c>
      <c r="F776" t="s">
        <v>1512</v>
      </c>
      <c r="G776" t="s">
        <v>1513</v>
      </c>
      <c r="H776" t="s">
        <v>4</v>
      </c>
      <c r="I776" t="s">
        <v>17</v>
      </c>
      <c r="J776" s="3">
        <v>45484</v>
      </c>
      <c r="K776" s="3">
        <v>45441</v>
      </c>
      <c r="M776" s="8" t="str">
        <f>IFERROR(IF(I776="Booked",VLOOKUP(K776,'FIN CAL LOOKUP'!$A:$J,7,1),IF(I776="Complete",VLOOKUP(J776,'FIN CAL LOOKUP'!$A:$J,7,1),VLOOKUP(D776,'FIN CAL LOOKUP'!$A:$J,7,1))),"Not Applicable")</f>
        <v>JUL, FY25</v>
      </c>
      <c r="N776" s="8" t="str">
        <f>IFERROR(IF(I776="Booked",VLOOKUP(K776,'FIN CAL LOOKUP'!$A:$J,10,1),IF(I776="Complete",VLOOKUP(J776,'FIN CAL LOOKUP'!$A:$J,10,1),VLOOKUP(D776,'FIN CAL LOOKUP'!$A:$J,10,1))),"Not Applicable")</f>
        <v>Q1, FY25</v>
      </c>
    </row>
    <row r="777" spans="1:14" x14ac:dyDescent="0.25">
      <c r="C777" t="s">
        <v>45</v>
      </c>
      <c r="D777" s="3">
        <v>45481</v>
      </c>
      <c r="E777" t="s">
        <v>80</v>
      </c>
      <c r="F777" t="s">
        <v>1512</v>
      </c>
      <c r="G777" t="s">
        <v>1513</v>
      </c>
      <c r="H777" t="s">
        <v>7</v>
      </c>
      <c r="I777" t="s">
        <v>17</v>
      </c>
      <c r="J777" s="3">
        <v>45484</v>
      </c>
      <c r="K777" s="3">
        <v>45441</v>
      </c>
      <c r="M777" s="8" t="str">
        <f>IFERROR(IF(I777="Booked",VLOOKUP(K777,'FIN CAL LOOKUP'!$A:$J,7,1),IF(I777="Complete",VLOOKUP(J777,'FIN CAL LOOKUP'!$A:$J,7,1),VLOOKUP(D777,'FIN CAL LOOKUP'!$A:$J,7,1))),"Not Applicable")</f>
        <v>JUL, FY25</v>
      </c>
      <c r="N777" s="8" t="str">
        <f>IFERROR(IF(I777="Booked",VLOOKUP(K777,'FIN CAL LOOKUP'!$A:$J,10,1),IF(I777="Complete",VLOOKUP(J777,'FIN CAL LOOKUP'!$A:$J,10,1),VLOOKUP(D777,'FIN CAL LOOKUP'!$A:$J,10,1))),"Not Applicable")</f>
        <v>Q1, FY25</v>
      </c>
    </row>
    <row r="778" spans="1:14" x14ac:dyDescent="0.25">
      <c r="C778" t="s">
        <v>45</v>
      </c>
      <c r="D778" s="3">
        <v>45481</v>
      </c>
      <c r="E778" t="s">
        <v>80</v>
      </c>
      <c r="F778" t="s">
        <v>1512</v>
      </c>
      <c r="G778" t="s">
        <v>1513</v>
      </c>
      <c r="H778" t="s">
        <v>1366</v>
      </c>
      <c r="I778" t="s">
        <v>5</v>
      </c>
      <c r="J778" s="3"/>
      <c r="K778" s="3">
        <v>45804</v>
      </c>
      <c r="M778" s="8" t="str">
        <f>IFERROR(IF(I778="Booked",VLOOKUP(K778,'FIN CAL LOOKUP'!$A:$J,7,1),IF(I778="Complete",VLOOKUP(J778,'FIN CAL LOOKUP'!$A:$J,7,1),VLOOKUP(D778,'FIN CAL LOOKUP'!$A:$J,7,1))),"Not Applicable")</f>
        <v>MAY, FY25</v>
      </c>
      <c r="N778" s="8" t="str">
        <f>IFERROR(IF(I778="Booked",VLOOKUP(K778,'FIN CAL LOOKUP'!$A:$J,10,1),IF(I778="Complete",VLOOKUP(J778,'FIN CAL LOOKUP'!$A:$J,10,1),VLOOKUP(D778,'FIN CAL LOOKUP'!$A:$J,10,1))),"Not Applicable")</f>
        <v>Q4, FY25</v>
      </c>
    </row>
    <row r="779" spans="1:14" x14ac:dyDescent="0.25">
      <c r="C779" t="s">
        <v>45</v>
      </c>
      <c r="D779" s="3">
        <v>45481</v>
      </c>
      <c r="E779" t="s">
        <v>80</v>
      </c>
      <c r="F779" t="s">
        <v>1512</v>
      </c>
      <c r="G779" t="s">
        <v>1513</v>
      </c>
      <c r="H779" t="s">
        <v>1366</v>
      </c>
      <c r="I779" t="s">
        <v>17</v>
      </c>
      <c r="J779" s="3">
        <v>45483</v>
      </c>
      <c r="K779" s="3">
        <v>45441</v>
      </c>
      <c r="M779" s="8" t="str">
        <f>IFERROR(IF(I779="Booked",VLOOKUP(K779,'FIN CAL LOOKUP'!$A:$J,7,1),IF(I779="Complete",VLOOKUP(J779,'FIN CAL LOOKUP'!$A:$J,7,1),VLOOKUP(D779,'FIN CAL LOOKUP'!$A:$J,7,1))),"Not Applicable")</f>
        <v>JUL, FY25</v>
      </c>
      <c r="N779" s="8" t="str">
        <f>IFERROR(IF(I779="Booked",VLOOKUP(K779,'FIN CAL LOOKUP'!$A:$J,10,1),IF(I779="Complete",VLOOKUP(J779,'FIN CAL LOOKUP'!$A:$J,10,1),VLOOKUP(D779,'FIN CAL LOOKUP'!$A:$J,10,1))),"Not Applicable")</f>
        <v>Q1, FY25</v>
      </c>
    </row>
    <row r="780" spans="1:14" x14ac:dyDescent="0.25">
      <c r="C780" t="s">
        <v>45</v>
      </c>
      <c r="D780" s="3">
        <v>45481</v>
      </c>
      <c r="E780" t="s">
        <v>80</v>
      </c>
      <c r="F780" t="s">
        <v>1512</v>
      </c>
      <c r="G780" t="s">
        <v>1513</v>
      </c>
      <c r="H780" t="s">
        <v>1367</v>
      </c>
      <c r="I780" t="s">
        <v>5</v>
      </c>
      <c r="J780" s="3"/>
      <c r="K780" s="3">
        <v>45805</v>
      </c>
      <c r="M780" s="8" t="str">
        <f>IFERROR(IF(I780="Booked",VLOOKUP(K780,'FIN CAL LOOKUP'!$A:$J,7,1),IF(I780="Complete",VLOOKUP(J780,'FIN CAL LOOKUP'!$A:$J,7,1),VLOOKUP(D780,'FIN CAL LOOKUP'!$A:$J,7,1))),"Not Applicable")</f>
        <v>MAY, FY25</v>
      </c>
      <c r="N780" s="8" t="str">
        <f>IFERROR(IF(I780="Booked",VLOOKUP(K780,'FIN CAL LOOKUP'!$A:$J,10,1),IF(I780="Complete",VLOOKUP(J780,'FIN CAL LOOKUP'!$A:$J,10,1),VLOOKUP(D780,'FIN CAL LOOKUP'!$A:$J,10,1))),"Not Applicable")</f>
        <v>Q4, FY25</v>
      </c>
    </row>
    <row r="781" spans="1:14" x14ac:dyDescent="0.25">
      <c r="C781" t="s">
        <v>45</v>
      </c>
      <c r="D781" s="3">
        <v>45481</v>
      </c>
      <c r="E781" t="s">
        <v>80</v>
      </c>
      <c r="F781" t="s">
        <v>1512</v>
      </c>
      <c r="G781" t="s">
        <v>1513</v>
      </c>
      <c r="H781" t="s">
        <v>1367</v>
      </c>
      <c r="I781" t="s">
        <v>17</v>
      </c>
      <c r="J781" s="3">
        <v>45484</v>
      </c>
      <c r="K781" s="3">
        <v>45441</v>
      </c>
      <c r="M781" s="8" t="str">
        <f>IFERROR(IF(I781="Booked",VLOOKUP(K781,'FIN CAL LOOKUP'!$A:$J,7,1),IF(I781="Complete",VLOOKUP(J781,'FIN CAL LOOKUP'!$A:$J,7,1),VLOOKUP(D781,'FIN CAL LOOKUP'!$A:$J,7,1))),"Not Applicable")</f>
        <v>JUL, FY25</v>
      </c>
      <c r="N781" s="8" t="str">
        <f>IFERROR(IF(I781="Booked",VLOOKUP(K781,'FIN CAL LOOKUP'!$A:$J,10,1),IF(I781="Complete",VLOOKUP(J781,'FIN CAL LOOKUP'!$A:$J,10,1),VLOOKUP(D781,'FIN CAL LOOKUP'!$A:$J,10,1))),"Not Applicable")</f>
        <v>Q1, FY25</v>
      </c>
    </row>
    <row r="782" spans="1:14" x14ac:dyDescent="0.25">
      <c r="C782" t="s">
        <v>45</v>
      </c>
      <c r="D782" s="3">
        <v>45481</v>
      </c>
      <c r="E782" t="s">
        <v>80</v>
      </c>
      <c r="F782" t="s">
        <v>1512</v>
      </c>
      <c r="G782" t="s">
        <v>1513</v>
      </c>
      <c r="H782" t="s">
        <v>1368</v>
      </c>
      <c r="I782" t="s">
        <v>5</v>
      </c>
      <c r="J782" s="3"/>
      <c r="K782" s="3">
        <v>45805</v>
      </c>
      <c r="M782" s="8" t="str">
        <f>IFERROR(IF(I782="Booked",VLOOKUP(K782,'FIN CAL LOOKUP'!$A:$J,7,1),IF(I782="Complete",VLOOKUP(J782,'FIN CAL LOOKUP'!$A:$J,7,1),VLOOKUP(D782,'FIN CAL LOOKUP'!$A:$J,7,1))),"Not Applicable")</f>
        <v>MAY, FY25</v>
      </c>
      <c r="N782" s="8" t="str">
        <f>IFERROR(IF(I782="Booked",VLOOKUP(K782,'FIN CAL LOOKUP'!$A:$J,10,1),IF(I782="Complete",VLOOKUP(J782,'FIN CAL LOOKUP'!$A:$J,10,1),VLOOKUP(D782,'FIN CAL LOOKUP'!$A:$J,10,1))),"Not Applicable")</f>
        <v>Q4, FY25</v>
      </c>
    </row>
    <row r="783" spans="1:14" x14ac:dyDescent="0.25">
      <c r="C783" t="s">
        <v>45</v>
      </c>
      <c r="D783" s="3">
        <v>45481</v>
      </c>
      <c r="E783" t="s">
        <v>80</v>
      </c>
      <c r="F783" t="s">
        <v>1512</v>
      </c>
      <c r="G783" t="s">
        <v>1513</v>
      </c>
      <c r="H783" t="s">
        <v>1368</v>
      </c>
      <c r="I783" t="s">
        <v>17</v>
      </c>
      <c r="J783" s="3">
        <v>45484</v>
      </c>
      <c r="K783" s="3">
        <v>45441</v>
      </c>
      <c r="M783" s="8" t="str">
        <f>IFERROR(IF(I783="Booked",VLOOKUP(K783,'FIN CAL LOOKUP'!$A:$J,7,1),IF(I783="Complete",VLOOKUP(J783,'FIN CAL LOOKUP'!$A:$J,7,1),VLOOKUP(D783,'FIN CAL LOOKUP'!$A:$J,7,1))),"Not Applicable")</f>
        <v>JUL, FY25</v>
      </c>
      <c r="N783" s="8" t="str">
        <f>IFERROR(IF(I783="Booked",VLOOKUP(K783,'FIN CAL LOOKUP'!$A:$J,10,1),IF(I783="Complete",VLOOKUP(J783,'FIN CAL LOOKUP'!$A:$J,10,1),VLOOKUP(D783,'FIN CAL LOOKUP'!$A:$J,10,1))),"Not Applicable")</f>
        <v>Q1, FY25</v>
      </c>
    </row>
    <row r="784" spans="1:14" x14ac:dyDescent="0.25">
      <c r="C784" t="s">
        <v>45</v>
      </c>
      <c r="D784" s="3">
        <v>45481</v>
      </c>
      <c r="E784" t="s">
        <v>80</v>
      </c>
      <c r="F784" t="s">
        <v>1512</v>
      </c>
      <c r="G784" t="s">
        <v>1513</v>
      </c>
      <c r="H784" t="s">
        <v>1369</v>
      </c>
      <c r="I784" t="s">
        <v>5</v>
      </c>
      <c r="J784" s="3"/>
      <c r="K784" s="3">
        <v>45804</v>
      </c>
      <c r="M784" s="8" t="str">
        <f>IFERROR(IF(I784="Booked",VLOOKUP(K784,'FIN CAL LOOKUP'!$A:$J,7,1),IF(I784="Complete",VLOOKUP(J784,'FIN CAL LOOKUP'!$A:$J,7,1),VLOOKUP(D784,'FIN CAL LOOKUP'!$A:$J,7,1))),"Not Applicable")</f>
        <v>MAY, FY25</v>
      </c>
      <c r="N784" s="8" t="str">
        <f>IFERROR(IF(I784="Booked",VLOOKUP(K784,'FIN CAL LOOKUP'!$A:$J,10,1),IF(I784="Complete",VLOOKUP(J784,'FIN CAL LOOKUP'!$A:$J,10,1),VLOOKUP(D784,'FIN CAL LOOKUP'!$A:$J,10,1))),"Not Applicable")</f>
        <v>Q4, FY25</v>
      </c>
    </row>
    <row r="785" spans="1:14" x14ac:dyDescent="0.25">
      <c r="C785" t="s">
        <v>45</v>
      </c>
      <c r="D785" s="3">
        <v>45481</v>
      </c>
      <c r="E785" t="s">
        <v>80</v>
      </c>
      <c r="F785" t="s">
        <v>1512</v>
      </c>
      <c r="G785" t="s">
        <v>1513</v>
      </c>
      <c r="H785" t="s">
        <v>1369</v>
      </c>
      <c r="I785" t="s">
        <v>17</v>
      </c>
      <c r="J785" s="3">
        <v>45483</v>
      </c>
      <c r="K785" s="3">
        <v>45441</v>
      </c>
      <c r="M785" s="8" t="str">
        <f>IFERROR(IF(I785="Booked",VLOOKUP(K785,'FIN CAL LOOKUP'!$A:$J,7,1),IF(I785="Complete",VLOOKUP(J785,'FIN CAL LOOKUP'!$A:$J,7,1),VLOOKUP(D785,'FIN CAL LOOKUP'!$A:$J,7,1))),"Not Applicable")</f>
        <v>JUL, FY25</v>
      </c>
      <c r="N785" s="8" t="str">
        <f>IFERROR(IF(I785="Booked",VLOOKUP(K785,'FIN CAL LOOKUP'!$A:$J,10,1),IF(I785="Complete",VLOOKUP(J785,'FIN CAL LOOKUP'!$A:$J,10,1),VLOOKUP(D785,'FIN CAL LOOKUP'!$A:$J,10,1))),"Not Applicable")</f>
        <v>Q1, FY25</v>
      </c>
    </row>
    <row r="786" spans="1:14" x14ac:dyDescent="0.25">
      <c r="C786" t="s">
        <v>45</v>
      </c>
      <c r="D786" s="3">
        <v>45481</v>
      </c>
      <c r="E786" t="s">
        <v>80</v>
      </c>
      <c r="F786" t="s">
        <v>1512</v>
      </c>
      <c r="G786" t="s">
        <v>1513</v>
      </c>
      <c r="H786" t="s">
        <v>1370</v>
      </c>
      <c r="I786" t="s">
        <v>5</v>
      </c>
      <c r="J786" s="3"/>
      <c r="K786" s="3">
        <v>45805</v>
      </c>
      <c r="M786" s="8" t="str">
        <f>IFERROR(IF(I786="Booked",VLOOKUP(K786,'FIN CAL LOOKUP'!$A:$J,7,1),IF(I786="Complete",VLOOKUP(J786,'FIN CAL LOOKUP'!$A:$J,7,1),VLOOKUP(D786,'FIN CAL LOOKUP'!$A:$J,7,1))),"Not Applicable")</f>
        <v>MAY, FY25</v>
      </c>
      <c r="N786" s="8" t="str">
        <f>IFERROR(IF(I786="Booked",VLOOKUP(K786,'FIN CAL LOOKUP'!$A:$J,10,1),IF(I786="Complete",VLOOKUP(J786,'FIN CAL LOOKUP'!$A:$J,10,1),VLOOKUP(D786,'FIN CAL LOOKUP'!$A:$J,10,1))),"Not Applicable")</f>
        <v>Q4, FY25</v>
      </c>
    </row>
    <row r="787" spans="1:14" x14ac:dyDescent="0.25">
      <c r="C787" t="s">
        <v>45</v>
      </c>
      <c r="D787" s="3">
        <v>45481</v>
      </c>
      <c r="E787" t="s">
        <v>80</v>
      </c>
      <c r="F787" t="s">
        <v>1512</v>
      </c>
      <c r="G787" t="s">
        <v>1513</v>
      </c>
      <c r="H787" t="s">
        <v>1370</v>
      </c>
      <c r="I787" t="s">
        <v>17</v>
      </c>
      <c r="J787" s="3">
        <v>45484</v>
      </c>
      <c r="K787" s="3">
        <v>45441</v>
      </c>
      <c r="M787" s="8" t="str">
        <f>IFERROR(IF(I787="Booked",VLOOKUP(K787,'FIN CAL LOOKUP'!$A:$J,7,1),IF(I787="Complete",VLOOKUP(J787,'FIN CAL LOOKUP'!$A:$J,7,1),VLOOKUP(D787,'FIN CAL LOOKUP'!$A:$J,7,1))),"Not Applicable")</f>
        <v>JUL, FY25</v>
      </c>
      <c r="N787" s="8" t="str">
        <f>IFERROR(IF(I787="Booked",VLOOKUP(K787,'FIN CAL LOOKUP'!$A:$J,10,1),IF(I787="Complete",VLOOKUP(J787,'FIN CAL LOOKUP'!$A:$J,10,1),VLOOKUP(D787,'FIN CAL LOOKUP'!$A:$J,10,1))),"Not Applicable")</f>
        <v>Q1, FY25</v>
      </c>
    </row>
    <row r="788" spans="1:14" x14ac:dyDescent="0.25">
      <c r="C788" t="s">
        <v>45</v>
      </c>
      <c r="D788" s="3">
        <v>45481</v>
      </c>
      <c r="E788" t="s">
        <v>80</v>
      </c>
      <c r="F788" t="s">
        <v>1512</v>
      </c>
      <c r="G788" t="s">
        <v>1513</v>
      </c>
      <c r="H788" t="s">
        <v>8</v>
      </c>
      <c r="I788" t="s">
        <v>17</v>
      </c>
      <c r="J788" s="3">
        <v>45483</v>
      </c>
      <c r="K788" s="3">
        <v>45441</v>
      </c>
      <c r="M788" s="8" t="str">
        <f>IFERROR(IF(I788="Booked",VLOOKUP(K788,'FIN CAL LOOKUP'!$A:$J,7,1),IF(I788="Complete",VLOOKUP(J788,'FIN CAL LOOKUP'!$A:$J,7,1),VLOOKUP(D788,'FIN CAL LOOKUP'!$A:$J,7,1))),"Not Applicable")</f>
        <v>JUL, FY25</v>
      </c>
      <c r="N788" s="8" t="str">
        <f>IFERROR(IF(I788="Booked",VLOOKUP(K788,'FIN CAL LOOKUP'!$A:$J,10,1),IF(I788="Complete",VLOOKUP(J788,'FIN CAL LOOKUP'!$A:$J,10,1),VLOOKUP(D788,'FIN CAL LOOKUP'!$A:$J,10,1))),"Not Applicable")</f>
        <v>Q1, FY25</v>
      </c>
    </row>
    <row r="789" spans="1:14" x14ac:dyDescent="0.25">
      <c r="C789" t="s">
        <v>45</v>
      </c>
      <c r="D789" s="3">
        <v>45481</v>
      </c>
      <c r="E789" t="s">
        <v>80</v>
      </c>
      <c r="F789" t="s">
        <v>1512</v>
      </c>
      <c r="G789" t="s">
        <v>1513</v>
      </c>
      <c r="H789" t="s">
        <v>9</v>
      </c>
      <c r="I789" t="s">
        <v>17</v>
      </c>
      <c r="J789" s="3">
        <v>45483</v>
      </c>
      <c r="K789" s="3">
        <v>45441</v>
      </c>
      <c r="M789" s="8" t="str">
        <f>IFERROR(IF(I789="Booked",VLOOKUP(K789,'FIN CAL LOOKUP'!$A:$J,7,1),IF(I789="Complete",VLOOKUP(J789,'FIN CAL LOOKUP'!$A:$J,7,1),VLOOKUP(D789,'FIN CAL LOOKUP'!$A:$J,7,1))),"Not Applicable")</f>
        <v>JUL, FY25</v>
      </c>
      <c r="N789" s="8" t="str">
        <f>IFERROR(IF(I789="Booked",VLOOKUP(K789,'FIN CAL LOOKUP'!$A:$J,10,1),IF(I789="Complete",VLOOKUP(J789,'FIN CAL LOOKUP'!$A:$J,10,1),VLOOKUP(D789,'FIN CAL LOOKUP'!$A:$J,10,1))),"Not Applicable")</f>
        <v>Q1, FY25</v>
      </c>
    </row>
    <row r="790" spans="1:14" x14ac:dyDescent="0.25">
      <c r="C790" t="s">
        <v>45</v>
      </c>
      <c r="D790" s="3">
        <v>45481</v>
      </c>
      <c r="E790" t="s">
        <v>80</v>
      </c>
      <c r="F790" t="s">
        <v>1512</v>
      </c>
      <c r="G790" t="s">
        <v>1513</v>
      </c>
      <c r="H790" t="s">
        <v>10</v>
      </c>
      <c r="I790" t="s">
        <v>17</v>
      </c>
      <c r="J790" s="3">
        <v>45617</v>
      </c>
      <c r="K790" s="3">
        <v>45441</v>
      </c>
      <c r="M790" s="8" t="str">
        <f>IFERROR(IF(I790="Booked",VLOOKUP(K790,'FIN CAL LOOKUP'!$A:$J,7,1),IF(I790="Complete",VLOOKUP(J790,'FIN CAL LOOKUP'!$A:$J,7,1),VLOOKUP(D790,'FIN CAL LOOKUP'!$A:$J,7,1))),"Not Applicable")</f>
        <v>NOV, FY25</v>
      </c>
      <c r="N790" s="8" t="str">
        <f>IFERROR(IF(I790="Booked",VLOOKUP(K790,'FIN CAL LOOKUP'!$A:$J,10,1),IF(I790="Complete",VLOOKUP(J790,'FIN CAL LOOKUP'!$A:$J,10,1),VLOOKUP(D790,'FIN CAL LOOKUP'!$A:$J,10,1))),"Not Applicable")</f>
        <v>Q2, FY25</v>
      </c>
    </row>
    <row r="791" spans="1:14" x14ac:dyDescent="0.25">
      <c r="C791" t="s">
        <v>45</v>
      </c>
      <c r="D791" s="3">
        <v>45481</v>
      </c>
      <c r="E791" t="s">
        <v>80</v>
      </c>
      <c r="F791" t="s">
        <v>1512</v>
      </c>
      <c r="G791" t="s">
        <v>1513</v>
      </c>
      <c r="H791" t="s">
        <v>11</v>
      </c>
      <c r="I791" t="s">
        <v>5</v>
      </c>
      <c r="J791" s="3"/>
      <c r="K791" s="3">
        <v>45804</v>
      </c>
      <c r="M791" s="8" t="str">
        <f>IFERROR(IF(I791="Booked",VLOOKUP(K791,'FIN CAL LOOKUP'!$A:$J,7,1),IF(I791="Complete",VLOOKUP(J791,'FIN CAL LOOKUP'!$A:$J,7,1),VLOOKUP(D791,'FIN CAL LOOKUP'!$A:$J,7,1))),"Not Applicable")</f>
        <v>MAY, FY25</v>
      </c>
      <c r="N791" s="8" t="str">
        <f>IFERROR(IF(I791="Booked",VLOOKUP(K791,'FIN CAL LOOKUP'!$A:$J,10,1),IF(I791="Complete",VLOOKUP(J791,'FIN CAL LOOKUP'!$A:$J,10,1),VLOOKUP(D791,'FIN CAL LOOKUP'!$A:$J,10,1))),"Not Applicable")</f>
        <v>Q4, FY25</v>
      </c>
    </row>
    <row r="792" spans="1:14" x14ac:dyDescent="0.25">
      <c r="C792" t="s">
        <v>45</v>
      </c>
      <c r="D792" s="3">
        <v>45481</v>
      </c>
      <c r="E792" t="s">
        <v>80</v>
      </c>
      <c r="F792" t="s">
        <v>1512</v>
      </c>
      <c r="G792" t="s">
        <v>1513</v>
      </c>
      <c r="H792" t="s">
        <v>11</v>
      </c>
      <c r="I792" t="s">
        <v>17</v>
      </c>
      <c r="J792" s="3">
        <v>45483</v>
      </c>
      <c r="K792" s="3">
        <v>45441</v>
      </c>
      <c r="M792" s="8" t="str">
        <f>IFERROR(IF(I792="Booked",VLOOKUP(K792,'FIN CAL LOOKUP'!$A:$J,7,1),IF(I792="Complete",VLOOKUP(J792,'FIN CAL LOOKUP'!$A:$J,7,1),VLOOKUP(D792,'FIN CAL LOOKUP'!$A:$J,7,1))),"Not Applicable")</f>
        <v>JUL, FY25</v>
      </c>
      <c r="N792" s="8" t="str">
        <f>IFERROR(IF(I792="Booked",VLOOKUP(K792,'FIN CAL LOOKUP'!$A:$J,10,1),IF(I792="Complete",VLOOKUP(J792,'FIN CAL LOOKUP'!$A:$J,10,1),VLOOKUP(D792,'FIN CAL LOOKUP'!$A:$J,10,1))),"Not Applicable")</f>
        <v>Q1, FY25</v>
      </c>
    </row>
    <row r="793" spans="1:14" x14ac:dyDescent="0.25">
      <c r="A793" t="s">
        <v>30</v>
      </c>
      <c r="B793" t="s">
        <v>106</v>
      </c>
      <c r="C793" t="s">
        <v>32</v>
      </c>
      <c r="D793" s="3">
        <v>45474</v>
      </c>
      <c r="E793" t="s">
        <v>107</v>
      </c>
      <c r="F793" t="s">
        <v>108</v>
      </c>
      <c r="G793" t="s">
        <v>109</v>
      </c>
      <c r="H793" t="s">
        <v>4</v>
      </c>
      <c r="I793" t="s">
        <v>17</v>
      </c>
      <c r="J793" s="3">
        <v>45482</v>
      </c>
      <c r="K793" s="3">
        <v>45455</v>
      </c>
      <c r="M793" s="8" t="str">
        <f>IFERROR(IF(I793="Booked",VLOOKUP(K793,'FIN CAL LOOKUP'!$A:$J,7,1),IF(I793="Complete",VLOOKUP(J793,'FIN CAL LOOKUP'!$A:$J,7,1),VLOOKUP(D793,'FIN CAL LOOKUP'!$A:$J,7,1))),"Not Applicable")</f>
        <v>JUL, FY25</v>
      </c>
      <c r="N793" s="8" t="str">
        <f>IFERROR(IF(I793="Booked",VLOOKUP(K793,'FIN CAL LOOKUP'!$A:$J,10,1),IF(I793="Complete",VLOOKUP(J793,'FIN CAL LOOKUP'!$A:$J,10,1),VLOOKUP(D793,'FIN CAL LOOKUP'!$A:$J,10,1))),"Not Applicable")</f>
        <v>Q1, FY25</v>
      </c>
    </row>
    <row r="794" spans="1:14" x14ac:dyDescent="0.25">
      <c r="A794" t="s">
        <v>30</v>
      </c>
      <c r="B794" t="s">
        <v>106</v>
      </c>
      <c r="C794" t="s">
        <v>32</v>
      </c>
      <c r="D794" s="3">
        <v>45474</v>
      </c>
      <c r="E794" t="s">
        <v>107</v>
      </c>
      <c r="F794" t="s">
        <v>108</v>
      </c>
      <c r="G794" t="s">
        <v>109</v>
      </c>
      <c r="H794" t="s">
        <v>7</v>
      </c>
      <c r="I794" t="s">
        <v>17</v>
      </c>
      <c r="J794" s="3">
        <v>45482</v>
      </c>
      <c r="K794" s="3">
        <v>45455</v>
      </c>
      <c r="M794" s="8" t="str">
        <f>IFERROR(IF(I794="Booked",VLOOKUP(K794,'FIN CAL LOOKUP'!$A:$J,7,1),IF(I794="Complete",VLOOKUP(J794,'FIN CAL LOOKUP'!$A:$J,7,1),VLOOKUP(D794,'FIN CAL LOOKUP'!$A:$J,7,1))),"Not Applicable")</f>
        <v>JUL, FY25</v>
      </c>
      <c r="N794" s="8" t="str">
        <f>IFERROR(IF(I794="Booked",VLOOKUP(K794,'FIN CAL LOOKUP'!$A:$J,10,1),IF(I794="Complete",VLOOKUP(J794,'FIN CAL LOOKUP'!$A:$J,10,1),VLOOKUP(D794,'FIN CAL LOOKUP'!$A:$J,10,1))),"Not Applicable")</f>
        <v>Q1, FY25</v>
      </c>
    </row>
    <row r="795" spans="1:14" x14ac:dyDescent="0.25">
      <c r="A795" t="s">
        <v>30</v>
      </c>
      <c r="B795" t="s">
        <v>106</v>
      </c>
      <c r="C795" t="s">
        <v>32</v>
      </c>
      <c r="D795" s="3">
        <v>45474</v>
      </c>
      <c r="E795" t="s">
        <v>107</v>
      </c>
      <c r="F795" t="s">
        <v>108</v>
      </c>
      <c r="G795" t="s">
        <v>109</v>
      </c>
      <c r="H795" t="s">
        <v>1366</v>
      </c>
      <c r="I795" t="s">
        <v>5</v>
      </c>
      <c r="J795" s="3"/>
      <c r="K795" s="3">
        <v>45803</v>
      </c>
      <c r="M795" s="8" t="str">
        <f>IFERROR(IF(I795="Booked",VLOOKUP(K795,'FIN CAL LOOKUP'!$A:$J,7,1),IF(I795="Complete",VLOOKUP(J795,'FIN CAL LOOKUP'!$A:$J,7,1),VLOOKUP(D795,'FIN CAL LOOKUP'!$A:$J,7,1))),"Not Applicable")</f>
        <v>MAY, FY25</v>
      </c>
      <c r="N795" s="8" t="str">
        <f>IFERROR(IF(I795="Booked",VLOOKUP(K795,'FIN CAL LOOKUP'!$A:$J,10,1),IF(I795="Complete",VLOOKUP(J795,'FIN CAL LOOKUP'!$A:$J,10,1),VLOOKUP(D795,'FIN CAL LOOKUP'!$A:$J,10,1))),"Not Applicable")</f>
        <v>Q4, FY25</v>
      </c>
    </row>
    <row r="796" spans="1:14" x14ac:dyDescent="0.25">
      <c r="A796" t="s">
        <v>30</v>
      </c>
      <c r="B796" t="s">
        <v>106</v>
      </c>
      <c r="C796" t="s">
        <v>32</v>
      </c>
      <c r="D796" s="3">
        <v>45474</v>
      </c>
      <c r="E796" t="s">
        <v>107</v>
      </c>
      <c r="F796" t="s">
        <v>108</v>
      </c>
      <c r="G796" t="s">
        <v>109</v>
      </c>
      <c r="H796" t="s">
        <v>1366</v>
      </c>
      <c r="I796" t="s">
        <v>17</v>
      </c>
      <c r="J796" s="3">
        <v>45477</v>
      </c>
      <c r="K796" s="3">
        <v>45455</v>
      </c>
      <c r="M796" s="8" t="str">
        <f>IFERROR(IF(I796="Booked",VLOOKUP(K796,'FIN CAL LOOKUP'!$A:$J,7,1),IF(I796="Complete",VLOOKUP(J796,'FIN CAL LOOKUP'!$A:$J,7,1),VLOOKUP(D796,'FIN CAL LOOKUP'!$A:$J,7,1))),"Not Applicable")</f>
        <v>JUL, FY25</v>
      </c>
      <c r="N796" s="8" t="str">
        <f>IFERROR(IF(I796="Booked",VLOOKUP(K796,'FIN CAL LOOKUP'!$A:$J,10,1),IF(I796="Complete",VLOOKUP(J796,'FIN CAL LOOKUP'!$A:$J,10,1),VLOOKUP(D796,'FIN CAL LOOKUP'!$A:$J,10,1))),"Not Applicable")</f>
        <v>Q1, FY25</v>
      </c>
    </row>
    <row r="797" spans="1:14" x14ac:dyDescent="0.25">
      <c r="A797" t="s">
        <v>30</v>
      </c>
      <c r="B797" t="s">
        <v>106</v>
      </c>
      <c r="C797" t="s">
        <v>32</v>
      </c>
      <c r="D797" s="3">
        <v>45474</v>
      </c>
      <c r="E797" t="s">
        <v>107</v>
      </c>
      <c r="F797" t="s">
        <v>108</v>
      </c>
      <c r="G797" t="s">
        <v>109</v>
      </c>
      <c r="H797" t="s">
        <v>1366</v>
      </c>
      <c r="I797" t="s">
        <v>17</v>
      </c>
      <c r="J797" s="3">
        <v>45482</v>
      </c>
      <c r="K797" s="3">
        <v>45482</v>
      </c>
      <c r="M797" s="8" t="str">
        <f>IFERROR(IF(I797="Booked",VLOOKUP(K797,'FIN CAL LOOKUP'!$A:$J,7,1),IF(I797="Complete",VLOOKUP(J797,'FIN CAL LOOKUP'!$A:$J,7,1),VLOOKUP(D797,'FIN CAL LOOKUP'!$A:$J,7,1))),"Not Applicable")</f>
        <v>JUL, FY25</v>
      </c>
      <c r="N797" s="8" t="str">
        <f>IFERROR(IF(I797="Booked",VLOOKUP(K797,'FIN CAL LOOKUP'!$A:$J,10,1),IF(I797="Complete",VLOOKUP(J797,'FIN CAL LOOKUP'!$A:$J,10,1),VLOOKUP(D797,'FIN CAL LOOKUP'!$A:$J,10,1))),"Not Applicable")</f>
        <v>Q1, FY25</v>
      </c>
    </row>
    <row r="798" spans="1:14" x14ac:dyDescent="0.25">
      <c r="A798" t="s">
        <v>30</v>
      </c>
      <c r="B798" t="s">
        <v>106</v>
      </c>
      <c r="C798" t="s">
        <v>32</v>
      </c>
      <c r="D798" s="3">
        <v>45474</v>
      </c>
      <c r="E798" t="s">
        <v>107</v>
      </c>
      <c r="F798" t="s">
        <v>108</v>
      </c>
      <c r="G798" t="s">
        <v>109</v>
      </c>
      <c r="H798" t="s">
        <v>1367</v>
      </c>
      <c r="I798" t="s">
        <v>5</v>
      </c>
      <c r="J798" s="3"/>
      <c r="K798" s="3">
        <v>45803</v>
      </c>
      <c r="M798" s="8" t="str">
        <f>IFERROR(IF(I798="Booked",VLOOKUP(K798,'FIN CAL LOOKUP'!$A:$J,7,1),IF(I798="Complete",VLOOKUP(J798,'FIN CAL LOOKUP'!$A:$J,7,1),VLOOKUP(D798,'FIN CAL LOOKUP'!$A:$J,7,1))),"Not Applicable")</f>
        <v>MAY, FY25</v>
      </c>
      <c r="N798" s="8" t="str">
        <f>IFERROR(IF(I798="Booked",VLOOKUP(K798,'FIN CAL LOOKUP'!$A:$J,10,1),IF(I798="Complete",VLOOKUP(J798,'FIN CAL LOOKUP'!$A:$J,10,1),VLOOKUP(D798,'FIN CAL LOOKUP'!$A:$J,10,1))),"Not Applicable")</f>
        <v>Q4, FY25</v>
      </c>
    </row>
    <row r="799" spans="1:14" x14ac:dyDescent="0.25">
      <c r="A799" t="s">
        <v>30</v>
      </c>
      <c r="B799" t="s">
        <v>106</v>
      </c>
      <c r="C799" t="s">
        <v>32</v>
      </c>
      <c r="D799" s="3">
        <v>45474</v>
      </c>
      <c r="E799" t="s">
        <v>107</v>
      </c>
      <c r="F799" t="s">
        <v>108</v>
      </c>
      <c r="G799" t="s">
        <v>109</v>
      </c>
      <c r="H799" t="s">
        <v>1367</v>
      </c>
      <c r="I799" t="s">
        <v>17</v>
      </c>
      <c r="J799" s="3">
        <v>45477</v>
      </c>
      <c r="K799" s="3">
        <v>45455</v>
      </c>
      <c r="M799" s="8" t="str">
        <f>IFERROR(IF(I799="Booked",VLOOKUP(K799,'FIN CAL LOOKUP'!$A:$J,7,1),IF(I799="Complete",VLOOKUP(J799,'FIN CAL LOOKUP'!$A:$J,7,1),VLOOKUP(D799,'FIN CAL LOOKUP'!$A:$J,7,1))),"Not Applicable")</f>
        <v>JUL, FY25</v>
      </c>
      <c r="N799" s="8" t="str">
        <f>IFERROR(IF(I799="Booked",VLOOKUP(K799,'FIN CAL LOOKUP'!$A:$J,10,1),IF(I799="Complete",VLOOKUP(J799,'FIN CAL LOOKUP'!$A:$J,10,1),VLOOKUP(D799,'FIN CAL LOOKUP'!$A:$J,10,1))),"Not Applicable")</f>
        <v>Q1, FY25</v>
      </c>
    </row>
    <row r="800" spans="1:14" x14ac:dyDescent="0.25">
      <c r="A800" t="s">
        <v>30</v>
      </c>
      <c r="B800" t="s">
        <v>106</v>
      </c>
      <c r="C800" t="s">
        <v>32</v>
      </c>
      <c r="D800" s="3">
        <v>45474</v>
      </c>
      <c r="E800" t="s">
        <v>107</v>
      </c>
      <c r="F800" t="s">
        <v>108</v>
      </c>
      <c r="G800" t="s">
        <v>109</v>
      </c>
      <c r="H800" t="s">
        <v>1367</v>
      </c>
      <c r="I800" t="s">
        <v>17</v>
      </c>
      <c r="J800" s="3">
        <v>45482</v>
      </c>
      <c r="K800" s="3">
        <v>45482</v>
      </c>
      <c r="M800" s="8" t="str">
        <f>IFERROR(IF(I800="Booked",VLOOKUP(K800,'FIN CAL LOOKUP'!$A:$J,7,1),IF(I800="Complete",VLOOKUP(J800,'FIN CAL LOOKUP'!$A:$J,7,1),VLOOKUP(D800,'FIN CAL LOOKUP'!$A:$J,7,1))),"Not Applicable")</f>
        <v>JUL, FY25</v>
      </c>
      <c r="N800" s="8" t="str">
        <f>IFERROR(IF(I800="Booked",VLOOKUP(K800,'FIN CAL LOOKUP'!$A:$J,10,1),IF(I800="Complete",VLOOKUP(J800,'FIN CAL LOOKUP'!$A:$J,10,1),VLOOKUP(D800,'FIN CAL LOOKUP'!$A:$J,10,1))),"Not Applicable")</f>
        <v>Q1, FY25</v>
      </c>
    </row>
    <row r="801" spans="1:14" x14ac:dyDescent="0.25">
      <c r="A801" t="s">
        <v>30</v>
      </c>
      <c r="B801" t="s">
        <v>106</v>
      </c>
      <c r="C801" t="s">
        <v>32</v>
      </c>
      <c r="D801" s="3">
        <v>45474</v>
      </c>
      <c r="E801" t="s">
        <v>107</v>
      </c>
      <c r="F801" t="s">
        <v>108</v>
      </c>
      <c r="G801" t="s">
        <v>109</v>
      </c>
      <c r="H801" t="s">
        <v>1368</v>
      </c>
      <c r="I801" t="s">
        <v>5</v>
      </c>
      <c r="J801" s="3"/>
      <c r="K801" s="3">
        <v>45803</v>
      </c>
      <c r="M801" s="8" t="str">
        <f>IFERROR(IF(I801="Booked",VLOOKUP(K801,'FIN CAL LOOKUP'!$A:$J,7,1),IF(I801="Complete",VLOOKUP(J801,'FIN CAL LOOKUP'!$A:$J,7,1),VLOOKUP(D801,'FIN CAL LOOKUP'!$A:$J,7,1))),"Not Applicable")</f>
        <v>MAY, FY25</v>
      </c>
      <c r="N801" s="8" t="str">
        <f>IFERROR(IF(I801="Booked",VLOOKUP(K801,'FIN CAL LOOKUP'!$A:$J,10,1),IF(I801="Complete",VLOOKUP(J801,'FIN CAL LOOKUP'!$A:$J,10,1),VLOOKUP(D801,'FIN CAL LOOKUP'!$A:$J,10,1))),"Not Applicable")</f>
        <v>Q4, FY25</v>
      </c>
    </row>
    <row r="802" spans="1:14" x14ac:dyDescent="0.25">
      <c r="A802" t="s">
        <v>30</v>
      </c>
      <c r="B802" t="s">
        <v>106</v>
      </c>
      <c r="C802" t="s">
        <v>32</v>
      </c>
      <c r="D802" s="3">
        <v>45474</v>
      </c>
      <c r="E802" t="s">
        <v>107</v>
      </c>
      <c r="F802" t="s">
        <v>108</v>
      </c>
      <c r="G802" t="s">
        <v>109</v>
      </c>
      <c r="H802" t="s">
        <v>1368</v>
      </c>
      <c r="I802" t="s">
        <v>17</v>
      </c>
      <c r="J802" s="3">
        <v>45482</v>
      </c>
      <c r="K802" s="3">
        <v>45455</v>
      </c>
      <c r="M802" s="8" t="str">
        <f>IFERROR(IF(I802="Booked",VLOOKUP(K802,'FIN CAL LOOKUP'!$A:$J,7,1),IF(I802="Complete",VLOOKUP(J802,'FIN CAL LOOKUP'!$A:$J,7,1),VLOOKUP(D802,'FIN CAL LOOKUP'!$A:$J,7,1))),"Not Applicable")</f>
        <v>JUL, FY25</v>
      </c>
      <c r="N802" s="8" t="str">
        <f>IFERROR(IF(I802="Booked",VLOOKUP(K802,'FIN CAL LOOKUP'!$A:$J,10,1),IF(I802="Complete",VLOOKUP(J802,'FIN CAL LOOKUP'!$A:$J,10,1),VLOOKUP(D802,'FIN CAL LOOKUP'!$A:$J,10,1))),"Not Applicable")</f>
        <v>Q1, FY25</v>
      </c>
    </row>
    <row r="803" spans="1:14" x14ac:dyDescent="0.25">
      <c r="A803" t="s">
        <v>30</v>
      </c>
      <c r="B803" t="s">
        <v>106</v>
      </c>
      <c r="C803" t="s">
        <v>32</v>
      </c>
      <c r="D803" s="3">
        <v>45474</v>
      </c>
      <c r="E803" t="s">
        <v>107</v>
      </c>
      <c r="F803" t="s">
        <v>108</v>
      </c>
      <c r="G803" t="s">
        <v>109</v>
      </c>
      <c r="H803" t="s">
        <v>1368</v>
      </c>
      <c r="I803" t="s">
        <v>17</v>
      </c>
      <c r="J803" s="3">
        <v>45482</v>
      </c>
      <c r="K803" s="3">
        <v>45482</v>
      </c>
      <c r="M803" s="8" t="str">
        <f>IFERROR(IF(I803="Booked",VLOOKUP(K803,'FIN CAL LOOKUP'!$A:$J,7,1),IF(I803="Complete",VLOOKUP(J803,'FIN CAL LOOKUP'!$A:$J,7,1),VLOOKUP(D803,'FIN CAL LOOKUP'!$A:$J,7,1))),"Not Applicable")</f>
        <v>JUL, FY25</v>
      </c>
      <c r="N803" s="8" t="str">
        <f>IFERROR(IF(I803="Booked",VLOOKUP(K803,'FIN CAL LOOKUP'!$A:$J,10,1),IF(I803="Complete",VLOOKUP(J803,'FIN CAL LOOKUP'!$A:$J,10,1),VLOOKUP(D803,'FIN CAL LOOKUP'!$A:$J,10,1))),"Not Applicable")</f>
        <v>Q1, FY25</v>
      </c>
    </row>
    <row r="804" spans="1:14" x14ac:dyDescent="0.25">
      <c r="A804" t="s">
        <v>30</v>
      </c>
      <c r="B804" t="s">
        <v>106</v>
      </c>
      <c r="C804" t="s">
        <v>32</v>
      </c>
      <c r="D804" s="3">
        <v>45474</v>
      </c>
      <c r="E804" t="s">
        <v>107</v>
      </c>
      <c r="F804" t="s">
        <v>108</v>
      </c>
      <c r="G804" t="s">
        <v>109</v>
      </c>
      <c r="H804" t="s">
        <v>1369</v>
      </c>
      <c r="I804" t="s">
        <v>5</v>
      </c>
      <c r="J804" s="3"/>
      <c r="K804" s="3">
        <v>45803</v>
      </c>
      <c r="M804" s="8" t="str">
        <f>IFERROR(IF(I804="Booked",VLOOKUP(K804,'FIN CAL LOOKUP'!$A:$J,7,1),IF(I804="Complete",VLOOKUP(J804,'FIN CAL LOOKUP'!$A:$J,7,1),VLOOKUP(D804,'FIN CAL LOOKUP'!$A:$J,7,1))),"Not Applicable")</f>
        <v>MAY, FY25</v>
      </c>
      <c r="N804" s="8" t="str">
        <f>IFERROR(IF(I804="Booked",VLOOKUP(K804,'FIN CAL LOOKUP'!$A:$J,10,1),IF(I804="Complete",VLOOKUP(J804,'FIN CAL LOOKUP'!$A:$J,10,1),VLOOKUP(D804,'FIN CAL LOOKUP'!$A:$J,10,1))),"Not Applicable")</f>
        <v>Q4, FY25</v>
      </c>
    </row>
    <row r="805" spans="1:14" x14ac:dyDescent="0.25">
      <c r="A805" t="s">
        <v>30</v>
      </c>
      <c r="B805" t="s">
        <v>106</v>
      </c>
      <c r="C805" t="s">
        <v>32</v>
      </c>
      <c r="D805" s="3">
        <v>45474</v>
      </c>
      <c r="E805" t="s">
        <v>107</v>
      </c>
      <c r="F805" t="s">
        <v>108</v>
      </c>
      <c r="G805" t="s">
        <v>109</v>
      </c>
      <c r="H805" t="s">
        <v>1369</v>
      </c>
      <c r="I805" t="s">
        <v>17</v>
      </c>
      <c r="J805" s="3">
        <v>45482</v>
      </c>
      <c r="K805" s="3">
        <v>45455</v>
      </c>
      <c r="M805" s="8" t="str">
        <f>IFERROR(IF(I805="Booked",VLOOKUP(K805,'FIN CAL LOOKUP'!$A:$J,7,1),IF(I805="Complete",VLOOKUP(J805,'FIN CAL LOOKUP'!$A:$J,7,1),VLOOKUP(D805,'FIN CAL LOOKUP'!$A:$J,7,1))),"Not Applicable")</f>
        <v>JUL, FY25</v>
      </c>
      <c r="N805" s="8" t="str">
        <f>IFERROR(IF(I805="Booked",VLOOKUP(K805,'FIN CAL LOOKUP'!$A:$J,10,1),IF(I805="Complete",VLOOKUP(J805,'FIN CAL LOOKUP'!$A:$J,10,1),VLOOKUP(D805,'FIN CAL LOOKUP'!$A:$J,10,1))),"Not Applicable")</f>
        <v>Q1, FY25</v>
      </c>
    </row>
    <row r="806" spans="1:14" x14ac:dyDescent="0.25">
      <c r="A806" t="s">
        <v>30</v>
      </c>
      <c r="B806" t="s">
        <v>106</v>
      </c>
      <c r="C806" t="s">
        <v>32</v>
      </c>
      <c r="D806" s="3">
        <v>45474</v>
      </c>
      <c r="E806" t="s">
        <v>107</v>
      </c>
      <c r="F806" t="s">
        <v>108</v>
      </c>
      <c r="G806" t="s">
        <v>109</v>
      </c>
      <c r="H806" t="s">
        <v>1370</v>
      </c>
      <c r="I806" t="s">
        <v>5</v>
      </c>
      <c r="J806" s="3"/>
      <c r="K806" s="3">
        <v>45803</v>
      </c>
      <c r="M806" s="8" t="str">
        <f>IFERROR(IF(I806="Booked",VLOOKUP(K806,'FIN CAL LOOKUP'!$A:$J,7,1),IF(I806="Complete",VLOOKUP(J806,'FIN CAL LOOKUP'!$A:$J,7,1),VLOOKUP(D806,'FIN CAL LOOKUP'!$A:$J,7,1))),"Not Applicable")</f>
        <v>MAY, FY25</v>
      </c>
      <c r="N806" s="8" t="str">
        <f>IFERROR(IF(I806="Booked",VLOOKUP(K806,'FIN CAL LOOKUP'!$A:$J,10,1),IF(I806="Complete",VLOOKUP(J806,'FIN CAL LOOKUP'!$A:$J,10,1),VLOOKUP(D806,'FIN CAL LOOKUP'!$A:$J,10,1))),"Not Applicable")</f>
        <v>Q4, FY25</v>
      </c>
    </row>
    <row r="807" spans="1:14" x14ac:dyDescent="0.25">
      <c r="A807" t="s">
        <v>30</v>
      </c>
      <c r="B807" t="s">
        <v>106</v>
      </c>
      <c r="C807" t="s">
        <v>32</v>
      </c>
      <c r="D807" s="3">
        <v>45474</v>
      </c>
      <c r="E807" t="s">
        <v>107</v>
      </c>
      <c r="F807" t="s">
        <v>108</v>
      </c>
      <c r="G807" t="s">
        <v>109</v>
      </c>
      <c r="H807" t="s">
        <v>1370</v>
      </c>
      <c r="I807" t="s">
        <v>17</v>
      </c>
      <c r="J807" s="3">
        <v>45482</v>
      </c>
      <c r="K807" s="3">
        <v>45455</v>
      </c>
      <c r="M807" s="8" t="str">
        <f>IFERROR(IF(I807="Booked",VLOOKUP(K807,'FIN CAL LOOKUP'!$A:$J,7,1),IF(I807="Complete",VLOOKUP(J807,'FIN CAL LOOKUP'!$A:$J,7,1),VLOOKUP(D807,'FIN CAL LOOKUP'!$A:$J,7,1))),"Not Applicable")</f>
        <v>JUL, FY25</v>
      </c>
      <c r="N807" s="8" t="str">
        <f>IFERROR(IF(I807="Booked",VLOOKUP(K807,'FIN CAL LOOKUP'!$A:$J,10,1),IF(I807="Complete",VLOOKUP(J807,'FIN CAL LOOKUP'!$A:$J,10,1),VLOOKUP(D807,'FIN CAL LOOKUP'!$A:$J,10,1))),"Not Applicable")</f>
        <v>Q1, FY25</v>
      </c>
    </row>
    <row r="808" spans="1:14" x14ac:dyDescent="0.25">
      <c r="A808" t="s">
        <v>30</v>
      </c>
      <c r="B808" t="s">
        <v>106</v>
      </c>
      <c r="C808" t="s">
        <v>32</v>
      </c>
      <c r="D808" s="3">
        <v>45474</v>
      </c>
      <c r="E808" t="s">
        <v>107</v>
      </c>
      <c r="F808" t="s">
        <v>108</v>
      </c>
      <c r="G808" t="s">
        <v>109</v>
      </c>
      <c r="H808" t="s">
        <v>8</v>
      </c>
      <c r="I808" t="s">
        <v>17</v>
      </c>
      <c r="J808" s="3">
        <v>45477</v>
      </c>
      <c r="K808" s="3">
        <v>45455</v>
      </c>
      <c r="M808" s="8" t="str">
        <f>IFERROR(IF(I808="Booked",VLOOKUP(K808,'FIN CAL LOOKUP'!$A:$J,7,1),IF(I808="Complete",VLOOKUP(J808,'FIN CAL LOOKUP'!$A:$J,7,1),VLOOKUP(D808,'FIN CAL LOOKUP'!$A:$J,7,1))),"Not Applicable")</f>
        <v>JUL, FY25</v>
      </c>
      <c r="N808" s="8" t="str">
        <f>IFERROR(IF(I808="Booked",VLOOKUP(K808,'FIN CAL LOOKUP'!$A:$J,10,1),IF(I808="Complete",VLOOKUP(J808,'FIN CAL LOOKUP'!$A:$J,10,1),VLOOKUP(D808,'FIN CAL LOOKUP'!$A:$J,10,1))),"Not Applicable")</f>
        <v>Q1, FY25</v>
      </c>
    </row>
    <row r="809" spans="1:14" x14ac:dyDescent="0.25">
      <c r="A809" t="s">
        <v>30</v>
      </c>
      <c r="B809" t="s">
        <v>106</v>
      </c>
      <c r="C809" t="s">
        <v>32</v>
      </c>
      <c r="D809" s="3">
        <v>45474</v>
      </c>
      <c r="E809" t="s">
        <v>107</v>
      </c>
      <c r="F809" t="s">
        <v>108</v>
      </c>
      <c r="G809" t="s">
        <v>109</v>
      </c>
      <c r="H809" t="s">
        <v>9</v>
      </c>
      <c r="I809" t="s">
        <v>17</v>
      </c>
      <c r="J809" s="3">
        <v>45482</v>
      </c>
      <c r="K809" s="3">
        <v>45455</v>
      </c>
      <c r="M809" s="8" t="str">
        <f>IFERROR(IF(I809="Booked",VLOOKUP(K809,'FIN CAL LOOKUP'!$A:$J,7,1),IF(I809="Complete",VLOOKUP(J809,'FIN CAL LOOKUP'!$A:$J,7,1),VLOOKUP(D809,'FIN CAL LOOKUP'!$A:$J,7,1))),"Not Applicable")</f>
        <v>JUL, FY25</v>
      </c>
      <c r="N809" s="8" t="str">
        <f>IFERROR(IF(I809="Booked",VLOOKUP(K809,'FIN CAL LOOKUP'!$A:$J,10,1),IF(I809="Complete",VLOOKUP(J809,'FIN CAL LOOKUP'!$A:$J,10,1),VLOOKUP(D809,'FIN CAL LOOKUP'!$A:$J,10,1))),"Not Applicable")</f>
        <v>Q1, FY25</v>
      </c>
    </row>
    <row r="810" spans="1:14" x14ac:dyDescent="0.25">
      <c r="A810" t="s">
        <v>30</v>
      </c>
      <c r="B810" t="s">
        <v>106</v>
      </c>
      <c r="C810" t="s">
        <v>32</v>
      </c>
      <c r="D810" s="3">
        <v>45474</v>
      </c>
      <c r="E810" t="s">
        <v>107</v>
      </c>
      <c r="F810" t="s">
        <v>108</v>
      </c>
      <c r="G810" t="s">
        <v>109</v>
      </c>
      <c r="H810" t="s">
        <v>10</v>
      </c>
      <c r="I810" t="s">
        <v>17</v>
      </c>
      <c r="J810" s="3">
        <v>45477</v>
      </c>
      <c r="K810" s="3">
        <v>45455</v>
      </c>
      <c r="M810" s="8" t="str">
        <f>IFERROR(IF(I810="Booked",VLOOKUP(K810,'FIN CAL LOOKUP'!$A:$J,7,1),IF(I810="Complete",VLOOKUP(J810,'FIN CAL LOOKUP'!$A:$J,7,1),VLOOKUP(D810,'FIN CAL LOOKUP'!$A:$J,7,1))),"Not Applicable")</f>
        <v>JUL, FY25</v>
      </c>
      <c r="N810" s="8" t="str">
        <f>IFERROR(IF(I810="Booked",VLOOKUP(K810,'FIN CAL LOOKUP'!$A:$J,10,1),IF(I810="Complete",VLOOKUP(J810,'FIN CAL LOOKUP'!$A:$J,10,1),VLOOKUP(D810,'FIN CAL LOOKUP'!$A:$J,10,1))),"Not Applicable")</f>
        <v>Q1, FY25</v>
      </c>
    </row>
    <row r="811" spans="1:14" x14ac:dyDescent="0.25">
      <c r="A811" t="s">
        <v>30</v>
      </c>
      <c r="B811" t="s">
        <v>106</v>
      </c>
      <c r="C811" t="s">
        <v>32</v>
      </c>
      <c r="D811" s="3">
        <v>45474</v>
      </c>
      <c r="E811" t="s">
        <v>107</v>
      </c>
      <c r="F811" t="s">
        <v>108</v>
      </c>
      <c r="G811" t="s">
        <v>109</v>
      </c>
      <c r="H811" t="s">
        <v>11</v>
      </c>
      <c r="I811" t="s">
        <v>5</v>
      </c>
      <c r="J811" s="3"/>
      <c r="K811" s="3">
        <v>45798</v>
      </c>
      <c r="M811" s="8" t="str">
        <f>IFERROR(IF(I811="Booked",VLOOKUP(K811,'FIN CAL LOOKUP'!$A:$J,7,1),IF(I811="Complete",VLOOKUP(J811,'FIN CAL LOOKUP'!$A:$J,7,1),VLOOKUP(D811,'FIN CAL LOOKUP'!$A:$J,7,1))),"Not Applicable")</f>
        <v>MAY, FY25</v>
      </c>
      <c r="N811" s="8" t="str">
        <f>IFERROR(IF(I811="Booked",VLOOKUP(K811,'FIN CAL LOOKUP'!$A:$J,10,1),IF(I811="Complete",VLOOKUP(J811,'FIN CAL LOOKUP'!$A:$J,10,1),VLOOKUP(D811,'FIN CAL LOOKUP'!$A:$J,10,1))),"Not Applicable")</f>
        <v>Q4, FY25</v>
      </c>
    </row>
    <row r="812" spans="1:14" x14ac:dyDescent="0.25">
      <c r="A812" t="s">
        <v>30</v>
      </c>
      <c r="B812" t="s">
        <v>106</v>
      </c>
      <c r="C812" t="s">
        <v>32</v>
      </c>
      <c r="D812" s="3">
        <v>45474</v>
      </c>
      <c r="E812" t="s">
        <v>107</v>
      </c>
      <c r="F812" t="s">
        <v>108</v>
      </c>
      <c r="G812" t="s">
        <v>109</v>
      </c>
      <c r="H812" t="s">
        <v>11</v>
      </c>
      <c r="I812" t="s">
        <v>17</v>
      </c>
      <c r="J812" s="3">
        <v>45477</v>
      </c>
      <c r="K812" s="3">
        <v>45455</v>
      </c>
      <c r="M812" s="8" t="str">
        <f>IFERROR(IF(I812="Booked",VLOOKUP(K812,'FIN CAL LOOKUP'!$A:$J,7,1),IF(I812="Complete",VLOOKUP(J812,'FIN CAL LOOKUP'!$A:$J,7,1),VLOOKUP(D812,'FIN CAL LOOKUP'!$A:$J,7,1))),"Not Applicable")</f>
        <v>JUL, FY25</v>
      </c>
      <c r="N812" s="8" t="str">
        <f>IFERROR(IF(I812="Booked",VLOOKUP(K812,'FIN CAL LOOKUP'!$A:$J,10,1),IF(I812="Complete",VLOOKUP(J812,'FIN CAL LOOKUP'!$A:$J,10,1),VLOOKUP(D812,'FIN CAL LOOKUP'!$A:$J,10,1))),"Not Applicable")</f>
        <v>Q1, FY25</v>
      </c>
    </row>
    <row r="813" spans="1:14" x14ac:dyDescent="0.25">
      <c r="A813" t="s">
        <v>1</v>
      </c>
      <c r="B813" t="s">
        <v>19</v>
      </c>
      <c r="C813" t="s">
        <v>14</v>
      </c>
      <c r="D813" s="3">
        <v>45467</v>
      </c>
      <c r="E813" t="s">
        <v>112</v>
      </c>
      <c r="F813" t="s">
        <v>113</v>
      </c>
      <c r="G813" t="s">
        <v>114</v>
      </c>
      <c r="H813" t="s">
        <v>4</v>
      </c>
      <c r="I813" t="s">
        <v>17</v>
      </c>
      <c r="J813" s="3">
        <v>45471</v>
      </c>
      <c r="K813" s="3">
        <v>45441</v>
      </c>
      <c r="M813" s="8" t="str">
        <f>IFERROR(IF(I813="Booked",VLOOKUP(K813,'FIN CAL LOOKUP'!$A:$J,7,1),IF(I813="Complete",VLOOKUP(J813,'FIN CAL LOOKUP'!$A:$J,7,1),VLOOKUP(D813,'FIN CAL LOOKUP'!$A:$J,7,1))),"Not Applicable")</f>
        <v>JUN, FY24</v>
      </c>
      <c r="N813" s="8" t="str">
        <f>IFERROR(IF(I813="Booked",VLOOKUP(K813,'FIN CAL LOOKUP'!$A:$J,10,1),IF(I813="Complete",VLOOKUP(J813,'FIN CAL LOOKUP'!$A:$J,10,1),VLOOKUP(D813,'FIN CAL LOOKUP'!$A:$J,10,1))),"Not Applicable")</f>
        <v>Q4, FY24</v>
      </c>
    </row>
    <row r="814" spans="1:14" x14ac:dyDescent="0.25">
      <c r="A814" t="s">
        <v>1</v>
      </c>
      <c r="B814" t="s">
        <v>19</v>
      </c>
      <c r="C814" t="s">
        <v>14</v>
      </c>
      <c r="D814" s="3">
        <v>45467</v>
      </c>
      <c r="E814" t="s">
        <v>112</v>
      </c>
      <c r="F814" t="s">
        <v>113</v>
      </c>
      <c r="G814" t="s">
        <v>114</v>
      </c>
      <c r="H814" t="s">
        <v>7</v>
      </c>
      <c r="I814" t="s">
        <v>17</v>
      </c>
      <c r="J814" s="3">
        <v>45471</v>
      </c>
      <c r="K814" s="3">
        <v>45441</v>
      </c>
      <c r="M814" s="8" t="str">
        <f>IFERROR(IF(I814="Booked",VLOOKUP(K814,'FIN CAL LOOKUP'!$A:$J,7,1),IF(I814="Complete",VLOOKUP(J814,'FIN CAL LOOKUP'!$A:$J,7,1),VLOOKUP(D814,'FIN CAL LOOKUP'!$A:$J,7,1))),"Not Applicable")</f>
        <v>JUN, FY24</v>
      </c>
      <c r="N814" s="8" t="str">
        <f>IFERROR(IF(I814="Booked",VLOOKUP(K814,'FIN CAL LOOKUP'!$A:$J,10,1),IF(I814="Complete",VLOOKUP(J814,'FIN CAL LOOKUP'!$A:$J,10,1),VLOOKUP(D814,'FIN CAL LOOKUP'!$A:$J,10,1))),"Not Applicable")</f>
        <v>Q4, FY24</v>
      </c>
    </row>
    <row r="815" spans="1:14" x14ac:dyDescent="0.25">
      <c r="A815" t="s">
        <v>1</v>
      </c>
      <c r="B815" t="s">
        <v>19</v>
      </c>
      <c r="C815" t="s">
        <v>14</v>
      </c>
      <c r="D815" s="3">
        <v>45467</v>
      </c>
      <c r="E815" t="s">
        <v>112</v>
      </c>
      <c r="F815" t="s">
        <v>113</v>
      </c>
      <c r="G815" t="s">
        <v>114</v>
      </c>
      <c r="H815" t="s">
        <v>1366</v>
      </c>
      <c r="I815" t="s">
        <v>5</v>
      </c>
      <c r="J815" s="3"/>
      <c r="K815" s="3">
        <v>45792</v>
      </c>
      <c r="M815" s="8" t="str">
        <f>IFERROR(IF(I815="Booked",VLOOKUP(K815,'FIN CAL LOOKUP'!$A:$J,7,1),IF(I815="Complete",VLOOKUP(J815,'FIN CAL LOOKUP'!$A:$J,7,1),VLOOKUP(D815,'FIN CAL LOOKUP'!$A:$J,7,1))),"Not Applicable")</f>
        <v>MAY, FY25</v>
      </c>
      <c r="N815" s="8" t="str">
        <f>IFERROR(IF(I815="Booked",VLOOKUP(K815,'FIN CAL LOOKUP'!$A:$J,10,1),IF(I815="Complete",VLOOKUP(J815,'FIN CAL LOOKUP'!$A:$J,10,1),VLOOKUP(D815,'FIN CAL LOOKUP'!$A:$J,10,1))),"Not Applicable")</f>
        <v>Q4, FY25</v>
      </c>
    </row>
    <row r="816" spans="1:14" x14ac:dyDescent="0.25">
      <c r="A816" t="s">
        <v>1</v>
      </c>
      <c r="B816" t="s">
        <v>19</v>
      </c>
      <c r="C816" t="s">
        <v>14</v>
      </c>
      <c r="D816" s="3">
        <v>45467</v>
      </c>
      <c r="E816" t="s">
        <v>112</v>
      </c>
      <c r="F816" t="s">
        <v>113</v>
      </c>
      <c r="G816" t="s">
        <v>114</v>
      </c>
      <c r="H816" t="s">
        <v>1366</v>
      </c>
      <c r="I816" t="s">
        <v>17</v>
      </c>
      <c r="J816" s="3">
        <v>45471</v>
      </c>
      <c r="K816" s="3">
        <v>45441</v>
      </c>
      <c r="M816" s="8" t="str">
        <f>IFERROR(IF(I816="Booked",VLOOKUP(K816,'FIN CAL LOOKUP'!$A:$J,7,1),IF(I816="Complete",VLOOKUP(J816,'FIN CAL LOOKUP'!$A:$J,7,1),VLOOKUP(D816,'FIN CAL LOOKUP'!$A:$J,7,1))),"Not Applicable")</f>
        <v>JUN, FY24</v>
      </c>
      <c r="N816" s="8" t="str">
        <f>IFERROR(IF(I816="Booked",VLOOKUP(K816,'FIN CAL LOOKUP'!$A:$J,10,1),IF(I816="Complete",VLOOKUP(J816,'FIN CAL LOOKUP'!$A:$J,10,1),VLOOKUP(D816,'FIN CAL LOOKUP'!$A:$J,10,1))),"Not Applicable")</f>
        <v>Q4, FY24</v>
      </c>
    </row>
    <row r="817" spans="1:14" x14ac:dyDescent="0.25">
      <c r="A817" t="s">
        <v>1</v>
      </c>
      <c r="B817" t="s">
        <v>19</v>
      </c>
      <c r="C817" t="s">
        <v>14</v>
      </c>
      <c r="D817" s="3">
        <v>45467</v>
      </c>
      <c r="E817" t="s">
        <v>112</v>
      </c>
      <c r="F817" t="s">
        <v>113</v>
      </c>
      <c r="G817" t="s">
        <v>114</v>
      </c>
      <c r="H817" t="s">
        <v>1367</v>
      </c>
      <c r="I817" t="s">
        <v>18</v>
      </c>
      <c r="J817" s="3"/>
      <c r="K817" s="3">
        <v>45441</v>
      </c>
      <c r="M817" s="8" t="str">
        <f>IFERROR(IF(I817="Booked",VLOOKUP(K817,'FIN CAL LOOKUP'!$A:$J,7,1),IF(I817="Complete",VLOOKUP(J817,'FIN CAL LOOKUP'!$A:$J,7,1),VLOOKUP(D817,'FIN CAL LOOKUP'!$A:$J,7,1))),"Not Applicable")</f>
        <v>JUN, FY24</v>
      </c>
      <c r="N817" s="8" t="str">
        <f>IFERROR(IF(I817="Booked",VLOOKUP(K817,'FIN CAL LOOKUP'!$A:$J,10,1),IF(I817="Complete",VLOOKUP(J817,'FIN CAL LOOKUP'!$A:$J,10,1),VLOOKUP(D817,'FIN CAL LOOKUP'!$A:$J,10,1))),"Not Applicable")</f>
        <v>Q4, FY24</v>
      </c>
    </row>
    <row r="818" spans="1:14" x14ac:dyDescent="0.25">
      <c r="A818" t="s">
        <v>1</v>
      </c>
      <c r="B818" t="s">
        <v>19</v>
      </c>
      <c r="C818" t="s">
        <v>14</v>
      </c>
      <c r="D818" s="3">
        <v>45467</v>
      </c>
      <c r="E818" t="s">
        <v>112</v>
      </c>
      <c r="F818" t="s">
        <v>113</v>
      </c>
      <c r="G818" t="s">
        <v>114</v>
      </c>
      <c r="H818" t="s">
        <v>1368</v>
      </c>
      <c r="I818" t="s">
        <v>18</v>
      </c>
      <c r="J818" s="3"/>
      <c r="K818" s="3">
        <v>45441</v>
      </c>
      <c r="M818" s="8" t="str">
        <f>IFERROR(IF(I818="Booked",VLOOKUP(K818,'FIN CAL LOOKUP'!$A:$J,7,1),IF(I818="Complete",VLOOKUP(J818,'FIN CAL LOOKUP'!$A:$J,7,1),VLOOKUP(D818,'FIN CAL LOOKUP'!$A:$J,7,1))),"Not Applicable")</f>
        <v>JUN, FY24</v>
      </c>
      <c r="N818" s="8" t="str">
        <f>IFERROR(IF(I818="Booked",VLOOKUP(K818,'FIN CAL LOOKUP'!$A:$J,10,1),IF(I818="Complete",VLOOKUP(J818,'FIN CAL LOOKUP'!$A:$J,10,1),VLOOKUP(D818,'FIN CAL LOOKUP'!$A:$J,10,1))),"Not Applicable")</f>
        <v>Q4, FY24</v>
      </c>
    </row>
    <row r="819" spans="1:14" x14ac:dyDescent="0.25">
      <c r="A819" t="s">
        <v>1</v>
      </c>
      <c r="B819" t="s">
        <v>19</v>
      </c>
      <c r="C819" t="s">
        <v>14</v>
      </c>
      <c r="D819" s="3">
        <v>45467</v>
      </c>
      <c r="E819" t="s">
        <v>112</v>
      </c>
      <c r="F819" t="s">
        <v>113</v>
      </c>
      <c r="G819" t="s">
        <v>114</v>
      </c>
      <c r="H819" t="s">
        <v>1369</v>
      </c>
      <c r="I819" t="s">
        <v>18</v>
      </c>
      <c r="J819" s="3"/>
      <c r="K819" s="3">
        <v>45441</v>
      </c>
      <c r="M819" s="8" t="str">
        <f>IFERROR(IF(I819="Booked",VLOOKUP(K819,'FIN CAL LOOKUP'!$A:$J,7,1),IF(I819="Complete",VLOOKUP(J819,'FIN CAL LOOKUP'!$A:$J,7,1),VLOOKUP(D819,'FIN CAL LOOKUP'!$A:$J,7,1))),"Not Applicable")</f>
        <v>JUN, FY24</v>
      </c>
      <c r="N819" s="8" t="str">
        <f>IFERROR(IF(I819="Booked",VLOOKUP(K819,'FIN CAL LOOKUP'!$A:$J,10,1),IF(I819="Complete",VLOOKUP(J819,'FIN CAL LOOKUP'!$A:$J,10,1),VLOOKUP(D819,'FIN CAL LOOKUP'!$A:$J,10,1))),"Not Applicable")</f>
        <v>Q4, FY24</v>
      </c>
    </row>
    <row r="820" spans="1:14" x14ac:dyDescent="0.25">
      <c r="A820" t="s">
        <v>1</v>
      </c>
      <c r="B820" t="s">
        <v>19</v>
      </c>
      <c r="C820" t="s">
        <v>14</v>
      </c>
      <c r="D820" s="3">
        <v>45467</v>
      </c>
      <c r="E820" t="s">
        <v>112</v>
      </c>
      <c r="F820" t="s">
        <v>113</v>
      </c>
      <c r="G820" t="s">
        <v>114</v>
      </c>
      <c r="H820" t="s">
        <v>1370</v>
      </c>
      <c r="I820" t="s">
        <v>5</v>
      </c>
      <c r="J820" s="3"/>
      <c r="K820" s="3">
        <v>45792</v>
      </c>
      <c r="M820" s="8" t="str">
        <f>IFERROR(IF(I820="Booked",VLOOKUP(K820,'FIN CAL LOOKUP'!$A:$J,7,1),IF(I820="Complete",VLOOKUP(J820,'FIN CAL LOOKUP'!$A:$J,7,1),VLOOKUP(D820,'FIN CAL LOOKUP'!$A:$J,7,1))),"Not Applicable")</f>
        <v>MAY, FY25</v>
      </c>
      <c r="N820" s="8" t="str">
        <f>IFERROR(IF(I820="Booked",VLOOKUP(K820,'FIN CAL LOOKUP'!$A:$J,10,1),IF(I820="Complete",VLOOKUP(J820,'FIN CAL LOOKUP'!$A:$J,10,1),VLOOKUP(D820,'FIN CAL LOOKUP'!$A:$J,10,1))),"Not Applicable")</f>
        <v>Q4, FY25</v>
      </c>
    </row>
    <row r="821" spans="1:14" x14ac:dyDescent="0.25">
      <c r="A821" t="s">
        <v>1</v>
      </c>
      <c r="B821" t="s">
        <v>19</v>
      </c>
      <c r="C821" t="s">
        <v>14</v>
      </c>
      <c r="D821" s="3">
        <v>45467</v>
      </c>
      <c r="E821" t="s">
        <v>112</v>
      </c>
      <c r="F821" t="s">
        <v>113</v>
      </c>
      <c r="G821" t="s">
        <v>114</v>
      </c>
      <c r="H821" t="s">
        <v>1370</v>
      </c>
      <c r="I821" t="s">
        <v>17</v>
      </c>
      <c r="J821" s="3">
        <v>45471</v>
      </c>
      <c r="K821" s="3">
        <v>45441</v>
      </c>
      <c r="M821" s="8" t="str">
        <f>IFERROR(IF(I821="Booked",VLOOKUP(K821,'FIN CAL LOOKUP'!$A:$J,7,1),IF(I821="Complete",VLOOKUP(J821,'FIN CAL LOOKUP'!$A:$J,7,1),VLOOKUP(D821,'FIN CAL LOOKUP'!$A:$J,7,1))),"Not Applicable")</f>
        <v>JUN, FY24</v>
      </c>
      <c r="N821" s="8" t="str">
        <f>IFERROR(IF(I821="Booked",VLOOKUP(K821,'FIN CAL LOOKUP'!$A:$J,10,1),IF(I821="Complete",VLOOKUP(J821,'FIN CAL LOOKUP'!$A:$J,10,1),VLOOKUP(D821,'FIN CAL LOOKUP'!$A:$J,10,1))),"Not Applicable")</f>
        <v>Q4, FY24</v>
      </c>
    </row>
    <row r="822" spans="1:14" x14ac:dyDescent="0.25">
      <c r="A822" t="s">
        <v>1</v>
      </c>
      <c r="B822" t="s">
        <v>19</v>
      </c>
      <c r="C822" t="s">
        <v>14</v>
      </c>
      <c r="D822" s="3">
        <v>45467</v>
      </c>
      <c r="E822" t="s">
        <v>112</v>
      </c>
      <c r="F822" t="s">
        <v>113</v>
      </c>
      <c r="G822" t="s">
        <v>114</v>
      </c>
      <c r="H822" t="s">
        <v>8</v>
      </c>
      <c r="I822" t="s">
        <v>17</v>
      </c>
      <c r="J822" s="3">
        <v>45471</v>
      </c>
      <c r="K822" s="3">
        <v>45441</v>
      </c>
      <c r="M822" s="8" t="str">
        <f>IFERROR(IF(I822="Booked",VLOOKUP(K822,'FIN CAL LOOKUP'!$A:$J,7,1),IF(I822="Complete",VLOOKUP(J822,'FIN CAL LOOKUP'!$A:$J,7,1),VLOOKUP(D822,'FIN CAL LOOKUP'!$A:$J,7,1))),"Not Applicable")</f>
        <v>JUN, FY24</v>
      </c>
      <c r="N822" s="8" t="str">
        <f>IFERROR(IF(I822="Booked",VLOOKUP(K822,'FIN CAL LOOKUP'!$A:$J,10,1),IF(I822="Complete",VLOOKUP(J822,'FIN CAL LOOKUP'!$A:$J,10,1),VLOOKUP(D822,'FIN CAL LOOKUP'!$A:$J,10,1))),"Not Applicable")</f>
        <v>Q4, FY24</v>
      </c>
    </row>
    <row r="823" spans="1:14" x14ac:dyDescent="0.25">
      <c r="A823" t="s">
        <v>1</v>
      </c>
      <c r="B823" t="s">
        <v>19</v>
      </c>
      <c r="C823" t="s">
        <v>14</v>
      </c>
      <c r="D823" s="3">
        <v>45467</v>
      </c>
      <c r="E823" t="s">
        <v>112</v>
      </c>
      <c r="F823" t="s">
        <v>113</v>
      </c>
      <c r="G823" t="s">
        <v>114</v>
      </c>
      <c r="H823" t="s">
        <v>9</v>
      </c>
      <c r="I823" t="s">
        <v>17</v>
      </c>
      <c r="J823" s="3">
        <v>45471</v>
      </c>
      <c r="K823" s="3">
        <v>45441</v>
      </c>
      <c r="M823" s="8" t="str">
        <f>IFERROR(IF(I823="Booked",VLOOKUP(K823,'FIN CAL LOOKUP'!$A:$J,7,1),IF(I823="Complete",VLOOKUP(J823,'FIN CAL LOOKUP'!$A:$J,7,1),VLOOKUP(D823,'FIN CAL LOOKUP'!$A:$J,7,1))),"Not Applicable")</f>
        <v>JUN, FY24</v>
      </c>
      <c r="N823" s="8" t="str">
        <f>IFERROR(IF(I823="Booked",VLOOKUP(K823,'FIN CAL LOOKUP'!$A:$J,10,1),IF(I823="Complete",VLOOKUP(J823,'FIN CAL LOOKUP'!$A:$J,10,1),VLOOKUP(D823,'FIN CAL LOOKUP'!$A:$J,10,1))),"Not Applicable")</f>
        <v>Q4, FY24</v>
      </c>
    </row>
    <row r="824" spans="1:14" x14ac:dyDescent="0.25">
      <c r="A824" t="s">
        <v>1</v>
      </c>
      <c r="B824" t="s">
        <v>19</v>
      </c>
      <c r="C824" t="s">
        <v>14</v>
      </c>
      <c r="D824" s="3">
        <v>45467</v>
      </c>
      <c r="E824" t="s">
        <v>112</v>
      </c>
      <c r="F824" t="s">
        <v>113</v>
      </c>
      <c r="G824" t="s">
        <v>114</v>
      </c>
      <c r="H824" t="s">
        <v>10</v>
      </c>
      <c r="I824" t="s">
        <v>17</v>
      </c>
      <c r="J824" s="3">
        <v>45471</v>
      </c>
      <c r="K824" s="3">
        <v>45441</v>
      </c>
      <c r="M824" s="8" t="str">
        <f>IFERROR(IF(I824="Booked",VLOOKUP(K824,'FIN CAL LOOKUP'!$A:$J,7,1),IF(I824="Complete",VLOOKUP(J824,'FIN CAL LOOKUP'!$A:$J,7,1),VLOOKUP(D824,'FIN CAL LOOKUP'!$A:$J,7,1))),"Not Applicable")</f>
        <v>JUN, FY24</v>
      </c>
      <c r="N824" s="8" t="str">
        <f>IFERROR(IF(I824="Booked",VLOOKUP(K824,'FIN CAL LOOKUP'!$A:$J,10,1),IF(I824="Complete",VLOOKUP(J824,'FIN CAL LOOKUP'!$A:$J,10,1),VLOOKUP(D824,'FIN CAL LOOKUP'!$A:$J,10,1))),"Not Applicable")</f>
        <v>Q4, FY24</v>
      </c>
    </row>
    <row r="825" spans="1:14" x14ac:dyDescent="0.25">
      <c r="A825" t="s">
        <v>1</v>
      </c>
      <c r="B825" t="s">
        <v>19</v>
      </c>
      <c r="C825" t="s">
        <v>14</v>
      </c>
      <c r="D825" s="3">
        <v>45467</v>
      </c>
      <c r="E825" t="s">
        <v>112</v>
      </c>
      <c r="F825" t="s">
        <v>113</v>
      </c>
      <c r="G825" t="s">
        <v>114</v>
      </c>
      <c r="H825" t="s">
        <v>11</v>
      </c>
      <c r="I825" t="s">
        <v>5</v>
      </c>
      <c r="J825" s="3"/>
      <c r="K825" s="3">
        <v>45792</v>
      </c>
      <c r="M825" s="8" t="str">
        <f>IFERROR(IF(I825="Booked",VLOOKUP(K825,'FIN CAL LOOKUP'!$A:$J,7,1),IF(I825="Complete",VLOOKUP(J825,'FIN CAL LOOKUP'!$A:$J,7,1),VLOOKUP(D825,'FIN CAL LOOKUP'!$A:$J,7,1))),"Not Applicable")</f>
        <v>MAY, FY25</v>
      </c>
      <c r="N825" s="8" t="str">
        <f>IFERROR(IF(I825="Booked",VLOOKUP(K825,'FIN CAL LOOKUP'!$A:$J,10,1),IF(I825="Complete",VLOOKUP(J825,'FIN CAL LOOKUP'!$A:$J,10,1),VLOOKUP(D825,'FIN CAL LOOKUP'!$A:$J,10,1))),"Not Applicable")</f>
        <v>Q4, FY25</v>
      </c>
    </row>
    <row r="826" spans="1:14" x14ac:dyDescent="0.25">
      <c r="A826" t="s">
        <v>1</v>
      </c>
      <c r="B826" t="s">
        <v>19</v>
      </c>
      <c r="C826" t="s">
        <v>14</v>
      </c>
      <c r="D826" s="3">
        <v>45467</v>
      </c>
      <c r="E826" t="s">
        <v>112</v>
      </c>
      <c r="F826" t="s">
        <v>113</v>
      </c>
      <c r="G826" t="s">
        <v>114</v>
      </c>
      <c r="H826" t="s">
        <v>11</v>
      </c>
      <c r="I826" t="s">
        <v>17</v>
      </c>
      <c r="J826" s="3">
        <v>45471</v>
      </c>
      <c r="K826" s="3">
        <v>45441</v>
      </c>
      <c r="M826" s="8" t="str">
        <f>IFERROR(IF(I826="Booked",VLOOKUP(K826,'FIN CAL LOOKUP'!$A:$J,7,1),IF(I826="Complete",VLOOKUP(J826,'FIN CAL LOOKUP'!$A:$J,7,1),VLOOKUP(D826,'FIN CAL LOOKUP'!$A:$J,7,1))),"Not Applicable")</f>
        <v>JUN, FY24</v>
      </c>
      <c r="N826" s="8" t="str">
        <f>IFERROR(IF(I826="Booked",VLOOKUP(K826,'FIN CAL LOOKUP'!$A:$J,10,1),IF(I826="Complete",VLOOKUP(J826,'FIN CAL LOOKUP'!$A:$J,10,1),VLOOKUP(D826,'FIN CAL LOOKUP'!$A:$J,10,1))),"Not Applicable")</f>
        <v>Q4, FY24</v>
      </c>
    </row>
    <row r="827" spans="1:14" x14ac:dyDescent="0.25">
      <c r="A827" t="s">
        <v>1</v>
      </c>
      <c r="B827" t="s">
        <v>19</v>
      </c>
      <c r="C827" t="s">
        <v>14</v>
      </c>
      <c r="D827" s="3">
        <v>45460</v>
      </c>
      <c r="E827" t="s">
        <v>115</v>
      </c>
      <c r="F827" t="s">
        <v>116</v>
      </c>
      <c r="G827" t="s">
        <v>21</v>
      </c>
      <c r="H827" t="s">
        <v>4</v>
      </c>
      <c r="I827" t="s">
        <v>17</v>
      </c>
      <c r="J827" s="3">
        <v>45665</v>
      </c>
      <c r="K827" s="3">
        <v>45463</v>
      </c>
      <c r="M827" s="8" t="str">
        <f>IFERROR(IF(I827="Booked",VLOOKUP(K827,'FIN CAL LOOKUP'!$A:$J,7,1),IF(I827="Complete",VLOOKUP(J827,'FIN CAL LOOKUP'!$A:$J,7,1),VLOOKUP(D827,'FIN CAL LOOKUP'!$A:$J,7,1))),"Not Applicable")</f>
        <v>JAN, FY25</v>
      </c>
      <c r="N827" s="8" t="str">
        <f>IFERROR(IF(I827="Booked",VLOOKUP(K827,'FIN CAL LOOKUP'!$A:$J,10,1),IF(I827="Complete",VLOOKUP(J827,'FIN CAL LOOKUP'!$A:$J,10,1),VLOOKUP(D827,'FIN CAL LOOKUP'!$A:$J,10,1))),"Not Applicable")</f>
        <v>Q3, FY25</v>
      </c>
    </row>
    <row r="828" spans="1:14" x14ac:dyDescent="0.25">
      <c r="A828" t="s">
        <v>1</v>
      </c>
      <c r="B828" t="s">
        <v>19</v>
      </c>
      <c r="C828" t="s">
        <v>14</v>
      </c>
      <c r="D828" s="3">
        <v>45460</v>
      </c>
      <c r="E828" t="s">
        <v>115</v>
      </c>
      <c r="F828" t="s">
        <v>116</v>
      </c>
      <c r="G828" t="s">
        <v>21</v>
      </c>
      <c r="H828" t="s">
        <v>7</v>
      </c>
      <c r="I828" t="s">
        <v>17</v>
      </c>
      <c r="J828" s="3">
        <v>45665</v>
      </c>
      <c r="K828" s="3">
        <v>45463</v>
      </c>
      <c r="M828" s="8" t="str">
        <f>IFERROR(IF(I828="Booked",VLOOKUP(K828,'FIN CAL LOOKUP'!$A:$J,7,1),IF(I828="Complete",VLOOKUP(J828,'FIN CAL LOOKUP'!$A:$J,7,1),VLOOKUP(D828,'FIN CAL LOOKUP'!$A:$J,7,1))),"Not Applicable")</f>
        <v>JAN, FY25</v>
      </c>
      <c r="N828" s="8" t="str">
        <f>IFERROR(IF(I828="Booked",VLOOKUP(K828,'FIN CAL LOOKUP'!$A:$J,10,1),IF(I828="Complete",VLOOKUP(J828,'FIN CAL LOOKUP'!$A:$J,10,1),VLOOKUP(D828,'FIN CAL LOOKUP'!$A:$J,10,1))),"Not Applicable")</f>
        <v>Q3, FY25</v>
      </c>
    </row>
    <row r="829" spans="1:14" x14ac:dyDescent="0.25">
      <c r="A829" t="s">
        <v>1</v>
      </c>
      <c r="B829" t="s">
        <v>19</v>
      </c>
      <c r="C829" t="s">
        <v>14</v>
      </c>
      <c r="D829" s="3">
        <v>45460</v>
      </c>
      <c r="E829" t="s">
        <v>115</v>
      </c>
      <c r="F829" t="s">
        <v>116</v>
      </c>
      <c r="G829" t="s">
        <v>21</v>
      </c>
      <c r="H829" t="s">
        <v>1366</v>
      </c>
      <c r="I829" t="s">
        <v>5</v>
      </c>
      <c r="J829" s="3"/>
      <c r="K829" s="3">
        <v>45463</v>
      </c>
      <c r="M829" s="8" t="str">
        <f>IFERROR(IF(I829="Booked",VLOOKUP(K829,'FIN CAL LOOKUP'!$A:$J,7,1),IF(I829="Complete",VLOOKUP(J829,'FIN CAL LOOKUP'!$A:$J,7,1),VLOOKUP(D829,'FIN CAL LOOKUP'!$A:$J,7,1))),"Not Applicable")</f>
        <v>JUN, FY24</v>
      </c>
      <c r="N829" s="8" t="str">
        <f>IFERROR(IF(I829="Booked",VLOOKUP(K829,'FIN CAL LOOKUP'!$A:$J,10,1),IF(I829="Complete",VLOOKUP(J829,'FIN CAL LOOKUP'!$A:$J,10,1),VLOOKUP(D829,'FIN CAL LOOKUP'!$A:$J,10,1))),"Not Applicable")</f>
        <v>Q4, FY24</v>
      </c>
    </row>
    <row r="830" spans="1:14" x14ac:dyDescent="0.25">
      <c r="A830" t="s">
        <v>1</v>
      </c>
      <c r="B830" t="s">
        <v>19</v>
      </c>
      <c r="C830" t="s">
        <v>14</v>
      </c>
      <c r="D830" s="3">
        <v>45460</v>
      </c>
      <c r="E830" t="s">
        <v>115</v>
      </c>
      <c r="F830" t="s">
        <v>116</v>
      </c>
      <c r="G830" t="s">
        <v>21</v>
      </c>
      <c r="H830" t="s">
        <v>1367</v>
      </c>
      <c r="I830" t="s">
        <v>5</v>
      </c>
      <c r="J830" s="3"/>
      <c r="K830" s="3">
        <v>45463</v>
      </c>
      <c r="M830" s="8" t="str">
        <f>IFERROR(IF(I830="Booked",VLOOKUP(K830,'FIN CAL LOOKUP'!$A:$J,7,1),IF(I830="Complete",VLOOKUP(J830,'FIN CAL LOOKUP'!$A:$J,7,1),VLOOKUP(D830,'FIN CAL LOOKUP'!$A:$J,7,1))),"Not Applicable")</f>
        <v>JUN, FY24</v>
      </c>
      <c r="N830" s="8" t="str">
        <f>IFERROR(IF(I830="Booked",VLOOKUP(K830,'FIN CAL LOOKUP'!$A:$J,10,1),IF(I830="Complete",VLOOKUP(J830,'FIN CAL LOOKUP'!$A:$J,10,1),VLOOKUP(D830,'FIN CAL LOOKUP'!$A:$J,10,1))),"Not Applicable")</f>
        <v>Q4, FY24</v>
      </c>
    </row>
    <row r="831" spans="1:14" x14ac:dyDescent="0.25">
      <c r="A831" t="s">
        <v>1</v>
      </c>
      <c r="B831" t="s">
        <v>19</v>
      </c>
      <c r="C831" t="s">
        <v>14</v>
      </c>
      <c r="D831" s="3">
        <v>45460</v>
      </c>
      <c r="E831" t="s">
        <v>115</v>
      </c>
      <c r="F831" t="s">
        <v>116</v>
      </c>
      <c r="G831" t="s">
        <v>21</v>
      </c>
      <c r="H831" t="s">
        <v>1368</v>
      </c>
      <c r="I831" t="s">
        <v>5</v>
      </c>
      <c r="J831" s="3"/>
      <c r="K831" s="3">
        <v>45463</v>
      </c>
      <c r="M831" s="8" t="str">
        <f>IFERROR(IF(I831="Booked",VLOOKUP(K831,'FIN CAL LOOKUP'!$A:$J,7,1),IF(I831="Complete",VLOOKUP(J831,'FIN CAL LOOKUP'!$A:$J,7,1),VLOOKUP(D831,'FIN CAL LOOKUP'!$A:$J,7,1))),"Not Applicable")</f>
        <v>JUN, FY24</v>
      </c>
      <c r="N831" s="8" t="str">
        <f>IFERROR(IF(I831="Booked",VLOOKUP(K831,'FIN CAL LOOKUP'!$A:$J,10,1),IF(I831="Complete",VLOOKUP(J831,'FIN CAL LOOKUP'!$A:$J,10,1),VLOOKUP(D831,'FIN CAL LOOKUP'!$A:$J,10,1))),"Not Applicable")</f>
        <v>Q4, FY24</v>
      </c>
    </row>
    <row r="832" spans="1:14" x14ac:dyDescent="0.25">
      <c r="A832" t="s">
        <v>1</v>
      </c>
      <c r="B832" t="s">
        <v>19</v>
      </c>
      <c r="C832" t="s">
        <v>14</v>
      </c>
      <c r="D832" s="3">
        <v>45460</v>
      </c>
      <c r="E832" t="s">
        <v>115</v>
      </c>
      <c r="F832" t="s">
        <v>116</v>
      </c>
      <c r="G832" t="s">
        <v>21</v>
      </c>
      <c r="H832" t="s">
        <v>1369</v>
      </c>
      <c r="I832" t="s">
        <v>5</v>
      </c>
      <c r="J832" s="3"/>
      <c r="K832" s="3">
        <v>45463</v>
      </c>
      <c r="M832" s="8" t="str">
        <f>IFERROR(IF(I832="Booked",VLOOKUP(K832,'FIN CAL LOOKUP'!$A:$J,7,1),IF(I832="Complete",VLOOKUP(J832,'FIN CAL LOOKUP'!$A:$J,7,1),VLOOKUP(D832,'FIN CAL LOOKUP'!$A:$J,7,1))),"Not Applicable")</f>
        <v>JUN, FY24</v>
      </c>
      <c r="N832" s="8" t="str">
        <f>IFERROR(IF(I832="Booked",VLOOKUP(K832,'FIN CAL LOOKUP'!$A:$J,10,1),IF(I832="Complete",VLOOKUP(J832,'FIN CAL LOOKUP'!$A:$J,10,1),VLOOKUP(D832,'FIN CAL LOOKUP'!$A:$J,10,1))),"Not Applicable")</f>
        <v>Q4, FY24</v>
      </c>
    </row>
    <row r="833" spans="1:14" x14ac:dyDescent="0.25">
      <c r="A833" t="s">
        <v>1</v>
      </c>
      <c r="B833" t="s">
        <v>19</v>
      </c>
      <c r="C833" t="s">
        <v>14</v>
      </c>
      <c r="D833" s="3">
        <v>45460</v>
      </c>
      <c r="E833" t="s">
        <v>115</v>
      </c>
      <c r="F833" t="s">
        <v>116</v>
      </c>
      <c r="G833" t="s">
        <v>21</v>
      </c>
      <c r="H833" t="s">
        <v>1370</v>
      </c>
      <c r="I833" t="s">
        <v>5</v>
      </c>
      <c r="J833" s="3"/>
      <c r="K833" s="3">
        <v>45463</v>
      </c>
      <c r="M833" s="8" t="str">
        <f>IFERROR(IF(I833="Booked",VLOOKUP(K833,'FIN CAL LOOKUP'!$A:$J,7,1),IF(I833="Complete",VLOOKUP(J833,'FIN CAL LOOKUP'!$A:$J,7,1),VLOOKUP(D833,'FIN CAL LOOKUP'!$A:$J,7,1))),"Not Applicable")</f>
        <v>JUN, FY24</v>
      </c>
      <c r="N833" s="8" t="str">
        <f>IFERROR(IF(I833="Booked",VLOOKUP(K833,'FIN CAL LOOKUP'!$A:$J,10,1),IF(I833="Complete",VLOOKUP(J833,'FIN CAL LOOKUP'!$A:$J,10,1),VLOOKUP(D833,'FIN CAL LOOKUP'!$A:$J,10,1))),"Not Applicable")</f>
        <v>Q4, FY24</v>
      </c>
    </row>
    <row r="834" spans="1:14" x14ac:dyDescent="0.25">
      <c r="A834" t="s">
        <v>1</v>
      </c>
      <c r="B834" t="s">
        <v>19</v>
      </c>
      <c r="C834" t="s">
        <v>14</v>
      </c>
      <c r="D834" s="3">
        <v>45460</v>
      </c>
      <c r="E834" t="s">
        <v>115</v>
      </c>
      <c r="F834" t="s">
        <v>116</v>
      </c>
      <c r="G834" t="s">
        <v>21</v>
      </c>
      <c r="H834" t="s">
        <v>8</v>
      </c>
      <c r="I834" t="s">
        <v>17</v>
      </c>
      <c r="J834" s="3">
        <v>45544</v>
      </c>
      <c r="K834" s="3">
        <v>45463</v>
      </c>
      <c r="L834" t="s">
        <v>1514</v>
      </c>
      <c r="M834" s="8" t="str">
        <f>IFERROR(IF(I834="Booked",VLOOKUP(K834,'FIN CAL LOOKUP'!$A:$J,7,1),IF(I834="Complete",VLOOKUP(J834,'FIN CAL LOOKUP'!$A:$J,7,1),VLOOKUP(D834,'FIN CAL LOOKUP'!$A:$J,7,1))),"Not Applicable")</f>
        <v>SEP, FY25</v>
      </c>
      <c r="N834" s="8" t="str">
        <f>IFERROR(IF(I834="Booked",VLOOKUP(K834,'FIN CAL LOOKUP'!$A:$J,10,1),IF(I834="Complete",VLOOKUP(J834,'FIN CAL LOOKUP'!$A:$J,10,1),VLOOKUP(D834,'FIN CAL LOOKUP'!$A:$J,10,1))),"Not Applicable")</f>
        <v>Q1, FY25</v>
      </c>
    </row>
    <row r="835" spans="1:14" x14ac:dyDescent="0.25">
      <c r="A835" t="s">
        <v>1</v>
      </c>
      <c r="B835" t="s">
        <v>19</v>
      </c>
      <c r="C835" t="s">
        <v>14</v>
      </c>
      <c r="D835" s="3">
        <v>45460</v>
      </c>
      <c r="E835" t="s">
        <v>115</v>
      </c>
      <c r="F835" t="s">
        <v>116</v>
      </c>
      <c r="G835" t="s">
        <v>21</v>
      </c>
      <c r="H835" t="s">
        <v>9</v>
      </c>
      <c r="I835" t="s">
        <v>17</v>
      </c>
      <c r="J835" s="3">
        <v>45571</v>
      </c>
      <c r="K835" s="3">
        <v>45463</v>
      </c>
      <c r="M835" s="8" t="str">
        <f>IFERROR(IF(I835="Booked",VLOOKUP(K835,'FIN CAL LOOKUP'!$A:$J,7,1),IF(I835="Complete",VLOOKUP(J835,'FIN CAL LOOKUP'!$A:$J,7,1),VLOOKUP(D835,'FIN CAL LOOKUP'!$A:$J,7,1))),"Not Applicable")</f>
        <v>OCT, FY25</v>
      </c>
      <c r="N835" s="8" t="str">
        <f>IFERROR(IF(I835="Booked",VLOOKUP(K835,'FIN CAL LOOKUP'!$A:$J,10,1),IF(I835="Complete",VLOOKUP(J835,'FIN CAL LOOKUP'!$A:$J,10,1),VLOOKUP(D835,'FIN CAL LOOKUP'!$A:$J,10,1))),"Not Applicable")</f>
        <v>Q2, FY25</v>
      </c>
    </row>
    <row r="836" spans="1:14" x14ac:dyDescent="0.25">
      <c r="A836" t="s">
        <v>1</v>
      </c>
      <c r="B836" t="s">
        <v>19</v>
      </c>
      <c r="C836" t="s">
        <v>14</v>
      </c>
      <c r="D836" s="3">
        <v>45460</v>
      </c>
      <c r="E836" t="s">
        <v>115</v>
      </c>
      <c r="F836" t="s">
        <v>116</v>
      </c>
      <c r="G836" t="s">
        <v>21</v>
      </c>
      <c r="H836" t="s">
        <v>10</v>
      </c>
      <c r="I836" t="s">
        <v>17</v>
      </c>
      <c r="J836" s="3">
        <v>45571</v>
      </c>
      <c r="K836" s="3">
        <v>45463</v>
      </c>
      <c r="M836" s="8" t="str">
        <f>IFERROR(IF(I836="Booked",VLOOKUP(K836,'FIN CAL LOOKUP'!$A:$J,7,1),IF(I836="Complete",VLOOKUP(J836,'FIN CAL LOOKUP'!$A:$J,7,1),VLOOKUP(D836,'FIN CAL LOOKUP'!$A:$J,7,1))),"Not Applicable")</f>
        <v>OCT, FY25</v>
      </c>
      <c r="N836" s="8" t="str">
        <f>IFERROR(IF(I836="Booked",VLOOKUP(K836,'FIN CAL LOOKUP'!$A:$J,10,1),IF(I836="Complete",VLOOKUP(J836,'FIN CAL LOOKUP'!$A:$J,10,1),VLOOKUP(D836,'FIN CAL LOOKUP'!$A:$J,10,1))),"Not Applicable")</f>
        <v>Q2, FY25</v>
      </c>
    </row>
    <row r="837" spans="1:14" x14ac:dyDescent="0.25">
      <c r="A837" t="s">
        <v>1</v>
      </c>
      <c r="B837" t="s">
        <v>19</v>
      </c>
      <c r="C837" t="s">
        <v>14</v>
      </c>
      <c r="D837" s="3">
        <v>45460</v>
      </c>
      <c r="E837" t="s">
        <v>115</v>
      </c>
      <c r="F837" t="s">
        <v>116</v>
      </c>
      <c r="G837" t="s">
        <v>21</v>
      </c>
      <c r="H837" t="s">
        <v>11</v>
      </c>
      <c r="I837" t="s">
        <v>17</v>
      </c>
      <c r="J837" s="3">
        <v>45665</v>
      </c>
      <c r="K837" s="3">
        <v>45463</v>
      </c>
      <c r="M837" s="8" t="str">
        <f>IFERROR(IF(I837="Booked",VLOOKUP(K837,'FIN CAL LOOKUP'!$A:$J,7,1),IF(I837="Complete",VLOOKUP(J837,'FIN CAL LOOKUP'!$A:$J,7,1),VLOOKUP(D837,'FIN CAL LOOKUP'!$A:$J,7,1))),"Not Applicable")</f>
        <v>JAN, FY25</v>
      </c>
      <c r="N837" s="8" t="str">
        <f>IFERROR(IF(I837="Booked",VLOOKUP(K837,'FIN CAL LOOKUP'!$A:$J,10,1),IF(I837="Complete",VLOOKUP(J837,'FIN CAL LOOKUP'!$A:$J,10,1),VLOOKUP(D837,'FIN CAL LOOKUP'!$A:$J,10,1))),"Not Applicable")</f>
        <v>Q3, FY25</v>
      </c>
    </row>
    <row r="838" spans="1:14" x14ac:dyDescent="0.25">
      <c r="A838" t="s">
        <v>24</v>
      </c>
      <c r="B838" t="s">
        <v>1515</v>
      </c>
      <c r="C838" t="s">
        <v>16</v>
      </c>
      <c r="D838" s="3">
        <v>45439</v>
      </c>
      <c r="E838" t="s">
        <v>25</v>
      </c>
      <c r="F838" t="s">
        <v>117</v>
      </c>
      <c r="G838" t="s">
        <v>111</v>
      </c>
      <c r="H838" t="s">
        <v>4</v>
      </c>
      <c r="I838" t="s">
        <v>17</v>
      </c>
      <c r="J838" s="3">
        <v>45448</v>
      </c>
      <c r="K838" s="3">
        <v>45430</v>
      </c>
      <c r="M838" s="8" t="str">
        <f>IFERROR(IF(I838="Booked",VLOOKUP(K838,'FIN CAL LOOKUP'!$A:$J,7,1),IF(I838="Complete",VLOOKUP(J838,'FIN CAL LOOKUP'!$A:$J,7,1),VLOOKUP(D838,'FIN CAL LOOKUP'!$A:$J,7,1))),"Not Applicable")</f>
        <v>JUN, FY24</v>
      </c>
      <c r="N838" s="8" t="str">
        <f>IFERROR(IF(I838="Booked",VLOOKUP(K838,'FIN CAL LOOKUP'!$A:$J,10,1),IF(I838="Complete",VLOOKUP(J838,'FIN CAL LOOKUP'!$A:$J,10,1),VLOOKUP(D838,'FIN CAL LOOKUP'!$A:$J,10,1))),"Not Applicable")</f>
        <v>Q4, FY24</v>
      </c>
    </row>
    <row r="839" spans="1:14" x14ac:dyDescent="0.25">
      <c r="A839" t="s">
        <v>24</v>
      </c>
      <c r="B839" t="s">
        <v>1515</v>
      </c>
      <c r="C839" t="s">
        <v>16</v>
      </c>
      <c r="D839" s="3">
        <v>45439</v>
      </c>
      <c r="E839" t="s">
        <v>25</v>
      </c>
      <c r="F839" t="s">
        <v>117</v>
      </c>
      <c r="G839" t="s">
        <v>111</v>
      </c>
      <c r="H839" t="s">
        <v>7</v>
      </c>
      <c r="I839" t="s">
        <v>17</v>
      </c>
      <c r="J839" s="3">
        <v>45448</v>
      </c>
      <c r="K839" s="3">
        <v>45430</v>
      </c>
      <c r="M839" s="8" t="str">
        <f>IFERROR(IF(I839="Booked",VLOOKUP(K839,'FIN CAL LOOKUP'!$A:$J,7,1),IF(I839="Complete",VLOOKUP(J839,'FIN CAL LOOKUP'!$A:$J,7,1),VLOOKUP(D839,'FIN CAL LOOKUP'!$A:$J,7,1))),"Not Applicable")</f>
        <v>JUN, FY24</v>
      </c>
      <c r="N839" s="8" t="str">
        <f>IFERROR(IF(I839="Booked",VLOOKUP(K839,'FIN CAL LOOKUP'!$A:$J,10,1),IF(I839="Complete",VLOOKUP(J839,'FIN CAL LOOKUP'!$A:$J,10,1),VLOOKUP(D839,'FIN CAL LOOKUP'!$A:$J,10,1))),"Not Applicable")</f>
        <v>Q4, FY24</v>
      </c>
    </row>
    <row r="840" spans="1:14" x14ac:dyDescent="0.25">
      <c r="A840" t="s">
        <v>24</v>
      </c>
      <c r="B840" t="s">
        <v>1515</v>
      </c>
      <c r="C840" t="s">
        <v>16</v>
      </c>
      <c r="D840" s="3">
        <v>45439</v>
      </c>
      <c r="E840" t="s">
        <v>25</v>
      </c>
      <c r="F840" t="s">
        <v>117</v>
      </c>
      <c r="G840" t="s">
        <v>111</v>
      </c>
      <c r="H840" t="s">
        <v>1366</v>
      </c>
      <c r="I840" t="s">
        <v>17</v>
      </c>
      <c r="J840" s="3">
        <v>45448</v>
      </c>
      <c r="K840" s="3">
        <v>45430</v>
      </c>
      <c r="M840" s="8" t="str">
        <f>IFERROR(IF(I840="Booked",VLOOKUP(K840,'FIN CAL LOOKUP'!$A:$J,7,1),IF(I840="Complete",VLOOKUP(J840,'FIN CAL LOOKUP'!$A:$J,7,1),VLOOKUP(D840,'FIN CAL LOOKUP'!$A:$J,7,1))),"Not Applicable")</f>
        <v>JUN, FY24</v>
      </c>
      <c r="N840" s="8" t="str">
        <f>IFERROR(IF(I840="Booked",VLOOKUP(K840,'FIN CAL LOOKUP'!$A:$J,10,1),IF(I840="Complete",VLOOKUP(J840,'FIN CAL LOOKUP'!$A:$J,10,1),VLOOKUP(D840,'FIN CAL LOOKUP'!$A:$J,10,1))),"Not Applicable")</f>
        <v>Q4, FY24</v>
      </c>
    </row>
    <row r="841" spans="1:14" x14ac:dyDescent="0.25">
      <c r="A841" t="s">
        <v>24</v>
      </c>
      <c r="B841" t="s">
        <v>1515</v>
      </c>
      <c r="C841" t="s">
        <v>16</v>
      </c>
      <c r="D841" s="3">
        <v>45439</v>
      </c>
      <c r="E841" t="s">
        <v>25</v>
      </c>
      <c r="F841" t="s">
        <v>117</v>
      </c>
      <c r="G841" t="s">
        <v>111</v>
      </c>
      <c r="H841" t="s">
        <v>1366</v>
      </c>
      <c r="I841" t="s">
        <v>17</v>
      </c>
      <c r="J841" s="3">
        <v>45807</v>
      </c>
      <c r="K841" s="3">
        <v>45769</v>
      </c>
      <c r="M841" s="8" t="str">
        <f>IFERROR(IF(I841="Booked",VLOOKUP(K841,'FIN CAL LOOKUP'!$A:$J,7,1),IF(I841="Complete",VLOOKUP(J841,'FIN CAL LOOKUP'!$A:$J,7,1),VLOOKUP(D841,'FIN CAL LOOKUP'!$A:$J,7,1))),"Not Applicable")</f>
        <v>MAY, FY25</v>
      </c>
      <c r="N841" s="8" t="str">
        <f>IFERROR(IF(I841="Booked",VLOOKUP(K841,'FIN CAL LOOKUP'!$A:$J,10,1),IF(I841="Complete",VLOOKUP(J841,'FIN CAL LOOKUP'!$A:$J,10,1),VLOOKUP(D841,'FIN CAL LOOKUP'!$A:$J,10,1))),"Not Applicable")</f>
        <v>Q4, FY25</v>
      </c>
    </row>
    <row r="842" spans="1:14" x14ac:dyDescent="0.25">
      <c r="A842" t="s">
        <v>24</v>
      </c>
      <c r="B842" t="s">
        <v>1515</v>
      </c>
      <c r="C842" t="s">
        <v>16</v>
      </c>
      <c r="D842" s="3">
        <v>45439</v>
      </c>
      <c r="E842" t="s">
        <v>25</v>
      </c>
      <c r="F842" t="s">
        <v>117</v>
      </c>
      <c r="G842" t="s">
        <v>111</v>
      </c>
      <c r="H842" t="s">
        <v>1367</v>
      </c>
      <c r="I842" t="s">
        <v>17</v>
      </c>
      <c r="J842" s="3">
        <v>45448</v>
      </c>
      <c r="K842" s="3">
        <v>45430</v>
      </c>
      <c r="M842" s="8" t="str">
        <f>IFERROR(IF(I842="Booked",VLOOKUP(K842,'FIN CAL LOOKUP'!$A:$J,7,1),IF(I842="Complete",VLOOKUP(J842,'FIN CAL LOOKUP'!$A:$J,7,1),VLOOKUP(D842,'FIN CAL LOOKUP'!$A:$J,7,1))),"Not Applicable")</f>
        <v>JUN, FY24</v>
      </c>
      <c r="N842" s="8" t="str">
        <f>IFERROR(IF(I842="Booked",VLOOKUP(K842,'FIN CAL LOOKUP'!$A:$J,10,1),IF(I842="Complete",VLOOKUP(J842,'FIN CAL LOOKUP'!$A:$J,10,1),VLOOKUP(D842,'FIN CAL LOOKUP'!$A:$J,10,1))),"Not Applicable")</f>
        <v>Q4, FY24</v>
      </c>
    </row>
    <row r="843" spans="1:14" x14ac:dyDescent="0.25">
      <c r="A843" t="s">
        <v>24</v>
      </c>
      <c r="B843" t="s">
        <v>1515</v>
      </c>
      <c r="C843" t="s">
        <v>16</v>
      </c>
      <c r="D843" s="3">
        <v>45439</v>
      </c>
      <c r="E843" t="s">
        <v>25</v>
      </c>
      <c r="F843" t="s">
        <v>117</v>
      </c>
      <c r="G843" t="s">
        <v>111</v>
      </c>
      <c r="H843" t="s">
        <v>1367</v>
      </c>
      <c r="I843" t="s">
        <v>17</v>
      </c>
      <c r="J843" s="3">
        <v>45807</v>
      </c>
      <c r="K843" s="3">
        <v>45769</v>
      </c>
      <c r="M843" s="8" t="str">
        <f>IFERROR(IF(I843="Booked",VLOOKUP(K843,'FIN CAL LOOKUP'!$A:$J,7,1),IF(I843="Complete",VLOOKUP(J843,'FIN CAL LOOKUP'!$A:$J,7,1),VLOOKUP(D843,'FIN CAL LOOKUP'!$A:$J,7,1))),"Not Applicable")</f>
        <v>MAY, FY25</v>
      </c>
      <c r="N843" s="8" t="str">
        <f>IFERROR(IF(I843="Booked",VLOOKUP(K843,'FIN CAL LOOKUP'!$A:$J,10,1),IF(I843="Complete",VLOOKUP(J843,'FIN CAL LOOKUP'!$A:$J,10,1),VLOOKUP(D843,'FIN CAL LOOKUP'!$A:$J,10,1))),"Not Applicable")</f>
        <v>Q4, FY25</v>
      </c>
    </row>
    <row r="844" spans="1:14" x14ac:dyDescent="0.25">
      <c r="A844" t="s">
        <v>24</v>
      </c>
      <c r="B844" t="s">
        <v>1515</v>
      </c>
      <c r="C844" t="s">
        <v>16</v>
      </c>
      <c r="D844" s="3">
        <v>45439</v>
      </c>
      <c r="E844" t="s">
        <v>25</v>
      </c>
      <c r="F844" t="s">
        <v>117</v>
      </c>
      <c r="G844" t="s">
        <v>111</v>
      </c>
      <c r="H844" t="s">
        <v>1368</v>
      </c>
      <c r="I844" t="s">
        <v>17</v>
      </c>
      <c r="J844" s="3">
        <v>45448</v>
      </c>
      <c r="K844" s="3">
        <v>45430</v>
      </c>
      <c r="M844" s="8" t="str">
        <f>IFERROR(IF(I844="Booked",VLOOKUP(K844,'FIN CAL LOOKUP'!$A:$J,7,1),IF(I844="Complete",VLOOKUP(J844,'FIN CAL LOOKUP'!$A:$J,7,1),VLOOKUP(D844,'FIN CAL LOOKUP'!$A:$J,7,1))),"Not Applicable")</f>
        <v>JUN, FY24</v>
      </c>
      <c r="N844" s="8" t="str">
        <f>IFERROR(IF(I844="Booked",VLOOKUP(K844,'FIN CAL LOOKUP'!$A:$J,10,1),IF(I844="Complete",VLOOKUP(J844,'FIN CAL LOOKUP'!$A:$J,10,1),VLOOKUP(D844,'FIN CAL LOOKUP'!$A:$J,10,1))),"Not Applicable")</f>
        <v>Q4, FY24</v>
      </c>
    </row>
    <row r="845" spans="1:14" x14ac:dyDescent="0.25">
      <c r="A845" t="s">
        <v>24</v>
      </c>
      <c r="B845" t="s">
        <v>1515</v>
      </c>
      <c r="C845" t="s">
        <v>16</v>
      </c>
      <c r="D845" s="3">
        <v>45439</v>
      </c>
      <c r="E845" t="s">
        <v>25</v>
      </c>
      <c r="F845" t="s">
        <v>117</v>
      </c>
      <c r="G845" t="s">
        <v>111</v>
      </c>
      <c r="H845" t="s">
        <v>1368</v>
      </c>
      <c r="I845" t="s">
        <v>17</v>
      </c>
      <c r="J845" s="3">
        <v>45807</v>
      </c>
      <c r="K845" s="3">
        <v>45769</v>
      </c>
      <c r="M845" s="8" t="str">
        <f>IFERROR(IF(I845="Booked",VLOOKUP(K845,'FIN CAL LOOKUP'!$A:$J,7,1),IF(I845="Complete",VLOOKUP(J845,'FIN CAL LOOKUP'!$A:$J,7,1),VLOOKUP(D845,'FIN CAL LOOKUP'!$A:$J,7,1))),"Not Applicable")</f>
        <v>MAY, FY25</v>
      </c>
      <c r="N845" s="8" t="str">
        <f>IFERROR(IF(I845="Booked",VLOOKUP(K845,'FIN CAL LOOKUP'!$A:$J,10,1),IF(I845="Complete",VLOOKUP(J845,'FIN CAL LOOKUP'!$A:$J,10,1),VLOOKUP(D845,'FIN CAL LOOKUP'!$A:$J,10,1))),"Not Applicable")</f>
        <v>Q4, FY25</v>
      </c>
    </row>
    <row r="846" spans="1:14" x14ac:dyDescent="0.25">
      <c r="A846" t="s">
        <v>24</v>
      </c>
      <c r="B846" t="s">
        <v>1515</v>
      </c>
      <c r="C846" t="s">
        <v>16</v>
      </c>
      <c r="D846" s="3">
        <v>45439</v>
      </c>
      <c r="E846" t="s">
        <v>25</v>
      </c>
      <c r="F846" t="s">
        <v>117</v>
      </c>
      <c r="G846" t="s">
        <v>111</v>
      </c>
      <c r="H846" t="s">
        <v>1369</v>
      </c>
      <c r="I846" t="s">
        <v>17</v>
      </c>
      <c r="J846" s="3">
        <v>45448</v>
      </c>
      <c r="K846" s="3">
        <v>45430</v>
      </c>
      <c r="M846" s="8" t="str">
        <f>IFERROR(IF(I846="Booked",VLOOKUP(K846,'FIN CAL LOOKUP'!$A:$J,7,1),IF(I846="Complete",VLOOKUP(J846,'FIN CAL LOOKUP'!$A:$J,7,1),VLOOKUP(D846,'FIN CAL LOOKUP'!$A:$J,7,1))),"Not Applicable")</f>
        <v>JUN, FY24</v>
      </c>
      <c r="N846" s="8" t="str">
        <f>IFERROR(IF(I846="Booked",VLOOKUP(K846,'FIN CAL LOOKUP'!$A:$J,10,1),IF(I846="Complete",VLOOKUP(J846,'FIN CAL LOOKUP'!$A:$J,10,1),VLOOKUP(D846,'FIN CAL LOOKUP'!$A:$J,10,1))),"Not Applicable")</f>
        <v>Q4, FY24</v>
      </c>
    </row>
    <row r="847" spans="1:14" x14ac:dyDescent="0.25">
      <c r="A847" t="s">
        <v>24</v>
      </c>
      <c r="B847" t="s">
        <v>1515</v>
      </c>
      <c r="C847" t="s">
        <v>16</v>
      </c>
      <c r="D847" s="3">
        <v>45439</v>
      </c>
      <c r="E847" t="s">
        <v>25</v>
      </c>
      <c r="F847" t="s">
        <v>117</v>
      </c>
      <c r="G847" t="s">
        <v>111</v>
      </c>
      <c r="H847" t="s">
        <v>1369</v>
      </c>
      <c r="I847" t="s">
        <v>17</v>
      </c>
      <c r="J847" s="3">
        <v>45807</v>
      </c>
      <c r="K847" s="3">
        <v>45769</v>
      </c>
      <c r="M847" s="8" t="str">
        <f>IFERROR(IF(I847="Booked",VLOOKUP(K847,'FIN CAL LOOKUP'!$A:$J,7,1),IF(I847="Complete",VLOOKUP(J847,'FIN CAL LOOKUP'!$A:$J,7,1),VLOOKUP(D847,'FIN CAL LOOKUP'!$A:$J,7,1))),"Not Applicable")</f>
        <v>MAY, FY25</v>
      </c>
      <c r="N847" s="8" t="str">
        <f>IFERROR(IF(I847="Booked",VLOOKUP(K847,'FIN CAL LOOKUP'!$A:$J,10,1),IF(I847="Complete",VLOOKUP(J847,'FIN CAL LOOKUP'!$A:$J,10,1),VLOOKUP(D847,'FIN CAL LOOKUP'!$A:$J,10,1))),"Not Applicable")</f>
        <v>Q4, FY25</v>
      </c>
    </row>
    <row r="848" spans="1:14" x14ac:dyDescent="0.25">
      <c r="A848" t="s">
        <v>24</v>
      </c>
      <c r="B848" t="s">
        <v>1515</v>
      </c>
      <c r="C848" t="s">
        <v>16</v>
      </c>
      <c r="D848" s="3">
        <v>45439</v>
      </c>
      <c r="E848" t="s">
        <v>25</v>
      </c>
      <c r="F848" t="s">
        <v>117</v>
      </c>
      <c r="G848" t="s">
        <v>111</v>
      </c>
      <c r="H848" t="s">
        <v>1370</v>
      </c>
      <c r="I848" t="s">
        <v>17</v>
      </c>
      <c r="J848" s="3">
        <v>45448</v>
      </c>
      <c r="K848" s="3">
        <v>45430</v>
      </c>
      <c r="M848" s="8" t="str">
        <f>IFERROR(IF(I848="Booked",VLOOKUP(K848,'FIN CAL LOOKUP'!$A:$J,7,1),IF(I848="Complete",VLOOKUP(J848,'FIN CAL LOOKUP'!$A:$J,7,1),VLOOKUP(D848,'FIN CAL LOOKUP'!$A:$J,7,1))),"Not Applicable")</f>
        <v>JUN, FY24</v>
      </c>
      <c r="N848" s="8" t="str">
        <f>IFERROR(IF(I848="Booked",VLOOKUP(K848,'FIN CAL LOOKUP'!$A:$J,10,1),IF(I848="Complete",VLOOKUP(J848,'FIN CAL LOOKUP'!$A:$J,10,1),VLOOKUP(D848,'FIN CAL LOOKUP'!$A:$J,10,1))),"Not Applicable")</f>
        <v>Q4, FY24</v>
      </c>
    </row>
    <row r="849" spans="1:14" x14ac:dyDescent="0.25">
      <c r="A849" t="s">
        <v>24</v>
      </c>
      <c r="B849" t="s">
        <v>1515</v>
      </c>
      <c r="C849" t="s">
        <v>16</v>
      </c>
      <c r="D849" s="3">
        <v>45439</v>
      </c>
      <c r="E849" t="s">
        <v>25</v>
      </c>
      <c r="F849" t="s">
        <v>117</v>
      </c>
      <c r="G849" t="s">
        <v>111</v>
      </c>
      <c r="H849" t="s">
        <v>1370</v>
      </c>
      <c r="I849" t="s">
        <v>17</v>
      </c>
      <c r="J849" s="3">
        <v>45807</v>
      </c>
      <c r="K849" s="3">
        <v>45769</v>
      </c>
      <c r="M849" s="8" t="str">
        <f>IFERROR(IF(I849="Booked",VLOOKUP(K849,'FIN CAL LOOKUP'!$A:$J,7,1),IF(I849="Complete",VLOOKUP(J849,'FIN CAL LOOKUP'!$A:$J,7,1),VLOOKUP(D849,'FIN CAL LOOKUP'!$A:$J,7,1))),"Not Applicable")</f>
        <v>MAY, FY25</v>
      </c>
      <c r="N849" s="8" t="str">
        <f>IFERROR(IF(I849="Booked",VLOOKUP(K849,'FIN CAL LOOKUP'!$A:$J,10,1),IF(I849="Complete",VLOOKUP(J849,'FIN CAL LOOKUP'!$A:$J,10,1),VLOOKUP(D849,'FIN CAL LOOKUP'!$A:$J,10,1))),"Not Applicable")</f>
        <v>Q4, FY25</v>
      </c>
    </row>
    <row r="850" spans="1:14" x14ac:dyDescent="0.25">
      <c r="A850" t="s">
        <v>24</v>
      </c>
      <c r="B850" t="s">
        <v>1515</v>
      </c>
      <c r="C850" t="s">
        <v>16</v>
      </c>
      <c r="D850" s="3">
        <v>45439</v>
      </c>
      <c r="E850" t="s">
        <v>25</v>
      </c>
      <c r="F850" t="s">
        <v>117</v>
      </c>
      <c r="G850" t="s">
        <v>111</v>
      </c>
      <c r="H850" t="s">
        <v>8</v>
      </c>
      <c r="I850" t="s">
        <v>17</v>
      </c>
      <c r="J850" s="3">
        <v>45448</v>
      </c>
      <c r="K850" s="3">
        <v>45430</v>
      </c>
      <c r="M850" s="8" t="str">
        <f>IFERROR(IF(I850="Booked",VLOOKUP(K850,'FIN CAL LOOKUP'!$A:$J,7,1),IF(I850="Complete",VLOOKUP(J850,'FIN CAL LOOKUP'!$A:$J,7,1),VLOOKUP(D850,'FIN CAL LOOKUP'!$A:$J,7,1))),"Not Applicable")</f>
        <v>JUN, FY24</v>
      </c>
      <c r="N850" s="8" t="str">
        <f>IFERROR(IF(I850="Booked",VLOOKUP(K850,'FIN CAL LOOKUP'!$A:$J,10,1),IF(I850="Complete",VLOOKUP(J850,'FIN CAL LOOKUP'!$A:$J,10,1),VLOOKUP(D850,'FIN CAL LOOKUP'!$A:$J,10,1))),"Not Applicable")</f>
        <v>Q4, FY24</v>
      </c>
    </row>
    <row r="851" spans="1:14" x14ac:dyDescent="0.25">
      <c r="A851" t="s">
        <v>24</v>
      </c>
      <c r="B851" t="s">
        <v>1515</v>
      </c>
      <c r="C851" t="s">
        <v>16</v>
      </c>
      <c r="D851" s="3">
        <v>45439</v>
      </c>
      <c r="E851" t="s">
        <v>25</v>
      </c>
      <c r="F851" t="s">
        <v>117</v>
      </c>
      <c r="G851" t="s">
        <v>111</v>
      </c>
      <c r="H851" t="s">
        <v>9</v>
      </c>
      <c r="I851" t="s">
        <v>17</v>
      </c>
      <c r="J851" s="3">
        <v>45448</v>
      </c>
      <c r="K851" s="3">
        <v>45430</v>
      </c>
      <c r="M851" s="8" t="str">
        <f>IFERROR(IF(I851="Booked",VLOOKUP(K851,'FIN CAL LOOKUP'!$A:$J,7,1),IF(I851="Complete",VLOOKUP(J851,'FIN CAL LOOKUP'!$A:$J,7,1),VLOOKUP(D851,'FIN CAL LOOKUP'!$A:$J,7,1))),"Not Applicable")</f>
        <v>JUN, FY24</v>
      </c>
      <c r="N851" s="8" t="str">
        <f>IFERROR(IF(I851="Booked",VLOOKUP(K851,'FIN CAL LOOKUP'!$A:$J,10,1),IF(I851="Complete",VLOOKUP(J851,'FIN CAL LOOKUP'!$A:$J,10,1),VLOOKUP(D851,'FIN CAL LOOKUP'!$A:$J,10,1))),"Not Applicable")</f>
        <v>Q4, FY24</v>
      </c>
    </row>
    <row r="852" spans="1:14" x14ac:dyDescent="0.25">
      <c r="A852" t="s">
        <v>24</v>
      </c>
      <c r="B852" t="s">
        <v>1515</v>
      </c>
      <c r="C852" t="s">
        <v>16</v>
      </c>
      <c r="D852" s="3">
        <v>45439</v>
      </c>
      <c r="E852" t="s">
        <v>25</v>
      </c>
      <c r="F852" t="s">
        <v>117</v>
      </c>
      <c r="G852" t="s">
        <v>111</v>
      </c>
      <c r="H852" t="s">
        <v>10</v>
      </c>
      <c r="I852" t="s">
        <v>17</v>
      </c>
      <c r="J852" s="3">
        <v>45448</v>
      </c>
      <c r="K852" s="3">
        <v>45430</v>
      </c>
      <c r="M852" s="8" t="str">
        <f>IFERROR(IF(I852="Booked",VLOOKUP(K852,'FIN CAL LOOKUP'!$A:$J,7,1),IF(I852="Complete",VLOOKUP(J852,'FIN CAL LOOKUP'!$A:$J,7,1),VLOOKUP(D852,'FIN CAL LOOKUP'!$A:$J,7,1))),"Not Applicable")</f>
        <v>JUN, FY24</v>
      </c>
      <c r="N852" s="8" t="str">
        <f>IFERROR(IF(I852="Booked",VLOOKUP(K852,'FIN CAL LOOKUP'!$A:$J,10,1),IF(I852="Complete",VLOOKUP(J852,'FIN CAL LOOKUP'!$A:$J,10,1),VLOOKUP(D852,'FIN CAL LOOKUP'!$A:$J,10,1))),"Not Applicable")</f>
        <v>Q4, FY24</v>
      </c>
    </row>
    <row r="853" spans="1:14" x14ac:dyDescent="0.25">
      <c r="A853" t="s">
        <v>24</v>
      </c>
      <c r="B853" t="s">
        <v>1515</v>
      </c>
      <c r="C853" t="s">
        <v>16</v>
      </c>
      <c r="D853" s="3">
        <v>45439</v>
      </c>
      <c r="E853" t="s">
        <v>25</v>
      </c>
      <c r="F853" t="s">
        <v>117</v>
      </c>
      <c r="G853" t="s">
        <v>111</v>
      </c>
      <c r="H853" t="s">
        <v>10</v>
      </c>
      <c r="I853" t="s">
        <v>17</v>
      </c>
      <c r="J853" s="3">
        <v>45497</v>
      </c>
      <c r="K853" s="3">
        <v>45497</v>
      </c>
      <c r="M853" s="8" t="str">
        <f>IFERROR(IF(I853="Booked",VLOOKUP(K853,'FIN CAL LOOKUP'!$A:$J,7,1),IF(I853="Complete",VLOOKUP(J853,'FIN CAL LOOKUP'!$A:$J,7,1),VLOOKUP(D853,'FIN CAL LOOKUP'!$A:$J,7,1))),"Not Applicable")</f>
        <v>JUL, FY25</v>
      </c>
      <c r="N853" s="8" t="str">
        <f>IFERROR(IF(I853="Booked",VLOOKUP(K853,'FIN CAL LOOKUP'!$A:$J,10,1),IF(I853="Complete",VLOOKUP(J853,'FIN CAL LOOKUP'!$A:$J,10,1),VLOOKUP(D853,'FIN CAL LOOKUP'!$A:$J,10,1))),"Not Applicable")</f>
        <v>Q1, FY25</v>
      </c>
    </row>
    <row r="854" spans="1:14" x14ac:dyDescent="0.25">
      <c r="A854" t="s">
        <v>24</v>
      </c>
      <c r="B854" t="s">
        <v>1515</v>
      </c>
      <c r="C854" t="s">
        <v>16</v>
      </c>
      <c r="D854" s="3">
        <v>45439</v>
      </c>
      <c r="E854" t="s">
        <v>25</v>
      </c>
      <c r="F854" t="s">
        <v>117</v>
      </c>
      <c r="G854" t="s">
        <v>111</v>
      </c>
      <c r="H854" t="s">
        <v>11</v>
      </c>
      <c r="I854" t="s">
        <v>17</v>
      </c>
      <c r="J854" s="3">
        <v>45448</v>
      </c>
      <c r="K854" s="3">
        <v>45430</v>
      </c>
      <c r="M854" s="8" t="str">
        <f>IFERROR(IF(I854="Booked",VLOOKUP(K854,'FIN CAL LOOKUP'!$A:$J,7,1),IF(I854="Complete",VLOOKUP(J854,'FIN CAL LOOKUP'!$A:$J,7,1),VLOOKUP(D854,'FIN CAL LOOKUP'!$A:$J,7,1))),"Not Applicable")</f>
        <v>JUN, FY24</v>
      </c>
      <c r="N854" s="8" t="str">
        <f>IFERROR(IF(I854="Booked",VLOOKUP(K854,'FIN CAL LOOKUP'!$A:$J,10,1),IF(I854="Complete",VLOOKUP(J854,'FIN CAL LOOKUP'!$A:$J,10,1),VLOOKUP(D854,'FIN CAL LOOKUP'!$A:$J,10,1))),"Not Applicable")</f>
        <v>Q4, FY24</v>
      </c>
    </row>
    <row r="855" spans="1:14" x14ac:dyDescent="0.25">
      <c r="A855" t="s">
        <v>24</v>
      </c>
      <c r="B855" t="s">
        <v>1515</v>
      </c>
      <c r="C855" t="s">
        <v>16</v>
      </c>
      <c r="D855" s="3">
        <v>45439</v>
      </c>
      <c r="E855" t="s">
        <v>25</v>
      </c>
      <c r="F855" t="s">
        <v>117</v>
      </c>
      <c r="G855" t="s">
        <v>111</v>
      </c>
      <c r="H855" t="s">
        <v>11</v>
      </c>
      <c r="I855" t="s">
        <v>17</v>
      </c>
      <c r="J855" s="3">
        <v>45807</v>
      </c>
      <c r="K855" s="3">
        <v>45769</v>
      </c>
      <c r="M855" s="8" t="str">
        <f>IFERROR(IF(I855="Booked",VLOOKUP(K855,'FIN CAL LOOKUP'!$A:$J,7,1),IF(I855="Complete",VLOOKUP(J855,'FIN CAL LOOKUP'!$A:$J,7,1),VLOOKUP(D855,'FIN CAL LOOKUP'!$A:$J,7,1))),"Not Applicable")</f>
        <v>MAY, FY25</v>
      </c>
      <c r="N855" s="8" t="str">
        <f>IFERROR(IF(I855="Booked",VLOOKUP(K855,'FIN CAL LOOKUP'!$A:$J,10,1),IF(I855="Complete",VLOOKUP(J855,'FIN CAL LOOKUP'!$A:$J,10,1),VLOOKUP(D855,'FIN CAL LOOKUP'!$A:$J,10,1))),"Not Applicable")</f>
        <v>Q4, FY25</v>
      </c>
    </row>
    <row r="856" spans="1:14" x14ac:dyDescent="0.25">
      <c r="A856" t="s">
        <v>41</v>
      </c>
      <c r="B856" t="s">
        <v>119</v>
      </c>
      <c r="C856" t="s">
        <v>14</v>
      </c>
      <c r="D856" s="3">
        <v>45439</v>
      </c>
      <c r="E856" t="s">
        <v>120</v>
      </c>
      <c r="F856" t="s">
        <v>121</v>
      </c>
      <c r="G856" t="s">
        <v>122</v>
      </c>
      <c r="H856" t="s">
        <v>4</v>
      </c>
      <c r="I856" t="s">
        <v>17</v>
      </c>
      <c r="J856" s="3">
        <v>45483</v>
      </c>
      <c r="K856" s="3">
        <v>45446</v>
      </c>
      <c r="M856" s="8" t="str">
        <f>IFERROR(IF(I856="Booked",VLOOKUP(K856,'FIN CAL LOOKUP'!$A:$J,7,1),IF(I856="Complete",VLOOKUP(J856,'FIN CAL LOOKUP'!$A:$J,7,1),VLOOKUP(D856,'FIN CAL LOOKUP'!$A:$J,7,1))),"Not Applicable")</f>
        <v>JUL, FY25</v>
      </c>
      <c r="N856" s="8" t="str">
        <f>IFERROR(IF(I856="Booked",VLOOKUP(K856,'FIN CAL LOOKUP'!$A:$J,10,1),IF(I856="Complete",VLOOKUP(J856,'FIN CAL LOOKUP'!$A:$J,10,1),VLOOKUP(D856,'FIN CAL LOOKUP'!$A:$J,10,1))),"Not Applicable")</f>
        <v>Q1, FY25</v>
      </c>
    </row>
    <row r="857" spans="1:14" x14ac:dyDescent="0.25">
      <c r="A857" t="s">
        <v>41</v>
      </c>
      <c r="B857" t="s">
        <v>119</v>
      </c>
      <c r="C857" t="s">
        <v>14</v>
      </c>
      <c r="D857" s="3">
        <v>45439</v>
      </c>
      <c r="E857" t="s">
        <v>120</v>
      </c>
      <c r="F857" t="s">
        <v>121</v>
      </c>
      <c r="G857" t="s">
        <v>122</v>
      </c>
      <c r="H857" t="s">
        <v>7</v>
      </c>
      <c r="I857" t="s">
        <v>17</v>
      </c>
      <c r="J857" s="3">
        <v>45483</v>
      </c>
      <c r="K857" s="3">
        <v>45446</v>
      </c>
      <c r="M857" s="8" t="str">
        <f>IFERROR(IF(I857="Booked",VLOOKUP(K857,'FIN CAL LOOKUP'!$A:$J,7,1),IF(I857="Complete",VLOOKUP(J857,'FIN CAL LOOKUP'!$A:$J,7,1),VLOOKUP(D857,'FIN CAL LOOKUP'!$A:$J,7,1))),"Not Applicable")</f>
        <v>JUL, FY25</v>
      </c>
      <c r="N857" s="8" t="str">
        <f>IFERROR(IF(I857="Booked",VLOOKUP(K857,'FIN CAL LOOKUP'!$A:$J,10,1),IF(I857="Complete",VLOOKUP(J857,'FIN CAL LOOKUP'!$A:$J,10,1),VLOOKUP(D857,'FIN CAL LOOKUP'!$A:$J,10,1))),"Not Applicable")</f>
        <v>Q1, FY25</v>
      </c>
    </row>
    <row r="858" spans="1:14" x14ac:dyDescent="0.25">
      <c r="A858" t="s">
        <v>41</v>
      </c>
      <c r="B858" t="s">
        <v>119</v>
      </c>
      <c r="C858" t="s">
        <v>14</v>
      </c>
      <c r="D858" s="3">
        <v>45439</v>
      </c>
      <c r="E858" t="s">
        <v>120</v>
      </c>
      <c r="F858" t="s">
        <v>121</v>
      </c>
      <c r="G858" t="s">
        <v>122</v>
      </c>
      <c r="H858" t="s">
        <v>1366</v>
      </c>
      <c r="I858" t="s">
        <v>17</v>
      </c>
      <c r="J858" s="3">
        <v>45694</v>
      </c>
      <c r="K858" s="3">
        <v>45446</v>
      </c>
      <c r="M858" s="8" t="str">
        <f>IFERROR(IF(I858="Booked",VLOOKUP(K858,'FIN CAL LOOKUP'!$A:$J,7,1),IF(I858="Complete",VLOOKUP(J858,'FIN CAL LOOKUP'!$A:$J,7,1),VLOOKUP(D858,'FIN CAL LOOKUP'!$A:$J,7,1))),"Not Applicable")</f>
        <v>FEB, FY25</v>
      </c>
      <c r="N858" s="8" t="str">
        <f>IFERROR(IF(I858="Booked",VLOOKUP(K858,'FIN CAL LOOKUP'!$A:$J,10,1),IF(I858="Complete",VLOOKUP(J858,'FIN CAL LOOKUP'!$A:$J,10,1),VLOOKUP(D858,'FIN CAL LOOKUP'!$A:$J,10,1))),"Not Applicable")</f>
        <v>Q3, FY25</v>
      </c>
    </row>
    <row r="859" spans="1:14" x14ac:dyDescent="0.25">
      <c r="A859" t="s">
        <v>41</v>
      </c>
      <c r="B859" t="s">
        <v>119</v>
      </c>
      <c r="C859" t="s">
        <v>14</v>
      </c>
      <c r="D859" s="3">
        <v>45439</v>
      </c>
      <c r="E859" t="s">
        <v>120</v>
      </c>
      <c r="F859" t="s">
        <v>121</v>
      </c>
      <c r="G859" t="s">
        <v>122</v>
      </c>
      <c r="H859" t="s">
        <v>1367</v>
      </c>
      <c r="I859" t="s">
        <v>17</v>
      </c>
      <c r="J859" s="3">
        <v>45483</v>
      </c>
      <c r="K859" s="3">
        <v>45446</v>
      </c>
      <c r="M859" s="8" t="str">
        <f>IFERROR(IF(I859="Booked",VLOOKUP(K859,'FIN CAL LOOKUP'!$A:$J,7,1),IF(I859="Complete",VLOOKUP(J859,'FIN CAL LOOKUP'!$A:$J,7,1),VLOOKUP(D859,'FIN CAL LOOKUP'!$A:$J,7,1))),"Not Applicable")</f>
        <v>JUL, FY25</v>
      </c>
      <c r="N859" s="8" t="str">
        <f>IFERROR(IF(I859="Booked",VLOOKUP(K859,'FIN CAL LOOKUP'!$A:$J,10,1),IF(I859="Complete",VLOOKUP(J859,'FIN CAL LOOKUP'!$A:$J,10,1),VLOOKUP(D859,'FIN CAL LOOKUP'!$A:$J,10,1))),"Not Applicable")</f>
        <v>Q1, FY25</v>
      </c>
    </row>
    <row r="860" spans="1:14" x14ac:dyDescent="0.25">
      <c r="A860" t="s">
        <v>41</v>
      </c>
      <c r="B860" t="s">
        <v>119</v>
      </c>
      <c r="C860" t="s">
        <v>14</v>
      </c>
      <c r="D860" s="3">
        <v>45439</v>
      </c>
      <c r="E860" t="s">
        <v>120</v>
      </c>
      <c r="F860" t="s">
        <v>121</v>
      </c>
      <c r="G860" t="s">
        <v>122</v>
      </c>
      <c r="H860" t="s">
        <v>1367</v>
      </c>
      <c r="I860" t="s">
        <v>17</v>
      </c>
      <c r="J860" s="3">
        <v>45805</v>
      </c>
      <c r="K860" s="3">
        <v>45804</v>
      </c>
      <c r="M860" s="8" t="str">
        <f>IFERROR(IF(I860="Booked",VLOOKUP(K860,'FIN CAL LOOKUP'!$A:$J,7,1),IF(I860="Complete",VLOOKUP(J860,'FIN CAL LOOKUP'!$A:$J,7,1),VLOOKUP(D860,'FIN CAL LOOKUP'!$A:$J,7,1))),"Not Applicable")</f>
        <v>MAY, FY25</v>
      </c>
      <c r="N860" s="8" t="str">
        <f>IFERROR(IF(I860="Booked",VLOOKUP(K860,'FIN CAL LOOKUP'!$A:$J,10,1),IF(I860="Complete",VLOOKUP(J860,'FIN CAL LOOKUP'!$A:$J,10,1),VLOOKUP(D860,'FIN CAL LOOKUP'!$A:$J,10,1))),"Not Applicable")</f>
        <v>Q4, FY25</v>
      </c>
    </row>
    <row r="861" spans="1:14" x14ac:dyDescent="0.25">
      <c r="A861" t="s">
        <v>41</v>
      </c>
      <c r="B861" t="s">
        <v>119</v>
      </c>
      <c r="C861" t="s">
        <v>14</v>
      </c>
      <c r="D861" s="3">
        <v>45439</v>
      </c>
      <c r="E861" t="s">
        <v>120</v>
      </c>
      <c r="F861" t="s">
        <v>121</v>
      </c>
      <c r="G861" t="s">
        <v>122</v>
      </c>
      <c r="H861" t="s">
        <v>1368</v>
      </c>
      <c r="I861" t="s">
        <v>17</v>
      </c>
      <c r="J861" s="3">
        <v>45483</v>
      </c>
      <c r="K861" s="3">
        <v>45446</v>
      </c>
      <c r="M861" s="8" t="str">
        <f>IFERROR(IF(I861="Booked",VLOOKUP(K861,'FIN CAL LOOKUP'!$A:$J,7,1),IF(I861="Complete",VLOOKUP(J861,'FIN CAL LOOKUP'!$A:$J,7,1),VLOOKUP(D861,'FIN CAL LOOKUP'!$A:$J,7,1))),"Not Applicable")</f>
        <v>JUL, FY25</v>
      </c>
      <c r="N861" s="8" t="str">
        <f>IFERROR(IF(I861="Booked",VLOOKUP(K861,'FIN CAL LOOKUP'!$A:$J,10,1),IF(I861="Complete",VLOOKUP(J861,'FIN CAL LOOKUP'!$A:$J,10,1),VLOOKUP(D861,'FIN CAL LOOKUP'!$A:$J,10,1))),"Not Applicable")</f>
        <v>Q1, FY25</v>
      </c>
    </row>
    <row r="862" spans="1:14" x14ac:dyDescent="0.25">
      <c r="A862" t="s">
        <v>41</v>
      </c>
      <c r="B862" t="s">
        <v>119</v>
      </c>
      <c r="C862" t="s">
        <v>14</v>
      </c>
      <c r="D862" s="3">
        <v>45439</v>
      </c>
      <c r="E862" t="s">
        <v>120</v>
      </c>
      <c r="F862" t="s">
        <v>121</v>
      </c>
      <c r="G862" t="s">
        <v>122</v>
      </c>
      <c r="H862" t="s">
        <v>1368</v>
      </c>
      <c r="I862" t="s">
        <v>17</v>
      </c>
      <c r="J862" s="3">
        <v>45805</v>
      </c>
      <c r="K862" s="3">
        <v>45804</v>
      </c>
      <c r="M862" s="8" t="str">
        <f>IFERROR(IF(I862="Booked",VLOOKUP(K862,'FIN CAL LOOKUP'!$A:$J,7,1),IF(I862="Complete",VLOOKUP(J862,'FIN CAL LOOKUP'!$A:$J,7,1),VLOOKUP(D862,'FIN CAL LOOKUP'!$A:$J,7,1))),"Not Applicable")</f>
        <v>MAY, FY25</v>
      </c>
      <c r="N862" s="8" t="str">
        <f>IFERROR(IF(I862="Booked",VLOOKUP(K862,'FIN CAL LOOKUP'!$A:$J,10,1),IF(I862="Complete",VLOOKUP(J862,'FIN CAL LOOKUP'!$A:$J,10,1),VLOOKUP(D862,'FIN CAL LOOKUP'!$A:$J,10,1))),"Not Applicable")</f>
        <v>Q4, FY25</v>
      </c>
    </row>
    <row r="863" spans="1:14" x14ac:dyDescent="0.25">
      <c r="A863" t="s">
        <v>41</v>
      </c>
      <c r="B863" t="s">
        <v>119</v>
      </c>
      <c r="C863" t="s">
        <v>14</v>
      </c>
      <c r="D863" s="3">
        <v>45439</v>
      </c>
      <c r="E863" t="s">
        <v>120</v>
      </c>
      <c r="F863" t="s">
        <v>121</v>
      </c>
      <c r="G863" t="s">
        <v>122</v>
      </c>
      <c r="H863" t="s">
        <v>1369</v>
      </c>
      <c r="I863" t="s">
        <v>17</v>
      </c>
      <c r="J863" s="3">
        <v>45483</v>
      </c>
      <c r="K863" s="3">
        <v>45446</v>
      </c>
      <c r="M863" s="8" t="str">
        <f>IFERROR(IF(I863="Booked",VLOOKUP(K863,'FIN CAL LOOKUP'!$A:$J,7,1),IF(I863="Complete",VLOOKUP(J863,'FIN CAL LOOKUP'!$A:$J,7,1),VLOOKUP(D863,'FIN CAL LOOKUP'!$A:$J,7,1))),"Not Applicable")</f>
        <v>JUL, FY25</v>
      </c>
      <c r="N863" s="8" t="str">
        <f>IFERROR(IF(I863="Booked",VLOOKUP(K863,'FIN CAL LOOKUP'!$A:$J,10,1),IF(I863="Complete",VLOOKUP(J863,'FIN CAL LOOKUP'!$A:$J,10,1),VLOOKUP(D863,'FIN CAL LOOKUP'!$A:$J,10,1))),"Not Applicable")</f>
        <v>Q1, FY25</v>
      </c>
    </row>
    <row r="864" spans="1:14" x14ac:dyDescent="0.25">
      <c r="A864" t="s">
        <v>41</v>
      </c>
      <c r="B864" t="s">
        <v>119</v>
      </c>
      <c r="C864" t="s">
        <v>14</v>
      </c>
      <c r="D864" s="3">
        <v>45439</v>
      </c>
      <c r="E864" t="s">
        <v>120</v>
      </c>
      <c r="F864" t="s">
        <v>121</v>
      </c>
      <c r="G864" t="s">
        <v>122</v>
      </c>
      <c r="H864" t="s">
        <v>1369</v>
      </c>
      <c r="I864" t="s">
        <v>17</v>
      </c>
      <c r="J864" s="3">
        <v>45805</v>
      </c>
      <c r="K864" s="3">
        <v>45804</v>
      </c>
      <c r="M864" s="8" t="str">
        <f>IFERROR(IF(I864="Booked",VLOOKUP(K864,'FIN CAL LOOKUP'!$A:$J,7,1),IF(I864="Complete",VLOOKUP(J864,'FIN CAL LOOKUP'!$A:$J,7,1),VLOOKUP(D864,'FIN CAL LOOKUP'!$A:$J,7,1))),"Not Applicable")</f>
        <v>MAY, FY25</v>
      </c>
      <c r="N864" s="8" t="str">
        <f>IFERROR(IF(I864="Booked",VLOOKUP(K864,'FIN CAL LOOKUP'!$A:$J,10,1),IF(I864="Complete",VLOOKUP(J864,'FIN CAL LOOKUP'!$A:$J,10,1),VLOOKUP(D864,'FIN CAL LOOKUP'!$A:$J,10,1))),"Not Applicable")</f>
        <v>Q4, FY25</v>
      </c>
    </row>
    <row r="865" spans="1:14" x14ac:dyDescent="0.25">
      <c r="A865" t="s">
        <v>41</v>
      </c>
      <c r="B865" t="s">
        <v>119</v>
      </c>
      <c r="C865" t="s">
        <v>14</v>
      </c>
      <c r="D865" s="3">
        <v>45439</v>
      </c>
      <c r="E865" t="s">
        <v>120</v>
      </c>
      <c r="F865" t="s">
        <v>121</v>
      </c>
      <c r="G865" t="s">
        <v>122</v>
      </c>
      <c r="H865" t="s">
        <v>1370</v>
      </c>
      <c r="I865" t="s">
        <v>17</v>
      </c>
      <c r="J865" s="3">
        <v>45483</v>
      </c>
      <c r="K865" s="3">
        <v>45446</v>
      </c>
      <c r="M865" s="8" t="str">
        <f>IFERROR(IF(I865="Booked",VLOOKUP(K865,'FIN CAL LOOKUP'!$A:$J,7,1),IF(I865="Complete",VLOOKUP(J865,'FIN CAL LOOKUP'!$A:$J,7,1),VLOOKUP(D865,'FIN CAL LOOKUP'!$A:$J,7,1))),"Not Applicable")</f>
        <v>JUL, FY25</v>
      </c>
      <c r="N865" s="8" t="str">
        <f>IFERROR(IF(I865="Booked",VLOOKUP(K865,'FIN CAL LOOKUP'!$A:$J,10,1),IF(I865="Complete",VLOOKUP(J865,'FIN CAL LOOKUP'!$A:$J,10,1),VLOOKUP(D865,'FIN CAL LOOKUP'!$A:$J,10,1))),"Not Applicable")</f>
        <v>Q1, FY25</v>
      </c>
    </row>
    <row r="866" spans="1:14" x14ac:dyDescent="0.25">
      <c r="A866" t="s">
        <v>41</v>
      </c>
      <c r="B866" t="s">
        <v>119</v>
      </c>
      <c r="C866" t="s">
        <v>14</v>
      </c>
      <c r="D866" s="3">
        <v>45439</v>
      </c>
      <c r="E866" t="s">
        <v>120</v>
      </c>
      <c r="F866" t="s">
        <v>121</v>
      </c>
      <c r="G866" t="s">
        <v>122</v>
      </c>
      <c r="H866" t="s">
        <v>1370</v>
      </c>
      <c r="I866" t="s">
        <v>17</v>
      </c>
      <c r="J866" s="3">
        <v>45805</v>
      </c>
      <c r="K866" s="3">
        <v>45804</v>
      </c>
      <c r="M866" s="8" t="str">
        <f>IFERROR(IF(I866="Booked",VLOOKUP(K866,'FIN CAL LOOKUP'!$A:$J,7,1),IF(I866="Complete",VLOOKUP(J866,'FIN CAL LOOKUP'!$A:$J,7,1),VLOOKUP(D866,'FIN CAL LOOKUP'!$A:$J,7,1))),"Not Applicable")</f>
        <v>MAY, FY25</v>
      </c>
      <c r="N866" s="8" t="str">
        <f>IFERROR(IF(I866="Booked",VLOOKUP(K866,'FIN CAL LOOKUP'!$A:$J,10,1),IF(I866="Complete",VLOOKUP(J866,'FIN CAL LOOKUP'!$A:$J,10,1),VLOOKUP(D866,'FIN CAL LOOKUP'!$A:$J,10,1))),"Not Applicable")</f>
        <v>Q4, FY25</v>
      </c>
    </row>
    <row r="867" spans="1:14" x14ac:dyDescent="0.25">
      <c r="A867" t="s">
        <v>41</v>
      </c>
      <c r="B867" t="s">
        <v>119</v>
      </c>
      <c r="C867" t="s">
        <v>14</v>
      </c>
      <c r="D867" s="3">
        <v>45439</v>
      </c>
      <c r="E867" t="s">
        <v>120</v>
      </c>
      <c r="F867" t="s">
        <v>121</v>
      </c>
      <c r="G867" t="s">
        <v>122</v>
      </c>
      <c r="H867" t="s">
        <v>8</v>
      </c>
      <c r="I867" t="s">
        <v>17</v>
      </c>
      <c r="J867" s="3">
        <v>45483</v>
      </c>
      <c r="K867" s="3">
        <v>45446</v>
      </c>
      <c r="M867" s="8" t="str">
        <f>IFERROR(IF(I867="Booked",VLOOKUP(K867,'FIN CAL LOOKUP'!$A:$J,7,1),IF(I867="Complete",VLOOKUP(J867,'FIN CAL LOOKUP'!$A:$J,7,1),VLOOKUP(D867,'FIN CAL LOOKUP'!$A:$J,7,1))),"Not Applicable")</f>
        <v>JUL, FY25</v>
      </c>
      <c r="N867" s="8" t="str">
        <f>IFERROR(IF(I867="Booked",VLOOKUP(K867,'FIN CAL LOOKUP'!$A:$J,10,1),IF(I867="Complete",VLOOKUP(J867,'FIN CAL LOOKUP'!$A:$J,10,1),VLOOKUP(D867,'FIN CAL LOOKUP'!$A:$J,10,1))),"Not Applicable")</f>
        <v>Q1, FY25</v>
      </c>
    </row>
    <row r="868" spans="1:14" x14ac:dyDescent="0.25">
      <c r="A868" t="s">
        <v>41</v>
      </c>
      <c r="B868" t="s">
        <v>119</v>
      </c>
      <c r="C868" t="s">
        <v>14</v>
      </c>
      <c r="D868" s="3">
        <v>45439</v>
      </c>
      <c r="E868" t="s">
        <v>120</v>
      </c>
      <c r="F868" t="s">
        <v>121</v>
      </c>
      <c r="G868" t="s">
        <v>122</v>
      </c>
      <c r="H868" t="s">
        <v>9</v>
      </c>
      <c r="I868" t="s">
        <v>17</v>
      </c>
      <c r="J868" s="3">
        <v>45483</v>
      </c>
      <c r="K868" s="3">
        <v>45446</v>
      </c>
      <c r="M868" s="8" t="str">
        <f>IFERROR(IF(I868="Booked",VLOOKUP(K868,'FIN CAL LOOKUP'!$A:$J,7,1),IF(I868="Complete",VLOOKUP(J868,'FIN CAL LOOKUP'!$A:$J,7,1),VLOOKUP(D868,'FIN CAL LOOKUP'!$A:$J,7,1))),"Not Applicable")</f>
        <v>JUL, FY25</v>
      </c>
      <c r="N868" s="8" t="str">
        <f>IFERROR(IF(I868="Booked",VLOOKUP(K868,'FIN CAL LOOKUP'!$A:$J,10,1),IF(I868="Complete",VLOOKUP(J868,'FIN CAL LOOKUP'!$A:$J,10,1),VLOOKUP(D868,'FIN CAL LOOKUP'!$A:$J,10,1))),"Not Applicable")</f>
        <v>Q1, FY25</v>
      </c>
    </row>
    <row r="869" spans="1:14" x14ac:dyDescent="0.25">
      <c r="A869" t="s">
        <v>41</v>
      </c>
      <c r="B869" t="s">
        <v>119</v>
      </c>
      <c r="C869" t="s">
        <v>14</v>
      </c>
      <c r="D869" s="3">
        <v>45439</v>
      </c>
      <c r="E869" t="s">
        <v>120</v>
      </c>
      <c r="F869" t="s">
        <v>121</v>
      </c>
      <c r="G869" t="s">
        <v>122</v>
      </c>
      <c r="H869" t="s">
        <v>10</v>
      </c>
      <c r="I869" t="s">
        <v>17</v>
      </c>
      <c r="J869" s="3">
        <v>45462</v>
      </c>
      <c r="K869" s="3">
        <v>45446</v>
      </c>
      <c r="M869" s="8" t="str">
        <f>IFERROR(IF(I869="Booked",VLOOKUP(K869,'FIN CAL LOOKUP'!$A:$J,7,1),IF(I869="Complete",VLOOKUP(J869,'FIN CAL LOOKUP'!$A:$J,7,1),VLOOKUP(D869,'FIN CAL LOOKUP'!$A:$J,7,1))),"Not Applicable")</f>
        <v>JUN, FY24</v>
      </c>
      <c r="N869" s="8" t="str">
        <f>IFERROR(IF(I869="Booked",VLOOKUP(K869,'FIN CAL LOOKUP'!$A:$J,10,1),IF(I869="Complete",VLOOKUP(J869,'FIN CAL LOOKUP'!$A:$J,10,1),VLOOKUP(D869,'FIN CAL LOOKUP'!$A:$J,10,1))),"Not Applicable")</f>
        <v>Q4, FY24</v>
      </c>
    </row>
    <row r="870" spans="1:14" x14ac:dyDescent="0.25">
      <c r="A870" t="s">
        <v>41</v>
      </c>
      <c r="B870" t="s">
        <v>119</v>
      </c>
      <c r="C870" t="s">
        <v>14</v>
      </c>
      <c r="D870" s="3">
        <v>45439</v>
      </c>
      <c r="E870" t="s">
        <v>120</v>
      </c>
      <c r="F870" t="s">
        <v>121</v>
      </c>
      <c r="G870" t="s">
        <v>122</v>
      </c>
      <c r="H870" t="s">
        <v>11</v>
      </c>
      <c r="I870" t="s">
        <v>17</v>
      </c>
      <c r="J870" s="3">
        <v>45462</v>
      </c>
      <c r="K870" s="3">
        <v>45446</v>
      </c>
      <c r="M870" s="8" t="str">
        <f>IFERROR(IF(I870="Booked",VLOOKUP(K870,'FIN CAL LOOKUP'!$A:$J,7,1),IF(I870="Complete",VLOOKUP(J870,'FIN CAL LOOKUP'!$A:$J,7,1),VLOOKUP(D870,'FIN CAL LOOKUP'!$A:$J,7,1))),"Not Applicable")</f>
        <v>JUN, FY24</v>
      </c>
      <c r="N870" s="8" t="str">
        <f>IFERROR(IF(I870="Booked",VLOOKUP(K870,'FIN CAL LOOKUP'!$A:$J,10,1),IF(I870="Complete",VLOOKUP(J870,'FIN CAL LOOKUP'!$A:$J,10,1),VLOOKUP(D870,'FIN CAL LOOKUP'!$A:$J,10,1))),"Not Applicable")</f>
        <v>Q4, FY24</v>
      </c>
    </row>
    <row r="871" spans="1:14" x14ac:dyDescent="0.25">
      <c r="A871" t="s">
        <v>41</v>
      </c>
      <c r="B871" t="s">
        <v>119</v>
      </c>
      <c r="C871" t="s">
        <v>14</v>
      </c>
      <c r="D871" s="3">
        <v>45439</v>
      </c>
      <c r="E871" t="s">
        <v>120</v>
      </c>
      <c r="F871" t="s">
        <v>121</v>
      </c>
      <c r="G871" t="s">
        <v>122</v>
      </c>
      <c r="H871" t="s">
        <v>11</v>
      </c>
      <c r="I871" t="s">
        <v>17</v>
      </c>
      <c r="J871" s="3">
        <v>45798</v>
      </c>
      <c r="K871" s="3">
        <v>45783</v>
      </c>
      <c r="M871" s="8" t="str">
        <f>IFERROR(IF(I871="Booked",VLOOKUP(K871,'FIN CAL LOOKUP'!$A:$J,7,1),IF(I871="Complete",VLOOKUP(J871,'FIN CAL LOOKUP'!$A:$J,7,1),VLOOKUP(D871,'FIN CAL LOOKUP'!$A:$J,7,1))),"Not Applicable")</f>
        <v>MAY, FY25</v>
      </c>
      <c r="N871" s="8" t="str">
        <f>IFERROR(IF(I871="Booked",VLOOKUP(K871,'FIN CAL LOOKUP'!$A:$J,10,1),IF(I871="Complete",VLOOKUP(J871,'FIN CAL LOOKUP'!$A:$J,10,1),VLOOKUP(D871,'FIN CAL LOOKUP'!$A:$J,10,1))),"Not Applicable")</f>
        <v>Q4, FY25</v>
      </c>
    </row>
    <row r="872" spans="1:14" x14ac:dyDescent="0.25">
      <c r="A872" t="s">
        <v>41</v>
      </c>
      <c r="B872" t="s">
        <v>119</v>
      </c>
      <c r="C872" t="s">
        <v>124</v>
      </c>
      <c r="D872" s="3">
        <v>45432</v>
      </c>
      <c r="E872" t="s">
        <v>125</v>
      </c>
      <c r="F872" t="s">
        <v>126</v>
      </c>
      <c r="G872" t="s">
        <v>127</v>
      </c>
      <c r="H872" t="s">
        <v>4</v>
      </c>
      <c r="I872" t="s">
        <v>17</v>
      </c>
      <c r="J872" s="3">
        <v>45463</v>
      </c>
      <c r="K872" s="3">
        <v>44860</v>
      </c>
      <c r="M872" s="8" t="str">
        <f>IFERROR(IF(I872="Booked",VLOOKUP(K872,'FIN CAL LOOKUP'!$A:$J,7,1),IF(I872="Complete",VLOOKUP(J872,'FIN CAL LOOKUP'!$A:$J,7,1),VLOOKUP(D872,'FIN CAL LOOKUP'!$A:$J,7,1))),"Not Applicable")</f>
        <v>JUN, FY24</v>
      </c>
      <c r="N872" s="8" t="str">
        <f>IFERROR(IF(I872="Booked",VLOOKUP(K872,'FIN CAL LOOKUP'!$A:$J,10,1),IF(I872="Complete",VLOOKUP(J872,'FIN CAL LOOKUP'!$A:$J,10,1),VLOOKUP(D872,'FIN CAL LOOKUP'!$A:$J,10,1))),"Not Applicable")</f>
        <v>Q4, FY24</v>
      </c>
    </row>
    <row r="873" spans="1:14" x14ac:dyDescent="0.25">
      <c r="A873" t="s">
        <v>41</v>
      </c>
      <c r="B873" t="s">
        <v>119</v>
      </c>
      <c r="C873" t="s">
        <v>124</v>
      </c>
      <c r="D873" s="3">
        <v>45432</v>
      </c>
      <c r="E873" t="s">
        <v>125</v>
      </c>
      <c r="F873" t="s">
        <v>126</v>
      </c>
      <c r="G873" t="s">
        <v>127</v>
      </c>
      <c r="H873" t="s">
        <v>7</v>
      </c>
      <c r="I873" t="s">
        <v>17</v>
      </c>
      <c r="J873" s="3">
        <v>45463</v>
      </c>
      <c r="K873" s="3">
        <v>44860</v>
      </c>
      <c r="M873" s="8" t="str">
        <f>IFERROR(IF(I873="Booked",VLOOKUP(K873,'FIN CAL LOOKUP'!$A:$J,7,1),IF(I873="Complete",VLOOKUP(J873,'FIN CAL LOOKUP'!$A:$J,7,1),VLOOKUP(D873,'FIN CAL LOOKUP'!$A:$J,7,1))),"Not Applicable")</f>
        <v>JUN, FY24</v>
      </c>
      <c r="N873" s="8" t="str">
        <f>IFERROR(IF(I873="Booked",VLOOKUP(K873,'FIN CAL LOOKUP'!$A:$J,10,1),IF(I873="Complete",VLOOKUP(J873,'FIN CAL LOOKUP'!$A:$J,10,1),VLOOKUP(D873,'FIN CAL LOOKUP'!$A:$J,10,1))),"Not Applicable")</f>
        <v>Q4, FY24</v>
      </c>
    </row>
    <row r="874" spans="1:14" x14ac:dyDescent="0.25">
      <c r="A874" t="s">
        <v>41</v>
      </c>
      <c r="B874" t="s">
        <v>119</v>
      </c>
      <c r="C874" t="s">
        <v>124</v>
      </c>
      <c r="D874" s="3">
        <v>45418</v>
      </c>
      <c r="E874" t="s">
        <v>129</v>
      </c>
      <c r="F874" t="s">
        <v>130</v>
      </c>
      <c r="G874" t="s">
        <v>131</v>
      </c>
      <c r="H874" t="s">
        <v>4</v>
      </c>
      <c r="I874" t="s">
        <v>17</v>
      </c>
      <c r="J874" s="3">
        <v>45499</v>
      </c>
      <c r="K874" s="3">
        <v>45410</v>
      </c>
      <c r="M874" s="8" t="str">
        <f>IFERROR(IF(I874="Booked",VLOOKUP(K874,'FIN CAL LOOKUP'!$A:$J,7,1),IF(I874="Complete",VLOOKUP(J874,'FIN CAL LOOKUP'!$A:$J,7,1),VLOOKUP(D874,'FIN CAL LOOKUP'!$A:$J,7,1))),"Not Applicable")</f>
        <v>JUL, FY25</v>
      </c>
      <c r="N874" s="8" t="str">
        <f>IFERROR(IF(I874="Booked",VLOOKUP(K874,'FIN CAL LOOKUP'!$A:$J,10,1),IF(I874="Complete",VLOOKUP(J874,'FIN CAL LOOKUP'!$A:$J,10,1),VLOOKUP(D874,'FIN CAL LOOKUP'!$A:$J,10,1))),"Not Applicable")</f>
        <v>Q1, FY25</v>
      </c>
    </row>
    <row r="875" spans="1:14" x14ac:dyDescent="0.25">
      <c r="A875" t="s">
        <v>41</v>
      </c>
      <c r="B875" t="s">
        <v>119</v>
      </c>
      <c r="C875" t="s">
        <v>124</v>
      </c>
      <c r="D875" s="3">
        <v>45418</v>
      </c>
      <c r="E875" t="s">
        <v>129</v>
      </c>
      <c r="F875" t="s">
        <v>130</v>
      </c>
      <c r="G875" t="s">
        <v>131</v>
      </c>
      <c r="H875" t="s">
        <v>7</v>
      </c>
      <c r="I875" t="s">
        <v>17</v>
      </c>
      <c r="J875" s="3">
        <v>45499</v>
      </c>
      <c r="K875" s="3">
        <v>45410</v>
      </c>
      <c r="M875" s="8" t="str">
        <f>IFERROR(IF(I875="Booked",VLOOKUP(K875,'FIN CAL LOOKUP'!$A:$J,7,1),IF(I875="Complete",VLOOKUP(J875,'FIN CAL LOOKUP'!$A:$J,7,1),VLOOKUP(D875,'FIN CAL LOOKUP'!$A:$J,7,1))),"Not Applicable")</f>
        <v>JUL, FY25</v>
      </c>
      <c r="N875" s="8" t="str">
        <f>IFERROR(IF(I875="Booked",VLOOKUP(K875,'FIN CAL LOOKUP'!$A:$J,10,1),IF(I875="Complete",VLOOKUP(J875,'FIN CAL LOOKUP'!$A:$J,10,1),VLOOKUP(D875,'FIN CAL LOOKUP'!$A:$J,10,1))),"Not Applicable")</f>
        <v>Q1, FY25</v>
      </c>
    </row>
    <row r="876" spans="1:14" x14ac:dyDescent="0.25">
      <c r="A876" t="s">
        <v>1</v>
      </c>
      <c r="B876" t="s">
        <v>132</v>
      </c>
      <c r="C876" t="s">
        <v>14</v>
      </c>
      <c r="D876" s="3">
        <v>45411</v>
      </c>
      <c r="E876" t="s">
        <v>133</v>
      </c>
      <c r="F876" t="s">
        <v>134</v>
      </c>
      <c r="G876" t="s">
        <v>135</v>
      </c>
      <c r="H876" t="s">
        <v>4</v>
      </c>
      <c r="I876" t="s">
        <v>17</v>
      </c>
      <c r="J876" s="3">
        <v>45443</v>
      </c>
      <c r="K876" s="3">
        <v>45384</v>
      </c>
      <c r="M876" s="8" t="str">
        <f>IFERROR(IF(I876="Booked",VLOOKUP(K876,'FIN CAL LOOKUP'!$A:$J,7,1),IF(I876="Complete",VLOOKUP(J876,'FIN CAL LOOKUP'!$A:$J,7,1),VLOOKUP(D876,'FIN CAL LOOKUP'!$A:$J,7,1))),"Not Applicable")</f>
        <v>JUN, FY24</v>
      </c>
      <c r="N876" s="8" t="str">
        <f>IFERROR(IF(I876="Booked",VLOOKUP(K876,'FIN CAL LOOKUP'!$A:$J,10,1),IF(I876="Complete",VLOOKUP(J876,'FIN CAL LOOKUP'!$A:$J,10,1),VLOOKUP(D876,'FIN CAL LOOKUP'!$A:$J,10,1))),"Not Applicable")</f>
        <v>Q4, FY24</v>
      </c>
    </row>
    <row r="877" spans="1:14" x14ac:dyDescent="0.25">
      <c r="A877" t="s">
        <v>1</v>
      </c>
      <c r="B877" t="s">
        <v>132</v>
      </c>
      <c r="C877" t="s">
        <v>14</v>
      </c>
      <c r="D877" s="3">
        <v>45411</v>
      </c>
      <c r="E877" t="s">
        <v>133</v>
      </c>
      <c r="F877" t="s">
        <v>134</v>
      </c>
      <c r="G877" t="s">
        <v>135</v>
      </c>
      <c r="H877" t="s">
        <v>7</v>
      </c>
      <c r="I877" t="s">
        <v>17</v>
      </c>
      <c r="J877" s="3">
        <v>45443</v>
      </c>
      <c r="K877" s="3">
        <v>45384</v>
      </c>
      <c r="M877" s="8" t="str">
        <f>IFERROR(IF(I877="Booked",VLOOKUP(K877,'FIN CAL LOOKUP'!$A:$J,7,1),IF(I877="Complete",VLOOKUP(J877,'FIN CAL LOOKUP'!$A:$J,7,1),VLOOKUP(D877,'FIN CAL LOOKUP'!$A:$J,7,1))),"Not Applicable")</f>
        <v>JUN, FY24</v>
      </c>
      <c r="N877" s="8" t="str">
        <f>IFERROR(IF(I877="Booked",VLOOKUP(K877,'FIN CAL LOOKUP'!$A:$J,10,1),IF(I877="Complete",VLOOKUP(J877,'FIN CAL LOOKUP'!$A:$J,10,1),VLOOKUP(D877,'FIN CAL LOOKUP'!$A:$J,10,1))),"Not Applicable")</f>
        <v>Q4, FY24</v>
      </c>
    </row>
    <row r="878" spans="1:14" x14ac:dyDescent="0.25">
      <c r="A878" t="s">
        <v>1</v>
      </c>
      <c r="B878" t="s">
        <v>132</v>
      </c>
      <c r="C878" t="s">
        <v>14</v>
      </c>
      <c r="D878" s="3">
        <v>45411</v>
      </c>
      <c r="E878" t="s">
        <v>133</v>
      </c>
      <c r="F878" t="s">
        <v>134</v>
      </c>
      <c r="G878" t="s">
        <v>135</v>
      </c>
      <c r="H878" t="s">
        <v>1366</v>
      </c>
      <c r="I878" t="s">
        <v>17</v>
      </c>
      <c r="J878" s="3">
        <v>45443</v>
      </c>
      <c r="K878" s="3">
        <v>45384</v>
      </c>
      <c r="M878" s="8" t="str">
        <f>IFERROR(IF(I878="Booked",VLOOKUP(K878,'FIN CAL LOOKUP'!$A:$J,7,1),IF(I878="Complete",VLOOKUP(J878,'FIN CAL LOOKUP'!$A:$J,7,1),VLOOKUP(D878,'FIN CAL LOOKUP'!$A:$J,7,1))),"Not Applicable")</f>
        <v>JUN, FY24</v>
      </c>
      <c r="N878" s="8" t="str">
        <f>IFERROR(IF(I878="Booked",VLOOKUP(K878,'FIN CAL LOOKUP'!$A:$J,10,1),IF(I878="Complete",VLOOKUP(J878,'FIN CAL LOOKUP'!$A:$J,10,1),VLOOKUP(D878,'FIN CAL LOOKUP'!$A:$J,10,1))),"Not Applicable")</f>
        <v>Q4, FY24</v>
      </c>
    </row>
    <row r="879" spans="1:14" x14ac:dyDescent="0.25">
      <c r="A879" t="s">
        <v>1</v>
      </c>
      <c r="B879" t="s">
        <v>132</v>
      </c>
      <c r="C879" t="s">
        <v>14</v>
      </c>
      <c r="D879" s="3">
        <v>45411</v>
      </c>
      <c r="E879" t="s">
        <v>133</v>
      </c>
      <c r="F879" t="s">
        <v>134</v>
      </c>
      <c r="G879" t="s">
        <v>135</v>
      </c>
      <c r="H879" t="s">
        <v>1366</v>
      </c>
      <c r="I879" t="s">
        <v>17</v>
      </c>
      <c r="J879" s="3">
        <v>45807</v>
      </c>
      <c r="K879" s="3">
        <v>45764</v>
      </c>
      <c r="M879" s="8" t="str">
        <f>IFERROR(IF(I879="Booked",VLOOKUP(K879,'FIN CAL LOOKUP'!$A:$J,7,1),IF(I879="Complete",VLOOKUP(J879,'FIN CAL LOOKUP'!$A:$J,7,1),VLOOKUP(D879,'FIN CAL LOOKUP'!$A:$J,7,1))),"Not Applicable")</f>
        <v>MAY, FY25</v>
      </c>
      <c r="N879" s="8" t="str">
        <f>IFERROR(IF(I879="Booked",VLOOKUP(K879,'FIN CAL LOOKUP'!$A:$J,10,1),IF(I879="Complete",VLOOKUP(J879,'FIN CAL LOOKUP'!$A:$J,10,1),VLOOKUP(D879,'FIN CAL LOOKUP'!$A:$J,10,1))),"Not Applicable")</f>
        <v>Q4, FY25</v>
      </c>
    </row>
    <row r="880" spans="1:14" x14ac:dyDescent="0.25">
      <c r="A880" t="s">
        <v>1</v>
      </c>
      <c r="B880" t="s">
        <v>132</v>
      </c>
      <c r="C880" t="s">
        <v>14</v>
      </c>
      <c r="D880" s="3">
        <v>45411</v>
      </c>
      <c r="E880" t="s">
        <v>133</v>
      </c>
      <c r="F880" t="s">
        <v>134</v>
      </c>
      <c r="G880" t="s">
        <v>135</v>
      </c>
      <c r="H880" t="s">
        <v>1367</v>
      </c>
      <c r="I880" t="s">
        <v>17</v>
      </c>
      <c r="J880" s="3">
        <v>45443</v>
      </c>
      <c r="K880" s="3">
        <v>45384</v>
      </c>
      <c r="M880" s="8" t="str">
        <f>IFERROR(IF(I880="Booked",VLOOKUP(K880,'FIN CAL LOOKUP'!$A:$J,7,1),IF(I880="Complete",VLOOKUP(J880,'FIN CAL LOOKUP'!$A:$J,7,1),VLOOKUP(D880,'FIN CAL LOOKUP'!$A:$J,7,1))),"Not Applicable")</f>
        <v>JUN, FY24</v>
      </c>
      <c r="N880" s="8" t="str">
        <f>IFERROR(IF(I880="Booked",VLOOKUP(K880,'FIN CAL LOOKUP'!$A:$J,10,1),IF(I880="Complete",VLOOKUP(J880,'FIN CAL LOOKUP'!$A:$J,10,1),VLOOKUP(D880,'FIN CAL LOOKUP'!$A:$J,10,1))),"Not Applicable")</f>
        <v>Q4, FY24</v>
      </c>
    </row>
    <row r="881" spans="1:14" x14ac:dyDescent="0.25">
      <c r="A881" t="s">
        <v>1</v>
      </c>
      <c r="B881" t="s">
        <v>132</v>
      </c>
      <c r="C881" t="s">
        <v>14</v>
      </c>
      <c r="D881" s="3">
        <v>45411</v>
      </c>
      <c r="E881" t="s">
        <v>133</v>
      </c>
      <c r="F881" t="s">
        <v>134</v>
      </c>
      <c r="G881" t="s">
        <v>135</v>
      </c>
      <c r="H881" t="s">
        <v>1367</v>
      </c>
      <c r="I881" t="s">
        <v>17</v>
      </c>
      <c r="J881" s="3">
        <v>45807</v>
      </c>
      <c r="K881" s="3">
        <v>45764</v>
      </c>
      <c r="M881" s="8" t="str">
        <f>IFERROR(IF(I881="Booked",VLOOKUP(K881,'FIN CAL LOOKUP'!$A:$J,7,1),IF(I881="Complete",VLOOKUP(J881,'FIN CAL LOOKUP'!$A:$J,7,1),VLOOKUP(D881,'FIN CAL LOOKUP'!$A:$J,7,1))),"Not Applicable")</f>
        <v>MAY, FY25</v>
      </c>
      <c r="N881" s="8" t="str">
        <f>IFERROR(IF(I881="Booked",VLOOKUP(K881,'FIN CAL LOOKUP'!$A:$J,10,1),IF(I881="Complete",VLOOKUP(J881,'FIN CAL LOOKUP'!$A:$J,10,1),VLOOKUP(D881,'FIN CAL LOOKUP'!$A:$J,10,1))),"Not Applicable")</f>
        <v>Q4, FY25</v>
      </c>
    </row>
    <row r="882" spans="1:14" x14ac:dyDescent="0.25">
      <c r="A882" t="s">
        <v>1</v>
      </c>
      <c r="B882" t="s">
        <v>132</v>
      </c>
      <c r="C882" t="s">
        <v>14</v>
      </c>
      <c r="D882" s="3">
        <v>45411</v>
      </c>
      <c r="E882" t="s">
        <v>133</v>
      </c>
      <c r="F882" t="s">
        <v>134</v>
      </c>
      <c r="G882" t="s">
        <v>135</v>
      </c>
      <c r="H882" t="s">
        <v>1368</v>
      </c>
      <c r="I882" t="s">
        <v>17</v>
      </c>
      <c r="J882" s="3">
        <v>45443</v>
      </c>
      <c r="K882" s="3">
        <v>45384</v>
      </c>
      <c r="M882" s="8" t="str">
        <f>IFERROR(IF(I882="Booked",VLOOKUP(K882,'FIN CAL LOOKUP'!$A:$J,7,1),IF(I882="Complete",VLOOKUP(J882,'FIN CAL LOOKUP'!$A:$J,7,1),VLOOKUP(D882,'FIN CAL LOOKUP'!$A:$J,7,1))),"Not Applicable")</f>
        <v>JUN, FY24</v>
      </c>
      <c r="N882" s="8" t="str">
        <f>IFERROR(IF(I882="Booked",VLOOKUP(K882,'FIN CAL LOOKUP'!$A:$J,10,1),IF(I882="Complete",VLOOKUP(J882,'FIN CAL LOOKUP'!$A:$J,10,1),VLOOKUP(D882,'FIN CAL LOOKUP'!$A:$J,10,1))),"Not Applicable")</f>
        <v>Q4, FY24</v>
      </c>
    </row>
    <row r="883" spans="1:14" x14ac:dyDescent="0.25">
      <c r="A883" t="s">
        <v>1</v>
      </c>
      <c r="B883" t="s">
        <v>132</v>
      </c>
      <c r="C883" t="s">
        <v>14</v>
      </c>
      <c r="D883" s="3">
        <v>45411</v>
      </c>
      <c r="E883" t="s">
        <v>133</v>
      </c>
      <c r="F883" t="s">
        <v>134</v>
      </c>
      <c r="G883" t="s">
        <v>135</v>
      </c>
      <c r="H883" t="s">
        <v>1368</v>
      </c>
      <c r="I883" t="s">
        <v>17</v>
      </c>
      <c r="J883" s="3">
        <v>45807</v>
      </c>
      <c r="K883" s="3">
        <v>45764</v>
      </c>
      <c r="M883" s="8" t="str">
        <f>IFERROR(IF(I883="Booked",VLOOKUP(K883,'FIN CAL LOOKUP'!$A:$J,7,1),IF(I883="Complete",VLOOKUP(J883,'FIN CAL LOOKUP'!$A:$J,7,1),VLOOKUP(D883,'FIN CAL LOOKUP'!$A:$J,7,1))),"Not Applicable")</f>
        <v>MAY, FY25</v>
      </c>
      <c r="N883" s="8" t="str">
        <f>IFERROR(IF(I883="Booked",VLOOKUP(K883,'FIN CAL LOOKUP'!$A:$J,10,1),IF(I883="Complete",VLOOKUP(J883,'FIN CAL LOOKUP'!$A:$J,10,1),VLOOKUP(D883,'FIN CAL LOOKUP'!$A:$J,10,1))),"Not Applicable")</f>
        <v>Q4, FY25</v>
      </c>
    </row>
    <row r="884" spans="1:14" x14ac:dyDescent="0.25">
      <c r="A884" t="s">
        <v>1</v>
      </c>
      <c r="B884" t="s">
        <v>132</v>
      </c>
      <c r="C884" t="s">
        <v>14</v>
      </c>
      <c r="D884" s="3">
        <v>45411</v>
      </c>
      <c r="E884" t="s">
        <v>133</v>
      </c>
      <c r="F884" t="s">
        <v>134</v>
      </c>
      <c r="G884" t="s">
        <v>135</v>
      </c>
      <c r="H884" t="s">
        <v>1369</v>
      </c>
      <c r="I884" t="s">
        <v>17</v>
      </c>
      <c r="J884" s="3">
        <v>45443</v>
      </c>
      <c r="K884" s="3">
        <v>45384</v>
      </c>
      <c r="M884" s="8" t="str">
        <f>IFERROR(IF(I884="Booked",VLOOKUP(K884,'FIN CAL LOOKUP'!$A:$J,7,1),IF(I884="Complete",VLOOKUP(J884,'FIN CAL LOOKUP'!$A:$J,7,1),VLOOKUP(D884,'FIN CAL LOOKUP'!$A:$J,7,1))),"Not Applicable")</f>
        <v>JUN, FY24</v>
      </c>
      <c r="N884" s="8" t="str">
        <f>IFERROR(IF(I884="Booked",VLOOKUP(K884,'FIN CAL LOOKUP'!$A:$J,10,1),IF(I884="Complete",VLOOKUP(J884,'FIN CAL LOOKUP'!$A:$J,10,1),VLOOKUP(D884,'FIN CAL LOOKUP'!$A:$J,10,1))),"Not Applicable")</f>
        <v>Q4, FY24</v>
      </c>
    </row>
    <row r="885" spans="1:14" x14ac:dyDescent="0.25">
      <c r="A885" t="s">
        <v>1</v>
      </c>
      <c r="B885" t="s">
        <v>132</v>
      </c>
      <c r="C885" t="s">
        <v>14</v>
      </c>
      <c r="D885" s="3">
        <v>45411</v>
      </c>
      <c r="E885" t="s">
        <v>133</v>
      </c>
      <c r="F885" t="s">
        <v>134</v>
      </c>
      <c r="G885" t="s">
        <v>135</v>
      </c>
      <c r="H885" t="s">
        <v>1369</v>
      </c>
      <c r="I885" t="s">
        <v>17</v>
      </c>
      <c r="J885" s="3">
        <v>45807</v>
      </c>
      <c r="K885" s="3">
        <v>45764</v>
      </c>
      <c r="M885" s="8" t="str">
        <f>IFERROR(IF(I885="Booked",VLOOKUP(K885,'FIN CAL LOOKUP'!$A:$J,7,1),IF(I885="Complete",VLOOKUP(J885,'FIN CAL LOOKUP'!$A:$J,7,1),VLOOKUP(D885,'FIN CAL LOOKUP'!$A:$J,7,1))),"Not Applicable")</f>
        <v>MAY, FY25</v>
      </c>
      <c r="N885" s="8" t="str">
        <f>IFERROR(IF(I885="Booked",VLOOKUP(K885,'FIN CAL LOOKUP'!$A:$J,10,1),IF(I885="Complete",VLOOKUP(J885,'FIN CAL LOOKUP'!$A:$J,10,1),VLOOKUP(D885,'FIN CAL LOOKUP'!$A:$J,10,1))),"Not Applicable")</f>
        <v>Q4, FY25</v>
      </c>
    </row>
    <row r="886" spans="1:14" x14ac:dyDescent="0.25">
      <c r="A886" t="s">
        <v>1</v>
      </c>
      <c r="B886" t="s">
        <v>132</v>
      </c>
      <c r="C886" t="s">
        <v>14</v>
      </c>
      <c r="D886" s="3">
        <v>45411</v>
      </c>
      <c r="E886" t="s">
        <v>133</v>
      </c>
      <c r="F886" t="s">
        <v>134</v>
      </c>
      <c r="G886" t="s">
        <v>135</v>
      </c>
      <c r="H886" t="s">
        <v>1370</v>
      </c>
      <c r="I886" t="s">
        <v>17</v>
      </c>
      <c r="J886" s="3">
        <v>45443</v>
      </c>
      <c r="K886" s="3">
        <v>45384</v>
      </c>
      <c r="M886" s="8" t="str">
        <f>IFERROR(IF(I886="Booked",VLOOKUP(K886,'FIN CAL LOOKUP'!$A:$J,7,1),IF(I886="Complete",VLOOKUP(J886,'FIN CAL LOOKUP'!$A:$J,7,1),VLOOKUP(D886,'FIN CAL LOOKUP'!$A:$J,7,1))),"Not Applicable")</f>
        <v>JUN, FY24</v>
      </c>
      <c r="N886" s="8" t="str">
        <f>IFERROR(IF(I886="Booked",VLOOKUP(K886,'FIN CAL LOOKUP'!$A:$J,10,1),IF(I886="Complete",VLOOKUP(J886,'FIN CAL LOOKUP'!$A:$J,10,1),VLOOKUP(D886,'FIN CAL LOOKUP'!$A:$J,10,1))),"Not Applicable")</f>
        <v>Q4, FY24</v>
      </c>
    </row>
    <row r="887" spans="1:14" x14ac:dyDescent="0.25">
      <c r="A887" t="s">
        <v>1</v>
      </c>
      <c r="B887" t="s">
        <v>132</v>
      </c>
      <c r="C887" t="s">
        <v>14</v>
      </c>
      <c r="D887" s="3">
        <v>45411</v>
      </c>
      <c r="E887" t="s">
        <v>133</v>
      </c>
      <c r="F887" t="s">
        <v>134</v>
      </c>
      <c r="G887" t="s">
        <v>135</v>
      </c>
      <c r="H887" t="s">
        <v>1370</v>
      </c>
      <c r="I887" t="s">
        <v>17</v>
      </c>
      <c r="J887" s="3">
        <v>45807</v>
      </c>
      <c r="K887" s="3">
        <v>45764</v>
      </c>
      <c r="M887" s="8" t="str">
        <f>IFERROR(IF(I887="Booked",VLOOKUP(K887,'FIN CAL LOOKUP'!$A:$J,7,1),IF(I887="Complete",VLOOKUP(J887,'FIN CAL LOOKUP'!$A:$J,7,1),VLOOKUP(D887,'FIN CAL LOOKUP'!$A:$J,7,1))),"Not Applicable")</f>
        <v>MAY, FY25</v>
      </c>
      <c r="N887" s="8" t="str">
        <f>IFERROR(IF(I887="Booked",VLOOKUP(K887,'FIN CAL LOOKUP'!$A:$J,10,1),IF(I887="Complete",VLOOKUP(J887,'FIN CAL LOOKUP'!$A:$J,10,1),VLOOKUP(D887,'FIN CAL LOOKUP'!$A:$J,10,1))),"Not Applicable")</f>
        <v>Q4, FY25</v>
      </c>
    </row>
    <row r="888" spans="1:14" x14ac:dyDescent="0.25">
      <c r="A888" t="s">
        <v>1</v>
      </c>
      <c r="B888" t="s">
        <v>132</v>
      </c>
      <c r="C888" t="s">
        <v>14</v>
      </c>
      <c r="D888" s="3">
        <v>45411</v>
      </c>
      <c r="E888" t="s">
        <v>133</v>
      </c>
      <c r="F888" t="s">
        <v>134</v>
      </c>
      <c r="G888" t="s">
        <v>135</v>
      </c>
      <c r="H888" t="s">
        <v>8</v>
      </c>
      <c r="I888" t="s">
        <v>17</v>
      </c>
      <c r="J888" s="3">
        <v>45433</v>
      </c>
      <c r="K888" s="3">
        <v>45384</v>
      </c>
      <c r="M888" s="8" t="str">
        <f>IFERROR(IF(I888="Booked",VLOOKUP(K888,'FIN CAL LOOKUP'!$A:$J,7,1),IF(I888="Complete",VLOOKUP(J888,'FIN CAL LOOKUP'!$A:$J,7,1),VLOOKUP(D888,'FIN CAL LOOKUP'!$A:$J,7,1))),"Not Applicable")</f>
        <v>MAY, FY24</v>
      </c>
      <c r="N888" s="8" t="str">
        <f>IFERROR(IF(I888="Booked",VLOOKUP(K888,'FIN CAL LOOKUP'!$A:$J,10,1),IF(I888="Complete",VLOOKUP(J888,'FIN CAL LOOKUP'!$A:$J,10,1),VLOOKUP(D888,'FIN CAL LOOKUP'!$A:$J,10,1))),"Not Applicable")</f>
        <v>Q4, FY24</v>
      </c>
    </row>
    <row r="889" spans="1:14" x14ac:dyDescent="0.25">
      <c r="A889" t="s">
        <v>1</v>
      </c>
      <c r="B889" t="s">
        <v>132</v>
      </c>
      <c r="C889" t="s">
        <v>14</v>
      </c>
      <c r="D889" s="3">
        <v>45411</v>
      </c>
      <c r="E889" t="s">
        <v>133</v>
      </c>
      <c r="F889" t="s">
        <v>134</v>
      </c>
      <c r="G889" t="s">
        <v>135</v>
      </c>
      <c r="H889" t="s">
        <v>9</v>
      </c>
      <c r="I889" t="s">
        <v>17</v>
      </c>
      <c r="J889" s="3">
        <v>45429</v>
      </c>
      <c r="K889" s="3">
        <v>45384</v>
      </c>
      <c r="M889" s="8" t="str">
        <f>IFERROR(IF(I889="Booked",VLOOKUP(K889,'FIN CAL LOOKUP'!$A:$J,7,1),IF(I889="Complete",VLOOKUP(J889,'FIN CAL LOOKUP'!$A:$J,7,1),VLOOKUP(D889,'FIN CAL LOOKUP'!$A:$J,7,1))),"Not Applicable")</f>
        <v>MAY, FY24</v>
      </c>
      <c r="N889" s="8" t="str">
        <f>IFERROR(IF(I889="Booked",VLOOKUP(K889,'FIN CAL LOOKUP'!$A:$J,10,1),IF(I889="Complete",VLOOKUP(J889,'FIN CAL LOOKUP'!$A:$J,10,1),VLOOKUP(D889,'FIN CAL LOOKUP'!$A:$J,10,1))),"Not Applicable")</f>
        <v>Q4, FY24</v>
      </c>
    </row>
    <row r="890" spans="1:14" x14ac:dyDescent="0.25">
      <c r="A890" t="s">
        <v>1</v>
      </c>
      <c r="B890" t="s">
        <v>132</v>
      </c>
      <c r="C890" t="s">
        <v>14</v>
      </c>
      <c r="D890" s="3">
        <v>45411</v>
      </c>
      <c r="E890" t="s">
        <v>133</v>
      </c>
      <c r="F890" t="s">
        <v>134</v>
      </c>
      <c r="G890" t="s">
        <v>135</v>
      </c>
      <c r="H890" t="s">
        <v>10</v>
      </c>
      <c r="I890" t="s">
        <v>17</v>
      </c>
      <c r="J890" s="3">
        <v>45433</v>
      </c>
      <c r="K890" s="3">
        <v>45384</v>
      </c>
      <c r="M890" s="8" t="str">
        <f>IFERROR(IF(I890="Booked",VLOOKUP(K890,'FIN CAL LOOKUP'!$A:$J,7,1),IF(I890="Complete",VLOOKUP(J890,'FIN CAL LOOKUP'!$A:$J,7,1),VLOOKUP(D890,'FIN CAL LOOKUP'!$A:$J,7,1))),"Not Applicable")</f>
        <v>MAY, FY24</v>
      </c>
      <c r="N890" s="8" t="str">
        <f>IFERROR(IF(I890="Booked",VLOOKUP(K890,'FIN CAL LOOKUP'!$A:$J,10,1),IF(I890="Complete",VLOOKUP(J890,'FIN CAL LOOKUP'!$A:$J,10,1),VLOOKUP(D890,'FIN CAL LOOKUP'!$A:$J,10,1))),"Not Applicable")</f>
        <v>Q4, FY24</v>
      </c>
    </row>
    <row r="891" spans="1:14" x14ac:dyDescent="0.25">
      <c r="A891" t="s">
        <v>1</v>
      </c>
      <c r="B891" t="s">
        <v>132</v>
      </c>
      <c r="C891" t="s">
        <v>14</v>
      </c>
      <c r="D891" s="3">
        <v>45411</v>
      </c>
      <c r="E891" t="s">
        <v>133</v>
      </c>
      <c r="F891" t="s">
        <v>134</v>
      </c>
      <c r="G891" t="s">
        <v>135</v>
      </c>
      <c r="H891" t="s">
        <v>11</v>
      </c>
      <c r="I891" t="s">
        <v>17</v>
      </c>
      <c r="J891" s="3">
        <v>45443</v>
      </c>
      <c r="K891" s="3">
        <v>45384</v>
      </c>
      <c r="M891" s="8" t="str">
        <f>IFERROR(IF(I891="Booked",VLOOKUP(K891,'FIN CAL LOOKUP'!$A:$J,7,1),IF(I891="Complete",VLOOKUP(J891,'FIN CAL LOOKUP'!$A:$J,7,1),VLOOKUP(D891,'FIN CAL LOOKUP'!$A:$J,7,1))),"Not Applicable")</f>
        <v>JUN, FY24</v>
      </c>
      <c r="N891" s="8" t="str">
        <f>IFERROR(IF(I891="Booked",VLOOKUP(K891,'FIN CAL LOOKUP'!$A:$J,10,1),IF(I891="Complete",VLOOKUP(J891,'FIN CAL LOOKUP'!$A:$J,10,1),VLOOKUP(D891,'FIN CAL LOOKUP'!$A:$J,10,1))),"Not Applicable")</f>
        <v>Q4, FY24</v>
      </c>
    </row>
    <row r="892" spans="1:14" x14ac:dyDescent="0.25">
      <c r="A892" t="s">
        <v>1</v>
      </c>
      <c r="B892" t="s">
        <v>132</v>
      </c>
      <c r="C892" t="s">
        <v>14</v>
      </c>
      <c r="D892" s="3">
        <v>45411</v>
      </c>
      <c r="E892" t="s">
        <v>133</v>
      </c>
      <c r="F892" t="s">
        <v>134</v>
      </c>
      <c r="G892" t="s">
        <v>135</v>
      </c>
      <c r="H892" t="s">
        <v>11</v>
      </c>
      <c r="I892" t="s">
        <v>17</v>
      </c>
      <c r="J892" s="3">
        <v>45807</v>
      </c>
      <c r="K892" s="3">
        <v>45764</v>
      </c>
      <c r="M892" s="8" t="str">
        <f>IFERROR(IF(I892="Booked",VLOOKUP(K892,'FIN CAL LOOKUP'!$A:$J,7,1),IF(I892="Complete",VLOOKUP(J892,'FIN CAL LOOKUP'!$A:$J,7,1),VLOOKUP(D892,'FIN CAL LOOKUP'!$A:$J,7,1))),"Not Applicable")</f>
        <v>MAY, FY25</v>
      </c>
      <c r="N892" s="8" t="str">
        <f>IFERROR(IF(I892="Booked",VLOOKUP(K892,'FIN CAL LOOKUP'!$A:$J,10,1),IF(I892="Complete",VLOOKUP(J892,'FIN CAL LOOKUP'!$A:$J,10,1),VLOOKUP(D892,'FIN CAL LOOKUP'!$A:$J,10,1))),"Not Applicable")</f>
        <v>Q4, FY25</v>
      </c>
    </row>
    <row r="893" spans="1:14" x14ac:dyDescent="0.25">
      <c r="A893" t="s">
        <v>12</v>
      </c>
      <c r="B893" t="s">
        <v>13</v>
      </c>
      <c r="C893" t="s">
        <v>14</v>
      </c>
      <c r="D893" s="3">
        <v>45404</v>
      </c>
      <c r="E893" t="s">
        <v>136</v>
      </c>
      <c r="F893" t="s">
        <v>137</v>
      </c>
      <c r="G893" t="s">
        <v>138</v>
      </c>
      <c r="H893" t="s">
        <v>4</v>
      </c>
      <c r="I893" t="s">
        <v>17</v>
      </c>
      <c r="J893" s="3">
        <v>45405</v>
      </c>
      <c r="K893" s="3">
        <v>45364</v>
      </c>
      <c r="M893" s="8" t="str">
        <f>IFERROR(IF(I893="Booked",VLOOKUP(K893,'FIN CAL LOOKUP'!$A:$J,7,1),IF(I893="Complete",VLOOKUP(J893,'FIN CAL LOOKUP'!$A:$J,7,1),VLOOKUP(D893,'FIN CAL LOOKUP'!$A:$J,7,1))),"Not Applicable")</f>
        <v>MAY, FY24</v>
      </c>
      <c r="N893" s="8" t="str">
        <f>IFERROR(IF(I893="Booked",VLOOKUP(K893,'FIN CAL LOOKUP'!$A:$J,10,1),IF(I893="Complete",VLOOKUP(J893,'FIN CAL LOOKUP'!$A:$J,10,1),VLOOKUP(D893,'FIN CAL LOOKUP'!$A:$J,10,1))),"Not Applicable")</f>
        <v>Q4, FY24</v>
      </c>
    </row>
    <row r="894" spans="1:14" x14ac:dyDescent="0.25">
      <c r="A894" t="s">
        <v>12</v>
      </c>
      <c r="B894" t="s">
        <v>13</v>
      </c>
      <c r="C894" t="s">
        <v>14</v>
      </c>
      <c r="D894" s="3">
        <v>45404</v>
      </c>
      <c r="E894" t="s">
        <v>136</v>
      </c>
      <c r="F894" t="s">
        <v>137</v>
      </c>
      <c r="G894" t="s">
        <v>138</v>
      </c>
      <c r="H894" t="s">
        <v>7</v>
      </c>
      <c r="I894" t="s">
        <v>17</v>
      </c>
      <c r="J894" s="3">
        <v>45405</v>
      </c>
      <c r="K894" s="3">
        <v>45364</v>
      </c>
      <c r="M894" s="8" t="str">
        <f>IFERROR(IF(I894="Booked",VLOOKUP(K894,'FIN CAL LOOKUP'!$A:$J,7,1),IF(I894="Complete",VLOOKUP(J894,'FIN CAL LOOKUP'!$A:$J,7,1),VLOOKUP(D894,'FIN CAL LOOKUP'!$A:$J,7,1))),"Not Applicable")</f>
        <v>MAY, FY24</v>
      </c>
      <c r="N894" s="8" t="str">
        <f>IFERROR(IF(I894="Booked",VLOOKUP(K894,'FIN CAL LOOKUP'!$A:$J,10,1),IF(I894="Complete",VLOOKUP(J894,'FIN CAL LOOKUP'!$A:$J,10,1),VLOOKUP(D894,'FIN CAL LOOKUP'!$A:$J,10,1))),"Not Applicable")</f>
        <v>Q4, FY24</v>
      </c>
    </row>
    <row r="895" spans="1:14" x14ac:dyDescent="0.25">
      <c r="A895" t="s">
        <v>12</v>
      </c>
      <c r="B895" t="s">
        <v>13</v>
      </c>
      <c r="C895" t="s">
        <v>14</v>
      </c>
      <c r="D895" s="3">
        <v>45404</v>
      </c>
      <c r="E895" t="s">
        <v>136</v>
      </c>
      <c r="F895" t="s">
        <v>137</v>
      </c>
      <c r="G895" t="s">
        <v>138</v>
      </c>
      <c r="H895" t="s">
        <v>1366</v>
      </c>
      <c r="I895" t="s">
        <v>17</v>
      </c>
      <c r="J895" s="3">
        <v>45405</v>
      </c>
      <c r="K895" s="3">
        <v>45364</v>
      </c>
      <c r="M895" s="8" t="str">
        <f>IFERROR(IF(I895="Booked",VLOOKUP(K895,'FIN CAL LOOKUP'!$A:$J,7,1),IF(I895="Complete",VLOOKUP(J895,'FIN CAL LOOKUP'!$A:$J,7,1),VLOOKUP(D895,'FIN CAL LOOKUP'!$A:$J,7,1))),"Not Applicable")</f>
        <v>MAY, FY24</v>
      </c>
      <c r="N895" s="8" t="str">
        <f>IFERROR(IF(I895="Booked",VLOOKUP(K895,'FIN CAL LOOKUP'!$A:$J,10,1),IF(I895="Complete",VLOOKUP(J895,'FIN CAL LOOKUP'!$A:$J,10,1),VLOOKUP(D895,'FIN CAL LOOKUP'!$A:$J,10,1))),"Not Applicable")</f>
        <v>Q4, FY24</v>
      </c>
    </row>
    <row r="896" spans="1:14" x14ac:dyDescent="0.25">
      <c r="A896" t="s">
        <v>12</v>
      </c>
      <c r="B896" t="s">
        <v>13</v>
      </c>
      <c r="C896" t="s">
        <v>14</v>
      </c>
      <c r="D896" s="3">
        <v>45404</v>
      </c>
      <c r="E896" t="s">
        <v>136</v>
      </c>
      <c r="F896" t="s">
        <v>137</v>
      </c>
      <c r="G896" t="s">
        <v>138</v>
      </c>
      <c r="H896" t="s">
        <v>1366</v>
      </c>
      <c r="I896" t="s">
        <v>17</v>
      </c>
      <c r="J896" s="3">
        <v>45751</v>
      </c>
      <c r="K896" s="3">
        <v>45726</v>
      </c>
      <c r="M896" s="8" t="str">
        <f>IFERROR(IF(I896="Booked",VLOOKUP(K896,'FIN CAL LOOKUP'!$A:$J,7,1),IF(I896="Complete",VLOOKUP(J896,'FIN CAL LOOKUP'!$A:$J,7,1),VLOOKUP(D896,'FIN CAL LOOKUP'!$A:$J,7,1))),"Not Applicable")</f>
        <v>APR, FY25</v>
      </c>
      <c r="N896" s="8" t="str">
        <f>IFERROR(IF(I896="Booked",VLOOKUP(K896,'FIN CAL LOOKUP'!$A:$J,10,1),IF(I896="Complete",VLOOKUP(J896,'FIN CAL LOOKUP'!$A:$J,10,1),VLOOKUP(D896,'FIN CAL LOOKUP'!$A:$J,10,1))),"Not Applicable")</f>
        <v>Q4, FY25</v>
      </c>
    </row>
    <row r="897" spans="1:14" x14ac:dyDescent="0.25">
      <c r="A897" t="s">
        <v>12</v>
      </c>
      <c r="B897" t="s">
        <v>13</v>
      </c>
      <c r="C897" t="s">
        <v>14</v>
      </c>
      <c r="D897" s="3">
        <v>45404</v>
      </c>
      <c r="E897" t="s">
        <v>136</v>
      </c>
      <c r="F897" t="s">
        <v>137</v>
      </c>
      <c r="G897" t="s">
        <v>138</v>
      </c>
      <c r="H897" t="s">
        <v>1367</v>
      </c>
      <c r="I897" t="s">
        <v>17</v>
      </c>
      <c r="J897" s="3">
        <v>45405</v>
      </c>
      <c r="K897" s="3">
        <v>45364</v>
      </c>
      <c r="M897" s="8" t="str">
        <f>IFERROR(IF(I897="Booked",VLOOKUP(K897,'FIN CAL LOOKUP'!$A:$J,7,1),IF(I897="Complete",VLOOKUP(J897,'FIN CAL LOOKUP'!$A:$J,7,1),VLOOKUP(D897,'FIN CAL LOOKUP'!$A:$J,7,1))),"Not Applicable")</f>
        <v>MAY, FY24</v>
      </c>
      <c r="N897" s="8" t="str">
        <f>IFERROR(IF(I897="Booked",VLOOKUP(K897,'FIN CAL LOOKUP'!$A:$J,10,1),IF(I897="Complete",VLOOKUP(J897,'FIN CAL LOOKUP'!$A:$J,10,1),VLOOKUP(D897,'FIN CAL LOOKUP'!$A:$J,10,1))),"Not Applicable")</f>
        <v>Q4, FY24</v>
      </c>
    </row>
    <row r="898" spans="1:14" x14ac:dyDescent="0.25">
      <c r="A898" t="s">
        <v>12</v>
      </c>
      <c r="B898" t="s">
        <v>13</v>
      </c>
      <c r="C898" t="s">
        <v>14</v>
      </c>
      <c r="D898" s="3">
        <v>45404</v>
      </c>
      <c r="E898" t="s">
        <v>136</v>
      </c>
      <c r="F898" t="s">
        <v>137</v>
      </c>
      <c r="G898" t="s">
        <v>138</v>
      </c>
      <c r="H898" t="s">
        <v>1367</v>
      </c>
      <c r="I898" t="s">
        <v>17</v>
      </c>
      <c r="J898" s="3">
        <v>45751</v>
      </c>
      <c r="K898" s="3">
        <v>45726</v>
      </c>
      <c r="M898" s="8" t="str">
        <f>IFERROR(IF(I898="Booked",VLOOKUP(K898,'FIN CAL LOOKUP'!$A:$J,7,1),IF(I898="Complete",VLOOKUP(J898,'FIN CAL LOOKUP'!$A:$J,7,1),VLOOKUP(D898,'FIN CAL LOOKUP'!$A:$J,7,1))),"Not Applicable")</f>
        <v>APR, FY25</v>
      </c>
      <c r="N898" s="8" t="str">
        <f>IFERROR(IF(I898="Booked",VLOOKUP(K898,'FIN CAL LOOKUP'!$A:$J,10,1),IF(I898="Complete",VLOOKUP(J898,'FIN CAL LOOKUP'!$A:$J,10,1),VLOOKUP(D898,'FIN CAL LOOKUP'!$A:$J,10,1))),"Not Applicable")</f>
        <v>Q4, FY25</v>
      </c>
    </row>
    <row r="899" spans="1:14" x14ac:dyDescent="0.25">
      <c r="A899" t="s">
        <v>12</v>
      </c>
      <c r="B899" t="s">
        <v>13</v>
      </c>
      <c r="C899" t="s">
        <v>14</v>
      </c>
      <c r="D899" s="3">
        <v>45404</v>
      </c>
      <c r="E899" t="s">
        <v>136</v>
      </c>
      <c r="F899" t="s">
        <v>137</v>
      </c>
      <c r="G899" t="s">
        <v>138</v>
      </c>
      <c r="H899" t="s">
        <v>1368</v>
      </c>
      <c r="I899" t="s">
        <v>17</v>
      </c>
      <c r="J899" s="3">
        <v>45405</v>
      </c>
      <c r="K899" s="3">
        <v>45364</v>
      </c>
      <c r="M899" s="8" t="str">
        <f>IFERROR(IF(I899="Booked",VLOOKUP(K899,'FIN CAL LOOKUP'!$A:$J,7,1),IF(I899="Complete",VLOOKUP(J899,'FIN CAL LOOKUP'!$A:$J,7,1),VLOOKUP(D899,'FIN CAL LOOKUP'!$A:$J,7,1))),"Not Applicable")</f>
        <v>MAY, FY24</v>
      </c>
      <c r="N899" s="8" t="str">
        <f>IFERROR(IF(I899="Booked",VLOOKUP(K899,'FIN CAL LOOKUP'!$A:$J,10,1),IF(I899="Complete",VLOOKUP(J899,'FIN CAL LOOKUP'!$A:$J,10,1),VLOOKUP(D899,'FIN CAL LOOKUP'!$A:$J,10,1))),"Not Applicable")</f>
        <v>Q4, FY24</v>
      </c>
    </row>
    <row r="900" spans="1:14" x14ac:dyDescent="0.25">
      <c r="A900" t="s">
        <v>12</v>
      </c>
      <c r="B900" t="s">
        <v>13</v>
      </c>
      <c r="C900" t="s">
        <v>14</v>
      </c>
      <c r="D900" s="3">
        <v>45404</v>
      </c>
      <c r="E900" t="s">
        <v>136</v>
      </c>
      <c r="F900" t="s">
        <v>137</v>
      </c>
      <c r="G900" t="s">
        <v>138</v>
      </c>
      <c r="H900" t="s">
        <v>1368</v>
      </c>
      <c r="I900" t="s">
        <v>17</v>
      </c>
      <c r="J900" s="3">
        <v>45751</v>
      </c>
      <c r="K900" s="3">
        <v>45726</v>
      </c>
      <c r="M900" s="8" t="str">
        <f>IFERROR(IF(I900="Booked",VLOOKUP(K900,'FIN CAL LOOKUP'!$A:$J,7,1),IF(I900="Complete",VLOOKUP(J900,'FIN CAL LOOKUP'!$A:$J,7,1),VLOOKUP(D900,'FIN CAL LOOKUP'!$A:$J,7,1))),"Not Applicable")</f>
        <v>APR, FY25</v>
      </c>
      <c r="N900" s="8" t="str">
        <f>IFERROR(IF(I900="Booked",VLOOKUP(K900,'FIN CAL LOOKUP'!$A:$J,10,1),IF(I900="Complete",VLOOKUP(J900,'FIN CAL LOOKUP'!$A:$J,10,1),VLOOKUP(D900,'FIN CAL LOOKUP'!$A:$J,10,1))),"Not Applicable")</f>
        <v>Q4, FY25</v>
      </c>
    </row>
    <row r="901" spans="1:14" x14ac:dyDescent="0.25">
      <c r="A901" t="s">
        <v>12</v>
      </c>
      <c r="B901" t="s">
        <v>13</v>
      </c>
      <c r="C901" t="s">
        <v>14</v>
      </c>
      <c r="D901" s="3">
        <v>45404</v>
      </c>
      <c r="E901" t="s">
        <v>136</v>
      </c>
      <c r="F901" t="s">
        <v>137</v>
      </c>
      <c r="G901" t="s">
        <v>138</v>
      </c>
      <c r="H901" t="s">
        <v>1369</v>
      </c>
      <c r="I901" t="s">
        <v>17</v>
      </c>
      <c r="J901" s="3">
        <v>45405</v>
      </c>
      <c r="K901" s="3">
        <v>45364</v>
      </c>
      <c r="M901" s="8" t="str">
        <f>IFERROR(IF(I901="Booked",VLOOKUP(K901,'FIN CAL LOOKUP'!$A:$J,7,1),IF(I901="Complete",VLOOKUP(J901,'FIN CAL LOOKUP'!$A:$J,7,1),VLOOKUP(D901,'FIN CAL LOOKUP'!$A:$J,7,1))),"Not Applicable")</f>
        <v>MAY, FY24</v>
      </c>
      <c r="N901" s="8" t="str">
        <f>IFERROR(IF(I901="Booked",VLOOKUP(K901,'FIN CAL LOOKUP'!$A:$J,10,1),IF(I901="Complete",VLOOKUP(J901,'FIN CAL LOOKUP'!$A:$J,10,1),VLOOKUP(D901,'FIN CAL LOOKUP'!$A:$J,10,1))),"Not Applicable")</f>
        <v>Q4, FY24</v>
      </c>
    </row>
    <row r="902" spans="1:14" x14ac:dyDescent="0.25">
      <c r="A902" t="s">
        <v>12</v>
      </c>
      <c r="B902" t="s">
        <v>13</v>
      </c>
      <c r="C902" t="s">
        <v>14</v>
      </c>
      <c r="D902" s="3">
        <v>45404</v>
      </c>
      <c r="E902" t="s">
        <v>136</v>
      </c>
      <c r="F902" t="s">
        <v>137</v>
      </c>
      <c r="G902" t="s">
        <v>138</v>
      </c>
      <c r="H902" t="s">
        <v>1369</v>
      </c>
      <c r="I902" t="s">
        <v>18</v>
      </c>
      <c r="J902" s="3"/>
      <c r="K902" s="3">
        <v>45726</v>
      </c>
      <c r="M902" s="8" t="str">
        <f>IFERROR(IF(I902="Booked",VLOOKUP(K902,'FIN CAL LOOKUP'!$A:$J,7,1),IF(I902="Complete",VLOOKUP(J902,'FIN CAL LOOKUP'!$A:$J,7,1),VLOOKUP(D902,'FIN CAL LOOKUP'!$A:$J,7,1))),"Not Applicable")</f>
        <v>MAY, FY24</v>
      </c>
      <c r="N902" s="8" t="str">
        <f>IFERROR(IF(I902="Booked",VLOOKUP(K902,'FIN CAL LOOKUP'!$A:$J,10,1),IF(I902="Complete",VLOOKUP(J902,'FIN CAL LOOKUP'!$A:$J,10,1),VLOOKUP(D902,'FIN CAL LOOKUP'!$A:$J,10,1))),"Not Applicable")</f>
        <v>Q4, FY24</v>
      </c>
    </row>
    <row r="903" spans="1:14" x14ac:dyDescent="0.25">
      <c r="A903" t="s">
        <v>12</v>
      </c>
      <c r="B903" t="s">
        <v>13</v>
      </c>
      <c r="C903" t="s">
        <v>14</v>
      </c>
      <c r="D903" s="3">
        <v>45404</v>
      </c>
      <c r="E903" t="s">
        <v>136</v>
      </c>
      <c r="F903" t="s">
        <v>137</v>
      </c>
      <c r="G903" t="s">
        <v>138</v>
      </c>
      <c r="H903" t="s">
        <v>1370</v>
      </c>
      <c r="I903" t="s">
        <v>5</v>
      </c>
      <c r="J903" s="3"/>
      <c r="K903" s="3">
        <v>45726</v>
      </c>
      <c r="M903" s="8" t="str">
        <f>IFERROR(IF(I903="Booked",VLOOKUP(K903,'FIN CAL LOOKUP'!$A:$J,7,1),IF(I903="Complete",VLOOKUP(J903,'FIN CAL LOOKUP'!$A:$J,7,1),VLOOKUP(D903,'FIN CAL LOOKUP'!$A:$J,7,1))),"Not Applicable")</f>
        <v>MAR, FY25</v>
      </c>
      <c r="N903" s="8" t="str">
        <f>IFERROR(IF(I903="Booked",VLOOKUP(K903,'FIN CAL LOOKUP'!$A:$J,10,1),IF(I903="Complete",VLOOKUP(J903,'FIN CAL LOOKUP'!$A:$J,10,1),VLOOKUP(D903,'FIN CAL LOOKUP'!$A:$J,10,1))),"Not Applicable")</f>
        <v>Q3, FY25</v>
      </c>
    </row>
    <row r="904" spans="1:14" x14ac:dyDescent="0.25">
      <c r="A904" t="s">
        <v>12</v>
      </c>
      <c r="B904" t="s">
        <v>13</v>
      </c>
      <c r="C904" t="s">
        <v>14</v>
      </c>
      <c r="D904" s="3">
        <v>45404</v>
      </c>
      <c r="E904" t="s">
        <v>136</v>
      </c>
      <c r="F904" t="s">
        <v>137</v>
      </c>
      <c r="G904" t="s">
        <v>138</v>
      </c>
      <c r="H904" t="s">
        <v>1370</v>
      </c>
      <c r="I904" t="s">
        <v>17</v>
      </c>
      <c r="J904" s="3">
        <v>45405</v>
      </c>
      <c r="K904" s="3">
        <v>45364</v>
      </c>
      <c r="M904" s="8" t="str">
        <f>IFERROR(IF(I904="Booked",VLOOKUP(K904,'FIN CAL LOOKUP'!$A:$J,7,1),IF(I904="Complete",VLOOKUP(J904,'FIN CAL LOOKUP'!$A:$J,7,1),VLOOKUP(D904,'FIN CAL LOOKUP'!$A:$J,7,1))),"Not Applicable")</f>
        <v>MAY, FY24</v>
      </c>
      <c r="N904" s="8" t="str">
        <f>IFERROR(IF(I904="Booked",VLOOKUP(K904,'FIN CAL LOOKUP'!$A:$J,10,1),IF(I904="Complete",VLOOKUP(J904,'FIN CAL LOOKUP'!$A:$J,10,1),VLOOKUP(D904,'FIN CAL LOOKUP'!$A:$J,10,1))),"Not Applicable")</f>
        <v>Q4, FY24</v>
      </c>
    </row>
    <row r="905" spans="1:14" x14ac:dyDescent="0.25">
      <c r="A905" t="s">
        <v>12</v>
      </c>
      <c r="B905" t="s">
        <v>13</v>
      </c>
      <c r="C905" t="s">
        <v>14</v>
      </c>
      <c r="D905" s="3">
        <v>45404</v>
      </c>
      <c r="E905" t="s">
        <v>136</v>
      </c>
      <c r="F905" t="s">
        <v>137</v>
      </c>
      <c r="G905" t="s">
        <v>138</v>
      </c>
      <c r="H905" t="s">
        <v>8</v>
      </c>
      <c r="I905" t="s">
        <v>17</v>
      </c>
      <c r="J905" s="3">
        <v>45405</v>
      </c>
      <c r="K905" s="3">
        <v>45364</v>
      </c>
      <c r="M905" s="8" t="str">
        <f>IFERROR(IF(I905="Booked",VLOOKUP(K905,'FIN CAL LOOKUP'!$A:$J,7,1),IF(I905="Complete",VLOOKUP(J905,'FIN CAL LOOKUP'!$A:$J,7,1),VLOOKUP(D905,'FIN CAL LOOKUP'!$A:$J,7,1))),"Not Applicable")</f>
        <v>MAY, FY24</v>
      </c>
      <c r="N905" s="8" t="str">
        <f>IFERROR(IF(I905="Booked",VLOOKUP(K905,'FIN CAL LOOKUP'!$A:$J,10,1),IF(I905="Complete",VLOOKUP(J905,'FIN CAL LOOKUP'!$A:$J,10,1),VLOOKUP(D905,'FIN CAL LOOKUP'!$A:$J,10,1))),"Not Applicable")</f>
        <v>Q4, FY24</v>
      </c>
    </row>
    <row r="906" spans="1:14" x14ac:dyDescent="0.25">
      <c r="A906" t="s">
        <v>12</v>
      </c>
      <c r="B906" t="s">
        <v>13</v>
      </c>
      <c r="C906" t="s">
        <v>14</v>
      </c>
      <c r="D906" s="3">
        <v>45404</v>
      </c>
      <c r="E906" t="s">
        <v>136</v>
      </c>
      <c r="F906" t="s">
        <v>137</v>
      </c>
      <c r="G906" t="s">
        <v>138</v>
      </c>
      <c r="H906" t="s">
        <v>9</v>
      </c>
      <c r="I906" t="s">
        <v>17</v>
      </c>
      <c r="J906" s="3">
        <v>45405</v>
      </c>
      <c r="K906" s="3">
        <v>45364</v>
      </c>
      <c r="M906" s="8" t="str">
        <f>IFERROR(IF(I906="Booked",VLOOKUP(K906,'FIN CAL LOOKUP'!$A:$J,7,1),IF(I906="Complete",VLOOKUP(J906,'FIN CAL LOOKUP'!$A:$J,7,1),VLOOKUP(D906,'FIN CAL LOOKUP'!$A:$J,7,1))),"Not Applicable")</f>
        <v>MAY, FY24</v>
      </c>
      <c r="N906" s="8" t="str">
        <f>IFERROR(IF(I906="Booked",VLOOKUP(K906,'FIN CAL LOOKUP'!$A:$J,10,1),IF(I906="Complete",VLOOKUP(J906,'FIN CAL LOOKUP'!$A:$J,10,1),VLOOKUP(D906,'FIN CAL LOOKUP'!$A:$J,10,1))),"Not Applicable")</f>
        <v>Q4, FY24</v>
      </c>
    </row>
    <row r="907" spans="1:14" x14ac:dyDescent="0.25">
      <c r="A907" t="s">
        <v>12</v>
      </c>
      <c r="B907" t="s">
        <v>13</v>
      </c>
      <c r="C907" t="s">
        <v>14</v>
      </c>
      <c r="D907" s="3">
        <v>45404</v>
      </c>
      <c r="E907" t="s">
        <v>136</v>
      </c>
      <c r="F907" t="s">
        <v>137</v>
      </c>
      <c r="G907" t="s">
        <v>138</v>
      </c>
      <c r="H907" t="s">
        <v>10</v>
      </c>
      <c r="I907" t="s">
        <v>17</v>
      </c>
      <c r="J907" s="3">
        <v>45405</v>
      </c>
      <c r="K907" s="3">
        <v>45364</v>
      </c>
      <c r="M907" s="8" t="str">
        <f>IFERROR(IF(I907="Booked",VLOOKUP(K907,'FIN CAL LOOKUP'!$A:$J,7,1),IF(I907="Complete",VLOOKUP(J907,'FIN CAL LOOKUP'!$A:$J,7,1),VLOOKUP(D907,'FIN CAL LOOKUP'!$A:$J,7,1))),"Not Applicable")</f>
        <v>MAY, FY24</v>
      </c>
      <c r="N907" s="8" t="str">
        <f>IFERROR(IF(I907="Booked",VLOOKUP(K907,'FIN CAL LOOKUP'!$A:$J,10,1),IF(I907="Complete",VLOOKUP(J907,'FIN CAL LOOKUP'!$A:$J,10,1),VLOOKUP(D907,'FIN CAL LOOKUP'!$A:$J,10,1))),"Not Applicable")</f>
        <v>Q4, FY24</v>
      </c>
    </row>
    <row r="908" spans="1:14" x14ac:dyDescent="0.25">
      <c r="A908" t="s">
        <v>12</v>
      </c>
      <c r="B908" t="s">
        <v>13</v>
      </c>
      <c r="C908" t="s">
        <v>14</v>
      </c>
      <c r="D908" s="3">
        <v>45404</v>
      </c>
      <c r="E908" t="s">
        <v>136</v>
      </c>
      <c r="F908" t="s">
        <v>137</v>
      </c>
      <c r="G908" t="s">
        <v>138</v>
      </c>
      <c r="H908" t="s">
        <v>11</v>
      </c>
      <c r="I908" t="s">
        <v>17</v>
      </c>
      <c r="J908" s="3">
        <v>45405</v>
      </c>
      <c r="K908" s="3">
        <v>45364</v>
      </c>
      <c r="M908" s="8" t="str">
        <f>IFERROR(IF(I908="Booked",VLOOKUP(K908,'FIN CAL LOOKUP'!$A:$J,7,1),IF(I908="Complete",VLOOKUP(J908,'FIN CAL LOOKUP'!$A:$J,7,1),VLOOKUP(D908,'FIN CAL LOOKUP'!$A:$J,7,1))),"Not Applicable")</f>
        <v>MAY, FY24</v>
      </c>
      <c r="N908" s="8" t="str">
        <f>IFERROR(IF(I908="Booked",VLOOKUP(K908,'FIN CAL LOOKUP'!$A:$J,10,1),IF(I908="Complete",VLOOKUP(J908,'FIN CAL LOOKUP'!$A:$J,10,1),VLOOKUP(D908,'FIN CAL LOOKUP'!$A:$J,10,1))),"Not Applicable")</f>
        <v>Q4, FY24</v>
      </c>
    </row>
    <row r="909" spans="1:14" x14ac:dyDescent="0.25">
      <c r="A909" t="s">
        <v>24</v>
      </c>
      <c r="B909" t="s">
        <v>1363</v>
      </c>
      <c r="C909" t="s">
        <v>16</v>
      </c>
      <c r="D909" s="3">
        <v>45397</v>
      </c>
      <c r="E909" t="s">
        <v>140</v>
      </c>
      <c r="F909" t="s">
        <v>141</v>
      </c>
      <c r="G909" t="s">
        <v>142</v>
      </c>
      <c r="H909" t="s">
        <v>4</v>
      </c>
      <c r="I909" t="s">
        <v>17</v>
      </c>
      <c r="J909" s="3">
        <v>45394</v>
      </c>
      <c r="K909" s="3">
        <v>45371</v>
      </c>
      <c r="M909" s="8" t="str">
        <f>IFERROR(IF(I909="Booked",VLOOKUP(K909,'FIN CAL LOOKUP'!$A:$J,7,1),IF(I909="Complete",VLOOKUP(J909,'FIN CAL LOOKUP'!$A:$J,7,1),VLOOKUP(D909,'FIN CAL LOOKUP'!$A:$J,7,1))),"Not Applicable")</f>
        <v>APR, FY24</v>
      </c>
      <c r="N909" s="8" t="str">
        <f>IFERROR(IF(I909="Booked",VLOOKUP(K909,'FIN CAL LOOKUP'!$A:$J,10,1),IF(I909="Complete",VLOOKUP(J909,'FIN CAL LOOKUP'!$A:$J,10,1),VLOOKUP(D909,'FIN CAL LOOKUP'!$A:$J,10,1))),"Not Applicable")</f>
        <v>Q4, FY24</v>
      </c>
    </row>
    <row r="910" spans="1:14" x14ac:dyDescent="0.25">
      <c r="A910" t="s">
        <v>24</v>
      </c>
      <c r="B910" t="s">
        <v>1363</v>
      </c>
      <c r="C910" t="s">
        <v>16</v>
      </c>
      <c r="D910" s="3">
        <v>45397</v>
      </c>
      <c r="E910" t="s">
        <v>140</v>
      </c>
      <c r="F910" t="s">
        <v>141</v>
      </c>
      <c r="G910" t="s">
        <v>142</v>
      </c>
      <c r="H910" t="s">
        <v>7</v>
      </c>
      <c r="I910" t="s">
        <v>17</v>
      </c>
      <c r="J910" s="3">
        <v>45394</v>
      </c>
      <c r="K910" s="3">
        <v>45371</v>
      </c>
      <c r="M910" s="8" t="str">
        <f>IFERROR(IF(I910="Booked",VLOOKUP(K910,'FIN CAL LOOKUP'!$A:$J,7,1),IF(I910="Complete",VLOOKUP(J910,'FIN CAL LOOKUP'!$A:$J,7,1),VLOOKUP(D910,'FIN CAL LOOKUP'!$A:$J,7,1))),"Not Applicable")</f>
        <v>APR, FY24</v>
      </c>
      <c r="N910" s="8" t="str">
        <f>IFERROR(IF(I910="Booked",VLOOKUP(K910,'FIN CAL LOOKUP'!$A:$J,10,1),IF(I910="Complete",VLOOKUP(J910,'FIN CAL LOOKUP'!$A:$J,10,1),VLOOKUP(D910,'FIN CAL LOOKUP'!$A:$J,10,1))),"Not Applicable")</f>
        <v>Q4, FY24</v>
      </c>
    </row>
    <row r="911" spans="1:14" x14ac:dyDescent="0.25">
      <c r="A911" t="s">
        <v>24</v>
      </c>
      <c r="B911" t="s">
        <v>1363</v>
      </c>
      <c r="C911" t="s">
        <v>16</v>
      </c>
      <c r="D911" s="3">
        <v>45397</v>
      </c>
      <c r="E911" t="s">
        <v>140</v>
      </c>
      <c r="F911" t="s">
        <v>141</v>
      </c>
      <c r="G911" t="s">
        <v>142</v>
      </c>
      <c r="H911" t="s">
        <v>1366</v>
      </c>
      <c r="I911" t="s">
        <v>17</v>
      </c>
      <c r="J911" s="3">
        <v>45398</v>
      </c>
      <c r="K911" s="3">
        <v>45371</v>
      </c>
      <c r="M911" s="8" t="str">
        <f>IFERROR(IF(I911="Booked",VLOOKUP(K911,'FIN CAL LOOKUP'!$A:$J,7,1),IF(I911="Complete",VLOOKUP(J911,'FIN CAL LOOKUP'!$A:$J,7,1),VLOOKUP(D911,'FIN CAL LOOKUP'!$A:$J,7,1))),"Not Applicable")</f>
        <v>APR, FY24</v>
      </c>
      <c r="N911" s="8" t="str">
        <f>IFERROR(IF(I911="Booked",VLOOKUP(K911,'FIN CAL LOOKUP'!$A:$J,10,1),IF(I911="Complete",VLOOKUP(J911,'FIN CAL LOOKUP'!$A:$J,10,1),VLOOKUP(D911,'FIN CAL LOOKUP'!$A:$J,10,1))),"Not Applicable")</f>
        <v>Q4, FY24</v>
      </c>
    </row>
    <row r="912" spans="1:14" x14ac:dyDescent="0.25">
      <c r="A912" t="s">
        <v>24</v>
      </c>
      <c r="B912" t="s">
        <v>1363</v>
      </c>
      <c r="C912" t="s">
        <v>16</v>
      </c>
      <c r="D912" s="3">
        <v>45397</v>
      </c>
      <c r="E912" t="s">
        <v>140</v>
      </c>
      <c r="F912" t="s">
        <v>141</v>
      </c>
      <c r="G912" t="s">
        <v>142</v>
      </c>
      <c r="H912" t="s">
        <v>1367</v>
      </c>
      <c r="I912" t="s">
        <v>17</v>
      </c>
      <c r="J912" s="3">
        <v>45398</v>
      </c>
      <c r="K912" s="3">
        <v>45371</v>
      </c>
      <c r="M912" s="8" t="str">
        <f>IFERROR(IF(I912="Booked",VLOOKUP(K912,'FIN CAL LOOKUP'!$A:$J,7,1),IF(I912="Complete",VLOOKUP(J912,'FIN CAL LOOKUP'!$A:$J,7,1),VLOOKUP(D912,'FIN CAL LOOKUP'!$A:$J,7,1))),"Not Applicable")</f>
        <v>APR, FY24</v>
      </c>
      <c r="N912" s="8" t="str">
        <f>IFERROR(IF(I912="Booked",VLOOKUP(K912,'FIN CAL LOOKUP'!$A:$J,10,1),IF(I912="Complete",VLOOKUP(J912,'FIN CAL LOOKUP'!$A:$J,10,1),VLOOKUP(D912,'FIN CAL LOOKUP'!$A:$J,10,1))),"Not Applicable")</f>
        <v>Q4, FY24</v>
      </c>
    </row>
    <row r="913" spans="1:14" x14ac:dyDescent="0.25">
      <c r="A913" t="s">
        <v>24</v>
      </c>
      <c r="B913" t="s">
        <v>1363</v>
      </c>
      <c r="C913" t="s">
        <v>16</v>
      </c>
      <c r="D913" s="3">
        <v>45397</v>
      </c>
      <c r="E913" t="s">
        <v>140</v>
      </c>
      <c r="F913" t="s">
        <v>141</v>
      </c>
      <c r="G913" t="s">
        <v>142</v>
      </c>
      <c r="H913" t="s">
        <v>1367</v>
      </c>
      <c r="I913" t="s">
        <v>17</v>
      </c>
      <c r="J913" s="3">
        <v>45730</v>
      </c>
      <c r="K913" s="3">
        <v>45719</v>
      </c>
      <c r="M913" s="8" t="str">
        <f>IFERROR(IF(I913="Booked",VLOOKUP(K913,'FIN CAL LOOKUP'!$A:$J,7,1),IF(I913="Complete",VLOOKUP(J913,'FIN CAL LOOKUP'!$A:$J,7,1),VLOOKUP(D913,'FIN CAL LOOKUP'!$A:$J,7,1))),"Not Applicable")</f>
        <v>MAR, FY25</v>
      </c>
      <c r="N913" s="8" t="str">
        <f>IFERROR(IF(I913="Booked",VLOOKUP(K913,'FIN CAL LOOKUP'!$A:$J,10,1),IF(I913="Complete",VLOOKUP(J913,'FIN CAL LOOKUP'!$A:$J,10,1),VLOOKUP(D913,'FIN CAL LOOKUP'!$A:$J,10,1))),"Not Applicable")</f>
        <v>Q3, FY25</v>
      </c>
    </row>
    <row r="914" spans="1:14" x14ac:dyDescent="0.25">
      <c r="A914" t="s">
        <v>24</v>
      </c>
      <c r="B914" t="s">
        <v>1363</v>
      </c>
      <c r="C914" t="s">
        <v>16</v>
      </c>
      <c r="D914" s="3">
        <v>45397</v>
      </c>
      <c r="E914" t="s">
        <v>140</v>
      </c>
      <c r="F914" t="s">
        <v>141</v>
      </c>
      <c r="G914" t="s">
        <v>142</v>
      </c>
      <c r="H914" t="s">
        <v>1368</v>
      </c>
      <c r="I914" t="s">
        <v>17</v>
      </c>
      <c r="J914" s="3">
        <v>45398</v>
      </c>
      <c r="K914" s="3">
        <v>45371</v>
      </c>
      <c r="M914" s="8" t="str">
        <f>IFERROR(IF(I914="Booked",VLOOKUP(K914,'FIN CAL LOOKUP'!$A:$J,7,1),IF(I914="Complete",VLOOKUP(J914,'FIN CAL LOOKUP'!$A:$J,7,1),VLOOKUP(D914,'FIN CAL LOOKUP'!$A:$J,7,1))),"Not Applicable")</f>
        <v>APR, FY24</v>
      </c>
      <c r="N914" s="8" t="str">
        <f>IFERROR(IF(I914="Booked",VLOOKUP(K914,'FIN CAL LOOKUP'!$A:$J,10,1),IF(I914="Complete",VLOOKUP(J914,'FIN CAL LOOKUP'!$A:$J,10,1),VLOOKUP(D914,'FIN CAL LOOKUP'!$A:$J,10,1))),"Not Applicable")</f>
        <v>Q4, FY24</v>
      </c>
    </row>
    <row r="915" spans="1:14" x14ac:dyDescent="0.25">
      <c r="A915" t="s">
        <v>24</v>
      </c>
      <c r="B915" t="s">
        <v>1363</v>
      </c>
      <c r="C915" t="s">
        <v>16</v>
      </c>
      <c r="D915" s="3">
        <v>45397</v>
      </c>
      <c r="E915" t="s">
        <v>140</v>
      </c>
      <c r="F915" t="s">
        <v>141</v>
      </c>
      <c r="G915" t="s">
        <v>142</v>
      </c>
      <c r="H915" t="s">
        <v>1369</v>
      </c>
      <c r="I915" t="s">
        <v>17</v>
      </c>
      <c r="J915" s="3">
        <v>45398</v>
      </c>
      <c r="K915" s="3">
        <v>45371</v>
      </c>
      <c r="M915" s="8" t="str">
        <f>IFERROR(IF(I915="Booked",VLOOKUP(K915,'FIN CAL LOOKUP'!$A:$J,7,1),IF(I915="Complete",VLOOKUP(J915,'FIN CAL LOOKUP'!$A:$J,7,1),VLOOKUP(D915,'FIN CAL LOOKUP'!$A:$J,7,1))),"Not Applicable")</f>
        <v>APR, FY24</v>
      </c>
      <c r="N915" s="8" t="str">
        <f>IFERROR(IF(I915="Booked",VLOOKUP(K915,'FIN CAL LOOKUP'!$A:$J,10,1),IF(I915="Complete",VLOOKUP(J915,'FIN CAL LOOKUP'!$A:$J,10,1),VLOOKUP(D915,'FIN CAL LOOKUP'!$A:$J,10,1))),"Not Applicable")</f>
        <v>Q4, FY24</v>
      </c>
    </row>
    <row r="916" spans="1:14" x14ac:dyDescent="0.25">
      <c r="A916" t="s">
        <v>24</v>
      </c>
      <c r="B916" t="s">
        <v>1363</v>
      </c>
      <c r="C916" t="s">
        <v>16</v>
      </c>
      <c r="D916" s="3">
        <v>45397</v>
      </c>
      <c r="E916" t="s">
        <v>140</v>
      </c>
      <c r="F916" t="s">
        <v>141</v>
      </c>
      <c r="G916" t="s">
        <v>142</v>
      </c>
      <c r="H916" t="s">
        <v>1370</v>
      </c>
      <c r="I916" t="s">
        <v>17</v>
      </c>
      <c r="J916" s="3">
        <v>45398</v>
      </c>
      <c r="K916" s="3">
        <v>45371</v>
      </c>
      <c r="M916" s="8" t="str">
        <f>IFERROR(IF(I916="Booked",VLOOKUP(K916,'FIN CAL LOOKUP'!$A:$J,7,1),IF(I916="Complete",VLOOKUP(J916,'FIN CAL LOOKUP'!$A:$J,7,1),VLOOKUP(D916,'FIN CAL LOOKUP'!$A:$J,7,1))),"Not Applicable")</f>
        <v>APR, FY24</v>
      </c>
      <c r="N916" s="8" t="str">
        <f>IFERROR(IF(I916="Booked",VLOOKUP(K916,'FIN CAL LOOKUP'!$A:$J,10,1),IF(I916="Complete",VLOOKUP(J916,'FIN CAL LOOKUP'!$A:$J,10,1),VLOOKUP(D916,'FIN CAL LOOKUP'!$A:$J,10,1))),"Not Applicable")</f>
        <v>Q4, FY24</v>
      </c>
    </row>
    <row r="917" spans="1:14" x14ac:dyDescent="0.25">
      <c r="A917" t="s">
        <v>24</v>
      </c>
      <c r="B917" t="s">
        <v>1363</v>
      </c>
      <c r="C917" t="s">
        <v>16</v>
      </c>
      <c r="D917" s="3">
        <v>45397</v>
      </c>
      <c r="E917" t="s">
        <v>140</v>
      </c>
      <c r="F917" t="s">
        <v>141</v>
      </c>
      <c r="G917" t="s">
        <v>142</v>
      </c>
      <c r="H917" t="s">
        <v>8</v>
      </c>
      <c r="I917" t="s">
        <v>17</v>
      </c>
      <c r="J917" s="3">
        <v>45384</v>
      </c>
      <c r="K917" s="3">
        <v>45371</v>
      </c>
      <c r="M917" s="8" t="str">
        <f>IFERROR(IF(I917="Booked",VLOOKUP(K917,'FIN CAL LOOKUP'!$A:$J,7,1),IF(I917="Complete",VLOOKUP(J917,'FIN CAL LOOKUP'!$A:$J,7,1),VLOOKUP(D917,'FIN CAL LOOKUP'!$A:$J,7,1))),"Not Applicable")</f>
        <v>APR, FY24</v>
      </c>
      <c r="N917" s="8" t="str">
        <f>IFERROR(IF(I917="Booked",VLOOKUP(K917,'FIN CAL LOOKUP'!$A:$J,10,1),IF(I917="Complete",VLOOKUP(J917,'FIN CAL LOOKUP'!$A:$J,10,1),VLOOKUP(D917,'FIN CAL LOOKUP'!$A:$J,10,1))),"Not Applicable")</f>
        <v>Q4, FY24</v>
      </c>
    </row>
    <row r="918" spans="1:14" x14ac:dyDescent="0.25">
      <c r="A918" t="s">
        <v>24</v>
      </c>
      <c r="B918" t="s">
        <v>1363</v>
      </c>
      <c r="C918" t="s">
        <v>16</v>
      </c>
      <c r="D918" s="3">
        <v>45397</v>
      </c>
      <c r="E918" t="s">
        <v>140</v>
      </c>
      <c r="F918" t="s">
        <v>141</v>
      </c>
      <c r="G918" t="s">
        <v>142</v>
      </c>
      <c r="H918" t="s">
        <v>9</v>
      </c>
      <c r="I918" t="s">
        <v>17</v>
      </c>
      <c r="J918" s="3">
        <v>45384</v>
      </c>
      <c r="K918" s="3">
        <v>45371</v>
      </c>
      <c r="M918" s="8" t="str">
        <f>IFERROR(IF(I918="Booked",VLOOKUP(K918,'FIN CAL LOOKUP'!$A:$J,7,1),IF(I918="Complete",VLOOKUP(J918,'FIN CAL LOOKUP'!$A:$J,7,1),VLOOKUP(D918,'FIN CAL LOOKUP'!$A:$J,7,1))),"Not Applicable")</f>
        <v>APR, FY24</v>
      </c>
      <c r="N918" s="8" t="str">
        <f>IFERROR(IF(I918="Booked",VLOOKUP(K918,'FIN CAL LOOKUP'!$A:$J,10,1),IF(I918="Complete",VLOOKUP(J918,'FIN CAL LOOKUP'!$A:$J,10,1),VLOOKUP(D918,'FIN CAL LOOKUP'!$A:$J,10,1))),"Not Applicable")</f>
        <v>Q4, FY24</v>
      </c>
    </row>
    <row r="919" spans="1:14" x14ac:dyDescent="0.25">
      <c r="A919" t="s">
        <v>24</v>
      </c>
      <c r="B919" t="s">
        <v>1363</v>
      </c>
      <c r="C919" t="s">
        <v>16</v>
      </c>
      <c r="D919" s="3">
        <v>45397</v>
      </c>
      <c r="E919" t="s">
        <v>140</v>
      </c>
      <c r="F919" t="s">
        <v>141</v>
      </c>
      <c r="G919" t="s">
        <v>142</v>
      </c>
      <c r="H919" t="s">
        <v>10</v>
      </c>
      <c r="I919" t="s">
        <v>17</v>
      </c>
      <c r="J919" s="3">
        <v>45384</v>
      </c>
      <c r="K919" s="3">
        <v>45371</v>
      </c>
      <c r="M919" s="8" t="str">
        <f>IFERROR(IF(I919="Booked",VLOOKUP(K919,'FIN CAL LOOKUP'!$A:$J,7,1),IF(I919="Complete",VLOOKUP(J919,'FIN CAL LOOKUP'!$A:$J,7,1),VLOOKUP(D919,'FIN CAL LOOKUP'!$A:$J,7,1))),"Not Applicable")</f>
        <v>APR, FY24</v>
      </c>
      <c r="N919" s="8" t="str">
        <f>IFERROR(IF(I919="Booked",VLOOKUP(K919,'FIN CAL LOOKUP'!$A:$J,10,1),IF(I919="Complete",VLOOKUP(J919,'FIN CAL LOOKUP'!$A:$J,10,1),VLOOKUP(D919,'FIN CAL LOOKUP'!$A:$J,10,1))),"Not Applicable")</f>
        <v>Q4, FY24</v>
      </c>
    </row>
    <row r="920" spans="1:14" x14ac:dyDescent="0.25">
      <c r="A920" t="s">
        <v>24</v>
      </c>
      <c r="B920" t="s">
        <v>1363</v>
      </c>
      <c r="C920" t="s">
        <v>16</v>
      </c>
      <c r="D920" s="3">
        <v>45397</v>
      </c>
      <c r="E920" t="s">
        <v>140</v>
      </c>
      <c r="F920" t="s">
        <v>141</v>
      </c>
      <c r="G920" t="s">
        <v>142</v>
      </c>
      <c r="H920" t="s">
        <v>11</v>
      </c>
      <c r="I920" t="s">
        <v>17</v>
      </c>
      <c r="J920" s="3">
        <v>45384</v>
      </c>
      <c r="K920" s="3">
        <v>45371</v>
      </c>
      <c r="M920" s="8" t="str">
        <f>IFERROR(IF(I920="Booked",VLOOKUP(K920,'FIN CAL LOOKUP'!$A:$J,7,1),IF(I920="Complete",VLOOKUP(J920,'FIN CAL LOOKUP'!$A:$J,7,1),VLOOKUP(D920,'FIN CAL LOOKUP'!$A:$J,7,1))),"Not Applicable")</f>
        <v>APR, FY24</v>
      </c>
      <c r="N920" s="8" t="str">
        <f>IFERROR(IF(I920="Booked",VLOOKUP(K920,'FIN CAL LOOKUP'!$A:$J,10,1),IF(I920="Complete",VLOOKUP(J920,'FIN CAL LOOKUP'!$A:$J,10,1),VLOOKUP(D920,'FIN CAL LOOKUP'!$A:$J,10,1))),"Not Applicable")</f>
        <v>Q4, FY24</v>
      </c>
    </row>
    <row r="921" spans="1:14" x14ac:dyDescent="0.25">
      <c r="A921" t="s">
        <v>1</v>
      </c>
      <c r="B921" t="s">
        <v>132</v>
      </c>
      <c r="C921" t="s">
        <v>14</v>
      </c>
      <c r="D921" s="3">
        <v>45397</v>
      </c>
      <c r="E921" t="s">
        <v>144</v>
      </c>
      <c r="F921" t="s">
        <v>145</v>
      </c>
      <c r="G921" t="s">
        <v>146</v>
      </c>
      <c r="H921" t="s">
        <v>4</v>
      </c>
      <c r="I921" t="s">
        <v>17</v>
      </c>
      <c r="J921" s="3">
        <v>45398</v>
      </c>
      <c r="K921" s="3">
        <v>45376</v>
      </c>
      <c r="M921" s="8" t="str">
        <f>IFERROR(IF(I921="Booked",VLOOKUP(K921,'FIN CAL LOOKUP'!$A:$J,7,1),IF(I921="Complete",VLOOKUP(J921,'FIN CAL LOOKUP'!$A:$J,7,1),VLOOKUP(D921,'FIN CAL LOOKUP'!$A:$J,7,1))),"Not Applicable")</f>
        <v>APR, FY24</v>
      </c>
      <c r="N921" s="8" t="str">
        <f>IFERROR(IF(I921="Booked",VLOOKUP(K921,'FIN CAL LOOKUP'!$A:$J,10,1),IF(I921="Complete",VLOOKUP(J921,'FIN CAL LOOKUP'!$A:$J,10,1),VLOOKUP(D921,'FIN CAL LOOKUP'!$A:$J,10,1))),"Not Applicable")</f>
        <v>Q4, FY24</v>
      </c>
    </row>
    <row r="922" spans="1:14" x14ac:dyDescent="0.25">
      <c r="A922" t="s">
        <v>1</v>
      </c>
      <c r="B922" t="s">
        <v>132</v>
      </c>
      <c r="C922" t="s">
        <v>14</v>
      </c>
      <c r="D922" s="3">
        <v>45397</v>
      </c>
      <c r="E922" t="s">
        <v>144</v>
      </c>
      <c r="F922" t="s">
        <v>145</v>
      </c>
      <c r="G922" t="s">
        <v>146</v>
      </c>
      <c r="H922" t="s">
        <v>7</v>
      </c>
      <c r="I922" t="s">
        <v>17</v>
      </c>
      <c r="J922" s="3">
        <v>45398</v>
      </c>
      <c r="K922" s="3">
        <v>45376</v>
      </c>
      <c r="M922" s="8" t="str">
        <f>IFERROR(IF(I922="Booked",VLOOKUP(K922,'FIN CAL LOOKUP'!$A:$J,7,1),IF(I922="Complete",VLOOKUP(J922,'FIN CAL LOOKUP'!$A:$J,7,1),VLOOKUP(D922,'FIN CAL LOOKUP'!$A:$J,7,1))),"Not Applicable")</f>
        <v>APR, FY24</v>
      </c>
      <c r="N922" s="8" t="str">
        <f>IFERROR(IF(I922="Booked",VLOOKUP(K922,'FIN CAL LOOKUP'!$A:$J,10,1),IF(I922="Complete",VLOOKUP(J922,'FIN CAL LOOKUP'!$A:$J,10,1),VLOOKUP(D922,'FIN CAL LOOKUP'!$A:$J,10,1))),"Not Applicable")</f>
        <v>Q4, FY24</v>
      </c>
    </row>
    <row r="923" spans="1:14" x14ac:dyDescent="0.25">
      <c r="A923" t="s">
        <v>1</v>
      </c>
      <c r="B923" t="s">
        <v>132</v>
      </c>
      <c r="C923" t="s">
        <v>14</v>
      </c>
      <c r="D923" s="3">
        <v>45397</v>
      </c>
      <c r="E923" t="s">
        <v>144</v>
      </c>
      <c r="F923" t="s">
        <v>145</v>
      </c>
      <c r="G923" t="s">
        <v>146</v>
      </c>
      <c r="H923" t="s">
        <v>1366</v>
      </c>
      <c r="I923" t="s">
        <v>5</v>
      </c>
      <c r="J923" s="3"/>
      <c r="K923" s="3">
        <v>45721</v>
      </c>
      <c r="M923" s="8" t="str">
        <f>IFERROR(IF(I923="Booked",VLOOKUP(K923,'FIN CAL LOOKUP'!$A:$J,7,1),IF(I923="Complete",VLOOKUP(J923,'FIN CAL LOOKUP'!$A:$J,7,1),VLOOKUP(D923,'FIN CAL LOOKUP'!$A:$J,7,1))),"Not Applicable")</f>
        <v>MAR, FY25</v>
      </c>
      <c r="N923" s="8" t="str">
        <f>IFERROR(IF(I923="Booked",VLOOKUP(K923,'FIN CAL LOOKUP'!$A:$J,10,1),IF(I923="Complete",VLOOKUP(J923,'FIN CAL LOOKUP'!$A:$J,10,1),VLOOKUP(D923,'FIN CAL LOOKUP'!$A:$J,10,1))),"Not Applicable")</f>
        <v>Q3, FY25</v>
      </c>
    </row>
    <row r="924" spans="1:14" x14ac:dyDescent="0.25">
      <c r="A924" t="s">
        <v>1</v>
      </c>
      <c r="B924" t="s">
        <v>132</v>
      </c>
      <c r="C924" t="s">
        <v>14</v>
      </c>
      <c r="D924" s="3">
        <v>45397</v>
      </c>
      <c r="E924" t="s">
        <v>144</v>
      </c>
      <c r="F924" t="s">
        <v>145</v>
      </c>
      <c r="G924" t="s">
        <v>146</v>
      </c>
      <c r="H924" t="s">
        <v>1366</v>
      </c>
      <c r="I924" t="s">
        <v>17</v>
      </c>
      <c r="J924" s="3">
        <v>45400</v>
      </c>
      <c r="K924" s="3">
        <v>45376</v>
      </c>
      <c r="M924" s="8" t="str">
        <f>IFERROR(IF(I924="Booked",VLOOKUP(K924,'FIN CAL LOOKUP'!$A:$J,7,1),IF(I924="Complete",VLOOKUP(J924,'FIN CAL LOOKUP'!$A:$J,7,1),VLOOKUP(D924,'FIN CAL LOOKUP'!$A:$J,7,1))),"Not Applicable")</f>
        <v>APR, FY24</v>
      </c>
      <c r="N924" s="8" t="str">
        <f>IFERROR(IF(I924="Booked",VLOOKUP(K924,'FIN CAL LOOKUP'!$A:$J,10,1),IF(I924="Complete",VLOOKUP(J924,'FIN CAL LOOKUP'!$A:$J,10,1),VLOOKUP(D924,'FIN CAL LOOKUP'!$A:$J,10,1))),"Not Applicable")</f>
        <v>Q4, FY24</v>
      </c>
    </row>
    <row r="925" spans="1:14" x14ac:dyDescent="0.25">
      <c r="A925" t="s">
        <v>1</v>
      </c>
      <c r="B925" t="s">
        <v>132</v>
      </c>
      <c r="C925" t="s">
        <v>14</v>
      </c>
      <c r="D925" s="3">
        <v>45397</v>
      </c>
      <c r="E925" t="s">
        <v>144</v>
      </c>
      <c r="F925" t="s">
        <v>145</v>
      </c>
      <c r="G925" t="s">
        <v>146</v>
      </c>
      <c r="H925" t="s">
        <v>1367</v>
      </c>
      <c r="I925" t="s">
        <v>18</v>
      </c>
      <c r="J925" s="3"/>
      <c r="K925" s="3">
        <v>45376</v>
      </c>
      <c r="M925" s="8" t="str">
        <f>IFERROR(IF(I925="Booked",VLOOKUP(K925,'FIN CAL LOOKUP'!$A:$J,7,1),IF(I925="Complete",VLOOKUP(J925,'FIN CAL LOOKUP'!$A:$J,7,1),VLOOKUP(D925,'FIN CAL LOOKUP'!$A:$J,7,1))),"Not Applicable")</f>
        <v>APR, FY24</v>
      </c>
      <c r="N925" s="8" t="str">
        <f>IFERROR(IF(I925="Booked",VLOOKUP(K925,'FIN CAL LOOKUP'!$A:$J,10,1),IF(I925="Complete",VLOOKUP(J925,'FIN CAL LOOKUP'!$A:$J,10,1),VLOOKUP(D925,'FIN CAL LOOKUP'!$A:$J,10,1))),"Not Applicable")</f>
        <v>Q4, FY24</v>
      </c>
    </row>
    <row r="926" spans="1:14" x14ac:dyDescent="0.25">
      <c r="A926" t="s">
        <v>1</v>
      </c>
      <c r="B926" t="s">
        <v>132</v>
      </c>
      <c r="C926" t="s">
        <v>14</v>
      </c>
      <c r="D926" s="3">
        <v>45397</v>
      </c>
      <c r="E926" t="s">
        <v>144</v>
      </c>
      <c r="F926" t="s">
        <v>145</v>
      </c>
      <c r="G926" t="s">
        <v>146</v>
      </c>
      <c r="H926" t="s">
        <v>1368</v>
      </c>
      <c r="I926" t="s">
        <v>17</v>
      </c>
      <c r="J926" s="3">
        <v>45398</v>
      </c>
      <c r="K926" s="3">
        <v>45376</v>
      </c>
      <c r="M926" s="8" t="str">
        <f>IFERROR(IF(I926="Booked",VLOOKUP(K926,'FIN CAL LOOKUP'!$A:$J,7,1),IF(I926="Complete",VLOOKUP(J926,'FIN CAL LOOKUP'!$A:$J,7,1),VLOOKUP(D926,'FIN CAL LOOKUP'!$A:$J,7,1))),"Not Applicable")</f>
        <v>APR, FY24</v>
      </c>
      <c r="N926" s="8" t="str">
        <f>IFERROR(IF(I926="Booked",VLOOKUP(K926,'FIN CAL LOOKUP'!$A:$J,10,1),IF(I926="Complete",VLOOKUP(J926,'FIN CAL LOOKUP'!$A:$J,10,1),VLOOKUP(D926,'FIN CAL LOOKUP'!$A:$J,10,1))),"Not Applicable")</f>
        <v>Q4, FY24</v>
      </c>
    </row>
    <row r="927" spans="1:14" x14ac:dyDescent="0.25">
      <c r="A927" t="s">
        <v>1</v>
      </c>
      <c r="B927" t="s">
        <v>132</v>
      </c>
      <c r="C927" t="s">
        <v>14</v>
      </c>
      <c r="D927" s="3">
        <v>45397</v>
      </c>
      <c r="E927" t="s">
        <v>144</v>
      </c>
      <c r="F927" t="s">
        <v>145</v>
      </c>
      <c r="G927" t="s">
        <v>146</v>
      </c>
      <c r="H927" t="s">
        <v>1369</v>
      </c>
      <c r="I927" t="s">
        <v>5</v>
      </c>
      <c r="J927" s="3"/>
      <c r="K927" s="3">
        <v>45721</v>
      </c>
      <c r="M927" s="8" t="str">
        <f>IFERROR(IF(I927="Booked",VLOOKUP(K927,'FIN CAL LOOKUP'!$A:$J,7,1),IF(I927="Complete",VLOOKUP(J927,'FIN CAL LOOKUP'!$A:$J,7,1),VLOOKUP(D927,'FIN CAL LOOKUP'!$A:$J,7,1))),"Not Applicable")</f>
        <v>MAR, FY25</v>
      </c>
      <c r="N927" s="8" t="str">
        <f>IFERROR(IF(I927="Booked",VLOOKUP(K927,'FIN CAL LOOKUP'!$A:$J,10,1),IF(I927="Complete",VLOOKUP(J927,'FIN CAL LOOKUP'!$A:$J,10,1),VLOOKUP(D927,'FIN CAL LOOKUP'!$A:$J,10,1))),"Not Applicable")</f>
        <v>Q3, FY25</v>
      </c>
    </row>
    <row r="928" spans="1:14" x14ac:dyDescent="0.25">
      <c r="A928" t="s">
        <v>1</v>
      </c>
      <c r="B928" t="s">
        <v>132</v>
      </c>
      <c r="C928" t="s">
        <v>14</v>
      </c>
      <c r="D928" s="3">
        <v>45397</v>
      </c>
      <c r="E928" t="s">
        <v>144</v>
      </c>
      <c r="F928" t="s">
        <v>145</v>
      </c>
      <c r="G928" t="s">
        <v>146</v>
      </c>
      <c r="H928" t="s">
        <v>1369</v>
      </c>
      <c r="I928" t="s">
        <v>17</v>
      </c>
      <c r="J928" s="3">
        <v>45400</v>
      </c>
      <c r="K928" s="3">
        <v>45376</v>
      </c>
      <c r="M928" s="8" t="str">
        <f>IFERROR(IF(I928="Booked",VLOOKUP(K928,'FIN CAL LOOKUP'!$A:$J,7,1),IF(I928="Complete",VLOOKUP(J928,'FIN CAL LOOKUP'!$A:$J,7,1),VLOOKUP(D928,'FIN CAL LOOKUP'!$A:$J,7,1))),"Not Applicable")</f>
        <v>APR, FY24</v>
      </c>
      <c r="N928" s="8" t="str">
        <f>IFERROR(IF(I928="Booked",VLOOKUP(K928,'FIN CAL LOOKUP'!$A:$J,10,1),IF(I928="Complete",VLOOKUP(J928,'FIN CAL LOOKUP'!$A:$J,10,1),VLOOKUP(D928,'FIN CAL LOOKUP'!$A:$J,10,1))),"Not Applicable")</f>
        <v>Q4, FY24</v>
      </c>
    </row>
    <row r="929" spans="1:14" x14ac:dyDescent="0.25">
      <c r="A929" t="s">
        <v>1</v>
      </c>
      <c r="B929" t="s">
        <v>132</v>
      </c>
      <c r="C929" t="s">
        <v>14</v>
      </c>
      <c r="D929" s="3">
        <v>45397</v>
      </c>
      <c r="E929" t="s">
        <v>144</v>
      </c>
      <c r="F929" t="s">
        <v>145</v>
      </c>
      <c r="G929" t="s">
        <v>146</v>
      </c>
      <c r="H929" t="s">
        <v>1370</v>
      </c>
      <c r="I929" t="s">
        <v>5</v>
      </c>
      <c r="J929" s="3"/>
      <c r="K929" s="3">
        <v>45721</v>
      </c>
      <c r="M929" s="8" t="str">
        <f>IFERROR(IF(I929="Booked",VLOOKUP(K929,'FIN CAL LOOKUP'!$A:$J,7,1),IF(I929="Complete",VLOOKUP(J929,'FIN CAL LOOKUP'!$A:$J,7,1),VLOOKUP(D929,'FIN CAL LOOKUP'!$A:$J,7,1))),"Not Applicable")</f>
        <v>MAR, FY25</v>
      </c>
      <c r="N929" s="8" t="str">
        <f>IFERROR(IF(I929="Booked",VLOOKUP(K929,'FIN CAL LOOKUP'!$A:$J,10,1),IF(I929="Complete",VLOOKUP(J929,'FIN CAL LOOKUP'!$A:$J,10,1),VLOOKUP(D929,'FIN CAL LOOKUP'!$A:$J,10,1))),"Not Applicable")</f>
        <v>Q3, FY25</v>
      </c>
    </row>
    <row r="930" spans="1:14" x14ac:dyDescent="0.25">
      <c r="A930" t="s">
        <v>1</v>
      </c>
      <c r="B930" t="s">
        <v>132</v>
      </c>
      <c r="C930" t="s">
        <v>14</v>
      </c>
      <c r="D930" s="3">
        <v>45397</v>
      </c>
      <c r="E930" t="s">
        <v>144</v>
      </c>
      <c r="F930" t="s">
        <v>145</v>
      </c>
      <c r="G930" t="s">
        <v>146</v>
      </c>
      <c r="H930" t="s">
        <v>1370</v>
      </c>
      <c r="I930" t="s">
        <v>17</v>
      </c>
      <c r="J930" s="3">
        <v>45400</v>
      </c>
      <c r="K930" s="3">
        <v>45376</v>
      </c>
      <c r="M930" s="8" t="str">
        <f>IFERROR(IF(I930="Booked",VLOOKUP(K930,'FIN CAL LOOKUP'!$A:$J,7,1),IF(I930="Complete",VLOOKUP(J930,'FIN CAL LOOKUP'!$A:$J,7,1),VLOOKUP(D930,'FIN CAL LOOKUP'!$A:$J,7,1))),"Not Applicable")</f>
        <v>APR, FY24</v>
      </c>
      <c r="N930" s="8" t="str">
        <f>IFERROR(IF(I930="Booked",VLOOKUP(K930,'FIN CAL LOOKUP'!$A:$J,10,1),IF(I930="Complete",VLOOKUP(J930,'FIN CAL LOOKUP'!$A:$J,10,1),VLOOKUP(D930,'FIN CAL LOOKUP'!$A:$J,10,1))),"Not Applicable")</f>
        <v>Q4, FY24</v>
      </c>
    </row>
    <row r="931" spans="1:14" x14ac:dyDescent="0.25">
      <c r="A931" t="s">
        <v>1</v>
      </c>
      <c r="B931" t="s">
        <v>132</v>
      </c>
      <c r="C931" t="s">
        <v>14</v>
      </c>
      <c r="D931" s="3">
        <v>45397</v>
      </c>
      <c r="E931" t="s">
        <v>144</v>
      </c>
      <c r="F931" t="s">
        <v>145</v>
      </c>
      <c r="G931" t="s">
        <v>146</v>
      </c>
      <c r="H931" t="s">
        <v>8</v>
      </c>
      <c r="I931" t="s">
        <v>17</v>
      </c>
      <c r="J931" s="3">
        <v>45398</v>
      </c>
      <c r="K931" s="3">
        <v>45376</v>
      </c>
      <c r="M931" s="8" t="str">
        <f>IFERROR(IF(I931="Booked",VLOOKUP(K931,'FIN CAL LOOKUP'!$A:$J,7,1),IF(I931="Complete",VLOOKUP(J931,'FIN CAL LOOKUP'!$A:$J,7,1),VLOOKUP(D931,'FIN CAL LOOKUP'!$A:$J,7,1))),"Not Applicable")</f>
        <v>APR, FY24</v>
      </c>
      <c r="N931" s="8" t="str">
        <f>IFERROR(IF(I931="Booked",VLOOKUP(K931,'FIN CAL LOOKUP'!$A:$J,10,1),IF(I931="Complete",VLOOKUP(J931,'FIN CAL LOOKUP'!$A:$J,10,1),VLOOKUP(D931,'FIN CAL LOOKUP'!$A:$J,10,1))),"Not Applicable")</f>
        <v>Q4, FY24</v>
      </c>
    </row>
    <row r="932" spans="1:14" x14ac:dyDescent="0.25">
      <c r="A932" t="s">
        <v>1</v>
      </c>
      <c r="B932" t="s">
        <v>132</v>
      </c>
      <c r="C932" t="s">
        <v>14</v>
      </c>
      <c r="D932" s="3">
        <v>45397</v>
      </c>
      <c r="E932" t="s">
        <v>144</v>
      </c>
      <c r="F932" t="s">
        <v>145</v>
      </c>
      <c r="G932" t="s">
        <v>146</v>
      </c>
      <c r="H932" t="s">
        <v>9</v>
      </c>
      <c r="I932" t="s">
        <v>17</v>
      </c>
      <c r="J932" s="3">
        <v>45398</v>
      </c>
      <c r="K932" s="3">
        <v>45376</v>
      </c>
      <c r="M932" s="8" t="str">
        <f>IFERROR(IF(I932="Booked",VLOOKUP(K932,'FIN CAL LOOKUP'!$A:$J,7,1),IF(I932="Complete",VLOOKUP(J932,'FIN CAL LOOKUP'!$A:$J,7,1),VLOOKUP(D932,'FIN CAL LOOKUP'!$A:$J,7,1))),"Not Applicable")</f>
        <v>APR, FY24</v>
      </c>
      <c r="N932" s="8" t="str">
        <f>IFERROR(IF(I932="Booked",VLOOKUP(K932,'FIN CAL LOOKUP'!$A:$J,10,1),IF(I932="Complete",VLOOKUP(J932,'FIN CAL LOOKUP'!$A:$J,10,1),VLOOKUP(D932,'FIN CAL LOOKUP'!$A:$J,10,1))),"Not Applicable")</f>
        <v>Q4, FY24</v>
      </c>
    </row>
    <row r="933" spans="1:14" x14ac:dyDescent="0.25">
      <c r="A933" t="s">
        <v>1</v>
      </c>
      <c r="B933" t="s">
        <v>132</v>
      </c>
      <c r="C933" t="s">
        <v>14</v>
      </c>
      <c r="D933" s="3">
        <v>45397</v>
      </c>
      <c r="E933" t="s">
        <v>144</v>
      </c>
      <c r="F933" t="s">
        <v>145</v>
      </c>
      <c r="G933" t="s">
        <v>146</v>
      </c>
      <c r="H933" t="s">
        <v>10</v>
      </c>
      <c r="I933" t="s">
        <v>17</v>
      </c>
      <c r="J933" s="3">
        <v>45400</v>
      </c>
      <c r="K933" s="3">
        <v>45376</v>
      </c>
      <c r="M933" s="8" t="str">
        <f>IFERROR(IF(I933="Booked",VLOOKUP(K933,'FIN CAL LOOKUP'!$A:$J,7,1),IF(I933="Complete",VLOOKUP(J933,'FIN CAL LOOKUP'!$A:$J,7,1),VLOOKUP(D933,'FIN CAL LOOKUP'!$A:$J,7,1))),"Not Applicable")</f>
        <v>APR, FY24</v>
      </c>
      <c r="N933" s="8" t="str">
        <f>IFERROR(IF(I933="Booked",VLOOKUP(K933,'FIN CAL LOOKUP'!$A:$J,10,1),IF(I933="Complete",VLOOKUP(J933,'FIN CAL LOOKUP'!$A:$J,10,1),VLOOKUP(D933,'FIN CAL LOOKUP'!$A:$J,10,1))),"Not Applicable")</f>
        <v>Q4, FY24</v>
      </c>
    </row>
    <row r="934" spans="1:14" x14ac:dyDescent="0.25">
      <c r="A934" t="s">
        <v>1</v>
      </c>
      <c r="B934" t="s">
        <v>132</v>
      </c>
      <c r="C934" t="s">
        <v>14</v>
      </c>
      <c r="D934" s="3">
        <v>45397</v>
      </c>
      <c r="E934" t="s">
        <v>144</v>
      </c>
      <c r="F934" t="s">
        <v>145</v>
      </c>
      <c r="G934" t="s">
        <v>146</v>
      </c>
      <c r="H934" t="s">
        <v>11</v>
      </c>
      <c r="I934" t="s">
        <v>17</v>
      </c>
      <c r="J934" s="3">
        <v>45400</v>
      </c>
      <c r="K934" s="3">
        <v>45376</v>
      </c>
      <c r="M934" s="8" t="str">
        <f>IFERROR(IF(I934="Booked",VLOOKUP(K934,'FIN CAL LOOKUP'!$A:$J,7,1),IF(I934="Complete",VLOOKUP(J934,'FIN CAL LOOKUP'!$A:$J,7,1),VLOOKUP(D934,'FIN CAL LOOKUP'!$A:$J,7,1))),"Not Applicable")</f>
        <v>APR, FY24</v>
      </c>
      <c r="N934" s="8" t="str">
        <f>IFERROR(IF(I934="Booked",VLOOKUP(K934,'FIN CAL LOOKUP'!$A:$J,10,1),IF(I934="Complete",VLOOKUP(J934,'FIN CAL LOOKUP'!$A:$J,10,1),VLOOKUP(D934,'FIN CAL LOOKUP'!$A:$J,10,1))),"Not Applicable")</f>
        <v>Q4, FY24</v>
      </c>
    </row>
    <row r="935" spans="1:14" x14ac:dyDescent="0.25">
      <c r="A935" t="s">
        <v>30</v>
      </c>
      <c r="B935" t="s">
        <v>106</v>
      </c>
      <c r="C935" t="s">
        <v>32</v>
      </c>
      <c r="D935" s="3">
        <v>45369</v>
      </c>
      <c r="E935" t="s">
        <v>147</v>
      </c>
      <c r="F935" t="s">
        <v>148</v>
      </c>
      <c r="G935" t="s">
        <v>149</v>
      </c>
      <c r="H935" t="s">
        <v>4</v>
      </c>
      <c r="I935" t="s">
        <v>17</v>
      </c>
      <c r="J935" s="3">
        <v>45555</v>
      </c>
      <c r="K935" s="3">
        <v>45338</v>
      </c>
      <c r="M935" s="8" t="str">
        <f>IFERROR(IF(I935="Booked",VLOOKUP(K935,'FIN CAL LOOKUP'!$A:$J,7,1),IF(I935="Complete",VLOOKUP(J935,'FIN CAL LOOKUP'!$A:$J,7,1),VLOOKUP(D935,'FIN CAL LOOKUP'!$A:$J,7,1))),"Not Applicable")</f>
        <v>SEP, FY25</v>
      </c>
      <c r="N935" s="8" t="str">
        <f>IFERROR(IF(I935="Booked",VLOOKUP(K935,'FIN CAL LOOKUP'!$A:$J,10,1),IF(I935="Complete",VLOOKUP(J935,'FIN CAL LOOKUP'!$A:$J,10,1),VLOOKUP(D935,'FIN CAL LOOKUP'!$A:$J,10,1))),"Not Applicable")</f>
        <v>Q1, FY25</v>
      </c>
    </row>
    <row r="936" spans="1:14" x14ac:dyDescent="0.25">
      <c r="A936" t="s">
        <v>30</v>
      </c>
      <c r="B936" t="s">
        <v>106</v>
      </c>
      <c r="C936" t="s">
        <v>32</v>
      </c>
      <c r="D936" s="3">
        <v>45369</v>
      </c>
      <c r="E936" t="s">
        <v>147</v>
      </c>
      <c r="F936" t="s">
        <v>148</v>
      </c>
      <c r="G936" t="s">
        <v>149</v>
      </c>
      <c r="H936" t="s">
        <v>7</v>
      </c>
      <c r="I936" t="s">
        <v>17</v>
      </c>
      <c r="J936" s="3">
        <v>45555</v>
      </c>
      <c r="K936" s="3">
        <v>45338</v>
      </c>
      <c r="M936" s="8" t="str">
        <f>IFERROR(IF(I936="Booked",VLOOKUP(K936,'FIN CAL LOOKUP'!$A:$J,7,1),IF(I936="Complete",VLOOKUP(J936,'FIN CAL LOOKUP'!$A:$J,7,1),VLOOKUP(D936,'FIN CAL LOOKUP'!$A:$J,7,1))),"Not Applicable")</f>
        <v>SEP, FY25</v>
      </c>
      <c r="N936" s="8" t="str">
        <f>IFERROR(IF(I936="Booked",VLOOKUP(K936,'FIN CAL LOOKUP'!$A:$J,10,1),IF(I936="Complete",VLOOKUP(J936,'FIN CAL LOOKUP'!$A:$J,10,1),VLOOKUP(D936,'FIN CAL LOOKUP'!$A:$J,10,1))),"Not Applicable")</f>
        <v>Q1, FY25</v>
      </c>
    </row>
    <row r="937" spans="1:14" x14ac:dyDescent="0.25">
      <c r="A937" t="s">
        <v>30</v>
      </c>
      <c r="B937" t="s">
        <v>106</v>
      </c>
      <c r="C937" t="s">
        <v>32</v>
      </c>
      <c r="D937" s="3">
        <v>45369</v>
      </c>
      <c r="E937" t="s">
        <v>147</v>
      </c>
      <c r="F937" t="s">
        <v>148</v>
      </c>
      <c r="G937" t="s">
        <v>149</v>
      </c>
      <c r="H937" t="s">
        <v>1366</v>
      </c>
      <c r="I937" t="s">
        <v>5</v>
      </c>
      <c r="J937" s="3"/>
      <c r="K937" s="3">
        <v>45351</v>
      </c>
      <c r="M937" s="8" t="str">
        <f>IFERROR(IF(I937="Booked",VLOOKUP(K937,'FIN CAL LOOKUP'!$A:$J,7,1),IF(I937="Complete",VLOOKUP(J937,'FIN CAL LOOKUP'!$A:$J,7,1),VLOOKUP(D937,'FIN CAL LOOKUP'!$A:$J,7,1))),"Not Applicable")</f>
        <v>MAR, FY24</v>
      </c>
      <c r="N937" s="8" t="str">
        <f>IFERROR(IF(I937="Booked",VLOOKUP(K937,'FIN CAL LOOKUP'!$A:$J,10,1),IF(I937="Complete",VLOOKUP(J937,'FIN CAL LOOKUP'!$A:$J,10,1),VLOOKUP(D937,'FIN CAL LOOKUP'!$A:$J,10,1))),"Not Applicable")</f>
        <v>Q3, FY24</v>
      </c>
    </row>
    <row r="938" spans="1:14" x14ac:dyDescent="0.25">
      <c r="A938" t="s">
        <v>30</v>
      </c>
      <c r="B938" t="s">
        <v>106</v>
      </c>
      <c r="C938" t="s">
        <v>32</v>
      </c>
      <c r="D938" s="3">
        <v>45369</v>
      </c>
      <c r="E938" t="s">
        <v>147</v>
      </c>
      <c r="F938" t="s">
        <v>148</v>
      </c>
      <c r="G938" t="s">
        <v>149</v>
      </c>
      <c r="H938" t="s">
        <v>1367</v>
      </c>
      <c r="I938" t="s">
        <v>17</v>
      </c>
      <c r="J938" s="3">
        <v>45719</v>
      </c>
      <c r="K938" s="3">
        <v>45351</v>
      </c>
      <c r="M938" s="8" t="str">
        <f>IFERROR(IF(I938="Booked",VLOOKUP(K938,'FIN CAL LOOKUP'!$A:$J,7,1),IF(I938="Complete",VLOOKUP(J938,'FIN CAL LOOKUP'!$A:$J,7,1),VLOOKUP(D938,'FIN CAL LOOKUP'!$A:$J,7,1))),"Not Applicable")</f>
        <v>MAR, FY25</v>
      </c>
      <c r="N938" s="8" t="str">
        <f>IFERROR(IF(I938="Booked",VLOOKUP(K938,'FIN CAL LOOKUP'!$A:$J,10,1),IF(I938="Complete",VLOOKUP(J938,'FIN CAL LOOKUP'!$A:$J,10,1),VLOOKUP(D938,'FIN CAL LOOKUP'!$A:$J,10,1))),"Not Applicable")</f>
        <v>Q3, FY25</v>
      </c>
    </row>
    <row r="939" spans="1:14" x14ac:dyDescent="0.25">
      <c r="A939" t="s">
        <v>30</v>
      </c>
      <c r="B939" t="s">
        <v>106</v>
      </c>
      <c r="C939" t="s">
        <v>32</v>
      </c>
      <c r="D939" s="3">
        <v>45369</v>
      </c>
      <c r="E939" t="s">
        <v>147</v>
      </c>
      <c r="F939" t="s">
        <v>148</v>
      </c>
      <c r="G939" t="s">
        <v>149</v>
      </c>
      <c r="H939" t="s">
        <v>1367</v>
      </c>
      <c r="I939" t="s">
        <v>17</v>
      </c>
      <c r="J939" s="3">
        <v>45719</v>
      </c>
      <c r="K939" s="3">
        <v>45719</v>
      </c>
      <c r="M939" s="8" t="str">
        <f>IFERROR(IF(I939="Booked",VLOOKUP(K939,'FIN CAL LOOKUP'!$A:$J,7,1),IF(I939="Complete",VLOOKUP(J939,'FIN CAL LOOKUP'!$A:$J,7,1),VLOOKUP(D939,'FIN CAL LOOKUP'!$A:$J,7,1))),"Not Applicable")</f>
        <v>MAR, FY25</v>
      </c>
      <c r="N939" s="8" t="str">
        <f>IFERROR(IF(I939="Booked",VLOOKUP(K939,'FIN CAL LOOKUP'!$A:$J,10,1),IF(I939="Complete",VLOOKUP(J939,'FIN CAL LOOKUP'!$A:$J,10,1),VLOOKUP(D939,'FIN CAL LOOKUP'!$A:$J,10,1))),"Not Applicable")</f>
        <v>Q3, FY25</v>
      </c>
    </row>
    <row r="940" spans="1:14" x14ac:dyDescent="0.25">
      <c r="A940" t="s">
        <v>30</v>
      </c>
      <c r="B940" t="s">
        <v>106</v>
      </c>
      <c r="C940" t="s">
        <v>32</v>
      </c>
      <c r="D940" s="3">
        <v>45369</v>
      </c>
      <c r="E940" t="s">
        <v>147</v>
      </c>
      <c r="F940" t="s">
        <v>148</v>
      </c>
      <c r="G940" t="s">
        <v>149</v>
      </c>
      <c r="H940" t="s">
        <v>1368</v>
      </c>
      <c r="I940" t="s">
        <v>5</v>
      </c>
      <c r="J940" s="3"/>
      <c r="K940" s="3">
        <v>45351</v>
      </c>
      <c r="M940" s="8" t="str">
        <f>IFERROR(IF(I940="Booked",VLOOKUP(K940,'FIN CAL LOOKUP'!$A:$J,7,1),IF(I940="Complete",VLOOKUP(J940,'FIN CAL LOOKUP'!$A:$J,7,1),VLOOKUP(D940,'FIN CAL LOOKUP'!$A:$J,7,1))),"Not Applicable")</f>
        <v>MAR, FY24</v>
      </c>
      <c r="N940" s="8" t="str">
        <f>IFERROR(IF(I940="Booked",VLOOKUP(K940,'FIN CAL LOOKUP'!$A:$J,10,1),IF(I940="Complete",VLOOKUP(J940,'FIN CAL LOOKUP'!$A:$J,10,1),VLOOKUP(D940,'FIN CAL LOOKUP'!$A:$J,10,1))),"Not Applicable")</f>
        <v>Q3, FY24</v>
      </c>
    </row>
    <row r="941" spans="1:14" x14ac:dyDescent="0.25">
      <c r="A941" t="s">
        <v>30</v>
      </c>
      <c r="B941" t="s">
        <v>106</v>
      </c>
      <c r="C941" t="s">
        <v>32</v>
      </c>
      <c r="D941" s="3">
        <v>45369</v>
      </c>
      <c r="E941" t="s">
        <v>147</v>
      </c>
      <c r="F941" t="s">
        <v>148</v>
      </c>
      <c r="G941" t="s">
        <v>149</v>
      </c>
      <c r="H941" t="s">
        <v>1369</v>
      </c>
      <c r="I941" t="s">
        <v>5</v>
      </c>
      <c r="J941" s="3"/>
      <c r="K941" s="3">
        <v>45351</v>
      </c>
      <c r="M941" s="8" t="str">
        <f>IFERROR(IF(I941="Booked",VLOOKUP(K941,'FIN CAL LOOKUP'!$A:$J,7,1),IF(I941="Complete",VLOOKUP(J941,'FIN CAL LOOKUP'!$A:$J,7,1),VLOOKUP(D941,'FIN CAL LOOKUP'!$A:$J,7,1))),"Not Applicable")</f>
        <v>MAR, FY24</v>
      </c>
      <c r="N941" s="8" t="str">
        <f>IFERROR(IF(I941="Booked",VLOOKUP(K941,'FIN CAL LOOKUP'!$A:$J,10,1),IF(I941="Complete",VLOOKUP(J941,'FIN CAL LOOKUP'!$A:$J,10,1),VLOOKUP(D941,'FIN CAL LOOKUP'!$A:$J,10,1))),"Not Applicable")</f>
        <v>Q3, FY24</v>
      </c>
    </row>
    <row r="942" spans="1:14" x14ac:dyDescent="0.25">
      <c r="A942" t="s">
        <v>30</v>
      </c>
      <c r="B942" t="s">
        <v>106</v>
      </c>
      <c r="C942" t="s">
        <v>32</v>
      </c>
      <c r="D942" s="3">
        <v>45369</v>
      </c>
      <c r="E942" t="s">
        <v>147</v>
      </c>
      <c r="F942" t="s">
        <v>148</v>
      </c>
      <c r="G942" t="s">
        <v>149</v>
      </c>
      <c r="H942" t="s">
        <v>1370</v>
      </c>
      <c r="I942" t="s">
        <v>5</v>
      </c>
      <c r="J942" s="3"/>
      <c r="K942" s="3">
        <v>45351</v>
      </c>
      <c r="M942" s="8" t="str">
        <f>IFERROR(IF(I942="Booked",VLOOKUP(K942,'FIN CAL LOOKUP'!$A:$J,7,1),IF(I942="Complete",VLOOKUP(J942,'FIN CAL LOOKUP'!$A:$J,7,1),VLOOKUP(D942,'FIN CAL LOOKUP'!$A:$J,7,1))),"Not Applicable")</f>
        <v>MAR, FY24</v>
      </c>
      <c r="N942" s="8" t="str">
        <f>IFERROR(IF(I942="Booked",VLOOKUP(K942,'FIN CAL LOOKUP'!$A:$J,10,1),IF(I942="Complete",VLOOKUP(J942,'FIN CAL LOOKUP'!$A:$J,10,1),VLOOKUP(D942,'FIN CAL LOOKUP'!$A:$J,10,1))),"Not Applicable")</f>
        <v>Q3, FY24</v>
      </c>
    </row>
    <row r="943" spans="1:14" x14ac:dyDescent="0.25">
      <c r="A943" t="s">
        <v>30</v>
      </c>
      <c r="B943" t="s">
        <v>106</v>
      </c>
      <c r="C943" t="s">
        <v>32</v>
      </c>
      <c r="D943" s="3">
        <v>45369</v>
      </c>
      <c r="E943" t="s">
        <v>147</v>
      </c>
      <c r="F943" t="s">
        <v>148</v>
      </c>
      <c r="G943" t="s">
        <v>149</v>
      </c>
      <c r="H943" t="s">
        <v>8</v>
      </c>
      <c r="I943" t="s">
        <v>17</v>
      </c>
      <c r="J943" s="3">
        <v>45555</v>
      </c>
      <c r="K943" s="3">
        <v>45338</v>
      </c>
      <c r="M943" s="8" t="str">
        <f>IFERROR(IF(I943="Booked",VLOOKUP(K943,'FIN CAL LOOKUP'!$A:$J,7,1),IF(I943="Complete",VLOOKUP(J943,'FIN CAL LOOKUP'!$A:$J,7,1),VLOOKUP(D943,'FIN CAL LOOKUP'!$A:$J,7,1))),"Not Applicable")</f>
        <v>SEP, FY25</v>
      </c>
      <c r="N943" s="8" t="str">
        <f>IFERROR(IF(I943="Booked",VLOOKUP(K943,'FIN CAL LOOKUP'!$A:$J,10,1),IF(I943="Complete",VLOOKUP(J943,'FIN CAL LOOKUP'!$A:$J,10,1),VLOOKUP(D943,'FIN CAL LOOKUP'!$A:$J,10,1))),"Not Applicable")</f>
        <v>Q1, FY25</v>
      </c>
    </row>
    <row r="944" spans="1:14" x14ac:dyDescent="0.25">
      <c r="A944" t="s">
        <v>30</v>
      </c>
      <c r="B944" t="s">
        <v>106</v>
      </c>
      <c r="C944" t="s">
        <v>32</v>
      </c>
      <c r="D944" s="3">
        <v>45369</v>
      </c>
      <c r="E944" t="s">
        <v>147</v>
      </c>
      <c r="F944" t="s">
        <v>148</v>
      </c>
      <c r="G944" t="s">
        <v>149</v>
      </c>
      <c r="H944" t="s">
        <v>9</v>
      </c>
      <c r="I944" t="s">
        <v>17</v>
      </c>
      <c r="J944" s="3">
        <v>45555</v>
      </c>
      <c r="K944" s="3">
        <v>45338</v>
      </c>
      <c r="M944" s="8" t="str">
        <f>IFERROR(IF(I944="Booked",VLOOKUP(K944,'FIN CAL LOOKUP'!$A:$J,7,1),IF(I944="Complete",VLOOKUP(J944,'FIN CAL LOOKUP'!$A:$J,7,1),VLOOKUP(D944,'FIN CAL LOOKUP'!$A:$J,7,1))),"Not Applicable")</f>
        <v>SEP, FY25</v>
      </c>
      <c r="N944" s="8" t="str">
        <f>IFERROR(IF(I944="Booked",VLOOKUP(K944,'FIN CAL LOOKUP'!$A:$J,10,1),IF(I944="Complete",VLOOKUP(J944,'FIN CAL LOOKUP'!$A:$J,10,1),VLOOKUP(D944,'FIN CAL LOOKUP'!$A:$J,10,1))),"Not Applicable")</f>
        <v>Q1, FY25</v>
      </c>
    </row>
    <row r="945" spans="1:14" x14ac:dyDescent="0.25">
      <c r="A945" t="s">
        <v>30</v>
      </c>
      <c r="B945" t="s">
        <v>106</v>
      </c>
      <c r="C945" t="s">
        <v>32</v>
      </c>
      <c r="D945" s="3">
        <v>45369</v>
      </c>
      <c r="E945" t="s">
        <v>147</v>
      </c>
      <c r="F945" t="s">
        <v>148</v>
      </c>
      <c r="G945" t="s">
        <v>149</v>
      </c>
      <c r="H945" t="s">
        <v>10</v>
      </c>
      <c r="I945" t="s">
        <v>17</v>
      </c>
      <c r="J945" s="3">
        <v>45555</v>
      </c>
      <c r="K945" s="3">
        <v>45338</v>
      </c>
      <c r="M945" s="8" t="str">
        <f>IFERROR(IF(I945="Booked",VLOOKUP(K945,'FIN CAL LOOKUP'!$A:$J,7,1),IF(I945="Complete",VLOOKUP(J945,'FIN CAL LOOKUP'!$A:$J,7,1),VLOOKUP(D945,'FIN CAL LOOKUP'!$A:$J,7,1))),"Not Applicable")</f>
        <v>SEP, FY25</v>
      </c>
      <c r="N945" s="8" t="str">
        <f>IFERROR(IF(I945="Booked",VLOOKUP(K945,'FIN CAL LOOKUP'!$A:$J,10,1),IF(I945="Complete",VLOOKUP(J945,'FIN CAL LOOKUP'!$A:$J,10,1),VLOOKUP(D945,'FIN CAL LOOKUP'!$A:$J,10,1))),"Not Applicable")</f>
        <v>Q1, FY25</v>
      </c>
    </row>
    <row r="946" spans="1:14" x14ac:dyDescent="0.25">
      <c r="A946" t="s">
        <v>30</v>
      </c>
      <c r="B946" t="s">
        <v>106</v>
      </c>
      <c r="C946" t="s">
        <v>32</v>
      </c>
      <c r="D946" s="3">
        <v>45369</v>
      </c>
      <c r="E946" t="s">
        <v>147</v>
      </c>
      <c r="F946" t="s">
        <v>148</v>
      </c>
      <c r="G946" t="s">
        <v>149</v>
      </c>
      <c r="H946" t="s">
        <v>11</v>
      </c>
      <c r="I946" t="s">
        <v>17</v>
      </c>
      <c r="J946" s="3">
        <v>45555</v>
      </c>
      <c r="K946" s="3">
        <v>45338</v>
      </c>
      <c r="M946" s="8" t="str">
        <f>IFERROR(IF(I946="Booked",VLOOKUP(K946,'FIN CAL LOOKUP'!$A:$J,7,1),IF(I946="Complete",VLOOKUP(J946,'FIN CAL LOOKUP'!$A:$J,7,1),VLOOKUP(D946,'FIN CAL LOOKUP'!$A:$J,7,1))),"Not Applicable")</f>
        <v>SEP, FY25</v>
      </c>
      <c r="N946" s="8" t="str">
        <f>IFERROR(IF(I946="Booked",VLOOKUP(K946,'FIN CAL LOOKUP'!$A:$J,10,1),IF(I946="Complete",VLOOKUP(J946,'FIN CAL LOOKUP'!$A:$J,10,1),VLOOKUP(D946,'FIN CAL LOOKUP'!$A:$J,10,1))),"Not Applicable")</f>
        <v>Q1, FY25</v>
      </c>
    </row>
    <row r="947" spans="1:14" x14ac:dyDescent="0.25">
      <c r="A947" t="s">
        <v>12</v>
      </c>
      <c r="B947" t="s">
        <v>13</v>
      </c>
      <c r="C947" t="s">
        <v>16</v>
      </c>
      <c r="D947" s="3">
        <v>45362</v>
      </c>
      <c r="E947" t="s">
        <v>152</v>
      </c>
      <c r="F947" t="s">
        <v>153</v>
      </c>
      <c r="G947" t="s">
        <v>154</v>
      </c>
      <c r="H947" t="s">
        <v>4</v>
      </c>
      <c r="I947" t="s">
        <v>17</v>
      </c>
      <c r="J947" s="3">
        <v>45364</v>
      </c>
      <c r="K947" s="3">
        <v>45350</v>
      </c>
      <c r="M947" s="8" t="str">
        <f>IFERROR(IF(I947="Booked",VLOOKUP(K947,'FIN CAL LOOKUP'!$A:$J,7,1),IF(I947="Complete",VLOOKUP(J947,'FIN CAL LOOKUP'!$A:$J,7,1),VLOOKUP(D947,'FIN CAL LOOKUP'!$A:$J,7,1))),"Not Applicable")</f>
        <v>MAR, FY24</v>
      </c>
      <c r="N947" s="8" t="str">
        <f>IFERROR(IF(I947="Booked",VLOOKUP(K947,'FIN CAL LOOKUP'!$A:$J,10,1),IF(I947="Complete",VLOOKUP(J947,'FIN CAL LOOKUP'!$A:$J,10,1),VLOOKUP(D947,'FIN CAL LOOKUP'!$A:$J,10,1))),"Not Applicable")</f>
        <v>Q3, FY24</v>
      </c>
    </row>
    <row r="948" spans="1:14" x14ac:dyDescent="0.25">
      <c r="A948" t="s">
        <v>12</v>
      </c>
      <c r="B948" t="s">
        <v>13</v>
      </c>
      <c r="C948" t="s">
        <v>16</v>
      </c>
      <c r="D948" s="3">
        <v>45362</v>
      </c>
      <c r="E948" t="s">
        <v>152</v>
      </c>
      <c r="F948" t="s">
        <v>153</v>
      </c>
      <c r="G948" t="s">
        <v>154</v>
      </c>
      <c r="H948" t="s">
        <v>7</v>
      </c>
      <c r="I948" t="s">
        <v>17</v>
      </c>
      <c r="J948" s="3">
        <v>45364</v>
      </c>
      <c r="K948" s="3">
        <v>45350</v>
      </c>
      <c r="M948" s="8" t="str">
        <f>IFERROR(IF(I948="Booked",VLOOKUP(K948,'FIN CAL LOOKUP'!$A:$J,7,1),IF(I948="Complete",VLOOKUP(J948,'FIN CAL LOOKUP'!$A:$J,7,1),VLOOKUP(D948,'FIN CAL LOOKUP'!$A:$J,7,1))),"Not Applicable")</f>
        <v>MAR, FY24</v>
      </c>
      <c r="N948" s="8" t="str">
        <f>IFERROR(IF(I948="Booked",VLOOKUP(K948,'FIN CAL LOOKUP'!$A:$J,10,1),IF(I948="Complete",VLOOKUP(J948,'FIN CAL LOOKUP'!$A:$J,10,1),VLOOKUP(D948,'FIN CAL LOOKUP'!$A:$J,10,1))),"Not Applicable")</f>
        <v>Q3, FY24</v>
      </c>
    </row>
    <row r="949" spans="1:14" x14ac:dyDescent="0.25">
      <c r="A949" t="s">
        <v>12</v>
      </c>
      <c r="B949" t="s">
        <v>13</v>
      </c>
      <c r="C949" t="s">
        <v>16</v>
      </c>
      <c r="D949" s="3">
        <v>45362</v>
      </c>
      <c r="E949" t="s">
        <v>152</v>
      </c>
      <c r="F949" t="s">
        <v>153</v>
      </c>
      <c r="G949" t="s">
        <v>154</v>
      </c>
      <c r="H949" t="s">
        <v>1366</v>
      </c>
      <c r="I949" t="s">
        <v>17</v>
      </c>
      <c r="J949" s="3">
        <v>45364</v>
      </c>
      <c r="K949" s="3">
        <v>45351</v>
      </c>
      <c r="M949" s="8" t="str">
        <f>IFERROR(IF(I949="Booked",VLOOKUP(K949,'FIN CAL LOOKUP'!$A:$J,7,1),IF(I949="Complete",VLOOKUP(J949,'FIN CAL LOOKUP'!$A:$J,7,1),VLOOKUP(D949,'FIN CAL LOOKUP'!$A:$J,7,1))),"Not Applicable")</f>
        <v>MAR, FY24</v>
      </c>
      <c r="N949" s="8" t="str">
        <f>IFERROR(IF(I949="Booked",VLOOKUP(K949,'FIN CAL LOOKUP'!$A:$J,10,1),IF(I949="Complete",VLOOKUP(J949,'FIN CAL LOOKUP'!$A:$J,10,1),VLOOKUP(D949,'FIN CAL LOOKUP'!$A:$J,10,1))),"Not Applicable")</f>
        <v>Q3, FY24</v>
      </c>
    </row>
    <row r="950" spans="1:14" x14ac:dyDescent="0.25">
      <c r="A950" t="s">
        <v>12</v>
      </c>
      <c r="B950" t="s">
        <v>13</v>
      </c>
      <c r="C950" t="s">
        <v>16</v>
      </c>
      <c r="D950" s="3">
        <v>45362</v>
      </c>
      <c r="E950" t="s">
        <v>152</v>
      </c>
      <c r="F950" t="s">
        <v>153</v>
      </c>
      <c r="G950" t="s">
        <v>154</v>
      </c>
      <c r="H950" t="s">
        <v>1367</v>
      </c>
      <c r="I950" t="s">
        <v>17</v>
      </c>
      <c r="J950" s="3">
        <v>45364</v>
      </c>
      <c r="K950" s="3">
        <v>45351</v>
      </c>
      <c r="M950" s="8" t="str">
        <f>IFERROR(IF(I950="Booked",VLOOKUP(K950,'FIN CAL LOOKUP'!$A:$J,7,1),IF(I950="Complete",VLOOKUP(J950,'FIN CAL LOOKUP'!$A:$J,7,1),VLOOKUP(D950,'FIN CAL LOOKUP'!$A:$J,7,1))),"Not Applicable")</f>
        <v>MAR, FY24</v>
      </c>
      <c r="N950" s="8" t="str">
        <f>IFERROR(IF(I950="Booked",VLOOKUP(K950,'FIN CAL LOOKUP'!$A:$J,10,1),IF(I950="Complete",VLOOKUP(J950,'FIN CAL LOOKUP'!$A:$J,10,1),VLOOKUP(D950,'FIN CAL LOOKUP'!$A:$J,10,1))),"Not Applicable")</f>
        <v>Q3, FY24</v>
      </c>
    </row>
    <row r="951" spans="1:14" x14ac:dyDescent="0.25">
      <c r="A951" t="s">
        <v>12</v>
      </c>
      <c r="B951" t="s">
        <v>13</v>
      </c>
      <c r="C951" t="s">
        <v>16</v>
      </c>
      <c r="D951" s="3">
        <v>45362</v>
      </c>
      <c r="E951" t="s">
        <v>152</v>
      </c>
      <c r="F951" t="s">
        <v>153</v>
      </c>
      <c r="G951" t="s">
        <v>154</v>
      </c>
      <c r="H951" t="s">
        <v>1368</v>
      </c>
      <c r="I951" t="s">
        <v>17</v>
      </c>
      <c r="J951" s="3">
        <v>45364</v>
      </c>
      <c r="K951" s="3">
        <v>45351</v>
      </c>
      <c r="M951" s="8" t="str">
        <f>IFERROR(IF(I951="Booked",VLOOKUP(K951,'FIN CAL LOOKUP'!$A:$J,7,1),IF(I951="Complete",VLOOKUP(J951,'FIN CAL LOOKUP'!$A:$J,7,1),VLOOKUP(D951,'FIN CAL LOOKUP'!$A:$J,7,1))),"Not Applicable")</f>
        <v>MAR, FY24</v>
      </c>
      <c r="N951" s="8" t="str">
        <f>IFERROR(IF(I951="Booked",VLOOKUP(K951,'FIN CAL LOOKUP'!$A:$J,10,1),IF(I951="Complete",VLOOKUP(J951,'FIN CAL LOOKUP'!$A:$J,10,1),VLOOKUP(D951,'FIN CAL LOOKUP'!$A:$J,10,1))),"Not Applicable")</f>
        <v>Q3, FY24</v>
      </c>
    </row>
    <row r="952" spans="1:14" x14ac:dyDescent="0.25">
      <c r="A952" t="s">
        <v>12</v>
      </c>
      <c r="B952" t="s">
        <v>13</v>
      </c>
      <c r="C952" t="s">
        <v>16</v>
      </c>
      <c r="D952" s="3">
        <v>45362</v>
      </c>
      <c r="E952" t="s">
        <v>152</v>
      </c>
      <c r="F952" t="s">
        <v>153</v>
      </c>
      <c r="G952" t="s">
        <v>154</v>
      </c>
      <c r="H952" t="s">
        <v>1369</v>
      </c>
      <c r="I952" t="s">
        <v>17</v>
      </c>
      <c r="J952" s="3">
        <v>45366</v>
      </c>
      <c r="K952" s="3">
        <v>45351</v>
      </c>
      <c r="M952" s="8" t="str">
        <f>IFERROR(IF(I952="Booked",VLOOKUP(K952,'FIN CAL LOOKUP'!$A:$J,7,1),IF(I952="Complete",VLOOKUP(J952,'FIN CAL LOOKUP'!$A:$J,7,1),VLOOKUP(D952,'FIN CAL LOOKUP'!$A:$J,7,1))),"Not Applicable")</f>
        <v>MAR, FY24</v>
      </c>
      <c r="N952" s="8" t="str">
        <f>IFERROR(IF(I952="Booked",VLOOKUP(K952,'FIN CAL LOOKUP'!$A:$J,10,1),IF(I952="Complete",VLOOKUP(J952,'FIN CAL LOOKUP'!$A:$J,10,1),VLOOKUP(D952,'FIN CAL LOOKUP'!$A:$J,10,1))),"Not Applicable")</f>
        <v>Q3, FY24</v>
      </c>
    </row>
    <row r="953" spans="1:14" x14ac:dyDescent="0.25">
      <c r="A953" t="s">
        <v>12</v>
      </c>
      <c r="B953" t="s">
        <v>13</v>
      </c>
      <c r="C953" t="s">
        <v>16</v>
      </c>
      <c r="D953" s="3">
        <v>45362</v>
      </c>
      <c r="E953" t="s">
        <v>152</v>
      </c>
      <c r="F953" t="s">
        <v>153</v>
      </c>
      <c r="G953" t="s">
        <v>154</v>
      </c>
      <c r="H953" t="s">
        <v>1370</v>
      </c>
      <c r="I953" t="s">
        <v>17</v>
      </c>
      <c r="J953" s="3">
        <v>45366</v>
      </c>
      <c r="K953" s="3">
        <v>45351</v>
      </c>
      <c r="M953" s="8" t="str">
        <f>IFERROR(IF(I953="Booked",VLOOKUP(K953,'FIN CAL LOOKUP'!$A:$J,7,1),IF(I953="Complete",VLOOKUP(J953,'FIN CAL LOOKUP'!$A:$J,7,1),VLOOKUP(D953,'FIN CAL LOOKUP'!$A:$J,7,1))),"Not Applicable")</f>
        <v>MAR, FY24</v>
      </c>
      <c r="N953" s="8" t="str">
        <f>IFERROR(IF(I953="Booked",VLOOKUP(K953,'FIN CAL LOOKUP'!$A:$J,10,1),IF(I953="Complete",VLOOKUP(J953,'FIN CAL LOOKUP'!$A:$J,10,1),VLOOKUP(D953,'FIN CAL LOOKUP'!$A:$J,10,1))),"Not Applicable")</f>
        <v>Q3, FY24</v>
      </c>
    </row>
    <row r="954" spans="1:14" x14ac:dyDescent="0.25">
      <c r="A954" t="s">
        <v>12</v>
      </c>
      <c r="B954" t="s">
        <v>13</v>
      </c>
      <c r="C954" t="s">
        <v>16</v>
      </c>
      <c r="D954" s="3">
        <v>45362</v>
      </c>
      <c r="E954" t="s">
        <v>152</v>
      </c>
      <c r="F954" t="s">
        <v>153</v>
      </c>
      <c r="G954" t="s">
        <v>154</v>
      </c>
      <c r="H954" t="s">
        <v>8</v>
      </c>
      <c r="I954" t="s">
        <v>17</v>
      </c>
      <c r="J954" s="3">
        <v>45364</v>
      </c>
      <c r="K954" s="3">
        <v>45350</v>
      </c>
      <c r="M954" s="8" t="str">
        <f>IFERROR(IF(I954="Booked",VLOOKUP(K954,'FIN CAL LOOKUP'!$A:$J,7,1),IF(I954="Complete",VLOOKUP(J954,'FIN CAL LOOKUP'!$A:$J,7,1),VLOOKUP(D954,'FIN CAL LOOKUP'!$A:$J,7,1))),"Not Applicable")</f>
        <v>MAR, FY24</v>
      </c>
      <c r="N954" s="8" t="str">
        <f>IFERROR(IF(I954="Booked",VLOOKUP(K954,'FIN CAL LOOKUP'!$A:$J,10,1),IF(I954="Complete",VLOOKUP(J954,'FIN CAL LOOKUP'!$A:$J,10,1),VLOOKUP(D954,'FIN CAL LOOKUP'!$A:$J,10,1))),"Not Applicable")</f>
        <v>Q3, FY24</v>
      </c>
    </row>
    <row r="955" spans="1:14" x14ac:dyDescent="0.25">
      <c r="A955" t="s">
        <v>12</v>
      </c>
      <c r="B955" t="s">
        <v>13</v>
      </c>
      <c r="C955" t="s">
        <v>16</v>
      </c>
      <c r="D955" s="3">
        <v>45362</v>
      </c>
      <c r="E955" t="s">
        <v>152</v>
      </c>
      <c r="F955" t="s">
        <v>153</v>
      </c>
      <c r="G955" t="s">
        <v>154</v>
      </c>
      <c r="H955" t="s">
        <v>9</v>
      </c>
      <c r="I955" t="s">
        <v>17</v>
      </c>
      <c r="J955" s="3">
        <v>45363</v>
      </c>
      <c r="K955" s="3">
        <v>45350</v>
      </c>
      <c r="M955" s="8" t="str">
        <f>IFERROR(IF(I955="Booked",VLOOKUP(K955,'FIN CAL LOOKUP'!$A:$J,7,1),IF(I955="Complete",VLOOKUP(J955,'FIN CAL LOOKUP'!$A:$J,7,1),VLOOKUP(D955,'FIN CAL LOOKUP'!$A:$J,7,1))),"Not Applicable")</f>
        <v>MAR, FY24</v>
      </c>
      <c r="N955" s="8" t="str">
        <f>IFERROR(IF(I955="Booked",VLOOKUP(K955,'FIN CAL LOOKUP'!$A:$J,10,1),IF(I955="Complete",VLOOKUP(J955,'FIN CAL LOOKUP'!$A:$J,10,1),VLOOKUP(D955,'FIN CAL LOOKUP'!$A:$J,10,1))),"Not Applicable")</f>
        <v>Q3, FY24</v>
      </c>
    </row>
    <row r="956" spans="1:14" x14ac:dyDescent="0.25">
      <c r="A956" t="s">
        <v>12</v>
      </c>
      <c r="B956" t="s">
        <v>13</v>
      </c>
      <c r="C956" t="s">
        <v>16</v>
      </c>
      <c r="D956" s="3">
        <v>45362</v>
      </c>
      <c r="E956" t="s">
        <v>152</v>
      </c>
      <c r="F956" t="s">
        <v>153</v>
      </c>
      <c r="G956" t="s">
        <v>154</v>
      </c>
      <c r="H956" t="s">
        <v>10</v>
      </c>
      <c r="I956" t="s">
        <v>17</v>
      </c>
      <c r="J956" s="3">
        <v>45364</v>
      </c>
      <c r="K956" s="3">
        <v>45350</v>
      </c>
      <c r="M956" s="8" t="str">
        <f>IFERROR(IF(I956="Booked",VLOOKUP(K956,'FIN CAL LOOKUP'!$A:$J,7,1),IF(I956="Complete",VLOOKUP(J956,'FIN CAL LOOKUP'!$A:$J,7,1),VLOOKUP(D956,'FIN CAL LOOKUP'!$A:$J,7,1))),"Not Applicable")</f>
        <v>MAR, FY24</v>
      </c>
      <c r="N956" s="8" t="str">
        <f>IFERROR(IF(I956="Booked",VLOOKUP(K956,'FIN CAL LOOKUP'!$A:$J,10,1),IF(I956="Complete",VLOOKUP(J956,'FIN CAL LOOKUP'!$A:$J,10,1),VLOOKUP(D956,'FIN CAL LOOKUP'!$A:$J,10,1))),"Not Applicable")</f>
        <v>Q3, FY24</v>
      </c>
    </row>
    <row r="957" spans="1:14" x14ac:dyDescent="0.25">
      <c r="A957" t="s">
        <v>12</v>
      </c>
      <c r="B957" t="s">
        <v>13</v>
      </c>
      <c r="C957" t="s">
        <v>16</v>
      </c>
      <c r="D957" s="3">
        <v>45362</v>
      </c>
      <c r="E957" t="s">
        <v>152</v>
      </c>
      <c r="F957" t="s">
        <v>153</v>
      </c>
      <c r="G957" t="s">
        <v>154</v>
      </c>
      <c r="H957" t="s">
        <v>11</v>
      </c>
      <c r="I957" t="s">
        <v>17</v>
      </c>
      <c r="J957" s="3">
        <v>45364</v>
      </c>
      <c r="K957" s="3">
        <v>45350</v>
      </c>
      <c r="M957" s="8" t="str">
        <f>IFERROR(IF(I957="Booked",VLOOKUP(K957,'FIN CAL LOOKUP'!$A:$J,7,1),IF(I957="Complete",VLOOKUP(J957,'FIN CAL LOOKUP'!$A:$J,7,1),VLOOKUP(D957,'FIN CAL LOOKUP'!$A:$J,7,1))),"Not Applicable")</f>
        <v>MAR, FY24</v>
      </c>
      <c r="N957" s="8" t="str">
        <f>IFERROR(IF(I957="Booked",VLOOKUP(K957,'FIN CAL LOOKUP'!$A:$J,10,1),IF(I957="Complete",VLOOKUP(J957,'FIN CAL LOOKUP'!$A:$J,10,1),VLOOKUP(D957,'FIN CAL LOOKUP'!$A:$J,10,1))),"Not Applicable")</f>
        <v>Q3, FY24</v>
      </c>
    </row>
    <row r="958" spans="1:14" x14ac:dyDescent="0.25">
      <c r="A958" t="s">
        <v>30</v>
      </c>
      <c r="B958" t="s">
        <v>156</v>
      </c>
      <c r="C958" t="s">
        <v>32</v>
      </c>
      <c r="D958" s="3">
        <v>45355</v>
      </c>
      <c r="E958" t="s">
        <v>157</v>
      </c>
      <c r="F958" t="s">
        <v>158</v>
      </c>
      <c r="G958" t="s">
        <v>159</v>
      </c>
      <c r="H958" t="s">
        <v>4</v>
      </c>
      <c r="I958" t="s">
        <v>17</v>
      </c>
      <c r="J958" s="3">
        <v>45363</v>
      </c>
      <c r="K958" s="3">
        <v>45322</v>
      </c>
      <c r="M958" s="8" t="str">
        <f>IFERROR(IF(I958="Booked",VLOOKUP(K958,'FIN CAL LOOKUP'!$A:$J,7,1),IF(I958="Complete",VLOOKUP(J958,'FIN CAL LOOKUP'!$A:$J,7,1),VLOOKUP(D958,'FIN CAL LOOKUP'!$A:$J,7,1))),"Not Applicable")</f>
        <v>MAR, FY24</v>
      </c>
      <c r="N958" s="8" t="str">
        <f>IFERROR(IF(I958="Booked",VLOOKUP(K958,'FIN CAL LOOKUP'!$A:$J,10,1),IF(I958="Complete",VLOOKUP(J958,'FIN CAL LOOKUP'!$A:$J,10,1),VLOOKUP(D958,'FIN CAL LOOKUP'!$A:$J,10,1))),"Not Applicable")</f>
        <v>Q3, FY24</v>
      </c>
    </row>
    <row r="959" spans="1:14" x14ac:dyDescent="0.25">
      <c r="A959" t="s">
        <v>30</v>
      </c>
      <c r="B959" t="s">
        <v>156</v>
      </c>
      <c r="C959" t="s">
        <v>32</v>
      </c>
      <c r="D959" s="3">
        <v>45355</v>
      </c>
      <c r="E959" t="s">
        <v>157</v>
      </c>
      <c r="F959" t="s">
        <v>158</v>
      </c>
      <c r="G959" t="s">
        <v>159</v>
      </c>
      <c r="H959" t="s">
        <v>7</v>
      </c>
      <c r="I959" t="s">
        <v>17</v>
      </c>
      <c r="J959" s="3">
        <v>45363</v>
      </c>
      <c r="K959" s="3">
        <v>45322</v>
      </c>
      <c r="M959" s="8" t="str">
        <f>IFERROR(IF(I959="Booked",VLOOKUP(K959,'FIN CAL LOOKUP'!$A:$J,7,1),IF(I959="Complete",VLOOKUP(J959,'FIN CAL LOOKUP'!$A:$J,7,1),VLOOKUP(D959,'FIN CAL LOOKUP'!$A:$J,7,1))),"Not Applicable")</f>
        <v>MAR, FY24</v>
      </c>
      <c r="N959" s="8" t="str">
        <f>IFERROR(IF(I959="Booked",VLOOKUP(K959,'FIN CAL LOOKUP'!$A:$J,10,1),IF(I959="Complete",VLOOKUP(J959,'FIN CAL LOOKUP'!$A:$J,10,1),VLOOKUP(D959,'FIN CAL LOOKUP'!$A:$J,10,1))),"Not Applicable")</f>
        <v>Q3, FY24</v>
      </c>
    </row>
    <row r="960" spans="1:14" x14ac:dyDescent="0.25">
      <c r="A960" t="s">
        <v>30</v>
      </c>
      <c r="B960" t="s">
        <v>156</v>
      </c>
      <c r="C960" t="s">
        <v>32</v>
      </c>
      <c r="D960" s="3">
        <v>45355</v>
      </c>
      <c r="E960" t="s">
        <v>157</v>
      </c>
      <c r="F960" t="s">
        <v>158</v>
      </c>
      <c r="G960" t="s">
        <v>159</v>
      </c>
      <c r="H960" t="s">
        <v>1366</v>
      </c>
      <c r="I960" t="s">
        <v>17</v>
      </c>
      <c r="J960" s="3">
        <v>45359</v>
      </c>
      <c r="K960" s="3">
        <v>45351</v>
      </c>
      <c r="M960" s="8" t="str">
        <f>IFERROR(IF(I960="Booked",VLOOKUP(K960,'FIN CAL LOOKUP'!$A:$J,7,1),IF(I960="Complete",VLOOKUP(J960,'FIN CAL LOOKUP'!$A:$J,7,1),VLOOKUP(D960,'FIN CAL LOOKUP'!$A:$J,7,1))),"Not Applicable")</f>
        <v>MAR, FY24</v>
      </c>
      <c r="N960" s="8" t="str">
        <f>IFERROR(IF(I960="Booked",VLOOKUP(K960,'FIN CAL LOOKUP'!$A:$J,10,1),IF(I960="Complete",VLOOKUP(J960,'FIN CAL LOOKUP'!$A:$J,10,1),VLOOKUP(D960,'FIN CAL LOOKUP'!$A:$J,10,1))),"Not Applicable")</f>
        <v>Q3, FY24</v>
      </c>
    </row>
    <row r="961" spans="1:14" x14ac:dyDescent="0.25">
      <c r="A961" t="s">
        <v>30</v>
      </c>
      <c r="B961" t="s">
        <v>156</v>
      </c>
      <c r="C961" t="s">
        <v>32</v>
      </c>
      <c r="D961" s="3">
        <v>45355</v>
      </c>
      <c r="E961" t="s">
        <v>157</v>
      </c>
      <c r="F961" t="s">
        <v>158</v>
      </c>
      <c r="G961" t="s">
        <v>159</v>
      </c>
      <c r="H961" t="s">
        <v>1367</v>
      </c>
      <c r="I961" t="s">
        <v>17</v>
      </c>
      <c r="J961" s="3">
        <v>45363</v>
      </c>
      <c r="K961" s="3">
        <v>45351</v>
      </c>
      <c r="M961" s="8" t="str">
        <f>IFERROR(IF(I961="Booked",VLOOKUP(K961,'FIN CAL LOOKUP'!$A:$J,7,1),IF(I961="Complete",VLOOKUP(J961,'FIN CAL LOOKUP'!$A:$J,7,1),VLOOKUP(D961,'FIN CAL LOOKUP'!$A:$J,7,1))),"Not Applicable")</f>
        <v>MAR, FY24</v>
      </c>
      <c r="N961" s="8" t="str">
        <f>IFERROR(IF(I961="Booked",VLOOKUP(K961,'FIN CAL LOOKUP'!$A:$J,10,1),IF(I961="Complete",VLOOKUP(J961,'FIN CAL LOOKUP'!$A:$J,10,1),VLOOKUP(D961,'FIN CAL LOOKUP'!$A:$J,10,1))),"Not Applicable")</f>
        <v>Q3, FY24</v>
      </c>
    </row>
    <row r="962" spans="1:14" x14ac:dyDescent="0.25">
      <c r="A962" t="s">
        <v>30</v>
      </c>
      <c r="B962" t="s">
        <v>156</v>
      </c>
      <c r="C962" t="s">
        <v>32</v>
      </c>
      <c r="D962" s="3">
        <v>45355</v>
      </c>
      <c r="E962" t="s">
        <v>157</v>
      </c>
      <c r="F962" t="s">
        <v>158</v>
      </c>
      <c r="G962" t="s">
        <v>159</v>
      </c>
      <c r="H962" t="s">
        <v>1368</v>
      </c>
      <c r="I962" t="s">
        <v>17</v>
      </c>
      <c r="J962" s="3">
        <v>45363</v>
      </c>
      <c r="K962" s="3">
        <v>45351</v>
      </c>
      <c r="M962" s="8" t="str">
        <f>IFERROR(IF(I962="Booked",VLOOKUP(K962,'FIN CAL LOOKUP'!$A:$J,7,1),IF(I962="Complete",VLOOKUP(J962,'FIN CAL LOOKUP'!$A:$J,7,1),VLOOKUP(D962,'FIN CAL LOOKUP'!$A:$J,7,1))),"Not Applicable")</f>
        <v>MAR, FY24</v>
      </c>
      <c r="N962" s="8" t="str">
        <f>IFERROR(IF(I962="Booked",VLOOKUP(K962,'FIN CAL LOOKUP'!$A:$J,10,1),IF(I962="Complete",VLOOKUP(J962,'FIN CAL LOOKUP'!$A:$J,10,1),VLOOKUP(D962,'FIN CAL LOOKUP'!$A:$J,10,1))),"Not Applicable")</f>
        <v>Q3, FY24</v>
      </c>
    </row>
    <row r="963" spans="1:14" x14ac:dyDescent="0.25">
      <c r="A963" t="s">
        <v>30</v>
      </c>
      <c r="B963" t="s">
        <v>156</v>
      </c>
      <c r="C963" t="s">
        <v>32</v>
      </c>
      <c r="D963" s="3">
        <v>45355</v>
      </c>
      <c r="E963" t="s">
        <v>157</v>
      </c>
      <c r="F963" t="s">
        <v>158</v>
      </c>
      <c r="G963" t="s">
        <v>159</v>
      </c>
      <c r="H963" t="s">
        <v>1369</v>
      </c>
      <c r="I963" t="s">
        <v>17</v>
      </c>
      <c r="J963" s="3">
        <v>45363</v>
      </c>
      <c r="K963" s="3">
        <v>45351</v>
      </c>
      <c r="M963" s="8" t="str">
        <f>IFERROR(IF(I963="Booked",VLOOKUP(K963,'FIN CAL LOOKUP'!$A:$J,7,1),IF(I963="Complete",VLOOKUP(J963,'FIN CAL LOOKUP'!$A:$J,7,1),VLOOKUP(D963,'FIN CAL LOOKUP'!$A:$J,7,1))),"Not Applicable")</f>
        <v>MAR, FY24</v>
      </c>
      <c r="N963" s="8" t="str">
        <f>IFERROR(IF(I963="Booked",VLOOKUP(K963,'FIN CAL LOOKUP'!$A:$J,10,1),IF(I963="Complete",VLOOKUP(J963,'FIN CAL LOOKUP'!$A:$J,10,1),VLOOKUP(D963,'FIN CAL LOOKUP'!$A:$J,10,1))),"Not Applicable")</f>
        <v>Q3, FY24</v>
      </c>
    </row>
    <row r="964" spans="1:14" x14ac:dyDescent="0.25">
      <c r="A964" t="s">
        <v>30</v>
      </c>
      <c r="B964" t="s">
        <v>156</v>
      </c>
      <c r="C964" t="s">
        <v>32</v>
      </c>
      <c r="D964" s="3">
        <v>45355</v>
      </c>
      <c r="E964" t="s">
        <v>157</v>
      </c>
      <c r="F964" t="s">
        <v>158</v>
      </c>
      <c r="G964" t="s">
        <v>159</v>
      </c>
      <c r="H964" t="s">
        <v>1370</v>
      </c>
      <c r="I964" t="s">
        <v>17</v>
      </c>
      <c r="J964" s="3">
        <v>45363</v>
      </c>
      <c r="K964" s="3">
        <v>45351</v>
      </c>
      <c r="M964" s="8" t="str">
        <f>IFERROR(IF(I964="Booked",VLOOKUP(K964,'FIN CAL LOOKUP'!$A:$J,7,1),IF(I964="Complete",VLOOKUP(J964,'FIN CAL LOOKUP'!$A:$J,7,1),VLOOKUP(D964,'FIN CAL LOOKUP'!$A:$J,7,1))),"Not Applicable")</f>
        <v>MAR, FY24</v>
      </c>
      <c r="N964" s="8" t="str">
        <f>IFERROR(IF(I964="Booked",VLOOKUP(K964,'FIN CAL LOOKUP'!$A:$J,10,1),IF(I964="Complete",VLOOKUP(J964,'FIN CAL LOOKUP'!$A:$J,10,1),VLOOKUP(D964,'FIN CAL LOOKUP'!$A:$J,10,1))),"Not Applicable")</f>
        <v>Q3, FY24</v>
      </c>
    </row>
    <row r="965" spans="1:14" x14ac:dyDescent="0.25">
      <c r="A965" t="s">
        <v>30</v>
      </c>
      <c r="B965" t="s">
        <v>156</v>
      </c>
      <c r="C965" t="s">
        <v>32</v>
      </c>
      <c r="D965" s="3">
        <v>45355</v>
      </c>
      <c r="E965" t="s">
        <v>157</v>
      </c>
      <c r="F965" t="s">
        <v>158</v>
      </c>
      <c r="G965" t="s">
        <v>159</v>
      </c>
      <c r="H965" t="s">
        <v>8</v>
      </c>
      <c r="I965" t="s">
        <v>17</v>
      </c>
      <c r="J965" s="3">
        <v>45363</v>
      </c>
      <c r="K965" s="3">
        <v>45322</v>
      </c>
      <c r="M965" s="8" t="str">
        <f>IFERROR(IF(I965="Booked",VLOOKUP(K965,'FIN CAL LOOKUP'!$A:$J,7,1),IF(I965="Complete",VLOOKUP(J965,'FIN CAL LOOKUP'!$A:$J,7,1),VLOOKUP(D965,'FIN CAL LOOKUP'!$A:$J,7,1))),"Not Applicable")</f>
        <v>MAR, FY24</v>
      </c>
      <c r="N965" s="8" t="str">
        <f>IFERROR(IF(I965="Booked",VLOOKUP(K965,'FIN CAL LOOKUP'!$A:$J,10,1),IF(I965="Complete",VLOOKUP(J965,'FIN CAL LOOKUP'!$A:$J,10,1),VLOOKUP(D965,'FIN CAL LOOKUP'!$A:$J,10,1))),"Not Applicable")</f>
        <v>Q3, FY24</v>
      </c>
    </row>
    <row r="966" spans="1:14" x14ac:dyDescent="0.25">
      <c r="A966" t="s">
        <v>30</v>
      </c>
      <c r="B966" t="s">
        <v>156</v>
      </c>
      <c r="C966" t="s">
        <v>32</v>
      </c>
      <c r="D966" s="3">
        <v>45355</v>
      </c>
      <c r="E966" t="s">
        <v>157</v>
      </c>
      <c r="F966" t="s">
        <v>158</v>
      </c>
      <c r="G966" t="s">
        <v>159</v>
      </c>
      <c r="H966" t="s">
        <v>9</v>
      </c>
      <c r="I966" t="s">
        <v>17</v>
      </c>
      <c r="J966" s="3">
        <v>45363</v>
      </c>
      <c r="K966" s="3">
        <v>45322</v>
      </c>
      <c r="M966" s="8" t="str">
        <f>IFERROR(IF(I966="Booked",VLOOKUP(K966,'FIN CAL LOOKUP'!$A:$J,7,1),IF(I966="Complete",VLOOKUP(J966,'FIN CAL LOOKUP'!$A:$J,7,1),VLOOKUP(D966,'FIN CAL LOOKUP'!$A:$J,7,1))),"Not Applicable")</f>
        <v>MAR, FY24</v>
      </c>
      <c r="N966" s="8" t="str">
        <f>IFERROR(IF(I966="Booked",VLOOKUP(K966,'FIN CAL LOOKUP'!$A:$J,10,1),IF(I966="Complete",VLOOKUP(J966,'FIN CAL LOOKUP'!$A:$J,10,1),VLOOKUP(D966,'FIN CAL LOOKUP'!$A:$J,10,1))),"Not Applicable")</f>
        <v>Q3, FY24</v>
      </c>
    </row>
    <row r="967" spans="1:14" x14ac:dyDescent="0.25">
      <c r="A967" t="s">
        <v>30</v>
      </c>
      <c r="B967" t="s">
        <v>156</v>
      </c>
      <c r="C967" t="s">
        <v>32</v>
      </c>
      <c r="D967" s="3">
        <v>45355</v>
      </c>
      <c r="E967" t="s">
        <v>157</v>
      </c>
      <c r="F967" t="s">
        <v>158</v>
      </c>
      <c r="G967" t="s">
        <v>159</v>
      </c>
      <c r="H967" t="s">
        <v>10</v>
      </c>
      <c r="I967" t="s">
        <v>17</v>
      </c>
      <c r="J967" s="3">
        <v>45359</v>
      </c>
      <c r="K967" s="3">
        <v>45322</v>
      </c>
      <c r="M967" s="8" t="str">
        <f>IFERROR(IF(I967="Booked",VLOOKUP(K967,'FIN CAL LOOKUP'!$A:$J,7,1),IF(I967="Complete",VLOOKUP(J967,'FIN CAL LOOKUP'!$A:$J,7,1),VLOOKUP(D967,'FIN CAL LOOKUP'!$A:$J,7,1))),"Not Applicable")</f>
        <v>MAR, FY24</v>
      </c>
      <c r="N967" s="8" t="str">
        <f>IFERROR(IF(I967="Booked",VLOOKUP(K967,'FIN CAL LOOKUP'!$A:$J,10,1),IF(I967="Complete",VLOOKUP(J967,'FIN CAL LOOKUP'!$A:$J,10,1),VLOOKUP(D967,'FIN CAL LOOKUP'!$A:$J,10,1))),"Not Applicable")</f>
        <v>Q3, FY24</v>
      </c>
    </row>
    <row r="968" spans="1:14" x14ac:dyDescent="0.25">
      <c r="A968" t="s">
        <v>30</v>
      </c>
      <c r="B968" t="s">
        <v>156</v>
      </c>
      <c r="C968" t="s">
        <v>32</v>
      </c>
      <c r="D968" s="3">
        <v>45355</v>
      </c>
      <c r="E968" t="s">
        <v>157</v>
      </c>
      <c r="F968" t="s">
        <v>158</v>
      </c>
      <c r="G968" t="s">
        <v>159</v>
      </c>
      <c r="H968" t="s">
        <v>11</v>
      </c>
      <c r="I968" t="s">
        <v>17</v>
      </c>
      <c r="J968" s="3">
        <v>45359</v>
      </c>
      <c r="K968" s="3">
        <v>45322</v>
      </c>
      <c r="M968" s="8" t="str">
        <f>IFERROR(IF(I968="Booked",VLOOKUP(K968,'FIN CAL LOOKUP'!$A:$J,7,1),IF(I968="Complete",VLOOKUP(J968,'FIN CAL LOOKUP'!$A:$J,7,1),VLOOKUP(D968,'FIN CAL LOOKUP'!$A:$J,7,1))),"Not Applicable")</f>
        <v>MAR, FY24</v>
      </c>
      <c r="N968" s="8" t="str">
        <f>IFERROR(IF(I968="Booked",VLOOKUP(K968,'FIN CAL LOOKUP'!$A:$J,10,1),IF(I968="Complete",VLOOKUP(J968,'FIN CAL LOOKUP'!$A:$J,10,1),VLOOKUP(D968,'FIN CAL LOOKUP'!$A:$J,10,1))),"Not Applicable")</f>
        <v>Q3, FY24</v>
      </c>
    </row>
    <row r="969" spans="1:14" x14ac:dyDescent="0.25">
      <c r="A969" t="s">
        <v>1</v>
      </c>
      <c r="B969" t="s">
        <v>2</v>
      </c>
      <c r="C969" t="s">
        <v>3</v>
      </c>
      <c r="D969" s="3">
        <v>45334</v>
      </c>
      <c r="E969" t="s">
        <v>161</v>
      </c>
      <c r="F969" t="s">
        <v>162</v>
      </c>
      <c r="G969" t="s">
        <v>6</v>
      </c>
      <c r="H969" t="s">
        <v>4</v>
      </c>
      <c r="I969" t="s">
        <v>17</v>
      </c>
      <c r="J969" s="3">
        <v>45336</v>
      </c>
      <c r="K969" s="3">
        <v>45324</v>
      </c>
      <c r="M969" s="8" t="str">
        <f>IFERROR(IF(I969="Booked",VLOOKUP(K969,'FIN CAL LOOKUP'!$A:$J,7,1),IF(I969="Complete",VLOOKUP(J969,'FIN CAL LOOKUP'!$A:$J,7,1),VLOOKUP(D969,'FIN CAL LOOKUP'!$A:$J,7,1))),"Not Applicable")</f>
        <v>FEB, FY24</v>
      </c>
      <c r="N969" s="8" t="str">
        <f>IFERROR(IF(I969="Booked",VLOOKUP(K969,'FIN CAL LOOKUP'!$A:$J,10,1),IF(I969="Complete",VLOOKUP(J969,'FIN CAL LOOKUP'!$A:$J,10,1),VLOOKUP(D969,'FIN CAL LOOKUP'!$A:$J,10,1))),"Not Applicable")</f>
        <v>Q3, FY24</v>
      </c>
    </row>
    <row r="970" spans="1:14" x14ac:dyDescent="0.25">
      <c r="A970" t="s">
        <v>1</v>
      </c>
      <c r="B970" t="s">
        <v>2</v>
      </c>
      <c r="C970" t="s">
        <v>3</v>
      </c>
      <c r="D970" s="3">
        <v>45334</v>
      </c>
      <c r="E970" t="s">
        <v>161</v>
      </c>
      <c r="F970" t="s">
        <v>162</v>
      </c>
      <c r="G970" t="s">
        <v>6</v>
      </c>
      <c r="H970" t="s">
        <v>7</v>
      </c>
      <c r="I970" t="s">
        <v>17</v>
      </c>
      <c r="J970" s="3">
        <v>45336</v>
      </c>
      <c r="K970" s="3">
        <v>45324</v>
      </c>
      <c r="M970" s="8" t="str">
        <f>IFERROR(IF(I970="Booked",VLOOKUP(K970,'FIN CAL LOOKUP'!$A:$J,7,1),IF(I970="Complete",VLOOKUP(J970,'FIN CAL LOOKUP'!$A:$J,7,1),VLOOKUP(D970,'FIN CAL LOOKUP'!$A:$J,7,1))),"Not Applicable")</f>
        <v>FEB, FY24</v>
      </c>
      <c r="N970" s="8" t="str">
        <f>IFERROR(IF(I970="Booked",VLOOKUP(K970,'FIN CAL LOOKUP'!$A:$J,10,1),IF(I970="Complete",VLOOKUP(J970,'FIN CAL LOOKUP'!$A:$J,10,1),VLOOKUP(D970,'FIN CAL LOOKUP'!$A:$J,10,1))),"Not Applicable")</f>
        <v>Q3, FY24</v>
      </c>
    </row>
    <row r="971" spans="1:14" x14ac:dyDescent="0.25">
      <c r="A971" t="s">
        <v>1</v>
      </c>
      <c r="B971" t="s">
        <v>2</v>
      </c>
      <c r="C971" t="s">
        <v>3</v>
      </c>
      <c r="D971" s="3">
        <v>45334</v>
      </c>
      <c r="E971" t="s">
        <v>161</v>
      </c>
      <c r="F971" t="s">
        <v>162</v>
      </c>
      <c r="G971" t="s">
        <v>6</v>
      </c>
      <c r="H971" t="s">
        <v>1366</v>
      </c>
      <c r="I971" t="s">
        <v>5</v>
      </c>
      <c r="J971" s="3"/>
      <c r="K971" s="3">
        <v>45400</v>
      </c>
      <c r="M971" s="8" t="str">
        <f>IFERROR(IF(I971="Booked",VLOOKUP(K971,'FIN CAL LOOKUP'!$A:$J,7,1),IF(I971="Complete",VLOOKUP(J971,'FIN CAL LOOKUP'!$A:$J,7,1),VLOOKUP(D971,'FIN CAL LOOKUP'!$A:$J,7,1))),"Not Applicable")</f>
        <v>APR, FY24</v>
      </c>
      <c r="N971" s="8" t="str">
        <f>IFERROR(IF(I971="Booked",VLOOKUP(K971,'FIN CAL LOOKUP'!$A:$J,10,1),IF(I971="Complete",VLOOKUP(J971,'FIN CAL LOOKUP'!$A:$J,10,1),VLOOKUP(D971,'FIN CAL LOOKUP'!$A:$J,10,1))),"Not Applicable")</f>
        <v>Q4, FY24</v>
      </c>
    </row>
    <row r="972" spans="1:14" x14ac:dyDescent="0.25">
      <c r="A972" t="s">
        <v>1</v>
      </c>
      <c r="B972" t="s">
        <v>2</v>
      </c>
      <c r="C972" t="s">
        <v>3</v>
      </c>
      <c r="D972" s="3">
        <v>45334</v>
      </c>
      <c r="E972" t="s">
        <v>161</v>
      </c>
      <c r="F972" t="s">
        <v>162</v>
      </c>
      <c r="G972" t="s">
        <v>6</v>
      </c>
      <c r="H972" t="s">
        <v>1367</v>
      </c>
      <c r="I972" t="s">
        <v>5</v>
      </c>
      <c r="J972" s="3"/>
      <c r="K972" s="3">
        <v>45400</v>
      </c>
      <c r="M972" s="8" t="str">
        <f>IFERROR(IF(I972="Booked",VLOOKUP(K972,'FIN CAL LOOKUP'!$A:$J,7,1),IF(I972="Complete",VLOOKUP(J972,'FIN CAL LOOKUP'!$A:$J,7,1),VLOOKUP(D972,'FIN CAL LOOKUP'!$A:$J,7,1))),"Not Applicable")</f>
        <v>APR, FY24</v>
      </c>
      <c r="N972" s="8" t="str">
        <f>IFERROR(IF(I972="Booked",VLOOKUP(K972,'FIN CAL LOOKUP'!$A:$J,10,1),IF(I972="Complete",VLOOKUP(J972,'FIN CAL LOOKUP'!$A:$J,10,1),VLOOKUP(D972,'FIN CAL LOOKUP'!$A:$J,10,1))),"Not Applicable")</f>
        <v>Q4, FY24</v>
      </c>
    </row>
    <row r="973" spans="1:14" x14ac:dyDescent="0.25">
      <c r="A973" t="s">
        <v>1</v>
      </c>
      <c r="B973" t="s">
        <v>2</v>
      </c>
      <c r="C973" t="s">
        <v>3</v>
      </c>
      <c r="D973" s="3">
        <v>45334</v>
      </c>
      <c r="E973" t="s">
        <v>161</v>
      </c>
      <c r="F973" t="s">
        <v>162</v>
      </c>
      <c r="G973" t="s">
        <v>6</v>
      </c>
      <c r="H973" t="s">
        <v>1368</v>
      </c>
      <c r="I973" t="s">
        <v>5</v>
      </c>
      <c r="J973" s="3"/>
      <c r="K973" s="3">
        <v>45400</v>
      </c>
      <c r="M973" s="8" t="str">
        <f>IFERROR(IF(I973="Booked",VLOOKUP(K973,'FIN CAL LOOKUP'!$A:$J,7,1),IF(I973="Complete",VLOOKUP(J973,'FIN CAL LOOKUP'!$A:$J,7,1),VLOOKUP(D973,'FIN CAL LOOKUP'!$A:$J,7,1))),"Not Applicable")</f>
        <v>APR, FY24</v>
      </c>
      <c r="N973" s="8" t="str">
        <f>IFERROR(IF(I973="Booked",VLOOKUP(K973,'FIN CAL LOOKUP'!$A:$J,10,1),IF(I973="Complete",VLOOKUP(J973,'FIN CAL LOOKUP'!$A:$J,10,1),VLOOKUP(D973,'FIN CAL LOOKUP'!$A:$J,10,1))),"Not Applicable")</f>
        <v>Q4, FY24</v>
      </c>
    </row>
    <row r="974" spans="1:14" x14ac:dyDescent="0.25">
      <c r="A974" t="s">
        <v>1</v>
      </c>
      <c r="B974" t="s">
        <v>2</v>
      </c>
      <c r="C974" t="s">
        <v>3</v>
      </c>
      <c r="D974" s="3">
        <v>45334</v>
      </c>
      <c r="E974" t="s">
        <v>161</v>
      </c>
      <c r="F974" t="s">
        <v>162</v>
      </c>
      <c r="G974" t="s">
        <v>6</v>
      </c>
      <c r="H974" t="s">
        <v>1369</v>
      </c>
      <c r="I974" t="s">
        <v>5</v>
      </c>
      <c r="J974" s="3"/>
      <c r="K974" s="3">
        <v>45400</v>
      </c>
      <c r="M974" s="8" t="str">
        <f>IFERROR(IF(I974="Booked",VLOOKUP(K974,'FIN CAL LOOKUP'!$A:$J,7,1),IF(I974="Complete",VLOOKUP(J974,'FIN CAL LOOKUP'!$A:$J,7,1),VLOOKUP(D974,'FIN CAL LOOKUP'!$A:$J,7,1))),"Not Applicable")</f>
        <v>APR, FY24</v>
      </c>
      <c r="N974" s="8" t="str">
        <f>IFERROR(IF(I974="Booked",VLOOKUP(K974,'FIN CAL LOOKUP'!$A:$J,10,1),IF(I974="Complete",VLOOKUP(J974,'FIN CAL LOOKUP'!$A:$J,10,1),VLOOKUP(D974,'FIN CAL LOOKUP'!$A:$J,10,1))),"Not Applicable")</f>
        <v>Q4, FY24</v>
      </c>
    </row>
    <row r="975" spans="1:14" x14ac:dyDescent="0.25">
      <c r="A975" t="s">
        <v>1</v>
      </c>
      <c r="B975" t="s">
        <v>2</v>
      </c>
      <c r="C975" t="s">
        <v>3</v>
      </c>
      <c r="D975" s="3">
        <v>45334</v>
      </c>
      <c r="E975" t="s">
        <v>161</v>
      </c>
      <c r="F975" t="s">
        <v>162</v>
      </c>
      <c r="G975" t="s">
        <v>6</v>
      </c>
      <c r="H975" t="s">
        <v>1370</v>
      </c>
      <c r="I975" t="s">
        <v>5</v>
      </c>
      <c r="J975" s="3"/>
      <c r="K975" s="3">
        <v>45400</v>
      </c>
      <c r="M975" s="8" t="str">
        <f>IFERROR(IF(I975="Booked",VLOOKUP(K975,'FIN CAL LOOKUP'!$A:$J,7,1),IF(I975="Complete",VLOOKUP(J975,'FIN CAL LOOKUP'!$A:$J,7,1),VLOOKUP(D975,'FIN CAL LOOKUP'!$A:$J,7,1))),"Not Applicable")</f>
        <v>APR, FY24</v>
      </c>
      <c r="N975" s="8" t="str">
        <f>IFERROR(IF(I975="Booked",VLOOKUP(K975,'FIN CAL LOOKUP'!$A:$J,10,1),IF(I975="Complete",VLOOKUP(J975,'FIN CAL LOOKUP'!$A:$J,10,1),VLOOKUP(D975,'FIN CAL LOOKUP'!$A:$J,10,1))),"Not Applicable")</f>
        <v>Q4, FY24</v>
      </c>
    </row>
    <row r="976" spans="1:14" x14ac:dyDescent="0.25">
      <c r="A976" t="s">
        <v>1</v>
      </c>
      <c r="B976" t="s">
        <v>2</v>
      </c>
      <c r="C976" t="s">
        <v>3</v>
      </c>
      <c r="D976" s="3">
        <v>45334</v>
      </c>
      <c r="E976" t="s">
        <v>161</v>
      </c>
      <c r="F976" t="s">
        <v>162</v>
      </c>
      <c r="G976" t="s">
        <v>6</v>
      </c>
      <c r="H976" t="s">
        <v>8</v>
      </c>
      <c r="I976" t="s">
        <v>17</v>
      </c>
      <c r="J976" s="3">
        <v>45335</v>
      </c>
      <c r="K976" s="3">
        <v>45324</v>
      </c>
      <c r="M976" s="8" t="str">
        <f>IFERROR(IF(I976="Booked",VLOOKUP(K976,'FIN CAL LOOKUP'!$A:$J,7,1),IF(I976="Complete",VLOOKUP(J976,'FIN CAL LOOKUP'!$A:$J,7,1),VLOOKUP(D976,'FIN CAL LOOKUP'!$A:$J,7,1))),"Not Applicable")</f>
        <v>FEB, FY24</v>
      </c>
      <c r="N976" s="8" t="str">
        <f>IFERROR(IF(I976="Booked",VLOOKUP(K976,'FIN CAL LOOKUP'!$A:$J,10,1),IF(I976="Complete",VLOOKUP(J976,'FIN CAL LOOKUP'!$A:$J,10,1),VLOOKUP(D976,'FIN CAL LOOKUP'!$A:$J,10,1))),"Not Applicable")</f>
        <v>Q3, FY24</v>
      </c>
    </row>
    <row r="977" spans="1:14" x14ac:dyDescent="0.25">
      <c r="A977" t="s">
        <v>1</v>
      </c>
      <c r="B977" t="s">
        <v>2</v>
      </c>
      <c r="C977" t="s">
        <v>3</v>
      </c>
      <c r="D977" s="3">
        <v>45334</v>
      </c>
      <c r="E977" t="s">
        <v>161</v>
      </c>
      <c r="F977" t="s">
        <v>162</v>
      </c>
      <c r="G977" t="s">
        <v>6</v>
      </c>
      <c r="H977" t="s">
        <v>9</v>
      </c>
      <c r="I977" t="s">
        <v>17</v>
      </c>
      <c r="J977" s="3">
        <v>45335</v>
      </c>
      <c r="K977" s="3">
        <v>45324</v>
      </c>
      <c r="M977" s="8" t="str">
        <f>IFERROR(IF(I977="Booked",VLOOKUP(K977,'FIN CAL LOOKUP'!$A:$J,7,1),IF(I977="Complete",VLOOKUP(J977,'FIN CAL LOOKUP'!$A:$J,7,1),VLOOKUP(D977,'FIN CAL LOOKUP'!$A:$J,7,1))),"Not Applicable")</f>
        <v>FEB, FY24</v>
      </c>
      <c r="N977" s="8" t="str">
        <f>IFERROR(IF(I977="Booked",VLOOKUP(K977,'FIN CAL LOOKUP'!$A:$J,10,1),IF(I977="Complete",VLOOKUP(J977,'FIN CAL LOOKUP'!$A:$J,10,1),VLOOKUP(D977,'FIN CAL LOOKUP'!$A:$J,10,1))),"Not Applicable")</f>
        <v>Q3, FY24</v>
      </c>
    </row>
    <row r="978" spans="1:14" x14ac:dyDescent="0.25">
      <c r="A978" t="s">
        <v>1</v>
      </c>
      <c r="B978" t="s">
        <v>2</v>
      </c>
      <c r="C978" t="s">
        <v>3</v>
      </c>
      <c r="D978" s="3">
        <v>45334</v>
      </c>
      <c r="E978" t="s">
        <v>161</v>
      </c>
      <c r="F978" t="s">
        <v>162</v>
      </c>
      <c r="G978" t="s">
        <v>6</v>
      </c>
      <c r="H978" t="s">
        <v>10</v>
      </c>
      <c r="I978" t="s">
        <v>17</v>
      </c>
      <c r="J978" s="3">
        <v>45335</v>
      </c>
      <c r="K978" s="3">
        <v>45324</v>
      </c>
      <c r="M978" s="8" t="str">
        <f>IFERROR(IF(I978="Booked",VLOOKUP(K978,'FIN CAL LOOKUP'!$A:$J,7,1),IF(I978="Complete",VLOOKUP(J978,'FIN CAL LOOKUP'!$A:$J,7,1),VLOOKUP(D978,'FIN CAL LOOKUP'!$A:$J,7,1))),"Not Applicable")</f>
        <v>FEB, FY24</v>
      </c>
      <c r="N978" s="8" t="str">
        <f>IFERROR(IF(I978="Booked",VLOOKUP(K978,'FIN CAL LOOKUP'!$A:$J,10,1),IF(I978="Complete",VLOOKUP(J978,'FIN CAL LOOKUP'!$A:$J,10,1),VLOOKUP(D978,'FIN CAL LOOKUP'!$A:$J,10,1))),"Not Applicable")</f>
        <v>Q3, FY24</v>
      </c>
    </row>
    <row r="979" spans="1:14" x14ac:dyDescent="0.25">
      <c r="A979" t="s">
        <v>1</v>
      </c>
      <c r="B979" t="s">
        <v>2</v>
      </c>
      <c r="C979" t="s">
        <v>3</v>
      </c>
      <c r="D979" s="3">
        <v>45334</v>
      </c>
      <c r="E979" t="s">
        <v>161</v>
      </c>
      <c r="F979" t="s">
        <v>162</v>
      </c>
      <c r="G979" t="s">
        <v>6</v>
      </c>
      <c r="H979" t="s">
        <v>11</v>
      </c>
      <c r="I979" t="s">
        <v>17</v>
      </c>
      <c r="J979" s="3">
        <v>45335</v>
      </c>
      <c r="K979" s="3">
        <v>45324</v>
      </c>
      <c r="M979" s="8" t="str">
        <f>IFERROR(IF(I979="Booked",VLOOKUP(K979,'FIN CAL LOOKUP'!$A:$J,7,1),IF(I979="Complete",VLOOKUP(J979,'FIN CAL LOOKUP'!$A:$J,7,1),VLOOKUP(D979,'FIN CAL LOOKUP'!$A:$J,7,1))),"Not Applicable")</f>
        <v>FEB, FY24</v>
      </c>
      <c r="N979" s="8" t="str">
        <f>IFERROR(IF(I979="Booked",VLOOKUP(K979,'FIN CAL LOOKUP'!$A:$J,10,1),IF(I979="Complete",VLOOKUP(J979,'FIN CAL LOOKUP'!$A:$J,10,1),VLOOKUP(D979,'FIN CAL LOOKUP'!$A:$J,10,1))),"Not Applicable")</f>
        <v>Q3, FY24</v>
      </c>
    </row>
    <row r="980" spans="1:14" x14ac:dyDescent="0.25">
      <c r="A980" t="s">
        <v>164</v>
      </c>
      <c r="C980" t="s">
        <v>165</v>
      </c>
      <c r="D980" s="3">
        <v>45323</v>
      </c>
      <c r="E980" t="s">
        <v>166</v>
      </c>
      <c r="F980" t="s">
        <v>167</v>
      </c>
      <c r="G980" t="s">
        <v>168</v>
      </c>
      <c r="H980" t="s">
        <v>4</v>
      </c>
      <c r="I980" t="s">
        <v>17</v>
      </c>
      <c r="J980" s="3">
        <v>45705</v>
      </c>
      <c r="K980" s="3">
        <v>45207</v>
      </c>
      <c r="M980" s="8" t="str">
        <f>IFERROR(IF(I980="Booked",VLOOKUP(K980,'FIN CAL LOOKUP'!$A:$J,7,1),IF(I980="Complete",VLOOKUP(J980,'FIN CAL LOOKUP'!$A:$J,7,1),VLOOKUP(D980,'FIN CAL LOOKUP'!$A:$J,7,1))),"Not Applicable")</f>
        <v>FEB, FY25</v>
      </c>
      <c r="N980" s="8" t="str">
        <f>IFERROR(IF(I980="Booked",VLOOKUP(K980,'FIN CAL LOOKUP'!$A:$J,10,1),IF(I980="Complete",VLOOKUP(J980,'FIN CAL LOOKUP'!$A:$J,10,1),VLOOKUP(D980,'FIN CAL LOOKUP'!$A:$J,10,1))),"Not Applicable")</f>
        <v>Q3, FY25</v>
      </c>
    </row>
    <row r="981" spans="1:14" x14ac:dyDescent="0.25">
      <c r="A981" t="s">
        <v>164</v>
      </c>
      <c r="C981" t="s">
        <v>165</v>
      </c>
      <c r="D981" s="3">
        <v>45323</v>
      </c>
      <c r="E981" t="s">
        <v>166</v>
      </c>
      <c r="F981" t="s">
        <v>167</v>
      </c>
      <c r="G981" t="s">
        <v>168</v>
      </c>
      <c r="H981" t="s">
        <v>7</v>
      </c>
      <c r="I981" t="s">
        <v>17</v>
      </c>
      <c r="J981" s="3">
        <v>45416</v>
      </c>
      <c r="K981" s="3">
        <v>45207</v>
      </c>
      <c r="M981" s="8" t="str">
        <f>IFERROR(IF(I981="Booked",VLOOKUP(K981,'FIN CAL LOOKUP'!$A:$J,7,1),IF(I981="Complete",VLOOKUP(J981,'FIN CAL LOOKUP'!$A:$J,7,1),VLOOKUP(D981,'FIN CAL LOOKUP'!$A:$J,7,1))),"Not Applicable")</f>
        <v>MAY, FY24</v>
      </c>
      <c r="N981" s="8" t="str">
        <f>IFERROR(IF(I981="Booked",VLOOKUP(K981,'FIN CAL LOOKUP'!$A:$J,10,1),IF(I981="Complete",VLOOKUP(J981,'FIN CAL LOOKUP'!$A:$J,10,1),VLOOKUP(D981,'FIN CAL LOOKUP'!$A:$J,10,1))),"Not Applicable")</f>
        <v>Q4, FY24</v>
      </c>
    </row>
    <row r="982" spans="1:14" x14ac:dyDescent="0.25">
      <c r="A982" t="s">
        <v>164</v>
      </c>
      <c r="C982" t="s">
        <v>165</v>
      </c>
      <c r="D982" s="3">
        <v>45323</v>
      </c>
      <c r="E982" t="s">
        <v>166</v>
      </c>
      <c r="F982" t="s">
        <v>167</v>
      </c>
      <c r="G982" t="s">
        <v>168</v>
      </c>
      <c r="H982" t="s">
        <v>1366</v>
      </c>
      <c r="I982" t="s">
        <v>17</v>
      </c>
      <c r="J982" s="3">
        <v>45415</v>
      </c>
      <c r="K982" s="3">
        <v>45351</v>
      </c>
      <c r="M982" s="8" t="str">
        <f>IFERROR(IF(I982="Booked",VLOOKUP(K982,'FIN CAL LOOKUP'!$A:$J,7,1),IF(I982="Complete",VLOOKUP(J982,'FIN CAL LOOKUP'!$A:$J,7,1),VLOOKUP(D982,'FIN CAL LOOKUP'!$A:$J,7,1))),"Not Applicable")</f>
        <v>MAY, FY24</v>
      </c>
      <c r="N982" s="8" t="str">
        <f>IFERROR(IF(I982="Booked",VLOOKUP(K982,'FIN CAL LOOKUP'!$A:$J,10,1),IF(I982="Complete",VLOOKUP(J982,'FIN CAL LOOKUP'!$A:$J,10,1),VLOOKUP(D982,'FIN CAL LOOKUP'!$A:$J,10,1))),"Not Applicable")</f>
        <v>Q4, FY24</v>
      </c>
    </row>
    <row r="983" spans="1:14" x14ac:dyDescent="0.25">
      <c r="A983" t="s">
        <v>164</v>
      </c>
      <c r="C983" t="s">
        <v>165</v>
      </c>
      <c r="D983" s="3">
        <v>45323</v>
      </c>
      <c r="E983" t="s">
        <v>166</v>
      </c>
      <c r="F983" t="s">
        <v>167</v>
      </c>
      <c r="G983" t="s">
        <v>168</v>
      </c>
      <c r="H983" t="s">
        <v>1366</v>
      </c>
      <c r="I983" t="s">
        <v>17</v>
      </c>
      <c r="J983" s="3">
        <v>45762</v>
      </c>
      <c r="K983" s="3">
        <v>45736</v>
      </c>
      <c r="M983" s="8" t="str">
        <f>IFERROR(IF(I983="Booked",VLOOKUP(K983,'FIN CAL LOOKUP'!$A:$J,7,1),IF(I983="Complete",VLOOKUP(J983,'FIN CAL LOOKUP'!$A:$J,7,1),VLOOKUP(D983,'FIN CAL LOOKUP'!$A:$J,7,1))),"Not Applicable")</f>
        <v>APR, FY25</v>
      </c>
      <c r="N983" s="8" t="str">
        <f>IFERROR(IF(I983="Booked",VLOOKUP(K983,'FIN CAL LOOKUP'!$A:$J,10,1),IF(I983="Complete",VLOOKUP(J983,'FIN CAL LOOKUP'!$A:$J,10,1),VLOOKUP(D983,'FIN CAL LOOKUP'!$A:$J,10,1))),"Not Applicable")</f>
        <v>Q4, FY25</v>
      </c>
    </row>
    <row r="984" spans="1:14" x14ac:dyDescent="0.25">
      <c r="A984" t="s">
        <v>164</v>
      </c>
      <c r="C984" t="s">
        <v>165</v>
      </c>
      <c r="D984" s="3">
        <v>45323</v>
      </c>
      <c r="E984" t="s">
        <v>166</v>
      </c>
      <c r="F984" t="s">
        <v>167</v>
      </c>
      <c r="G984" t="s">
        <v>168</v>
      </c>
      <c r="H984" t="s">
        <v>1367</v>
      </c>
      <c r="I984" t="s">
        <v>17</v>
      </c>
      <c r="J984" s="3">
        <v>45762</v>
      </c>
      <c r="K984" s="3">
        <v>45351</v>
      </c>
      <c r="M984" s="8" t="str">
        <f>IFERROR(IF(I984="Booked",VLOOKUP(K984,'FIN CAL LOOKUP'!$A:$J,7,1),IF(I984="Complete",VLOOKUP(J984,'FIN CAL LOOKUP'!$A:$J,7,1),VLOOKUP(D984,'FIN CAL LOOKUP'!$A:$J,7,1))),"Not Applicable")</f>
        <v>APR, FY25</v>
      </c>
      <c r="N984" s="8" t="str">
        <f>IFERROR(IF(I984="Booked",VLOOKUP(K984,'FIN CAL LOOKUP'!$A:$J,10,1),IF(I984="Complete",VLOOKUP(J984,'FIN CAL LOOKUP'!$A:$J,10,1),VLOOKUP(D984,'FIN CAL LOOKUP'!$A:$J,10,1))),"Not Applicable")</f>
        <v>Q4, FY25</v>
      </c>
    </row>
    <row r="985" spans="1:14" x14ac:dyDescent="0.25">
      <c r="A985" t="s">
        <v>164</v>
      </c>
      <c r="C985" t="s">
        <v>165</v>
      </c>
      <c r="D985" s="3">
        <v>45323</v>
      </c>
      <c r="E985" t="s">
        <v>166</v>
      </c>
      <c r="F985" t="s">
        <v>167</v>
      </c>
      <c r="G985" t="s">
        <v>168</v>
      </c>
      <c r="H985" t="s">
        <v>1368</v>
      </c>
      <c r="I985" t="s">
        <v>5</v>
      </c>
      <c r="J985" s="3"/>
      <c r="K985" s="3">
        <v>45351</v>
      </c>
      <c r="M985" s="8" t="str">
        <f>IFERROR(IF(I985="Booked",VLOOKUP(K985,'FIN CAL LOOKUP'!$A:$J,7,1),IF(I985="Complete",VLOOKUP(J985,'FIN CAL LOOKUP'!$A:$J,7,1),VLOOKUP(D985,'FIN CAL LOOKUP'!$A:$J,7,1))),"Not Applicable")</f>
        <v>MAR, FY24</v>
      </c>
      <c r="N985" s="8" t="str">
        <f>IFERROR(IF(I985="Booked",VLOOKUP(K985,'FIN CAL LOOKUP'!$A:$J,10,1),IF(I985="Complete",VLOOKUP(J985,'FIN CAL LOOKUP'!$A:$J,10,1),VLOOKUP(D985,'FIN CAL LOOKUP'!$A:$J,10,1))),"Not Applicable")</f>
        <v>Q3, FY24</v>
      </c>
    </row>
    <row r="986" spans="1:14" x14ac:dyDescent="0.25">
      <c r="A986" t="s">
        <v>164</v>
      </c>
      <c r="C986" t="s">
        <v>165</v>
      </c>
      <c r="D986" s="3">
        <v>45323</v>
      </c>
      <c r="E986" t="s">
        <v>166</v>
      </c>
      <c r="F986" t="s">
        <v>167</v>
      </c>
      <c r="G986" t="s">
        <v>168</v>
      </c>
      <c r="H986" t="s">
        <v>1369</v>
      </c>
      <c r="I986" t="s">
        <v>5</v>
      </c>
      <c r="J986" s="3"/>
      <c r="K986" s="3">
        <v>45351</v>
      </c>
      <c r="M986" s="8" t="str">
        <f>IFERROR(IF(I986="Booked",VLOOKUP(K986,'FIN CAL LOOKUP'!$A:$J,7,1),IF(I986="Complete",VLOOKUP(J986,'FIN CAL LOOKUP'!$A:$J,7,1),VLOOKUP(D986,'FIN CAL LOOKUP'!$A:$J,7,1))),"Not Applicable")</f>
        <v>MAR, FY24</v>
      </c>
      <c r="N986" s="8" t="str">
        <f>IFERROR(IF(I986="Booked",VLOOKUP(K986,'FIN CAL LOOKUP'!$A:$J,10,1),IF(I986="Complete",VLOOKUP(J986,'FIN CAL LOOKUP'!$A:$J,10,1),VLOOKUP(D986,'FIN CAL LOOKUP'!$A:$J,10,1))),"Not Applicable")</f>
        <v>Q3, FY24</v>
      </c>
    </row>
    <row r="987" spans="1:14" x14ac:dyDescent="0.25">
      <c r="A987" t="s">
        <v>164</v>
      </c>
      <c r="C987" t="s">
        <v>165</v>
      </c>
      <c r="D987" s="3">
        <v>45323</v>
      </c>
      <c r="E987" t="s">
        <v>166</v>
      </c>
      <c r="F987" t="s">
        <v>167</v>
      </c>
      <c r="G987" t="s">
        <v>168</v>
      </c>
      <c r="H987" t="s">
        <v>1370</v>
      </c>
      <c r="I987" t="s">
        <v>5</v>
      </c>
      <c r="J987" s="3"/>
      <c r="K987" s="3">
        <v>45351</v>
      </c>
      <c r="M987" s="8" t="str">
        <f>IFERROR(IF(I987="Booked",VLOOKUP(K987,'FIN CAL LOOKUP'!$A:$J,7,1),IF(I987="Complete",VLOOKUP(J987,'FIN CAL LOOKUP'!$A:$J,7,1),VLOOKUP(D987,'FIN CAL LOOKUP'!$A:$J,7,1))),"Not Applicable")</f>
        <v>MAR, FY24</v>
      </c>
      <c r="N987" s="8" t="str">
        <f>IFERROR(IF(I987="Booked",VLOOKUP(K987,'FIN CAL LOOKUP'!$A:$J,10,1),IF(I987="Complete",VLOOKUP(J987,'FIN CAL LOOKUP'!$A:$J,10,1),VLOOKUP(D987,'FIN CAL LOOKUP'!$A:$J,10,1))),"Not Applicable")</f>
        <v>Q3, FY24</v>
      </c>
    </row>
    <row r="988" spans="1:14" x14ac:dyDescent="0.25">
      <c r="A988" t="s">
        <v>164</v>
      </c>
      <c r="C988" t="s">
        <v>165</v>
      </c>
      <c r="D988" s="3">
        <v>45323</v>
      </c>
      <c r="E988" t="s">
        <v>166</v>
      </c>
      <c r="F988" t="s">
        <v>167</v>
      </c>
      <c r="G988" t="s">
        <v>168</v>
      </c>
      <c r="H988" t="s">
        <v>9</v>
      </c>
      <c r="I988" t="s">
        <v>17</v>
      </c>
      <c r="J988" s="3">
        <v>45416</v>
      </c>
      <c r="K988" s="3">
        <v>45207</v>
      </c>
      <c r="M988" s="8" t="str">
        <f>IFERROR(IF(I988="Booked",VLOOKUP(K988,'FIN CAL LOOKUP'!$A:$J,7,1),IF(I988="Complete",VLOOKUP(J988,'FIN CAL LOOKUP'!$A:$J,7,1),VLOOKUP(D988,'FIN CAL LOOKUP'!$A:$J,7,1))),"Not Applicable")</f>
        <v>MAY, FY24</v>
      </c>
      <c r="N988" s="8" t="str">
        <f>IFERROR(IF(I988="Booked",VLOOKUP(K988,'FIN CAL LOOKUP'!$A:$J,10,1),IF(I988="Complete",VLOOKUP(J988,'FIN CAL LOOKUP'!$A:$J,10,1),VLOOKUP(D988,'FIN CAL LOOKUP'!$A:$J,10,1))),"Not Applicable")</f>
        <v>Q4, FY24</v>
      </c>
    </row>
    <row r="989" spans="1:14" x14ac:dyDescent="0.25">
      <c r="A989" t="s">
        <v>164</v>
      </c>
      <c r="C989" t="s">
        <v>165</v>
      </c>
      <c r="D989" s="3">
        <v>45323</v>
      </c>
      <c r="E989" t="s">
        <v>166</v>
      </c>
      <c r="F989" t="s">
        <v>167</v>
      </c>
      <c r="G989" t="s">
        <v>168</v>
      </c>
      <c r="H989" t="s">
        <v>11</v>
      </c>
      <c r="I989" t="s">
        <v>17</v>
      </c>
      <c r="J989" s="3">
        <v>45416</v>
      </c>
      <c r="K989" s="3">
        <v>45207</v>
      </c>
      <c r="M989" s="8" t="str">
        <f>IFERROR(IF(I989="Booked",VLOOKUP(K989,'FIN CAL LOOKUP'!$A:$J,7,1),IF(I989="Complete",VLOOKUP(J989,'FIN CAL LOOKUP'!$A:$J,7,1),VLOOKUP(D989,'FIN CAL LOOKUP'!$A:$J,7,1))),"Not Applicable")</f>
        <v>MAY, FY24</v>
      </c>
      <c r="N989" s="8" t="str">
        <f>IFERROR(IF(I989="Booked",VLOOKUP(K989,'FIN CAL LOOKUP'!$A:$J,10,1),IF(I989="Complete",VLOOKUP(J989,'FIN CAL LOOKUP'!$A:$J,10,1),VLOOKUP(D989,'FIN CAL LOOKUP'!$A:$J,10,1))),"Not Applicable")</f>
        <v>Q4, FY24</v>
      </c>
    </row>
    <row r="990" spans="1:14" x14ac:dyDescent="0.25">
      <c r="A990" t="s">
        <v>41</v>
      </c>
      <c r="B990" t="s">
        <v>485</v>
      </c>
      <c r="C990" t="s">
        <v>124</v>
      </c>
      <c r="D990" s="3">
        <v>45313</v>
      </c>
      <c r="E990" t="s">
        <v>172</v>
      </c>
      <c r="F990" t="s">
        <v>173</v>
      </c>
      <c r="G990" t="s">
        <v>174</v>
      </c>
      <c r="H990" t="s">
        <v>4</v>
      </c>
      <c r="I990" t="s">
        <v>17</v>
      </c>
      <c r="J990" s="3">
        <v>45413</v>
      </c>
      <c r="K990" s="3">
        <v>45308</v>
      </c>
      <c r="M990" s="8" t="str">
        <f>IFERROR(IF(I990="Booked",VLOOKUP(K990,'FIN CAL LOOKUP'!$A:$J,7,1),IF(I990="Complete",VLOOKUP(J990,'FIN CAL LOOKUP'!$A:$J,7,1),VLOOKUP(D990,'FIN CAL LOOKUP'!$A:$J,7,1))),"Not Applicable")</f>
        <v>MAY, FY24</v>
      </c>
      <c r="N990" s="8" t="str">
        <f>IFERROR(IF(I990="Booked",VLOOKUP(K990,'FIN CAL LOOKUP'!$A:$J,10,1),IF(I990="Complete",VLOOKUP(J990,'FIN CAL LOOKUP'!$A:$J,10,1),VLOOKUP(D990,'FIN CAL LOOKUP'!$A:$J,10,1))),"Not Applicable")</f>
        <v>Q4, FY24</v>
      </c>
    </row>
    <row r="991" spans="1:14" x14ac:dyDescent="0.25">
      <c r="A991" t="s">
        <v>41</v>
      </c>
      <c r="B991" t="s">
        <v>485</v>
      </c>
      <c r="C991" t="s">
        <v>124</v>
      </c>
      <c r="D991" s="3">
        <v>45313</v>
      </c>
      <c r="E991" t="s">
        <v>172</v>
      </c>
      <c r="F991" t="s">
        <v>173</v>
      </c>
      <c r="G991" t="s">
        <v>174</v>
      </c>
      <c r="H991" t="s">
        <v>7</v>
      </c>
      <c r="I991" t="s">
        <v>17</v>
      </c>
      <c r="J991" s="3">
        <v>45413</v>
      </c>
      <c r="K991" s="3">
        <v>45308</v>
      </c>
      <c r="M991" s="8" t="str">
        <f>IFERROR(IF(I991="Booked",VLOOKUP(K991,'FIN CAL LOOKUP'!$A:$J,7,1),IF(I991="Complete",VLOOKUP(J991,'FIN CAL LOOKUP'!$A:$J,7,1),VLOOKUP(D991,'FIN CAL LOOKUP'!$A:$J,7,1))),"Not Applicable")</f>
        <v>MAY, FY24</v>
      </c>
      <c r="N991" s="8" t="str">
        <f>IFERROR(IF(I991="Booked",VLOOKUP(K991,'FIN CAL LOOKUP'!$A:$J,10,1),IF(I991="Complete",VLOOKUP(J991,'FIN CAL LOOKUP'!$A:$J,10,1),VLOOKUP(D991,'FIN CAL LOOKUP'!$A:$J,10,1))),"Not Applicable")</f>
        <v>Q4, FY24</v>
      </c>
    </row>
    <row r="992" spans="1:14" x14ac:dyDescent="0.25">
      <c r="A992" t="s">
        <v>41</v>
      </c>
      <c r="B992" t="s">
        <v>119</v>
      </c>
      <c r="C992" t="s">
        <v>124</v>
      </c>
      <c r="D992" s="3">
        <v>45313</v>
      </c>
      <c r="E992" t="s">
        <v>169</v>
      </c>
      <c r="F992" t="s">
        <v>170</v>
      </c>
      <c r="G992" t="s">
        <v>171</v>
      </c>
      <c r="H992" t="s">
        <v>4</v>
      </c>
      <c r="I992" t="s">
        <v>17</v>
      </c>
      <c r="J992" s="3">
        <v>45413</v>
      </c>
      <c r="K992" s="3">
        <v>45311</v>
      </c>
      <c r="M992" s="8" t="str">
        <f>IFERROR(IF(I992="Booked",VLOOKUP(K992,'FIN CAL LOOKUP'!$A:$J,7,1),IF(I992="Complete",VLOOKUP(J992,'FIN CAL LOOKUP'!$A:$J,7,1),VLOOKUP(D992,'FIN CAL LOOKUP'!$A:$J,7,1))),"Not Applicable")</f>
        <v>MAY, FY24</v>
      </c>
      <c r="N992" s="8" t="str">
        <f>IFERROR(IF(I992="Booked",VLOOKUP(K992,'FIN CAL LOOKUP'!$A:$J,10,1),IF(I992="Complete",VLOOKUP(J992,'FIN CAL LOOKUP'!$A:$J,10,1),VLOOKUP(D992,'FIN CAL LOOKUP'!$A:$J,10,1))),"Not Applicable")</f>
        <v>Q4, FY24</v>
      </c>
    </row>
    <row r="993" spans="1:14" x14ac:dyDescent="0.25">
      <c r="A993" t="s">
        <v>41</v>
      </c>
      <c r="B993" t="s">
        <v>119</v>
      </c>
      <c r="C993" t="s">
        <v>124</v>
      </c>
      <c r="D993" s="3">
        <v>45313</v>
      </c>
      <c r="E993" t="s">
        <v>169</v>
      </c>
      <c r="F993" t="s">
        <v>170</v>
      </c>
      <c r="G993" t="s">
        <v>171</v>
      </c>
      <c r="H993" t="s">
        <v>7</v>
      </c>
      <c r="I993" t="s">
        <v>17</v>
      </c>
      <c r="J993" s="3">
        <v>45413</v>
      </c>
      <c r="K993" s="3">
        <v>45311</v>
      </c>
      <c r="M993" s="8" t="str">
        <f>IFERROR(IF(I993="Booked",VLOOKUP(K993,'FIN CAL LOOKUP'!$A:$J,7,1),IF(I993="Complete",VLOOKUP(J993,'FIN CAL LOOKUP'!$A:$J,7,1),VLOOKUP(D993,'FIN CAL LOOKUP'!$A:$J,7,1))),"Not Applicable")</f>
        <v>MAY, FY24</v>
      </c>
      <c r="N993" s="8" t="str">
        <f>IFERROR(IF(I993="Booked",VLOOKUP(K993,'FIN CAL LOOKUP'!$A:$J,10,1),IF(I993="Complete",VLOOKUP(J993,'FIN CAL LOOKUP'!$A:$J,10,1),VLOOKUP(D993,'FIN CAL LOOKUP'!$A:$J,10,1))),"Not Applicable")</f>
        <v>Q4, FY24</v>
      </c>
    </row>
    <row r="994" spans="1:14" x14ac:dyDescent="0.25">
      <c r="A994" t="s">
        <v>24</v>
      </c>
      <c r="C994" t="s">
        <v>16</v>
      </c>
      <c r="D994" s="3">
        <v>45306</v>
      </c>
      <c r="E994" t="s">
        <v>175</v>
      </c>
      <c r="F994" t="s">
        <v>176</v>
      </c>
      <c r="G994" t="s">
        <v>177</v>
      </c>
      <c r="H994" t="s">
        <v>4</v>
      </c>
      <c r="I994" t="s">
        <v>17</v>
      </c>
      <c r="J994" s="3">
        <v>45338</v>
      </c>
      <c r="K994" s="3">
        <v>45273</v>
      </c>
      <c r="M994" s="8" t="str">
        <f>IFERROR(IF(I994="Booked",VLOOKUP(K994,'FIN CAL LOOKUP'!$A:$J,7,1),IF(I994="Complete",VLOOKUP(J994,'FIN CAL LOOKUP'!$A:$J,7,1),VLOOKUP(D994,'FIN CAL LOOKUP'!$A:$J,7,1))),"Not Applicable")</f>
        <v>FEB, FY24</v>
      </c>
      <c r="N994" s="8" t="str">
        <f>IFERROR(IF(I994="Booked",VLOOKUP(K994,'FIN CAL LOOKUP'!$A:$J,10,1),IF(I994="Complete",VLOOKUP(J994,'FIN CAL LOOKUP'!$A:$J,10,1),VLOOKUP(D994,'FIN CAL LOOKUP'!$A:$J,10,1))),"Not Applicable")</f>
        <v>Q3, FY24</v>
      </c>
    </row>
    <row r="995" spans="1:14" x14ac:dyDescent="0.25">
      <c r="A995" t="s">
        <v>24</v>
      </c>
      <c r="C995" t="s">
        <v>16</v>
      </c>
      <c r="D995" s="3">
        <v>45306</v>
      </c>
      <c r="E995" t="s">
        <v>175</v>
      </c>
      <c r="F995" t="s">
        <v>176</v>
      </c>
      <c r="G995" t="s">
        <v>177</v>
      </c>
      <c r="H995" t="s">
        <v>7</v>
      </c>
      <c r="I995" t="s">
        <v>17</v>
      </c>
      <c r="J995" s="3">
        <v>45338</v>
      </c>
      <c r="K995" s="3">
        <v>45273</v>
      </c>
      <c r="M995" s="8" t="str">
        <f>IFERROR(IF(I995="Booked",VLOOKUP(K995,'FIN CAL LOOKUP'!$A:$J,7,1),IF(I995="Complete",VLOOKUP(J995,'FIN CAL LOOKUP'!$A:$J,7,1),VLOOKUP(D995,'FIN CAL LOOKUP'!$A:$J,7,1))),"Not Applicable")</f>
        <v>FEB, FY24</v>
      </c>
      <c r="N995" s="8" t="str">
        <f>IFERROR(IF(I995="Booked",VLOOKUP(K995,'FIN CAL LOOKUP'!$A:$J,10,1),IF(I995="Complete",VLOOKUP(J995,'FIN CAL LOOKUP'!$A:$J,10,1),VLOOKUP(D995,'FIN CAL LOOKUP'!$A:$J,10,1))),"Not Applicable")</f>
        <v>Q3, FY24</v>
      </c>
    </row>
    <row r="996" spans="1:14" x14ac:dyDescent="0.25">
      <c r="A996" t="s">
        <v>24</v>
      </c>
      <c r="C996" t="s">
        <v>16</v>
      </c>
      <c r="D996" s="3">
        <v>45306</v>
      </c>
      <c r="E996" t="s">
        <v>175</v>
      </c>
      <c r="F996" t="s">
        <v>176</v>
      </c>
      <c r="G996" t="s">
        <v>177</v>
      </c>
      <c r="H996" t="s">
        <v>1366</v>
      </c>
      <c r="I996" t="s">
        <v>18</v>
      </c>
      <c r="J996" s="3"/>
      <c r="K996" s="3">
        <v>45351</v>
      </c>
      <c r="M996" s="8" t="str">
        <f>IFERROR(IF(I996="Booked",VLOOKUP(K996,'FIN CAL LOOKUP'!$A:$J,7,1),IF(I996="Complete",VLOOKUP(J996,'FIN CAL LOOKUP'!$A:$J,7,1),VLOOKUP(D996,'FIN CAL LOOKUP'!$A:$J,7,1))),"Not Applicable")</f>
        <v>JAN, FY24</v>
      </c>
      <c r="N996" s="8" t="str">
        <f>IFERROR(IF(I996="Booked",VLOOKUP(K996,'FIN CAL LOOKUP'!$A:$J,10,1),IF(I996="Complete",VLOOKUP(J996,'FIN CAL LOOKUP'!$A:$J,10,1),VLOOKUP(D996,'FIN CAL LOOKUP'!$A:$J,10,1))),"Not Applicable")</f>
        <v>Q3, FY24</v>
      </c>
    </row>
    <row r="997" spans="1:14" x14ac:dyDescent="0.25">
      <c r="A997" t="s">
        <v>24</v>
      </c>
      <c r="C997" t="s">
        <v>16</v>
      </c>
      <c r="D997" s="3">
        <v>45306</v>
      </c>
      <c r="E997" t="s">
        <v>175</v>
      </c>
      <c r="F997" t="s">
        <v>176</v>
      </c>
      <c r="G997" t="s">
        <v>177</v>
      </c>
      <c r="H997" t="s">
        <v>1367</v>
      </c>
      <c r="I997" t="s">
        <v>5</v>
      </c>
      <c r="J997" s="3"/>
      <c r="K997" s="3">
        <v>45351</v>
      </c>
      <c r="M997" s="8" t="str">
        <f>IFERROR(IF(I997="Booked",VLOOKUP(K997,'FIN CAL LOOKUP'!$A:$J,7,1),IF(I997="Complete",VLOOKUP(J997,'FIN CAL LOOKUP'!$A:$J,7,1),VLOOKUP(D997,'FIN CAL LOOKUP'!$A:$J,7,1))),"Not Applicable")</f>
        <v>MAR, FY24</v>
      </c>
      <c r="N997" s="8" t="str">
        <f>IFERROR(IF(I997="Booked",VLOOKUP(K997,'FIN CAL LOOKUP'!$A:$J,10,1),IF(I997="Complete",VLOOKUP(J997,'FIN CAL LOOKUP'!$A:$J,10,1),VLOOKUP(D997,'FIN CAL LOOKUP'!$A:$J,10,1))),"Not Applicable")</f>
        <v>Q3, FY24</v>
      </c>
    </row>
    <row r="998" spans="1:14" x14ac:dyDescent="0.25">
      <c r="A998" t="s">
        <v>24</v>
      </c>
      <c r="C998" t="s">
        <v>16</v>
      </c>
      <c r="D998" s="3">
        <v>45306</v>
      </c>
      <c r="E998" t="s">
        <v>175</v>
      </c>
      <c r="F998" t="s">
        <v>176</v>
      </c>
      <c r="G998" t="s">
        <v>177</v>
      </c>
      <c r="H998" t="s">
        <v>1368</v>
      </c>
      <c r="I998" t="s">
        <v>5</v>
      </c>
      <c r="J998" s="3"/>
      <c r="K998" s="3">
        <v>45351</v>
      </c>
      <c r="M998" s="8" t="str">
        <f>IFERROR(IF(I998="Booked",VLOOKUP(K998,'FIN CAL LOOKUP'!$A:$J,7,1),IF(I998="Complete",VLOOKUP(J998,'FIN CAL LOOKUP'!$A:$J,7,1),VLOOKUP(D998,'FIN CAL LOOKUP'!$A:$J,7,1))),"Not Applicable")</f>
        <v>MAR, FY24</v>
      </c>
      <c r="N998" s="8" t="str">
        <f>IFERROR(IF(I998="Booked",VLOOKUP(K998,'FIN CAL LOOKUP'!$A:$J,10,1),IF(I998="Complete",VLOOKUP(J998,'FIN CAL LOOKUP'!$A:$J,10,1),VLOOKUP(D998,'FIN CAL LOOKUP'!$A:$J,10,1))),"Not Applicable")</f>
        <v>Q3, FY24</v>
      </c>
    </row>
    <row r="999" spans="1:14" x14ac:dyDescent="0.25">
      <c r="A999" t="s">
        <v>24</v>
      </c>
      <c r="C999" t="s">
        <v>16</v>
      </c>
      <c r="D999" s="3">
        <v>45306</v>
      </c>
      <c r="E999" t="s">
        <v>175</v>
      </c>
      <c r="F999" t="s">
        <v>176</v>
      </c>
      <c r="G999" t="s">
        <v>177</v>
      </c>
      <c r="H999" t="s">
        <v>1369</v>
      </c>
      <c r="I999" t="s">
        <v>5</v>
      </c>
      <c r="J999" s="3"/>
      <c r="K999" s="3">
        <v>45732</v>
      </c>
      <c r="M999" s="8" t="str">
        <f>IFERROR(IF(I999="Booked",VLOOKUP(K999,'FIN CAL LOOKUP'!$A:$J,7,1),IF(I999="Complete",VLOOKUP(J999,'FIN CAL LOOKUP'!$A:$J,7,1),VLOOKUP(D999,'FIN CAL LOOKUP'!$A:$J,7,1))),"Not Applicable")</f>
        <v>MAR, FY25</v>
      </c>
      <c r="N999" s="8" t="str">
        <f>IFERROR(IF(I999="Booked",VLOOKUP(K999,'FIN CAL LOOKUP'!$A:$J,10,1),IF(I999="Complete",VLOOKUP(J999,'FIN CAL LOOKUP'!$A:$J,10,1),VLOOKUP(D999,'FIN CAL LOOKUP'!$A:$J,10,1))),"Not Applicable")</f>
        <v>Q3, FY25</v>
      </c>
    </row>
    <row r="1000" spans="1:14" x14ac:dyDescent="0.25">
      <c r="A1000" t="s">
        <v>24</v>
      </c>
      <c r="C1000" t="s">
        <v>16</v>
      </c>
      <c r="D1000" s="3">
        <v>45306</v>
      </c>
      <c r="E1000" t="s">
        <v>175</v>
      </c>
      <c r="F1000" t="s">
        <v>176</v>
      </c>
      <c r="G1000" t="s">
        <v>177</v>
      </c>
      <c r="H1000" t="s">
        <v>1369</v>
      </c>
      <c r="I1000" t="s">
        <v>17</v>
      </c>
      <c r="J1000" s="3">
        <v>45411</v>
      </c>
      <c r="K1000" s="3">
        <v>45351</v>
      </c>
      <c r="M1000" s="8" t="str">
        <f>IFERROR(IF(I1000="Booked",VLOOKUP(K1000,'FIN CAL LOOKUP'!$A:$J,7,1),IF(I1000="Complete",VLOOKUP(J1000,'FIN CAL LOOKUP'!$A:$J,7,1),VLOOKUP(D1000,'FIN CAL LOOKUP'!$A:$J,7,1))),"Not Applicable")</f>
        <v>MAY, FY24</v>
      </c>
      <c r="N1000" s="8" t="str">
        <f>IFERROR(IF(I1000="Booked",VLOOKUP(K1000,'FIN CAL LOOKUP'!$A:$J,10,1),IF(I1000="Complete",VLOOKUP(J1000,'FIN CAL LOOKUP'!$A:$J,10,1),VLOOKUP(D1000,'FIN CAL LOOKUP'!$A:$J,10,1))),"Not Applicable")</f>
        <v>Q4, FY24</v>
      </c>
    </row>
    <row r="1001" spans="1:14" x14ac:dyDescent="0.25">
      <c r="A1001" t="s">
        <v>24</v>
      </c>
      <c r="C1001" t="s">
        <v>16</v>
      </c>
      <c r="D1001" s="3">
        <v>45306</v>
      </c>
      <c r="E1001" t="s">
        <v>175</v>
      </c>
      <c r="F1001" t="s">
        <v>176</v>
      </c>
      <c r="G1001" t="s">
        <v>177</v>
      </c>
      <c r="H1001" t="s">
        <v>1370</v>
      </c>
      <c r="I1001" t="s">
        <v>5</v>
      </c>
      <c r="J1001" s="3"/>
      <c r="K1001" s="3">
        <v>45732</v>
      </c>
      <c r="M1001" s="8" t="str">
        <f>IFERROR(IF(I1001="Booked",VLOOKUP(K1001,'FIN CAL LOOKUP'!$A:$J,7,1),IF(I1001="Complete",VLOOKUP(J1001,'FIN CAL LOOKUP'!$A:$J,7,1),VLOOKUP(D1001,'FIN CAL LOOKUP'!$A:$J,7,1))),"Not Applicable")</f>
        <v>MAR, FY25</v>
      </c>
      <c r="N1001" s="8" t="str">
        <f>IFERROR(IF(I1001="Booked",VLOOKUP(K1001,'FIN CAL LOOKUP'!$A:$J,10,1),IF(I1001="Complete",VLOOKUP(J1001,'FIN CAL LOOKUP'!$A:$J,10,1),VLOOKUP(D1001,'FIN CAL LOOKUP'!$A:$J,10,1))),"Not Applicable")</f>
        <v>Q3, FY25</v>
      </c>
    </row>
    <row r="1002" spans="1:14" x14ac:dyDescent="0.25">
      <c r="A1002" t="s">
        <v>24</v>
      </c>
      <c r="C1002" t="s">
        <v>16</v>
      </c>
      <c r="D1002" s="3">
        <v>45306</v>
      </c>
      <c r="E1002" t="s">
        <v>175</v>
      </c>
      <c r="F1002" t="s">
        <v>176</v>
      </c>
      <c r="G1002" t="s">
        <v>177</v>
      </c>
      <c r="H1002" t="s">
        <v>1370</v>
      </c>
      <c r="I1002" t="s">
        <v>17</v>
      </c>
      <c r="J1002" s="3">
        <v>45411</v>
      </c>
      <c r="K1002" s="3">
        <v>45351</v>
      </c>
      <c r="M1002" s="8" t="str">
        <f>IFERROR(IF(I1002="Booked",VLOOKUP(K1002,'FIN CAL LOOKUP'!$A:$J,7,1),IF(I1002="Complete",VLOOKUP(J1002,'FIN CAL LOOKUP'!$A:$J,7,1),VLOOKUP(D1002,'FIN CAL LOOKUP'!$A:$J,7,1))),"Not Applicable")</f>
        <v>MAY, FY24</v>
      </c>
      <c r="N1002" s="8" t="str">
        <f>IFERROR(IF(I1002="Booked",VLOOKUP(K1002,'FIN CAL LOOKUP'!$A:$J,10,1),IF(I1002="Complete",VLOOKUP(J1002,'FIN CAL LOOKUP'!$A:$J,10,1),VLOOKUP(D1002,'FIN CAL LOOKUP'!$A:$J,10,1))),"Not Applicable")</f>
        <v>Q4, FY24</v>
      </c>
    </row>
    <row r="1003" spans="1:14" x14ac:dyDescent="0.25">
      <c r="A1003" t="s">
        <v>24</v>
      </c>
      <c r="C1003" t="s">
        <v>16</v>
      </c>
      <c r="D1003" s="3">
        <v>45306</v>
      </c>
      <c r="E1003" t="s">
        <v>175</v>
      </c>
      <c r="F1003" t="s">
        <v>176</v>
      </c>
      <c r="G1003" t="s">
        <v>177</v>
      </c>
      <c r="H1003" t="s">
        <v>8</v>
      </c>
      <c r="I1003" t="s">
        <v>17</v>
      </c>
      <c r="J1003" s="3">
        <v>45384</v>
      </c>
      <c r="K1003" s="3">
        <v>45273</v>
      </c>
      <c r="M1003" s="8" t="str">
        <f>IFERROR(IF(I1003="Booked",VLOOKUP(K1003,'FIN CAL LOOKUP'!$A:$J,7,1),IF(I1003="Complete",VLOOKUP(J1003,'FIN CAL LOOKUP'!$A:$J,7,1),VLOOKUP(D1003,'FIN CAL LOOKUP'!$A:$J,7,1))),"Not Applicable")</f>
        <v>APR, FY24</v>
      </c>
      <c r="N1003" s="8" t="str">
        <f>IFERROR(IF(I1003="Booked",VLOOKUP(K1003,'FIN CAL LOOKUP'!$A:$J,10,1),IF(I1003="Complete",VLOOKUP(J1003,'FIN CAL LOOKUP'!$A:$J,10,1),VLOOKUP(D1003,'FIN CAL LOOKUP'!$A:$J,10,1))),"Not Applicable")</f>
        <v>Q4, FY24</v>
      </c>
    </row>
    <row r="1004" spans="1:14" x14ac:dyDescent="0.25">
      <c r="A1004" t="s">
        <v>24</v>
      </c>
      <c r="C1004" t="s">
        <v>16</v>
      </c>
      <c r="D1004" s="3">
        <v>45306</v>
      </c>
      <c r="E1004" t="s">
        <v>175</v>
      </c>
      <c r="F1004" t="s">
        <v>176</v>
      </c>
      <c r="G1004" t="s">
        <v>177</v>
      </c>
      <c r="H1004" t="s">
        <v>9</v>
      </c>
      <c r="I1004" t="s">
        <v>17</v>
      </c>
      <c r="J1004" s="3">
        <v>45345</v>
      </c>
      <c r="K1004" s="3">
        <v>45273</v>
      </c>
      <c r="M1004" s="8" t="str">
        <f>IFERROR(IF(I1004="Booked",VLOOKUP(K1004,'FIN CAL LOOKUP'!$A:$J,7,1),IF(I1004="Complete",VLOOKUP(J1004,'FIN CAL LOOKUP'!$A:$J,7,1),VLOOKUP(D1004,'FIN CAL LOOKUP'!$A:$J,7,1))),"Not Applicable")</f>
        <v>FEB, FY24</v>
      </c>
      <c r="N1004" s="8" t="str">
        <f>IFERROR(IF(I1004="Booked",VLOOKUP(K1004,'FIN CAL LOOKUP'!$A:$J,10,1),IF(I1004="Complete",VLOOKUP(J1004,'FIN CAL LOOKUP'!$A:$J,10,1),VLOOKUP(D1004,'FIN CAL LOOKUP'!$A:$J,10,1))),"Not Applicable")</f>
        <v>Q3, FY24</v>
      </c>
    </row>
    <row r="1005" spans="1:14" x14ac:dyDescent="0.25">
      <c r="A1005" t="s">
        <v>24</v>
      </c>
      <c r="C1005" t="s">
        <v>16</v>
      </c>
      <c r="D1005" s="3">
        <v>45306</v>
      </c>
      <c r="E1005" t="s">
        <v>175</v>
      </c>
      <c r="F1005" t="s">
        <v>176</v>
      </c>
      <c r="G1005" t="s">
        <v>177</v>
      </c>
      <c r="H1005" t="s">
        <v>9</v>
      </c>
      <c r="I1005" t="s">
        <v>17</v>
      </c>
      <c r="J1005" s="3">
        <v>45415</v>
      </c>
      <c r="K1005" s="3">
        <v>45349</v>
      </c>
      <c r="M1005" s="8" t="str">
        <f>IFERROR(IF(I1005="Booked",VLOOKUP(K1005,'FIN CAL LOOKUP'!$A:$J,7,1),IF(I1005="Complete",VLOOKUP(J1005,'FIN CAL LOOKUP'!$A:$J,7,1),VLOOKUP(D1005,'FIN CAL LOOKUP'!$A:$J,7,1))),"Not Applicable")</f>
        <v>MAY, FY24</v>
      </c>
      <c r="N1005" s="8" t="str">
        <f>IFERROR(IF(I1005="Booked",VLOOKUP(K1005,'FIN CAL LOOKUP'!$A:$J,10,1),IF(I1005="Complete",VLOOKUP(J1005,'FIN CAL LOOKUP'!$A:$J,10,1),VLOOKUP(D1005,'FIN CAL LOOKUP'!$A:$J,10,1))),"Not Applicable")</f>
        <v>Q4, FY24</v>
      </c>
    </row>
    <row r="1006" spans="1:14" x14ac:dyDescent="0.25">
      <c r="A1006" t="s">
        <v>24</v>
      </c>
      <c r="C1006" t="s">
        <v>16</v>
      </c>
      <c r="D1006" s="3">
        <v>45306</v>
      </c>
      <c r="E1006" t="s">
        <v>175</v>
      </c>
      <c r="F1006" t="s">
        <v>176</v>
      </c>
      <c r="G1006" t="s">
        <v>177</v>
      </c>
      <c r="H1006" t="s">
        <v>10</v>
      </c>
      <c r="I1006" t="s">
        <v>17</v>
      </c>
      <c r="J1006" s="3">
        <v>45342</v>
      </c>
      <c r="K1006" s="3">
        <v>45273</v>
      </c>
      <c r="M1006" s="8" t="str">
        <f>IFERROR(IF(I1006="Booked",VLOOKUP(K1006,'FIN CAL LOOKUP'!$A:$J,7,1),IF(I1006="Complete",VLOOKUP(J1006,'FIN CAL LOOKUP'!$A:$J,7,1),VLOOKUP(D1006,'FIN CAL LOOKUP'!$A:$J,7,1))),"Not Applicable")</f>
        <v>FEB, FY24</v>
      </c>
      <c r="N1006" s="8" t="str">
        <f>IFERROR(IF(I1006="Booked",VLOOKUP(K1006,'FIN CAL LOOKUP'!$A:$J,10,1),IF(I1006="Complete",VLOOKUP(J1006,'FIN CAL LOOKUP'!$A:$J,10,1),VLOOKUP(D1006,'FIN CAL LOOKUP'!$A:$J,10,1))),"Not Applicable")</f>
        <v>Q3, FY24</v>
      </c>
    </row>
    <row r="1007" spans="1:14" x14ac:dyDescent="0.25">
      <c r="A1007" t="s">
        <v>24</v>
      </c>
      <c r="C1007" t="s">
        <v>16</v>
      </c>
      <c r="D1007" s="3">
        <v>45306</v>
      </c>
      <c r="E1007" t="s">
        <v>175</v>
      </c>
      <c r="F1007" t="s">
        <v>176</v>
      </c>
      <c r="G1007" t="s">
        <v>177</v>
      </c>
      <c r="H1007" t="s">
        <v>11</v>
      </c>
      <c r="I1007" t="s">
        <v>17</v>
      </c>
      <c r="J1007" s="3">
        <v>45344</v>
      </c>
      <c r="K1007" s="3">
        <v>45273</v>
      </c>
      <c r="M1007" s="8" t="str">
        <f>IFERROR(IF(I1007="Booked",VLOOKUP(K1007,'FIN CAL LOOKUP'!$A:$J,7,1),IF(I1007="Complete",VLOOKUP(J1007,'FIN CAL LOOKUP'!$A:$J,7,1),VLOOKUP(D1007,'FIN CAL LOOKUP'!$A:$J,7,1))),"Not Applicable")</f>
        <v>FEB, FY24</v>
      </c>
      <c r="N1007" s="8" t="str">
        <f>IFERROR(IF(I1007="Booked",VLOOKUP(K1007,'FIN CAL LOOKUP'!$A:$J,10,1),IF(I1007="Complete",VLOOKUP(J1007,'FIN CAL LOOKUP'!$A:$J,10,1),VLOOKUP(D1007,'FIN CAL LOOKUP'!$A:$J,10,1))),"Not Applicable")</f>
        <v>Q3, FY24</v>
      </c>
    </row>
    <row r="1008" spans="1:14" x14ac:dyDescent="0.25">
      <c r="A1008" t="s">
        <v>1</v>
      </c>
      <c r="B1008" t="s">
        <v>2</v>
      </c>
      <c r="C1008" t="s">
        <v>3</v>
      </c>
      <c r="D1008" s="3">
        <v>45306</v>
      </c>
      <c r="E1008" t="s">
        <v>179</v>
      </c>
      <c r="F1008" t="s">
        <v>180</v>
      </c>
      <c r="G1008" t="s">
        <v>181</v>
      </c>
      <c r="H1008" t="s">
        <v>4</v>
      </c>
      <c r="I1008" t="s">
        <v>17</v>
      </c>
      <c r="J1008" s="3">
        <v>45415</v>
      </c>
      <c r="K1008" s="3">
        <v>45278</v>
      </c>
      <c r="M1008" s="8" t="str">
        <f>IFERROR(IF(I1008="Booked",VLOOKUP(K1008,'FIN CAL LOOKUP'!$A:$J,7,1),IF(I1008="Complete",VLOOKUP(J1008,'FIN CAL LOOKUP'!$A:$J,7,1),VLOOKUP(D1008,'FIN CAL LOOKUP'!$A:$J,7,1))),"Not Applicable")</f>
        <v>MAY, FY24</v>
      </c>
      <c r="N1008" s="8" t="str">
        <f>IFERROR(IF(I1008="Booked",VLOOKUP(K1008,'FIN CAL LOOKUP'!$A:$J,10,1),IF(I1008="Complete",VLOOKUP(J1008,'FIN CAL LOOKUP'!$A:$J,10,1),VLOOKUP(D1008,'FIN CAL LOOKUP'!$A:$J,10,1))),"Not Applicable")</f>
        <v>Q4, FY24</v>
      </c>
    </row>
    <row r="1009" spans="1:14" x14ac:dyDescent="0.25">
      <c r="A1009" t="s">
        <v>1</v>
      </c>
      <c r="B1009" t="s">
        <v>2</v>
      </c>
      <c r="C1009" t="s">
        <v>3</v>
      </c>
      <c r="D1009" s="3">
        <v>45306</v>
      </c>
      <c r="E1009" t="s">
        <v>179</v>
      </c>
      <c r="F1009" t="s">
        <v>180</v>
      </c>
      <c r="G1009" t="s">
        <v>181</v>
      </c>
      <c r="H1009" t="s">
        <v>7</v>
      </c>
      <c r="I1009" t="s">
        <v>17</v>
      </c>
      <c r="J1009" s="3">
        <v>45415</v>
      </c>
      <c r="K1009" s="3">
        <v>45278</v>
      </c>
      <c r="M1009" s="8" t="str">
        <f>IFERROR(IF(I1009="Booked",VLOOKUP(K1009,'FIN CAL LOOKUP'!$A:$J,7,1),IF(I1009="Complete",VLOOKUP(J1009,'FIN CAL LOOKUP'!$A:$J,7,1),VLOOKUP(D1009,'FIN CAL LOOKUP'!$A:$J,7,1))),"Not Applicable")</f>
        <v>MAY, FY24</v>
      </c>
      <c r="N1009" s="8" t="str">
        <f>IFERROR(IF(I1009="Booked",VLOOKUP(K1009,'FIN CAL LOOKUP'!$A:$J,10,1),IF(I1009="Complete",VLOOKUP(J1009,'FIN CAL LOOKUP'!$A:$J,10,1),VLOOKUP(D1009,'FIN CAL LOOKUP'!$A:$J,10,1))),"Not Applicable")</f>
        <v>Q4, FY24</v>
      </c>
    </row>
    <row r="1010" spans="1:14" x14ac:dyDescent="0.25">
      <c r="A1010" t="s">
        <v>1</v>
      </c>
      <c r="B1010" t="s">
        <v>2</v>
      </c>
      <c r="C1010" t="s">
        <v>3</v>
      </c>
      <c r="D1010" s="3">
        <v>45306</v>
      </c>
      <c r="E1010" t="s">
        <v>179</v>
      </c>
      <c r="F1010" t="s">
        <v>180</v>
      </c>
      <c r="G1010" t="s">
        <v>181</v>
      </c>
      <c r="H1010" t="s">
        <v>1366</v>
      </c>
      <c r="I1010" t="s">
        <v>17</v>
      </c>
      <c r="J1010" s="3">
        <v>45408</v>
      </c>
      <c r="K1010" s="3">
        <v>45400</v>
      </c>
      <c r="M1010" s="8" t="str">
        <f>IFERROR(IF(I1010="Booked",VLOOKUP(K1010,'FIN CAL LOOKUP'!$A:$J,7,1),IF(I1010="Complete",VLOOKUP(J1010,'FIN CAL LOOKUP'!$A:$J,7,1),VLOOKUP(D1010,'FIN CAL LOOKUP'!$A:$J,7,1))),"Not Applicable")</f>
        <v>MAY, FY24</v>
      </c>
      <c r="N1010" s="8" t="str">
        <f>IFERROR(IF(I1010="Booked",VLOOKUP(K1010,'FIN CAL LOOKUP'!$A:$J,10,1),IF(I1010="Complete",VLOOKUP(J1010,'FIN CAL LOOKUP'!$A:$J,10,1),VLOOKUP(D1010,'FIN CAL LOOKUP'!$A:$J,10,1))),"Not Applicable")</f>
        <v>Q4, FY24</v>
      </c>
    </row>
    <row r="1011" spans="1:14" x14ac:dyDescent="0.25">
      <c r="A1011" t="s">
        <v>1</v>
      </c>
      <c r="B1011" t="s">
        <v>2</v>
      </c>
      <c r="C1011" t="s">
        <v>3</v>
      </c>
      <c r="D1011" s="3">
        <v>45306</v>
      </c>
      <c r="E1011" t="s">
        <v>179</v>
      </c>
      <c r="F1011" t="s">
        <v>180</v>
      </c>
      <c r="G1011" t="s">
        <v>181</v>
      </c>
      <c r="H1011" t="s">
        <v>1366</v>
      </c>
      <c r="I1011" t="s">
        <v>17</v>
      </c>
      <c r="J1011" s="3">
        <v>45786</v>
      </c>
      <c r="K1011" s="3">
        <v>45729</v>
      </c>
      <c r="M1011" s="8" t="str">
        <f>IFERROR(IF(I1011="Booked",VLOOKUP(K1011,'FIN CAL LOOKUP'!$A:$J,7,1),IF(I1011="Complete",VLOOKUP(J1011,'FIN CAL LOOKUP'!$A:$J,7,1),VLOOKUP(D1011,'FIN CAL LOOKUP'!$A:$J,7,1))),"Not Applicable")</f>
        <v>MAY, FY25</v>
      </c>
      <c r="N1011" s="8" t="str">
        <f>IFERROR(IF(I1011="Booked",VLOOKUP(K1011,'FIN CAL LOOKUP'!$A:$J,10,1),IF(I1011="Complete",VLOOKUP(J1011,'FIN CAL LOOKUP'!$A:$J,10,1),VLOOKUP(D1011,'FIN CAL LOOKUP'!$A:$J,10,1))),"Not Applicable")</f>
        <v>Q4, FY25</v>
      </c>
    </row>
    <row r="1012" spans="1:14" x14ac:dyDescent="0.25">
      <c r="A1012" t="s">
        <v>1</v>
      </c>
      <c r="B1012" t="s">
        <v>2</v>
      </c>
      <c r="C1012" t="s">
        <v>3</v>
      </c>
      <c r="D1012" s="3">
        <v>45306</v>
      </c>
      <c r="E1012" t="s">
        <v>179</v>
      </c>
      <c r="F1012" t="s">
        <v>180</v>
      </c>
      <c r="G1012" t="s">
        <v>181</v>
      </c>
      <c r="H1012" t="s">
        <v>1367</v>
      </c>
      <c r="I1012" t="s">
        <v>17</v>
      </c>
      <c r="J1012" s="3">
        <v>45415</v>
      </c>
      <c r="K1012" s="3">
        <v>45400</v>
      </c>
      <c r="M1012" s="8" t="str">
        <f>IFERROR(IF(I1012="Booked",VLOOKUP(K1012,'FIN CAL LOOKUP'!$A:$J,7,1),IF(I1012="Complete",VLOOKUP(J1012,'FIN CAL LOOKUP'!$A:$J,7,1),VLOOKUP(D1012,'FIN CAL LOOKUP'!$A:$J,7,1))),"Not Applicable")</f>
        <v>MAY, FY24</v>
      </c>
      <c r="N1012" s="8" t="str">
        <f>IFERROR(IF(I1012="Booked",VLOOKUP(K1012,'FIN CAL LOOKUP'!$A:$J,10,1),IF(I1012="Complete",VLOOKUP(J1012,'FIN CAL LOOKUP'!$A:$J,10,1),VLOOKUP(D1012,'FIN CAL LOOKUP'!$A:$J,10,1))),"Not Applicable")</f>
        <v>Q4, FY24</v>
      </c>
    </row>
    <row r="1013" spans="1:14" x14ac:dyDescent="0.25">
      <c r="A1013" t="s">
        <v>1</v>
      </c>
      <c r="B1013" t="s">
        <v>2</v>
      </c>
      <c r="C1013" t="s">
        <v>3</v>
      </c>
      <c r="D1013" s="3">
        <v>45306</v>
      </c>
      <c r="E1013" t="s">
        <v>179</v>
      </c>
      <c r="F1013" t="s">
        <v>180</v>
      </c>
      <c r="G1013" t="s">
        <v>181</v>
      </c>
      <c r="H1013" t="s">
        <v>1367</v>
      </c>
      <c r="I1013" t="s">
        <v>17</v>
      </c>
      <c r="J1013" s="3">
        <v>45786</v>
      </c>
      <c r="K1013" s="3">
        <v>45736</v>
      </c>
      <c r="M1013" s="8" t="str">
        <f>IFERROR(IF(I1013="Booked",VLOOKUP(K1013,'FIN CAL LOOKUP'!$A:$J,7,1),IF(I1013="Complete",VLOOKUP(J1013,'FIN CAL LOOKUP'!$A:$J,7,1),VLOOKUP(D1013,'FIN CAL LOOKUP'!$A:$J,7,1))),"Not Applicable")</f>
        <v>MAY, FY25</v>
      </c>
      <c r="N1013" s="8" t="str">
        <f>IFERROR(IF(I1013="Booked",VLOOKUP(K1013,'FIN CAL LOOKUP'!$A:$J,10,1),IF(I1013="Complete",VLOOKUP(J1013,'FIN CAL LOOKUP'!$A:$J,10,1),VLOOKUP(D1013,'FIN CAL LOOKUP'!$A:$J,10,1))),"Not Applicable")</f>
        <v>Q4, FY25</v>
      </c>
    </row>
    <row r="1014" spans="1:14" x14ac:dyDescent="0.25">
      <c r="A1014" t="s">
        <v>1</v>
      </c>
      <c r="B1014" t="s">
        <v>2</v>
      </c>
      <c r="C1014" t="s">
        <v>3</v>
      </c>
      <c r="D1014" s="3">
        <v>45306</v>
      </c>
      <c r="E1014" t="s">
        <v>179</v>
      </c>
      <c r="F1014" t="s">
        <v>180</v>
      </c>
      <c r="G1014" t="s">
        <v>181</v>
      </c>
      <c r="H1014" t="s">
        <v>1368</v>
      </c>
      <c r="I1014" t="s">
        <v>17</v>
      </c>
      <c r="J1014" s="3">
        <v>45408</v>
      </c>
      <c r="K1014" s="3">
        <v>45400</v>
      </c>
      <c r="M1014" s="8" t="str">
        <f>IFERROR(IF(I1014="Booked",VLOOKUP(K1014,'FIN CAL LOOKUP'!$A:$J,7,1),IF(I1014="Complete",VLOOKUP(J1014,'FIN CAL LOOKUP'!$A:$J,7,1),VLOOKUP(D1014,'FIN CAL LOOKUP'!$A:$J,7,1))),"Not Applicable")</f>
        <v>MAY, FY24</v>
      </c>
      <c r="N1014" s="8" t="str">
        <f>IFERROR(IF(I1014="Booked",VLOOKUP(K1014,'FIN CAL LOOKUP'!$A:$J,10,1),IF(I1014="Complete",VLOOKUP(J1014,'FIN CAL LOOKUP'!$A:$J,10,1),VLOOKUP(D1014,'FIN CAL LOOKUP'!$A:$J,10,1))),"Not Applicable")</f>
        <v>Q4, FY24</v>
      </c>
    </row>
    <row r="1015" spans="1:14" x14ac:dyDescent="0.25">
      <c r="A1015" t="s">
        <v>1</v>
      </c>
      <c r="B1015" t="s">
        <v>2</v>
      </c>
      <c r="C1015" t="s">
        <v>3</v>
      </c>
      <c r="D1015" s="3">
        <v>45306</v>
      </c>
      <c r="E1015" t="s">
        <v>179</v>
      </c>
      <c r="F1015" t="s">
        <v>180</v>
      </c>
      <c r="G1015" t="s">
        <v>181</v>
      </c>
      <c r="H1015" t="s">
        <v>1368</v>
      </c>
      <c r="I1015" t="s">
        <v>17</v>
      </c>
      <c r="J1015" s="3">
        <v>45786</v>
      </c>
      <c r="K1015" s="3">
        <v>45729</v>
      </c>
      <c r="M1015" s="8" t="str">
        <f>IFERROR(IF(I1015="Booked",VLOOKUP(K1015,'FIN CAL LOOKUP'!$A:$J,7,1),IF(I1015="Complete",VLOOKUP(J1015,'FIN CAL LOOKUP'!$A:$J,7,1),VLOOKUP(D1015,'FIN CAL LOOKUP'!$A:$J,7,1))),"Not Applicable")</f>
        <v>MAY, FY25</v>
      </c>
      <c r="N1015" s="8" t="str">
        <f>IFERROR(IF(I1015="Booked",VLOOKUP(K1015,'FIN CAL LOOKUP'!$A:$J,10,1),IF(I1015="Complete",VLOOKUP(J1015,'FIN CAL LOOKUP'!$A:$J,10,1),VLOOKUP(D1015,'FIN CAL LOOKUP'!$A:$J,10,1))),"Not Applicable")</f>
        <v>Q4, FY25</v>
      </c>
    </row>
    <row r="1016" spans="1:14" x14ac:dyDescent="0.25">
      <c r="A1016" t="s">
        <v>1</v>
      </c>
      <c r="B1016" t="s">
        <v>2</v>
      </c>
      <c r="C1016" t="s">
        <v>3</v>
      </c>
      <c r="D1016" s="3">
        <v>45306</v>
      </c>
      <c r="E1016" t="s">
        <v>179</v>
      </c>
      <c r="F1016" t="s">
        <v>180</v>
      </c>
      <c r="G1016" t="s">
        <v>181</v>
      </c>
      <c r="H1016" t="s">
        <v>1369</v>
      </c>
      <c r="I1016" t="s">
        <v>17</v>
      </c>
      <c r="J1016" s="3">
        <v>45408</v>
      </c>
      <c r="K1016" s="3">
        <v>45400</v>
      </c>
      <c r="M1016" s="8" t="str">
        <f>IFERROR(IF(I1016="Booked",VLOOKUP(K1016,'FIN CAL LOOKUP'!$A:$J,7,1),IF(I1016="Complete",VLOOKUP(J1016,'FIN CAL LOOKUP'!$A:$J,7,1),VLOOKUP(D1016,'FIN CAL LOOKUP'!$A:$J,7,1))),"Not Applicable")</f>
        <v>MAY, FY24</v>
      </c>
      <c r="N1016" s="8" t="str">
        <f>IFERROR(IF(I1016="Booked",VLOOKUP(K1016,'FIN CAL LOOKUP'!$A:$J,10,1),IF(I1016="Complete",VLOOKUP(J1016,'FIN CAL LOOKUP'!$A:$J,10,1),VLOOKUP(D1016,'FIN CAL LOOKUP'!$A:$J,10,1))),"Not Applicable")</f>
        <v>Q4, FY24</v>
      </c>
    </row>
    <row r="1017" spans="1:14" x14ac:dyDescent="0.25">
      <c r="A1017" t="s">
        <v>1</v>
      </c>
      <c r="B1017" t="s">
        <v>2</v>
      </c>
      <c r="C1017" t="s">
        <v>3</v>
      </c>
      <c r="D1017" s="3">
        <v>45306</v>
      </c>
      <c r="E1017" t="s">
        <v>179</v>
      </c>
      <c r="F1017" t="s">
        <v>180</v>
      </c>
      <c r="G1017" t="s">
        <v>181</v>
      </c>
      <c r="H1017" t="s">
        <v>1369</v>
      </c>
      <c r="I1017" t="s">
        <v>17</v>
      </c>
      <c r="J1017" s="3">
        <v>45786</v>
      </c>
      <c r="K1017" s="3">
        <v>45729</v>
      </c>
      <c r="M1017" s="8" t="str">
        <f>IFERROR(IF(I1017="Booked",VLOOKUP(K1017,'FIN CAL LOOKUP'!$A:$J,7,1),IF(I1017="Complete",VLOOKUP(J1017,'FIN CAL LOOKUP'!$A:$J,7,1),VLOOKUP(D1017,'FIN CAL LOOKUP'!$A:$J,7,1))),"Not Applicable")</f>
        <v>MAY, FY25</v>
      </c>
      <c r="N1017" s="8" t="str">
        <f>IFERROR(IF(I1017="Booked",VLOOKUP(K1017,'FIN CAL LOOKUP'!$A:$J,10,1),IF(I1017="Complete",VLOOKUP(J1017,'FIN CAL LOOKUP'!$A:$J,10,1),VLOOKUP(D1017,'FIN CAL LOOKUP'!$A:$J,10,1))),"Not Applicable")</f>
        <v>Q4, FY25</v>
      </c>
    </row>
    <row r="1018" spans="1:14" x14ac:dyDescent="0.25">
      <c r="A1018" t="s">
        <v>1</v>
      </c>
      <c r="B1018" t="s">
        <v>2</v>
      </c>
      <c r="C1018" t="s">
        <v>3</v>
      </c>
      <c r="D1018" s="3">
        <v>45306</v>
      </c>
      <c r="E1018" t="s">
        <v>179</v>
      </c>
      <c r="F1018" t="s">
        <v>180</v>
      </c>
      <c r="G1018" t="s">
        <v>181</v>
      </c>
      <c r="H1018" t="s">
        <v>1370</v>
      </c>
      <c r="I1018" t="s">
        <v>17</v>
      </c>
      <c r="J1018" s="3">
        <v>45415</v>
      </c>
      <c r="K1018" s="3">
        <v>45400</v>
      </c>
      <c r="M1018" s="8" t="str">
        <f>IFERROR(IF(I1018="Booked",VLOOKUP(K1018,'FIN CAL LOOKUP'!$A:$J,7,1),IF(I1018="Complete",VLOOKUP(J1018,'FIN CAL LOOKUP'!$A:$J,7,1),VLOOKUP(D1018,'FIN CAL LOOKUP'!$A:$J,7,1))),"Not Applicable")</f>
        <v>MAY, FY24</v>
      </c>
      <c r="N1018" s="8" t="str">
        <f>IFERROR(IF(I1018="Booked",VLOOKUP(K1018,'FIN CAL LOOKUP'!$A:$J,10,1),IF(I1018="Complete",VLOOKUP(J1018,'FIN CAL LOOKUP'!$A:$J,10,1),VLOOKUP(D1018,'FIN CAL LOOKUP'!$A:$J,10,1))),"Not Applicable")</f>
        <v>Q4, FY24</v>
      </c>
    </row>
    <row r="1019" spans="1:14" x14ac:dyDescent="0.25">
      <c r="A1019" t="s">
        <v>1</v>
      </c>
      <c r="B1019" t="s">
        <v>2</v>
      </c>
      <c r="C1019" t="s">
        <v>3</v>
      </c>
      <c r="D1019" s="3">
        <v>45306</v>
      </c>
      <c r="E1019" t="s">
        <v>179</v>
      </c>
      <c r="F1019" t="s">
        <v>180</v>
      </c>
      <c r="G1019" t="s">
        <v>181</v>
      </c>
      <c r="H1019" t="s">
        <v>1370</v>
      </c>
      <c r="I1019" t="s">
        <v>17</v>
      </c>
      <c r="J1019" s="3">
        <v>45786</v>
      </c>
      <c r="K1019" s="3">
        <v>45736</v>
      </c>
      <c r="M1019" s="8" t="str">
        <f>IFERROR(IF(I1019="Booked",VLOOKUP(K1019,'FIN CAL LOOKUP'!$A:$J,7,1),IF(I1019="Complete",VLOOKUP(J1019,'FIN CAL LOOKUP'!$A:$J,7,1),VLOOKUP(D1019,'FIN CAL LOOKUP'!$A:$J,7,1))),"Not Applicable")</f>
        <v>MAY, FY25</v>
      </c>
      <c r="N1019" s="8" t="str">
        <f>IFERROR(IF(I1019="Booked",VLOOKUP(K1019,'FIN CAL LOOKUP'!$A:$J,10,1),IF(I1019="Complete",VLOOKUP(J1019,'FIN CAL LOOKUP'!$A:$J,10,1),VLOOKUP(D1019,'FIN CAL LOOKUP'!$A:$J,10,1))),"Not Applicable")</f>
        <v>Q4, FY25</v>
      </c>
    </row>
    <row r="1020" spans="1:14" x14ac:dyDescent="0.25">
      <c r="A1020" t="s">
        <v>1</v>
      </c>
      <c r="B1020" t="s">
        <v>2</v>
      </c>
      <c r="C1020" t="s">
        <v>3</v>
      </c>
      <c r="D1020" s="3">
        <v>45306</v>
      </c>
      <c r="E1020" t="s">
        <v>179</v>
      </c>
      <c r="F1020" t="s">
        <v>180</v>
      </c>
      <c r="G1020" t="s">
        <v>181</v>
      </c>
      <c r="H1020" t="s">
        <v>8</v>
      </c>
      <c r="I1020" t="s">
        <v>17</v>
      </c>
      <c r="J1020" s="3">
        <v>45408</v>
      </c>
      <c r="K1020" s="3">
        <v>45278</v>
      </c>
      <c r="M1020" s="8" t="str">
        <f>IFERROR(IF(I1020="Booked",VLOOKUP(K1020,'FIN CAL LOOKUP'!$A:$J,7,1),IF(I1020="Complete",VLOOKUP(J1020,'FIN CAL LOOKUP'!$A:$J,7,1),VLOOKUP(D1020,'FIN CAL LOOKUP'!$A:$J,7,1))),"Not Applicable")</f>
        <v>MAY, FY24</v>
      </c>
      <c r="N1020" s="8" t="str">
        <f>IFERROR(IF(I1020="Booked",VLOOKUP(K1020,'FIN CAL LOOKUP'!$A:$J,10,1),IF(I1020="Complete",VLOOKUP(J1020,'FIN CAL LOOKUP'!$A:$J,10,1),VLOOKUP(D1020,'FIN CAL LOOKUP'!$A:$J,10,1))),"Not Applicable")</f>
        <v>Q4, FY24</v>
      </c>
    </row>
    <row r="1021" spans="1:14" x14ac:dyDescent="0.25">
      <c r="A1021" t="s">
        <v>1</v>
      </c>
      <c r="B1021" t="s">
        <v>2</v>
      </c>
      <c r="C1021" t="s">
        <v>3</v>
      </c>
      <c r="D1021" s="3">
        <v>45306</v>
      </c>
      <c r="E1021" t="s">
        <v>179</v>
      </c>
      <c r="F1021" t="s">
        <v>180</v>
      </c>
      <c r="G1021" t="s">
        <v>181</v>
      </c>
      <c r="H1021" t="s">
        <v>9</v>
      </c>
      <c r="I1021" t="s">
        <v>17</v>
      </c>
      <c r="J1021" s="3">
        <v>45415</v>
      </c>
      <c r="K1021" s="3">
        <v>45278</v>
      </c>
      <c r="M1021" s="8" t="str">
        <f>IFERROR(IF(I1021="Booked",VLOOKUP(K1021,'FIN CAL LOOKUP'!$A:$J,7,1),IF(I1021="Complete",VLOOKUP(J1021,'FIN CAL LOOKUP'!$A:$J,7,1),VLOOKUP(D1021,'FIN CAL LOOKUP'!$A:$J,7,1))),"Not Applicable")</f>
        <v>MAY, FY24</v>
      </c>
      <c r="N1021" s="8" t="str">
        <f>IFERROR(IF(I1021="Booked",VLOOKUP(K1021,'FIN CAL LOOKUP'!$A:$J,10,1),IF(I1021="Complete",VLOOKUP(J1021,'FIN CAL LOOKUP'!$A:$J,10,1),VLOOKUP(D1021,'FIN CAL LOOKUP'!$A:$J,10,1))),"Not Applicable")</f>
        <v>Q4, FY24</v>
      </c>
    </row>
    <row r="1022" spans="1:14" x14ac:dyDescent="0.25">
      <c r="A1022" t="s">
        <v>1</v>
      </c>
      <c r="B1022" t="s">
        <v>2</v>
      </c>
      <c r="C1022" t="s">
        <v>3</v>
      </c>
      <c r="D1022" s="3">
        <v>45306</v>
      </c>
      <c r="E1022" t="s">
        <v>179</v>
      </c>
      <c r="F1022" t="s">
        <v>180</v>
      </c>
      <c r="G1022" t="s">
        <v>181</v>
      </c>
      <c r="H1022" t="s">
        <v>10</v>
      </c>
      <c r="I1022" t="s">
        <v>17</v>
      </c>
      <c r="J1022" s="3">
        <v>45415</v>
      </c>
      <c r="K1022" s="3">
        <v>45278</v>
      </c>
      <c r="M1022" s="8" t="str">
        <f>IFERROR(IF(I1022="Booked",VLOOKUP(K1022,'FIN CAL LOOKUP'!$A:$J,7,1),IF(I1022="Complete",VLOOKUP(J1022,'FIN CAL LOOKUP'!$A:$J,7,1),VLOOKUP(D1022,'FIN CAL LOOKUP'!$A:$J,7,1))),"Not Applicable")</f>
        <v>MAY, FY24</v>
      </c>
      <c r="N1022" s="8" t="str">
        <f>IFERROR(IF(I1022="Booked",VLOOKUP(K1022,'FIN CAL LOOKUP'!$A:$J,10,1),IF(I1022="Complete",VLOOKUP(J1022,'FIN CAL LOOKUP'!$A:$J,10,1),VLOOKUP(D1022,'FIN CAL LOOKUP'!$A:$J,10,1))),"Not Applicable")</f>
        <v>Q4, FY24</v>
      </c>
    </row>
    <row r="1023" spans="1:14" x14ac:dyDescent="0.25">
      <c r="A1023" t="s">
        <v>1</v>
      </c>
      <c r="B1023" t="s">
        <v>2</v>
      </c>
      <c r="C1023" t="s">
        <v>3</v>
      </c>
      <c r="D1023" s="3">
        <v>45306</v>
      </c>
      <c r="E1023" t="s">
        <v>179</v>
      </c>
      <c r="F1023" t="s">
        <v>180</v>
      </c>
      <c r="G1023" t="s">
        <v>181</v>
      </c>
      <c r="H1023" t="s">
        <v>11</v>
      </c>
      <c r="I1023" t="s">
        <v>17</v>
      </c>
      <c r="J1023" s="3">
        <v>45415</v>
      </c>
      <c r="K1023" s="3">
        <v>45278</v>
      </c>
      <c r="M1023" s="8" t="str">
        <f>IFERROR(IF(I1023="Booked",VLOOKUP(K1023,'FIN CAL LOOKUP'!$A:$J,7,1),IF(I1023="Complete",VLOOKUP(J1023,'FIN CAL LOOKUP'!$A:$J,7,1),VLOOKUP(D1023,'FIN CAL LOOKUP'!$A:$J,7,1))),"Not Applicable")</f>
        <v>MAY, FY24</v>
      </c>
      <c r="N1023" s="8" t="str">
        <f>IFERROR(IF(I1023="Booked",VLOOKUP(K1023,'FIN CAL LOOKUP'!$A:$J,10,1),IF(I1023="Complete",VLOOKUP(J1023,'FIN CAL LOOKUP'!$A:$J,10,1),VLOOKUP(D1023,'FIN CAL LOOKUP'!$A:$J,10,1))),"Not Applicable")</f>
        <v>Q4, FY24</v>
      </c>
    </row>
    <row r="1024" spans="1:14" x14ac:dyDescent="0.25">
      <c r="A1024" t="s">
        <v>46</v>
      </c>
      <c r="C1024" t="s">
        <v>47</v>
      </c>
      <c r="D1024" s="3">
        <v>45299</v>
      </c>
      <c r="E1024" t="s">
        <v>182</v>
      </c>
      <c r="F1024" t="s">
        <v>183</v>
      </c>
      <c r="G1024" t="s">
        <v>184</v>
      </c>
      <c r="H1024" t="s">
        <v>4</v>
      </c>
      <c r="I1024" t="s">
        <v>17</v>
      </c>
      <c r="J1024" s="3">
        <v>45300</v>
      </c>
      <c r="K1024" s="3">
        <v>45276</v>
      </c>
      <c r="M1024" s="8" t="str">
        <f>IFERROR(IF(I1024="Booked",VLOOKUP(K1024,'FIN CAL LOOKUP'!$A:$J,7,1),IF(I1024="Complete",VLOOKUP(J1024,'FIN CAL LOOKUP'!$A:$J,7,1),VLOOKUP(D1024,'FIN CAL LOOKUP'!$A:$J,7,1))),"Not Applicable")</f>
        <v>JAN, FY24</v>
      </c>
      <c r="N1024" s="8" t="str">
        <f>IFERROR(IF(I1024="Booked",VLOOKUP(K1024,'FIN CAL LOOKUP'!$A:$J,10,1),IF(I1024="Complete",VLOOKUP(J1024,'FIN CAL LOOKUP'!$A:$J,10,1),VLOOKUP(D1024,'FIN CAL LOOKUP'!$A:$J,10,1))),"Not Applicable")</f>
        <v>Q3, FY24</v>
      </c>
    </row>
    <row r="1025" spans="1:14" x14ac:dyDescent="0.25">
      <c r="A1025" t="s">
        <v>46</v>
      </c>
      <c r="C1025" t="s">
        <v>47</v>
      </c>
      <c r="D1025" s="3">
        <v>45299</v>
      </c>
      <c r="E1025" t="s">
        <v>182</v>
      </c>
      <c r="F1025" t="s">
        <v>183</v>
      </c>
      <c r="G1025" t="s">
        <v>184</v>
      </c>
      <c r="H1025" t="s">
        <v>4</v>
      </c>
      <c r="I1025" t="s">
        <v>17</v>
      </c>
      <c r="J1025" s="3">
        <v>45314</v>
      </c>
      <c r="K1025" s="3">
        <v>45314</v>
      </c>
      <c r="M1025" s="8" t="str">
        <f>IFERROR(IF(I1025="Booked",VLOOKUP(K1025,'FIN CAL LOOKUP'!$A:$J,7,1),IF(I1025="Complete",VLOOKUP(J1025,'FIN CAL LOOKUP'!$A:$J,7,1),VLOOKUP(D1025,'FIN CAL LOOKUP'!$A:$J,7,1))),"Not Applicable")</f>
        <v>FEB, FY24</v>
      </c>
      <c r="N1025" s="8" t="str">
        <f>IFERROR(IF(I1025="Booked",VLOOKUP(K1025,'FIN CAL LOOKUP'!$A:$J,10,1),IF(I1025="Complete",VLOOKUP(J1025,'FIN CAL LOOKUP'!$A:$J,10,1),VLOOKUP(D1025,'FIN CAL LOOKUP'!$A:$J,10,1))),"Not Applicable")</f>
        <v>Q3, FY24</v>
      </c>
    </row>
    <row r="1026" spans="1:14" x14ac:dyDescent="0.25">
      <c r="A1026" t="s">
        <v>46</v>
      </c>
      <c r="C1026" t="s">
        <v>47</v>
      </c>
      <c r="D1026" s="3">
        <v>45299</v>
      </c>
      <c r="E1026" t="s">
        <v>182</v>
      </c>
      <c r="F1026" t="s">
        <v>183</v>
      </c>
      <c r="G1026" t="s">
        <v>184</v>
      </c>
      <c r="H1026" t="s">
        <v>4</v>
      </c>
      <c r="I1026" t="s">
        <v>17</v>
      </c>
      <c r="J1026" s="3">
        <v>45764</v>
      </c>
      <c r="K1026" s="3">
        <v>45754</v>
      </c>
      <c r="M1026" s="8" t="str">
        <f>IFERROR(IF(I1026="Booked",VLOOKUP(K1026,'FIN CAL LOOKUP'!$A:$J,7,1),IF(I1026="Complete",VLOOKUP(J1026,'FIN CAL LOOKUP'!$A:$J,7,1),VLOOKUP(D1026,'FIN CAL LOOKUP'!$A:$J,7,1))),"Not Applicable")</f>
        <v>APR, FY25</v>
      </c>
      <c r="N1026" s="8" t="str">
        <f>IFERROR(IF(I1026="Booked",VLOOKUP(K1026,'FIN CAL LOOKUP'!$A:$J,10,1),IF(I1026="Complete",VLOOKUP(J1026,'FIN CAL LOOKUP'!$A:$J,10,1),VLOOKUP(D1026,'FIN CAL LOOKUP'!$A:$J,10,1))),"Not Applicable")</f>
        <v>Q4, FY25</v>
      </c>
    </row>
    <row r="1027" spans="1:14" x14ac:dyDescent="0.25">
      <c r="A1027" t="s">
        <v>46</v>
      </c>
      <c r="C1027" t="s">
        <v>47</v>
      </c>
      <c r="D1027" s="3">
        <v>45299</v>
      </c>
      <c r="E1027" t="s">
        <v>182</v>
      </c>
      <c r="F1027" t="s">
        <v>183</v>
      </c>
      <c r="G1027" t="s">
        <v>184</v>
      </c>
      <c r="H1027" t="s">
        <v>7</v>
      </c>
      <c r="I1027" t="s">
        <v>17</v>
      </c>
      <c r="J1027" s="3">
        <v>45300</v>
      </c>
      <c r="K1027" s="3">
        <v>45276</v>
      </c>
      <c r="M1027" s="8" t="str">
        <f>IFERROR(IF(I1027="Booked",VLOOKUP(K1027,'FIN CAL LOOKUP'!$A:$J,7,1),IF(I1027="Complete",VLOOKUP(J1027,'FIN CAL LOOKUP'!$A:$J,7,1),VLOOKUP(D1027,'FIN CAL LOOKUP'!$A:$J,7,1))),"Not Applicable")</f>
        <v>JAN, FY24</v>
      </c>
      <c r="N1027" s="8" t="str">
        <f>IFERROR(IF(I1027="Booked",VLOOKUP(K1027,'FIN CAL LOOKUP'!$A:$J,10,1),IF(I1027="Complete",VLOOKUP(J1027,'FIN CAL LOOKUP'!$A:$J,10,1),VLOOKUP(D1027,'FIN CAL LOOKUP'!$A:$J,10,1))),"Not Applicable")</f>
        <v>Q3, FY24</v>
      </c>
    </row>
    <row r="1028" spans="1:14" x14ac:dyDescent="0.25">
      <c r="A1028" t="s">
        <v>46</v>
      </c>
      <c r="C1028" t="s">
        <v>47</v>
      </c>
      <c r="D1028" s="3">
        <v>45299</v>
      </c>
      <c r="E1028" t="s">
        <v>182</v>
      </c>
      <c r="F1028" t="s">
        <v>183</v>
      </c>
      <c r="G1028" t="s">
        <v>184</v>
      </c>
      <c r="H1028" t="s">
        <v>7</v>
      </c>
      <c r="I1028" t="s">
        <v>17</v>
      </c>
      <c r="J1028" s="3">
        <v>45331</v>
      </c>
      <c r="K1028" s="3">
        <v>45314</v>
      </c>
      <c r="M1028" s="8" t="str">
        <f>IFERROR(IF(I1028="Booked",VLOOKUP(K1028,'FIN CAL LOOKUP'!$A:$J,7,1),IF(I1028="Complete",VLOOKUP(J1028,'FIN CAL LOOKUP'!$A:$J,7,1),VLOOKUP(D1028,'FIN CAL LOOKUP'!$A:$J,7,1))),"Not Applicable")</f>
        <v>FEB, FY24</v>
      </c>
      <c r="N1028" s="8" t="str">
        <f>IFERROR(IF(I1028="Booked",VLOOKUP(K1028,'FIN CAL LOOKUP'!$A:$J,10,1),IF(I1028="Complete",VLOOKUP(J1028,'FIN CAL LOOKUP'!$A:$J,10,1),VLOOKUP(D1028,'FIN CAL LOOKUP'!$A:$J,10,1))),"Not Applicable")</f>
        <v>Q3, FY24</v>
      </c>
    </row>
    <row r="1029" spans="1:14" x14ac:dyDescent="0.25">
      <c r="A1029" t="s">
        <v>46</v>
      </c>
      <c r="C1029" t="s">
        <v>47</v>
      </c>
      <c r="D1029" s="3">
        <v>45299</v>
      </c>
      <c r="E1029" t="s">
        <v>182</v>
      </c>
      <c r="F1029" t="s">
        <v>183</v>
      </c>
      <c r="G1029" t="s">
        <v>184</v>
      </c>
      <c r="H1029" t="s">
        <v>1366</v>
      </c>
      <c r="I1029" t="s">
        <v>17</v>
      </c>
      <c r="J1029" s="3">
        <v>45408</v>
      </c>
      <c r="K1029" s="3">
        <v>45351</v>
      </c>
      <c r="M1029" s="8" t="str">
        <f>IFERROR(IF(I1029="Booked",VLOOKUP(K1029,'FIN CAL LOOKUP'!$A:$J,7,1),IF(I1029="Complete",VLOOKUP(J1029,'FIN CAL LOOKUP'!$A:$J,7,1),VLOOKUP(D1029,'FIN CAL LOOKUP'!$A:$J,7,1))),"Not Applicable")</f>
        <v>MAY, FY24</v>
      </c>
      <c r="N1029" s="8" t="str">
        <f>IFERROR(IF(I1029="Booked",VLOOKUP(K1029,'FIN CAL LOOKUP'!$A:$J,10,1),IF(I1029="Complete",VLOOKUP(J1029,'FIN CAL LOOKUP'!$A:$J,10,1),VLOOKUP(D1029,'FIN CAL LOOKUP'!$A:$J,10,1))),"Not Applicable")</f>
        <v>Q4, FY24</v>
      </c>
    </row>
    <row r="1030" spans="1:14" x14ac:dyDescent="0.25">
      <c r="A1030" t="s">
        <v>46</v>
      </c>
      <c r="C1030" t="s">
        <v>47</v>
      </c>
      <c r="D1030" s="3">
        <v>45299</v>
      </c>
      <c r="E1030" t="s">
        <v>182</v>
      </c>
      <c r="F1030" t="s">
        <v>183</v>
      </c>
      <c r="G1030" t="s">
        <v>184</v>
      </c>
      <c r="H1030" t="s">
        <v>1366</v>
      </c>
      <c r="I1030" t="s">
        <v>17</v>
      </c>
      <c r="J1030" s="3">
        <v>45734</v>
      </c>
      <c r="K1030" s="3">
        <v>45729</v>
      </c>
      <c r="M1030" s="8" t="str">
        <f>IFERROR(IF(I1030="Booked",VLOOKUP(K1030,'FIN CAL LOOKUP'!$A:$J,7,1),IF(I1030="Complete",VLOOKUP(J1030,'FIN CAL LOOKUP'!$A:$J,7,1),VLOOKUP(D1030,'FIN CAL LOOKUP'!$A:$J,7,1))),"Not Applicable")</f>
        <v>MAR, FY25</v>
      </c>
      <c r="N1030" s="8" t="str">
        <f>IFERROR(IF(I1030="Booked",VLOOKUP(K1030,'FIN CAL LOOKUP'!$A:$J,10,1),IF(I1030="Complete",VLOOKUP(J1030,'FIN CAL LOOKUP'!$A:$J,10,1),VLOOKUP(D1030,'FIN CAL LOOKUP'!$A:$J,10,1))),"Not Applicable")</f>
        <v>Q3, FY25</v>
      </c>
    </row>
    <row r="1031" spans="1:14" x14ac:dyDescent="0.25">
      <c r="A1031" t="s">
        <v>46</v>
      </c>
      <c r="C1031" t="s">
        <v>47</v>
      </c>
      <c r="D1031" s="3">
        <v>45299</v>
      </c>
      <c r="E1031" t="s">
        <v>182</v>
      </c>
      <c r="F1031" t="s">
        <v>183</v>
      </c>
      <c r="G1031" t="s">
        <v>184</v>
      </c>
      <c r="H1031" t="s">
        <v>1367</v>
      </c>
      <c r="I1031" t="s">
        <v>17</v>
      </c>
      <c r="J1031" s="3">
        <v>45385</v>
      </c>
      <c r="K1031" s="3">
        <v>45351</v>
      </c>
      <c r="M1031" s="8" t="str">
        <f>IFERROR(IF(I1031="Booked",VLOOKUP(K1031,'FIN CAL LOOKUP'!$A:$J,7,1),IF(I1031="Complete",VLOOKUP(J1031,'FIN CAL LOOKUP'!$A:$J,7,1),VLOOKUP(D1031,'FIN CAL LOOKUP'!$A:$J,7,1))),"Not Applicable")</f>
        <v>APR, FY24</v>
      </c>
      <c r="N1031" s="8" t="str">
        <f>IFERROR(IF(I1031="Booked",VLOOKUP(K1031,'FIN CAL LOOKUP'!$A:$J,10,1),IF(I1031="Complete",VLOOKUP(J1031,'FIN CAL LOOKUP'!$A:$J,10,1),VLOOKUP(D1031,'FIN CAL LOOKUP'!$A:$J,10,1))),"Not Applicable")</f>
        <v>Q4, FY24</v>
      </c>
    </row>
    <row r="1032" spans="1:14" x14ac:dyDescent="0.25">
      <c r="A1032" t="s">
        <v>46</v>
      </c>
      <c r="C1032" t="s">
        <v>47</v>
      </c>
      <c r="D1032" s="3">
        <v>45299</v>
      </c>
      <c r="E1032" t="s">
        <v>182</v>
      </c>
      <c r="F1032" t="s">
        <v>183</v>
      </c>
      <c r="G1032" t="s">
        <v>184</v>
      </c>
      <c r="H1032" t="s">
        <v>1367</v>
      </c>
      <c r="I1032" t="s">
        <v>17</v>
      </c>
      <c r="J1032" s="3">
        <v>45734</v>
      </c>
      <c r="K1032" s="3">
        <v>45734</v>
      </c>
      <c r="M1032" s="8" t="str">
        <f>IFERROR(IF(I1032="Booked",VLOOKUP(K1032,'FIN CAL LOOKUP'!$A:$J,7,1),IF(I1032="Complete",VLOOKUP(J1032,'FIN CAL LOOKUP'!$A:$J,7,1),VLOOKUP(D1032,'FIN CAL LOOKUP'!$A:$J,7,1))),"Not Applicable")</f>
        <v>MAR, FY25</v>
      </c>
      <c r="N1032" s="8" t="str">
        <f>IFERROR(IF(I1032="Booked",VLOOKUP(K1032,'FIN CAL LOOKUP'!$A:$J,10,1),IF(I1032="Complete",VLOOKUP(J1032,'FIN CAL LOOKUP'!$A:$J,10,1),VLOOKUP(D1032,'FIN CAL LOOKUP'!$A:$J,10,1))),"Not Applicable")</f>
        <v>Q3, FY25</v>
      </c>
    </row>
    <row r="1033" spans="1:14" x14ac:dyDescent="0.25">
      <c r="A1033" t="s">
        <v>46</v>
      </c>
      <c r="C1033" t="s">
        <v>47</v>
      </c>
      <c r="D1033" s="3">
        <v>45299</v>
      </c>
      <c r="E1033" t="s">
        <v>182</v>
      </c>
      <c r="F1033" t="s">
        <v>183</v>
      </c>
      <c r="G1033" t="s">
        <v>184</v>
      </c>
      <c r="H1033" t="s">
        <v>1368</v>
      </c>
      <c r="I1033" t="s">
        <v>17</v>
      </c>
      <c r="J1033" s="3">
        <v>45408</v>
      </c>
      <c r="K1033" s="3">
        <v>45351</v>
      </c>
      <c r="M1033" s="8" t="str">
        <f>IFERROR(IF(I1033="Booked",VLOOKUP(K1033,'FIN CAL LOOKUP'!$A:$J,7,1),IF(I1033="Complete",VLOOKUP(J1033,'FIN CAL LOOKUP'!$A:$J,7,1),VLOOKUP(D1033,'FIN CAL LOOKUP'!$A:$J,7,1))),"Not Applicable")</f>
        <v>MAY, FY24</v>
      </c>
      <c r="N1033" s="8" t="str">
        <f>IFERROR(IF(I1033="Booked",VLOOKUP(K1033,'FIN CAL LOOKUP'!$A:$J,10,1),IF(I1033="Complete",VLOOKUP(J1033,'FIN CAL LOOKUP'!$A:$J,10,1),VLOOKUP(D1033,'FIN CAL LOOKUP'!$A:$J,10,1))),"Not Applicable")</f>
        <v>Q4, FY24</v>
      </c>
    </row>
    <row r="1034" spans="1:14" x14ac:dyDescent="0.25">
      <c r="A1034" t="s">
        <v>46</v>
      </c>
      <c r="C1034" t="s">
        <v>47</v>
      </c>
      <c r="D1034" s="3">
        <v>45299</v>
      </c>
      <c r="E1034" t="s">
        <v>182</v>
      </c>
      <c r="F1034" t="s">
        <v>183</v>
      </c>
      <c r="G1034" t="s">
        <v>184</v>
      </c>
      <c r="H1034" t="s">
        <v>1368</v>
      </c>
      <c r="I1034" t="s">
        <v>17</v>
      </c>
      <c r="J1034" s="3">
        <v>45734</v>
      </c>
      <c r="K1034" s="3">
        <v>45729</v>
      </c>
      <c r="M1034" s="8" t="str">
        <f>IFERROR(IF(I1034="Booked",VLOOKUP(K1034,'FIN CAL LOOKUP'!$A:$J,7,1),IF(I1034="Complete",VLOOKUP(J1034,'FIN CAL LOOKUP'!$A:$J,7,1),VLOOKUP(D1034,'FIN CAL LOOKUP'!$A:$J,7,1))),"Not Applicable")</f>
        <v>MAR, FY25</v>
      </c>
      <c r="N1034" s="8" t="str">
        <f>IFERROR(IF(I1034="Booked",VLOOKUP(K1034,'FIN CAL LOOKUP'!$A:$J,10,1),IF(I1034="Complete",VLOOKUP(J1034,'FIN CAL LOOKUP'!$A:$J,10,1),VLOOKUP(D1034,'FIN CAL LOOKUP'!$A:$J,10,1))),"Not Applicable")</f>
        <v>Q3, FY25</v>
      </c>
    </row>
    <row r="1035" spans="1:14" x14ac:dyDescent="0.25">
      <c r="A1035" t="s">
        <v>46</v>
      </c>
      <c r="C1035" t="s">
        <v>47</v>
      </c>
      <c r="D1035" s="3">
        <v>45299</v>
      </c>
      <c r="E1035" t="s">
        <v>182</v>
      </c>
      <c r="F1035" t="s">
        <v>183</v>
      </c>
      <c r="G1035" t="s">
        <v>184</v>
      </c>
      <c r="H1035" t="s">
        <v>1369</v>
      </c>
      <c r="I1035" t="s">
        <v>17</v>
      </c>
      <c r="J1035" s="3">
        <v>45408</v>
      </c>
      <c r="K1035" s="3">
        <v>45351</v>
      </c>
      <c r="M1035" s="8" t="str">
        <f>IFERROR(IF(I1035="Booked",VLOOKUP(K1035,'FIN CAL LOOKUP'!$A:$J,7,1),IF(I1035="Complete",VLOOKUP(J1035,'FIN CAL LOOKUP'!$A:$J,7,1),VLOOKUP(D1035,'FIN CAL LOOKUP'!$A:$J,7,1))),"Not Applicable")</f>
        <v>MAY, FY24</v>
      </c>
      <c r="N1035" s="8" t="str">
        <f>IFERROR(IF(I1035="Booked",VLOOKUP(K1035,'FIN CAL LOOKUP'!$A:$J,10,1),IF(I1035="Complete",VLOOKUP(J1035,'FIN CAL LOOKUP'!$A:$J,10,1),VLOOKUP(D1035,'FIN CAL LOOKUP'!$A:$J,10,1))),"Not Applicable")</f>
        <v>Q4, FY24</v>
      </c>
    </row>
    <row r="1036" spans="1:14" x14ac:dyDescent="0.25">
      <c r="A1036" t="s">
        <v>46</v>
      </c>
      <c r="C1036" t="s">
        <v>47</v>
      </c>
      <c r="D1036" s="3">
        <v>45299</v>
      </c>
      <c r="E1036" t="s">
        <v>182</v>
      </c>
      <c r="F1036" t="s">
        <v>183</v>
      </c>
      <c r="G1036" t="s">
        <v>184</v>
      </c>
      <c r="H1036" t="s">
        <v>1369</v>
      </c>
      <c r="I1036" t="s">
        <v>17</v>
      </c>
      <c r="J1036" s="3">
        <v>45734</v>
      </c>
      <c r="K1036" s="3">
        <v>45729</v>
      </c>
      <c r="M1036" s="8" t="str">
        <f>IFERROR(IF(I1036="Booked",VLOOKUP(K1036,'FIN CAL LOOKUP'!$A:$J,7,1),IF(I1036="Complete",VLOOKUP(J1036,'FIN CAL LOOKUP'!$A:$J,7,1),VLOOKUP(D1036,'FIN CAL LOOKUP'!$A:$J,7,1))),"Not Applicable")</f>
        <v>MAR, FY25</v>
      </c>
      <c r="N1036" s="8" t="str">
        <f>IFERROR(IF(I1036="Booked",VLOOKUP(K1036,'FIN CAL LOOKUP'!$A:$J,10,1),IF(I1036="Complete",VLOOKUP(J1036,'FIN CAL LOOKUP'!$A:$J,10,1),VLOOKUP(D1036,'FIN CAL LOOKUP'!$A:$J,10,1))),"Not Applicable")</f>
        <v>Q3, FY25</v>
      </c>
    </row>
    <row r="1037" spans="1:14" x14ac:dyDescent="0.25">
      <c r="A1037" t="s">
        <v>46</v>
      </c>
      <c r="C1037" t="s">
        <v>47</v>
      </c>
      <c r="D1037" s="3">
        <v>45299</v>
      </c>
      <c r="E1037" t="s">
        <v>182</v>
      </c>
      <c r="F1037" t="s">
        <v>183</v>
      </c>
      <c r="G1037" t="s">
        <v>184</v>
      </c>
      <c r="H1037" t="s">
        <v>1370</v>
      </c>
      <c r="I1037" t="s">
        <v>17</v>
      </c>
      <c r="J1037" s="3">
        <v>45404</v>
      </c>
      <c r="K1037" s="3">
        <v>45351</v>
      </c>
      <c r="M1037" s="8" t="str">
        <f>IFERROR(IF(I1037="Booked",VLOOKUP(K1037,'FIN CAL LOOKUP'!$A:$J,7,1),IF(I1037="Complete",VLOOKUP(J1037,'FIN CAL LOOKUP'!$A:$J,7,1),VLOOKUP(D1037,'FIN CAL LOOKUP'!$A:$J,7,1))),"Not Applicable")</f>
        <v>MAY, FY24</v>
      </c>
      <c r="N1037" s="8" t="str">
        <f>IFERROR(IF(I1037="Booked",VLOOKUP(K1037,'FIN CAL LOOKUP'!$A:$J,10,1),IF(I1037="Complete",VLOOKUP(J1037,'FIN CAL LOOKUP'!$A:$J,10,1),VLOOKUP(D1037,'FIN CAL LOOKUP'!$A:$J,10,1))),"Not Applicable")</f>
        <v>Q4, FY24</v>
      </c>
    </row>
    <row r="1038" spans="1:14" x14ac:dyDescent="0.25">
      <c r="A1038" t="s">
        <v>46</v>
      </c>
      <c r="C1038" t="s">
        <v>47</v>
      </c>
      <c r="D1038" s="3">
        <v>45299</v>
      </c>
      <c r="E1038" t="s">
        <v>182</v>
      </c>
      <c r="F1038" t="s">
        <v>183</v>
      </c>
      <c r="G1038" t="s">
        <v>184</v>
      </c>
      <c r="H1038" t="s">
        <v>1370</v>
      </c>
      <c r="I1038" t="s">
        <v>17</v>
      </c>
      <c r="J1038" s="3">
        <v>45734</v>
      </c>
      <c r="K1038" s="3">
        <v>45725</v>
      </c>
      <c r="M1038" s="8" t="str">
        <f>IFERROR(IF(I1038="Booked",VLOOKUP(K1038,'FIN CAL LOOKUP'!$A:$J,7,1),IF(I1038="Complete",VLOOKUP(J1038,'FIN CAL LOOKUP'!$A:$J,7,1),VLOOKUP(D1038,'FIN CAL LOOKUP'!$A:$J,7,1))),"Not Applicable")</f>
        <v>MAR, FY25</v>
      </c>
      <c r="N1038" s="8" t="str">
        <f>IFERROR(IF(I1038="Booked",VLOOKUP(K1038,'FIN CAL LOOKUP'!$A:$J,10,1),IF(I1038="Complete",VLOOKUP(J1038,'FIN CAL LOOKUP'!$A:$J,10,1),VLOOKUP(D1038,'FIN CAL LOOKUP'!$A:$J,10,1))),"Not Applicable")</f>
        <v>Q3, FY25</v>
      </c>
    </row>
    <row r="1039" spans="1:14" x14ac:dyDescent="0.25">
      <c r="A1039" t="s">
        <v>46</v>
      </c>
      <c r="C1039" t="s">
        <v>47</v>
      </c>
      <c r="D1039" s="3">
        <v>45299</v>
      </c>
      <c r="E1039" t="s">
        <v>182</v>
      </c>
      <c r="F1039" t="s">
        <v>183</v>
      </c>
      <c r="G1039" t="s">
        <v>184</v>
      </c>
      <c r="H1039" t="s">
        <v>8</v>
      </c>
      <c r="I1039" t="s">
        <v>17</v>
      </c>
      <c r="J1039" s="3">
        <v>45300</v>
      </c>
      <c r="K1039" s="3">
        <v>45276</v>
      </c>
      <c r="M1039" s="8" t="str">
        <f>IFERROR(IF(I1039="Booked",VLOOKUP(K1039,'FIN CAL LOOKUP'!$A:$J,7,1),IF(I1039="Complete",VLOOKUP(J1039,'FIN CAL LOOKUP'!$A:$J,7,1),VLOOKUP(D1039,'FIN CAL LOOKUP'!$A:$J,7,1))),"Not Applicable")</f>
        <v>JAN, FY24</v>
      </c>
      <c r="N1039" s="8" t="str">
        <f>IFERROR(IF(I1039="Booked",VLOOKUP(K1039,'FIN CAL LOOKUP'!$A:$J,10,1),IF(I1039="Complete",VLOOKUP(J1039,'FIN CAL LOOKUP'!$A:$J,10,1),VLOOKUP(D1039,'FIN CAL LOOKUP'!$A:$J,10,1))),"Not Applicable")</f>
        <v>Q3, FY24</v>
      </c>
    </row>
    <row r="1040" spans="1:14" x14ac:dyDescent="0.25">
      <c r="A1040" t="s">
        <v>46</v>
      </c>
      <c r="C1040" t="s">
        <v>47</v>
      </c>
      <c r="D1040" s="3">
        <v>45299</v>
      </c>
      <c r="E1040" t="s">
        <v>182</v>
      </c>
      <c r="F1040" t="s">
        <v>183</v>
      </c>
      <c r="G1040" t="s">
        <v>184</v>
      </c>
      <c r="H1040" t="s">
        <v>8</v>
      </c>
      <c r="I1040" t="s">
        <v>17</v>
      </c>
      <c r="J1040" s="3">
        <v>45449</v>
      </c>
      <c r="K1040" s="3">
        <v>45449</v>
      </c>
      <c r="M1040" s="8" t="str">
        <f>IFERROR(IF(I1040="Booked",VLOOKUP(K1040,'FIN CAL LOOKUP'!$A:$J,7,1),IF(I1040="Complete",VLOOKUP(J1040,'FIN CAL LOOKUP'!$A:$J,7,1),VLOOKUP(D1040,'FIN CAL LOOKUP'!$A:$J,7,1))),"Not Applicable")</f>
        <v>JUN, FY24</v>
      </c>
      <c r="N1040" s="8" t="str">
        <f>IFERROR(IF(I1040="Booked",VLOOKUP(K1040,'FIN CAL LOOKUP'!$A:$J,10,1),IF(I1040="Complete",VLOOKUP(J1040,'FIN CAL LOOKUP'!$A:$J,10,1),VLOOKUP(D1040,'FIN CAL LOOKUP'!$A:$J,10,1))),"Not Applicable")</f>
        <v>Q4, FY24</v>
      </c>
    </row>
    <row r="1041" spans="1:14" x14ac:dyDescent="0.25">
      <c r="A1041" t="s">
        <v>46</v>
      </c>
      <c r="C1041" t="s">
        <v>47</v>
      </c>
      <c r="D1041" s="3">
        <v>45299</v>
      </c>
      <c r="E1041" t="s">
        <v>182</v>
      </c>
      <c r="F1041" t="s">
        <v>183</v>
      </c>
      <c r="G1041" t="s">
        <v>184</v>
      </c>
      <c r="H1041" t="s">
        <v>8</v>
      </c>
      <c r="I1041" t="s">
        <v>17</v>
      </c>
      <c r="J1041" s="3">
        <v>45548</v>
      </c>
      <c r="K1041" s="3">
        <v>45509</v>
      </c>
      <c r="M1041" s="8" t="str">
        <f>IFERROR(IF(I1041="Booked",VLOOKUP(K1041,'FIN CAL LOOKUP'!$A:$J,7,1),IF(I1041="Complete",VLOOKUP(J1041,'FIN CAL LOOKUP'!$A:$J,7,1),VLOOKUP(D1041,'FIN CAL LOOKUP'!$A:$J,7,1))),"Not Applicable")</f>
        <v>SEP, FY25</v>
      </c>
      <c r="N1041" s="8" t="str">
        <f>IFERROR(IF(I1041="Booked",VLOOKUP(K1041,'FIN CAL LOOKUP'!$A:$J,10,1),IF(I1041="Complete",VLOOKUP(J1041,'FIN CAL LOOKUP'!$A:$J,10,1),VLOOKUP(D1041,'FIN CAL LOOKUP'!$A:$J,10,1))),"Not Applicable")</f>
        <v>Q1, FY25</v>
      </c>
    </row>
    <row r="1042" spans="1:14" x14ac:dyDescent="0.25">
      <c r="A1042" t="s">
        <v>46</v>
      </c>
      <c r="C1042" t="s">
        <v>47</v>
      </c>
      <c r="D1042" s="3">
        <v>45299</v>
      </c>
      <c r="E1042" t="s">
        <v>182</v>
      </c>
      <c r="F1042" t="s">
        <v>183</v>
      </c>
      <c r="G1042" t="s">
        <v>184</v>
      </c>
      <c r="H1042" t="s">
        <v>9</v>
      </c>
      <c r="I1042" t="s">
        <v>17</v>
      </c>
      <c r="J1042" s="3">
        <v>45300</v>
      </c>
      <c r="K1042" s="3">
        <v>45276</v>
      </c>
      <c r="M1042" s="8" t="str">
        <f>IFERROR(IF(I1042="Booked",VLOOKUP(K1042,'FIN CAL LOOKUP'!$A:$J,7,1),IF(I1042="Complete",VLOOKUP(J1042,'FIN CAL LOOKUP'!$A:$J,7,1),VLOOKUP(D1042,'FIN CAL LOOKUP'!$A:$J,7,1))),"Not Applicable")</f>
        <v>JAN, FY24</v>
      </c>
      <c r="N1042" s="8" t="str">
        <f>IFERROR(IF(I1042="Booked",VLOOKUP(K1042,'FIN CAL LOOKUP'!$A:$J,10,1),IF(I1042="Complete",VLOOKUP(J1042,'FIN CAL LOOKUP'!$A:$J,10,1),VLOOKUP(D1042,'FIN CAL LOOKUP'!$A:$J,10,1))),"Not Applicable")</f>
        <v>Q3, FY24</v>
      </c>
    </row>
    <row r="1043" spans="1:14" x14ac:dyDescent="0.25">
      <c r="A1043" t="s">
        <v>46</v>
      </c>
      <c r="C1043" t="s">
        <v>47</v>
      </c>
      <c r="D1043" s="3">
        <v>45299</v>
      </c>
      <c r="E1043" t="s">
        <v>182</v>
      </c>
      <c r="F1043" t="s">
        <v>183</v>
      </c>
      <c r="G1043" t="s">
        <v>184</v>
      </c>
      <c r="H1043" t="s">
        <v>9</v>
      </c>
      <c r="I1043" t="s">
        <v>17</v>
      </c>
      <c r="J1043" s="3">
        <v>45544</v>
      </c>
      <c r="K1043" s="3">
        <v>45530</v>
      </c>
      <c r="M1043" s="8" t="str">
        <f>IFERROR(IF(I1043="Booked",VLOOKUP(K1043,'FIN CAL LOOKUP'!$A:$J,7,1),IF(I1043="Complete",VLOOKUP(J1043,'FIN CAL LOOKUP'!$A:$J,7,1),VLOOKUP(D1043,'FIN CAL LOOKUP'!$A:$J,7,1))),"Not Applicable")</f>
        <v>SEP, FY25</v>
      </c>
      <c r="N1043" s="8" t="str">
        <f>IFERROR(IF(I1043="Booked",VLOOKUP(K1043,'FIN CAL LOOKUP'!$A:$J,10,1),IF(I1043="Complete",VLOOKUP(J1043,'FIN CAL LOOKUP'!$A:$J,10,1),VLOOKUP(D1043,'FIN CAL LOOKUP'!$A:$J,10,1))),"Not Applicable")</f>
        <v>Q1, FY25</v>
      </c>
    </row>
    <row r="1044" spans="1:14" x14ac:dyDescent="0.25">
      <c r="A1044" t="s">
        <v>46</v>
      </c>
      <c r="C1044" t="s">
        <v>47</v>
      </c>
      <c r="D1044" s="3">
        <v>45299</v>
      </c>
      <c r="E1044" t="s">
        <v>182</v>
      </c>
      <c r="F1044" t="s">
        <v>183</v>
      </c>
      <c r="G1044" t="s">
        <v>184</v>
      </c>
      <c r="H1044" t="s">
        <v>10</v>
      </c>
      <c r="I1044" t="s">
        <v>17</v>
      </c>
      <c r="J1044" s="3">
        <v>45299</v>
      </c>
      <c r="K1044" s="3">
        <v>45276</v>
      </c>
      <c r="M1044" s="8" t="str">
        <f>IFERROR(IF(I1044="Booked",VLOOKUP(K1044,'FIN CAL LOOKUP'!$A:$J,7,1),IF(I1044="Complete",VLOOKUP(J1044,'FIN CAL LOOKUP'!$A:$J,7,1),VLOOKUP(D1044,'FIN CAL LOOKUP'!$A:$J,7,1))),"Not Applicable")</f>
        <v>JAN, FY24</v>
      </c>
      <c r="N1044" s="8" t="str">
        <f>IFERROR(IF(I1044="Booked",VLOOKUP(K1044,'FIN CAL LOOKUP'!$A:$J,10,1),IF(I1044="Complete",VLOOKUP(J1044,'FIN CAL LOOKUP'!$A:$J,10,1),VLOOKUP(D1044,'FIN CAL LOOKUP'!$A:$J,10,1))),"Not Applicable")</f>
        <v>Q3, FY24</v>
      </c>
    </row>
    <row r="1045" spans="1:14" x14ac:dyDescent="0.25">
      <c r="A1045" t="s">
        <v>46</v>
      </c>
      <c r="C1045" t="s">
        <v>47</v>
      </c>
      <c r="D1045" s="3">
        <v>45299</v>
      </c>
      <c r="E1045" t="s">
        <v>182</v>
      </c>
      <c r="F1045" t="s">
        <v>183</v>
      </c>
      <c r="G1045" t="s">
        <v>184</v>
      </c>
      <c r="H1045" t="s">
        <v>11</v>
      </c>
      <c r="I1045" t="s">
        <v>17</v>
      </c>
      <c r="J1045" s="3">
        <v>45300</v>
      </c>
      <c r="K1045" s="3">
        <v>45276</v>
      </c>
      <c r="M1045" s="8" t="str">
        <f>IFERROR(IF(I1045="Booked",VLOOKUP(K1045,'FIN CAL LOOKUP'!$A:$J,7,1),IF(I1045="Complete",VLOOKUP(J1045,'FIN CAL LOOKUP'!$A:$J,7,1),VLOOKUP(D1045,'FIN CAL LOOKUP'!$A:$J,7,1))),"Not Applicable")</f>
        <v>JAN, FY24</v>
      </c>
      <c r="N1045" s="8" t="str">
        <f>IFERROR(IF(I1045="Booked",VLOOKUP(K1045,'FIN CAL LOOKUP'!$A:$J,10,1),IF(I1045="Complete",VLOOKUP(J1045,'FIN CAL LOOKUP'!$A:$J,10,1),VLOOKUP(D1045,'FIN CAL LOOKUP'!$A:$J,10,1))),"Not Applicable")</f>
        <v>Q3, FY24</v>
      </c>
    </row>
    <row r="1046" spans="1:14" x14ac:dyDescent="0.25">
      <c r="A1046" t="s">
        <v>46</v>
      </c>
      <c r="C1046" t="s">
        <v>14</v>
      </c>
      <c r="D1046" s="3">
        <v>45280</v>
      </c>
      <c r="E1046" t="s">
        <v>186</v>
      </c>
      <c r="F1046" t="s">
        <v>187</v>
      </c>
      <c r="G1046" t="s">
        <v>1518</v>
      </c>
      <c r="H1046" t="s">
        <v>4</v>
      </c>
      <c r="I1046" t="s">
        <v>17</v>
      </c>
      <c r="J1046" s="3">
        <v>45600</v>
      </c>
      <c r="K1046" s="3">
        <v>45277</v>
      </c>
      <c r="M1046" s="8" t="str">
        <f>IFERROR(IF(I1046="Booked",VLOOKUP(K1046,'FIN CAL LOOKUP'!$A:$J,7,1),IF(I1046="Complete",VLOOKUP(J1046,'FIN CAL LOOKUP'!$A:$J,7,1),VLOOKUP(D1046,'FIN CAL LOOKUP'!$A:$J,7,1))),"Not Applicable")</f>
        <v>NOV, FY25</v>
      </c>
      <c r="N1046" s="8" t="str">
        <f>IFERROR(IF(I1046="Booked",VLOOKUP(K1046,'FIN CAL LOOKUP'!$A:$J,10,1),IF(I1046="Complete",VLOOKUP(J1046,'FIN CAL LOOKUP'!$A:$J,10,1),VLOOKUP(D1046,'FIN CAL LOOKUP'!$A:$J,10,1))),"Not Applicable")</f>
        <v>Q2, FY25</v>
      </c>
    </row>
    <row r="1047" spans="1:14" x14ac:dyDescent="0.25">
      <c r="A1047" t="s">
        <v>46</v>
      </c>
      <c r="C1047" t="s">
        <v>14</v>
      </c>
      <c r="D1047" s="3">
        <v>45280</v>
      </c>
      <c r="E1047" t="s">
        <v>186</v>
      </c>
      <c r="F1047" t="s">
        <v>187</v>
      </c>
      <c r="G1047" t="s">
        <v>1518</v>
      </c>
      <c r="H1047" t="s">
        <v>7</v>
      </c>
      <c r="I1047" t="s">
        <v>17</v>
      </c>
      <c r="J1047" s="3">
        <v>45600</v>
      </c>
      <c r="K1047" s="3">
        <v>45277</v>
      </c>
      <c r="M1047" s="8" t="str">
        <f>IFERROR(IF(I1047="Booked",VLOOKUP(K1047,'FIN CAL LOOKUP'!$A:$J,7,1),IF(I1047="Complete",VLOOKUP(J1047,'FIN CAL LOOKUP'!$A:$J,7,1),VLOOKUP(D1047,'FIN CAL LOOKUP'!$A:$J,7,1))),"Not Applicable")</f>
        <v>NOV, FY25</v>
      </c>
      <c r="N1047" s="8" t="str">
        <f>IFERROR(IF(I1047="Booked",VLOOKUP(K1047,'FIN CAL LOOKUP'!$A:$J,10,1),IF(I1047="Complete",VLOOKUP(J1047,'FIN CAL LOOKUP'!$A:$J,10,1),VLOOKUP(D1047,'FIN CAL LOOKUP'!$A:$J,10,1))),"Not Applicable")</f>
        <v>Q2, FY25</v>
      </c>
    </row>
    <row r="1048" spans="1:14" x14ac:dyDescent="0.25">
      <c r="A1048" t="s">
        <v>46</v>
      </c>
      <c r="C1048" t="s">
        <v>14</v>
      </c>
      <c r="D1048" s="3">
        <v>45280</v>
      </c>
      <c r="E1048" t="s">
        <v>186</v>
      </c>
      <c r="F1048" t="s">
        <v>187</v>
      </c>
      <c r="G1048" t="s">
        <v>1518</v>
      </c>
      <c r="H1048" t="s">
        <v>1366</v>
      </c>
      <c r="I1048" t="s">
        <v>5</v>
      </c>
      <c r="J1048" s="3"/>
      <c r="K1048" s="3">
        <v>45351</v>
      </c>
      <c r="M1048" s="8" t="str">
        <f>IFERROR(IF(I1048="Booked",VLOOKUP(K1048,'FIN CAL LOOKUP'!$A:$J,7,1),IF(I1048="Complete",VLOOKUP(J1048,'FIN CAL LOOKUP'!$A:$J,7,1),VLOOKUP(D1048,'FIN CAL LOOKUP'!$A:$J,7,1))),"Not Applicable")</f>
        <v>MAR, FY24</v>
      </c>
      <c r="N1048" s="8" t="str">
        <f>IFERROR(IF(I1048="Booked",VLOOKUP(K1048,'FIN CAL LOOKUP'!$A:$J,10,1),IF(I1048="Complete",VLOOKUP(J1048,'FIN CAL LOOKUP'!$A:$J,10,1),VLOOKUP(D1048,'FIN CAL LOOKUP'!$A:$J,10,1))),"Not Applicable")</f>
        <v>Q3, FY24</v>
      </c>
    </row>
    <row r="1049" spans="1:14" x14ac:dyDescent="0.25">
      <c r="A1049" t="s">
        <v>46</v>
      </c>
      <c r="C1049" t="s">
        <v>14</v>
      </c>
      <c r="D1049" s="3">
        <v>45280</v>
      </c>
      <c r="E1049" t="s">
        <v>186</v>
      </c>
      <c r="F1049" t="s">
        <v>187</v>
      </c>
      <c r="G1049" t="s">
        <v>1518</v>
      </c>
      <c r="H1049" t="s">
        <v>1367</v>
      </c>
      <c r="I1049" t="s">
        <v>18</v>
      </c>
      <c r="J1049" s="3"/>
      <c r="K1049" s="3">
        <v>45351</v>
      </c>
      <c r="M1049" s="8" t="str">
        <f>IFERROR(IF(I1049="Booked",VLOOKUP(K1049,'FIN CAL LOOKUP'!$A:$J,7,1),IF(I1049="Complete",VLOOKUP(J1049,'FIN CAL LOOKUP'!$A:$J,7,1),VLOOKUP(D1049,'FIN CAL LOOKUP'!$A:$J,7,1))),"Not Applicable")</f>
        <v>DEC, FY24</v>
      </c>
      <c r="N1049" s="8" t="str">
        <f>IFERROR(IF(I1049="Booked",VLOOKUP(K1049,'FIN CAL LOOKUP'!$A:$J,10,1),IF(I1049="Complete",VLOOKUP(J1049,'FIN CAL LOOKUP'!$A:$J,10,1),VLOOKUP(D1049,'FIN CAL LOOKUP'!$A:$J,10,1))),"Not Applicable")</f>
        <v>Q2, FY24</v>
      </c>
    </row>
    <row r="1050" spans="1:14" x14ac:dyDescent="0.25">
      <c r="A1050" t="s">
        <v>46</v>
      </c>
      <c r="C1050" t="s">
        <v>14</v>
      </c>
      <c r="D1050" s="3">
        <v>45280</v>
      </c>
      <c r="E1050" t="s">
        <v>186</v>
      </c>
      <c r="F1050" t="s">
        <v>187</v>
      </c>
      <c r="G1050" t="s">
        <v>1518</v>
      </c>
      <c r="H1050" t="s">
        <v>1368</v>
      </c>
      <c r="I1050" t="s">
        <v>5</v>
      </c>
      <c r="J1050" s="3"/>
      <c r="K1050" s="3">
        <v>45351</v>
      </c>
      <c r="M1050" s="8" t="str">
        <f>IFERROR(IF(I1050="Booked",VLOOKUP(K1050,'FIN CAL LOOKUP'!$A:$J,7,1),IF(I1050="Complete",VLOOKUP(J1050,'FIN CAL LOOKUP'!$A:$J,7,1),VLOOKUP(D1050,'FIN CAL LOOKUP'!$A:$J,7,1))),"Not Applicable")</f>
        <v>MAR, FY24</v>
      </c>
      <c r="N1050" s="8" t="str">
        <f>IFERROR(IF(I1050="Booked",VLOOKUP(K1050,'FIN CAL LOOKUP'!$A:$J,10,1),IF(I1050="Complete",VLOOKUP(J1050,'FIN CAL LOOKUP'!$A:$J,10,1),VLOOKUP(D1050,'FIN CAL LOOKUP'!$A:$J,10,1))),"Not Applicable")</f>
        <v>Q3, FY24</v>
      </c>
    </row>
    <row r="1051" spans="1:14" x14ac:dyDescent="0.25">
      <c r="A1051" t="s">
        <v>46</v>
      </c>
      <c r="C1051" t="s">
        <v>14</v>
      </c>
      <c r="D1051" s="3">
        <v>45280</v>
      </c>
      <c r="E1051" t="s">
        <v>186</v>
      </c>
      <c r="F1051" t="s">
        <v>187</v>
      </c>
      <c r="G1051" t="s">
        <v>1518</v>
      </c>
      <c r="H1051" t="s">
        <v>1369</v>
      </c>
      <c r="I1051" t="s">
        <v>5</v>
      </c>
      <c r="J1051" s="3"/>
      <c r="K1051" s="3">
        <v>45351</v>
      </c>
      <c r="M1051" s="8" t="str">
        <f>IFERROR(IF(I1051="Booked",VLOOKUP(K1051,'FIN CAL LOOKUP'!$A:$J,7,1),IF(I1051="Complete",VLOOKUP(J1051,'FIN CAL LOOKUP'!$A:$J,7,1),VLOOKUP(D1051,'FIN CAL LOOKUP'!$A:$J,7,1))),"Not Applicable")</f>
        <v>MAR, FY24</v>
      </c>
      <c r="N1051" s="8" t="str">
        <f>IFERROR(IF(I1051="Booked",VLOOKUP(K1051,'FIN CAL LOOKUP'!$A:$J,10,1),IF(I1051="Complete",VLOOKUP(J1051,'FIN CAL LOOKUP'!$A:$J,10,1),VLOOKUP(D1051,'FIN CAL LOOKUP'!$A:$J,10,1))),"Not Applicable")</f>
        <v>Q3, FY24</v>
      </c>
    </row>
    <row r="1052" spans="1:14" x14ac:dyDescent="0.25">
      <c r="A1052" t="s">
        <v>46</v>
      </c>
      <c r="C1052" t="s">
        <v>14</v>
      </c>
      <c r="D1052" s="3">
        <v>45280</v>
      </c>
      <c r="E1052" t="s">
        <v>186</v>
      </c>
      <c r="F1052" t="s">
        <v>187</v>
      </c>
      <c r="G1052" t="s">
        <v>1518</v>
      </c>
      <c r="H1052" t="s">
        <v>1370</v>
      </c>
      <c r="I1052" t="s">
        <v>5</v>
      </c>
      <c r="J1052" s="3"/>
      <c r="K1052" s="3">
        <v>45351</v>
      </c>
      <c r="M1052" s="8" t="str">
        <f>IFERROR(IF(I1052="Booked",VLOOKUP(K1052,'FIN CAL LOOKUP'!$A:$J,7,1),IF(I1052="Complete",VLOOKUP(J1052,'FIN CAL LOOKUP'!$A:$J,7,1),VLOOKUP(D1052,'FIN CAL LOOKUP'!$A:$J,7,1))),"Not Applicable")</f>
        <v>MAR, FY24</v>
      </c>
      <c r="N1052" s="8" t="str">
        <f>IFERROR(IF(I1052="Booked",VLOOKUP(K1052,'FIN CAL LOOKUP'!$A:$J,10,1),IF(I1052="Complete",VLOOKUP(J1052,'FIN CAL LOOKUP'!$A:$J,10,1),VLOOKUP(D1052,'FIN CAL LOOKUP'!$A:$J,10,1))),"Not Applicable")</f>
        <v>Q3, FY24</v>
      </c>
    </row>
    <row r="1053" spans="1:14" x14ac:dyDescent="0.25">
      <c r="A1053" t="s">
        <v>46</v>
      </c>
      <c r="C1053" t="s">
        <v>14</v>
      </c>
      <c r="D1053" s="3">
        <v>45280</v>
      </c>
      <c r="E1053" t="s">
        <v>186</v>
      </c>
      <c r="F1053" t="s">
        <v>187</v>
      </c>
      <c r="G1053" t="s">
        <v>1518</v>
      </c>
      <c r="H1053" t="s">
        <v>8</v>
      </c>
      <c r="I1053" t="s">
        <v>17</v>
      </c>
      <c r="J1053" s="3">
        <v>45600</v>
      </c>
      <c r="K1053" s="3">
        <v>45277</v>
      </c>
      <c r="M1053" s="8" t="str">
        <f>IFERROR(IF(I1053="Booked",VLOOKUP(K1053,'FIN CAL LOOKUP'!$A:$J,7,1),IF(I1053="Complete",VLOOKUP(J1053,'FIN CAL LOOKUP'!$A:$J,7,1),VLOOKUP(D1053,'FIN CAL LOOKUP'!$A:$J,7,1))),"Not Applicable")</f>
        <v>NOV, FY25</v>
      </c>
      <c r="N1053" s="8" t="str">
        <f>IFERROR(IF(I1053="Booked",VLOOKUP(K1053,'FIN CAL LOOKUP'!$A:$J,10,1),IF(I1053="Complete",VLOOKUP(J1053,'FIN CAL LOOKUP'!$A:$J,10,1),VLOOKUP(D1053,'FIN CAL LOOKUP'!$A:$J,10,1))),"Not Applicable")</f>
        <v>Q2, FY25</v>
      </c>
    </row>
    <row r="1054" spans="1:14" x14ac:dyDescent="0.25">
      <c r="A1054" t="s">
        <v>46</v>
      </c>
      <c r="C1054" t="s">
        <v>14</v>
      </c>
      <c r="D1054" s="3">
        <v>45280</v>
      </c>
      <c r="E1054" t="s">
        <v>186</v>
      </c>
      <c r="F1054" t="s">
        <v>187</v>
      </c>
      <c r="G1054" t="s">
        <v>1518</v>
      </c>
      <c r="H1054" t="s">
        <v>9</v>
      </c>
      <c r="I1054" t="s">
        <v>17</v>
      </c>
      <c r="J1054" s="3">
        <v>45600</v>
      </c>
      <c r="K1054" s="3">
        <v>45277</v>
      </c>
      <c r="M1054" s="8" t="str">
        <f>IFERROR(IF(I1054="Booked",VLOOKUP(K1054,'FIN CAL LOOKUP'!$A:$J,7,1),IF(I1054="Complete",VLOOKUP(J1054,'FIN CAL LOOKUP'!$A:$J,7,1),VLOOKUP(D1054,'FIN CAL LOOKUP'!$A:$J,7,1))),"Not Applicable")</f>
        <v>NOV, FY25</v>
      </c>
      <c r="N1054" s="8" t="str">
        <f>IFERROR(IF(I1054="Booked",VLOOKUP(K1054,'FIN CAL LOOKUP'!$A:$J,10,1),IF(I1054="Complete",VLOOKUP(J1054,'FIN CAL LOOKUP'!$A:$J,10,1),VLOOKUP(D1054,'FIN CAL LOOKUP'!$A:$J,10,1))),"Not Applicable")</f>
        <v>Q2, FY25</v>
      </c>
    </row>
    <row r="1055" spans="1:14" x14ac:dyDescent="0.25">
      <c r="A1055" t="s">
        <v>46</v>
      </c>
      <c r="C1055" t="s">
        <v>14</v>
      </c>
      <c r="D1055" s="3">
        <v>45280</v>
      </c>
      <c r="E1055" t="s">
        <v>186</v>
      </c>
      <c r="F1055" t="s">
        <v>187</v>
      </c>
      <c r="G1055" t="s">
        <v>1518</v>
      </c>
      <c r="H1055" t="s">
        <v>10</v>
      </c>
      <c r="I1055" t="s">
        <v>17</v>
      </c>
      <c r="J1055" s="3">
        <v>45600</v>
      </c>
      <c r="K1055" s="3">
        <v>45277</v>
      </c>
      <c r="M1055" s="8" t="str">
        <f>IFERROR(IF(I1055="Booked",VLOOKUP(K1055,'FIN CAL LOOKUP'!$A:$J,7,1),IF(I1055="Complete",VLOOKUP(J1055,'FIN CAL LOOKUP'!$A:$J,7,1),VLOOKUP(D1055,'FIN CAL LOOKUP'!$A:$J,7,1))),"Not Applicable")</f>
        <v>NOV, FY25</v>
      </c>
      <c r="N1055" s="8" t="str">
        <f>IFERROR(IF(I1055="Booked",VLOOKUP(K1055,'FIN CAL LOOKUP'!$A:$J,10,1),IF(I1055="Complete",VLOOKUP(J1055,'FIN CAL LOOKUP'!$A:$J,10,1),VLOOKUP(D1055,'FIN CAL LOOKUP'!$A:$J,10,1))),"Not Applicable")</f>
        <v>Q2, FY25</v>
      </c>
    </row>
    <row r="1056" spans="1:14" x14ac:dyDescent="0.25">
      <c r="A1056" t="s">
        <v>46</v>
      </c>
      <c r="C1056" t="s">
        <v>14</v>
      </c>
      <c r="D1056" s="3">
        <v>45280</v>
      </c>
      <c r="E1056" t="s">
        <v>186</v>
      </c>
      <c r="F1056" t="s">
        <v>187</v>
      </c>
      <c r="G1056" t="s">
        <v>1518</v>
      </c>
      <c r="H1056" t="s">
        <v>11</v>
      </c>
      <c r="I1056" t="s">
        <v>17</v>
      </c>
      <c r="J1056" s="3">
        <v>45600</v>
      </c>
      <c r="K1056" s="3">
        <v>45277</v>
      </c>
      <c r="M1056" s="8" t="str">
        <f>IFERROR(IF(I1056="Booked",VLOOKUP(K1056,'FIN CAL LOOKUP'!$A:$J,7,1),IF(I1056="Complete",VLOOKUP(J1056,'FIN CAL LOOKUP'!$A:$J,7,1),VLOOKUP(D1056,'FIN CAL LOOKUP'!$A:$J,7,1))),"Not Applicable")</f>
        <v>NOV, FY25</v>
      </c>
      <c r="N1056" s="8" t="str">
        <f>IFERROR(IF(I1056="Booked",VLOOKUP(K1056,'FIN CAL LOOKUP'!$A:$J,10,1),IF(I1056="Complete",VLOOKUP(J1056,'FIN CAL LOOKUP'!$A:$J,10,1),VLOOKUP(D1056,'FIN CAL LOOKUP'!$A:$J,10,1))),"Not Applicable")</f>
        <v>Q2, FY25</v>
      </c>
    </row>
    <row r="1057" spans="1:14" x14ac:dyDescent="0.25">
      <c r="A1057" t="s">
        <v>30</v>
      </c>
      <c r="B1057" t="s">
        <v>189</v>
      </c>
      <c r="C1057" t="s">
        <v>32</v>
      </c>
      <c r="D1057" s="3">
        <v>45278</v>
      </c>
      <c r="E1057" t="s">
        <v>190</v>
      </c>
      <c r="F1057" t="s">
        <v>191</v>
      </c>
      <c r="G1057" t="s">
        <v>1382</v>
      </c>
      <c r="H1057" t="s">
        <v>192</v>
      </c>
      <c r="I1057" t="s">
        <v>17</v>
      </c>
      <c r="J1057" s="3">
        <v>44878</v>
      </c>
      <c r="K1057" s="3">
        <v>44903</v>
      </c>
      <c r="M1057" s="8" t="str">
        <f>IFERROR(IF(I1057="Booked",VLOOKUP(K1057,'FIN CAL LOOKUP'!$A:$J,7,1),IF(I1057="Complete",VLOOKUP(J1057,'FIN CAL LOOKUP'!$A:$J,7,1),VLOOKUP(D1057,'FIN CAL LOOKUP'!$A:$J,7,1))),"Not Applicable")</f>
        <v>NOV, FY23</v>
      </c>
      <c r="N1057" s="8" t="str">
        <f>IFERROR(IF(I1057="Booked",VLOOKUP(K1057,'FIN CAL LOOKUP'!$A:$J,10,1),IF(I1057="Complete",VLOOKUP(J1057,'FIN CAL LOOKUP'!$A:$J,10,1),VLOOKUP(D1057,'FIN CAL LOOKUP'!$A:$J,10,1))),"Not Applicable")</f>
        <v>Q2, FY23</v>
      </c>
    </row>
    <row r="1058" spans="1:14" x14ac:dyDescent="0.25">
      <c r="A1058" t="s">
        <v>30</v>
      </c>
      <c r="B1058" t="s">
        <v>189</v>
      </c>
      <c r="C1058" t="s">
        <v>32</v>
      </c>
      <c r="D1058" s="3">
        <v>45278</v>
      </c>
      <c r="E1058" t="s">
        <v>190</v>
      </c>
      <c r="F1058" t="s">
        <v>191</v>
      </c>
      <c r="G1058" t="s">
        <v>1382</v>
      </c>
      <c r="H1058" t="s">
        <v>4</v>
      </c>
      <c r="I1058" t="s">
        <v>17</v>
      </c>
      <c r="J1058" s="3">
        <v>44878</v>
      </c>
      <c r="K1058" s="3">
        <v>44903</v>
      </c>
      <c r="M1058" s="8" t="str">
        <f>IFERROR(IF(I1058="Booked",VLOOKUP(K1058,'FIN CAL LOOKUP'!$A:$J,7,1),IF(I1058="Complete",VLOOKUP(J1058,'FIN CAL LOOKUP'!$A:$J,7,1),VLOOKUP(D1058,'FIN CAL LOOKUP'!$A:$J,7,1))),"Not Applicable")</f>
        <v>NOV, FY23</v>
      </c>
      <c r="N1058" s="8" t="str">
        <f>IFERROR(IF(I1058="Booked",VLOOKUP(K1058,'FIN CAL LOOKUP'!$A:$J,10,1),IF(I1058="Complete",VLOOKUP(J1058,'FIN CAL LOOKUP'!$A:$J,10,1),VLOOKUP(D1058,'FIN CAL LOOKUP'!$A:$J,10,1))),"Not Applicable")</f>
        <v>Q2, FY23</v>
      </c>
    </row>
    <row r="1059" spans="1:14" x14ac:dyDescent="0.25">
      <c r="A1059" t="s">
        <v>30</v>
      </c>
      <c r="B1059" t="s">
        <v>189</v>
      </c>
      <c r="C1059" t="s">
        <v>32</v>
      </c>
      <c r="D1059" s="3">
        <v>45278</v>
      </c>
      <c r="E1059" t="s">
        <v>190</v>
      </c>
      <c r="F1059" t="s">
        <v>191</v>
      </c>
      <c r="G1059" t="s">
        <v>1382</v>
      </c>
      <c r="H1059" t="s">
        <v>7</v>
      </c>
      <c r="I1059" t="s">
        <v>17</v>
      </c>
      <c r="J1059" s="3">
        <v>44878</v>
      </c>
      <c r="K1059" s="3">
        <v>44903</v>
      </c>
      <c r="M1059" s="8" t="str">
        <f>IFERROR(IF(I1059="Booked",VLOOKUP(K1059,'FIN CAL LOOKUP'!$A:$J,7,1),IF(I1059="Complete",VLOOKUP(J1059,'FIN CAL LOOKUP'!$A:$J,7,1),VLOOKUP(D1059,'FIN CAL LOOKUP'!$A:$J,7,1))),"Not Applicable")</f>
        <v>NOV, FY23</v>
      </c>
      <c r="N1059" s="8" t="str">
        <f>IFERROR(IF(I1059="Booked",VLOOKUP(K1059,'FIN CAL LOOKUP'!$A:$J,10,1),IF(I1059="Complete",VLOOKUP(J1059,'FIN CAL LOOKUP'!$A:$J,10,1),VLOOKUP(D1059,'FIN CAL LOOKUP'!$A:$J,10,1))),"Not Applicable")</f>
        <v>Q2, FY23</v>
      </c>
    </row>
    <row r="1060" spans="1:14" x14ac:dyDescent="0.25">
      <c r="A1060" t="s">
        <v>30</v>
      </c>
      <c r="B1060" t="s">
        <v>189</v>
      </c>
      <c r="C1060" t="s">
        <v>32</v>
      </c>
      <c r="D1060" s="3">
        <v>45278</v>
      </c>
      <c r="E1060" t="s">
        <v>190</v>
      </c>
      <c r="F1060" t="s">
        <v>191</v>
      </c>
      <c r="G1060" t="s">
        <v>1382</v>
      </c>
      <c r="H1060" t="s">
        <v>1366</v>
      </c>
      <c r="I1060" t="s">
        <v>5</v>
      </c>
      <c r="J1060" s="3"/>
      <c r="K1060" s="3">
        <v>45792</v>
      </c>
      <c r="M1060" s="8" t="str">
        <f>IFERROR(IF(I1060="Booked",VLOOKUP(K1060,'FIN CAL LOOKUP'!$A:$J,7,1),IF(I1060="Complete",VLOOKUP(J1060,'FIN CAL LOOKUP'!$A:$J,7,1),VLOOKUP(D1060,'FIN CAL LOOKUP'!$A:$J,7,1))),"Not Applicable")</f>
        <v>MAY, FY25</v>
      </c>
      <c r="N1060" s="8" t="str">
        <f>IFERROR(IF(I1060="Booked",VLOOKUP(K1060,'FIN CAL LOOKUP'!$A:$J,10,1),IF(I1060="Complete",VLOOKUP(J1060,'FIN CAL LOOKUP'!$A:$J,10,1),VLOOKUP(D1060,'FIN CAL LOOKUP'!$A:$J,10,1))),"Not Applicable")</f>
        <v>Q4, FY25</v>
      </c>
    </row>
    <row r="1061" spans="1:14" x14ac:dyDescent="0.25">
      <c r="A1061" t="s">
        <v>30</v>
      </c>
      <c r="B1061" t="s">
        <v>189</v>
      </c>
      <c r="C1061" t="s">
        <v>32</v>
      </c>
      <c r="D1061" s="3">
        <v>45278</v>
      </c>
      <c r="E1061" t="s">
        <v>190</v>
      </c>
      <c r="F1061" t="s">
        <v>191</v>
      </c>
      <c r="G1061" t="s">
        <v>1382</v>
      </c>
      <c r="H1061" t="s">
        <v>1366</v>
      </c>
      <c r="I1061" t="s">
        <v>17</v>
      </c>
      <c r="J1061" s="3">
        <v>45471</v>
      </c>
      <c r="K1061" s="3">
        <v>45351</v>
      </c>
      <c r="M1061" s="8" t="str">
        <f>IFERROR(IF(I1061="Booked",VLOOKUP(K1061,'FIN CAL LOOKUP'!$A:$J,7,1),IF(I1061="Complete",VLOOKUP(J1061,'FIN CAL LOOKUP'!$A:$J,7,1),VLOOKUP(D1061,'FIN CAL LOOKUP'!$A:$J,7,1))),"Not Applicable")</f>
        <v>JUN, FY24</v>
      </c>
      <c r="N1061" s="8" t="str">
        <f>IFERROR(IF(I1061="Booked",VLOOKUP(K1061,'FIN CAL LOOKUP'!$A:$J,10,1),IF(I1061="Complete",VLOOKUP(J1061,'FIN CAL LOOKUP'!$A:$J,10,1),VLOOKUP(D1061,'FIN CAL LOOKUP'!$A:$J,10,1))),"Not Applicable")</f>
        <v>Q4, FY24</v>
      </c>
    </row>
    <row r="1062" spans="1:14" x14ac:dyDescent="0.25">
      <c r="A1062" t="s">
        <v>30</v>
      </c>
      <c r="B1062" t="s">
        <v>189</v>
      </c>
      <c r="C1062" t="s">
        <v>32</v>
      </c>
      <c r="D1062" s="3">
        <v>45278</v>
      </c>
      <c r="E1062" t="s">
        <v>190</v>
      </c>
      <c r="F1062" t="s">
        <v>191</v>
      </c>
      <c r="G1062" t="s">
        <v>1382</v>
      </c>
      <c r="H1062" t="s">
        <v>1367</v>
      </c>
      <c r="I1062" t="s">
        <v>5</v>
      </c>
      <c r="J1062" s="3"/>
      <c r="K1062" s="3">
        <v>45792</v>
      </c>
      <c r="M1062" s="8" t="str">
        <f>IFERROR(IF(I1062="Booked",VLOOKUP(K1062,'FIN CAL LOOKUP'!$A:$J,7,1),IF(I1062="Complete",VLOOKUP(J1062,'FIN CAL LOOKUP'!$A:$J,7,1),VLOOKUP(D1062,'FIN CAL LOOKUP'!$A:$J,7,1))),"Not Applicable")</f>
        <v>MAY, FY25</v>
      </c>
      <c r="N1062" s="8" t="str">
        <f>IFERROR(IF(I1062="Booked",VLOOKUP(K1062,'FIN CAL LOOKUP'!$A:$J,10,1),IF(I1062="Complete",VLOOKUP(J1062,'FIN CAL LOOKUP'!$A:$J,10,1),VLOOKUP(D1062,'FIN CAL LOOKUP'!$A:$J,10,1))),"Not Applicable")</f>
        <v>Q4, FY25</v>
      </c>
    </row>
    <row r="1063" spans="1:14" x14ac:dyDescent="0.25">
      <c r="A1063" t="s">
        <v>30</v>
      </c>
      <c r="B1063" t="s">
        <v>189</v>
      </c>
      <c r="C1063" t="s">
        <v>32</v>
      </c>
      <c r="D1063" s="3">
        <v>45278</v>
      </c>
      <c r="E1063" t="s">
        <v>190</v>
      </c>
      <c r="F1063" t="s">
        <v>191</v>
      </c>
      <c r="G1063" t="s">
        <v>1382</v>
      </c>
      <c r="H1063" t="s">
        <v>1367</v>
      </c>
      <c r="I1063" t="s">
        <v>17</v>
      </c>
      <c r="J1063" s="3">
        <v>45471</v>
      </c>
      <c r="K1063" s="3">
        <v>45351</v>
      </c>
      <c r="M1063" s="8" t="str">
        <f>IFERROR(IF(I1063="Booked",VLOOKUP(K1063,'FIN CAL LOOKUP'!$A:$J,7,1),IF(I1063="Complete",VLOOKUP(J1063,'FIN CAL LOOKUP'!$A:$J,7,1),VLOOKUP(D1063,'FIN CAL LOOKUP'!$A:$J,7,1))),"Not Applicable")</f>
        <v>JUN, FY24</v>
      </c>
      <c r="N1063" s="8" t="str">
        <f>IFERROR(IF(I1063="Booked",VLOOKUP(K1063,'FIN CAL LOOKUP'!$A:$J,10,1),IF(I1063="Complete",VLOOKUP(J1063,'FIN CAL LOOKUP'!$A:$J,10,1),VLOOKUP(D1063,'FIN CAL LOOKUP'!$A:$J,10,1))),"Not Applicable")</f>
        <v>Q4, FY24</v>
      </c>
    </row>
    <row r="1064" spans="1:14" x14ac:dyDescent="0.25">
      <c r="A1064" t="s">
        <v>30</v>
      </c>
      <c r="B1064" t="s">
        <v>189</v>
      </c>
      <c r="C1064" t="s">
        <v>32</v>
      </c>
      <c r="D1064" s="3">
        <v>45278</v>
      </c>
      <c r="E1064" t="s">
        <v>190</v>
      </c>
      <c r="F1064" t="s">
        <v>191</v>
      </c>
      <c r="G1064" t="s">
        <v>1382</v>
      </c>
      <c r="H1064" t="s">
        <v>1368</v>
      </c>
      <c r="I1064" t="s">
        <v>5</v>
      </c>
      <c r="J1064" s="3"/>
      <c r="K1064" s="3">
        <v>45792</v>
      </c>
      <c r="M1064" s="8" t="str">
        <f>IFERROR(IF(I1064="Booked",VLOOKUP(K1064,'FIN CAL LOOKUP'!$A:$J,7,1),IF(I1064="Complete",VLOOKUP(J1064,'FIN CAL LOOKUP'!$A:$J,7,1),VLOOKUP(D1064,'FIN CAL LOOKUP'!$A:$J,7,1))),"Not Applicable")</f>
        <v>MAY, FY25</v>
      </c>
      <c r="N1064" s="8" t="str">
        <f>IFERROR(IF(I1064="Booked",VLOOKUP(K1064,'FIN CAL LOOKUP'!$A:$J,10,1),IF(I1064="Complete",VLOOKUP(J1064,'FIN CAL LOOKUP'!$A:$J,10,1),VLOOKUP(D1064,'FIN CAL LOOKUP'!$A:$J,10,1))),"Not Applicable")</f>
        <v>Q4, FY25</v>
      </c>
    </row>
    <row r="1065" spans="1:14" x14ac:dyDescent="0.25">
      <c r="A1065" t="s">
        <v>30</v>
      </c>
      <c r="B1065" t="s">
        <v>189</v>
      </c>
      <c r="C1065" t="s">
        <v>32</v>
      </c>
      <c r="D1065" s="3">
        <v>45278</v>
      </c>
      <c r="E1065" t="s">
        <v>190</v>
      </c>
      <c r="F1065" t="s">
        <v>191</v>
      </c>
      <c r="G1065" t="s">
        <v>1382</v>
      </c>
      <c r="H1065" t="s">
        <v>1368</v>
      </c>
      <c r="I1065" t="s">
        <v>17</v>
      </c>
      <c r="J1065" s="3">
        <v>45471</v>
      </c>
      <c r="K1065" s="3">
        <v>45351</v>
      </c>
      <c r="M1065" s="8" t="str">
        <f>IFERROR(IF(I1065="Booked",VLOOKUP(K1065,'FIN CAL LOOKUP'!$A:$J,7,1),IF(I1065="Complete",VLOOKUP(J1065,'FIN CAL LOOKUP'!$A:$J,7,1),VLOOKUP(D1065,'FIN CAL LOOKUP'!$A:$J,7,1))),"Not Applicable")</f>
        <v>JUN, FY24</v>
      </c>
      <c r="N1065" s="8" t="str">
        <f>IFERROR(IF(I1065="Booked",VLOOKUP(K1065,'FIN CAL LOOKUP'!$A:$J,10,1),IF(I1065="Complete",VLOOKUP(J1065,'FIN CAL LOOKUP'!$A:$J,10,1),VLOOKUP(D1065,'FIN CAL LOOKUP'!$A:$J,10,1))),"Not Applicable")</f>
        <v>Q4, FY24</v>
      </c>
    </row>
    <row r="1066" spans="1:14" x14ac:dyDescent="0.25">
      <c r="A1066" t="s">
        <v>30</v>
      </c>
      <c r="B1066" t="s">
        <v>189</v>
      </c>
      <c r="C1066" t="s">
        <v>32</v>
      </c>
      <c r="D1066" s="3">
        <v>45278</v>
      </c>
      <c r="E1066" t="s">
        <v>190</v>
      </c>
      <c r="F1066" t="s">
        <v>191</v>
      </c>
      <c r="G1066" t="s">
        <v>1382</v>
      </c>
      <c r="H1066" t="s">
        <v>1369</v>
      </c>
      <c r="I1066" t="s">
        <v>5</v>
      </c>
      <c r="J1066" s="3"/>
      <c r="K1066" s="3">
        <v>45792</v>
      </c>
      <c r="M1066" s="8" t="str">
        <f>IFERROR(IF(I1066="Booked",VLOOKUP(K1066,'FIN CAL LOOKUP'!$A:$J,7,1),IF(I1066="Complete",VLOOKUP(J1066,'FIN CAL LOOKUP'!$A:$J,7,1),VLOOKUP(D1066,'FIN CAL LOOKUP'!$A:$J,7,1))),"Not Applicable")</f>
        <v>MAY, FY25</v>
      </c>
      <c r="N1066" s="8" t="str">
        <f>IFERROR(IF(I1066="Booked",VLOOKUP(K1066,'FIN CAL LOOKUP'!$A:$J,10,1),IF(I1066="Complete",VLOOKUP(J1066,'FIN CAL LOOKUP'!$A:$J,10,1),VLOOKUP(D1066,'FIN CAL LOOKUP'!$A:$J,10,1))),"Not Applicable")</f>
        <v>Q4, FY25</v>
      </c>
    </row>
    <row r="1067" spans="1:14" x14ac:dyDescent="0.25">
      <c r="A1067" t="s">
        <v>30</v>
      </c>
      <c r="B1067" t="s">
        <v>189</v>
      </c>
      <c r="C1067" t="s">
        <v>32</v>
      </c>
      <c r="D1067" s="3">
        <v>45278</v>
      </c>
      <c r="E1067" t="s">
        <v>190</v>
      </c>
      <c r="F1067" t="s">
        <v>191</v>
      </c>
      <c r="G1067" t="s">
        <v>1382</v>
      </c>
      <c r="H1067" t="s">
        <v>1369</v>
      </c>
      <c r="I1067" t="s">
        <v>17</v>
      </c>
      <c r="J1067" s="3">
        <v>45471</v>
      </c>
      <c r="K1067" s="3">
        <v>45351</v>
      </c>
      <c r="M1067" s="8" t="str">
        <f>IFERROR(IF(I1067="Booked",VLOOKUP(K1067,'FIN CAL LOOKUP'!$A:$J,7,1),IF(I1067="Complete",VLOOKUP(J1067,'FIN CAL LOOKUP'!$A:$J,7,1),VLOOKUP(D1067,'FIN CAL LOOKUP'!$A:$J,7,1))),"Not Applicable")</f>
        <v>JUN, FY24</v>
      </c>
      <c r="N1067" s="8" t="str">
        <f>IFERROR(IF(I1067="Booked",VLOOKUP(K1067,'FIN CAL LOOKUP'!$A:$J,10,1),IF(I1067="Complete",VLOOKUP(J1067,'FIN CAL LOOKUP'!$A:$J,10,1),VLOOKUP(D1067,'FIN CAL LOOKUP'!$A:$J,10,1))),"Not Applicable")</f>
        <v>Q4, FY24</v>
      </c>
    </row>
    <row r="1068" spans="1:14" x14ac:dyDescent="0.25">
      <c r="A1068" t="s">
        <v>30</v>
      </c>
      <c r="B1068" t="s">
        <v>189</v>
      </c>
      <c r="C1068" t="s">
        <v>32</v>
      </c>
      <c r="D1068" s="3">
        <v>45278</v>
      </c>
      <c r="E1068" t="s">
        <v>190</v>
      </c>
      <c r="F1068" t="s">
        <v>191</v>
      </c>
      <c r="G1068" t="s">
        <v>1382</v>
      </c>
      <c r="H1068" t="s">
        <v>1370</v>
      </c>
      <c r="I1068" t="s">
        <v>5</v>
      </c>
      <c r="J1068" s="3"/>
      <c r="K1068" s="3">
        <v>45792</v>
      </c>
      <c r="M1068" s="8" t="str">
        <f>IFERROR(IF(I1068="Booked",VLOOKUP(K1068,'FIN CAL LOOKUP'!$A:$J,7,1),IF(I1068="Complete",VLOOKUP(J1068,'FIN CAL LOOKUP'!$A:$J,7,1),VLOOKUP(D1068,'FIN CAL LOOKUP'!$A:$J,7,1))),"Not Applicable")</f>
        <v>MAY, FY25</v>
      </c>
      <c r="N1068" s="8" t="str">
        <f>IFERROR(IF(I1068="Booked",VLOOKUP(K1068,'FIN CAL LOOKUP'!$A:$J,10,1),IF(I1068="Complete",VLOOKUP(J1068,'FIN CAL LOOKUP'!$A:$J,10,1),VLOOKUP(D1068,'FIN CAL LOOKUP'!$A:$J,10,1))),"Not Applicable")</f>
        <v>Q4, FY25</v>
      </c>
    </row>
    <row r="1069" spans="1:14" x14ac:dyDescent="0.25">
      <c r="A1069" t="s">
        <v>30</v>
      </c>
      <c r="B1069" t="s">
        <v>189</v>
      </c>
      <c r="C1069" t="s">
        <v>32</v>
      </c>
      <c r="D1069" s="3">
        <v>45278</v>
      </c>
      <c r="E1069" t="s">
        <v>190</v>
      </c>
      <c r="F1069" t="s">
        <v>191</v>
      </c>
      <c r="G1069" t="s">
        <v>1382</v>
      </c>
      <c r="H1069" t="s">
        <v>1370</v>
      </c>
      <c r="I1069" t="s">
        <v>17</v>
      </c>
      <c r="J1069" s="3">
        <v>45471</v>
      </c>
      <c r="K1069" s="3">
        <v>45351</v>
      </c>
      <c r="M1069" s="8" t="str">
        <f>IFERROR(IF(I1069="Booked",VLOOKUP(K1069,'FIN CAL LOOKUP'!$A:$J,7,1),IF(I1069="Complete",VLOOKUP(J1069,'FIN CAL LOOKUP'!$A:$J,7,1),VLOOKUP(D1069,'FIN CAL LOOKUP'!$A:$J,7,1))),"Not Applicable")</f>
        <v>JUN, FY24</v>
      </c>
      <c r="N1069" s="8" t="str">
        <f>IFERROR(IF(I1069="Booked",VLOOKUP(K1069,'FIN CAL LOOKUP'!$A:$J,10,1),IF(I1069="Complete",VLOOKUP(J1069,'FIN CAL LOOKUP'!$A:$J,10,1),VLOOKUP(D1069,'FIN CAL LOOKUP'!$A:$J,10,1))),"Not Applicable")</f>
        <v>Q4, FY24</v>
      </c>
    </row>
    <row r="1070" spans="1:14" x14ac:dyDescent="0.25">
      <c r="A1070" t="s">
        <v>30</v>
      </c>
      <c r="B1070" t="s">
        <v>189</v>
      </c>
      <c r="C1070" t="s">
        <v>32</v>
      </c>
      <c r="D1070" s="3">
        <v>45278</v>
      </c>
      <c r="E1070" t="s">
        <v>190</v>
      </c>
      <c r="F1070" t="s">
        <v>191</v>
      </c>
      <c r="G1070" t="s">
        <v>1382</v>
      </c>
      <c r="H1070" t="s">
        <v>8</v>
      </c>
      <c r="I1070" t="s">
        <v>17</v>
      </c>
      <c r="J1070" s="3">
        <v>44652</v>
      </c>
      <c r="K1070" s="3">
        <v>44887</v>
      </c>
      <c r="M1070" s="8" t="str">
        <f>IFERROR(IF(I1070="Booked",VLOOKUP(K1070,'FIN CAL LOOKUP'!$A:$J,7,1),IF(I1070="Complete",VLOOKUP(J1070,'FIN CAL LOOKUP'!$A:$J,7,1),VLOOKUP(D1070,'FIN CAL LOOKUP'!$A:$J,7,1))),"Not Applicable")</f>
        <v>APR, FY22</v>
      </c>
      <c r="N1070" s="8" t="str">
        <f>IFERROR(IF(I1070="Booked",VLOOKUP(K1070,'FIN CAL LOOKUP'!$A:$J,10,1),IF(I1070="Complete",VLOOKUP(J1070,'FIN CAL LOOKUP'!$A:$J,10,1),VLOOKUP(D1070,'FIN CAL LOOKUP'!$A:$J,10,1))),"Not Applicable")</f>
        <v>Q4, FY22</v>
      </c>
    </row>
    <row r="1071" spans="1:14" x14ac:dyDescent="0.25">
      <c r="A1071" t="s">
        <v>30</v>
      </c>
      <c r="B1071" t="s">
        <v>189</v>
      </c>
      <c r="C1071" t="s">
        <v>32</v>
      </c>
      <c r="D1071" s="3">
        <v>45278</v>
      </c>
      <c r="E1071" t="s">
        <v>190</v>
      </c>
      <c r="F1071" t="s">
        <v>191</v>
      </c>
      <c r="G1071" t="s">
        <v>1382</v>
      </c>
      <c r="H1071" t="s">
        <v>9</v>
      </c>
      <c r="I1071" t="s">
        <v>17</v>
      </c>
      <c r="J1071" s="3">
        <v>45306</v>
      </c>
      <c r="K1071" s="3">
        <v>45300</v>
      </c>
      <c r="M1071" s="8" t="str">
        <f>IFERROR(IF(I1071="Booked",VLOOKUP(K1071,'FIN CAL LOOKUP'!$A:$J,7,1),IF(I1071="Complete",VLOOKUP(J1071,'FIN CAL LOOKUP'!$A:$J,7,1),VLOOKUP(D1071,'FIN CAL LOOKUP'!$A:$J,7,1))),"Not Applicable")</f>
        <v>JAN, FY24</v>
      </c>
      <c r="N1071" s="8" t="str">
        <f>IFERROR(IF(I1071="Booked",VLOOKUP(K1071,'FIN CAL LOOKUP'!$A:$J,10,1),IF(I1071="Complete",VLOOKUP(J1071,'FIN CAL LOOKUP'!$A:$J,10,1),VLOOKUP(D1071,'FIN CAL LOOKUP'!$A:$J,10,1))),"Not Applicable")</f>
        <v>Q3, FY24</v>
      </c>
    </row>
    <row r="1072" spans="1:14" x14ac:dyDescent="0.25">
      <c r="A1072" t="s">
        <v>30</v>
      </c>
      <c r="B1072" t="s">
        <v>189</v>
      </c>
      <c r="C1072" t="s">
        <v>32</v>
      </c>
      <c r="D1072" s="3">
        <v>45278</v>
      </c>
      <c r="E1072" t="s">
        <v>190</v>
      </c>
      <c r="F1072" t="s">
        <v>191</v>
      </c>
      <c r="G1072" t="s">
        <v>1382</v>
      </c>
      <c r="H1072" t="s">
        <v>10</v>
      </c>
      <c r="I1072" t="s">
        <v>17</v>
      </c>
      <c r="J1072" s="3">
        <v>44449</v>
      </c>
      <c r="K1072" s="3">
        <v>44887</v>
      </c>
      <c r="M1072" s="8" t="str">
        <f>IFERROR(IF(I1072="Booked",VLOOKUP(K1072,'FIN CAL LOOKUP'!$A:$J,7,1),IF(I1072="Complete",VLOOKUP(J1072,'FIN CAL LOOKUP'!$A:$J,7,1),VLOOKUP(D1072,'FIN CAL LOOKUP'!$A:$J,7,1))),"Not Applicable")</f>
        <v>SEP, FY22</v>
      </c>
      <c r="N1072" s="8" t="str">
        <f>IFERROR(IF(I1072="Booked",VLOOKUP(K1072,'FIN CAL LOOKUP'!$A:$J,10,1),IF(I1072="Complete",VLOOKUP(J1072,'FIN CAL LOOKUP'!$A:$J,10,1),VLOOKUP(D1072,'FIN CAL LOOKUP'!$A:$J,10,1))),"Not Applicable")</f>
        <v>Q1, FY22</v>
      </c>
    </row>
    <row r="1073" spans="1:14" x14ac:dyDescent="0.25">
      <c r="A1073" t="s">
        <v>30</v>
      </c>
      <c r="B1073" t="s">
        <v>189</v>
      </c>
      <c r="C1073" t="s">
        <v>32</v>
      </c>
      <c r="D1073" s="3">
        <v>45278</v>
      </c>
      <c r="E1073" t="s">
        <v>190</v>
      </c>
      <c r="F1073" t="s">
        <v>191</v>
      </c>
      <c r="G1073" t="s">
        <v>1382</v>
      </c>
      <c r="H1073" t="s">
        <v>11</v>
      </c>
      <c r="I1073" t="s">
        <v>17</v>
      </c>
      <c r="J1073" s="3">
        <v>45306</v>
      </c>
      <c r="K1073" s="3">
        <v>45300</v>
      </c>
      <c r="M1073" s="8" t="str">
        <f>IFERROR(IF(I1073="Booked",VLOOKUP(K1073,'FIN CAL LOOKUP'!$A:$J,7,1),IF(I1073="Complete",VLOOKUP(J1073,'FIN CAL LOOKUP'!$A:$J,7,1),VLOOKUP(D1073,'FIN CAL LOOKUP'!$A:$J,7,1))),"Not Applicable")</f>
        <v>JAN, FY24</v>
      </c>
      <c r="N1073" s="8" t="str">
        <f>IFERROR(IF(I1073="Booked",VLOOKUP(K1073,'FIN CAL LOOKUP'!$A:$J,10,1),IF(I1073="Complete",VLOOKUP(J1073,'FIN CAL LOOKUP'!$A:$J,10,1),VLOOKUP(D1073,'FIN CAL LOOKUP'!$A:$J,10,1))),"Not Applicable")</f>
        <v>Q3, FY24</v>
      </c>
    </row>
    <row r="1074" spans="1:14" x14ac:dyDescent="0.25">
      <c r="A1074" t="s">
        <v>12</v>
      </c>
      <c r="B1074" t="s">
        <v>13</v>
      </c>
      <c r="C1074" t="s">
        <v>16</v>
      </c>
      <c r="D1074" s="3">
        <v>45271</v>
      </c>
      <c r="E1074" t="s">
        <v>194</v>
      </c>
      <c r="F1074" t="s">
        <v>195</v>
      </c>
      <c r="G1074" t="s">
        <v>196</v>
      </c>
      <c r="H1074" t="s">
        <v>4</v>
      </c>
      <c r="I1074" t="s">
        <v>17</v>
      </c>
      <c r="J1074" s="3">
        <v>45300</v>
      </c>
      <c r="K1074" s="3">
        <v>45241</v>
      </c>
      <c r="M1074" s="8" t="str">
        <f>IFERROR(IF(I1074="Booked",VLOOKUP(K1074,'FIN CAL LOOKUP'!$A:$J,7,1),IF(I1074="Complete",VLOOKUP(J1074,'FIN CAL LOOKUP'!$A:$J,7,1),VLOOKUP(D1074,'FIN CAL LOOKUP'!$A:$J,7,1))),"Not Applicable")</f>
        <v>JAN, FY24</v>
      </c>
      <c r="N1074" s="8" t="str">
        <f>IFERROR(IF(I1074="Booked",VLOOKUP(K1074,'FIN CAL LOOKUP'!$A:$J,10,1),IF(I1074="Complete",VLOOKUP(J1074,'FIN CAL LOOKUP'!$A:$J,10,1),VLOOKUP(D1074,'FIN CAL LOOKUP'!$A:$J,10,1))),"Not Applicable")</f>
        <v>Q3, FY24</v>
      </c>
    </row>
    <row r="1075" spans="1:14" x14ac:dyDescent="0.25">
      <c r="A1075" t="s">
        <v>12</v>
      </c>
      <c r="B1075" t="s">
        <v>13</v>
      </c>
      <c r="C1075" t="s">
        <v>16</v>
      </c>
      <c r="D1075" s="3">
        <v>45271</v>
      </c>
      <c r="E1075" t="s">
        <v>194</v>
      </c>
      <c r="F1075" t="s">
        <v>195</v>
      </c>
      <c r="G1075" t="s">
        <v>196</v>
      </c>
      <c r="H1075" t="s">
        <v>7</v>
      </c>
      <c r="I1075" t="s">
        <v>17</v>
      </c>
      <c r="J1075" s="3">
        <v>45300</v>
      </c>
      <c r="K1075" s="3">
        <v>45241</v>
      </c>
      <c r="M1075" s="8" t="str">
        <f>IFERROR(IF(I1075="Booked",VLOOKUP(K1075,'FIN CAL LOOKUP'!$A:$J,7,1),IF(I1075="Complete",VLOOKUP(J1075,'FIN CAL LOOKUP'!$A:$J,7,1),VLOOKUP(D1075,'FIN CAL LOOKUP'!$A:$J,7,1))),"Not Applicable")</f>
        <v>JAN, FY24</v>
      </c>
      <c r="N1075" s="8" t="str">
        <f>IFERROR(IF(I1075="Booked",VLOOKUP(K1075,'FIN CAL LOOKUP'!$A:$J,10,1),IF(I1075="Complete",VLOOKUP(J1075,'FIN CAL LOOKUP'!$A:$J,10,1),VLOOKUP(D1075,'FIN CAL LOOKUP'!$A:$J,10,1))),"Not Applicable")</f>
        <v>Q3, FY24</v>
      </c>
    </row>
    <row r="1076" spans="1:14" x14ac:dyDescent="0.25">
      <c r="A1076" t="s">
        <v>12</v>
      </c>
      <c r="B1076" t="s">
        <v>13</v>
      </c>
      <c r="C1076" t="s">
        <v>16</v>
      </c>
      <c r="D1076" s="3">
        <v>45271</v>
      </c>
      <c r="E1076" t="s">
        <v>194</v>
      </c>
      <c r="F1076" t="s">
        <v>195</v>
      </c>
      <c r="G1076" t="s">
        <v>196</v>
      </c>
      <c r="H1076" t="s">
        <v>1366</v>
      </c>
      <c r="I1076" t="s">
        <v>5</v>
      </c>
      <c r="J1076" s="3"/>
      <c r="K1076" s="3">
        <v>45351</v>
      </c>
      <c r="M1076" s="8" t="str">
        <f>IFERROR(IF(I1076="Booked",VLOOKUP(K1076,'FIN CAL LOOKUP'!$A:$J,7,1),IF(I1076="Complete",VLOOKUP(J1076,'FIN CAL LOOKUP'!$A:$J,7,1),VLOOKUP(D1076,'FIN CAL LOOKUP'!$A:$J,7,1))),"Not Applicable")</f>
        <v>MAR, FY24</v>
      </c>
      <c r="N1076" s="8" t="str">
        <f>IFERROR(IF(I1076="Booked",VLOOKUP(K1076,'FIN CAL LOOKUP'!$A:$J,10,1),IF(I1076="Complete",VLOOKUP(J1076,'FIN CAL LOOKUP'!$A:$J,10,1),VLOOKUP(D1076,'FIN CAL LOOKUP'!$A:$J,10,1))),"Not Applicable")</f>
        <v>Q3, FY24</v>
      </c>
    </row>
    <row r="1077" spans="1:14" x14ac:dyDescent="0.25">
      <c r="A1077" t="s">
        <v>12</v>
      </c>
      <c r="B1077" t="s">
        <v>13</v>
      </c>
      <c r="C1077" t="s">
        <v>16</v>
      </c>
      <c r="D1077" s="3">
        <v>45271</v>
      </c>
      <c r="E1077" t="s">
        <v>194</v>
      </c>
      <c r="F1077" t="s">
        <v>195</v>
      </c>
      <c r="G1077" t="s">
        <v>196</v>
      </c>
      <c r="H1077" t="s">
        <v>1367</v>
      </c>
      <c r="I1077" t="s">
        <v>5</v>
      </c>
      <c r="J1077" s="3"/>
      <c r="K1077" s="3">
        <v>45351</v>
      </c>
      <c r="M1077" s="8" t="str">
        <f>IFERROR(IF(I1077="Booked",VLOOKUP(K1077,'FIN CAL LOOKUP'!$A:$J,7,1),IF(I1077="Complete",VLOOKUP(J1077,'FIN CAL LOOKUP'!$A:$J,7,1),VLOOKUP(D1077,'FIN CAL LOOKUP'!$A:$J,7,1))),"Not Applicable")</f>
        <v>MAR, FY24</v>
      </c>
      <c r="N1077" s="8" t="str">
        <f>IFERROR(IF(I1077="Booked",VLOOKUP(K1077,'FIN CAL LOOKUP'!$A:$J,10,1),IF(I1077="Complete",VLOOKUP(J1077,'FIN CAL LOOKUP'!$A:$J,10,1),VLOOKUP(D1077,'FIN CAL LOOKUP'!$A:$J,10,1))),"Not Applicable")</f>
        <v>Q3, FY24</v>
      </c>
    </row>
    <row r="1078" spans="1:14" x14ac:dyDescent="0.25">
      <c r="A1078" t="s">
        <v>12</v>
      </c>
      <c r="B1078" t="s">
        <v>13</v>
      </c>
      <c r="C1078" t="s">
        <v>16</v>
      </c>
      <c r="D1078" s="3">
        <v>45271</v>
      </c>
      <c r="E1078" t="s">
        <v>194</v>
      </c>
      <c r="F1078" t="s">
        <v>195</v>
      </c>
      <c r="G1078" t="s">
        <v>196</v>
      </c>
      <c r="H1078" t="s">
        <v>1368</v>
      </c>
      <c r="I1078" t="s">
        <v>5</v>
      </c>
      <c r="J1078" s="3"/>
      <c r="K1078" s="3">
        <v>45351</v>
      </c>
      <c r="M1078" s="8" t="str">
        <f>IFERROR(IF(I1078="Booked",VLOOKUP(K1078,'FIN CAL LOOKUP'!$A:$J,7,1),IF(I1078="Complete",VLOOKUP(J1078,'FIN CAL LOOKUP'!$A:$J,7,1),VLOOKUP(D1078,'FIN CAL LOOKUP'!$A:$J,7,1))),"Not Applicable")</f>
        <v>MAR, FY24</v>
      </c>
      <c r="N1078" s="8" t="str">
        <f>IFERROR(IF(I1078="Booked",VLOOKUP(K1078,'FIN CAL LOOKUP'!$A:$J,10,1),IF(I1078="Complete",VLOOKUP(J1078,'FIN CAL LOOKUP'!$A:$J,10,1),VLOOKUP(D1078,'FIN CAL LOOKUP'!$A:$J,10,1))),"Not Applicable")</f>
        <v>Q3, FY24</v>
      </c>
    </row>
    <row r="1079" spans="1:14" x14ac:dyDescent="0.25">
      <c r="A1079" t="s">
        <v>12</v>
      </c>
      <c r="B1079" t="s">
        <v>13</v>
      </c>
      <c r="C1079" t="s">
        <v>16</v>
      </c>
      <c r="D1079" s="3">
        <v>45271</v>
      </c>
      <c r="E1079" t="s">
        <v>194</v>
      </c>
      <c r="F1079" t="s">
        <v>195</v>
      </c>
      <c r="G1079" t="s">
        <v>196</v>
      </c>
      <c r="H1079" t="s">
        <v>1369</v>
      </c>
      <c r="I1079" t="s">
        <v>5</v>
      </c>
      <c r="J1079" s="3"/>
      <c r="K1079" s="3">
        <v>45351</v>
      </c>
      <c r="M1079" s="8" t="str">
        <f>IFERROR(IF(I1079="Booked",VLOOKUP(K1079,'FIN CAL LOOKUP'!$A:$J,7,1),IF(I1079="Complete",VLOOKUP(J1079,'FIN CAL LOOKUP'!$A:$J,7,1),VLOOKUP(D1079,'FIN CAL LOOKUP'!$A:$J,7,1))),"Not Applicable")</f>
        <v>MAR, FY24</v>
      </c>
      <c r="N1079" s="8" t="str">
        <f>IFERROR(IF(I1079="Booked",VLOOKUP(K1079,'FIN CAL LOOKUP'!$A:$J,10,1),IF(I1079="Complete",VLOOKUP(J1079,'FIN CAL LOOKUP'!$A:$J,10,1),VLOOKUP(D1079,'FIN CAL LOOKUP'!$A:$J,10,1))),"Not Applicable")</f>
        <v>Q3, FY24</v>
      </c>
    </row>
    <row r="1080" spans="1:14" x14ac:dyDescent="0.25">
      <c r="A1080" t="s">
        <v>12</v>
      </c>
      <c r="B1080" t="s">
        <v>13</v>
      </c>
      <c r="C1080" t="s">
        <v>16</v>
      </c>
      <c r="D1080" s="3">
        <v>45271</v>
      </c>
      <c r="E1080" t="s">
        <v>194</v>
      </c>
      <c r="F1080" t="s">
        <v>195</v>
      </c>
      <c r="G1080" t="s">
        <v>196</v>
      </c>
      <c r="H1080" t="s">
        <v>1370</v>
      </c>
      <c r="I1080" t="s">
        <v>5</v>
      </c>
      <c r="J1080" s="3"/>
      <c r="K1080" s="3">
        <v>45351</v>
      </c>
      <c r="M1080" s="8" t="str">
        <f>IFERROR(IF(I1080="Booked",VLOOKUP(K1080,'FIN CAL LOOKUP'!$A:$J,7,1),IF(I1080="Complete",VLOOKUP(J1080,'FIN CAL LOOKUP'!$A:$J,7,1),VLOOKUP(D1080,'FIN CAL LOOKUP'!$A:$J,7,1))),"Not Applicable")</f>
        <v>MAR, FY24</v>
      </c>
      <c r="N1080" s="8" t="str">
        <f>IFERROR(IF(I1080="Booked",VLOOKUP(K1080,'FIN CAL LOOKUP'!$A:$J,10,1),IF(I1080="Complete",VLOOKUP(J1080,'FIN CAL LOOKUP'!$A:$J,10,1),VLOOKUP(D1080,'FIN CAL LOOKUP'!$A:$J,10,1))),"Not Applicable")</f>
        <v>Q3, FY24</v>
      </c>
    </row>
    <row r="1081" spans="1:14" x14ac:dyDescent="0.25">
      <c r="A1081" t="s">
        <v>12</v>
      </c>
      <c r="B1081" t="s">
        <v>13</v>
      </c>
      <c r="C1081" t="s">
        <v>16</v>
      </c>
      <c r="D1081" s="3">
        <v>45271</v>
      </c>
      <c r="E1081" t="s">
        <v>194</v>
      </c>
      <c r="F1081" t="s">
        <v>195</v>
      </c>
      <c r="G1081" t="s">
        <v>196</v>
      </c>
      <c r="H1081" t="s">
        <v>8</v>
      </c>
      <c r="I1081" t="s">
        <v>17</v>
      </c>
      <c r="J1081" s="3">
        <v>45300</v>
      </c>
      <c r="K1081" s="3">
        <v>45241</v>
      </c>
      <c r="M1081" s="8" t="str">
        <f>IFERROR(IF(I1081="Booked",VLOOKUP(K1081,'FIN CAL LOOKUP'!$A:$J,7,1),IF(I1081="Complete",VLOOKUP(J1081,'FIN CAL LOOKUP'!$A:$J,7,1),VLOOKUP(D1081,'FIN CAL LOOKUP'!$A:$J,7,1))),"Not Applicable")</f>
        <v>JAN, FY24</v>
      </c>
      <c r="N1081" s="8" t="str">
        <f>IFERROR(IF(I1081="Booked",VLOOKUP(K1081,'FIN CAL LOOKUP'!$A:$J,10,1),IF(I1081="Complete",VLOOKUP(J1081,'FIN CAL LOOKUP'!$A:$J,10,1),VLOOKUP(D1081,'FIN CAL LOOKUP'!$A:$J,10,1))),"Not Applicable")</f>
        <v>Q3, FY24</v>
      </c>
    </row>
    <row r="1082" spans="1:14" x14ac:dyDescent="0.25">
      <c r="A1082" t="s">
        <v>12</v>
      </c>
      <c r="B1082" t="s">
        <v>13</v>
      </c>
      <c r="C1082" t="s">
        <v>16</v>
      </c>
      <c r="D1082" s="3">
        <v>45271</v>
      </c>
      <c r="E1082" t="s">
        <v>194</v>
      </c>
      <c r="F1082" t="s">
        <v>195</v>
      </c>
      <c r="G1082" t="s">
        <v>196</v>
      </c>
      <c r="H1082" t="s">
        <v>9</v>
      </c>
      <c r="I1082" t="s">
        <v>17</v>
      </c>
      <c r="J1082" s="3">
        <v>45300</v>
      </c>
      <c r="K1082" s="3">
        <v>45241</v>
      </c>
      <c r="M1082" s="8" t="str">
        <f>IFERROR(IF(I1082="Booked",VLOOKUP(K1082,'FIN CAL LOOKUP'!$A:$J,7,1),IF(I1082="Complete",VLOOKUP(J1082,'FIN CAL LOOKUP'!$A:$J,7,1),VLOOKUP(D1082,'FIN CAL LOOKUP'!$A:$J,7,1))),"Not Applicable")</f>
        <v>JAN, FY24</v>
      </c>
      <c r="N1082" s="8" t="str">
        <f>IFERROR(IF(I1082="Booked",VLOOKUP(K1082,'FIN CAL LOOKUP'!$A:$J,10,1),IF(I1082="Complete",VLOOKUP(J1082,'FIN CAL LOOKUP'!$A:$J,10,1),VLOOKUP(D1082,'FIN CAL LOOKUP'!$A:$J,10,1))),"Not Applicable")</f>
        <v>Q3, FY24</v>
      </c>
    </row>
    <row r="1083" spans="1:14" x14ac:dyDescent="0.25">
      <c r="A1083" t="s">
        <v>12</v>
      </c>
      <c r="B1083" t="s">
        <v>13</v>
      </c>
      <c r="C1083" t="s">
        <v>16</v>
      </c>
      <c r="D1083" s="3">
        <v>45271</v>
      </c>
      <c r="E1083" t="s">
        <v>194</v>
      </c>
      <c r="F1083" t="s">
        <v>195</v>
      </c>
      <c r="G1083" t="s">
        <v>196</v>
      </c>
      <c r="H1083" t="s">
        <v>10</v>
      </c>
      <c r="I1083" t="s">
        <v>17</v>
      </c>
      <c r="J1083" s="3">
        <v>45300</v>
      </c>
      <c r="K1083" s="3">
        <v>45241</v>
      </c>
      <c r="M1083" s="8" t="str">
        <f>IFERROR(IF(I1083="Booked",VLOOKUP(K1083,'FIN CAL LOOKUP'!$A:$J,7,1),IF(I1083="Complete",VLOOKUP(J1083,'FIN CAL LOOKUP'!$A:$J,7,1),VLOOKUP(D1083,'FIN CAL LOOKUP'!$A:$J,7,1))),"Not Applicable")</f>
        <v>JAN, FY24</v>
      </c>
      <c r="N1083" s="8" t="str">
        <f>IFERROR(IF(I1083="Booked",VLOOKUP(K1083,'FIN CAL LOOKUP'!$A:$J,10,1),IF(I1083="Complete",VLOOKUP(J1083,'FIN CAL LOOKUP'!$A:$J,10,1),VLOOKUP(D1083,'FIN CAL LOOKUP'!$A:$J,10,1))),"Not Applicable")</f>
        <v>Q3, FY24</v>
      </c>
    </row>
    <row r="1084" spans="1:14" x14ac:dyDescent="0.25">
      <c r="A1084" t="s">
        <v>12</v>
      </c>
      <c r="B1084" t="s">
        <v>13</v>
      </c>
      <c r="C1084" t="s">
        <v>16</v>
      </c>
      <c r="D1084" s="3">
        <v>45271</v>
      </c>
      <c r="E1084" t="s">
        <v>194</v>
      </c>
      <c r="F1084" t="s">
        <v>195</v>
      </c>
      <c r="G1084" t="s">
        <v>196</v>
      </c>
      <c r="H1084" t="s">
        <v>11</v>
      </c>
      <c r="I1084" t="s">
        <v>17</v>
      </c>
      <c r="J1084" s="3">
        <v>45300</v>
      </c>
      <c r="K1084" s="3">
        <v>45241</v>
      </c>
      <c r="M1084" s="8" t="str">
        <f>IFERROR(IF(I1084="Booked",VLOOKUP(K1084,'FIN CAL LOOKUP'!$A:$J,7,1),IF(I1084="Complete",VLOOKUP(J1084,'FIN CAL LOOKUP'!$A:$J,7,1),VLOOKUP(D1084,'FIN CAL LOOKUP'!$A:$J,7,1))),"Not Applicable")</f>
        <v>JAN, FY24</v>
      </c>
      <c r="N1084" s="8" t="str">
        <f>IFERROR(IF(I1084="Booked",VLOOKUP(K1084,'FIN CAL LOOKUP'!$A:$J,10,1),IF(I1084="Complete",VLOOKUP(J1084,'FIN CAL LOOKUP'!$A:$J,10,1),VLOOKUP(D1084,'FIN CAL LOOKUP'!$A:$J,10,1))),"Not Applicable")</f>
        <v>Q3, FY24</v>
      </c>
    </row>
    <row r="1085" spans="1:14" x14ac:dyDescent="0.25">
      <c r="A1085" t="s">
        <v>12</v>
      </c>
      <c r="B1085" t="s">
        <v>13</v>
      </c>
      <c r="C1085" t="s">
        <v>16</v>
      </c>
      <c r="D1085" s="3">
        <v>45271</v>
      </c>
      <c r="E1085" t="s">
        <v>197</v>
      </c>
      <c r="F1085" t="s">
        <v>198</v>
      </c>
      <c r="G1085" t="s">
        <v>199</v>
      </c>
      <c r="H1085" t="s">
        <v>4</v>
      </c>
      <c r="I1085" t="s">
        <v>17</v>
      </c>
      <c r="J1085" s="3">
        <v>45295</v>
      </c>
      <c r="K1085" s="3">
        <v>45266</v>
      </c>
      <c r="L1085" t="s">
        <v>200</v>
      </c>
      <c r="M1085" s="8" t="str">
        <f>IFERROR(IF(I1085="Booked",VLOOKUP(K1085,'FIN CAL LOOKUP'!$A:$J,7,1),IF(I1085="Complete",VLOOKUP(J1085,'FIN CAL LOOKUP'!$A:$J,7,1),VLOOKUP(D1085,'FIN CAL LOOKUP'!$A:$J,7,1))),"Not Applicable")</f>
        <v>JAN, FY24</v>
      </c>
      <c r="N1085" s="8" t="str">
        <f>IFERROR(IF(I1085="Booked",VLOOKUP(K1085,'FIN CAL LOOKUP'!$A:$J,10,1),IF(I1085="Complete",VLOOKUP(J1085,'FIN CAL LOOKUP'!$A:$J,10,1),VLOOKUP(D1085,'FIN CAL LOOKUP'!$A:$J,10,1))),"Not Applicable")</f>
        <v>Q3, FY24</v>
      </c>
    </row>
    <row r="1086" spans="1:14" ht="60" x14ac:dyDescent="0.25">
      <c r="A1086" t="s">
        <v>12</v>
      </c>
      <c r="B1086" t="s">
        <v>13</v>
      </c>
      <c r="C1086" t="s">
        <v>16</v>
      </c>
      <c r="D1086" s="3">
        <v>45271</v>
      </c>
      <c r="E1086" t="s">
        <v>197</v>
      </c>
      <c r="F1086" t="s">
        <v>198</v>
      </c>
      <c r="G1086" t="s">
        <v>199</v>
      </c>
      <c r="H1086" t="s">
        <v>7</v>
      </c>
      <c r="I1086" t="s">
        <v>17</v>
      </c>
      <c r="J1086" s="3">
        <v>45295</v>
      </c>
      <c r="K1086" s="3">
        <v>45266</v>
      </c>
      <c r="L1086" s="2" t="s">
        <v>200</v>
      </c>
      <c r="M1086" s="8" t="str">
        <f>IFERROR(IF(I1086="Booked",VLOOKUP(K1086,'FIN CAL LOOKUP'!$A:$J,7,1),IF(I1086="Complete",VLOOKUP(J1086,'FIN CAL LOOKUP'!$A:$J,7,1),VLOOKUP(D1086,'FIN CAL LOOKUP'!$A:$J,7,1))),"Not Applicable")</f>
        <v>JAN, FY24</v>
      </c>
      <c r="N1086" s="8" t="str">
        <f>IFERROR(IF(I1086="Booked",VLOOKUP(K1086,'FIN CAL LOOKUP'!$A:$J,10,1),IF(I1086="Complete",VLOOKUP(J1086,'FIN CAL LOOKUP'!$A:$J,10,1),VLOOKUP(D1086,'FIN CAL LOOKUP'!$A:$J,10,1))),"Not Applicable")</f>
        <v>Q3, FY24</v>
      </c>
    </row>
    <row r="1087" spans="1:14" x14ac:dyDescent="0.25">
      <c r="A1087" t="s">
        <v>12</v>
      </c>
      <c r="B1087" t="s">
        <v>13</v>
      </c>
      <c r="C1087" t="s">
        <v>16</v>
      </c>
      <c r="D1087" s="3">
        <v>45271</v>
      </c>
      <c r="E1087" t="s">
        <v>197</v>
      </c>
      <c r="F1087" t="s">
        <v>198</v>
      </c>
      <c r="G1087" t="s">
        <v>199</v>
      </c>
      <c r="H1087" t="s">
        <v>1366</v>
      </c>
      <c r="I1087" t="s">
        <v>17</v>
      </c>
      <c r="J1087" s="3">
        <v>45519</v>
      </c>
      <c r="K1087" s="3">
        <v>45351</v>
      </c>
      <c r="M1087" s="8" t="str">
        <f>IFERROR(IF(I1087="Booked",VLOOKUP(K1087,'FIN CAL LOOKUP'!$A:$J,7,1),IF(I1087="Complete",VLOOKUP(J1087,'FIN CAL LOOKUP'!$A:$J,7,1),VLOOKUP(D1087,'FIN CAL LOOKUP'!$A:$J,7,1))),"Not Applicable")</f>
        <v>AUG, FY25</v>
      </c>
      <c r="N1087" s="8" t="str">
        <f>IFERROR(IF(I1087="Booked",VLOOKUP(K1087,'FIN CAL LOOKUP'!$A:$J,10,1),IF(I1087="Complete",VLOOKUP(J1087,'FIN CAL LOOKUP'!$A:$J,10,1),VLOOKUP(D1087,'FIN CAL LOOKUP'!$A:$J,10,1))),"Not Applicable")</f>
        <v>Q1, FY25</v>
      </c>
    </row>
    <row r="1088" spans="1:14" x14ac:dyDescent="0.25">
      <c r="A1088" t="s">
        <v>12</v>
      </c>
      <c r="B1088" t="s">
        <v>13</v>
      </c>
      <c r="C1088" t="s">
        <v>16</v>
      </c>
      <c r="D1088" s="3">
        <v>45271</v>
      </c>
      <c r="E1088" t="s">
        <v>197</v>
      </c>
      <c r="F1088" t="s">
        <v>198</v>
      </c>
      <c r="G1088" t="s">
        <v>199</v>
      </c>
      <c r="H1088" t="s">
        <v>1367</v>
      </c>
      <c r="I1088" t="s">
        <v>17</v>
      </c>
      <c r="J1088" s="3">
        <v>45519</v>
      </c>
      <c r="K1088" s="3">
        <v>45351</v>
      </c>
      <c r="M1088" s="8" t="str">
        <f>IFERROR(IF(I1088="Booked",VLOOKUP(K1088,'FIN CAL LOOKUP'!$A:$J,7,1),IF(I1088="Complete",VLOOKUP(J1088,'FIN CAL LOOKUP'!$A:$J,7,1),VLOOKUP(D1088,'FIN CAL LOOKUP'!$A:$J,7,1))),"Not Applicable")</f>
        <v>AUG, FY25</v>
      </c>
      <c r="N1088" s="8" t="str">
        <f>IFERROR(IF(I1088="Booked",VLOOKUP(K1088,'FIN CAL LOOKUP'!$A:$J,10,1),IF(I1088="Complete",VLOOKUP(J1088,'FIN CAL LOOKUP'!$A:$J,10,1),VLOOKUP(D1088,'FIN CAL LOOKUP'!$A:$J,10,1))),"Not Applicable")</f>
        <v>Q1, FY25</v>
      </c>
    </row>
    <row r="1089" spans="1:14" x14ac:dyDescent="0.25">
      <c r="A1089" t="s">
        <v>12</v>
      </c>
      <c r="B1089" t="s">
        <v>13</v>
      </c>
      <c r="C1089" t="s">
        <v>16</v>
      </c>
      <c r="D1089" s="3">
        <v>45271</v>
      </c>
      <c r="E1089" t="s">
        <v>197</v>
      </c>
      <c r="F1089" t="s">
        <v>198</v>
      </c>
      <c r="G1089" t="s">
        <v>199</v>
      </c>
      <c r="H1089" t="s">
        <v>1368</v>
      </c>
      <c r="I1089" t="s">
        <v>17</v>
      </c>
      <c r="J1089" s="3">
        <v>45519</v>
      </c>
      <c r="K1089" s="3">
        <v>45351</v>
      </c>
      <c r="M1089" s="8" t="str">
        <f>IFERROR(IF(I1089="Booked",VLOOKUP(K1089,'FIN CAL LOOKUP'!$A:$J,7,1),IF(I1089="Complete",VLOOKUP(J1089,'FIN CAL LOOKUP'!$A:$J,7,1),VLOOKUP(D1089,'FIN CAL LOOKUP'!$A:$J,7,1))),"Not Applicable")</f>
        <v>AUG, FY25</v>
      </c>
      <c r="N1089" s="8" t="str">
        <f>IFERROR(IF(I1089="Booked",VLOOKUP(K1089,'FIN CAL LOOKUP'!$A:$J,10,1),IF(I1089="Complete",VLOOKUP(J1089,'FIN CAL LOOKUP'!$A:$J,10,1),VLOOKUP(D1089,'FIN CAL LOOKUP'!$A:$J,10,1))),"Not Applicable")</f>
        <v>Q1, FY25</v>
      </c>
    </row>
    <row r="1090" spans="1:14" x14ac:dyDescent="0.25">
      <c r="A1090" t="s">
        <v>12</v>
      </c>
      <c r="B1090" t="s">
        <v>13</v>
      </c>
      <c r="C1090" t="s">
        <v>16</v>
      </c>
      <c r="D1090" s="3">
        <v>45271</v>
      </c>
      <c r="E1090" t="s">
        <v>197</v>
      </c>
      <c r="F1090" t="s">
        <v>198</v>
      </c>
      <c r="G1090" t="s">
        <v>199</v>
      </c>
      <c r="H1090" t="s">
        <v>1369</v>
      </c>
      <c r="I1090" t="s">
        <v>17</v>
      </c>
      <c r="J1090" s="3">
        <v>45519</v>
      </c>
      <c r="K1090" s="3">
        <v>45351</v>
      </c>
      <c r="M1090" s="8" t="str">
        <f>IFERROR(IF(I1090="Booked",VLOOKUP(K1090,'FIN CAL LOOKUP'!$A:$J,7,1),IF(I1090="Complete",VLOOKUP(J1090,'FIN CAL LOOKUP'!$A:$J,7,1),VLOOKUP(D1090,'FIN CAL LOOKUP'!$A:$J,7,1))),"Not Applicable")</f>
        <v>AUG, FY25</v>
      </c>
      <c r="N1090" s="8" t="str">
        <f>IFERROR(IF(I1090="Booked",VLOOKUP(K1090,'FIN CAL LOOKUP'!$A:$J,10,1),IF(I1090="Complete",VLOOKUP(J1090,'FIN CAL LOOKUP'!$A:$J,10,1),VLOOKUP(D1090,'FIN CAL LOOKUP'!$A:$J,10,1))),"Not Applicable")</f>
        <v>Q1, FY25</v>
      </c>
    </row>
    <row r="1091" spans="1:14" x14ac:dyDescent="0.25">
      <c r="A1091" t="s">
        <v>12</v>
      </c>
      <c r="B1091" t="s">
        <v>13</v>
      </c>
      <c r="C1091" t="s">
        <v>16</v>
      </c>
      <c r="D1091" s="3">
        <v>45271</v>
      </c>
      <c r="E1091" t="s">
        <v>197</v>
      </c>
      <c r="F1091" t="s">
        <v>198</v>
      </c>
      <c r="G1091" t="s">
        <v>199</v>
      </c>
      <c r="H1091" t="s">
        <v>1370</v>
      </c>
      <c r="I1091" t="s">
        <v>17</v>
      </c>
      <c r="J1091" s="3">
        <v>45391</v>
      </c>
      <c r="K1091" s="3">
        <v>45351</v>
      </c>
      <c r="L1091" t="s">
        <v>1519</v>
      </c>
      <c r="M1091" s="8" t="str">
        <f>IFERROR(IF(I1091="Booked",VLOOKUP(K1091,'FIN CAL LOOKUP'!$A:$J,7,1),IF(I1091="Complete",VLOOKUP(J1091,'FIN CAL LOOKUP'!$A:$J,7,1),VLOOKUP(D1091,'FIN CAL LOOKUP'!$A:$J,7,1))),"Not Applicable")</f>
        <v>APR, FY24</v>
      </c>
      <c r="N1091" s="8" t="str">
        <f>IFERROR(IF(I1091="Booked",VLOOKUP(K1091,'FIN CAL LOOKUP'!$A:$J,10,1),IF(I1091="Complete",VLOOKUP(J1091,'FIN CAL LOOKUP'!$A:$J,10,1),VLOOKUP(D1091,'FIN CAL LOOKUP'!$A:$J,10,1))),"Not Applicable")</f>
        <v>Q4, FY24</v>
      </c>
    </row>
    <row r="1092" spans="1:14" x14ac:dyDescent="0.25">
      <c r="A1092" t="s">
        <v>12</v>
      </c>
      <c r="B1092" t="s">
        <v>13</v>
      </c>
      <c r="C1092" t="s">
        <v>16</v>
      </c>
      <c r="D1092" s="3">
        <v>45271</v>
      </c>
      <c r="E1092" t="s">
        <v>197</v>
      </c>
      <c r="F1092" t="s">
        <v>198</v>
      </c>
      <c r="G1092" t="s">
        <v>199</v>
      </c>
      <c r="H1092" t="s">
        <v>1370</v>
      </c>
      <c r="I1092" t="s">
        <v>17</v>
      </c>
      <c r="J1092" s="3">
        <v>45600</v>
      </c>
      <c r="K1092" s="3">
        <v>45519</v>
      </c>
      <c r="M1092" s="8" t="str">
        <f>IFERROR(IF(I1092="Booked",VLOOKUP(K1092,'FIN CAL LOOKUP'!$A:$J,7,1),IF(I1092="Complete",VLOOKUP(J1092,'FIN CAL LOOKUP'!$A:$J,7,1),VLOOKUP(D1092,'FIN CAL LOOKUP'!$A:$J,7,1))),"Not Applicable")</f>
        <v>NOV, FY25</v>
      </c>
      <c r="N1092" s="8" t="str">
        <f>IFERROR(IF(I1092="Booked",VLOOKUP(K1092,'FIN CAL LOOKUP'!$A:$J,10,1),IF(I1092="Complete",VLOOKUP(J1092,'FIN CAL LOOKUP'!$A:$J,10,1),VLOOKUP(D1092,'FIN CAL LOOKUP'!$A:$J,10,1))),"Not Applicable")</f>
        <v>Q2, FY25</v>
      </c>
    </row>
    <row r="1093" spans="1:14" x14ac:dyDescent="0.25">
      <c r="A1093" t="s">
        <v>12</v>
      </c>
      <c r="B1093" t="s">
        <v>13</v>
      </c>
      <c r="C1093" t="s">
        <v>16</v>
      </c>
      <c r="D1093" s="3">
        <v>45271</v>
      </c>
      <c r="E1093" t="s">
        <v>197</v>
      </c>
      <c r="F1093" t="s">
        <v>198</v>
      </c>
      <c r="G1093" t="s">
        <v>199</v>
      </c>
      <c r="H1093" t="s">
        <v>8</v>
      </c>
      <c r="I1093" t="s">
        <v>17</v>
      </c>
      <c r="J1093" s="3">
        <v>45293</v>
      </c>
      <c r="K1093" s="3">
        <v>45266</v>
      </c>
      <c r="L1093" t="s">
        <v>201</v>
      </c>
      <c r="M1093" s="8" t="str">
        <f>IFERROR(IF(I1093="Booked",VLOOKUP(K1093,'FIN CAL LOOKUP'!$A:$J,7,1),IF(I1093="Complete",VLOOKUP(J1093,'FIN CAL LOOKUP'!$A:$J,7,1),VLOOKUP(D1093,'FIN CAL LOOKUP'!$A:$J,7,1))),"Not Applicable")</f>
        <v>JAN, FY24</v>
      </c>
      <c r="N1093" s="8" t="str">
        <f>IFERROR(IF(I1093="Booked",VLOOKUP(K1093,'FIN CAL LOOKUP'!$A:$J,10,1),IF(I1093="Complete",VLOOKUP(J1093,'FIN CAL LOOKUP'!$A:$J,10,1),VLOOKUP(D1093,'FIN CAL LOOKUP'!$A:$J,10,1))),"Not Applicable")</f>
        <v>Q3, FY24</v>
      </c>
    </row>
    <row r="1094" spans="1:14" x14ac:dyDescent="0.25">
      <c r="A1094" t="s">
        <v>12</v>
      </c>
      <c r="B1094" t="s">
        <v>13</v>
      </c>
      <c r="C1094" t="s">
        <v>16</v>
      </c>
      <c r="D1094" s="3">
        <v>45271</v>
      </c>
      <c r="E1094" t="s">
        <v>197</v>
      </c>
      <c r="F1094" t="s">
        <v>198</v>
      </c>
      <c r="G1094" t="s">
        <v>199</v>
      </c>
      <c r="H1094" t="s">
        <v>9</v>
      </c>
      <c r="I1094" t="s">
        <v>17</v>
      </c>
      <c r="J1094" s="3">
        <v>45293</v>
      </c>
      <c r="K1094" s="3">
        <v>45266</v>
      </c>
      <c r="L1094" t="s">
        <v>202</v>
      </c>
      <c r="M1094" s="8" t="str">
        <f>IFERROR(IF(I1094="Booked",VLOOKUP(K1094,'FIN CAL LOOKUP'!$A:$J,7,1),IF(I1094="Complete",VLOOKUP(J1094,'FIN CAL LOOKUP'!$A:$J,7,1),VLOOKUP(D1094,'FIN CAL LOOKUP'!$A:$J,7,1))),"Not Applicable")</f>
        <v>JAN, FY24</v>
      </c>
      <c r="N1094" s="8" t="str">
        <f>IFERROR(IF(I1094="Booked",VLOOKUP(K1094,'FIN CAL LOOKUP'!$A:$J,10,1),IF(I1094="Complete",VLOOKUP(J1094,'FIN CAL LOOKUP'!$A:$J,10,1),VLOOKUP(D1094,'FIN CAL LOOKUP'!$A:$J,10,1))),"Not Applicable")</f>
        <v>Q3, FY24</v>
      </c>
    </row>
    <row r="1095" spans="1:14" x14ac:dyDescent="0.25">
      <c r="A1095" t="s">
        <v>12</v>
      </c>
      <c r="B1095" t="s">
        <v>13</v>
      </c>
      <c r="C1095" t="s">
        <v>16</v>
      </c>
      <c r="D1095" s="3">
        <v>45271</v>
      </c>
      <c r="E1095" t="s">
        <v>197</v>
      </c>
      <c r="F1095" t="s">
        <v>198</v>
      </c>
      <c r="G1095" t="s">
        <v>199</v>
      </c>
      <c r="H1095" t="s">
        <v>10</v>
      </c>
      <c r="I1095" t="s">
        <v>17</v>
      </c>
      <c r="J1095" s="3">
        <v>45294</v>
      </c>
      <c r="K1095" s="3">
        <v>45266</v>
      </c>
      <c r="L1095" t="s">
        <v>203</v>
      </c>
      <c r="M1095" s="8" t="str">
        <f>IFERROR(IF(I1095="Booked",VLOOKUP(K1095,'FIN CAL LOOKUP'!$A:$J,7,1),IF(I1095="Complete",VLOOKUP(J1095,'FIN CAL LOOKUP'!$A:$J,7,1),VLOOKUP(D1095,'FIN CAL LOOKUP'!$A:$J,7,1))),"Not Applicable")</f>
        <v>JAN, FY24</v>
      </c>
      <c r="N1095" s="8" t="str">
        <f>IFERROR(IF(I1095="Booked",VLOOKUP(K1095,'FIN CAL LOOKUP'!$A:$J,10,1),IF(I1095="Complete",VLOOKUP(J1095,'FIN CAL LOOKUP'!$A:$J,10,1),VLOOKUP(D1095,'FIN CAL LOOKUP'!$A:$J,10,1))),"Not Applicable")</f>
        <v>Q3, FY24</v>
      </c>
    </row>
    <row r="1096" spans="1:14" x14ac:dyDescent="0.25">
      <c r="A1096" t="s">
        <v>12</v>
      </c>
      <c r="B1096" t="s">
        <v>13</v>
      </c>
      <c r="C1096" t="s">
        <v>16</v>
      </c>
      <c r="D1096" s="3">
        <v>45271</v>
      </c>
      <c r="E1096" t="s">
        <v>197</v>
      </c>
      <c r="F1096" t="s">
        <v>198</v>
      </c>
      <c r="G1096" t="s">
        <v>199</v>
      </c>
      <c r="H1096" t="s">
        <v>10</v>
      </c>
      <c r="I1096" t="s">
        <v>17</v>
      </c>
      <c r="J1096" s="3">
        <v>45602</v>
      </c>
      <c r="K1096" s="3">
        <v>45589</v>
      </c>
      <c r="L1096" t="s">
        <v>203</v>
      </c>
      <c r="M1096" s="8" t="str">
        <f>IFERROR(IF(I1096="Booked",VLOOKUP(K1096,'FIN CAL LOOKUP'!$A:$J,7,1),IF(I1096="Complete",VLOOKUP(J1096,'FIN CAL LOOKUP'!$A:$J,7,1),VLOOKUP(D1096,'FIN CAL LOOKUP'!$A:$J,7,1))),"Not Applicable")</f>
        <v>NOV, FY25</v>
      </c>
      <c r="N1096" s="8" t="str">
        <f>IFERROR(IF(I1096="Booked",VLOOKUP(K1096,'FIN CAL LOOKUP'!$A:$J,10,1),IF(I1096="Complete",VLOOKUP(J1096,'FIN CAL LOOKUP'!$A:$J,10,1),VLOOKUP(D1096,'FIN CAL LOOKUP'!$A:$J,10,1))),"Not Applicable")</f>
        <v>Q2, FY25</v>
      </c>
    </row>
    <row r="1097" spans="1:14" x14ac:dyDescent="0.25">
      <c r="A1097" t="s">
        <v>12</v>
      </c>
      <c r="B1097" t="s">
        <v>13</v>
      </c>
      <c r="C1097" t="s">
        <v>16</v>
      </c>
      <c r="D1097" s="3">
        <v>45271</v>
      </c>
      <c r="E1097" t="s">
        <v>197</v>
      </c>
      <c r="F1097" t="s">
        <v>198</v>
      </c>
      <c r="G1097" t="s">
        <v>199</v>
      </c>
      <c r="H1097" t="s">
        <v>11</v>
      </c>
      <c r="I1097" t="s">
        <v>17</v>
      </c>
      <c r="J1097" s="3">
        <v>45281</v>
      </c>
      <c r="K1097" s="3">
        <v>45266</v>
      </c>
      <c r="L1097" t="s">
        <v>204</v>
      </c>
      <c r="M1097" s="8" t="str">
        <f>IFERROR(IF(I1097="Booked",VLOOKUP(K1097,'FIN CAL LOOKUP'!$A:$J,7,1),IF(I1097="Complete",VLOOKUP(J1097,'FIN CAL LOOKUP'!$A:$J,7,1),VLOOKUP(D1097,'FIN CAL LOOKUP'!$A:$J,7,1))),"Not Applicable")</f>
        <v>DEC, FY24</v>
      </c>
      <c r="N1097" s="8" t="str">
        <f>IFERROR(IF(I1097="Booked",VLOOKUP(K1097,'FIN CAL LOOKUP'!$A:$J,10,1),IF(I1097="Complete",VLOOKUP(J1097,'FIN CAL LOOKUP'!$A:$J,10,1),VLOOKUP(D1097,'FIN CAL LOOKUP'!$A:$J,10,1))),"Not Applicable")</f>
        <v>Q2, FY24</v>
      </c>
    </row>
    <row r="1098" spans="1:14" x14ac:dyDescent="0.25">
      <c r="A1098" t="s">
        <v>205</v>
      </c>
      <c r="C1098" t="s">
        <v>14</v>
      </c>
      <c r="D1098" s="3">
        <v>45268</v>
      </c>
      <c r="E1098" t="s">
        <v>206</v>
      </c>
      <c r="F1098" t="s">
        <v>207</v>
      </c>
      <c r="G1098" t="s">
        <v>83</v>
      </c>
      <c r="H1098" t="s">
        <v>4</v>
      </c>
      <c r="I1098" t="s">
        <v>17</v>
      </c>
      <c r="J1098" s="3">
        <v>45278</v>
      </c>
      <c r="K1098" s="3">
        <v>45150</v>
      </c>
      <c r="M1098" s="8" t="str">
        <f>IFERROR(IF(I1098="Booked",VLOOKUP(K1098,'FIN CAL LOOKUP'!$A:$J,7,1),IF(I1098="Complete",VLOOKUP(J1098,'FIN CAL LOOKUP'!$A:$J,7,1),VLOOKUP(D1098,'FIN CAL LOOKUP'!$A:$J,7,1))),"Not Applicable")</f>
        <v>DEC, FY24</v>
      </c>
      <c r="N1098" s="8" t="str">
        <f>IFERROR(IF(I1098="Booked",VLOOKUP(K1098,'FIN CAL LOOKUP'!$A:$J,10,1),IF(I1098="Complete",VLOOKUP(J1098,'FIN CAL LOOKUP'!$A:$J,10,1),VLOOKUP(D1098,'FIN CAL LOOKUP'!$A:$J,10,1))),"Not Applicable")</f>
        <v>Q2, FY24</v>
      </c>
    </row>
    <row r="1099" spans="1:14" x14ac:dyDescent="0.25">
      <c r="A1099" t="s">
        <v>205</v>
      </c>
      <c r="C1099" t="s">
        <v>14</v>
      </c>
      <c r="D1099" s="3">
        <v>45268</v>
      </c>
      <c r="E1099" t="s">
        <v>206</v>
      </c>
      <c r="F1099" t="s">
        <v>207</v>
      </c>
      <c r="G1099" t="s">
        <v>83</v>
      </c>
      <c r="H1099" t="s">
        <v>4</v>
      </c>
      <c r="I1099" t="s">
        <v>17</v>
      </c>
      <c r="J1099" s="3">
        <v>45415</v>
      </c>
      <c r="K1099" s="3">
        <v>45351</v>
      </c>
      <c r="M1099" s="8" t="str">
        <f>IFERROR(IF(I1099="Booked",VLOOKUP(K1099,'FIN CAL LOOKUP'!$A:$J,7,1),IF(I1099="Complete",VLOOKUP(J1099,'FIN CAL LOOKUP'!$A:$J,7,1),VLOOKUP(D1099,'FIN CAL LOOKUP'!$A:$J,7,1))),"Not Applicable")</f>
        <v>MAY, FY24</v>
      </c>
      <c r="N1099" s="8" t="str">
        <f>IFERROR(IF(I1099="Booked",VLOOKUP(K1099,'FIN CAL LOOKUP'!$A:$J,10,1),IF(I1099="Complete",VLOOKUP(J1099,'FIN CAL LOOKUP'!$A:$J,10,1),VLOOKUP(D1099,'FIN CAL LOOKUP'!$A:$J,10,1))),"Not Applicable")</f>
        <v>Q4, FY24</v>
      </c>
    </row>
    <row r="1100" spans="1:14" x14ac:dyDescent="0.25">
      <c r="A1100" t="s">
        <v>205</v>
      </c>
      <c r="C1100" t="s">
        <v>14</v>
      </c>
      <c r="D1100" s="3">
        <v>45268</v>
      </c>
      <c r="E1100" t="s">
        <v>206</v>
      </c>
      <c r="F1100" t="s">
        <v>207</v>
      </c>
      <c r="G1100" t="s">
        <v>83</v>
      </c>
      <c r="H1100" t="s">
        <v>7</v>
      </c>
      <c r="I1100" t="s">
        <v>17</v>
      </c>
      <c r="J1100" s="3">
        <v>45279</v>
      </c>
      <c r="K1100" s="3">
        <v>45150</v>
      </c>
      <c r="M1100" s="8" t="str">
        <f>IFERROR(IF(I1100="Booked",VLOOKUP(K1100,'FIN CAL LOOKUP'!$A:$J,7,1),IF(I1100="Complete",VLOOKUP(J1100,'FIN CAL LOOKUP'!$A:$J,7,1),VLOOKUP(D1100,'FIN CAL LOOKUP'!$A:$J,7,1))),"Not Applicable")</f>
        <v>DEC, FY24</v>
      </c>
      <c r="N1100" s="8" t="str">
        <f>IFERROR(IF(I1100="Booked",VLOOKUP(K1100,'FIN CAL LOOKUP'!$A:$J,10,1),IF(I1100="Complete",VLOOKUP(J1100,'FIN CAL LOOKUP'!$A:$J,10,1),VLOOKUP(D1100,'FIN CAL LOOKUP'!$A:$J,10,1))),"Not Applicable")</f>
        <v>Q2, FY24</v>
      </c>
    </row>
    <row r="1101" spans="1:14" x14ac:dyDescent="0.25">
      <c r="A1101" t="s">
        <v>205</v>
      </c>
      <c r="C1101" t="s">
        <v>14</v>
      </c>
      <c r="D1101" s="3">
        <v>45268</v>
      </c>
      <c r="E1101" t="s">
        <v>206</v>
      </c>
      <c r="F1101" t="s">
        <v>207</v>
      </c>
      <c r="G1101" t="s">
        <v>83</v>
      </c>
      <c r="H1101" t="s">
        <v>7</v>
      </c>
      <c r="I1101" t="s">
        <v>17</v>
      </c>
      <c r="J1101" s="3">
        <v>45415</v>
      </c>
      <c r="K1101" s="3">
        <v>45351</v>
      </c>
      <c r="M1101" s="8" t="str">
        <f>IFERROR(IF(I1101="Booked",VLOOKUP(K1101,'FIN CAL LOOKUP'!$A:$J,7,1),IF(I1101="Complete",VLOOKUP(J1101,'FIN CAL LOOKUP'!$A:$J,7,1),VLOOKUP(D1101,'FIN CAL LOOKUP'!$A:$J,7,1))),"Not Applicable")</f>
        <v>MAY, FY24</v>
      </c>
      <c r="N1101" s="8" t="str">
        <f>IFERROR(IF(I1101="Booked",VLOOKUP(K1101,'FIN CAL LOOKUP'!$A:$J,10,1),IF(I1101="Complete",VLOOKUP(J1101,'FIN CAL LOOKUP'!$A:$J,10,1),VLOOKUP(D1101,'FIN CAL LOOKUP'!$A:$J,10,1))),"Not Applicable")</f>
        <v>Q4, FY24</v>
      </c>
    </row>
    <row r="1102" spans="1:14" x14ac:dyDescent="0.25">
      <c r="A1102" t="s">
        <v>205</v>
      </c>
      <c r="C1102" t="s">
        <v>14</v>
      </c>
      <c r="D1102" s="3">
        <v>45268</v>
      </c>
      <c r="E1102" t="s">
        <v>206</v>
      </c>
      <c r="F1102" t="s">
        <v>207</v>
      </c>
      <c r="G1102" t="s">
        <v>83</v>
      </c>
      <c r="H1102" t="s">
        <v>1366</v>
      </c>
      <c r="I1102" t="s">
        <v>17</v>
      </c>
      <c r="J1102" s="3">
        <v>45586</v>
      </c>
      <c r="K1102" s="3">
        <v>45351</v>
      </c>
      <c r="M1102" s="8" t="str">
        <f>IFERROR(IF(I1102="Booked",VLOOKUP(K1102,'FIN CAL LOOKUP'!$A:$J,7,1),IF(I1102="Complete",VLOOKUP(J1102,'FIN CAL LOOKUP'!$A:$J,7,1),VLOOKUP(D1102,'FIN CAL LOOKUP'!$A:$J,7,1))),"Not Applicable")</f>
        <v>OCT, FY25</v>
      </c>
      <c r="N1102" s="8" t="str">
        <f>IFERROR(IF(I1102="Booked",VLOOKUP(K1102,'FIN CAL LOOKUP'!$A:$J,10,1),IF(I1102="Complete",VLOOKUP(J1102,'FIN CAL LOOKUP'!$A:$J,10,1),VLOOKUP(D1102,'FIN CAL LOOKUP'!$A:$J,10,1))),"Not Applicable")</f>
        <v>Q2, FY25</v>
      </c>
    </row>
    <row r="1103" spans="1:14" x14ac:dyDescent="0.25">
      <c r="A1103" t="s">
        <v>205</v>
      </c>
      <c r="C1103" t="s">
        <v>14</v>
      </c>
      <c r="D1103" s="3">
        <v>45268</v>
      </c>
      <c r="E1103" t="s">
        <v>206</v>
      </c>
      <c r="F1103" t="s">
        <v>207</v>
      </c>
      <c r="G1103" t="s">
        <v>83</v>
      </c>
      <c r="H1103" t="s">
        <v>1367</v>
      </c>
      <c r="I1103" t="s">
        <v>17</v>
      </c>
      <c r="J1103" s="3">
        <v>45586</v>
      </c>
      <c r="K1103" s="3">
        <v>45351</v>
      </c>
      <c r="M1103" s="8" t="str">
        <f>IFERROR(IF(I1103="Booked",VLOOKUP(K1103,'FIN CAL LOOKUP'!$A:$J,7,1),IF(I1103="Complete",VLOOKUP(J1103,'FIN CAL LOOKUP'!$A:$J,7,1),VLOOKUP(D1103,'FIN CAL LOOKUP'!$A:$J,7,1))),"Not Applicable")</f>
        <v>OCT, FY25</v>
      </c>
      <c r="N1103" s="8" t="str">
        <f>IFERROR(IF(I1103="Booked",VLOOKUP(K1103,'FIN CAL LOOKUP'!$A:$J,10,1),IF(I1103="Complete",VLOOKUP(J1103,'FIN CAL LOOKUP'!$A:$J,10,1),VLOOKUP(D1103,'FIN CAL LOOKUP'!$A:$J,10,1))),"Not Applicable")</f>
        <v>Q2, FY25</v>
      </c>
    </row>
    <row r="1104" spans="1:14" x14ac:dyDescent="0.25">
      <c r="A1104" t="s">
        <v>205</v>
      </c>
      <c r="C1104" t="s">
        <v>14</v>
      </c>
      <c r="D1104" s="3">
        <v>45268</v>
      </c>
      <c r="E1104" t="s">
        <v>206</v>
      </c>
      <c r="F1104" t="s">
        <v>207</v>
      </c>
      <c r="G1104" t="s">
        <v>83</v>
      </c>
      <c r="H1104" t="s">
        <v>1368</v>
      </c>
      <c r="I1104" t="s">
        <v>17</v>
      </c>
      <c r="J1104" s="3">
        <v>45586</v>
      </c>
      <c r="K1104" s="3">
        <v>45351</v>
      </c>
      <c r="M1104" s="8" t="str">
        <f>IFERROR(IF(I1104="Booked",VLOOKUP(K1104,'FIN CAL LOOKUP'!$A:$J,7,1),IF(I1104="Complete",VLOOKUP(J1104,'FIN CAL LOOKUP'!$A:$J,7,1),VLOOKUP(D1104,'FIN CAL LOOKUP'!$A:$J,7,1))),"Not Applicable")</f>
        <v>OCT, FY25</v>
      </c>
      <c r="N1104" s="8" t="str">
        <f>IFERROR(IF(I1104="Booked",VLOOKUP(K1104,'FIN CAL LOOKUP'!$A:$J,10,1),IF(I1104="Complete",VLOOKUP(J1104,'FIN CAL LOOKUP'!$A:$J,10,1),VLOOKUP(D1104,'FIN CAL LOOKUP'!$A:$J,10,1))),"Not Applicable")</f>
        <v>Q2, FY25</v>
      </c>
    </row>
    <row r="1105" spans="1:14" x14ac:dyDescent="0.25">
      <c r="A1105" t="s">
        <v>205</v>
      </c>
      <c r="C1105" t="s">
        <v>14</v>
      </c>
      <c r="D1105" s="3">
        <v>45268</v>
      </c>
      <c r="E1105" t="s">
        <v>206</v>
      </c>
      <c r="F1105" t="s">
        <v>207</v>
      </c>
      <c r="G1105" t="s">
        <v>83</v>
      </c>
      <c r="H1105" t="s">
        <v>1369</v>
      </c>
      <c r="I1105" t="s">
        <v>17</v>
      </c>
      <c r="J1105" s="3">
        <v>45586</v>
      </c>
      <c r="K1105" s="3">
        <v>45351</v>
      </c>
      <c r="M1105" s="8" t="str">
        <f>IFERROR(IF(I1105="Booked",VLOOKUP(K1105,'FIN CAL LOOKUP'!$A:$J,7,1),IF(I1105="Complete",VLOOKUP(J1105,'FIN CAL LOOKUP'!$A:$J,7,1),VLOOKUP(D1105,'FIN CAL LOOKUP'!$A:$J,7,1))),"Not Applicable")</f>
        <v>OCT, FY25</v>
      </c>
      <c r="N1105" s="8" t="str">
        <f>IFERROR(IF(I1105="Booked",VLOOKUP(K1105,'FIN CAL LOOKUP'!$A:$J,10,1),IF(I1105="Complete",VLOOKUP(J1105,'FIN CAL LOOKUP'!$A:$J,10,1),VLOOKUP(D1105,'FIN CAL LOOKUP'!$A:$J,10,1))),"Not Applicable")</f>
        <v>Q2, FY25</v>
      </c>
    </row>
    <row r="1106" spans="1:14" x14ac:dyDescent="0.25">
      <c r="A1106" t="s">
        <v>205</v>
      </c>
      <c r="C1106" t="s">
        <v>14</v>
      </c>
      <c r="D1106" s="3">
        <v>45268</v>
      </c>
      <c r="E1106" t="s">
        <v>206</v>
      </c>
      <c r="F1106" t="s">
        <v>207</v>
      </c>
      <c r="G1106" t="s">
        <v>83</v>
      </c>
      <c r="H1106" t="s">
        <v>1370</v>
      </c>
      <c r="I1106" t="s">
        <v>17</v>
      </c>
      <c r="J1106" s="3">
        <v>45586</v>
      </c>
      <c r="K1106" s="3">
        <v>45351</v>
      </c>
      <c r="M1106" s="8" t="str">
        <f>IFERROR(IF(I1106="Booked",VLOOKUP(K1106,'FIN CAL LOOKUP'!$A:$J,7,1),IF(I1106="Complete",VLOOKUP(J1106,'FIN CAL LOOKUP'!$A:$J,7,1),VLOOKUP(D1106,'FIN CAL LOOKUP'!$A:$J,7,1))),"Not Applicable")</f>
        <v>OCT, FY25</v>
      </c>
      <c r="N1106" s="8" t="str">
        <f>IFERROR(IF(I1106="Booked",VLOOKUP(K1106,'FIN CAL LOOKUP'!$A:$J,10,1),IF(I1106="Complete",VLOOKUP(J1106,'FIN CAL LOOKUP'!$A:$J,10,1),VLOOKUP(D1106,'FIN CAL LOOKUP'!$A:$J,10,1))),"Not Applicable")</f>
        <v>Q2, FY25</v>
      </c>
    </row>
    <row r="1107" spans="1:14" x14ac:dyDescent="0.25">
      <c r="A1107" t="s">
        <v>205</v>
      </c>
      <c r="C1107" t="s">
        <v>14</v>
      </c>
      <c r="D1107" s="3">
        <v>45268</v>
      </c>
      <c r="E1107" t="s">
        <v>206</v>
      </c>
      <c r="F1107" t="s">
        <v>207</v>
      </c>
      <c r="G1107" t="s">
        <v>83</v>
      </c>
      <c r="H1107" t="s">
        <v>8</v>
      </c>
      <c r="I1107" t="s">
        <v>17</v>
      </c>
      <c r="J1107" s="3">
        <v>45279</v>
      </c>
      <c r="K1107" s="3">
        <v>45150</v>
      </c>
      <c r="M1107" s="8" t="str">
        <f>IFERROR(IF(I1107="Booked",VLOOKUP(K1107,'FIN CAL LOOKUP'!$A:$J,7,1),IF(I1107="Complete",VLOOKUP(J1107,'FIN CAL LOOKUP'!$A:$J,7,1),VLOOKUP(D1107,'FIN CAL LOOKUP'!$A:$J,7,1))),"Not Applicable")</f>
        <v>DEC, FY24</v>
      </c>
      <c r="N1107" s="8" t="str">
        <f>IFERROR(IF(I1107="Booked",VLOOKUP(K1107,'FIN CAL LOOKUP'!$A:$J,10,1),IF(I1107="Complete",VLOOKUP(J1107,'FIN CAL LOOKUP'!$A:$J,10,1),VLOOKUP(D1107,'FIN CAL LOOKUP'!$A:$J,10,1))),"Not Applicable")</f>
        <v>Q2, FY24</v>
      </c>
    </row>
    <row r="1108" spans="1:14" x14ac:dyDescent="0.25">
      <c r="A1108" t="s">
        <v>205</v>
      </c>
      <c r="C1108" t="s">
        <v>14</v>
      </c>
      <c r="D1108" s="3">
        <v>45268</v>
      </c>
      <c r="E1108" t="s">
        <v>206</v>
      </c>
      <c r="F1108" t="s">
        <v>207</v>
      </c>
      <c r="G1108" t="s">
        <v>83</v>
      </c>
      <c r="H1108" t="s">
        <v>9</v>
      </c>
      <c r="I1108" t="s">
        <v>17</v>
      </c>
      <c r="J1108" s="3">
        <v>45279</v>
      </c>
      <c r="K1108" s="3">
        <v>45150</v>
      </c>
      <c r="M1108" s="8" t="str">
        <f>IFERROR(IF(I1108="Booked",VLOOKUP(K1108,'FIN CAL LOOKUP'!$A:$J,7,1),IF(I1108="Complete",VLOOKUP(J1108,'FIN CAL LOOKUP'!$A:$J,7,1),VLOOKUP(D1108,'FIN CAL LOOKUP'!$A:$J,7,1))),"Not Applicable")</f>
        <v>DEC, FY24</v>
      </c>
      <c r="N1108" s="8" t="str">
        <f>IFERROR(IF(I1108="Booked",VLOOKUP(K1108,'FIN CAL LOOKUP'!$A:$J,10,1),IF(I1108="Complete",VLOOKUP(J1108,'FIN CAL LOOKUP'!$A:$J,10,1),VLOOKUP(D1108,'FIN CAL LOOKUP'!$A:$J,10,1))),"Not Applicable")</f>
        <v>Q2, FY24</v>
      </c>
    </row>
    <row r="1109" spans="1:14" x14ac:dyDescent="0.25">
      <c r="A1109" t="s">
        <v>205</v>
      </c>
      <c r="C1109" t="s">
        <v>14</v>
      </c>
      <c r="D1109" s="3">
        <v>45268</v>
      </c>
      <c r="E1109" t="s">
        <v>206</v>
      </c>
      <c r="F1109" t="s">
        <v>207</v>
      </c>
      <c r="G1109" t="s">
        <v>83</v>
      </c>
      <c r="H1109" t="s">
        <v>10</v>
      </c>
      <c r="I1109" t="s">
        <v>17</v>
      </c>
      <c r="J1109" s="3">
        <v>45279</v>
      </c>
      <c r="K1109" s="3">
        <v>45150</v>
      </c>
      <c r="M1109" s="8" t="str">
        <f>IFERROR(IF(I1109="Booked",VLOOKUP(K1109,'FIN CAL LOOKUP'!$A:$J,7,1),IF(I1109="Complete",VLOOKUP(J1109,'FIN CAL LOOKUP'!$A:$J,7,1),VLOOKUP(D1109,'FIN CAL LOOKUP'!$A:$J,7,1))),"Not Applicable")</f>
        <v>DEC, FY24</v>
      </c>
      <c r="N1109" s="8" t="str">
        <f>IFERROR(IF(I1109="Booked",VLOOKUP(K1109,'FIN CAL LOOKUP'!$A:$J,10,1),IF(I1109="Complete",VLOOKUP(J1109,'FIN CAL LOOKUP'!$A:$J,10,1),VLOOKUP(D1109,'FIN CAL LOOKUP'!$A:$J,10,1))),"Not Applicable")</f>
        <v>Q2, FY24</v>
      </c>
    </row>
    <row r="1110" spans="1:14" x14ac:dyDescent="0.25">
      <c r="A1110" t="s">
        <v>205</v>
      </c>
      <c r="C1110" t="s">
        <v>14</v>
      </c>
      <c r="D1110" s="3">
        <v>45268</v>
      </c>
      <c r="E1110" t="s">
        <v>206</v>
      </c>
      <c r="F1110" t="s">
        <v>207</v>
      </c>
      <c r="G1110" t="s">
        <v>83</v>
      </c>
      <c r="H1110" t="s">
        <v>11</v>
      </c>
      <c r="I1110" t="s">
        <v>17</v>
      </c>
      <c r="J1110" s="3">
        <v>45278</v>
      </c>
      <c r="K1110" s="3">
        <v>45150</v>
      </c>
      <c r="M1110" s="8" t="str">
        <f>IFERROR(IF(I1110="Booked",VLOOKUP(K1110,'FIN CAL LOOKUP'!$A:$J,7,1),IF(I1110="Complete",VLOOKUP(J1110,'FIN CAL LOOKUP'!$A:$J,7,1),VLOOKUP(D1110,'FIN CAL LOOKUP'!$A:$J,7,1))),"Not Applicable")</f>
        <v>DEC, FY24</v>
      </c>
      <c r="N1110" s="8" t="str">
        <f>IFERROR(IF(I1110="Booked",VLOOKUP(K1110,'FIN CAL LOOKUP'!$A:$J,10,1),IF(I1110="Complete",VLOOKUP(J1110,'FIN CAL LOOKUP'!$A:$J,10,1),VLOOKUP(D1110,'FIN CAL LOOKUP'!$A:$J,10,1))),"Not Applicable")</f>
        <v>Q2, FY24</v>
      </c>
    </row>
    <row r="1111" spans="1:14" x14ac:dyDescent="0.25">
      <c r="A1111" t="s">
        <v>41</v>
      </c>
      <c r="C1111" t="s">
        <v>14</v>
      </c>
      <c r="D1111" s="3">
        <v>45257</v>
      </c>
      <c r="E1111" t="s">
        <v>208</v>
      </c>
      <c r="F1111" t="s">
        <v>209</v>
      </c>
      <c r="G1111" t="s">
        <v>210</v>
      </c>
      <c r="H1111" t="s">
        <v>4</v>
      </c>
      <c r="I1111" t="s">
        <v>17</v>
      </c>
      <c r="J1111" s="3">
        <v>45327</v>
      </c>
      <c r="K1111" s="3">
        <v>45227</v>
      </c>
      <c r="M1111" s="8" t="str">
        <f>IFERROR(IF(I1111="Booked",VLOOKUP(K1111,'FIN CAL LOOKUP'!$A:$J,7,1),IF(I1111="Complete",VLOOKUP(J1111,'FIN CAL LOOKUP'!$A:$J,7,1),VLOOKUP(D1111,'FIN CAL LOOKUP'!$A:$J,7,1))),"Not Applicable")</f>
        <v>FEB, FY24</v>
      </c>
      <c r="N1111" s="8" t="str">
        <f>IFERROR(IF(I1111="Booked",VLOOKUP(K1111,'FIN CAL LOOKUP'!$A:$J,10,1),IF(I1111="Complete",VLOOKUP(J1111,'FIN CAL LOOKUP'!$A:$J,10,1),VLOOKUP(D1111,'FIN CAL LOOKUP'!$A:$J,10,1))),"Not Applicable")</f>
        <v>Q3, FY24</v>
      </c>
    </row>
    <row r="1112" spans="1:14" x14ac:dyDescent="0.25">
      <c r="A1112" t="s">
        <v>41</v>
      </c>
      <c r="C1112" t="s">
        <v>14</v>
      </c>
      <c r="D1112" s="3">
        <v>45257</v>
      </c>
      <c r="E1112" t="s">
        <v>208</v>
      </c>
      <c r="F1112" t="s">
        <v>209</v>
      </c>
      <c r="G1112" t="s">
        <v>210</v>
      </c>
      <c r="H1112" t="s">
        <v>7</v>
      </c>
      <c r="I1112" t="s">
        <v>17</v>
      </c>
      <c r="J1112" s="3">
        <v>45327</v>
      </c>
      <c r="K1112" s="3">
        <v>45227</v>
      </c>
      <c r="M1112" s="8" t="str">
        <f>IFERROR(IF(I1112="Booked",VLOOKUP(K1112,'FIN CAL LOOKUP'!$A:$J,7,1),IF(I1112="Complete",VLOOKUP(J1112,'FIN CAL LOOKUP'!$A:$J,7,1),VLOOKUP(D1112,'FIN CAL LOOKUP'!$A:$J,7,1))),"Not Applicable")</f>
        <v>FEB, FY24</v>
      </c>
      <c r="N1112" s="8" t="str">
        <f>IFERROR(IF(I1112="Booked",VLOOKUP(K1112,'FIN CAL LOOKUP'!$A:$J,10,1),IF(I1112="Complete",VLOOKUP(J1112,'FIN CAL LOOKUP'!$A:$J,10,1),VLOOKUP(D1112,'FIN CAL LOOKUP'!$A:$J,10,1))),"Not Applicable")</f>
        <v>Q3, FY24</v>
      </c>
    </row>
    <row r="1113" spans="1:14" x14ac:dyDescent="0.25">
      <c r="A1113" t="s">
        <v>41</v>
      </c>
      <c r="C1113" t="s">
        <v>14</v>
      </c>
      <c r="D1113" s="3">
        <v>45257</v>
      </c>
      <c r="E1113" t="s">
        <v>208</v>
      </c>
      <c r="F1113" t="s">
        <v>209</v>
      </c>
      <c r="G1113" t="s">
        <v>210</v>
      </c>
      <c r="H1113" t="s">
        <v>1366</v>
      </c>
      <c r="I1113" t="s">
        <v>5</v>
      </c>
      <c r="J1113" s="3"/>
      <c r="K1113" s="3">
        <v>45351</v>
      </c>
      <c r="M1113" s="8" t="str">
        <f>IFERROR(IF(I1113="Booked",VLOOKUP(K1113,'FIN CAL LOOKUP'!$A:$J,7,1),IF(I1113="Complete",VLOOKUP(J1113,'FIN CAL LOOKUP'!$A:$J,7,1),VLOOKUP(D1113,'FIN CAL LOOKUP'!$A:$J,7,1))),"Not Applicable")</f>
        <v>MAR, FY24</v>
      </c>
      <c r="N1113" s="8" t="str">
        <f>IFERROR(IF(I1113="Booked",VLOOKUP(K1113,'FIN CAL LOOKUP'!$A:$J,10,1),IF(I1113="Complete",VLOOKUP(J1113,'FIN CAL LOOKUP'!$A:$J,10,1),VLOOKUP(D1113,'FIN CAL LOOKUP'!$A:$J,10,1))),"Not Applicable")</f>
        <v>Q3, FY24</v>
      </c>
    </row>
    <row r="1114" spans="1:14" x14ac:dyDescent="0.25">
      <c r="A1114" t="s">
        <v>41</v>
      </c>
      <c r="C1114" t="s">
        <v>14</v>
      </c>
      <c r="D1114" s="3">
        <v>45257</v>
      </c>
      <c r="E1114" t="s">
        <v>208</v>
      </c>
      <c r="F1114" t="s">
        <v>209</v>
      </c>
      <c r="G1114" t="s">
        <v>210</v>
      </c>
      <c r="H1114" t="s">
        <v>1367</v>
      </c>
      <c r="I1114" t="s">
        <v>5</v>
      </c>
      <c r="J1114" s="3"/>
      <c r="K1114" s="3">
        <v>45351</v>
      </c>
      <c r="M1114" s="8" t="str">
        <f>IFERROR(IF(I1114="Booked",VLOOKUP(K1114,'FIN CAL LOOKUP'!$A:$J,7,1),IF(I1114="Complete",VLOOKUP(J1114,'FIN CAL LOOKUP'!$A:$J,7,1),VLOOKUP(D1114,'FIN CAL LOOKUP'!$A:$J,7,1))),"Not Applicable")</f>
        <v>MAR, FY24</v>
      </c>
      <c r="N1114" s="8" t="str">
        <f>IFERROR(IF(I1114="Booked",VLOOKUP(K1114,'FIN CAL LOOKUP'!$A:$J,10,1),IF(I1114="Complete",VLOOKUP(J1114,'FIN CAL LOOKUP'!$A:$J,10,1),VLOOKUP(D1114,'FIN CAL LOOKUP'!$A:$J,10,1))),"Not Applicable")</f>
        <v>Q3, FY24</v>
      </c>
    </row>
    <row r="1115" spans="1:14" x14ac:dyDescent="0.25">
      <c r="A1115" t="s">
        <v>41</v>
      </c>
      <c r="C1115" t="s">
        <v>14</v>
      </c>
      <c r="D1115" s="3">
        <v>45257</v>
      </c>
      <c r="E1115" t="s">
        <v>208</v>
      </c>
      <c r="F1115" t="s">
        <v>209</v>
      </c>
      <c r="G1115" t="s">
        <v>210</v>
      </c>
      <c r="H1115" t="s">
        <v>1368</v>
      </c>
      <c r="I1115" t="s">
        <v>5</v>
      </c>
      <c r="J1115" s="3"/>
      <c r="K1115" s="3">
        <v>45351</v>
      </c>
      <c r="M1115" s="8" t="str">
        <f>IFERROR(IF(I1115="Booked",VLOOKUP(K1115,'FIN CAL LOOKUP'!$A:$J,7,1),IF(I1115="Complete",VLOOKUP(J1115,'FIN CAL LOOKUP'!$A:$J,7,1),VLOOKUP(D1115,'FIN CAL LOOKUP'!$A:$J,7,1))),"Not Applicable")</f>
        <v>MAR, FY24</v>
      </c>
      <c r="N1115" s="8" t="str">
        <f>IFERROR(IF(I1115="Booked",VLOOKUP(K1115,'FIN CAL LOOKUP'!$A:$J,10,1),IF(I1115="Complete",VLOOKUP(J1115,'FIN CAL LOOKUP'!$A:$J,10,1),VLOOKUP(D1115,'FIN CAL LOOKUP'!$A:$J,10,1))),"Not Applicable")</f>
        <v>Q3, FY24</v>
      </c>
    </row>
    <row r="1116" spans="1:14" x14ac:dyDescent="0.25">
      <c r="A1116" t="s">
        <v>41</v>
      </c>
      <c r="C1116" t="s">
        <v>14</v>
      </c>
      <c r="D1116" s="3">
        <v>45257</v>
      </c>
      <c r="E1116" t="s">
        <v>208</v>
      </c>
      <c r="F1116" t="s">
        <v>209</v>
      </c>
      <c r="G1116" t="s">
        <v>210</v>
      </c>
      <c r="H1116" t="s">
        <v>1369</v>
      </c>
      <c r="I1116" t="s">
        <v>5</v>
      </c>
      <c r="J1116" s="3"/>
      <c r="K1116" s="3">
        <v>45351</v>
      </c>
      <c r="M1116" s="8" t="str">
        <f>IFERROR(IF(I1116="Booked",VLOOKUP(K1116,'FIN CAL LOOKUP'!$A:$J,7,1),IF(I1116="Complete",VLOOKUP(J1116,'FIN CAL LOOKUP'!$A:$J,7,1),VLOOKUP(D1116,'FIN CAL LOOKUP'!$A:$J,7,1))),"Not Applicable")</f>
        <v>MAR, FY24</v>
      </c>
      <c r="N1116" s="8" t="str">
        <f>IFERROR(IF(I1116="Booked",VLOOKUP(K1116,'FIN CAL LOOKUP'!$A:$J,10,1),IF(I1116="Complete",VLOOKUP(J1116,'FIN CAL LOOKUP'!$A:$J,10,1),VLOOKUP(D1116,'FIN CAL LOOKUP'!$A:$J,10,1))),"Not Applicable")</f>
        <v>Q3, FY24</v>
      </c>
    </row>
    <row r="1117" spans="1:14" x14ac:dyDescent="0.25">
      <c r="A1117" t="s">
        <v>41</v>
      </c>
      <c r="C1117" t="s">
        <v>14</v>
      </c>
      <c r="D1117" s="3">
        <v>45257</v>
      </c>
      <c r="E1117" t="s">
        <v>208</v>
      </c>
      <c r="F1117" t="s">
        <v>209</v>
      </c>
      <c r="G1117" t="s">
        <v>210</v>
      </c>
      <c r="H1117" t="s">
        <v>1370</v>
      </c>
      <c r="I1117" t="s">
        <v>17</v>
      </c>
      <c r="J1117" s="3">
        <v>45385</v>
      </c>
      <c r="K1117" s="3">
        <v>45351</v>
      </c>
      <c r="M1117" s="8" t="str">
        <f>IFERROR(IF(I1117="Booked",VLOOKUP(K1117,'FIN CAL LOOKUP'!$A:$J,7,1),IF(I1117="Complete",VLOOKUP(J1117,'FIN CAL LOOKUP'!$A:$J,7,1),VLOOKUP(D1117,'FIN CAL LOOKUP'!$A:$J,7,1))),"Not Applicable")</f>
        <v>APR, FY24</v>
      </c>
      <c r="N1117" s="8" t="str">
        <f>IFERROR(IF(I1117="Booked",VLOOKUP(K1117,'FIN CAL LOOKUP'!$A:$J,10,1),IF(I1117="Complete",VLOOKUP(J1117,'FIN CAL LOOKUP'!$A:$J,10,1),VLOOKUP(D1117,'FIN CAL LOOKUP'!$A:$J,10,1))),"Not Applicable")</f>
        <v>Q4, FY24</v>
      </c>
    </row>
    <row r="1118" spans="1:14" x14ac:dyDescent="0.25">
      <c r="A1118" t="s">
        <v>41</v>
      </c>
      <c r="C1118" t="s">
        <v>14</v>
      </c>
      <c r="D1118" s="3">
        <v>45257</v>
      </c>
      <c r="E1118" t="s">
        <v>208</v>
      </c>
      <c r="F1118" t="s">
        <v>209</v>
      </c>
      <c r="G1118" t="s">
        <v>210</v>
      </c>
      <c r="H1118" t="s">
        <v>8</v>
      </c>
      <c r="I1118" t="s">
        <v>17</v>
      </c>
      <c r="J1118" s="3">
        <v>45327</v>
      </c>
      <c r="K1118" s="3">
        <v>45227</v>
      </c>
      <c r="M1118" s="8" t="str">
        <f>IFERROR(IF(I1118="Booked",VLOOKUP(K1118,'FIN CAL LOOKUP'!$A:$J,7,1),IF(I1118="Complete",VLOOKUP(J1118,'FIN CAL LOOKUP'!$A:$J,7,1),VLOOKUP(D1118,'FIN CAL LOOKUP'!$A:$J,7,1))),"Not Applicable")</f>
        <v>FEB, FY24</v>
      </c>
      <c r="N1118" s="8" t="str">
        <f>IFERROR(IF(I1118="Booked",VLOOKUP(K1118,'FIN CAL LOOKUP'!$A:$J,10,1),IF(I1118="Complete",VLOOKUP(J1118,'FIN CAL LOOKUP'!$A:$J,10,1),VLOOKUP(D1118,'FIN CAL LOOKUP'!$A:$J,10,1))),"Not Applicable")</f>
        <v>Q3, FY24</v>
      </c>
    </row>
    <row r="1119" spans="1:14" x14ac:dyDescent="0.25">
      <c r="A1119" t="s">
        <v>41</v>
      </c>
      <c r="C1119" t="s">
        <v>14</v>
      </c>
      <c r="D1119" s="3">
        <v>45257</v>
      </c>
      <c r="E1119" t="s">
        <v>208</v>
      </c>
      <c r="F1119" t="s">
        <v>209</v>
      </c>
      <c r="G1119" t="s">
        <v>210</v>
      </c>
      <c r="H1119" t="s">
        <v>9</v>
      </c>
      <c r="I1119" t="s">
        <v>17</v>
      </c>
      <c r="J1119" s="3">
        <v>45385</v>
      </c>
      <c r="K1119" s="3">
        <v>45227</v>
      </c>
      <c r="M1119" s="8" t="str">
        <f>IFERROR(IF(I1119="Booked",VLOOKUP(K1119,'FIN CAL LOOKUP'!$A:$J,7,1),IF(I1119="Complete",VLOOKUP(J1119,'FIN CAL LOOKUP'!$A:$J,7,1),VLOOKUP(D1119,'FIN CAL LOOKUP'!$A:$J,7,1))),"Not Applicable")</f>
        <v>APR, FY24</v>
      </c>
      <c r="N1119" s="8" t="str">
        <f>IFERROR(IF(I1119="Booked",VLOOKUP(K1119,'FIN CAL LOOKUP'!$A:$J,10,1),IF(I1119="Complete",VLOOKUP(J1119,'FIN CAL LOOKUP'!$A:$J,10,1),VLOOKUP(D1119,'FIN CAL LOOKUP'!$A:$J,10,1))),"Not Applicable")</f>
        <v>Q4, FY24</v>
      </c>
    </row>
    <row r="1120" spans="1:14" x14ac:dyDescent="0.25">
      <c r="A1120" t="s">
        <v>41</v>
      </c>
      <c r="C1120" t="s">
        <v>14</v>
      </c>
      <c r="D1120" s="3">
        <v>45257</v>
      </c>
      <c r="E1120" t="s">
        <v>208</v>
      </c>
      <c r="F1120" t="s">
        <v>209</v>
      </c>
      <c r="G1120" t="s">
        <v>210</v>
      </c>
      <c r="H1120" t="s">
        <v>10</v>
      </c>
      <c r="I1120" t="s">
        <v>17</v>
      </c>
      <c r="J1120" s="3">
        <v>45327</v>
      </c>
      <c r="K1120" s="3">
        <v>45227</v>
      </c>
      <c r="M1120" s="8" t="str">
        <f>IFERROR(IF(I1120="Booked",VLOOKUP(K1120,'FIN CAL LOOKUP'!$A:$J,7,1),IF(I1120="Complete",VLOOKUP(J1120,'FIN CAL LOOKUP'!$A:$J,7,1),VLOOKUP(D1120,'FIN CAL LOOKUP'!$A:$J,7,1))),"Not Applicable")</f>
        <v>FEB, FY24</v>
      </c>
      <c r="N1120" s="8" t="str">
        <f>IFERROR(IF(I1120="Booked",VLOOKUP(K1120,'FIN CAL LOOKUP'!$A:$J,10,1),IF(I1120="Complete",VLOOKUP(J1120,'FIN CAL LOOKUP'!$A:$J,10,1),VLOOKUP(D1120,'FIN CAL LOOKUP'!$A:$J,10,1))),"Not Applicable")</f>
        <v>Q3, FY24</v>
      </c>
    </row>
    <row r="1121" spans="1:14" x14ac:dyDescent="0.25">
      <c r="A1121" t="s">
        <v>41</v>
      </c>
      <c r="C1121" t="s">
        <v>14</v>
      </c>
      <c r="D1121" s="3">
        <v>45257</v>
      </c>
      <c r="E1121" t="s">
        <v>208</v>
      </c>
      <c r="F1121" t="s">
        <v>209</v>
      </c>
      <c r="G1121" t="s">
        <v>210</v>
      </c>
      <c r="H1121" t="s">
        <v>11</v>
      </c>
      <c r="I1121" t="s">
        <v>17</v>
      </c>
      <c r="J1121" s="3">
        <v>45385</v>
      </c>
      <c r="K1121" s="3">
        <v>45227</v>
      </c>
      <c r="M1121" s="8" t="str">
        <f>IFERROR(IF(I1121="Booked",VLOOKUP(K1121,'FIN CAL LOOKUP'!$A:$J,7,1),IF(I1121="Complete",VLOOKUP(J1121,'FIN CAL LOOKUP'!$A:$J,7,1),VLOOKUP(D1121,'FIN CAL LOOKUP'!$A:$J,7,1))),"Not Applicable")</f>
        <v>APR, FY24</v>
      </c>
      <c r="N1121" s="8" t="str">
        <f>IFERROR(IF(I1121="Booked",VLOOKUP(K1121,'FIN CAL LOOKUP'!$A:$J,10,1),IF(I1121="Complete",VLOOKUP(J1121,'FIN CAL LOOKUP'!$A:$J,10,1),VLOOKUP(D1121,'FIN CAL LOOKUP'!$A:$J,10,1))),"Not Applicable")</f>
        <v>Q4, FY24</v>
      </c>
    </row>
    <row r="1122" spans="1:14" x14ac:dyDescent="0.25">
      <c r="A1122" t="s">
        <v>12</v>
      </c>
      <c r="B1122" t="s">
        <v>51</v>
      </c>
      <c r="C1122" t="s">
        <v>52</v>
      </c>
      <c r="D1122" s="3">
        <v>45250</v>
      </c>
      <c r="E1122" t="s">
        <v>211</v>
      </c>
      <c r="F1122" t="s">
        <v>212</v>
      </c>
      <c r="G1122" t="s">
        <v>213</v>
      </c>
      <c r="H1122" t="s">
        <v>4</v>
      </c>
      <c r="I1122" t="s">
        <v>17</v>
      </c>
      <c r="J1122" s="3">
        <v>45552</v>
      </c>
      <c r="K1122" s="3">
        <v>44824</v>
      </c>
      <c r="M1122" s="8" t="str">
        <f>IFERROR(IF(I1122="Booked",VLOOKUP(K1122,'FIN CAL LOOKUP'!$A:$J,7,1),IF(I1122="Complete",VLOOKUP(J1122,'FIN CAL LOOKUP'!$A:$J,7,1),VLOOKUP(D1122,'FIN CAL LOOKUP'!$A:$J,7,1))),"Not Applicable")</f>
        <v>SEP, FY25</v>
      </c>
      <c r="N1122" s="8" t="str">
        <f>IFERROR(IF(I1122="Booked",VLOOKUP(K1122,'FIN CAL LOOKUP'!$A:$J,10,1),IF(I1122="Complete",VLOOKUP(J1122,'FIN CAL LOOKUP'!$A:$J,10,1),VLOOKUP(D1122,'FIN CAL LOOKUP'!$A:$J,10,1))),"Not Applicable")</f>
        <v>Q1, FY25</v>
      </c>
    </row>
    <row r="1123" spans="1:14" x14ac:dyDescent="0.25">
      <c r="A1123" t="s">
        <v>12</v>
      </c>
      <c r="B1123" t="s">
        <v>51</v>
      </c>
      <c r="C1123" t="s">
        <v>52</v>
      </c>
      <c r="D1123" s="3">
        <v>45250</v>
      </c>
      <c r="E1123" t="s">
        <v>211</v>
      </c>
      <c r="F1123" t="s">
        <v>212</v>
      </c>
      <c r="G1123" t="s">
        <v>213</v>
      </c>
      <c r="H1123" t="s">
        <v>7</v>
      </c>
      <c r="I1123" t="s">
        <v>17</v>
      </c>
      <c r="J1123" s="3">
        <v>45552</v>
      </c>
      <c r="K1123" s="3">
        <v>44824</v>
      </c>
      <c r="M1123" s="8" t="str">
        <f>IFERROR(IF(I1123="Booked",VLOOKUP(K1123,'FIN CAL LOOKUP'!$A:$J,7,1),IF(I1123="Complete",VLOOKUP(J1123,'FIN CAL LOOKUP'!$A:$J,7,1),VLOOKUP(D1123,'FIN CAL LOOKUP'!$A:$J,7,1))),"Not Applicable")</f>
        <v>SEP, FY25</v>
      </c>
      <c r="N1123" s="8" t="str">
        <f>IFERROR(IF(I1123="Booked",VLOOKUP(K1123,'FIN CAL LOOKUP'!$A:$J,10,1),IF(I1123="Complete",VLOOKUP(J1123,'FIN CAL LOOKUP'!$A:$J,10,1),VLOOKUP(D1123,'FIN CAL LOOKUP'!$A:$J,10,1))),"Not Applicable")</f>
        <v>Q1, FY25</v>
      </c>
    </row>
    <row r="1124" spans="1:14" x14ac:dyDescent="0.25">
      <c r="A1124" t="s">
        <v>12</v>
      </c>
      <c r="B1124" t="s">
        <v>51</v>
      </c>
      <c r="C1124" t="s">
        <v>52</v>
      </c>
      <c r="D1124" s="3">
        <v>45250</v>
      </c>
      <c r="E1124" t="s">
        <v>211</v>
      </c>
      <c r="F1124" t="s">
        <v>212</v>
      </c>
      <c r="G1124" t="s">
        <v>213</v>
      </c>
      <c r="H1124" t="s">
        <v>1366</v>
      </c>
      <c r="I1124" t="s">
        <v>17</v>
      </c>
      <c r="J1124" s="3">
        <v>45572</v>
      </c>
      <c r="K1124" s="3">
        <v>45513</v>
      </c>
      <c r="M1124" s="8" t="str">
        <f>IFERROR(IF(I1124="Booked",VLOOKUP(K1124,'FIN CAL LOOKUP'!$A:$J,7,1),IF(I1124="Complete",VLOOKUP(J1124,'FIN CAL LOOKUP'!$A:$J,7,1),VLOOKUP(D1124,'FIN CAL LOOKUP'!$A:$J,7,1))),"Not Applicable")</f>
        <v>OCT, FY25</v>
      </c>
      <c r="N1124" s="8" t="str">
        <f>IFERROR(IF(I1124="Booked",VLOOKUP(K1124,'FIN CAL LOOKUP'!$A:$J,10,1),IF(I1124="Complete",VLOOKUP(J1124,'FIN CAL LOOKUP'!$A:$J,10,1),VLOOKUP(D1124,'FIN CAL LOOKUP'!$A:$J,10,1))),"Not Applicable")</f>
        <v>Q2, FY25</v>
      </c>
    </row>
    <row r="1125" spans="1:14" x14ac:dyDescent="0.25">
      <c r="A1125" t="s">
        <v>12</v>
      </c>
      <c r="B1125" t="s">
        <v>51</v>
      </c>
      <c r="C1125" t="s">
        <v>52</v>
      </c>
      <c r="D1125" s="3">
        <v>45250</v>
      </c>
      <c r="E1125" t="s">
        <v>211</v>
      </c>
      <c r="F1125" t="s">
        <v>212</v>
      </c>
      <c r="G1125" t="s">
        <v>213</v>
      </c>
      <c r="H1125" t="s">
        <v>1367</v>
      </c>
      <c r="I1125" t="s">
        <v>17</v>
      </c>
      <c r="J1125" s="3">
        <v>45572</v>
      </c>
      <c r="K1125" s="3">
        <v>45513</v>
      </c>
      <c r="M1125" s="8" t="str">
        <f>IFERROR(IF(I1125="Booked",VLOOKUP(K1125,'FIN CAL LOOKUP'!$A:$J,7,1),IF(I1125="Complete",VLOOKUP(J1125,'FIN CAL LOOKUP'!$A:$J,7,1),VLOOKUP(D1125,'FIN CAL LOOKUP'!$A:$J,7,1))),"Not Applicable")</f>
        <v>OCT, FY25</v>
      </c>
      <c r="N1125" s="8" t="str">
        <f>IFERROR(IF(I1125="Booked",VLOOKUP(K1125,'FIN CAL LOOKUP'!$A:$J,10,1),IF(I1125="Complete",VLOOKUP(J1125,'FIN CAL LOOKUP'!$A:$J,10,1),VLOOKUP(D1125,'FIN CAL LOOKUP'!$A:$J,10,1))),"Not Applicable")</f>
        <v>Q2, FY25</v>
      </c>
    </row>
    <row r="1126" spans="1:14" x14ac:dyDescent="0.25">
      <c r="A1126" t="s">
        <v>12</v>
      </c>
      <c r="B1126" t="s">
        <v>51</v>
      </c>
      <c r="C1126" t="s">
        <v>52</v>
      </c>
      <c r="D1126" s="3">
        <v>45250</v>
      </c>
      <c r="E1126" t="s">
        <v>211</v>
      </c>
      <c r="F1126" t="s">
        <v>212</v>
      </c>
      <c r="G1126" t="s">
        <v>213</v>
      </c>
      <c r="H1126" t="s">
        <v>1368</v>
      </c>
      <c r="I1126" t="s">
        <v>17</v>
      </c>
      <c r="J1126" s="3">
        <v>45572</v>
      </c>
      <c r="K1126" s="3">
        <v>45513</v>
      </c>
      <c r="M1126" s="8" t="str">
        <f>IFERROR(IF(I1126="Booked",VLOOKUP(K1126,'FIN CAL LOOKUP'!$A:$J,7,1),IF(I1126="Complete",VLOOKUP(J1126,'FIN CAL LOOKUP'!$A:$J,7,1),VLOOKUP(D1126,'FIN CAL LOOKUP'!$A:$J,7,1))),"Not Applicable")</f>
        <v>OCT, FY25</v>
      </c>
      <c r="N1126" s="8" t="str">
        <f>IFERROR(IF(I1126="Booked",VLOOKUP(K1126,'FIN CAL LOOKUP'!$A:$J,10,1),IF(I1126="Complete",VLOOKUP(J1126,'FIN CAL LOOKUP'!$A:$J,10,1),VLOOKUP(D1126,'FIN CAL LOOKUP'!$A:$J,10,1))),"Not Applicable")</f>
        <v>Q2, FY25</v>
      </c>
    </row>
    <row r="1127" spans="1:14" x14ac:dyDescent="0.25">
      <c r="A1127" t="s">
        <v>12</v>
      </c>
      <c r="B1127" t="s">
        <v>51</v>
      </c>
      <c r="C1127" t="s">
        <v>52</v>
      </c>
      <c r="D1127" s="3">
        <v>45250</v>
      </c>
      <c r="E1127" t="s">
        <v>211</v>
      </c>
      <c r="F1127" t="s">
        <v>212</v>
      </c>
      <c r="G1127" t="s">
        <v>213</v>
      </c>
      <c r="H1127" t="s">
        <v>1369</v>
      </c>
      <c r="I1127" t="s">
        <v>17</v>
      </c>
      <c r="J1127" s="3">
        <v>45572</v>
      </c>
      <c r="K1127" s="3">
        <v>45513</v>
      </c>
      <c r="M1127" s="8" t="str">
        <f>IFERROR(IF(I1127="Booked",VLOOKUP(K1127,'FIN CAL LOOKUP'!$A:$J,7,1),IF(I1127="Complete",VLOOKUP(J1127,'FIN CAL LOOKUP'!$A:$J,7,1),VLOOKUP(D1127,'FIN CAL LOOKUP'!$A:$J,7,1))),"Not Applicable")</f>
        <v>OCT, FY25</v>
      </c>
      <c r="N1127" s="8" t="str">
        <f>IFERROR(IF(I1127="Booked",VLOOKUP(K1127,'FIN CAL LOOKUP'!$A:$J,10,1),IF(I1127="Complete",VLOOKUP(J1127,'FIN CAL LOOKUP'!$A:$J,10,1),VLOOKUP(D1127,'FIN CAL LOOKUP'!$A:$J,10,1))),"Not Applicable")</f>
        <v>Q2, FY25</v>
      </c>
    </row>
    <row r="1128" spans="1:14" x14ac:dyDescent="0.25">
      <c r="A1128" t="s">
        <v>12</v>
      </c>
      <c r="B1128" t="s">
        <v>51</v>
      </c>
      <c r="C1128" t="s">
        <v>52</v>
      </c>
      <c r="D1128" s="3">
        <v>45250</v>
      </c>
      <c r="E1128" t="s">
        <v>211</v>
      </c>
      <c r="F1128" t="s">
        <v>212</v>
      </c>
      <c r="G1128" t="s">
        <v>213</v>
      </c>
      <c r="H1128" t="s">
        <v>1370</v>
      </c>
      <c r="I1128" t="s">
        <v>17</v>
      </c>
      <c r="J1128" s="3">
        <v>45572</v>
      </c>
      <c r="K1128" s="3">
        <v>45513</v>
      </c>
      <c r="M1128" s="8" t="str">
        <f>IFERROR(IF(I1128="Booked",VLOOKUP(K1128,'FIN CAL LOOKUP'!$A:$J,7,1),IF(I1128="Complete",VLOOKUP(J1128,'FIN CAL LOOKUP'!$A:$J,7,1),VLOOKUP(D1128,'FIN CAL LOOKUP'!$A:$J,7,1))),"Not Applicable")</f>
        <v>OCT, FY25</v>
      </c>
      <c r="N1128" s="8" t="str">
        <f>IFERROR(IF(I1128="Booked",VLOOKUP(K1128,'FIN CAL LOOKUP'!$A:$J,10,1),IF(I1128="Complete",VLOOKUP(J1128,'FIN CAL LOOKUP'!$A:$J,10,1),VLOOKUP(D1128,'FIN CAL LOOKUP'!$A:$J,10,1))),"Not Applicable")</f>
        <v>Q2, FY25</v>
      </c>
    </row>
    <row r="1129" spans="1:14" x14ac:dyDescent="0.25">
      <c r="A1129" t="s">
        <v>12</v>
      </c>
      <c r="B1129" t="s">
        <v>51</v>
      </c>
      <c r="C1129" t="s">
        <v>52</v>
      </c>
      <c r="D1129" s="3">
        <v>45250</v>
      </c>
      <c r="E1129" t="s">
        <v>211</v>
      </c>
      <c r="F1129" t="s">
        <v>212</v>
      </c>
      <c r="G1129" t="s">
        <v>213</v>
      </c>
      <c r="H1129" t="s">
        <v>8</v>
      </c>
      <c r="I1129" t="s">
        <v>17</v>
      </c>
      <c r="J1129" s="3">
        <v>45572</v>
      </c>
      <c r="K1129" s="3">
        <v>45513</v>
      </c>
      <c r="M1129" s="8" t="str">
        <f>IFERROR(IF(I1129="Booked",VLOOKUP(K1129,'FIN CAL LOOKUP'!$A:$J,7,1),IF(I1129="Complete",VLOOKUP(J1129,'FIN CAL LOOKUP'!$A:$J,7,1),VLOOKUP(D1129,'FIN CAL LOOKUP'!$A:$J,7,1))),"Not Applicable")</f>
        <v>OCT, FY25</v>
      </c>
      <c r="N1129" s="8" t="str">
        <f>IFERROR(IF(I1129="Booked",VLOOKUP(K1129,'FIN CAL LOOKUP'!$A:$J,10,1),IF(I1129="Complete",VLOOKUP(J1129,'FIN CAL LOOKUP'!$A:$J,10,1),VLOOKUP(D1129,'FIN CAL LOOKUP'!$A:$J,10,1))),"Not Applicable")</f>
        <v>Q2, FY25</v>
      </c>
    </row>
    <row r="1130" spans="1:14" x14ac:dyDescent="0.25">
      <c r="A1130" t="s">
        <v>12</v>
      </c>
      <c r="B1130" t="s">
        <v>51</v>
      </c>
      <c r="C1130" t="s">
        <v>52</v>
      </c>
      <c r="D1130" s="3">
        <v>45250</v>
      </c>
      <c r="E1130" t="s">
        <v>211</v>
      </c>
      <c r="F1130" t="s">
        <v>212</v>
      </c>
      <c r="G1130" t="s">
        <v>213</v>
      </c>
      <c r="H1130" t="s">
        <v>9</v>
      </c>
      <c r="I1130" t="s">
        <v>17</v>
      </c>
      <c r="J1130" s="3">
        <v>45552</v>
      </c>
      <c r="K1130" s="3">
        <v>45513</v>
      </c>
      <c r="M1130" s="8" t="str">
        <f>IFERROR(IF(I1130="Booked",VLOOKUP(K1130,'FIN CAL LOOKUP'!$A:$J,7,1),IF(I1130="Complete",VLOOKUP(J1130,'FIN CAL LOOKUP'!$A:$J,7,1),VLOOKUP(D1130,'FIN CAL LOOKUP'!$A:$J,7,1))),"Not Applicable")</f>
        <v>SEP, FY25</v>
      </c>
      <c r="N1130" s="8" t="str">
        <f>IFERROR(IF(I1130="Booked",VLOOKUP(K1130,'FIN CAL LOOKUP'!$A:$J,10,1),IF(I1130="Complete",VLOOKUP(J1130,'FIN CAL LOOKUP'!$A:$J,10,1),VLOOKUP(D1130,'FIN CAL LOOKUP'!$A:$J,10,1))),"Not Applicable")</f>
        <v>Q1, FY25</v>
      </c>
    </row>
    <row r="1131" spans="1:14" x14ac:dyDescent="0.25">
      <c r="A1131" t="s">
        <v>12</v>
      </c>
      <c r="B1131" t="s">
        <v>51</v>
      </c>
      <c r="C1131" t="s">
        <v>52</v>
      </c>
      <c r="D1131" s="3">
        <v>45250</v>
      </c>
      <c r="E1131" t="s">
        <v>211</v>
      </c>
      <c r="F1131" t="s">
        <v>212</v>
      </c>
      <c r="G1131" t="s">
        <v>213</v>
      </c>
      <c r="H1131" t="s">
        <v>10</v>
      </c>
      <c r="I1131" t="s">
        <v>17</v>
      </c>
      <c r="J1131" s="3">
        <v>45572</v>
      </c>
      <c r="K1131" s="3">
        <v>45513</v>
      </c>
      <c r="M1131" s="8" t="str">
        <f>IFERROR(IF(I1131="Booked",VLOOKUP(K1131,'FIN CAL LOOKUP'!$A:$J,7,1),IF(I1131="Complete",VLOOKUP(J1131,'FIN CAL LOOKUP'!$A:$J,7,1),VLOOKUP(D1131,'FIN CAL LOOKUP'!$A:$J,7,1))),"Not Applicable")</f>
        <v>OCT, FY25</v>
      </c>
      <c r="N1131" s="8" t="str">
        <f>IFERROR(IF(I1131="Booked",VLOOKUP(K1131,'FIN CAL LOOKUP'!$A:$J,10,1),IF(I1131="Complete",VLOOKUP(J1131,'FIN CAL LOOKUP'!$A:$J,10,1),VLOOKUP(D1131,'FIN CAL LOOKUP'!$A:$J,10,1))),"Not Applicable")</f>
        <v>Q2, FY25</v>
      </c>
    </row>
    <row r="1132" spans="1:14" x14ac:dyDescent="0.25">
      <c r="A1132" t="s">
        <v>12</v>
      </c>
      <c r="B1132" t="s">
        <v>51</v>
      </c>
      <c r="C1132" t="s">
        <v>52</v>
      </c>
      <c r="D1132" s="3">
        <v>45250</v>
      </c>
      <c r="E1132" t="s">
        <v>211</v>
      </c>
      <c r="F1132" t="s">
        <v>212</v>
      </c>
      <c r="G1132" t="s">
        <v>213</v>
      </c>
      <c r="H1132" t="s">
        <v>11</v>
      </c>
      <c r="I1132" t="s">
        <v>17</v>
      </c>
      <c r="J1132" s="3">
        <v>44581</v>
      </c>
      <c r="K1132" s="3">
        <v>44321</v>
      </c>
      <c r="M1132" s="8" t="str">
        <f>IFERROR(IF(I1132="Booked",VLOOKUP(K1132,'FIN CAL LOOKUP'!$A:$J,7,1),IF(I1132="Complete",VLOOKUP(J1132,'FIN CAL LOOKUP'!$A:$J,7,1),VLOOKUP(D1132,'FIN CAL LOOKUP'!$A:$J,7,1))),"Not Applicable")</f>
        <v>JAN, FY22</v>
      </c>
      <c r="N1132" s="8" t="str">
        <f>IFERROR(IF(I1132="Booked",VLOOKUP(K1132,'FIN CAL LOOKUP'!$A:$J,10,1),IF(I1132="Complete",VLOOKUP(J1132,'FIN CAL LOOKUP'!$A:$J,10,1),VLOOKUP(D1132,'FIN CAL LOOKUP'!$A:$J,10,1))),"Not Applicable")</f>
        <v>Q3, FY22</v>
      </c>
    </row>
    <row r="1133" spans="1:14" x14ac:dyDescent="0.25">
      <c r="A1133" t="s">
        <v>30</v>
      </c>
      <c r="B1133" t="s">
        <v>156</v>
      </c>
      <c r="C1133" t="s">
        <v>14</v>
      </c>
      <c r="D1133" s="3">
        <v>45238</v>
      </c>
      <c r="E1133" t="s">
        <v>214</v>
      </c>
      <c r="F1133" t="s">
        <v>215</v>
      </c>
      <c r="G1133" t="s">
        <v>216</v>
      </c>
      <c r="H1133" t="s">
        <v>4</v>
      </c>
      <c r="I1133" t="s">
        <v>17</v>
      </c>
      <c r="J1133" s="3">
        <v>45268</v>
      </c>
      <c r="K1133" s="3">
        <v>45235</v>
      </c>
      <c r="L1133" s="2"/>
      <c r="M1133" s="8" t="str">
        <f>IFERROR(IF(I1133="Booked",VLOOKUP(K1133,'FIN CAL LOOKUP'!$A:$J,7,1),IF(I1133="Complete",VLOOKUP(J1133,'FIN CAL LOOKUP'!$A:$J,7,1),VLOOKUP(D1133,'FIN CAL LOOKUP'!$A:$J,7,1))),"Not Applicable")</f>
        <v>DEC, FY24</v>
      </c>
      <c r="N1133" s="8" t="str">
        <f>IFERROR(IF(I1133="Booked",VLOOKUP(K1133,'FIN CAL LOOKUP'!$A:$J,10,1),IF(I1133="Complete",VLOOKUP(J1133,'FIN CAL LOOKUP'!$A:$J,10,1),VLOOKUP(D1133,'FIN CAL LOOKUP'!$A:$J,10,1))),"Not Applicable")</f>
        <v>Q2, FY24</v>
      </c>
    </row>
    <row r="1134" spans="1:14" x14ac:dyDescent="0.25">
      <c r="A1134" t="s">
        <v>30</v>
      </c>
      <c r="B1134" t="s">
        <v>156</v>
      </c>
      <c r="C1134" t="s">
        <v>14</v>
      </c>
      <c r="D1134" s="3">
        <v>45238</v>
      </c>
      <c r="E1134" t="s">
        <v>214</v>
      </c>
      <c r="F1134" t="s">
        <v>215</v>
      </c>
      <c r="G1134" t="s">
        <v>216</v>
      </c>
      <c r="H1134" t="s">
        <v>7</v>
      </c>
      <c r="I1134" t="s">
        <v>17</v>
      </c>
      <c r="J1134" s="3">
        <v>45268</v>
      </c>
      <c r="K1134" s="3">
        <v>45235</v>
      </c>
      <c r="M1134" s="8" t="str">
        <f>IFERROR(IF(I1134="Booked",VLOOKUP(K1134,'FIN CAL LOOKUP'!$A:$J,7,1),IF(I1134="Complete",VLOOKUP(J1134,'FIN CAL LOOKUP'!$A:$J,7,1),VLOOKUP(D1134,'FIN CAL LOOKUP'!$A:$J,7,1))),"Not Applicable")</f>
        <v>DEC, FY24</v>
      </c>
      <c r="N1134" s="8" t="str">
        <f>IFERROR(IF(I1134="Booked",VLOOKUP(K1134,'FIN CAL LOOKUP'!$A:$J,10,1),IF(I1134="Complete",VLOOKUP(J1134,'FIN CAL LOOKUP'!$A:$J,10,1),VLOOKUP(D1134,'FIN CAL LOOKUP'!$A:$J,10,1))),"Not Applicable")</f>
        <v>Q2, FY24</v>
      </c>
    </row>
    <row r="1135" spans="1:14" x14ac:dyDescent="0.25">
      <c r="A1135" t="s">
        <v>30</v>
      </c>
      <c r="B1135" t="s">
        <v>156</v>
      </c>
      <c r="C1135" t="s">
        <v>14</v>
      </c>
      <c r="D1135" s="3">
        <v>45238</v>
      </c>
      <c r="E1135" t="s">
        <v>214</v>
      </c>
      <c r="F1135" t="s">
        <v>215</v>
      </c>
      <c r="G1135" t="s">
        <v>216</v>
      </c>
      <c r="H1135" t="s">
        <v>1366</v>
      </c>
      <c r="I1135" t="s">
        <v>5</v>
      </c>
      <c r="J1135" s="3"/>
      <c r="K1135" s="3">
        <v>45750</v>
      </c>
      <c r="M1135" s="8" t="str">
        <f>IFERROR(IF(I1135="Booked",VLOOKUP(K1135,'FIN CAL LOOKUP'!$A:$J,7,1),IF(I1135="Complete",VLOOKUP(J1135,'FIN CAL LOOKUP'!$A:$J,7,1),VLOOKUP(D1135,'FIN CAL LOOKUP'!$A:$J,7,1))),"Not Applicable")</f>
        <v>APR, FY25</v>
      </c>
      <c r="N1135" s="8" t="str">
        <f>IFERROR(IF(I1135="Booked",VLOOKUP(K1135,'FIN CAL LOOKUP'!$A:$J,10,1),IF(I1135="Complete",VLOOKUP(J1135,'FIN CAL LOOKUP'!$A:$J,10,1),VLOOKUP(D1135,'FIN CAL LOOKUP'!$A:$J,10,1))),"Not Applicable")</f>
        <v>Q4, FY25</v>
      </c>
    </row>
    <row r="1136" spans="1:14" x14ac:dyDescent="0.25">
      <c r="A1136" t="s">
        <v>30</v>
      </c>
      <c r="B1136" t="s">
        <v>156</v>
      </c>
      <c r="C1136" t="s">
        <v>14</v>
      </c>
      <c r="D1136" s="3">
        <v>45238</v>
      </c>
      <c r="E1136" t="s">
        <v>214</v>
      </c>
      <c r="F1136" t="s">
        <v>215</v>
      </c>
      <c r="G1136" t="s">
        <v>216</v>
      </c>
      <c r="H1136" t="s">
        <v>1366</v>
      </c>
      <c r="I1136" t="s">
        <v>17</v>
      </c>
      <c r="J1136" s="3">
        <v>45429</v>
      </c>
      <c r="K1136" s="3">
        <v>45351</v>
      </c>
      <c r="L1136" t="s">
        <v>218</v>
      </c>
      <c r="M1136" s="8" t="str">
        <f>IFERROR(IF(I1136="Booked",VLOOKUP(K1136,'FIN CAL LOOKUP'!$A:$J,7,1),IF(I1136="Complete",VLOOKUP(J1136,'FIN CAL LOOKUP'!$A:$J,7,1),VLOOKUP(D1136,'FIN CAL LOOKUP'!$A:$J,7,1))),"Not Applicable")</f>
        <v>MAY, FY24</v>
      </c>
      <c r="N1136" s="8" t="str">
        <f>IFERROR(IF(I1136="Booked",VLOOKUP(K1136,'FIN CAL LOOKUP'!$A:$J,10,1),IF(I1136="Complete",VLOOKUP(J1136,'FIN CAL LOOKUP'!$A:$J,10,1),VLOOKUP(D1136,'FIN CAL LOOKUP'!$A:$J,10,1))),"Not Applicable")</f>
        <v>Q4, FY24</v>
      </c>
    </row>
    <row r="1137" spans="1:14" x14ac:dyDescent="0.25">
      <c r="A1137" t="s">
        <v>30</v>
      </c>
      <c r="B1137" t="s">
        <v>156</v>
      </c>
      <c r="C1137" t="s">
        <v>14</v>
      </c>
      <c r="D1137" s="3">
        <v>45238</v>
      </c>
      <c r="E1137" t="s">
        <v>214</v>
      </c>
      <c r="F1137" t="s">
        <v>215</v>
      </c>
      <c r="G1137" t="s">
        <v>216</v>
      </c>
      <c r="H1137" t="s">
        <v>1367</v>
      </c>
      <c r="I1137" t="s">
        <v>5</v>
      </c>
      <c r="J1137" s="3"/>
      <c r="K1137" s="3">
        <v>45750</v>
      </c>
      <c r="M1137" s="8" t="str">
        <f>IFERROR(IF(I1137="Booked",VLOOKUP(K1137,'FIN CAL LOOKUP'!$A:$J,7,1),IF(I1137="Complete",VLOOKUP(J1137,'FIN CAL LOOKUP'!$A:$J,7,1),VLOOKUP(D1137,'FIN CAL LOOKUP'!$A:$J,7,1))),"Not Applicable")</f>
        <v>APR, FY25</v>
      </c>
      <c r="N1137" s="8" t="str">
        <f>IFERROR(IF(I1137="Booked",VLOOKUP(K1137,'FIN CAL LOOKUP'!$A:$J,10,1),IF(I1137="Complete",VLOOKUP(J1137,'FIN CAL LOOKUP'!$A:$J,10,1),VLOOKUP(D1137,'FIN CAL LOOKUP'!$A:$J,10,1))),"Not Applicable")</f>
        <v>Q4, FY25</v>
      </c>
    </row>
    <row r="1138" spans="1:14" x14ac:dyDescent="0.25">
      <c r="A1138" t="s">
        <v>30</v>
      </c>
      <c r="B1138" t="s">
        <v>156</v>
      </c>
      <c r="C1138" t="s">
        <v>14</v>
      </c>
      <c r="D1138" s="3">
        <v>45238</v>
      </c>
      <c r="E1138" t="s">
        <v>214</v>
      </c>
      <c r="F1138" t="s">
        <v>215</v>
      </c>
      <c r="G1138" t="s">
        <v>216</v>
      </c>
      <c r="H1138" t="s">
        <v>1367</v>
      </c>
      <c r="I1138" t="s">
        <v>17</v>
      </c>
      <c r="J1138" s="3">
        <v>45429</v>
      </c>
      <c r="K1138" s="3">
        <v>45351</v>
      </c>
      <c r="L1138" t="s">
        <v>218</v>
      </c>
      <c r="M1138" s="8" t="str">
        <f>IFERROR(IF(I1138="Booked",VLOOKUP(K1138,'FIN CAL LOOKUP'!$A:$J,7,1),IF(I1138="Complete",VLOOKUP(J1138,'FIN CAL LOOKUP'!$A:$J,7,1),VLOOKUP(D1138,'FIN CAL LOOKUP'!$A:$J,7,1))),"Not Applicable")</f>
        <v>MAY, FY24</v>
      </c>
      <c r="N1138" s="8" t="str">
        <f>IFERROR(IF(I1138="Booked",VLOOKUP(K1138,'FIN CAL LOOKUP'!$A:$J,10,1),IF(I1138="Complete",VLOOKUP(J1138,'FIN CAL LOOKUP'!$A:$J,10,1),VLOOKUP(D1138,'FIN CAL LOOKUP'!$A:$J,10,1))),"Not Applicable")</f>
        <v>Q4, FY24</v>
      </c>
    </row>
    <row r="1139" spans="1:14" x14ac:dyDescent="0.25">
      <c r="A1139" t="s">
        <v>30</v>
      </c>
      <c r="B1139" t="s">
        <v>156</v>
      </c>
      <c r="C1139" t="s">
        <v>14</v>
      </c>
      <c r="D1139" s="3">
        <v>45238</v>
      </c>
      <c r="E1139" t="s">
        <v>214</v>
      </c>
      <c r="F1139" t="s">
        <v>215</v>
      </c>
      <c r="G1139" t="s">
        <v>216</v>
      </c>
      <c r="H1139" t="s">
        <v>1368</v>
      </c>
      <c r="I1139" t="s">
        <v>5</v>
      </c>
      <c r="J1139" s="3"/>
      <c r="K1139" s="3">
        <v>45750</v>
      </c>
      <c r="M1139" s="8" t="str">
        <f>IFERROR(IF(I1139="Booked",VLOOKUP(K1139,'FIN CAL LOOKUP'!$A:$J,7,1),IF(I1139="Complete",VLOOKUP(J1139,'FIN CAL LOOKUP'!$A:$J,7,1),VLOOKUP(D1139,'FIN CAL LOOKUP'!$A:$J,7,1))),"Not Applicable")</f>
        <v>APR, FY25</v>
      </c>
      <c r="N1139" s="8" t="str">
        <f>IFERROR(IF(I1139="Booked",VLOOKUP(K1139,'FIN CAL LOOKUP'!$A:$J,10,1),IF(I1139="Complete",VLOOKUP(J1139,'FIN CAL LOOKUP'!$A:$J,10,1),VLOOKUP(D1139,'FIN CAL LOOKUP'!$A:$J,10,1))),"Not Applicable")</f>
        <v>Q4, FY25</v>
      </c>
    </row>
    <row r="1140" spans="1:14" x14ac:dyDescent="0.25">
      <c r="A1140" t="s">
        <v>30</v>
      </c>
      <c r="B1140" t="s">
        <v>156</v>
      </c>
      <c r="C1140" t="s">
        <v>14</v>
      </c>
      <c r="D1140" s="3">
        <v>45238</v>
      </c>
      <c r="E1140" t="s">
        <v>214</v>
      </c>
      <c r="F1140" t="s">
        <v>215</v>
      </c>
      <c r="G1140" t="s">
        <v>216</v>
      </c>
      <c r="H1140" t="s">
        <v>1368</v>
      </c>
      <c r="I1140" t="s">
        <v>17</v>
      </c>
      <c r="J1140" s="3">
        <v>45429</v>
      </c>
      <c r="K1140" s="3">
        <v>45351</v>
      </c>
      <c r="L1140" t="s">
        <v>218</v>
      </c>
      <c r="M1140" s="8" t="str">
        <f>IFERROR(IF(I1140="Booked",VLOOKUP(K1140,'FIN CAL LOOKUP'!$A:$J,7,1),IF(I1140="Complete",VLOOKUP(J1140,'FIN CAL LOOKUP'!$A:$J,7,1),VLOOKUP(D1140,'FIN CAL LOOKUP'!$A:$J,7,1))),"Not Applicable")</f>
        <v>MAY, FY24</v>
      </c>
      <c r="N1140" s="8" t="str">
        <f>IFERROR(IF(I1140="Booked",VLOOKUP(K1140,'FIN CAL LOOKUP'!$A:$J,10,1),IF(I1140="Complete",VLOOKUP(J1140,'FIN CAL LOOKUP'!$A:$J,10,1),VLOOKUP(D1140,'FIN CAL LOOKUP'!$A:$J,10,1))),"Not Applicable")</f>
        <v>Q4, FY24</v>
      </c>
    </row>
    <row r="1141" spans="1:14" x14ac:dyDescent="0.25">
      <c r="A1141" t="s">
        <v>30</v>
      </c>
      <c r="B1141" t="s">
        <v>156</v>
      </c>
      <c r="C1141" t="s">
        <v>14</v>
      </c>
      <c r="D1141" s="3">
        <v>45238</v>
      </c>
      <c r="E1141" t="s">
        <v>214</v>
      </c>
      <c r="F1141" t="s">
        <v>215</v>
      </c>
      <c r="G1141" t="s">
        <v>216</v>
      </c>
      <c r="H1141" t="s">
        <v>1369</v>
      </c>
      <c r="I1141" t="s">
        <v>5</v>
      </c>
      <c r="J1141" s="3"/>
      <c r="K1141" s="3">
        <v>45750</v>
      </c>
      <c r="M1141" s="8" t="str">
        <f>IFERROR(IF(I1141="Booked",VLOOKUP(K1141,'FIN CAL LOOKUP'!$A:$J,7,1),IF(I1141="Complete",VLOOKUP(J1141,'FIN CAL LOOKUP'!$A:$J,7,1),VLOOKUP(D1141,'FIN CAL LOOKUP'!$A:$J,7,1))),"Not Applicable")</f>
        <v>APR, FY25</v>
      </c>
      <c r="N1141" s="8" t="str">
        <f>IFERROR(IF(I1141="Booked",VLOOKUP(K1141,'FIN CAL LOOKUP'!$A:$J,10,1),IF(I1141="Complete",VLOOKUP(J1141,'FIN CAL LOOKUP'!$A:$J,10,1),VLOOKUP(D1141,'FIN CAL LOOKUP'!$A:$J,10,1))),"Not Applicable")</f>
        <v>Q4, FY25</v>
      </c>
    </row>
    <row r="1142" spans="1:14" x14ac:dyDescent="0.25">
      <c r="A1142" t="s">
        <v>30</v>
      </c>
      <c r="B1142" t="s">
        <v>156</v>
      </c>
      <c r="C1142" t="s">
        <v>14</v>
      </c>
      <c r="D1142" s="3">
        <v>45238</v>
      </c>
      <c r="E1142" t="s">
        <v>214</v>
      </c>
      <c r="F1142" t="s">
        <v>215</v>
      </c>
      <c r="G1142" t="s">
        <v>216</v>
      </c>
      <c r="H1142" t="s">
        <v>1369</v>
      </c>
      <c r="I1142" t="s">
        <v>17</v>
      </c>
      <c r="J1142" s="3">
        <v>45429</v>
      </c>
      <c r="K1142" s="3">
        <v>45351</v>
      </c>
      <c r="L1142" t="s">
        <v>218</v>
      </c>
      <c r="M1142" s="8" t="str">
        <f>IFERROR(IF(I1142="Booked",VLOOKUP(K1142,'FIN CAL LOOKUP'!$A:$J,7,1),IF(I1142="Complete",VLOOKUP(J1142,'FIN CAL LOOKUP'!$A:$J,7,1),VLOOKUP(D1142,'FIN CAL LOOKUP'!$A:$J,7,1))),"Not Applicable")</f>
        <v>MAY, FY24</v>
      </c>
      <c r="N1142" s="8" t="str">
        <f>IFERROR(IF(I1142="Booked",VLOOKUP(K1142,'FIN CAL LOOKUP'!$A:$J,10,1),IF(I1142="Complete",VLOOKUP(J1142,'FIN CAL LOOKUP'!$A:$J,10,1),VLOOKUP(D1142,'FIN CAL LOOKUP'!$A:$J,10,1))),"Not Applicable")</f>
        <v>Q4, FY24</v>
      </c>
    </row>
    <row r="1143" spans="1:14" x14ac:dyDescent="0.25">
      <c r="A1143" t="s">
        <v>30</v>
      </c>
      <c r="B1143" t="s">
        <v>156</v>
      </c>
      <c r="C1143" t="s">
        <v>14</v>
      </c>
      <c r="D1143" s="3">
        <v>45238</v>
      </c>
      <c r="E1143" t="s">
        <v>214</v>
      </c>
      <c r="F1143" t="s">
        <v>215</v>
      </c>
      <c r="G1143" t="s">
        <v>216</v>
      </c>
      <c r="H1143" t="s">
        <v>1370</v>
      </c>
      <c r="I1143" t="s">
        <v>5</v>
      </c>
      <c r="J1143" s="3"/>
      <c r="K1143" s="3">
        <v>45750</v>
      </c>
      <c r="M1143" s="8" t="str">
        <f>IFERROR(IF(I1143="Booked",VLOOKUP(K1143,'FIN CAL LOOKUP'!$A:$J,7,1),IF(I1143="Complete",VLOOKUP(J1143,'FIN CAL LOOKUP'!$A:$J,7,1),VLOOKUP(D1143,'FIN CAL LOOKUP'!$A:$J,7,1))),"Not Applicable")</f>
        <v>APR, FY25</v>
      </c>
      <c r="N1143" s="8" t="str">
        <f>IFERROR(IF(I1143="Booked",VLOOKUP(K1143,'FIN CAL LOOKUP'!$A:$J,10,1),IF(I1143="Complete",VLOOKUP(J1143,'FIN CAL LOOKUP'!$A:$J,10,1),VLOOKUP(D1143,'FIN CAL LOOKUP'!$A:$J,10,1))),"Not Applicable")</f>
        <v>Q4, FY25</v>
      </c>
    </row>
    <row r="1144" spans="1:14" x14ac:dyDescent="0.25">
      <c r="A1144" t="s">
        <v>30</v>
      </c>
      <c r="B1144" t="s">
        <v>156</v>
      </c>
      <c r="C1144" t="s">
        <v>14</v>
      </c>
      <c r="D1144" s="3">
        <v>45238</v>
      </c>
      <c r="E1144" t="s">
        <v>214</v>
      </c>
      <c r="F1144" t="s">
        <v>215</v>
      </c>
      <c r="G1144" t="s">
        <v>216</v>
      </c>
      <c r="H1144" t="s">
        <v>1370</v>
      </c>
      <c r="I1144" t="s">
        <v>17</v>
      </c>
      <c r="J1144" s="3">
        <v>45429</v>
      </c>
      <c r="K1144" s="3">
        <v>45351</v>
      </c>
      <c r="M1144" s="8" t="str">
        <f>IFERROR(IF(I1144="Booked",VLOOKUP(K1144,'FIN CAL LOOKUP'!$A:$J,7,1),IF(I1144="Complete",VLOOKUP(J1144,'FIN CAL LOOKUP'!$A:$J,7,1),VLOOKUP(D1144,'FIN CAL LOOKUP'!$A:$J,7,1))),"Not Applicable")</f>
        <v>MAY, FY24</v>
      </c>
      <c r="N1144" s="8" t="str">
        <f>IFERROR(IF(I1144="Booked",VLOOKUP(K1144,'FIN CAL LOOKUP'!$A:$J,10,1),IF(I1144="Complete",VLOOKUP(J1144,'FIN CAL LOOKUP'!$A:$J,10,1),VLOOKUP(D1144,'FIN CAL LOOKUP'!$A:$J,10,1))),"Not Applicable")</f>
        <v>Q4, FY24</v>
      </c>
    </row>
    <row r="1145" spans="1:14" x14ac:dyDescent="0.25">
      <c r="A1145" t="s">
        <v>30</v>
      </c>
      <c r="B1145" t="s">
        <v>156</v>
      </c>
      <c r="C1145" t="s">
        <v>14</v>
      </c>
      <c r="D1145" s="3">
        <v>45238</v>
      </c>
      <c r="E1145" t="s">
        <v>214</v>
      </c>
      <c r="F1145" t="s">
        <v>215</v>
      </c>
      <c r="G1145" t="s">
        <v>216</v>
      </c>
      <c r="H1145" t="s">
        <v>8</v>
      </c>
      <c r="I1145" t="s">
        <v>17</v>
      </c>
      <c r="J1145" s="3">
        <v>45268</v>
      </c>
      <c r="K1145" s="3">
        <v>45235</v>
      </c>
      <c r="M1145" s="8" t="str">
        <f>IFERROR(IF(I1145="Booked",VLOOKUP(K1145,'FIN CAL LOOKUP'!$A:$J,7,1),IF(I1145="Complete",VLOOKUP(J1145,'FIN CAL LOOKUP'!$A:$J,7,1),VLOOKUP(D1145,'FIN CAL LOOKUP'!$A:$J,7,1))),"Not Applicable")</f>
        <v>DEC, FY24</v>
      </c>
      <c r="N1145" s="8" t="str">
        <f>IFERROR(IF(I1145="Booked",VLOOKUP(K1145,'FIN CAL LOOKUP'!$A:$J,10,1),IF(I1145="Complete",VLOOKUP(J1145,'FIN CAL LOOKUP'!$A:$J,10,1),VLOOKUP(D1145,'FIN CAL LOOKUP'!$A:$J,10,1))),"Not Applicable")</f>
        <v>Q2, FY24</v>
      </c>
    </row>
    <row r="1146" spans="1:14" x14ac:dyDescent="0.25">
      <c r="A1146" t="s">
        <v>30</v>
      </c>
      <c r="B1146" t="s">
        <v>156</v>
      </c>
      <c r="C1146" t="s">
        <v>14</v>
      </c>
      <c r="D1146" s="3">
        <v>45238</v>
      </c>
      <c r="E1146" t="s">
        <v>214</v>
      </c>
      <c r="F1146" t="s">
        <v>215</v>
      </c>
      <c r="G1146" t="s">
        <v>216</v>
      </c>
      <c r="H1146" t="s">
        <v>9</v>
      </c>
      <c r="I1146" t="s">
        <v>17</v>
      </c>
      <c r="J1146" s="3">
        <v>45268</v>
      </c>
      <c r="K1146" s="3">
        <v>45235</v>
      </c>
      <c r="M1146" s="8" t="str">
        <f>IFERROR(IF(I1146="Booked",VLOOKUP(K1146,'FIN CAL LOOKUP'!$A:$J,7,1),IF(I1146="Complete",VLOOKUP(J1146,'FIN CAL LOOKUP'!$A:$J,7,1),VLOOKUP(D1146,'FIN CAL LOOKUP'!$A:$J,7,1))),"Not Applicable")</f>
        <v>DEC, FY24</v>
      </c>
      <c r="N1146" s="8" t="str">
        <f>IFERROR(IF(I1146="Booked",VLOOKUP(K1146,'FIN CAL LOOKUP'!$A:$J,10,1),IF(I1146="Complete",VLOOKUP(J1146,'FIN CAL LOOKUP'!$A:$J,10,1),VLOOKUP(D1146,'FIN CAL LOOKUP'!$A:$J,10,1))),"Not Applicable")</f>
        <v>Q2, FY24</v>
      </c>
    </row>
    <row r="1147" spans="1:14" x14ac:dyDescent="0.25">
      <c r="A1147" t="s">
        <v>30</v>
      </c>
      <c r="B1147" t="s">
        <v>156</v>
      </c>
      <c r="C1147" t="s">
        <v>14</v>
      </c>
      <c r="D1147" s="3">
        <v>45238</v>
      </c>
      <c r="E1147" t="s">
        <v>214</v>
      </c>
      <c r="F1147" t="s">
        <v>215</v>
      </c>
      <c r="G1147" t="s">
        <v>216</v>
      </c>
      <c r="H1147" t="s">
        <v>10</v>
      </c>
      <c r="I1147" t="s">
        <v>17</v>
      </c>
      <c r="J1147" s="3">
        <v>45268</v>
      </c>
      <c r="K1147" s="3">
        <v>45235</v>
      </c>
      <c r="M1147" s="8" t="str">
        <f>IFERROR(IF(I1147="Booked",VLOOKUP(K1147,'FIN CAL LOOKUP'!$A:$J,7,1),IF(I1147="Complete",VLOOKUP(J1147,'FIN CAL LOOKUP'!$A:$J,7,1),VLOOKUP(D1147,'FIN CAL LOOKUP'!$A:$J,7,1))),"Not Applicable")</f>
        <v>DEC, FY24</v>
      </c>
      <c r="N1147" s="8" t="str">
        <f>IFERROR(IF(I1147="Booked",VLOOKUP(K1147,'FIN CAL LOOKUP'!$A:$J,10,1),IF(I1147="Complete",VLOOKUP(J1147,'FIN CAL LOOKUP'!$A:$J,10,1),VLOOKUP(D1147,'FIN CAL LOOKUP'!$A:$J,10,1))),"Not Applicable")</f>
        <v>Q2, FY24</v>
      </c>
    </row>
    <row r="1148" spans="1:14" x14ac:dyDescent="0.25">
      <c r="A1148" t="s">
        <v>30</v>
      </c>
      <c r="B1148" t="s">
        <v>156</v>
      </c>
      <c r="C1148" t="s">
        <v>14</v>
      </c>
      <c r="D1148" s="3">
        <v>45238</v>
      </c>
      <c r="E1148" t="s">
        <v>214</v>
      </c>
      <c r="F1148" t="s">
        <v>215</v>
      </c>
      <c r="G1148" t="s">
        <v>216</v>
      </c>
      <c r="H1148" t="s">
        <v>11</v>
      </c>
      <c r="I1148" t="s">
        <v>17</v>
      </c>
      <c r="J1148" s="3">
        <v>45268</v>
      </c>
      <c r="K1148" s="3">
        <v>45235</v>
      </c>
      <c r="M1148" s="8" t="str">
        <f>IFERROR(IF(I1148="Booked",VLOOKUP(K1148,'FIN CAL LOOKUP'!$A:$J,7,1),IF(I1148="Complete",VLOOKUP(J1148,'FIN CAL LOOKUP'!$A:$J,7,1),VLOOKUP(D1148,'FIN CAL LOOKUP'!$A:$J,7,1))),"Not Applicable")</f>
        <v>DEC, FY24</v>
      </c>
      <c r="N1148" s="8" t="str">
        <f>IFERROR(IF(I1148="Booked",VLOOKUP(K1148,'FIN CAL LOOKUP'!$A:$J,10,1),IF(I1148="Complete",VLOOKUP(J1148,'FIN CAL LOOKUP'!$A:$J,10,1),VLOOKUP(D1148,'FIN CAL LOOKUP'!$A:$J,10,1))),"Not Applicable")</f>
        <v>Q2, FY24</v>
      </c>
    </row>
    <row r="1149" spans="1:14" x14ac:dyDescent="0.25">
      <c r="A1149" t="s">
        <v>41</v>
      </c>
      <c r="B1149" t="s">
        <v>223</v>
      </c>
      <c r="C1149" t="s">
        <v>14</v>
      </c>
      <c r="D1149" s="3">
        <v>45230</v>
      </c>
      <c r="E1149" t="s">
        <v>224</v>
      </c>
      <c r="F1149" t="s">
        <v>225</v>
      </c>
      <c r="G1149" t="s">
        <v>1520</v>
      </c>
      <c r="H1149" t="s">
        <v>4</v>
      </c>
      <c r="I1149" t="s">
        <v>17</v>
      </c>
      <c r="J1149" s="3">
        <v>45268</v>
      </c>
      <c r="K1149" s="3">
        <v>45219</v>
      </c>
      <c r="M1149" s="8" t="str">
        <f>IFERROR(IF(I1149="Booked",VLOOKUP(K1149,'FIN CAL LOOKUP'!$A:$J,7,1),IF(I1149="Complete",VLOOKUP(J1149,'FIN CAL LOOKUP'!$A:$J,7,1),VLOOKUP(D1149,'FIN CAL LOOKUP'!$A:$J,7,1))),"Not Applicable")</f>
        <v>DEC, FY24</v>
      </c>
      <c r="N1149" s="8" t="str">
        <f>IFERROR(IF(I1149="Booked",VLOOKUP(K1149,'FIN CAL LOOKUP'!$A:$J,10,1),IF(I1149="Complete",VLOOKUP(J1149,'FIN CAL LOOKUP'!$A:$J,10,1),VLOOKUP(D1149,'FIN CAL LOOKUP'!$A:$J,10,1))),"Not Applicable")</f>
        <v>Q2, FY24</v>
      </c>
    </row>
    <row r="1150" spans="1:14" x14ac:dyDescent="0.25">
      <c r="A1150" t="s">
        <v>41</v>
      </c>
      <c r="B1150" t="s">
        <v>223</v>
      </c>
      <c r="C1150" t="s">
        <v>14</v>
      </c>
      <c r="D1150" s="3">
        <v>45230</v>
      </c>
      <c r="E1150" t="s">
        <v>224</v>
      </c>
      <c r="F1150" t="s">
        <v>225</v>
      </c>
      <c r="G1150" t="s">
        <v>1520</v>
      </c>
      <c r="H1150" t="s">
        <v>7</v>
      </c>
      <c r="I1150" t="s">
        <v>17</v>
      </c>
      <c r="J1150" s="3">
        <v>45268</v>
      </c>
      <c r="K1150" s="3">
        <v>45219</v>
      </c>
      <c r="M1150" s="8" t="str">
        <f>IFERROR(IF(I1150="Booked",VLOOKUP(K1150,'FIN CAL LOOKUP'!$A:$J,7,1),IF(I1150="Complete",VLOOKUP(J1150,'FIN CAL LOOKUP'!$A:$J,7,1),VLOOKUP(D1150,'FIN CAL LOOKUP'!$A:$J,7,1))),"Not Applicable")</f>
        <v>DEC, FY24</v>
      </c>
      <c r="N1150" s="8" t="str">
        <f>IFERROR(IF(I1150="Booked",VLOOKUP(K1150,'FIN CAL LOOKUP'!$A:$J,10,1),IF(I1150="Complete",VLOOKUP(J1150,'FIN CAL LOOKUP'!$A:$J,10,1),VLOOKUP(D1150,'FIN CAL LOOKUP'!$A:$J,10,1))),"Not Applicable")</f>
        <v>Q2, FY24</v>
      </c>
    </row>
    <row r="1151" spans="1:14" x14ac:dyDescent="0.25">
      <c r="A1151" t="s">
        <v>41</v>
      </c>
      <c r="B1151" t="s">
        <v>223</v>
      </c>
      <c r="C1151" t="s">
        <v>14</v>
      </c>
      <c r="D1151" s="3">
        <v>45230</v>
      </c>
      <c r="E1151" t="s">
        <v>224</v>
      </c>
      <c r="F1151" t="s">
        <v>225</v>
      </c>
      <c r="G1151" t="s">
        <v>1520</v>
      </c>
      <c r="H1151" t="s">
        <v>1366</v>
      </c>
      <c r="I1151" t="s">
        <v>17</v>
      </c>
      <c r="J1151" s="3">
        <v>45385</v>
      </c>
      <c r="K1151" s="3">
        <v>45351</v>
      </c>
      <c r="M1151" s="8" t="str">
        <f>IFERROR(IF(I1151="Booked",VLOOKUP(K1151,'FIN CAL LOOKUP'!$A:$J,7,1),IF(I1151="Complete",VLOOKUP(J1151,'FIN CAL LOOKUP'!$A:$J,7,1),VLOOKUP(D1151,'FIN CAL LOOKUP'!$A:$J,7,1))),"Not Applicable")</f>
        <v>APR, FY24</v>
      </c>
      <c r="N1151" s="8" t="str">
        <f>IFERROR(IF(I1151="Booked",VLOOKUP(K1151,'FIN CAL LOOKUP'!$A:$J,10,1),IF(I1151="Complete",VLOOKUP(J1151,'FIN CAL LOOKUP'!$A:$J,10,1),VLOOKUP(D1151,'FIN CAL LOOKUP'!$A:$J,10,1))),"Not Applicable")</f>
        <v>Q4, FY24</v>
      </c>
    </row>
    <row r="1152" spans="1:14" x14ac:dyDescent="0.25">
      <c r="A1152" t="s">
        <v>41</v>
      </c>
      <c r="B1152" t="s">
        <v>223</v>
      </c>
      <c r="C1152" t="s">
        <v>14</v>
      </c>
      <c r="D1152" s="3">
        <v>45230</v>
      </c>
      <c r="E1152" t="s">
        <v>224</v>
      </c>
      <c r="F1152" t="s">
        <v>225</v>
      </c>
      <c r="G1152" t="s">
        <v>1520</v>
      </c>
      <c r="H1152" t="s">
        <v>1367</v>
      </c>
      <c r="I1152" t="s">
        <v>17</v>
      </c>
      <c r="J1152" s="3">
        <v>45385</v>
      </c>
      <c r="K1152" s="3">
        <v>45351</v>
      </c>
      <c r="M1152" s="8" t="str">
        <f>IFERROR(IF(I1152="Booked",VLOOKUP(K1152,'FIN CAL LOOKUP'!$A:$J,7,1),IF(I1152="Complete",VLOOKUP(J1152,'FIN CAL LOOKUP'!$A:$J,7,1),VLOOKUP(D1152,'FIN CAL LOOKUP'!$A:$J,7,1))),"Not Applicable")</f>
        <v>APR, FY24</v>
      </c>
      <c r="N1152" s="8" t="str">
        <f>IFERROR(IF(I1152="Booked",VLOOKUP(K1152,'FIN CAL LOOKUP'!$A:$J,10,1),IF(I1152="Complete",VLOOKUP(J1152,'FIN CAL LOOKUP'!$A:$J,10,1),VLOOKUP(D1152,'FIN CAL LOOKUP'!$A:$J,10,1))),"Not Applicable")</f>
        <v>Q4, FY24</v>
      </c>
    </row>
    <row r="1153" spans="1:14" x14ac:dyDescent="0.25">
      <c r="A1153" t="s">
        <v>41</v>
      </c>
      <c r="B1153" t="s">
        <v>223</v>
      </c>
      <c r="C1153" t="s">
        <v>14</v>
      </c>
      <c r="D1153" s="3">
        <v>45230</v>
      </c>
      <c r="E1153" t="s">
        <v>224</v>
      </c>
      <c r="F1153" t="s">
        <v>225</v>
      </c>
      <c r="G1153" t="s">
        <v>1520</v>
      </c>
      <c r="H1153" t="s">
        <v>1368</v>
      </c>
      <c r="I1153" t="s">
        <v>17</v>
      </c>
      <c r="J1153" s="3">
        <v>45385</v>
      </c>
      <c r="K1153" s="3">
        <v>45351</v>
      </c>
      <c r="M1153" s="8" t="str">
        <f>IFERROR(IF(I1153="Booked",VLOOKUP(K1153,'FIN CAL LOOKUP'!$A:$J,7,1),IF(I1153="Complete",VLOOKUP(J1153,'FIN CAL LOOKUP'!$A:$J,7,1),VLOOKUP(D1153,'FIN CAL LOOKUP'!$A:$J,7,1))),"Not Applicable")</f>
        <v>APR, FY24</v>
      </c>
      <c r="N1153" s="8" t="str">
        <f>IFERROR(IF(I1153="Booked",VLOOKUP(K1153,'FIN CAL LOOKUP'!$A:$J,10,1),IF(I1153="Complete",VLOOKUP(J1153,'FIN CAL LOOKUP'!$A:$J,10,1),VLOOKUP(D1153,'FIN CAL LOOKUP'!$A:$J,10,1))),"Not Applicable")</f>
        <v>Q4, FY24</v>
      </c>
    </row>
    <row r="1154" spans="1:14" x14ac:dyDescent="0.25">
      <c r="A1154" t="s">
        <v>41</v>
      </c>
      <c r="B1154" t="s">
        <v>223</v>
      </c>
      <c r="C1154" t="s">
        <v>14</v>
      </c>
      <c r="D1154" s="3">
        <v>45230</v>
      </c>
      <c r="E1154" t="s">
        <v>224</v>
      </c>
      <c r="F1154" t="s">
        <v>225</v>
      </c>
      <c r="G1154" t="s">
        <v>1520</v>
      </c>
      <c r="H1154" t="s">
        <v>1369</v>
      </c>
      <c r="I1154" t="s">
        <v>17</v>
      </c>
      <c r="J1154" s="3">
        <v>45385</v>
      </c>
      <c r="K1154" s="3">
        <v>45351</v>
      </c>
      <c r="M1154" s="8" t="str">
        <f>IFERROR(IF(I1154="Booked",VLOOKUP(K1154,'FIN CAL LOOKUP'!$A:$J,7,1),IF(I1154="Complete",VLOOKUP(J1154,'FIN CAL LOOKUP'!$A:$J,7,1),VLOOKUP(D1154,'FIN CAL LOOKUP'!$A:$J,7,1))),"Not Applicable")</f>
        <v>APR, FY24</v>
      </c>
      <c r="N1154" s="8" t="str">
        <f>IFERROR(IF(I1154="Booked",VLOOKUP(K1154,'FIN CAL LOOKUP'!$A:$J,10,1),IF(I1154="Complete",VLOOKUP(J1154,'FIN CAL LOOKUP'!$A:$J,10,1),VLOOKUP(D1154,'FIN CAL LOOKUP'!$A:$J,10,1))),"Not Applicable")</f>
        <v>Q4, FY24</v>
      </c>
    </row>
    <row r="1155" spans="1:14" x14ac:dyDescent="0.25">
      <c r="A1155" t="s">
        <v>41</v>
      </c>
      <c r="B1155" t="s">
        <v>223</v>
      </c>
      <c r="C1155" t="s">
        <v>14</v>
      </c>
      <c r="D1155" s="3">
        <v>45230</v>
      </c>
      <c r="E1155" t="s">
        <v>224</v>
      </c>
      <c r="F1155" t="s">
        <v>225</v>
      </c>
      <c r="G1155" t="s">
        <v>1520</v>
      </c>
      <c r="H1155" t="s">
        <v>1370</v>
      </c>
      <c r="I1155" t="s">
        <v>17</v>
      </c>
      <c r="J1155" s="3">
        <v>45386</v>
      </c>
      <c r="K1155" s="3">
        <v>45351</v>
      </c>
      <c r="M1155" s="8" t="str">
        <f>IFERROR(IF(I1155="Booked",VLOOKUP(K1155,'FIN CAL LOOKUP'!$A:$J,7,1),IF(I1155="Complete",VLOOKUP(J1155,'FIN CAL LOOKUP'!$A:$J,7,1),VLOOKUP(D1155,'FIN CAL LOOKUP'!$A:$J,7,1))),"Not Applicable")</f>
        <v>APR, FY24</v>
      </c>
      <c r="N1155" s="8" t="str">
        <f>IFERROR(IF(I1155="Booked",VLOOKUP(K1155,'FIN CAL LOOKUP'!$A:$J,10,1),IF(I1155="Complete",VLOOKUP(J1155,'FIN CAL LOOKUP'!$A:$J,10,1),VLOOKUP(D1155,'FIN CAL LOOKUP'!$A:$J,10,1))),"Not Applicable")</f>
        <v>Q4, FY24</v>
      </c>
    </row>
    <row r="1156" spans="1:14" x14ac:dyDescent="0.25">
      <c r="A1156" t="s">
        <v>41</v>
      </c>
      <c r="B1156" t="s">
        <v>223</v>
      </c>
      <c r="C1156" t="s">
        <v>14</v>
      </c>
      <c r="D1156" s="3">
        <v>45230</v>
      </c>
      <c r="E1156" t="s">
        <v>224</v>
      </c>
      <c r="F1156" t="s">
        <v>225</v>
      </c>
      <c r="G1156" t="s">
        <v>1520</v>
      </c>
      <c r="H1156" t="s">
        <v>8</v>
      </c>
      <c r="I1156" t="s">
        <v>17</v>
      </c>
      <c r="J1156" s="3">
        <v>45268</v>
      </c>
      <c r="K1156" s="3">
        <v>45219</v>
      </c>
      <c r="M1156" s="8" t="str">
        <f>IFERROR(IF(I1156="Booked",VLOOKUP(K1156,'FIN CAL LOOKUP'!$A:$J,7,1),IF(I1156="Complete",VLOOKUP(J1156,'FIN CAL LOOKUP'!$A:$J,7,1),VLOOKUP(D1156,'FIN CAL LOOKUP'!$A:$J,7,1))),"Not Applicable")</f>
        <v>DEC, FY24</v>
      </c>
      <c r="N1156" s="8" t="str">
        <f>IFERROR(IF(I1156="Booked",VLOOKUP(K1156,'FIN CAL LOOKUP'!$A:$J,10,1),IF(I1156="Complete",VLOOKUP(J1156,'FIN CAL LOOKUP'!$A:$J,10,1),VLOOKUP(D1156,'FIN CAL LOOKUP'!$A:$J,10,1))),"Not Applicable")</f>
        <v>Q2, FY24</v>
      </c>
    </row>
    <row r="1157" spans="1:14" x14ac:dyDescent="0.25">
      <c r="A1157" t="s">
        <v>41</v>
      </c>
      <c r="B1157" t="s">
        <v>223</v>
      </c>
      <c r="C1157" t="s">
        <v>14</v>
      </c>
      <c r="D1157" s="3">
        <v>45230</v>
      </c>
      <c r="E1157" t="s">
        <v>224</v>
      </c>
      <c r="F1157" t="s">
        <v>225</v>
      </c>
      <c r="G1157" t="s">
        <v>1520</v>
      </c>
      <c r="H1157" t="s">
        <v>9</v>
      </c>
      <c r="I1157" t="s">
        <v>17</v>
      </c>
      <c r="J1157" s="3">
        <v>45268</v>
      </c>
      <c r="K1157" s="3">
        <v>45219</v>
      </c>
      <c r="M1157" s="8" t="str">
        <f>IFERROR(IF(I1157="Booked",VLOOKUP(K1157,'FIN CAL LOOKUP'!$A:$J,7,1),IF(I1157="Complete",VLOOKUP(J1157,'FIN CAL LOOKUP'!$A:$J,7,1),VLOOKUP(D1157,'FIN CAL LOOKUP'!$A:$J,7,1))),"Not Applicable")</f>
        <v>DEC, FY24</v>
      </c>
      <c r="N1157" s="8" t="str">
        <f>IFERROR(IF(I1157="Booked",VLOOKUP(K1157,'FIN CAL LOOKUP'!$A:$J,10,1),IF(I1157="Complete",VLOOKUP(J1157,'FIN CAL LOOKUP'!$A:$J,10,1),VLOOKUP(D1157,'FIN CAL LOOKUP'!$A:$J,10,1))),"Not Applicable")</f>
        <v>Q2, FY24</v>
      </c>
    </row>
    <row r="1158" spans="1:14" x14ac:dyDescent="0.25">
      <c r="A1158" t="s">
        <v>41</v>
      </c>
      <c r="B1158" t="s">
        <v>223</v>
      </c>
      <c r="C1158" t="s">
        <v>14</v>
      </c>
      <c r="D1158" s="3">
        <v>45230</v>
      </c>
      <c r="E1158" t="s">
        <v>224</v>
      </c>
      <c r="F1158" t="s">
        <v>225</v>
      </c>
      <c r="G1158" t="s">
        <v>1520</v>
      </c>
      <c r="H1158" t="s">
        <v>10</v>
      </c>
      <c r="I1158" t="s">
        <v>17</v>
      </c>
      <c r="J1158" s="3">
        <v>45267</v>
      </c>
      <c r="K1158" s="3">
        <v>45219</v>
      </c>
      <c r="M1158" s="8" t="str">
        <f>IFERROR(IF(I1158="Booked",VLOOKUP(K1158,'FIN CAL LOOKUP'!$A:$J,7,1),IF(I1158="Complete",VLOOKUP(J1158,'FIN CAL LOOKUP'!$A:$J,7,1),VLOOKUP(D1158,'FIN CAL LOOKUP'!$A:$J,7,1))),"Not Applicable")</f>
        <v>DEC, FY24</v>
      </c>
      <c r="N1158" s="8" t="str">
        <f>IFERROR(IF(I1158="Booked",VLOOKUP(K1158,'FIN CAL LOOKUP'!$A:$J,10,1),IF(I1158="Complete",VLOOKUP(J1158,'FIN CAL LOOKUP'!$A:$J,10,1),VLOOKUP(D1158,'FIN CAL LOOKUP'!$A:$J,10,1))),"Not Applicable")</f>
        <v>Q2, FY24</v>
      </c>
    </row>
    <row r="1159" spans="1:14" x14ac:dyDescent="0.25">
      <c r="A1159" t="s">
        <v>41</v>
      </c>
      <c r="B1159" t="s">
        <v>223</v>
      </c>
      <c r="C1159" t="s">
        <v>14</v>
      </c>
      <c r="D1159" s="3">
        <v>45230</v>
      </c>
      <c r="E1159" t="s">
        <v>224</v>
      </c>
      <c r="F1159" t="s">
        <v>225</v>
      </c>
      <c r="G1159" t="s">
        <v>1520</v>
      </c>
      <c r="H1159" t="s">
        <v>11</v>
      </c>
      <c r="I1159" t="s">
        <v>17</v>
      </c>
      <c r="J1159" s="3">
        <v>45268</v>
      </c>
      <c r="K1159" s="3">
        <v>45219</v>
      </c>
      <c r="M1159" s="8" t="str">
        <f>IFERROR(IF(I1159="Booked",VLOOKUP(K1159,'FIN CAL LOOKUP'!$A:$J,7,1),IF(I1159="Complete",VLOOKUP(J1159,'FIN CAL LOOKUP'!$A:$J,7,1),VLOOKUP(D1159,'FIN CAL LOOKUP'!$A:$J,7,1))),"Not Applicable")</f>
        <v>DEC, FY24</v>
      </c>
      <c r="N1159" s="8" t="str">
        <f>IFERROR(IF(I1159="Booked",VLOOKUP(K1159,'FIN CAL LOOKUP'!$A:$J,10,1),IF(I1159="Complete",VLOOKUP(J1159,'FIN CAL LOOKUP'!$A:$J,10,1),VLOOKUP(D1159,'FIN CAL LOOKUP'!$A:$J,10,1))),"Not Applicable")</f>
        <v>Q2, FY24</v>
      </c>
    </row>
    <row r="1160" spans="1:14" x14ac:dyDescent="0.25">
      <c r="A1160" t="s">
        <v>30</v>
      </c>
      <c r="B1160" t="s">
        <v>106</v>
      </c>
      <c r="C1160" t="s">
        <v>32</v>
      </c>
      <c r="D1160" s="3">
        <v>45229</v>
      </c>
      <c r="E1160" t="s">
        <v>227</v>
      </c>
      <c r="F1160" t="s">
        <v>228</v>
      </c>
      <c r="G1160" t="s">
        <v>110</v>
      </c>
      <c r="H1160" t="s">
        <v>4</v>
      </c>
      <c r="I1160" t="s">
        <v>17</v>
      </c>
      <c r="J1160" s="3">
        <v>45230</v>
      </c>
      <c r="K1160" s="3">
        <v>45220</v>
      </c>
      <c r="M1160" s="8" t="str">
        <f>IFERROR(IF(I1160="Booked",VLOOKUP(K1160,'FIN CAL LOOKUP'!$A:$J,7,1),IF(I1160="Complete",VLOOKUP(J1160,'FIN CAL LOOKUP'!$A:$J,7,1),VLOOKUP(D1160,'FIN CAL LOOKUP'!$A:$J,7,1))),"Not Applicable")</f>
        <v>NOV, FY24</v>
      </c>
      <c r="N1160" s="8" t="str">
        <f>IFERROR(IF(I1160="Booked",VLOOKUP(K1160,'FIN CAL LOOKUP'!$A:$J,10,1),IF(I1160="Complete",VLOOKUP(J1160,'FIN CAL LOOKUP'!$A:$J,10,1),VLOOKUP(D1160,'FIN CAL LOOKUP'!$A:$J,10,1))),"Not Applicable")</f>
        <v>Q2, FY24</v>
      </c>
    </row>
    <row r="1161" spans="1:14" x14ac:dyDescent="0.25">
      <c r="A1161" t="s">
        <v>30</v>
      </c>
      <c r="B1161" t="s">
        <v>106</v>
      </c>
      <c r="C1161" t="s">
        <v>32</v>
      </c>
      <c r="D1161" s="3">
        <v>45229</v>
      </c>
      <c r="E1161" t="s">
        <v>227</v>
      </c>
      <c r="F1161" t="s">
        <v>228</v>
      </c>
      <c r="G1161" t="s">
        <v>110</v>
      </c>
      <c r="H1161" t="s">
        <v>7</v>
      </c>
      <c r="I1161" t="s">
        <v>17</v>
      </c>
      <c r="J1161" s="3">
        <v>45230</v>
      </c>
      <c r="K1161" s="3">
        <v>45220</v>
      </c>
      <c r="M1161" s="8" t="str">
        <f>IFERROR(IF(I1161="Booked",VLOOKUP(K1161,'FIN CAL LOOKUP'!$A:$J,7,1),IF(I1161="Complete",VLOOKUP(J1161,'FIN CAL LOOKUP'!$A:$J,7,1),VLOOKUP(D1161,'FIN CAL LOOKUP'!$A:$J,7,1))),"Not Applicable")</f>
        <v>NOV, FY24</v>
      </c>
      <c r="N1161" s="8" t="str">
        <f>IFERROR(IF(I1161="Booked",VLOOKUP(K1161,'FIN CAL LOOKUP'!$A:$J,10,1),IF(I1161="Complete",VLOOKUP(J1161,'FIN CAL LOOKUP'!$A:$J,10,1),VLOOKUP(D1161,'FIN CAL LOOKUP'!$A:$J,10,1))),"Not Applicable")</f>
        <v>Q2, FY24</v>
      </c>
    </row>
    <row r="1162" spans="1:14" x14ac:dyDescent="0.25">
      <c r="A1162" t="s">
        <v>30</v>
      </c>
      <c r="B1162" t="s">
        <v>106</v>
      </c>
      <c r="C1162" t="s">
        <v>32</v>
      </c>
      <c r="D1162" s="3">
        <v>45229</v>
      </c>
      <c r="E1162" t="s">
        <v>227</v>
      </c>
      <c r="F1162" t="s">
        <v>228</v>
      </c>
      <c r="G1162" t="s">
        <v>110</v>
      </c>
      <c r="H1162" t="s">
        <v>1366</v>
      </c>
      <c r="I1162" t="s">
        <v>5</v>
      </c>
      <c r="J1162" s="3"/>
      <c r="K1162" s="3">
        <v>45351</v>
      </c>
      <c r="M1162" s="8" t="str">
        <f>IFERROR(IF(I1162="Booked",VLOOKUP(K1162,'FIN CAL LOOKUP'!$A:$J,7,1),IF(I1162="Complete",VLOOKUP(J1162,'FIN CAL LOOKUP'!$A:$J,7,1),VLOOKUP(D1162,'FIN CAL LOOKUP'!$A:$J,7,1))),"Not Applicable")</f>
        <v>MAR, FY24</v>
      </c>
      <c r="N1162" s="8" t="str">
        <f>IFERROR(IF(I1162="Booked",VLOOKUP(K1162,'FIN CAL LOOKUP'!$A:$J,10,1),IF(I1162="Complete",VLOOKUP(J1162,'FIN CAL LOOKUP'!$A:$J,10,1),VLOOKUP(D1162,'FIN CAL LOOKUP'!$A:$J,10,1))),"Not Applicable")</f>
        <v>Q3, FY24</v>
      </c>
    </row>
    <row r="1163" spans="1:14" x14ac:dyDescent="0.25">
      <c r="A1163" t="s">
        <v>30</v>
      </c>
      <c r="B1163" t="s">
        <v>106</v>
      </c>
      <c r="C1163" t="s">
        <v>32</v>
      </c>
      <c r="D1163" s="3">
        <v>45229</v>
      </c>
      <c r="E1163" t="s">
        <v>227</v>
      </c>
      <c r="F1163" t="s">
        <v>228</v>
      </c>
      <c r="G1163" t="s">
        <v>110</v>
      </c>
      <c r="H1163" t="s">
        <v>1367</v>
      </c>
      <c r="I1163" t="s">
        <v>5</v>
      </c>
      <c r="J1163" s="3"/>
      <c r="K1163" s="3">
        <v>45351</v>
      </c>
      <c r="M1163" s="8" t="str">
        <f>IFERROR(IF(I1163="Booked",VLOOKUP(K1163,'FIN CAL LOOKUP'!$A:$J,7,1),IF(I1163="Complete",VLOOKUP(J1163,'FIN CAL LOOKUP'!$A:$J,7,1),VLOOKUP(D1163,'FIN CAL LOOKUP'!$A:$J,7,1))),"Not Applicable")</f>
        <v>MAR, FY24</v>
      </c>
      <c r="N1163" s="8" t="str">
        <f>IFERROR(IF(I1163="Booked",VLOOKUP(K1163,'FIN CAL LOOKUP'!$A:$J,10,1),IF(I1163="Complete",VLOOKUP(J1163,'FIN CAL LOOKUP'!$A:$J,10,1),VLOOKUP(D1163,'FIN CAL LOOKUP'!$A:$J,10,1))),"Not Applicable")</f>
        <v>Q3, FY24</v>
      </c>
    </row>
    <row r="1164" spans="1:14" x14ac:dyDescent="0.25">
      <c r="A1164" t="s">
        <v>30</v>
      </c>
      <c r="B1164" t="s">
        <v>106</v>
      </c>
      <c r="C1164" t="s">
        <v>32</v>
      </c>
      <c r="D1164" s="3">
        <v>45229</v>
      </c>
      <c r="E1164" t="s">
        <v>227</v>
      </c>
      <c r="F1164" t="s">
        <v>228</v>
      </c>
      <c r="G1164" t="s">
        <v>110</v>
      </c>
      <c r="H1164" t="s">
        <v>1368</v>
      </c>
      <c r="I1164" t="s">
        <v>5</v>
      </c>
      <c r="J1164" s="3"/>
      <c r="K1164" s="3">
        <v>45351</v>
      </c>
      <c r="M1164" s="8" t="str">
        <f>IFERROR(IF(I1164="Booked",VLOOKUP(K1164,'FIN CAL LOOKUP'!$A:$J,7,1),IF(I1164="Complete",VLOOKUP(J1164,'FIN CAL LOOKUP'!$A:$J,7,1),VLOOKUP(D1164,'FIN CAL LOOKUP'!$A:$J,7,1))),"Not Applicable")</f>
        <v>MAR, FY24</v>
      </c>
      <c r="N1164" s="8" t="str">
        <f>IFERROR(IF(I1164="Booked",VLOOKUP(K1164,'FIN CAL LOOKUP'!$A:$J,10,1),IF(I1164="Complete",VLOOKUP(J1164,'FIN CAL LOOKUP'!$A:$J,10,1),VLOOKUP(D1164,'FIN CAL LOOKUP'!$A:$J,10,1))),"Not Applicable")</f>
        <v>Q3, FY24</v>
      </c>
    </row>
    <row r="1165" spans="1:14" x14ac:dyDescent="0.25">
      <c r="A1165" t="s">
        <v>30</v>
      </c>
      <c r="B1165" t="s">
        <v>106</v>
      </c>
      <c r="C1165" t="s">
        <v>32</v>
      </c>
      <c r="D1165" s="3">
        <v>45229</v>
      </c>
      <c r="E1165" t="s">
        <v>227</v>
      </c>
      <c r="F1165" t="s">
        <v>228</v>
      </c>
      <c r="G1165" t="s">
        <v>110</v>
      </c>
      <c r="H1165" t="s">
        <v>1369</v>
      </c>
      <c r="I1165" t="s">
        <v>5</v>
      </c>
      <c r="J1165" s="3"/>
      <c r="K1165" s="3">
        <v>45351</v>
      </c>
      <c r="M1165" s="8" t="str">
        <f>IFERROR(IF(I1165="Booked",VLOOKUP(K1165,'FIN CAL LOOKUP'!$A:$J,7,1),IF(I1165="Complete",VLOOKUP(J1165,'FIN CAL LOOKUP'!$A:$J,7,1),VLOOKUP(D1165,'FIN CAL LOOKUP'!$A:$J,7,1))),"Not Applicable")</f>
        <v>MAR, FY24</v>
      </c>
      <c r="N1165" s="8" t="str">
        <f>IFERROR(IF(I1165="Booked",VLOOKUP(K1165,'FIN CAL LOOKUP'!$A:$J,10,1),IF(I1165="Complete",VLOOKUP(J1165,'FIN CAL LOOKUP'!$A:$J,10,1),VLOOKUP(D1165,'FIN CAL LOOKUP'!$A:$J,10,1))),"Not Applicable")</f>
        <v>Q3, FY24</v>
      </c>
    </row>
    <row r="1166" spans="1:14" x14ac:dyDescent="0.25">
      <c r="A1166" t="s">
        <v>30</v>
      </c>
      <c r="B1166" t="s">
        <v>106</v>
      </c>
      <c r="C1166" t="s">
        <v>32</v>
      </c>
      <c r="D1166" s="3">
        <v>45229</v>
      </c>
      <c r="E1166" t="s">
        <v>227</v>
      </c>
      <c r="F1166" t="s">
        <v>228</v>
      </c>
      <c r="G1166" t="s">
        <v>110</v>
      </c>
      <c r="H1166" t="s">
        <v>1370</v>
      </c>
      <c r="I1166" t="s">
        <v>5</v>
      </c>
      <c r="J1166" s="3"/>
      <c r="K1166" s="3">
        <v>45351</v>
      </c>
      <c r="M1166" s="8" t="str">
        <f>IFERROR(IF(I1166="Booked",VLOOKUP(K1166,'FIN CAL LOOKUP'!$A:$J,7,1),IF(I1166="Complete",VLOOKUP(J1166,'FIN CAL LOOKUP'!$A:$J,7,1),VLOOKUP(D1166,'FIN CAL LOOKUP'!$A:$J,7,1))),"Not Applicable")</f>
        <v>MAR, FY24</v>
      </c>
      <c r="N1166" s="8" t="str">
        <f>IFERROR(IF(I1166="Booked",VLOOKUP(K1166,'FIN CAL LOOKUP'!$A:$J,10,1),IF(I1166="Complete",VLOOKUP(J1166,'FIN CAL LOOKUP'!$A:$J,10,1),VLOOKUP(D1166,'FIN CAL LOOKUP'!$A:$J,10,1))),"Not Applicable")</f>
        <v>Q3, FY24</v>
      </c>
    </row>
    <row r="1167" spans="1:14" x14ac:dyDescent="0.25">
      <c r="A1167" t="s">
        <v>30</v>
      </c>
      <c r="B1167" t="s">
        <v>106</v>
      </c>
      <c r="C1167" t="s">
        <v>32</v>
      </c>
      <c r="D1167" s="3">
        <v>45229</v>
      </c>
      <c r="E1167" t="s">
        <v>227</v>
      </c>
      <c r="F1167" t="s">
        <v>228</v>
      </c>
      <c r="G1167" t="s">
        <v>110</v>
      </c>
      <c r="H1167" t="s">
        <v>8</v>
      </c>
      <c r="I1167" t="s">
        <v>17</v>
      </c>
      <c r="J1167" s="3">
        <v>45230</v>
      </c>
      <c r="K1167" s="3">
        <v>45220</v>
      </c>
      <c r="M1167" s="8" t="str">
        <f>IFERROR(IF(I1167="Booked",VLOOKUP(K1167,'FIN CAL LOOKUP'!$A:$J,7,1),IF(I1167="Complete",VLOOKUP(J1167,'FIN CAL LOOKUP'!$A:$J,7,1),VLOOKUP(D1167,'FIN CAL LOOKUP'!$A:$J,7,1))),"Not Applicable")</f>
        <v>NOV, FY24</v>
      </c>
      <c r="N1167" s="8" t="str">
        <f>IFERROR(IF(I1167="Booked",VLOOKUP(K1167,'FIN CAL LOOKUP'!$A:$J,10,1),IF(I1167="Complete",VLOOKUP(J1167,'FIN CAL LOOKUP'!$A:$J,10,1),VLOOKUP(D1167,'FIN CAL LOOKUP'!$A:$J,10,1))),"Not Applicable")</f>
        <v>Q2, FY24</v>
      </c>
    </row>
    <row r="1168" spans="1:14" x14ac:dyDescent="0.25">
      <c r="A1168" t="s">
        <v>30</v>
      </c>
      <c r="B1168" t="s">
        <v>106</v>
      </c>
      <c r="C1168" t="s">
        <v>32</v>
      </c>
      <c r="D1168" s="3">
        <v>45229</v>
      </c>
      <c r="E1168" t="s">
        <v>227</v>
      </c>
      <c r="F1168" t="s">
        <v>228</v>
      </c>
      <c r="G1168" t="s">
        <v>110</v>
      </c>
      <c r="H1168" t="s">
        <v>9</v>
      </c>
      <c r="I1168" t="s">
        <v>17</v>
      </c>
      <c r="J1168" s="3">
        <v>45229</v>
      </c>
      <c r="K1168" s="3">
        <v>45220</v>
      </c>
      <c r="M1168" s="8" t="str">
        <f>IFERROR(IF(I1168="Booked",VLOOKUP(K1168,'FIN CAL LOOKUP'!$A:$J,7,1),IF(I1168="Complete",VLOOKUP(J1168,'FIN CAL LOOKUP'!$A:$J,7,1),VLOOKUP(D1168,'FIN CAL LOOKUP'!$A:$J,7,1))),"Not Applicable")</f>
        <v>NOV, FY24</v>
      </c>
      <c r="N1168" s="8" t="str">
        <f>IFERROR(IF(I1168="Booked",VLOOKUP(K1168,'FIN CAL LOOKUP'!$A:$J,10,1),IF(I1168="Complete",VLOOKUP(J1168,'FIN CAL LOOKUP'!$A:$J,10,1),VLOOKUP(D1168,'FIN CAL LOOKUP'!$A:$J,10,1))),"Not Applicable")</f>
        <v>Q2, FY24</v>
      </c>
    </row>
    <row r="1169" spans="1:14" x14ac:dyDescent="0.25">
      <c r="A1169" t="s">
        <v>30</v>
      </c>
      <c r="B1169" t="s">
        <v>106</v>
      </c>
      <c r="C1169" t="s">
        <v>32</v>
      </c>
      <c r="D1169" s="3">
        <v>45229</v>
      </c>
      <c r="E1169" t="s">
        <v>227</v>
      </c>
      <c r="F1169" t="s">
        <v>228</v>
      </c>
      <c r="G1169" t="s">
        <v>110</v>
      </c>
      <c r="H1169" t="s">
        <v>10</v>
      </c>
      <c r="I1169" t="s">
        <v>17</v>
      </c>
      <c r="J1169" s="3">
        <v>45229</v>
      </c>
      <c r="K1169" s="3">
        <v>45220</v>
      </c>
      <c r="M1169" s="8" t="str">
        <f>IFERROR(IF(I1169="Booked",VLOOKUP(K1169,'FIN CAL LOOKUP'!$A:$J,7,1),IF(I1169="Complete",VLOOKUP(J1169,'FIN CAL LOOKUP'!$A:$J,7,1),VLOOKUP(D1169,'FIN CAL LOOKUP'!$A:$J,7,1))),"Not Applicable")</f>
        <v>NOV, FY24</v>
      </c>
      <c r="N1169" s="8" t="str">
        <f>IFERROR(IF(I1169="Booked",VLOOKUP(K1169,'FIN CAL LOOKUP'!$A:$J,10,1),IF(I1169="Complete",VLOOKUP(J1169,'FIN CAL LOOKUP'!$A:$J,10,1),VLOOKUP(D1169,'FIN CAL LOOKUP'!$A:$J,10,1))),"Not Applicable")</f>
        <v>Q2, FY24</v>
      </c>
    </row>
    <row r="1170" spans="1:14" x14ac:dyDescent="0.25">
      <c r="A1170" t="s">
        <v>30</v>
      </c>
      <c r="B1170" t="s">
        <v>106</v>
      </c>
      <c r="C1170" t="s">
        <v>32</v>
      </c>
      <c r="D1170" s="3">
        <v>45229</v>
      </c>
      <c r="E1170" t="s">
        <v>227</v>
      </c>
      <c r="F1170" t="s">
        <v>228</v>
      </c>
      <c r="G1170" t="s">
        <v>110</v>
      </c>
      <c r="H1170" t="s">
        <v>11</v>
      </c>
      <c r="I1170" t="s">
        <v>17</v>
      </c>
      <c r="J1170" s="3">
        <v>45230</v>
      </c>
      <c r="K1170" s="3">
        <v>45220</v>
      </c>
      <c r="M1170" s="8" t="str">
        <f>IFERROR(IF(I1170="Booked",VLOOKUP(K1170,'FIN CAL LOOKUP'!$A:$J,7,1),IF(I1170="Complete",VLOOKUP(J1170,'FIN CAL LOOKUP'!$A:$J,7,1),VLOOKUP(D1170,'FIN CAL LOOKUP'!$A:$J,7,1))),"Not Applicable")</f>
        <v>NOV, FY24</v>
      </c>
      <c r="N1170" s="8" t="str">
        <f>IFERROR(IF(I1170="Booked",VLOOKUP(K1170,'FIN CAL LOOKUP'!$A:$J,10,1),IF(I1170="Complete",VLOOKUP(J1170,'FIN CAL LOOKUP'!$A:$J,10,1),VLOOKUP(D1170,'FIN CAL LOOKUP'!$A:$J,10,1))),"Not Applicable")</f>
        <v>Q2, FY24</v>
      </c>
    </row>
    <row r="1171" spans="1:14" x14ac:dyDescent="0.25">
      <c r="A1171" t="s">
        <v>30</v>
      </c>
      <c r="B1171" t="s">
        <v>156</v>
      </c>
      <c r="C1171" t="s">
        <v>32</v>
      </c>
      <c r="D1171" s="3">
        <v>45229</v>
      </c>
      <c r="E1171" t="s">
        <v>229</v>
      </c>
      <c r="F1171" t="s">
        <v>230</v>
      </c>
      <c r="G1171" t="s">
        <v>1521</v>
      </c>
      <c r="H1171" t="s">
        <v>4</v>
      </c>
      <c r="I1171" t="s">
        <v>17</v>
      </c>
      <c r="J1171" s="3">
        <v>45448</v>
      </c>
      <c r="K1171" s="3">
        <v>45234</v>
      </c>
      <c r="M1171" s="8" t="str">
        <f>IFERROR(IF(I1171="Booked",VLOOKUP(K1171,'FIN CAL LOOKUP'!$A:$J,7,1),IF(I1171="Complete",VLOOKUP(J1171,'FIN CAL LOOKUP'!$A:$J,7,1),VLOOKUP(D1171,'FIN CAL LOOKUP'!$A:$J,7,1))),"Not Applicable")</f>
        <v>JUN, FY24</v>
      </c>
      <c r="N1171" s="8" t="str">
        <f>IFERROR(IF(I1171="Booked",VLOOKUP(K1171,'FIN CAL LOOKUP'!$A:$J,10,1),IF(I1171="Complete",VLOOKUP(J1171,'FIN CAL LOOKUP'!$A:$J,10,1),VLOOKUP(D1171,'FIN CAL LOOKUP'!$A:$J,10,1))),"Not Applicable")</f>
        <v>Q4, FY24</v>
      </c>
    </row>
    <row r="1172" spans="1:14" x14ac:dyDescent="0.25">
      <c r="A1172" t="s">
        <v>30</v>
      </c>
      <c r="B1172" t="s">
        <v>156</v>
      </c>
      <c r="C1172" t="s">
        <v>32</v>
      </c>
      <c r="D1172" s="3">
        <v>45229</v>
      </c>
      <c r="E1172" t="s">
        <v>229</v>
      </c>
      <c r="F1172" t="s">
        <v>230</v>
      </c>
      <c r="G1172" t="s">
        <v>1521</v>
      </c>
      <c r="H1172" t="s">
        <v>7</v>
      </c>
      <c r="I1172" t="s">
        <v>17</v>
      </c>
      <c r="J1172" s="3">
        <v>45448</v>
      </c>
      <c r="K1172" s="3">
        <v>45234</v>
      </c>
      <c r="M1172" s="8" t="str">
        <f>IFERROR(IF(I1172="Booked",VLOOKUP(K1172,'FIN CAL LOOKUP'!$A:$J,7,1),IF(I1172="Complete",VLOOKUP(J1172,'FIN CAL LOOKUP'!$A:$J,7,1),VLOOKUP(D1172,'FIN CAL LOOKUP'!$A:$J,7,1))),"Not Applicable")</f>
        <v>JUN, FY24</v>
      </c>
      <c r="N1172" s="8" t="str">
        <f>IFERROR(IF(I1172="Booked",VLOOKUP(K1172,'FIN CAL LOOKUP'!$A:$J,10,1),IF(I1172="Complete",VLOOKUP(J1172,'FIN CAL LOOKUP'!$A:$J,10,1),VLOOKUP(D1172,'FIN CAL LOOKUP'!$A:$J,10,1))),"Not Applicable")</f>
        <v>Q4, FY24</v>
      </c>
    </row>
    <row r="1173" spans="1:14" x14ac:dyDescent="0.25">
      <c r="A1173" t="s">
        <v>30</v>
      </c>
      <c r="B1173" t="s">
        <v>156</v>
      </c>
      <c r="C1173" t="s">
        <v>32</v>
      </c>
      <c r="D1173" s="3">
        <v>45229</v>
      </c>
      <c r="E1173" t="s">
        <v>229</v>
      </c>
      <c r="F1173" t="s">
        <v>230</v>
      </c>
      <c r="G1173" t="s">
        <v>1521</v>
      </c>
      <c r="H1173" t="s">
        <v>1366</v>
      </c>
      <c r="I1173" t="s">
        <v>17</v>
      </c>
      <c r="J1173" s="3">
        <v>45448</v>
      </c>
      <c r="K1173" s="3">
        <v>45351</v>
      </c>
      <c r="M1173" s="8" t="str">
        <f>IFERROR(IF(I1173="Booked",VLOOKUP(K1173,'FIN CAL LOOKUP'!$A:$J,7,1),IF(I1173="Complete",VLOOKUP(J1173,'FIN CAL LOOKUP'!$A:$J,7,1),VLOOKUP(D1173,'FIN CAL LOOKUP'!$A:$J,7,1))),"Not Applicable")</f>
        <v>JUN, FY24</v>
      </c>
      <c r="N1173" s="8" t="str">
        <f>IFERROR(IF(I1173="Booked",VLOOKUP(K1173,'FIN CAL LOOKUP'!$A:$J,10,1),IF(I1173="Complete",VLOOKUP(J1173,'FIN CAL LOOKUP'!$A:$J,10,1),VLOOKUP(D1173,'FIN CAL LOOKUP'!$A:$J,10,1))),"Not Applicable")</f>
        <v>Q4, FY24</v>
      </c>
    </row>
    <row r="1174" spans="1:14" x14ac:dyDescent="0.25">
      <c r="A1174" t="s">
        <v>30</v>
      </c>
      <c r="B1174" t="s">
        <v>156</v>
      </c>
      <c r="C1174" t="s">
        <v>32</v>
      </c>
      <c r="D1174" s="3">
        <v>45229</v>
      </c>
      <c r="E1174" t="s">
        <v>229</v>
      </c>
      <c r="F1174" t="s">
        <v>230</v>
      </c>
      <c r="G1174" t="s">
        <v>1521</v>
      </c>
      <c r="H1174" t="s">
        <v>1366</v>
      </c>
      <c r="I1174" t="s">
        <v>17</v>
      </c>
      <c r="J1174" s="3">
        <v>45803</v>
      </c>
      <c r="K1174" s="3">
        <v>45769</v>
      </c>
      <c r="M1174" s="8" t="str">
        <f>IFERROR(IF(I1174="Booked",VLOOKUP(K1174,'FIN CAL LOOKUP'!$A:$J,7,1),IF(I1174="Complete",VLOOKUP(J1174,'FIN CAL LOOKUP'!$A:$J,7,1),VLOOKUP(D1174,'FIN CAL LOOKUP'!$A:$J,7,1))),"Not Applicable")</f>
        <v>MAY, FY25</v>
      </c>
      <c r="N1174" s="8" t="str">
        <f>IFERROR(IF(I1174="Booked",VLOOKUP(K1174,'FIN CAL LOOKUP'!$A:$J,10,1),IF(I1174="Complete",VLOOKUP(J1174,'FIN CAL LOOKUP'!$A:$J,10,1),VLOOKUP(D1174,'FIN CAL LOOKUP'!$A:$J,10,1))),"Not Applicable")</f>
        <v>Q4, FY25</v>
      </c>
    </row>
    <row r="1175" spans="1:14" x14ac:dyDescent="0.25">
      <c r="A1175" t="s">
        <v>30</v>
      </c>
      <c r="B1175" t="s">
        <v>156</v>
      </c>
      <c r="C1175" t="s">
        <v>32</v>
      </c>
      <c r="D1175" s="3">
        <v>45229</v>
      </c>
      <c r="E1175" t="s">
        <v>229</v>
      </c>
      <c r="F1175" t="s">
        <v>230</v>
      </c>
      <c r="G1175" t="s">
        <v>1521</v>
      </c>
      <c r="H1175" t="s">
        <v>1367</v>
      </c>
      <c r="I1175" t="s">
        <v>17</v>
      </c>
      <c r="J1175" s="3">
        <v>45448</v>
      </c>
      <c r="K1175" s="3">
        <v>45351</v>
      </c>
      <c r="M1175" s="8" t="str">
        <f>IFERROR(IF(I1175="Booked",VLOOKUP(K1175,'FIN CAL LOOKUP'!$A:$J,7,1),IF(I1175="Complete",VLOOKUP(J1175,'FIN CAL LOOKUP'!$A:$J,7,1),VLOOKUP(D1175,'FIN CAL LOOKUP'!$A:$J,7,1))),"Not Applicable")</f>
        <v>JUN, FY24</v>
      </c>
      <c r="N1175" s="8" t="str">
        <f>IFERROR(IF(I1175="Booked",VLOOKUP(K1175,'FIN CAL LOOKUP'!$A:$J,10,1),IF(I1175="Complete",VLOOKUP(J1175,'FIN CAL LOOKUP'!$A:$J,10,1),VLOOKUP(D1175,'FIN CAL LOOKUP'!$A:$J,10,1))),"Not Applicable")</f>
        <v>Q4, FY24</v>
      </c>
    </row>
    <row r="1176" spans="1:14" x14ac:dyDescent="0.25">
      <c r="A1176" t="s">
        <v>30</v>
      </c>
      <c r="B1176" t="s">
        <v>156</v>
      </c>
      <c r="C1176" t="s">
        <v>32</v>
      </c>
      <c r="D1176" s="3">
        <v>45229</v>
      </c>
      <c r="E1176" t="s">
        <v>229</v>
      </c>
      <c r="F1176" t="s">
        <v>230</v>
      </c>
      <c r="G1176" t="s">
        <v>1521</v>
      </c>
      <c r="H1176" t="s">
        <v>1367</v>
      </c>
      <c r="I1176" t="s">
        <v>17</v>
      </c>
      <c r="J1176" s="3">
        <v>45803</v>
      </c>
      <c r="K1176" s="3">
        <v>45769</v>
      </c>
      <c r="M1176" s="8" t="str">
        <f>IFERROR(IF(I1176="Booked",VLOOKUP(K1176,'FIN CAL LOOKUP'!$A:$J,7,1),IF(I1176="Complete",VLOOKUP(J1176,'FIN CAL LOOKUP'!$A:$J,7,1),VLOOKUP(D1176,'FIN CAL LOOKUP'!$A:$J,7,1))),"Not Applicable")</f>
        <v>MAY, FY25</v>
      </c>
      <c r="N1176" s="8" t="str">
        <f>IFERROR(IF(I1176="Booked",VLOOKUP(K1176,'FIN CAL LOOKUP'!$A:$J,10,1),IF(I1176="Complete",VLOOKUP(J1176,'FIN CAL LOOKUP'!$A:$J,10,1),VLOOKUP(D1176,'FIN CAL LOOKUP'!$A:$J,10,1))),"Not Applicable")</f>
        <v>Q4, FY25</v>
      </c>
    </row>
    <row r="1177" spans="1:14" x14ac:dyDescent="0.25">
      <c r="A1177" t="s">
        <v>30</v>
      </c>
      <c r="B1177" t="s">
        <v>156</v>
      </c>
      <c r="C1177" t="s">
        <v>32</v>
      </c>
      <c r="D1177" s="3">
        <v>45229</v>
      </c>
      <c r="E1177" t="s">
        <v>229</v>
      </c>
      <c r="F1177" t="s">
        <v>230</v>
      </c>
      <c r="G1177" t="s">
        <v>1521</v>
      </c>
      <c r="H1177" t="s">
        <v>1367</v>
      </c>
      <c r="I1177" t="s">
        <v>17</v>
      </c>
      <c r="J1177" s="3">
        <v>45803</v>
      </c>
      <c r="K1177" s="3">
        <v>45803</v>
      </c>
      <c r="M1177" s="8" t="str">
        <f>IFERROR(IF(I1177="Booked",VLOOKUP(K1177,'FIN CAL LOOKUP'!$A:$J,7,1),IF(I1177="Complete",VLOOKUP(J1177,'FIN CAL LOOKUP'!$A:$J,7,1),VLOOKUP(D1177,'FIN CAL LOOKUP'!$A:$J,7,1))),"Not Applicable")</f>
        <v>MAY, FY25</v>
      </c>
      <c r="N1177" s="8" t="str">
        <f>IFERROR(IF(I1177="Booked",VLOOKUP(K1177,'FIN CAL LOOKUP'!$A:$J,10,1),IF(I1177="Complete",VLOOKUP(J1177,'FIN CAL LOOKUP'!$A:$J,10,1),VLOOKUP(D1177,'FIN CAL LOOKUP'!$A:$J,10,1))),"Not Applicable")</f>
        <v>Q4, FY25</v>
      </c>
    </row>
    <row r="1178" spans="1:14" x14ac:dyDescent="0.25">
      <c r="A1178" t="s">
        <v>30</v>
      </c>
      <c r="B1178" t="s">
        <v>156</v>
      </c>
      <c r="C1178" t="s">
        <v>32</v>
      </c>
      <c r="D1178" s="3">
        <v>45229</v>
      </c>
      <c r="E1178" t="s">
        <v>229</v>
      </c>
      <c r="F1178" t="s">
        <v>230</v>
      </c>
      <c r="G1178" t="s">
        <v>1521</v>
      </c>
      <c r="H1178" t="s">
        <v>1368</v>
      </c>
      <c r="I1178" t="s">
        <v>17</v>
      </c>
      <c r="J1178" s="3">
        <v>45448</v>
      </c>
      <c r="K1178" s="3">
        <v>45351</v>
      </c>
      <c r="M1178" s="8" t="str">
        <f>IFERROR(IF(I1178="Booked",VLOOKUP(K1178,'FIN CAL LOOKUP'!$A:$J,7,1),IF(I1178="Complete",VLOOKUP(J1178,'FIN CAL LOOKUP'!$A:$J,7,1),VLOOKUP(D1178,'FIN CAL LOOKUP'!$A:$J,7,1))),"Not Applicable")</f>
        <v>JUN, FY24</v>
      </c>
      <c r="N1178" s="8" t="str">
        <f>IFERROR(IF(I1178="Booked",VLOOKUP(K1178,'FIN CAL LOOKUP'!$A:$J,10,1),IF(I1178="Complete",VLOOKUP(J1178,'FIN CAL LOOKUP'!$A:$J,10,1),VLOOKUP(D1178,'FIN CAL LOOKUP'!$A:$J,10,1))),"Not Applicable")</f>
        <v>Q4, FY24</v>
      </c>
    </row>
    <row r="1179" spans="1:14" x14ac:dyDescent="0.25">
      <c r="A1179" t="s">
        <v>30</v>
      </c>
      <c r="B1179" t="s">
        <v>156</v>
      </c>
      <c r="C1179" t="s">
        <v>32</v>
      </c>
      <c r="D1179" s="3">
        <v>45229</v>
      </c>
      <c r="E1179" t="s">
        <v>229</v>
      </c>
      <c r="F1179" t="s">
        <v>230</v>
      </c>
      <c r="G1179" t="s">
        <v>1521</v>
      </c>
      <c r="H1179" t="s">
        <v>1368</v>
      </c>
      <c r="I1179" t="s">
        <v>17</v>
      </c>
      <c r="J1179" s="3">
        <v>45803</v>
      </c>
      <c r="K1179" s="3">
        <v>45769</v>
      </c>
      <c r="M1179" s="8" t="str">
        <f>IFERROR(IF(I1179="Booked",VLOOKUP(K1179,'FIN CAL LOOKUP'!$A:$J,7,1),IF(I1179="Complete",VLOOKUP(J1179,'FIN CAL LOOKUP'!$A:$J,7,1),VLOOKUP(D1179,'FIN CAL LOOKUP'!$A:$J,7,1))),"Not Applicable")</f>
        <v>MAY, FY25</v>
      </c>
      <c r="N1179" s="8" t="str">
        <f>IFERROR(IF(I1179="Booked",VLOOKUP(K1179,'FIN CAL LOOKUP'!$A:$J,10,1),IF(I1179="Complete",VLOOKUP(J1179,'FIN CAL LOOKUP'!$A:$J,10,1),VLOOKUP(D1179,'FIN CAL LOOKUP'!$A:$J,10,1))),"Not Applicable")</f>
        <v>Q4, FY25</v>
      </c>
    </row>
    <row r="1180" spans="1:14" x14ac:dyDescent="0.25">
      <c r="A1180" t="s">
        <v>30</v>
      </c>
      <c r="B1180" t="s">
        <v>156</v>
      </c>
      <c r="C1180" t="s">
        <v>32</v>
      </c>
      <c r="D1180" s="3">
        <v>45229</v>
      </c>
      <c r="E1180" t="s">
        <v>229</v>
      </c>
      <c r="F1180" t="s">
        <v>230</v>
      </c>
      <c r="G1180" t="s">
        <v>1521</v>
      </c>
      <c r="H1180" t="s">
        <v>1369</v>
      </c>
      <c r="I1180" t="s">
        <v>17</v>
      </c>
      <c r="J1180" s="3">
        <v>45448</v>
      </c>
      <c r="K1180" s="3">
        <v>45351</v>
      </c>
      <c r="M1180" s="8" t="str">
        <f>IFERROR(IF(I1180="Booked",VLOOKUP(K1180,'FIN CAL LOOKUP'!$A:$J,7,1),IF(I1180="Complete",VLOOKUP(J1180,'FIN CAL LOOKUP'!$A:$J,7,1),VLOOKUP(D1180,'FIN CAL LOOKUP'!$A:$J,7,1))),"Not Applicable")</f>
        <v>JUN, FY24</v>
      </c>
      <c r="N1180" s="8" t="str">
        <f>IFERROR(IF(I1180="Booked",VLOOKUP(K1180,'FIN CAL LOOKUP'!$A:$J,10,1),IF(I1180="Complete",VLOOKUP(J1180,'FIN CAL LOOKUP'!$A:$J,10,1),VLOOKUP(D1180,'FIN CAL LOOKUP'!$A:$J,10,1))),"Not Applicable")</f>
        <v>Q4, FY24</v>
      </c>
    </row>
    <row r="1181" spans="1:14" x14ac:dyDescent="0.25">
      <c r="A1181" t="s">
        <v>30</v>
      </c>
      <c r="B1181" t="s">
        <v>156</v>
      </c>
      <c r="C1181" t="s">
        <v>32</v>
      </c>
      <c r="D1181" s="3">
        <v>45229</v>
      </c>
      <c r="E1181" t="s">
        <v>229</v>
      </c>
      <c r="F1181" t="s">
        <v>230</v>
      </c>
      <c r="G1181" t="s">
        <v>1521</v>
      </c>
      <c r="H1181" t="s">
        <v>1369</v>
      </c>
      <c r="I1181" t="s">
        <v>17</v>
      </c>
      <c r="J1181" s="3">
        <v>45803</v>
      </c>
      <c r="K1181" s="3">
        <v>45769</v>
      </c>
      <c r="M1181" s="8" t="str">
        <f>IFERROR(IF(I1181="Booked",VLOOKUP(K1181,'FIN CAL LOOKUP'!$A:$J,7,1),IF(I1181="Complete",VLOOKUP(J1181,'FIN CAL LOOKUP'!$A:$J,7,1),VLOOKUP(D1181,'FIN CAL LOOKUP'!$A:$J,7,1))),"Not Applicable")</f>
        <v>MAY, FY25</v>
      </c>
      <c r="N1181" s="8" t="str">
        <f>IFERROR(IF(I1181="Booked",VLOOKUP(K1181,'FIN CAL LOOKUP'!$A:$J,10,1),IF(I1181="Complete",VLOOKUP(J1181,'FIN CAL LOOKUP'!$A:$J,10,1),VLOOKUP(D1181,'FIN CAL LOOKUP'!$A:$J,10,1))),"Not Applicable")</f>
        <v>Q4, FY25</v>
      </c>
    </row>
    <row r="1182" spans="1:14" x14ac:dyDescent="0.25">
      <c r="A1182" t="s">
        <v>30</v>
      </c>
      <c r="B1182" t="s">
        <v>156</v>
      </c>
      <c r="C1182" t="s">
        <v>32</v>
      </c>
      <c r="D1182" s="3">
        <v>45229</v>
      </c>
      <c r="E1182" t="s">
        <v>229</v>
      </c>
      <c r="F1182" t="s">
        <v>230</v>
      </c>
      <c r="G1182" t="s">
        <v>1521</v>
      </c>
      <c r="H1182" t="s">
        <v>1369</v>
      </c>
      <c r="I1182" t="s">
        <v>17</v>
      </c>
      <c r="J1182" s="3">
        <v>45803</v>
      </c>
      <c r="K1182" s="3">
        <v>45803</v>
      </c>
      <c r="M1182" s="8" t="str">
        <f>IFERROR(IF(I1182="Booked",VLOOKUP(K1182,'FIN CAL LOOKUP'!$A:$J,7,1),IF(I1182="Complete",VLOOKUP(J1182,'FIN CAL LOOKUP'!$A:$J,7,1),VLOOKUP(D1182,'FIN CAL LOOKUP'!$A:$J,7,1))),"Not Applicable")</f>
        <v>MAY, FY25</v>
      </c>
      <c r="N1182" s="8" t="str">
        <f>IFERROR(IF(I1182="Booked",VLOOKUP(K1182,'FIN CAL LOOKUP'!$A:$J,10,1),IF(I1182="Complete",VLOOKUP(J1182,'FIN CAL LOOKUP'!$A:$J,10,1),VLOOKUP(D1182,'FIN CAL LOOKUP'!$A:$J,10,1))),"Not Applicable")</f>
        <v>Q4, FY25</v>
      </c>
    </row>
    <row r="1183" spans="1:14" x14ac:dyDescent="0.25">
      <c r="A1183" t="s">
        <v>30</v>
      </c>
      <c r="B1183" t="s">
        <v>156</v>
      </c>
      <c r="C1183" t="s">
        <v>32</v>
      </c>
      <c r="D1183" s="3">
        <v>45229</v>
      </c>
      <c r="E1183" t="s">
        <v>229</v>
      </c>
      <c r="F1183" t="s">
        <v>230</v>
      </c>
      <c r="G1183" t="s">
        <v>1521</v>
      </c>
      <c r="H1183" t="s">
        <v>1370</v>
      </c>
      <c r="I1183" t="s">
        <v>17</v>
      </c>
      <c r="J1183" s="3">
        <v>45448</v>
      </c>
      <c r="K1183" s="3">
        <v>45351</v>
      </c>
      <c r="M1183" s="8" t="str">
        <f>IFERROR(IF(I1183="Booked",VLOOKUP(K1183,'FIN CAL LOOKUP'!$A:$J,7,1),IF(I1183="Complete",VLOOKUP(J1183,'FIN CAL LOOKUP'!$A:$J,7,1),VLOOKUP(D1183,'FIN CAL LOOKUP'!$A:$J,7,1))),"Not Applicable")</f>
        <v>JUN, FY24</v>
      </c>
      <c r="N1183" s="8" t="str">
        <f>IFERROR(IF(I1183="Booked",VLOOKUP(K1183,'FIN CAL LOOKUP'!$A:$J,10,1),IF(I1183="Complete",VLOOKUP(J1183,'FIN CAL LOOKUP'!$A:$J,10,1),VLOOKUP(D1183,'FIN CAL LOOKUP'!$A:$J,10,1))),"Not Applicable")</f>
        <v>Q4, FY24</v>
      </c>
    </row>
    <row r="1184" spans="1:14" x14ac:dyDescent="0.25">
      <c r="A1184" t="s">
        <v>30</v>
      </c>
      <c r="B1184" t="s">
        <v>156</v>
      </c>
      <c r="C1184" t="s">
        <v>32</v>
      </c>
      <c r="D1184" s="3">
        <v>45229</v>
      </c>
      <c r="E1184" t="s">
        <v>229</v>
      </c>
      <c r="F1184" t="s">
        <v>230</v>
      </c>
      <c r="G1184" t="s">
        <v>1521</v>
      </c>
      <c r="H1184" t="s">
        <v>1370</v>
      </c>
      <c r="I1184" t="s">
        <v>17</v>
      </c>
      <c r="J1184" s="3">
        <v>45803</v>
      </c>
      <c r="K1184" s="3">
        <v>45769</v>
      </c>
      <c r="M1184" s="8" t="str">
        <f>IFERROR(IF(I1184="Booked",VLOOKUP(K1184,'FIN CAL LOOKUP'!$A:$J,7,1),IF(I1184="Complete",VLOOKUP(J1184,'FIN CAL LOOKUP'!$A:$J,7,1),VLOOKUP(D1184,'FIN CAL LOOKUP'!$A:$J,7,1))),"Not Applicable")</f>
        <v>MAY, FY25</v>
      </c>
      <c r="N1184" s="8" t="str">
        <f>IFERROR(IF(I1184="Booked",VLOOKUP(K1184,'FIN CAL LOOKUP'!$A:$J,10,1),IF(I1184="Complete",VLOOKUP(J1184,'FIN CAL LOOKUP'!$A:$J,10,1),VLOOKUP(D1184,'FIN CAL LOOKUP'!$A:$J,10,1))),"Not Applicable")</f>
        <v>Q4, FY25</v>
      </c>
    </row>
    <row r="1185" spans="1:14" x14ac:dyDescent="0.25">
      <c r="A1185" t="s">
        <v>30</v>
      </c>
      <c r="B1185" t="s">
        <v>156</v>
      </c>
      <c r="C1185" t="s">
        <v>32</v>
      </c>
      <c r="D1185" s="3">
        <v>45229</v>
      </c>
      <c r="E1185" t="s">
        <v>229</v>
      </c>
      <c r="F1185" t="s">
        <v>230</v>
      </c>
      <c r="G1185" t="s">
        <v>1521</v>
      </c>
      <c r="H1185" t="s">
        <v>8</v>
      </c>
      <c r="I1185" t="s">
        <v>17</v>
      </c>
      <c r="J1185" s="3">
        <v>45448</v>
      </c>
      <c r="K1185" s="3">
        <v>45234</v>
      </c>
      <c r="M1185" s="8" t="str">
        <f>IFERROR(IF(I1185="Booked",VLOOKUP(K1185,'FIN CAL LOOKUP'!$A:$J,7,1),IF(I1185="Complete",VLOOKUP(J1185,'FIN CAL LOOKUP'!$A:$J,7,1),VLOOKUP(D1185,'FIN CAL LOOKUP'!$A:$J,7,1))),"Not Applicable")</f>
        <v>JUN, FY24</v>
      </c>
      <c r="N1185" s="8" t="str">
        <f>IFERROR(IF(I1185="Booked",VLOOKUP(K1185,'FIN CAL LOOKUP'!$A:$J,10,1),IF(I1185="Complete",VLOOKUP(J1185,'FIN CAL LOOKUP'!$A:$J,10,1),VLOOKUP(D1185,'FIN CAL LOOKUP'!$A:$J,10,1))),"Not Applicable")</f>
        <v>Q4, FY24</v>
      </c>
    </row>
    <row r="1186" spans="1:14" x14ac:dyDescent="0.25">
      <c r="A1186" t="s">
        <v>30</v>
      </c>
      <c r="B1186" t="s">
        <v>156</v>
      </c>
      <c r="C1186" t="s">
        <v>32</v>
      </c>
      <c r="D1186" s="3">
        <v>45229</v>
      </c>
      <c r="E1186" t="s">
        <v>229</v>
      </c>
      <c r="F1186" t="s">
        <v>230</v>
      </c>
      <c r="G1186" t="s">
        <v>1521</v>
      </c>
      <c r="H1186" t="s">
        <v>9</v>
      </c>
      <c r="I1186" t="s">
        <v>17</v>
      </c>
      <c r="J1186" s="3">
        <v>45448</v>
      </c>
      <c r="K1186" s="3">
        <v>45234</v>
      </c>
      <c r="M1186" s="8" t="str">
        <f>IFERROR(IF(I1186="Booked",VLOOKUP(K1186,'FIN CAL LOOKUP'!$A:$J,7,1),IF(I1186="Complete",VLOOKUP(J1186,'FIN CAL LOOKUP'!$A:$J,7,1),VLOOKUP(D1186,'FIN CAL LOOKUP'!$A:$J,7,1))),"Not Applicable")</f>
        <v>JUN, FY24</v>
      </c>
      <c r="N1186" s="8" t="str">
        <f>IFERROR(IF(I1186="Booked",VLOOKUP(K1186,'FIN CAL LOOKUP'!$A:$J,10,1),IF(I1186="Complete",VLOOKUP(J1186,'FIN CAL LOOKUP'!$A:$J,10,1),VLOOKUP(D1186,'FIN CAL LOOKUP'!$A:$J,10,1))),"Not Applicable")</f>
        <v>Q4, FY24</v>
      </c>
    </row>
    <row r="1187" spans="1:14" x14ac:dyDescent="0.25">
      <c r="A1187" t="s">
        <v>30</v>
      </c>
      <c r="B1187" t="s">
        <v>156</v>
      </c>
      <c r="C1187" t="s">
        <v>32</v>
      </c>
      <c r="D1187" s="3">
        <v>45229</v>
      </c>
      <c r="E1187" t="s">
        <v>229</v>
      </c>
      <c r="F1187" t="s">
        <v>230</v>
      </c>
      <c r="G1187" t="s">
        <v>1521</v>
      </c>
      <c r="H1187" t="s">
        <v>10</v>
      </c>
      <c r="I1187" t="s">
        <v>17</v>
      </c>
      <c r="J1187" s="3">
        <v>45448</v>
      </c>
      <c r="K1187" s="3">
        <v>45234</v>
      </c>
      <c r="M1187" s="8" t="str">
        <f>IFERROR(IF(I1187="Booked",VLOOKUP(K1187,'FIN CAL LOOKUP'!$A:$J,7,1),IF(I1187="Complete",VLOOKUP(J1187,'FIN CAL LOOKUP'!$A:$J,7,1),VLOOKUP(D1187,'FIN CAL LOOKUP'!$A:$J,7,1))),"Not Applicable")</f>
        <v>JUN, FY24</v>
      </c>
      <c r="N1187" s="8" t="str">
        <f>IFERROR(IF(I1187="Booked",VLOOKUP(K1187,'FIN CAL LOOKUP'!$A:$J,10,1),IF(I1187="Complete",VLOOKUP(J1187,'FIN CAL LOOKUP'!$A:$J,10,1),VLOOKUP(D1187,'FIN CAL LOOKUP'!$A:$J,10,1))),"Not Applicable")</f>
        <v>Q4, FY24</v>
      </c>
    </row>
    <row r="1188" spans="1:14" x14ac:dyDescent="0.25">
      <c r="A1188" t="s">
        <v>30</v>
      </c>
      <c r="B1188" t="s">
        <v>156</v>
      </c>
      <c r="C1188" t="s">
        <v>32</v>
      </c>
      <c r="D1188" s="3">
        <v>45229</v>
      </c>
      <c r="E1188" t="s">
        <v>229</v>
      </c>
      <c r="F1188" t="s">
        <v>230</v>
      </c>
      <c r="G1188" t="s">
        <v>1521</v>
      </c>
      <c r="H1188" t="s">
        <v>11</v>
      </c>
      <c r="I1188" t="s">
        <v>17</v>
      </c>
      <c r="J1188" s="3">
        <v>45448</v>
      </c>
      <c r="K1188" s="3">
        <v>45234</v>
      </c>
      <c r="M1188" s="8" t="str">
        <f>IFERROR(IF(I1188="Booked",VLOOKUP(K1188,'FIN CAL LOOKUP'!$A:$J,7,1),IF(I1188="Complete",VLOOKUP(J1188,'FIN CAL LOOKUP'!$A:$J,7,1),VLOOKUP(D1188,'FIN CAL LOOKUP'!$A:$J,7,1))),"Not Applicable")</f>
        <v>JUN, FY24</v>
      </c>
      <c r="N1188" s="8" t="str">
        <f>IFERROR(IF(I1188="Booked",VLOOKUP(K1188,'FIN CAL LOOKUP'!$A:$J,10,1),IF(I1188="Complete",VLOOKUP(J1188,'FIN CAL LOOKUP'!$A:$J,10,1),VLOOKUP(D1188,'FIN CAL LOOKUP'!$A:$J,10,1))),"Not Applicable")</f>
        <v>Q4, FY24</v>
      </c>
    </row>
    <row r="1189" spans="1:14" x14ac:dyDescent="0.25">
      <c r="A1189" t="s">
        <v>30</v>
      </c>
      <c r="B1189" t="s">
        <v>156</v>
      </c>
      <c r="C1189" t="s">
        <v>32</v>
      </c>
      <c r="D1189" s="3">
        <v>45229</v>
      </c>
      <c r="E1189" t="s">
        <v>229</v>
      </c>
      <c r="F1189" t="s">
        <v>230</v>
      </c>
      <c r="G1189" t="s">
        <v>1521</v>
      </c>
      <c r="H1189" t="s">
        <v>11</v>
      </c>
      <c r="I1189" t="s">
        <v>17</v>
      </c>
      <c r="J1189" s="3">
        <v>45803</v>
      </c>
      <c r="K1189" s="3">
        <v>45769</v>
      </c>
      <c r="M1189" s="8" t="str">
        <f>IFERROR(IF(I1189="Booked",VLOOKUP(K1189,'FIN CAL LOOKUP'!$A:$J,7,1),IF(I1189="Complete",VLOOKUP(J1189,'FIN CAL LOOKUP'!$A:$J,7,1),VLOOKUP(D1189,'FIN CAL LOOKUP'!$A:$J,7,1))),"Not Applicable")</f>
        <v>MAY, FY25</v>
      </c>
      <c r="N1189" s="8" t="str">
        <f>IFERROR(IF(I1189="Booked",VLOOKUP(K1189,'FIN CAL LOOKUP'!$A:$J,10,1),IF(I1189="Complete",VLOOKUP(J1189,'FIN CAL LOOKUP'!$A:$J,10,1),VLOOKUP(D1189,'FIN CAL LOOKUP'!$A:$J,10,1))),"Not Applicable")</f>
        <v>Q4, FY25</v>
      </c>
    </row>
    <row r="1190" spans="1:14" x14ac:dyDescent="0.25">
      <c r="A1190" t="s">
        <v>30</v>
      </c>
      <c r="B1190" t="s">
        <v>156</v>
      </c>
      <c r="C1190" t="s">
        <v>32</v>
      </c>
      <c r="D1190" s="3">
        <v>45229</v>
      </c>
      <c r="E1190" t="s">
        <v>231</v>
      </c>
      <c r="F1190" t="s">
        <v>232</v>
      </c>
      <c r="G1190" t="s">
        <v>1522</v>
      </c>
      <c r="H1190" t="s">
        <v>4</v>
      </c>
      <c r="I1190" t="s">
        <v>17</v>
      </c>
      <c r="J1190" s="3">
        <v>45475</v>
      </c>
      <c r="K1190" s="3">
        <v>45235</v>
      </c>
      <c r="M1190" s="8" t="str">
        <f>IFERROR(IF(I1190="Booked",VLOOKUP(K1190,'FIN CAL LOOKUP'!$A:$J,7,1),IF(I1190="Complete",VLOOKUP(J1190,'FIN CAL LOOKUP'!$A:$J,7,1),VLOOKUP(D1190,'FIN CAL LOOKUP'!$A:$J,7,1))),"Not Applicable")</f>
        <v>JUL, FY25</v>
      </c>
      <c r="N1190" s="8" t="str">
        <f>IFERROR(IF(I1190="Booked",VLOOKUP(K1190,'FIN CAL LOOKUP'!$A:$J,10,1),IF(I1190="Complete",VLOOKUP(J1190,'FIN CAL LOOKUP'!$A:$J,10,1),VLOOKUP(D1190,'FIN CAL LOOKUP'!$A:$J,10,1))),"Not Applicable")</f>
        <v>Q1, FY25</v>
      </c>
    </row>
    <row r="1191" spans="1:14" x14ac:dyDescent="0.25">
      <c r="A1191" t="s">
        <v>30</v>
      </c>
      <c r="B1191" t="s">
        <v>156</v>
      </c>
      <c r="C1191" t="s">
        <v>32</v>
      </c>
      <c r="D1191" s="3">
        <v>45229</v>
      </c>
      <c r="E1191" t="s">
        <v>231</v>
      </c>
      <c r="F1191" t="s">
        <v>232</v>
      </c>
      <c r="G1191" t="s">
        <v>1522</v>
      </c>
      <c r="H1191" t="s">
        <v>7</v>
      </c>
      <c r="I1191" t="s">
        <v>17</v>
      </c>
      <c r="J1191" s="3">
        <v>45475</v>
      </c>
      <c r="K1191" s="3">
        <v>45235</v>
      </c>
      <c r="M1191" s="8" t="str">
        <f>IFERROR(IF(I1191="Booked",VLOOKUP(K1191,'FIN CAL LOOKUP'!$A:$J,7,1),IF(I1191="Complete",VLOOKUP(J1191,'FIN CAL LOOKUP'!$A:$J,7,1),VLOOKUP(D1191,'FIN CAL LOOKUP'!$A:$J,7,1))),"Not Applicable")</f>
        <v>JUL, FY25</v>
      </c>
      <c r="N1191" s="8" t="str">
        <f>IFERROR(IF(I1191="Booked",VLOOKUP(K1191,'FIN CAL LOOKUP'!$A:$J,10,1),IF(I1191="Complete",VLOOKUP(J1191,'FIN CAL LOOKUP'!$A:$J,10,1),VLOOKUP(D1191,'FIN CAL LOOKUP'!$A:$J,10,1))),"Not Applicable")</f>
        <v>Q1, FY25</v>
      </c>
    </row>
    <row r="1192" spans="1:14" x14ac:dyDescent="0.25">
      <c r="A1192" t="s">
        <v>30</v>
      </c>
      <c r="B1192" t="s">
        <v>156</v>
      </c>
      <c r="C1192" t="s">
        <v>32</v>
      </c>
      <c r="D1192" s="3">
        <v>45229</v>
      </c>
      <c r="E1192" t="s">
        <v>231</v>
      </c>
      <c r="F1192" t="s">
        <v>232</v>
      </c>
      <c r="G1192" t="s">
        <v>1522</v>
      </c>
      <c r="H1192" t="s">
        <v>1366</v>
      </c>
      <c r="I1192" t="s">
        <v>5</v>
      </c>
      <c r="J1192" s="3"/>
      <c r="K1192" s="3">
        <v>45806</v>
      </c>
      <c r="M1192" s="8" t="str">
        <f>IFERROR(IF(I1192="Booked",VLOOKUP(K1192,'FIN CAL LOOKUP'!$A:$J,7,1),IF(I1192="Complete",VLOOKUP(J1192,'FIN CAL LOOKUP'!$A:$J,7,1),VLOOKUP(D1192,'FIN CAL LOOKUP'!$A:$J,7,1))),"Not Applicable")</f>
        <v>MAY, FY25</v>
      </c>
      <c r="N1192" s="8" t="str">
        <f>IFERROR(IF(I1192="Booked",VLOOKUP(K1192,'FIN CAL LOOKUP'!$A:$J,10,1),IF(I1192="Complete",VLOOKUP(J1192,'FIN CAL LOOKUP'!$A:$J,10,1),VLOOKUP(D1192,'FIN CAL LOOKUP'!$A:$J,10,1))),"Not Applicable")</f>
        <v>Q4, FY25</v>
      </c>
    </row>
    <row r="1193" spans="1:14" x14ac:dyDescent="0.25">
      <c r="A1193" t="s">
        <v>30</v>
      </c>
      <c r="B1193" t="s">
        <v>156</v>
      </c>
      <c r="C1193" t="s">
        <v>32</v>
      </c>
      <c r="D1193" s="3">
        <v>45229</v>
      </c>
      <c r="E1193" t="s">
        <v>231</v>
      </c>
      <c r="F1193" t="s">
        <v>232</v>
      </c>
      <c r="G1193" t="s">
        <v>1522</v>
      </c>
      <c r="H1193" t="s">
        <v>1366</v>
      </c>
      <c r="I1193" t="s">
        <v>17</v>
      </c>
      <c r="J1193" s="3">
        <v>45485</v>
      </c>
      <c r="K1193" s="3">
        <v>45351</v>
      </c>
      <c r="M1193" s="8" t="str">
        <f>IFERROR(IF(I1193="Booked",VLOOKUP(K1193,'FIN CAL LOOKUP'!$A:$J,7,1),IF(I1193="Complete",VLOOKUP(J1193,'FIN CAL LOOKUP'!$A:$J,7,1),VLOOKUP(D1193,'FIN CAL LOOKUP'!$A:$J,7,1))),"Not Applicable")</f>
        <v>JUL, FY25</v>
      </c>
      <c r="N1193" s="8" t="str">
        <f>IFERROR(IF(I1193="Booked",VLOOKUP(K1193,'FIN CAL LOOKUP'!$A:$J,10,1),IF(I1193="Complete",VLOOKUP(J1193,'FIN CAL LOOKUP'!$A:$J,10,1),VLOOKUP(D1193,'FIN CAL LOOKUP'!$A:$J,10,1))),"Not Applicable")</f>
        <v>Q1, FY25</v>
      </c>
    </row>
    <row r="1194" spans="1:14" x14ac:dyDescent="0.25">
      <c r="A1194" t="s">
        <v>30</v>
      </c>
      <c r="B1194" t="s">
        <v>156</v>
      </c>
      <c r="C1194" t="s">
        <v>32</v>
      </c>
      <c r="D1194" s="3">
        <v>45229</v>
      </c>
      <c r="E1194" t="s">
        <v>231</v>
      </c>
      <c r="F1194" t="s">
        <v>232</v>
      </c>
      <c r="G1194" t="s">
        <v>1522</v>
      </c>
      <c r="H1194" t="s">
        <v>1367</v>
      </c>
      <c r="I1194" t="s">
        <v>5</v>
      </c>
      <c r="J1194" s="3"/>
      <c r="K1194" s="3">
        <v>45809</v>
      </c>
      <c r="M1194" s="8" t="str">
        <f>IFERROR(IF(I1194="Booked",VLOOKUP(K1194,'FIN CAL LOOKUP'!$A:$J,7,1),IF(I1194="Complete",VLOOKUP(J1194,'FIN CAL LOOKUP'!$A:$J,7,1),VLOOKUP(D1194,'FIN CAL LOOKUP'!$A:$J,7,1))),"Not Applicable")</f>
        <v>MAY, FY25</v>
      </c>
      <c r="N1194" s="8" t="str">
        <f>IFERROR(IF(I1194="Booked",VLOOKUP(K1194,'FIN CAL LOOKUP'!$A:$J,10,1),IF(I1194="Complete",VLOOKUP(J1194,'FIN CAL LOOKUP'!$A:$J,10,1),VLOOKUP(D1194,'FIN CAL LOOKUP'!$A:$J,10,1))),"Not Applicable")</f>
        <v>Q4, FY25</v>
      </c>
    </row>
    <row r="1195" spans="1:14" x14ac:dyDescent="0.25">
      <c r="A1195" t="s">
        <v>30</v>
      </c>
      <c r="B1195" t="s">
        <v>156</v>
      </c>
      <c r="C1195" t="s">
        <v>32</v>
      </c>
      <c r="D1195" s="3">
        <v>45229</v>
      </c>
      <c r="E1195" t="s">
        <v>231</v>
      </c>
      <c r="F1195" t="s">
        <v>232</v>
      </c>
      <c r="G1195" t="s">
        <v>1522</v>
      </c>
      <c r="H1195" t="s">
        <v>1367</v>
      </c>
      <c r="I1195" t="s">
        <v>17</v>
      </c>
      <c r="J1195" s="3">
        <v>45485</v>
      </c>
      <c r="K1195" s="3">
        <v>45351</v>
      </c>
      <c r="M1195" s="8" t="str">
        <f>IFERROR(IF(I1195="Booked",VLOOKUP(K1195,'FIN CAL LOOKUP'!$A:$J,7,1),IF(I1195="Complete",VLOOKUP(J1195,'FIN CAL LOOKUP'!$A:$J,7,1),VLOOKUP(D1195,'FIN CAL LOOKUP'!$A:$J,7,1))),"Not Applicable")</f>
        <v>JUL, FY25</v>
      </c>
      <c r="N1195" s="8" t="str">
        <f>IFERROR(IF(I1195="Booked",VLOOKUP(K1195,'FIN CAL LOOKUP'!$A:$J,10,1),IF(I1195="Complete",VLOOKUP(J1195,'FIN CAL LOOKUP'!$A:$J,10,1),VLOOKUP(D1195,'FIN CAL LOOKUP'!$A:$J,10,1))),"Not Applicable")</f>
        <v>Q1, FY25</v>
      </c>
    </row>
    <row r="1196" spans="1:14" x14ac:dyDescent="0.25">
      <c r="A1196" t="s">
        <v>30</v>
      </c>
      <c r="B1196" t="s">
        <v>156</v>
      </c>
      <c r="C1196" t="s">
        <v>32</v>
      </c>
      <c r="D1196" s="3">
        <v>45229</v>
      </c>
      <c r="E1196" t="s">
        <v>231</v>
      </c>
      <c r="F1196" t="s">
        <v>232</v>
      </c>
      <c r="G1196" t="s">
        <v>1522</v>
      </c>
      <c r="H1196" t="s">
        <v>1367</v>
      </c>
      <c r="I1196" t="s">
        <v>17</v>
      </c>
      <c r="J1196" s="3">
        <v>45488</v>
      </c>
      <c r="K1196" s="3">
        <v>45488</v>
      </c>
      <c r="M1196" s="8" t="str">
        <f>IFERROR(IF(I1196="Booked",VLOOKUP(K1196,'FIN CAL LOOKUP'!$A:$J,7,1),IF(I1196="Complete",VLOOKUP(J1196,'FIN CAL LOOKUP'!$A:$J,7,1),VLOOKUP(D1196,'FIN CAL LOOKUP'!$A:$J,7,1))),"Not Applicable")</f>
        <v>JUL, FY25</v>
      </c>
      <c r="N1196" s="8" t="str">
        <f>IFERROR(IF(I1196="Booked",VLOOKUP(K1196,'FIN CAL LOOKUP'!$A:$J,10,1),IF(I1196="Complete",VLOOKUP(J1196,'FIN CAL LOOKUP'!$A:$J,10,1),VLOOKUP(D1196,'FIN CAL LOOKUP'!$A:$J,10,1))),"Not Applicable")</f>
        <v>Q1, FY25</v>
      </c>
    </row>
    <row r="1197" spans="1:14" x14ac:dyDescent="0.25">
      <c r="A1197" t="s">
        <v>30</v>
      </c>
      <c r="B1197" t="s">
        <v>156</v>
      </c>
      <c r="C1197" t="s">
        <v>32</v>
      </c>
      <c r="D1197" s="3">
        <v>45229</v>
      </c>
      <c r="E1197" t="s">
        <v>231</v>
      </c>
      <c r="F1197" t="s">
        <v>232</v>
      </c>
      <c r="G1197" t="s">
        <v>1522</v>
      </c>
      <c r="H1197" t="s">
        <v>1368</v>
      </c>
      <c r="I1197" t="s">
        <v>5</v>
      </c>
      <c r="J1197" s="3"/>
      <c r="K1197" s="3">
        <v>45806</v>
      </c>
      <c r="M1197" s="8" t="str">
        <f>IFERROR(IF(I1197="Booked",VLOOKUP(K1197,'FIN CAL LOOKUP'!$A:$J,7,1),IF(I1197="Complete",VLOOKUP(J1197,'FIN CAL LOOKUP'!$A:$J,7,1),VLOOKUP(D1197,'FIN CAL LOOKUP'!$A:$J,7,1))),"Not Applicable")</f>
        <v>MAY, FY25</v>
      </c>
      <c r="N1197" s="8" t="str">
        <f>IFERROR(IF(I1197="Booked",VLOOKUP(K1197,'FIN CAL LOOKUP'!$A:$J,10,1),IF(I1197="Complete",VLOOKUP(J1197,'FIN CAL LOOKUP'!$A:$J,10,1),VLOOKUP(D1197,'FIN CAL LOOKUP'!$A:$J,10,1))),"Not Applicable")</f>
        <v>Q4, FY25</v>
      </c>
    </row>
    <row r="1198" spans="1:14" x14ac:dyDescent="0.25">
      <c r="A1198" t="s">
        <v>30</v>
      </c>
      <c r="B1198" t="s">
        <v>156</v>
      </c>
      <c r="C1198" t="s">
        <v>32</v>
      </c>
      <c r="D1198" s="3">
        <v>45229</v>
      </c>
      <c r="E1198" t="s">
        <v>231</v>
      </c>
      <c r="F1198" t="s">
        <v>232</v>
      </c>
      <c r="G1198" t="s">
        <v>1522</v>
      </c>
      <c r="H1198" t="s">
        <v>1368</v>
      </c>
      <c r="I1198" t="s">
        <v>17</v>
      </c>
      <c r="J1198" s="3">
        <v>45485</v>
      </c>
      <c r="K1198" s="3">
        <v>45351</v>
      </c>
      <c r="M1198" s="8" t="str">
        <f>IFERROR(IF(I1198="Booked",VLOOKUP(K1198,'FIN CAL LOOKUP'!$A:$J,7,1),IF(I1198="Complete",VLOOKUP(J1198,'FIN CAL LOOKUP'!$A:$J,7,1),VLOOKUP(D1198,'FIN CAL LOOKUP'!$A:$J,7,1))),"Not Applicable")</f>
        <v>JUL, FY25</v>
      </c>
      <c r="N1198" s="8" t="str">
        <f>IFERROR(IF(I1198="Booked",VLOOKUP(K1198,'FIN CAL LOOKUP'!$A:$J,10,1),IF(I1198="Complete",VLOOKUP(J1198,'FIN CAL LOOKUP'!$A:$J,10,1),VLOOKUP(D1198,'FIN CAL LOOKUP'!$A:$J,10,1))),"Not Applicable")</f>
        <v>Q1, FY25</v>
      </c>
    </row>
    <row r="1199" spans="1:14" x14ac:dyDescent="0.25">
      <c r="A1199" t="s">
        <v>30</v>
      </c>
      <c r="B1199" t="s">
        <v>156</v>
      </c>
      <c r="C1199" t="s">
        <v>32</v>
      </c>
      <c r="D1199" s="3">
        <v>45229</v>
      </c>
      <c r="E1199" t="s">
        <v>231</v>
      </c>
      <c r="F1199" t="s">
        <v>232</v>
      </c>
      <c r="G1199" t="s">
        <v>1522</v>
      </c>
      <c r="H1199" t="s">
        <v>1369</v>
      </c>
      <c r="I1199" t="s">
        <v>5</v>
      </c>
      <c r="J1199" s="3"/>
      <c r="K1199" s="3">
        <v>45806</v>
      </c>
      <c r="M1199" s="8" t="str">
        <f>IFERROR(IF(I1199="Booked",VLOOKUP(K1199,'FIN CAL LOOKUP'!$A:$J,7,1),IF(I1199="Complete",VLOOKUP(J1199,'FIN CAL LOOKUP'!$A:$J,7,1),VLOOKUP(D1199,'FIN CAL LOOKUP'!$A:$J,7,1))),"Not Applicable")</f>
        <v>MAY, FY25</v>
      </c>
      <c r="N1199" s="8" t="str">
        <f>IFERROR(IF(I1199="Booked",VLOOKUP(K1199,'FIN CAL LOOKUP'!$A:$J,10,1),IF(I1199="Complete",VLOOKUP(J1199,'FIN CAL LOOKUP'!$A:$J,10,1),VLOOKUP(D1199,'FIN CAL LOOKUP'!$A:$J,10,1))),"Not Applicable")</f>
        <v>Q4, FY25</v>
      </c>
    </row>
    <row r="1200" spans="1:14" x14ac:dyDescent="0.25">
      <c r="A1200" t="s">
        <v>30</v>
      </c>
      <c r="B1200" t="s">
        <v>156</v>
      </c>
      <c r="C1200" t="s">
        <v>32</v>
      </c>
      <c r="D1200" s="3">
        <v>45229</v>
      </c>
      <c r="E1200" t="s">
        <v>231</v>
      </c>
      <c r="F1200" t="s">
        <v>232</v>
      </c>
      <c r="G1200" t="s">
        <v>1522</v>
      </c>
      <c r="H1200" t="s">
        <v>1369</v>
      </c>
      <c r="I1200" t="s">
        <v>17</v>
      </c>
      <c r="J1200" s="3">
        <v>45485</v>
      </c>
      <c r="K1200" s="3">
        <v>45351</v>
      </c>
      <c r="M1200" s="8" t="str">
        <f>IFERROR(IF(I1200="Booked",VLOOKUP(K1200,'FIN CAL LOOKUP'!$A:$J,7,1),IF(I1200="Complete",VLOOKUP(J1200,'FIN CAL LOOKUP'!$A:$J,7,1),VLOOKUP(D1200,'FIN CAL LOOKUP'!$A:$J,7,1))),"Not Applicable")</f>
        <v>JUL, FY25</v>
      </c>
      <c r="N1200" s="8" t="str">
        <f>IFERROR(IF(I1200="Booked",VLOOKUP(K1200,'FIN CAL LOOKUP'!$A:$J,10,1),IF(I1200="Complete",VLOOKUP(J1200,'FIN CAL LOOKUP'!$A:$J,10,1),VLOOKUP(D1200,'FIN CAL LOOKUP'!$A:$J,10,1))),"Not Applicable")</f>
        <v>Q1, FY25</v>
      </c>
    </row>
    <row r="1201" spans="1:14" x14ac:dyDescent="0.25">
      <c r="A1201" t="s">
        <v>30</v>
      </c>
      <c r="B1201" t="s">
        <v>156</v>
      </c>
      <c r="C1201" t="s">
        <v>32</v>
      </c>
      <c r="D1201" s="3">
        <v>45229</v>
      </c>
      <c r="E1201" t="s">
        <v>231</v>
      </c>
      <c r="F1201" t="s">
        <v>232</v>
      </c>
      <c r="G1201" t="s">
        <v>1522</v>
      </c>
      <c r="H1201" t="s">
        <v>1370</v>
      </c>
      <c r="I1201" t="s">
        <v>5</v>
      </c>
      <c r="J1201" s="3"/>
      <c r="K1201" s="3">
        <v>45809</v>
      </c>
      <c r="M1201" s="8" t="str">
        <f>IFERROR(IF(I1201="Booked",VLOOKUP(K1201,'FIN CAL LOOKUP'!$A:$J,7,1),IF(I1201="Complete",VLOOKUP(J1201,'FIN CAL LOOKUP'!$A:$J,7,1),VLOOKUP(D1201,'FIN CAL LOOKUP'!$A:$J,7,1))),"Not Applicable")</f>
        <v>MAY, FY25</v>
      </c>
      <c r="N1201" s="8" t="str">
        <f>IFERROR(IF(I1201="Booked",VLOOKUP(K1201,'FIN CAL LOOKUP'!$A:$J,10,1),IF(I1201="Complete",VLOOKUP(J1201,'FIN CAL LOOKUP'!$A:$J,10,1),VLOOKUP(D1201,'FIN CAL LOOKUP'!$A:$J,10,1))),"Not Applicable")</f>
        <v>Q4, FY25</v>
      </c>
    </row>
    <row r="1202" spans="1:14" x14ac:dyDescent="0.25">
      <c r="A1202" t="s">
        <v>30</v>
      </c>
      <c r="B1202" t="s">
        <v>156</v>
      </c>
      <c r="C1202" t="s">
        <v>32</v>
      </c>
      <c r="D1202" s="3">
        <v>45229</v>
      </c>
      <c r="E1202" t="s">
        <v>231</v>
      </c>
      <c r="F1202" t="s">
        <v>232</v>
      </c>
      <c r="G1202" t="s">
        <v>1522</v>
      </c>
      <c r="H1202" t="s">
        <v>1370</v>
      </c>
      <c r="I1202" t="s">
        <v>17</v>
      </c>
      <c r="J1202" s="3">
        <v>45488</v>
      </c>
      <c r="K1202" s="3">
        <v>45351</v>
      </c>
      <c r="M1202" s="8" t="str">
        <f>IFERROR(IF(I1202="Booked",VLOOKUP(K1202,'FIN CAL LOOKUP'!$A:$J,7,1),IF(I1202="Complete",VLOOKUP(J1202,'FIN CAL LOOKUP'!$A:$J,7,1),VLOOKUP(D1202,'FIN CAL LOOKUP'!$A:$J,7,1))),"Not Applicable")</f>
        <v>JUL, FY25</v>
      </c>
      <c r="N1202" s="8" t="str">
        <f>IFERROR(IF(I1202="Booked",VLOOKUP(K1202,'FIN CAL LOOKUP'!$A:$J,10,1),IF(I1202="Complete",VLOOKUP(J1202,'FIN CAL LOOKUP'!$A:$J,10,1),VLOOKUP(D1202,'FIN CAL LOOKUP'!$A:$J,10,1))),"Not Applicable")</f>
        <v>Q1, FY25</v>
      </c>
    </row>
    <row r="1203" spans="1:14" x14ac:dyDescent="0.25">
      <c r="A1203" t="s">
        <v>30</v>
      </c>
      <c r="B1203" t="s">
        <v>156</v>
      </c>
      <c r="C1203" t="s">
        <v>32</v>
      </c>
      <c r="D1203" s="3">
        <v>45229</v>
      </c>
      <c r="E1203" t="s">
        <v>231</v>
      </c>
      <c r="F1203" t="s">
        <v>232</v>
      </c>
      <c r="G1203" t="s">
        <v>1522</v>
      </c>
      <c r="H1203" t="s">
        <v>8</v>
      </c>
      <c r="I1203" t="s">
        <v>17</v>
      </c>
      <c r="J1203" s="3">
        <v>45475</v>
      </c>
      <c r="K1203" s="3">
        <v>45235</v>
      </c>
      <c r="M1203" s="8" t="str">
        <f>IFERROR(IF(I1203="Booked",VLOOKUP(K1203,'FIN CAL LOOKUP'!$A:$J,7,1),IF(I1203="Complete",VLOOKUP(J1203,'FIN CAL LOOKUP'!$A:$J,7,1),VLOOKUP(D1203,'FIN CAL LOOKUP'!$A:$J,7,1))),"Not Applicable")</f>
        <v>JUL, FY25</v>
      </c>
      <c r="N1203" s="8" t="str">
        <f>IFERROR(IF(I1203="Booked",VLOOKUP(K1203,'FIN CAL LOOKUP'!$A:$J,10,1),IF(I1203="Complete",VLOOKUP(J1203,'FIN CAL LOOKUP'!$A:$J,10,1),VLOOKUP(D1203,'FIN CAL LOOKUP'!$A:$J,10,1))),"Not Applicable")</f>
        <v>Q1, FY25</v>
      </c>
    </row>
    <row r="1204" spans="1:14" x14ac:dyDescent="0.25">
      <c r="A1204" t="s">
        <v>30</v>
      </c>
      <c r="B1204" t="s">
        <v>156</v>
      </c>
      <c r="C1204" t="s">
        <v>32</v>
      </c>
      <c r="D1204" s="3">
        <v>45229</v>
      </c>
      <c r="E1204" t="s">
        <v>231</v>
      </c>
      <c r="F1204" t="s">
        <v>232</v>
      </c>
      <c r="G1204" t="s">
        <v>1522</v>
      </c>
      <c r="H1204" t="s">
        <v>9</v>
      </c>
      <c r="I1204" t="s">
        <v>17</v>
      </c>
      <c r="J1204" s="3">
        <v>45475</v>
      </c>
      <c r="K1204" s="3">
        <v>45235</v>
      </c>
      <c r="M1204" s="8" t="str">
        <f>IFERROR(IF(I1204="Booked",VLOOKUP(K1204,'FIN CAL LOOKUP'!$A:$J,7,1),IF(I1204="Complete",VLOOKUP(J1204,'FIN CAL LOOKUP'!$A:$J,7,1),VLOOKUP(D1204,'FIN CAL LOOKUP'!$A:$J,7,1))),"Not Applicable")</f>
        <v>JUL, FY25</v>
      </c>
      <c r="N1204" s="8" t="str">
        <f>IFERROR(IF(I1204="Booked",VLOOKUP(K1204,'FIN CAL LOOKUP'!$A:$J,10,1),IF(I1204="Complete",VLOOKUP(J1204,'FIN CAL LOOKUP'!$A:$J,10,1),VLOOKUP(D1204,'FIN CAL LOOKUP'!$A:$J,10,1))),"Not Applicable")</f>
        <v>Q1, FY25</v>
      </c>
    </row>
    <row r="1205" spans="1:14" x14ac:dyDescent="0.25">
      <c r="A1205" t="s">
        <v>30</v>
      </c>
      <c r="B1205" t="s">
        <v>156</v>
      </c>
      <c r="C1205" t="s">
        <v>32</v>
      </c>
      <c r="D1205" s="3">
        <v>45229</v>
      </c>
      <c r="E1205" t="s">
        <v>231</v>
      </c>
      <c r="F1205" t="s">
        <v>232</v>
      </c>
      <c r="G1205" t="s">
        <v>1522</v>
      </c>
      <c r="H1205" t="s">
        <v>10</v>
      </c>
      <c r="I1205" t="s">
        <v>17</v>
      </c>
      <c r="J1205" s="3">
        <v>45471</v>
      </c>
      <c r="K1205" s="3">
        <v>45235</v>
      </c>
      <c r="M1205" s="8" t="str">
        <f>IFERROR(IF(I1205="Booked",VLOOKUP(K1205,'FIN CAL LOOKUP'!$A:$J,7,1),IF(I1205="Complete",VLOOKUP(J1205,'FIN CAL LOOKUP'!$A:$J,7,1),VLOOKUP(D1205,'FIN CAL LOOKUP'!$A:$J,7,1))),"Not Applicable")</f>
        <v>JUN, FY24</v>
      </c>
      <c r="N1205" s="8" t="str">
        <f>IFERROR(IF(I1205="Booked",VLOOKUP(K1205,'FIN CAL LOOKUP'!$A:$J,10,1),IF(I1205="Complete",VLOOKUP(J1205,'FIN CAL LOOKUP'!$A:$J,10,1),VLOOKUP(D1205,'FIN CAL LOOKUP'!$A:$J,10,1))),"Not Applicable")</f>
        <v>Q4, FY24</v>
      </c>
    </row>
    <row r="1206" spans="1:14" x14ac:dyDescent="0.25">
      <c r="A1206" t="s">
        <v>30</v>
      </c>
      <c r="B1206" t="s">
        <v>156</v>
      </c>
      <c r="C1206" t="s">
        <v>32</v>
      </c>
      <c r="D1206" s="3">
        <v>45229</v>
      </c>
      <c r="E1206" t="s">
        <v>231</v>
      </c>
      <c r="F1206" t="s">
        <v>232</v>
      </c>
      <c r="G1206" t="s">
        <v>1522</v>
      </c>
      <c r="H1206" t="s">
        <v>11</v>
      </c>
      <c r="I1206" t="s">
        <v>5</v>
      </c>
      <c r="J1206" s="3"/>
      <c r="K1206" s="3">
        <v>45803</v>
      </c>
      <c r="M1206" s="8" t="str">
        <f>IFERROR(IF(I1206="Booked",VLOOKUP(K1206,'FIN CAL LOOKUP'!$A:$J,7,1),IF(I1206="Complete",VLOOKUP(J1206,'FIN CAL LOOKUP'!$A:$J,7,1),VLOOKUP(D1206,'FIN CAL LOOKUP'!$A:$J,7,1))),"Not Applicable")</f>
        <v>MAY, FY25</v>
      </c>
      <c r="N1206" s="8" t="str">
        <f>IFERROR(IF(I1206="Booked",VLOOKUP(K1206,'FIN CAL LOOKUP'!$A:$J,10,1),IF(I1206="Complete",VLOOKUP(J1206,'FIN CAL LOOKUP'!$A:$J,10,1),VLOOKUP(D1206,'FIN CAL LOOKUP'!$A:$J,10,1))),"Not Applicable")</f>
        <v>Q4, FY25</v>
      </c>
    </row>
    <row r="1207" spans="1:14" x14ac:dyDescent="0.25">
      <c r="A1207" t="s">
        <v>30</v>
      </c>
      <c r="B1207" t="s">
        <v>156</v>
      </c>
      <c r="C1207" t="s">
        <v>32</v>
      </c>
      <c r="D1207" s="3">
        <v>45229</v>
      </c>
      <c r="E1207" t="s">
        <v>231</v>
      </c>
      <c r="F1207" t="s">
        <v>232</v>
      </c>
      <c r="G1207" t="s">
        <v>1522</v>
      </c>
      <c r="H1207" t="s">
        <v>11</v>
      </c>
      <c r="I1207" t="s">
        <v>17</v>
      </c>
      <c r="J1207" s="3">
        <v>45482</v>
      </c>
      <c r="K1207" s="3">
        <v>45235</v>
      </c>
      <c r="M1207" s="8" t="str">
        <f>IFERROR(IF(I1207="Booked",VLOOKUP(K1207,'FIN CAL LOOKUP'!$A:$J,7,1),IF(I1207="Complete",VLOOKUP(J1207,'FIN CAL LOOKUP'!$A:$J,7,1),VLOOKUP(D1207,'FIN CAL LOOKUP'!$A:$J,7,1))),"Not Applicable")</f>
        <v>JUL, FY25</v>
      </c>
      <c r="N1207" s="8" t="str">
        <f>IFERROR(IF(I1207="Booked",VLOOKUP(K1207,'FIN CAL LOOKUP'!$A:$J,10,1),IF(I1207="Complete",VLOOKUP(J1207,'FIN CAL LOOKUP'!$A:$J,10,1),VLOOKUP(D1207,'FIN CAL LOOKUP'!$A:$J,10,1))),"Not Applicable")</f>
        <v>Q1, FY25</v>
      </c>
    </row>
    <row r="1208" spans="1:14" x14ac:dyDescent="0.25">
      <c r="A1208" t="s">
        <v>1</v>
      </c>
      <c r="B1208" t="s">
        <v>2</v>
      </c>
      <c r="C1208" t="s">
        <v>14</v>
      </c>
      <c r="D1208" s="3">
        <v>45215</v>
      </c>
      <c r="E1208" t="s">
        <v>233</v>
      </c>
      <c r="F1208" t="s">
        <v>234</v>
      </c>
      <c r="G1208" t="s">
        <v>235</v>
      </c>
      <c r="H1208" t="s">
        <v>4</v>
      </c>
      <c r="I1208" t="s">
        <v>17</v>
      </c>
      <c r="J1208" s="3">
        <v>45600</v>
      </c>
      <c r="K1208" s="3">
        <v>45214</v>
      </c>
      <c r="M1208" s="8" t="str">
        <f>IFERROR(IF(I1208="Booked",VLOOKUP(K1208,'FIN CAL LOOKUP'!$A:$J,7,1),IF(I1208="Complete",VLOOKUP(J1208,'FIN CAL LOOKUP'!$A:$J,7,1),VLOOKUP(D1208,'FIN CAL LOOKUP'!$A:$J,7,1))),"Not Applicable")</f>
        <v>NOV, FY25</v>
      </c>
      <c r="N1208" s="8" t="str">
        <f>IFERROR(IF(I1208="Booked",VLOOKUP(K1208,'FIN CAL LOOKUP'!$A:$J,10,1),IF(I1208="Complete",VLOOKUP(J1208,'FIN CAL LOOKUP'!$A:$J,10,1),VLOOKUP(D1208,'FIN CAL LOOKUP'!$A:$J,10,1))),"Not Applicable")</f>
        <v>Q2, FY25</v>
      </c>
    </row>
    <row r="1209" spans="1:14" x14ac:dyDescent="0.25">
      <c r="A1209" t="s">
        <v>1</v>
      </c>
      <c r="B1209" t="s">
        <v>2</v>
      </c>
      <c r="C1209" t="s">
        <v>14</v>
      </c>
      <c r="D1209" s="3">
        <v>45215</v>
      </c>
      <c r="E1209" t="s">
        <v>233</v>
      </c>
      <c r="F1209" t="s">
        <v>234</v>
      </c>
      <c r="G1209" t="s">
        <v>235</v>
      </c>
      <c r="H1209" t="s">
        <v>7</v>
      </c>
      <c r="I1209" t="s">
        <v>17</v>
      </c>
      <c r="J1209" s="3">
        <v>45600</v>
      </c>
      <c r="K1209" s="3">
        <v>45214</v>
      </c>
      <c r="L1209" t="s">
        <v>1523</v>
      </c>
      <c r="M1209" s="8" t="str">
        <f>IFERROR(IF(I1209="Booked",VLOOKUP(K1209,'FIN CAL LOOKUP'!$A:$J,7,1),IF(I1209="Complete",VLOOKUP(J1209,'FIN CAL LOOKUP'!$A:$J,7,1),VLOOKUP(D1209,'FIN CAL LOOKUP'!$A:$J,7,1))),"Not Applicable")</f>
        <v>NOV, FY25</v>
      </c>
      <c r="N1209" s="8" t="str">
        <f>IFERROR(IF(I1209="Booked",VLOOKUP(K1209,'FIN CAL LOOKUP'!$A:$J,10,1),IF(I1209="Complete",VLOOKUP(J1209,'FIN CAL LOOKUP'!$A:$J,10,1),VLOOKUP(D1209,'FIN CAL LOOKUP'!$A:$J,10,1))),"Not Applicable")</f>
        <v>Q2, FY25</v>
      </c>
    </row>
    <row r="1210" spans="1:14" x14ac:dyDescent="0.25">
      <c r="A1210" t="s">
        <v>1</v>
      </c>
      <c r="B1210" t="s">
        <v>2</v>
      </c>
      <c r="C1210" t="s">
        <v>14</v>
      </c>
      <c r="D1210" s="3">
        <v>45215</v>
      </c>
      <c r="E1210" t="s">
        <v>233</v>
      </c>
      <c r="F1210" t="s">
        <v>234</v>
      </c>
      <c r="G1210" t="s">
        <v>235</v>
      </c>
      <c r="H1210" t="s">
        <v>1366</v>
      </c>
      <c r="I1210" t="s">
        <v>5</v>
      </c>
      <c r="J1210" s="3"/>
      <c r="K1210" s="3">
        <v>45351</v>
      </c>
      <c r="M1210" s="8" t="str">
        <f>IFERROR(IF(I1210="Booked",VLOOKUP(K1210,'FIN CAL LOOKUP'!$A:$J,7,1),IF(I1210="Complete",VLOOKUP(J1210,'FIN CAL LOOKUP'!$A:$J,7,1),VLOOKUP(D1210,'FIN CAL LOOKUP'!$A:$J,7,1))),"Not Applicable")</f>
        <v>MAR, FY24</v>
      </c>
      <c r="N1210" s="8" t="str">
        <f>IFERROR(IF(I1210="Booked",VLOOKUP(K1210,'FIN CAL LOOKUP'!$A:$J,10,1),IF(I1210="Complete",VLOOKUP(J1210,'FIN CAL LOOKUP'!$A:$J,10,1),VLOOKUP(D1210,'FIN CAL LOOKUP'!$A:$J,10,1))),"Not Applicable")</f>
        <v>Q3, FY24</v>
      </c>
    </row>
    <row r="1211" spans="1:14" x14ac:dyDescent="0.25">
      <c r="A1211" t="s">
        <v>1</v>
      </c>
      <c r="B1211" t="s">
        <v>2</v>
      </c>
      <c r="C1211" t="s">
        <v>14</v>
      </c>
      <c r="D1211" s="3">
        <v>45215</v>
      </c>
      <c r="E1211" t="s">
        <v>233</v>
      </c>
      <c r="F1211" t="s">
        <v>234</v>
      </c>
      <c r="G1211" t="s">
        <v>235</v>
      </c>
      <c r="H1211" t="s">
        <v>1367</v>
      </c>
      <c r="I1211" t="s">
        <v>5</v>
      </c>
      <c r="J1211" s="3"/>
      <c r="K1211" s="3">
        <v>45351</v>
      </c>
      <c r="M1211" s="8" t="str">
        <f>IFERROR(IF(I1211="Booked",VLOOKUP(K1211,'FIN CAL LOOKUP'!$A:$J,7,1),IF(I1211="Complete",VLOOKUP(J1211,'FIN CAL LOOKUP'!$A:$J,7,1),VLOOKUP(D1211,'FIN CAL LOOKUP'!$A:$J,7,1))),"Not Applicable")</f>
        <v>MAR, FY24</v>
      </c>
      <c r="N1211" s="8" t="str">
        <f>IFERROR(IF(I1211="Booked",VLOOKUP(K1211,'FIN CAL LOOKUP'!$A:$J,10,1),IF(I1211="Complete",VLOOKUP(J1211,'FIN CAL LOOKUP'!$A:$J,10,1),VLOOKUP(D1211,'FIN CAL LOOKUP'!$A:$J,10,1))),"Not Applicable")</f>
        <v>Q3, FY24</v>
      </c>
    </row>
    <row r="1212" spans="1:14" x14ac:dyDescent="0.25">
      <c r="A1212" t="s">
        <v>1</v>
      </c>
      <c r="B1212" t="s">
        <v>2</v>
      </c>
      <c r="C1212" t="s">
        <v>14</v>
      </c>
      <c r="D1212" s="3">
        <v>45215</v>
      </c>
      <c r="E1212" t="s">
        <v>233</v>
      </c>
      <c r="F1212" t="s">
        <v>234</v>
      </c>
      <c r="G1212" t="s">
        <v>235</v>
      </c>
      <c r="H1212" t="s">
        <v>1368</v>
      </c>
      <c r="I1212" t="s">
        <v>5</v>
      </c>
      <c r="J1212" s="3"/>
      <c r="K1212" s="3">
        <v>45351</v>
      </c>
      <c r="M1212" s="8" t="str">
        <f>IFERROR(IF(I1212="Booked",VLOOKUP(K1212,'FIN CAL LOOKUP'!$A:$J,7,1),IF(I1212="Complete",VLOOKUP(J1212,'FIN CAL LOOKUP'!$A:$J,7,1),VLOOKUP(D1212,'FIN CAL LOOKUP'!$A:$J,7,1))),"Not Applicable")</f>
        <v>MAR, FY24</v>
      </c>
      <c r="N1212" s="8" t="str">
        <f>IFERROR(IF(I1212="Booked",VLOOKUP(K1212,'FIN CAL LOOKUP'!$A:$J,10,1),IF(I1212="Complete",VLOOKUP(J1212,'FIN CAL LOOKUP'!$A:$J,10,1),VLOOKUP(D1212,'FIN CAL LOOKUP'!$A:$J,10,1))),"Not Applicable")</f>
        <v>Q3, FY24</v>
      </c>
    </row>
    <row r="1213" spans="1:14" x14ac:dyDescent="0.25">
      <c r="A1213" t="s">
        <v>1</v>
      </c>
      <c r="B1213" t="s">
        <v>2</v>
      </c>
      <c r="C1213" t="s">
        <v>14</v>
      </c>
      <c r="D1213" s="3">
        <v>45215</v>
      </c>
      <c r="E1213" t="s">
        <v>233</v>
      </c>
      <c r="F1213" t="s">
        <v>234</v>
      </c>
      <c r="G1213" t="s">
        <v>235</v>
      </c>
      <c r="H1213" t="s">
        <v>1369</v>
      </c>
      <c r="I1213" t="s">
        <v>5</v>
      </c>
      <c r="J1213" s="3"/>
      <c r="K1213" s="3">
        <v>45351</v>
      </c>
      <c r="M1213" s="8" t="str">
        <f>IFERROR(IF(I1213="Booked",VLOOKUP(K1213,'FIN CAL LOOKUP'!$A:$J,7,1),IF(I1213="Complete",VLOOKUP(J1213,'FIN CAL LOOKUP'!$A:$J,7,1),VLOOKUP(D1213,'FIN CAL LOOKUP'!$A:$J,7,1))),"Not Applicable")</f>
        <v>MAR, FY24</v>
      </c>
      <c r="N1213" s="8" t="str">
        <f>IFERROR(IF(I1213="Booked",VLOOKUP(K1213,'FIN CAL LOOKUP'!$A:$J,10,1),IF(I1213="Complete",VLOOKUP(J1213,'FIN CAL LOOKUP'!$A:$J,10,1),VLOOKUP(D1213,'FIN CAL LOOKUP'!$A:$J,10,1))),"Not Applicable")</f>
        <v>Q3, FY24</v>
      </c>
    </row>
    <row r="1214" spans="1:14" x14ac:dyDescent="0.25">
      <c r="A1214" t="s">
        <v>1</v>
      </c>
      <c r="B1214" t="s">
        <v>2</v>
      </c>
      <c r="C1214" t="s">
        <v>14</v>
      </c>
      <c r="D1214" s="3">
        <v>45215</v>
      </c>
      <c r="E1214" t="s">
        <v>233</v>
      </c>
      <c r="F1214" t="s">
        <v>234</v>
      </c>
      <c r="G1214" t="s">
        <v>235</v>
      </c>
      <c r="H1214" t="s">
        <v>1370</v>
      </c>
      <c r="I1214" t="s">
        <v>5</v>
      </c>
      <c r="J1214" s="3"/>
      <c r="K1214" s="3">
        <v>45351</v>
      </c>
      <c r="M1214" s="8" t="str">
        <f>IFERROR(IF(I1214="Booked",VLOOKUP(K1214,'FIN CAL LOOKUP'!$A:$J,7,1),IF(I1214="Complete",VLOOKUP(J1214,'FIN CAL LOOKUP'!$A:$J,7,1),VLOOKUP(D1214,'FIN CAL LOOKUP'!$A:$J,7,1))),"Not Applicable")</f>
        <v>MAR, FY24</v>
      </c>
      <c r="N1214" s="8" t="str">
        <f>IFERROR(IF(I1214="Booked",VLOOKUP(K1214,'FIN CAL LOOKUP'!$A:$J,10,1),IF(I1214="Complete",VLOOKUP(J1214,'FIN CAL LOOKUP'!$A:$J,10,1),VLOOKUP(D1214,'FIN CAL LOOKUP'!$A:$J,10,1))),"Not Applicable")</f>
        <v>Q3, FY24</v>
      </c>
    </row>
    <row r="1215" spans="1:14" x14ac:dyDescent="0.25">
      <c r="A1215" t="s">
        <v>1</v>
      </c>
      <c r="B1215" t="s">
        <v>2</v>
      </c>
      <c r="C1215" t="s">
        <v>14</v>
      </c>
      <c r="D1215" s="3">
        <v>45215</v>
      </c>
      <c r="E1215" t="s">
        <v>233</v>
      </c>
      <c r="F1215" t="s">
        <v>234</v>
      </c>
      <c r="G1215" t="s">
        <v>235</v>
      </c>
      <c r="H1215" t="s">
        <v>8</v>
      </c>
      <c r="I1215" t="s">
        <v>17</v>
      </c>
      <c r="J1215" s="3">
        <v>45334</v>
      </c>
      <c r="K1215" s="3">
        <v>45214</v>
      </c>
      <c r="L1215" t="s">
        <v>236</v>
      </c>
      <c r="M1215" s="8" t="str">
        <f>IFERROR(IF(I1215="Booked",VLOOKUP(K1215,'FIN CAL LOOKUP'!$A:$J,7,1),IF(I1215="Complete",VLOOKUP(J1215,'FIN CAL LOOKUP'!$A:$J,7,1),VLOOKUP(D1215,'FIN CAL LOOKUP'!$A:$J,7,1))),"Not Applicable")</f>
        <v>FEB, FY24</v>
      </c>
      <c r="N1215" s="8" t="str">
        <f>IFERROR(IF(I1215="Booked",VLOOKUP(K1215,'FIN CAL LOOKUP'!$A:$J,10,1),IF(I1215="Complete",VLOOKUP(J1215,'FIN CAL LOOKUP'!$A:$J,10,1),VLOOKUP(D1215,'FIN CAL LOOKUP'!$A:$J,10,1))),"Not Applicable")</f>
        <v>Q3, FY24</v>
      </c>
    </row>
    <row r="1216" spans="1:14" x14ac:dyDescent="0.25">
      <c r="A1216" t="s">
        <v>1</v>
      </c>
      <c r="B1216" t="s">
        <v>2</v>
      </c>
      <c r="C1216" t="s">
        <v>14</v>
      </c>
      <c r="D1216" s="3">
        <v>45215</v>
      </c>
      <c r="E1216" t="s">
        <v>233</v>
      </c>
      <c r="F1216" t="s">
        <v>234</v>
      </c>
      <c r="G1216" t="s">
        <v>235</v>
      </c>
      <c r="H1216" t="s">
        <v>8</v>
      </c>
      <c r="I1216" t="s">
        <v>17</v>
      </c>
      <c r="J1216" s="3">
        <v>45604</v>
      </c>
      <c r="K1216" s="3">
        <v>45604</v>
      </c>
      <c r="L1216" t="s">
        <v>236</v>
      </c>
      <c r="M1216" s="8" t="str">
        <f>IFERROR(IF(I1216="Booked",VLOOKUP(K1216,'FIN CAL LOOKUP'!$A:$J,7,1),IF(I1216="Complete",VLOOKUP(J1216,'FIN CAL LOOKUP'!$A:$J,7,1),VLOOKUP(D1216,'FIN CAL LOOKUP'!$A:$J,7,1))),"Not Applicable")</f>
        <v>NOV, FY25</v>
      </c>
      <c r="N1216" s="8" t="str">
        <f>IFERROR(IF(I1216="Booked",VLOOKUP(K1216,'FIN CAL LOOKUP'!$A:$J,10,1),IF(I1216="Complete",VLOOKUP(J1216,'FIN CAL LOOKUP'!$A:$J,10,1),VLOOKUP(D1216,'FIN CAL LOOKUP'!$A:$J,10,1))),"Not Applicable")</f>
        <v>Q2, FY25</v>
      </c>
    </row>
    <row r="1217" spans="1:14" x14ac:dyDescent="0.25">
      <c r="A1217" t="s">
        <v>1</v>
      </c>
      <c r="B1217" t="s">
        <v>2</v>
      </c>
      <c r="C1217" t="s">
        <v>14</v>
      </c>
      <c r="D1217" s="3">
        <v>45215</v>
      </c>
      <c r="E1217" t="s">
        <v>233</v>
      </c>
      <c r="F1217" t="s">
        <v>234</v>
      </c>
      <c r="G1217" t="s">
        <v>235</v>
      </c>
      <c r="H1217" t="s">
        <v>9</v>
      </c>
      <c r="I1217" t="s">
        <v>17</v>
      </c>
      <c r="J1217" s="3">
        <v>45600</v>
      </c>
      <c r="K1217" s="3">
        <v>45214</v>
      </c>
      <c r="L1217" t="s">
        <v>1524</v>
      </c>
      <c r="M1217" s="8" t="str">
        <f>IFERROR(IF(I1217="Booked",VLOOKUP(K1217,'FIN CAL LOOKUP'!$A:$J,7,1),IF(I1217="Complete",VLOOKUP(J1217,'FIN CAL LOOKUP'!$A:$J,7,1),VLOOKUP(D1217,'FIN CAL LOOKUP'!$A:$J,7,1))),"Not Applicable")</f>
        <v>NOV, FY25</v>
      </c>
      <c r="N1217" s="8" t="str">
        <f>IFERROR(IF(I1217="Booked",VLOOKUP(K1217,'FIN CAL LOOKUP'!$A:$J,10,1),IF(I1217="Complete",VLOOKUP(J1217,'FIN CAL LOOKUP'!$A:$J,10,1),VLOOKUP(D1217,'FIN CAL LOOKUP'!$A:$J,10,1))),"Not Applicable")</f>
        <v>Q2, FY25</v>
      </c>
    </row>
    <row r="1218" spans="1:14" x14ac:dyDescent="0.25">
      <c r="A1218" t="s">
        <v>1</v>
      </c>
      <c r="B1218" t="s">
        <v>2</v>
      </c>
      <c r="C1218" t="s">
        <v>14</v>
      </c>
      <c r="D1218" s="3">
        <v>45215</v>
      </c>
      <c r="E1218" t="s">
        <v>233</v>
      </c>
      <c r="F1218" t="s">
        <v>234</v>
      </c>
      <c r="G1218" t="s">
        <v>235</v>
      </c>
      <c r="H1218" t="s">
        <v>10</v>
      </c>
      <c r="I1218" t="s">
        <v>17</v>
      </c>
      <c r="J1218" s="3">
        <v>45334</v>
      </c>
      <c r="K1218" s="3">
        <v>45214</v>
      </c>
      <c r="M1218" s="8" t="str">
        <f>IFERROR(IF(I1218="Booked",VLOOKUP(K1218,'FIN CAL LOOKUP'!$A:$J,7,1),IF(I1218="Complete",VLOOKUP(J1218,'FIN CAL LOOKUP'!$A:$J,7,1),VLOOKUP(D1218,'FIN CAL LOOKUP'!$A:$J,7,1))),"Not Applicable")</f>
        <v>FEB, FY24</v>
      </c>
      <c r="N1218" s="8" t="str">
        <f>IFERROR(IF(I1218="Booked",VLOOKUP(K1218,'FIN CAL LOOKUP'!$A:$J,10,1),IF(I1218="Complete",VLOOKUP(J1218,'FIN CAL LOOKUP'!$A:$J,10,1),VLOOKUP(D1218,'FIN CAL LOOKUP'!$A:$J,10,1))),"Not Applicable")</f>
        <v>Q3, FY24</v>
      </c>
    </row>
    <row r="1219" spans="1:14" x14ac:dyDescent="0.25">
      <c r="A1219" t="s">
        <v>1</v>
      </c>
      <c r="B1219" t="s">
        <v>2</v>
      </c>
      <c r="C1219" t="s">
        <v>14</v>
      </c>
      <c r="D1219" s="3">
        <v>45215</v>
      </c>
      <c r="E1219" t="s">
        <v>233</v>
      </c>
      <c r="F1219" t="s">
        <v>234</v>
      </c>
      <c r="G1219" t="s">
        <v>235</v>
      </c>
      <c r="H1219" t="s">
        <v>10</v>
      </c>
      <c r="I1219" t="s">
        <v>17</v>
      </c>
      <c r="J1219" s="3">
        <v>45604</v>
      </c>
      <c r="K1219" s="3">
        <v>45604</v>
      </c>
      <c r="L1219" t="s">
        <v>1525</v>
      </c>
      <c r="M1219" s="8" t="str">
        <f>IFERROR(IF(I1219="Booked",VLOOKUP(K1219,'FIN CAL LOOKUP'!$A:$J,7,1),IF(I1219="Complete",VLOOKUP(J1219,'FIN CAL LOOKUP'!$A:$J,7,1),VLOOKUP(D1219,'FIN CAL LOOKUP'!$A:$J,7,1))),"Not Applicable")</f>
        <v>NOV, FY25</v>
      </c>
      <c r="N1219" s="8" t="str">
        <f>IFERROR(IF(I1219="Booked",VLOOKUP(K1219,'FIN CAL LOOKUP'!$A:$J,10,1),IF(I1219="Complete",VLOOKUP(J1219,'FIN CAL LOOKUP'!$A:$J,10,1),VLOOKUP(D1219,'FIN CAL LOOKUP'!$A:$J,10,1))),"Not Applicable")</f>
        <v>Q2, FY25</v>
      </c>
    </row>
    <row r="1220" spans="1:14" x14ac:dyDescent="0.25">
      <c r="A1220" t="s">
        <v>1</v>
      </c>
      <c r="B1220" t="s">
        <v>2</v>
      </c>
      <c r="C1220" t="s">
        <v>14</v>
      </c>
      <c r="D1220" s="3">
        <v>45215</v>
      </c>
      <c r="E1220" t="s">
        <v>233</v>
      </c>
      <c r="F1220" t="s">
        <v>234</v>
      </c>
      <c r="G1220" t="s">
        <v>235</v>
      </c>
      <c r="H1220" t="s">
        <v>11</v>
      </c>
      <c r="I1220" t="s">
        <v>17</v>
      </c>
      <c r="J1220" s="3">
        <v>45600</v>
      </c>
      <c r="K1220" s="3">
        <v>45214</v>
      </c>
      <c r="L1220" t="s">
        <v>1526</v>
      </c>
      <c r="M1220" s="8" t="str">
        <f>IFERROR(IF(I1220="Booked",VLOOKUP(K1220,'FIN CAL LOOKUP'!$A:$J,7,1),IF(I1220="Complete",VLOOKUP(J1220,'FIN CAL LOOKUP'!$A:$J,7,1),VLOOKUP(D1220,'FIN CAL LOOKUP'!$A:$J,7,1))),"Not Applicable")</f>
        <v>NOV, FY25</v>
      </c>
      <c r="N1220" s="8" t="str">
        <f>IFERROR(IF(I1220="Booked",VLOOKUP(K1220,'FIN CAL LOOKUP'!$A:$J,10,1),IF(I1220="Complete",VLOOKUP(J1220,'FIN CAL LOOKUP'!$A:$J,10,1),VLOOKUP(D1220,'FIN CAL LOOKUP'!$A:$J,10,1))),"Not Applicable")</f>
        <v>Q2, FY25</v>
      </c>
    </row>
    <row r="1221" spans="1:14" x14ac:dyDescent="0.25">
      <c r="A1221" t="s">
        <v>12</v>
      </c>
      <c r="B1221" t="s">
        <v>13</v>
      </c>
      <c r="C1221" t="s">
        <v>16</v>
      </c>
      <c r="D1221" s="3">
        <v>45203</v>
      </c>
      <c r="E1221" t="s">
        <v>237</v>
      </c>
      <c r="F1221" t="s">
        <v>238</v>
      </c>
      <c r="G1221" t="s">
        <v>239</v>
      </c>
      <c r="H1221" t="s">
        <v>4</v>
      </c>
      <c r="I1221" t="s">
        <v>17</v>
      </c>
      <c r="J1221" s="3">
        <v>45204</v>
      </c>
      <c r="K1221" s="3">
        <v>45175</v>
      </c>
      <c r="M1221" s="8" t="str">
        <f>IFERROR(IF(I1221="Booked",VLOOKUP(K1221,'FIN CAL LOOKUP'!$A:$J,7,1),IF(I1221="Complete",VLOOKUP(J1221,'FIN CAL LOOKUP'!$A:$J,7,1),VLOOKUP(D1221,'FIN CAL LOOKUP'!$A:$J,7,1))),"Not Applicable")</f>
        <v>OCT, FY24</v>
      </c>
      <c r="N1221" s="8" t="str">
        <f>IFERROR(IF(I1221="Booked",VLOOKUP(K1221,'FIN CAL LOOKUP'!$A:$J,10,1),IF(I1221="Complete",VLOOKUP(J1221,'FIN CAL LOOKUP'!$A:$J,10,1),VLOOKUP(D1221,'FIN CAL LOOKUP'!$A:$J,10,1))),"Not Applicable")</f>
        <v>Q2, FY24</v>
      </c>
    </row>
    <row r="1222" spans="1:14" x14ac:dyDescent="0.25">
      <c r="A1222" t="s">
        <v>12</v>
      </c>
      <c r="B1222" t="s">
        <v>13</v>
      </c>
      <c r="C1222" t="s">
        <v>16</v>
      </c>
      <c r="D1222" s="3">
        <v>45203</v>
      </c>
      <c r="E1222" t="s">
        <v>237</v>
      </c>
      <c r="F1222" t="s">
        <v>238</v>
      </c>
      <c r="G1222" t="s">
        <v>239</v>
      </c>
      <c r="H1222" t="s">
        <v>7</v>
      </c>
      <c r="I1222" t="s">
        <v>17</v>
      </c>
      <c r="J1222" s="3">
        <v>45204</v>
      </c>
      <c r="K1222" s="3">
        <v>45175</v>
      </c>
      <c r="M1222" s="8" t="str">
        <f>IFERROR(IF(I1222="Booked",VLOOKUP(K1222,'FIN CAL LOOKUP'!$A:$J,7,1),IF(I1222="Complete",VLOOKUP(J1222,'FIN CAL LOOKUP'!$A:$J,7,1),VLOOKUP(D1222,'FIN CAL LOOKUP'!$A:$J,7,1))),"Not Applicable")</f>
        <v>OCT, FY24</v>
      </c>
      <c r="N1222" s="8" t="str">
        <f>IFERROR(IF(I1222="Booked",VLOOKUP(K1222,'FIN CAL LOOKUP'!$A:$J,10,1),IF(I1222="Complete",VLOOKUP(J1222,'FIN CAL LOOKUP'!$A:$J,10,1),VLOOKUP(D1222,'FIN CAL LOOKUP'!$A:$J,10,1))),"Not Applicable")</f>
        <v>Q2, FY24</v>
      </c>
    </row>
    <row r="1223" spans="1:14" x14ac:dyDescent="0.25">
      <c r="A1223" t="s">
        <v>12</v>
      </c>
      <c r="B1223" t="s">
        <v>13</v>
      </c>
      <c r="C1223" t="s">
        <v>16</v>
      </c>
      <c r="D1223" s="3">
        <v>45203</v>
      </c>
      <c r="E1223" t="s">
        <v>237</v>
      </c>
      <c r="F1223" t="s">
        <v>238</v>
      </c>
      <c r="G1223" t="s">
        <v>239</v>
      </c>
      <c r="H1223" t="s">
        <v>1366</v>
      </c>
      <c r="I1223" t="s">
        <v>17</v>
      </c>
      <c r="J1223" s="3">
        <v>45519</v>
      </c>
      <c r="K1223" s="3">
        <v>45351</v>
      </c>
      <c r="M1223" s="8" t="str">
        <f>IFERROR(IF(I1223="Booked",VLOOKUP(K1223,'FIN CAL LOOKUP'!$A:$J,7,1),IF(I1223="Complete",VLOOKUP(J1223,'FIN CAL LOOKUP'!$A:$J,7,1),VLOOKUP(D1223,'FIN CAL LOOKUP'!$A:$J,7,1))),"Not Applicable")</f>
        <v>AUG, FY25</v>
      </c>
      <c r="N1223" s="8" t="str">
        <f>IFERROR(IF(I1223="Booked",VLOOKUP(K1223,'FIN CAL LOOKUP'!$A:$J,10,1),IF(I1223="Complete",VLOOKUP(J1223,'FIN CAL LOOKUP'!$A:$J,10,1),VLOOKUP(D1223,'FIN CAL LOOKUP'!$A:$J,10,1))),"Not Applicable")</f>
        <v>Q1, FY25</v>
      </c>
    </row>
    <row r="1224" spans="1:14" x14ac:dyDescent="0.25">
      <c r="A1224" t="s">
        <v>12</v>
      </c>
      <c r="B1224" t="s">
        <v>13</v>
      </c>
      <c r="C1224" t="s">
        <v>16</v>
      </c>
      <c r="D1224" s="3">
        <v>45203</v>
      </c>
      <c r="E1224" t="s">
        <v>237</v>
      </c>
      <c r="F1224" t="s">
        <v>238</v>
      </c>
      <c r="G1224" t="s">
        <v>239</v>
      </c>
      <c r="H1224" t="s">
        <v>1367</v>
      </c>
      <c r="I1224" t="s">
        <v>17</v>
      </c>
      <c r="J1224" s="3">
        <v>45519</v>
      </c>
      <c r="K1224" s="3">
        <v>45351</v>
      </c>
      <c r="M1224" s="8" t="str">
        <f>IFERROR(IF(I1224="Booked",VLOOKUP(K1224,'FIN CAL LOOKUP'!$A:$J,7,1),IF(I1224="Complete",VLOOKUP(J1224,'FIN CAL LOOKUP'!$A:$J,7,1),VLOOKUP(D1224,'FIN CAL LOOKUP'!$A:$J,7,1))),"Not Applicable")</f>
        <v>AUG, FY25</v>
      </c>
      <c r="N1224" s="8" t="str">
        <f>IFERROR(IF(I1224="Booked",VLOOKUP(K1224,'FIN CAL LOOKUP'!$A:$J,10,1),IF(I1224="Complete",VLOOKUP(J1224,'FIN CAL LOOKUP'!$A:$J,10,1),VLOOKUP(D1224,'FIN CAL LOOKUP'!$A:$J,10,1))),"Not Applicable")</f>
        <v>Q1, FY25</v>
      </c>
    </row>
    <row r="1225" spans="1:14" x14ac:dyDescent="0.25">
      <c r="A1225" t="s">
        <v>12</v>
      </c>
      <c r="B1225" t="s">
        <v>13</v>
      </c>
      <c r="C1225" t="s">
        <v>16</v>
      </c>
      <c r="D1225" s="3">
        <v>45203</v>
      </c>
      <c r="E1225" t="s">
        <v>237</v>
      </c>
      <c r="F1225" t="s">
        <v>238</v>
      </c>
      <c r="G1225" t="s">
        <v>239</v>
      </c>
      <c r="H1225" t="s">
        <v>1368</v>
      </c>
      <c r="I1225" t="s">
        <v>17</v>
      </c>
      <c r="J1225" s="3">
        <v>45519</v>
      </c>
      <c r="K1225" s="3">
        <v>45351</v>
      </c>
      <c r="M1225" s="8" t="str">
        <f>IFERROR(IF(I1225="Booked",VLOOKUP(K1225,'FIN CAL LOOKUP'!$A:$J,7,1),IF(I1225="Complete",VLOOKUP(J1225,'FIN CAL LOOKUP'!$A:$J,7,1),VLOOKUP(D1225,'FIN CAL LOOKUP'!$A:$J,7,1))),"Not Applicable")</f>
        <v>AUG, FY25</v>
      </c>
      <c r="N1225" s="8" t="str">
        <f>IFERROR(IF(I1225="Booked",VLOOKUP(K1225,'FIN CAL LOOKUP'!$A:$J,10,1),IF(I1225="Complete",VLOOKUP(J1225,'FIN CAL LOOKUP'!$A:$J,10,1),VLOOKUP(D1225,'FIN CAL LOOKUP'!$A:$J,10,1))),"Not Applicable")</f>
        <v>Q1, FY25</v>
      </c>
    </row>
    <row r="1226" spans="1:14" x14ac:dyDescent="0.25">
      <c r="A1226" t="s">
        <v>12</v>
      </c>
      <c r="B1226" t="s">
        <v>13</v>
      </c>
      <c r="C1226" t="s">
        <v>16</v>
      </c>
      <c r="D1226" s="3">
        <v>45203</v>
      </c>
      <c r="E1226" t="s">
        <v>237</v>
      </c>
      <c r="F1226" t="s">
        <v>238</v>
      </c>
      <c r="G1226" t="s">
        <v>239</v>
      </c>
      <c r="H1226" t="s">
        <v>1369</v>
      </c>
      <c r="I1226" t="s">
        <v>17</v>
      </c>
      <c r="J1226" s="3">
        <v>45519</v>
      </c>
      <c r="K1226" s="3">
        <v>45351</v>
      </c>
      <c r="M1226" s="8" t="str">
        <f>IFERROR(IF(I1226="Booked",VLOOKUP(K1226,'FIN CAL LOOKUP'!$A:$J,7,1),IF(I1226="Complete",VLOOKUP(J1226,'FIN CAL LOOKUP'!$A:$J,7,1),VLOOKUP(D1226,'FIN CAL LOOKUP'!$A:$J,7,1))),"Not Applicable")</f>
        <v>AUG, FY25</v>
      </c>
      <c r="N1226" s="8" t="str">
        <f>IFERROR(IF(I1226="Booked",VLOOKUP(K1226,'FIN CAL LOOKUP'!$A:$J,10,1),IF(I1226="Complete",VLOOKUP(J1226,'FIN CAL LOOKUP'!$A:$J,10,1),VLOOKUP(D1226,'FIN CAL LOOKUP'!$A:$J,10,1))),"Not Applicable")</f>
        <v>Q1, FY25</v>
      </c>
    </row>
    <row r="1227" spans="1:14" x14ac:dyDescent="0.25">
      <c r="A1227" t="s">
        <v>12</v>
      </c>
      <c r="B1227" t="s">
        <v>13</v>
      </c>
      <c r="C1227" t="s">
        <v>16</v>
      </c>
      <c r="D1227" s="3">
        <v>45203</v>
      </c>
      <c r="E1227" t="s">
        <v>237</v>
      </c>
      <c r="F1227" t="s">
        <v>238</v>
      </c>
      <c r="G1227" t="s">
        <v>239</v>
      </c>
      <c r="H1227" t="s">
        <v>1370</v>
      </c>
      <c r="I1227" t="s">
        <v>17</v>
      </c>
      <c r="J1227" s="3">
        <v>45519</v>
      </c>
      <c r="K1227" s="3">
        <v>45351</v>
      </c>
      <c r="M1227" s="8" t="str">
        <f>IFERROR(IF(I1227="Booked",VLOOKUP(K1227,'FIN CAL LOOKUP'!$A:$J,7,1),IF(I1227="Complete",VLOOKUP(J1227,'FIN CAL LOOKUP'!$A:$J,7,1),VLOOKUP(D1227,'FIN CAL LOOKUP'!$A:$J,7,1))),"Not Applicable")</f>
        <v>AUG, FY25</v>
      </c>
      <c r="N1227" s="8" t="str">
        <f>IFERROR(IF(I1227="Booked",VLOOKUP(K1227,'FIN CAL LOOKUP'!$A:$J,10,1),IF(I1227="Complete",VLOOKUP(J1227,'FIN CAL LOOKUP'!$A:$J,10,1),VLOOKUP(D1227,'FIN CAL LOOKUP'!$A:$J,10,1))),"Not Applicable")</f>
        <v>Q1, FY25</v>
      </c>
    </row>
    <row r="1228" spans="1:14" x14ac:dyDescent="0.25">
      <c r="A1228" t="s">
        <v>12</v>
      </c>
      <c r="B1228" t="s">
        <v>13</v>
      </c>
      <c r="C1228" t="s">
        <v>16</v>
      </c>
      <c r="D1228" s="3">
        <v>45203</v>
      </c>
      <c r="E1228" t="s">
        <v>237</v>
      </c>
      <c r="F1228" t="s">
        <v>238</v>
      </c>
      <c r="G1228" t="s">
        <v>239</v>
      </c>
      <c r="H1228" t="s">
        <v>8</v>
      </c>
      <c r="I1228" t="s">
        <v>17</v>
      </c>
      <c r="J1228" s="3">
        <v>45204</v>
      </c>
      <c r="K1228" s="3">
        <v>45175</v>
      </c>
      <c r="M1228" s="8" t="str">
        <f>IFERROR(IF(I1228="Booked",VLOOKUP(K1228,'FIN CAL LOOKUP'!$A:$J,7,1),IF(I1228="Complete",VLOOKUP(J1228,'FIN CAL LOOKUP'!$A:$J,7,1),VLOOKUP(D1228,'FIN CAL LOOKUP'!$A:$J,7,1))),"Not Applicable")</f>
        <v>OCT, FY24</v>
      </c>
      <c r="N1228" s="8" t="str">
        <f>IFERROR(IF(I1228="Booked",VLOOKUP(K1228,'FIN CAL LOOKUP'!$A:$J,10,1),IF(I1228="Complete",VLOOKUP(J1228,'FIN CAL LOOKUP'!$A:$J,10,1),VLOOKUP(D1228,'FIN CAL LOOKUP'!$A:$J,10,1))),"Not Applicable")</f>
        <v>Q2, FY24</v>
      </c>
    </row>
    <row r="1229" spans="1:14" x14ac:dyDescent="0.25">
      <c r="A1229" t="s">
        <v>12</v>
      </c>
      <c r="B1229" t="s">
        <v>13</v>
      </c>
      <c r="C1229" t="s">
        <v>16</v>
      </c>
      <c r="D1229" s="3">
        <v>45203</v>
      </c>
      <c r="E1229" t="s">
        <v>237</v>
      </c>
      <c r="F1229" t="s">
        <v>238</v>
      </c>
      <c r="G1229" t="s">
        <v>239</v>
      </c>
      <c r="H1229" t="s">
        <v>9</v>
      </c>
      <c r="I1229" t="s">
        <v>17</v>
      </c>
      <c r="J1229" s="3">
        <v>45204</v>
      </c>
      <c r="K1229" s="3">
        <v>45175</v>
      </c>
      <c r="M1229" s="8" t="str">
        <f>IFERROR(IF(I1229="Booked",VLOOKUP(K1229,'FIN CAL LOOKUP'!$A:$J,7,1),IF(I1229="Complete",VLOOKUP(J1229,'FIN CAL LOOKUP'!$A:$J,7,1),VLOOKUP(D1229,'FIN CAL LOOKUP'!$A:$J,7,1))),"Not Applicable")</f>
        <v>OCT, FY24</v>
      </c>
      <c r="N1229" s="8" t="str">
        <f>IFERROR(IF(I1229="Booked",VLOOKUP(K1229,'FIN CAL LOOKUP'!$A:$J,10,1),IF(I1229="Complete",VLOOKUP(J1229,'FIN CAL LOOKUP'!$A:$J,10,1),VLOOKUP(D1229,'FIN CAL LOOKUP'!$A:$J,10,1))),"Not Applicable")</f>
        <v>Q2, FY24</v>
      </c>
    </row>
    <row r="1230" spans="1:14" x14ac:dyDescent="0.25">
      <c r="A1230" t="s">
        <v>12</v>
      </c>
      <c r="B1230" t="s">
        <v>13</v>
      </c>
      <c r="C1230" t="s">
        <v>16</v>
      </c>
      <c r="D1230" s="3">
        <v>45203</v>
      </c>
      <c r="E1230" t="s">
        <v>237</v>
      </c>
      <c r="F1230" t="s">
        <v>238</v>
      </c>
      <c r="G1230" t="s">
        <v>239</v>
      </c>
      <c r="H1230" t="s">
        <v>10</v>
      </c>
      <c r="I1230" t="s">
        <v>17</v>
      </c>
      <c r="J1230" s="3">
        <v>45204</v>
      </c>
      <c r="K1230" s="3">
        <v>45175</v>
      </c>
      <c r="M1230" s="8" t="str">
        <f>IFERROR(IF(I1230="Booked",VLOOKUP(K1230,'FIN CAL LOOKUP'!$A:$J,7,1),IF(I1230="Complete",VLOOKUP(J1230,'FIN CAL LOOKUP'!$A:$J,7,1),VLOOKUP(D1230,'FIN CAL LOOKUP'!$A:$J,7,1))),"Not Applicable")</f>
        <v>OCT, FY24</v>
      </c>
      <c r="N1230" s="8" t="str">
        <f>IFERROR(IF(I1230="Booked",VLOOKUP(K1230,'FIN CAL LOOKUP'!$A:$J,10,1),IF(I1230="Complete",VLOOKUP(J1230,'FIN CAL LOOKUP'!$A:$J,10,1),VLOOKUP(D1230,'FIN CAL LOOKUP'!$A:$J,10,1))),"Not Applicable")</f>
        <v>Q2, FY24</v>
      </c>
    </row>
    <row r="1231" spans="1:14" x14ac:dyDescent="0.25">
      <c r="A1231" t="s">
        <v>12</v>
      </c>
      <c r="B1231" t="s">
        <v>13</v>
      </c>
      <c r="C1231" t="s">
        <v>16</v>
      </c>
      <c r="D1231" s="3">
        <v>45203</v>
      </c>
      <c r="E1231" t="s">
        <v>237</v>
      </c>
      <c r="F1231" t="s">
        <v>238</v>
      </c>
      <c r="G1231" t="s">
        <v>239</v>
      </c>
      <c r="H1231" t="s">
        <v>10</v>
      </c>
      <c r="I1231" t="s">
        <v>17</v>
      </c>
      <c r="J1231" s="3">
        <v>45222</v>
      </c>
      <c r="K1231" s="3">
        <v>45222</v>
      </c>
      <c r="M1231" s="8" t="str">
        <f>IFERROR(IF(I1231="Booked",VLOOKUP(K1231,'FIN CAL LOOKUP'!$A:$J,7,1),IF(I1231="Complete",VLOOKUP(J1231,'FIN CAL LOOKUP'!$A:$J,7,1),VLOOKUP(D1231,'FIN CAL LOOKUP'!$A:$J,7,1))),"Not Applicable")</f>
        <v>NOV, FY24</v>
      </c>
      <c r="N1231" s="8" t="str">
        <f>IFERROR(IF(I1231="Booked",VLOOKUP(K1231,'FIN CAL LOOKUP'!$A:$J,10,1),IF(I1231="Complete",VLOOKUP(J1231,'FIN CAL LOOKUP'!$A:$J,10,1),VLOOKUP(D1231,'FIN CAL LOOKUP'!$A:$J,10,1))),"Not Applicable")</f>
        <v>Q2, FY24</v>
      </c>
    </row>
    <row r="1232" spans="1:14" x14ac:dyDescent="0.25">
      <c r="A1232" t="s">
        <v>12</v>
      </c>
      <c r="B1232" t="s">
        <v>13</v>
      </c>
      <c r="C1232" t="s">
        <v>16</v>
      </c>
      <c r="D1232" s="3">
        <v>45203</v>
      </c>
      <c r="E1232" t="s">
        <v>237</v>
      </c>
      <c r="F1232" t="s">
        <v>238</v>
      </c>
      <c r="G1232" t="s">
        <v>239</v>
      </c>
      <c r="H1232" t="s">
        <v>11</v>
      </c>
      <c r="I1232" t="s">
        <v>17</v>
      </c>
      <c r="J1232" s="3">
        <v>45204</v>
      </c>
      <c r="K1232" s="3">
        <v>45175</v>
      </c>
      <c r="M1232" s="8" t="str">
        <f>IFERROR(IF(I1232="Booked",VLOOKUP(K1232,'FIN CAL LOOKUP'!$A:$J,7,1),IF(I1232="Complete",VLOOKUP(J1232,'FIN CAL LOOKUP'!$A:$J,7,1),VLOOKUP(D1232,'FIN CAL LOOKUP'!$A:$J,7,1))),"Not Applicable")</f>
        <v>OCT, FY24</v>
      </c>
      <c r="N1232" s="8" t="str">
        <f>IFERROR(IF(I1232="Booked",VLOOKUP(K1232,'FIN CAL LOOKUP'!$A:$J,10,1),IF(I1232="Complete",VLOOKUP(J1232,'FIN CAL LOOKUP'!$A:$J,10,1),VLOOKUP(D1232,'FIN CAL LOOKUP'!$A:$J,10,1))),"Not Applicable")</f>
        <v>Q2, FY24</v>
      </c>
    </row>
    <row r="1233" spans="1:14" x14ac:dyDescent="0.25">
      <c r="A1233" t="s">
        <v>12</v>
      </c>
      <c r="B1233" t="s">
        <v>51</v>
      </c>
      <c r="C1233" t="s">
        <v>52</v>
      </c>
      <c r="D1233" s="3">
        <v>45187</v>
      </c>
      <c r="E1233" t="s">
        <v>240</v>
      </c>
      <c r="F1233" t="s">
        <v>241</v>
      </c>
      <c r="G1233" t="s">
        <v>1527</v>
      </c>
      <c r="H1233" t="s">
        <v>4</v>
      </c>
      <c r="I1233" t="s">
        <v>17</v>
      </c>
      <c r="J1233" s="3">
        <v>44825</v>
      </c>
      <c r="K1233" s="3">
        <v>44824</v>
      </c>
      <c r="M1233" s="8" t="str">
        <f>IFERROR(IF(I1233="Booked",VLOOKUP(K1233,'FIN CAL LOOKUP'!$A:$J,7,1),IF(I1233="Complete",VLOOKUP(J1233,'FIN CAL LOOKUP'!$A:$J,7,1),VLOOKUP(D1233,'FIN CAL LOOKUP'!$A:$J,7,1))),"Not Applicable")</f>
        <v>SEP, FY23</v>
      </c>
      <c r="N1233" s="8" t="str">
        <f>IFERROR(IF(I1233="Booked",VLOOKUP(K1233,'FIN CAL LOOKUP'!$A:$J,10,1),IF(I1233="Complete",VLOOKUP(J1233,'FIN CAL LOOKUP'!$A:$J,10,1),VLOOKUP(D1233,'FIN CAL LOOKUP'!$A:$J,10,1))),"Not Applicable")</f>
        <v>Q1, FY23</v>
      </c>
    </row>
    <row r="1234" spans="1:14" x14ac:dyDescent="0.25">
      <c r="A1234" t="s">
        <v>12</v>
      </c>
      <c r="B1234" t="s">
        <v>51</v>
      </c>
      <c r="C1234" t="s">
        <v>52</v>
      </c>
      <c r="D1234" s="3">
        <v>45187</v>
      </c>
      <c r="E1234" t="s">
        <v>240</v>
      </c>
      <c r="F1234" t="s">
        <v>241</v>
      </c>
      <c r="G1234" t="s">
        <v>1527</v>
      </c>
      <c r="H1234" t="s">
        <v>7</v>
      </c>
      <c r="I1234" t="s">
        <v>17</v>
      </c>
      <c r="J1234" s="3">
        <v>44825</v>
      </c>
      <c r="K1234" s="3">
        <v>44824</v>
      </c>
      <c r="M1234" s="8" t="str">
        <f>IFERROR(IF(I1234="Booked",VLOOKUP(K1234,'FIN CAL LOOKUP'!$A:$J,7,1),IF(I1234="Complete",VLOOKUP(J1234,'FIN CAL LOOKUP'!$A:$J,7,1),VLOOKUP(D1234,'FIN CAL LOOKUP'!$A:$J,7,1))),"Not Applicable")</f>
        <v>SEP, FY23</v>
      </c>
      <c r="N1234" s="8" t="str">
        <f>IFERROR(IF(I1234="Booked",VLOOKUP(K1234,'FIN CAL LOOKUP'!$A:$J,10,1),IF(I1234="Complete",VLOOKUP(J1234,'FIN CAL LOOKUP'!$A:$J,10,1),VLOOKUP(D1234,'FIN CAL LOOKUP'!$A:$J,10,1))),"Not Applicable")</f>
        <v>Q1, FY23</v>
      </c>
    </row>
    <row r="1235" spans="1:14" x14ac:dyDescent="0.25">
      <c r="A1235" t="s">
        <v>12</v>
      </c>
      <c r="B1235" t="s">
        <v>51</v>
      </c>
      <c r="C1235" t="s">
        <v>52</v>
      </c>
      <c r="D1235" s="3">
        <v>45187</v>
      </c>
      <c r="E1235" t="s">
        <v>240</v>
      </c>
      <c r="F1235" t="s">
        <v>241</v>
      </c>
      <c r="G1235" t="s">
        <v>1527</v>
      </c>
      <c r="H1235" t="s">
        <v>1366</v>
      </c>
      <c r="I1235" t="s">
        <v>17</v>
      </c>
      <c r="J1235" s="3">
        <v>45411</v>
      </c>
      <c r="K1235" s="3">
        <v>45351</v>
      </c>
      <c r="M1235" s="8" t="str">
        <f>IFERROR(IF(I1235="Booked",VLOOKUP(K1235,'FIN CAL LOOKUP'!$A:$J,7,1),IF(I1235="Complete",VLOOKUP(J1235,'FIN CAL LOOKUP'!$A:$J,7,1),VLOOKUP(D1235,'FIN CAL LOOKUP'!$A:$J,7,1))),"Not Applicable")</f>
        <v>MAY, FY24</v>
      </c>
      <c r="N1235" s="8" t="str">
        <f>IFERROR(IF(I1235="Booked",VLOOKUP(K1235,'FIN CAL LOOKUP'!$A:$J,10,1),IF(I1235="Complete",VLOOKUP(J1235,'FIN CAL LOOKUP'!$A:$J,10,1),VLOOKUP(D1235,'FIN CAL LOOKUP'!$A:$J,10,1))),"Not Applicable")</f>
        <v>Q4, FY24</v>
      </c>
    </row>
    <row r="1236" spans="1:14" x14ac:dyDescent="0.25">
      <c r="A1236" t="s">
        <v>12</v>
      </c>
      <c r="B1236" t="s">
        <v>51</v>
      </c>
      <c r="C1236" t="s">
        <v>52</v>
      </c>
      <c r="D1236" s="3">
        <v>45187</v>
      </c>
      <c r="E1236" t="s">
        <v>240</v>
      </c>
      <c r="F1236" t="s">
        <v>241</v>
      </c>
      <c r="G1236" t="s">
        <v>1527</v>
      </c>
      <c r="H1236" t="s">
        <v>1366</v>
      </c>
      <c r="I1236" t="s">
        <v>17</v>
      </c>
      <c r="J1236" s="3">
        <v>45798</v>
      </c>
      <c r="K1236" s="3">
        <v>45732</v>
      </c>
      <c r="M1236" s="8" t="str">
        <f>IFERROR(IF(I1236="Booked",VLOOKUP(K1236,'FIN CAL LOOKUP'!$A:$J,7,1),IF(I1236="Complete",VLOOKUP(J1236,'FIN CAL LOOKUP'!$A:$J,7,1),VLOOKUP(D1236,'FIN CAL LOOKUP'!$A:$J,7,1))),"Not Applicable")</f>
        <v>MAY, FY25</v>
      </c>
      <c r="N1236" s="8" t="str">
        <f>IFERROR(IF(I1236="Booked",VLOOKUP(K1236,'FIN CAL LOOKUP'!$A:$J,10,1),IF(I1236="Complete",VLOOKUP(J1236,'FIN CAL LOOKUP'!$A:$J,10,1),VLOOKUP(D1236,'FIN CAL LOOKUP'!$A:$J,10,1))),"Not Applicable")</f>
        <v>Q4, FY25</v>
      </c>
    </row>
    <row r="1237" spans="1:14" x14ac:dyDescent="0.25">
      <c r="A1237" t="s">
        <v>12</v>
      </c>
      <c r="B1237" t="s">
        <v>51</v>
      </c>
      <c r="C1237" t="s">
        <v>52</v>
      </c>
      <c r="D1237" s="3">
        <v>45187</v>
      </c>
      <c r="E1237" t="s">
        <v>240</v>
      </c>
      <c r="F1237" t="s">
        <v>241</v>
      </c>
      <c r="G1237" t="s">
        <v>1527</v>
      </c>
      <c r="H1237" t="s">
        <v>1367</v>
      </c>
      <c r="I1237" t="s">
        <v>17</v>
      </c>
      <c r="J1237" s="3">
        <v>45411</v>
      </c>
      <c r="K1237" s="3">
        <v>45351</v>
      </c>
      <c r="M1237" s="8" t="str">
        <f>IFERROR(IF(I1237="Booked",VLOOKUP(K1237,'FIN CAL LOOKUP'!$A:$J,7,1),IF(I1237="Complete",VLOOKUP(J1237,'FIN CAL LOOKUP'!$A:$J,7,1),VLOOKUP(D1237,'FIN CAL LOOKUP'!$A:$J,7,1))),"Not Applicable")</f>
        <v>MAY, FY24</v>
      </c>
      <c r="N1237" s="8" t="str">
        <f>IFERROR(IF(I1237="Booked",VLOOKUP(K1237,'FIN CAL LOOKUP'!$A:$J,10,1),IF(I1237="Complete",VLOOKUP(J1237,'FIN CAL LOOKUP'!$A:$J,10,1),VLOOKUP(D1237,'FIN CAL LOOKUP'!$A:$J,10,1))),"Not Applicable")</f>
        <v>Q4, FY24</v>
      </c>
    </row>
    <row r="1238" spans="1:14" x14ac:dyDescent="0.25">
      <c r="A1238" t="s">
        <v>12</v>
      </c>
      <c r="B1238" t="s">
        <v>51</v>
      </c>
      <c r="C1238" t="s">
        <v>52</v>
      </c>
      <c r="D1238" s="3">
        <v>45187</v>
      </c>
      <c r="E1238" t="s">
        <v>240</v>
      </c>
      <c r="F1238" t="s">
        <v>241</v>
      </c>
      <c r="G1238" t="s">
        <v>1527</v>
      </c>
      <c r="H1238" t="s">
        <v>1367</v>
      </c>
      <c r="I1238" t="s">
        <v>17</v>
      </c>
      <c r="J1238" s="3">
        <v>45798</v>
      </c>
      <c r="K1238" s="3">
        <v>45732</v>
      </c>
      <c r="M1238" s="8" t="str">
        <f>IFERROR(IF(I1238="Booked",VLOOKUP(K1238,'FIN CAL LOOKUP'!$A:$J,7,1),IF(I1238="Complete",VLOOKUP(J1238,'FIN CAL LOOKUP'!$A:$J,7,1),VLOOKUP(D1238,'FIN CAL LOOKUP'!$A:$J,7,1))),"Not Applicable")</f>
        <v>MAY, FY25</v>
      </c>
      <c r="N1238" s="8" t="str">
        <f>IFERROR(IF(I1238="Booked",VLOOKUP(K1238,'FIN CAL LOOKUP'!$A:$J,10,1),IF(I1238="Complete",VLOOKUP(J1238,'FIN CAL LOOKUP'!$A:$J,10,1),VLOOKUP(D1238,'FIN CAL LOOKUP'!$A:$J,10,1))),"Not Applicable")</f>
        <v>Q4, FY25</v>
      </c>
    </row>
    <row r="1239" spans="1:14" x14ac:dyDescent="0.25">
      <c r="A1239" t="s">
        <v>12</v>
      </c>
      <c r="B1239" t="s">
        <v>51</v>
      </c>
      <c r="C1239" t="s">
        <v>52</v>
      </c>
      <c r="D1239" s="3">
        <v>45187</v>
      </c>
      <c r="E1239" t="s">
        <v>240</v>
      </c>
      <c r="F1239" t="s">
        <v>241</v>
      </c>
      <c r="G1239" t="s">
        <v>1527</v>
      </c>
      <c r="H1239" t="s">
        <v>1368</v>
      </c>
      <c r="I1239" t="s">
        <v>17</v>
      </c>
      <c r="J1239" s="3">
        <v>45412</v>
      </c>
      <c r="K1239" s="3">
        <v>45351</v>
      </c>
      <c r="M1239" s="8" t="str">
        <f>IFERROR(IF(I1239="Booked",VLOOKUP(K1239,'FIN CAL LOOKUP'!$A:$J,7,1),IF(I1239="Complete",VLOOKUP(J1239,'FIN CAL LOOKUP'!$A:$J,7,1),VLOOKUP(D1239,'FIN CAL LOOKUP'!$A:$J,7,1))),"Not Applicable")</f>
        <v>MAY, FY24</v>
      </c>
      <c r="N1239" s="8" t="str">
        <f>IFERROR(IF(I1239="Booked",VLOOKUP(K1239,'FIN CAL LOOKUP'!$A:$J,10,1),IF(I1239="Complete",VLOOKUP(J1239,'FIN CAL LOOKUP'!$A:$J,10,1),VLOOKUP(D1239,'FIN CAL LOOKUP'!$A:$J,10,1))),"Not Applicable")</f>
        <v>Q4, FY24</v>
      </c>
    </row>
    <row r="1240" spans="1:14" x14ac:dyDescent="0.25">
      <c r="A1240" t="s">
        <v>12</v>
      </c>
      <c r="B1240" t="s">
        <v>51</v>
      </c>
      <c r="C1240" t="s">
        <v>52</v>
      </c>
      <c r="D1240" s="3">
        <v>45187</v>
      </c>
      <c r="E1240" t="s">
        <v>240</v>
      </c>
      <c r="F1240" t="s">
        <v>241</v>
      </c>
      <c r="G1240" t="s">
        <v>1527</v>
      </c>
      <c r="H1240" t="s">
        <v>1368</v>
      </c>
      <c r="I1240" t="s">
        <v>17</v>
      </c>
      <c r="J1240" s="3">
        <v>45798</v>
      </c>
      <c r="K1240" s="3">
        <v>45733</v>
      </c>
      <c r="M1240" s="8" t="str">
        <f>IFERROR(IF(I1240="Booked",VLOOKUP(K1240,'FIN CAL LOOKUP'!$A:$J,7,1),IF(I1240="Complete",VLOOKUP(J1240,'FIN CAL LOOKUP'!$A:$J,7,1),VLOOKUP(D1240,'FIN CAL LOOKUP'!$A:$J,7,1))),"Not Applicable")</f>
        <v>MAY, FY25</v>
      </c>
      <c r="N1240" s="8" t="str">
        <f>IFERROR(IF(I1240="Booked",VLOOKUP(K1240,'FIN CAL LOOKUP'!$A:$J,10,1),IF(I1240="Complete",VLOOKUP(J1240,'FIN CAL LOOKUP'!$A:$J,10,1),VLOOKUP(D1240,'FIN CAL LOOKUP'!$A:$J,10,1))),"Not Applicable")</f>
        <v>Q4, FY25</v>
      </c>
    </row>
    <row r="1241" spans="1:14" x14ac:dyDescent="0.25">
      <c r="A1241" t="s">
        <v>12</v>
      </c>
      <c r="B1241" t="s">
        <v>51</v>
      </c>
      <c r="C1241" t="s">
        <v>52</v>
      </c>
      <c r="D1241" s="3">
        <v>45187</v>
      </c>
      <c r="E1241" t="s">
        <v>240</v>
      </c>
      <c r="F1241" t="s">
        <v>241</v>
      </c>
      <c r="G1241" t="s">
        <v>1527</v>
      </c>
      <c r="H1241" t="s">
        <v>1369</v>
      </c>
      <c r="I1241" t="s">
        <v>17</v>
      </c>
      <c r="J1241" s="3">
        <v>45412</v>
      </c>
      <c r="K1241" s="3">
        <v>45351</v>
      </c>
      <c r="M1241" s="8" t="str">
        <f>IFERROR(IF(I1241="Booked",VLOOKUP(K1241,'FIN CAL LOOKUP'!$A:$J,7,1),IF(I1241="Complete",VLOOKUP(J1241,'FIN CAL LOOKUP'!$A:$J,7,1),VLOOKUP(D1241,'FIN CAL LOOKUP'!$A:$J,7,1))),"Not Applicable")</f>
        <v>MAY, FY24</v>
      </c>
      <c r="N1241" s="8" t="str">
        <f>IFERROR(IF(I1241="Booked",VLOOKUP(K1241,'FIN CAL LOOKUP'!$A:$J,10,1),IF(I1241="Complete",VLOOKUP(J1241,'FIN CAL LOOKUP'!$A:$J,10,1),VLOOKUP(D1241,'FIN CAL LOOKUP'!$A:$J,10,1))),"Not Applicable")</f>
        <v>Q4, FY24</v>
      </c>
    </row>
    <row r="1242" spans="1:14" x14ac:dyDescent="0.25">
      <c r="A1242" t="s">
        <v>12</v>
      </c>
      <c r="B1242" t="s">
        <v>51</v>
      </c>
      <c r="C1242" t="s">
        <v>52</v>
      </c>
      <c r="D1242" s="3">
        <v>45187</v>
      </c>
      <c r="E1242" t="s">
        <v>240</v>
      </c>
      <c r="F1242" t="s">
        <v>241</v>
      </c>
      <c r="G1242" t="s">
        <v>1527</v>
      </c>
      <c r="H1242" t="s">
        <v>1369</v>
      </c>
      <c r="I1242" t="s">
        <v>17</v>
      </c>
      <c r="J1242" s="3">
        <v>45798</v>
      </c>
      <c r="K1242" s="3">
        <v>45733</v>
      </c>
      <c r="M1242" s="8" t="str">
        <f>IFERROR(IF(I1242="Booked",VLOOKUP(K1242,'FIN CAL LOOKUP'!$A:$J,7,1),IF(I1242="Complete",VLOOKUP(J1242,'FIN CAL LOOKUP'!$A:$J,7,1),VLOOKUP(D1242,'FIN CAL LOOKUP'!$A:$J,7,1))),"Not Applicable")</f>
        <v>MAY, FY25</v>
      </c>
      <c r="N1242" s="8" t="str">
        <f>IFERROR(IF(I1242="Booked",VLOOKUP(K1242,'FIN CAL LOOKUP'!$A:$J,10,1),IF(I1242="Complete",VLOOKUP(J1242,'FIN CAL LOOKUP'!$A:$J,10,1),VLOOKUP(D1242,'FIN CAL LOOKUP'!$A:$J,10,1))),"Not Applicable")</f>
        <v>Q4, FY25</v>
      </c>
    </row>
    <row r="1243" spans="1:14" x14ac:dyDescent="0.25">
      <c r="A1243" t="s">
        <v>12</v>
      </c>
      <c r="B1243" t="s">
        <v>51</v>
      </c>
      <c r="C1243" t="s">
        <v>52</v>
      </c>
      <c r="D1243" s="3">
        <v>45187</v>
      </c>
      <c r="E1243" t="s">
        <v>240</v>
      </c>
      <c r="F1243" t="s">
        <v>241</v>
      </c>
      <c r="G1243" t="s">
        <v>1527</v>
      </c>
      <c r="H1243" t="s">
        <v>1370</v>
      </c>
      <c r="I1243" t="s">
        <v>5</v>
      </c>
      <c r="J1243" s="3"/>
      <c r="K1243" s="3">
        <v>45351</v>
      </c>
      <c r="M1243" s="8" t="str">
        <f>IFERROR(IF(I1243="Booked",VLOOKUP(K1243,'FIN CAL LOOKUP'!$A:$J,7,1),IF(I1243="Complete",VLOOKUP(J1243,'FIN CAL LOOKUP'!$A:$J,7,1),VLOOKUP(D1243,'FIN CAL LOOKUP'!$A:$J,7,1))),"Not Applicable")</f>
        <v>MAR, FY24</v>
      </c>
      <c r="N1243" s="8" t="str">
        <f>IFERROR(IF(I1243="Booked",VLOOKUP(K1243,'FIN CAL LOOKUP'!$A:$J,10,1),IF(I1243="Complete",VLOOKUP(J1243,'FIN CAL LOOKUP'!$A:$J,10,1),VLOOKUP(D1243,'FIN CAL LOOKUP'!$A:$J,10,1))),"Not Applicable")</f>
        <v>Q3, FY24</v>
      </c>
    </row>
    <row r="1244" spans="1:14" x14ac:dyDescent="0.25">
      <c r="A1244" t="s">
        <v>12</v>
      </c>
      <c r="B1244" t="s">
        <v>51</v>
      </c>
      <c r="C1244" t="s">
        <v>52</v>
      </c>
      <c r="D1244" s="3">
        <v>45187</v>
      </c>
      <c r="E1244" t="s">
        <v>240</v>
      </c>
      <c r="F1244" t="s">
        <v>241</v>
      </c>
      <c r="G1244" t="s">
        <v>1527</v>
      </c>
      <c r="H1244" t="s">
        <v>8</v>
      </c>
      <c r="I1244" t="s">
        <v>17</v>
      </c>
      <c r="J1244" s="3">
        <v>44763</v>
      </c>
      <c r="K1244" s="3">
        <v>44635</v>
      </c>
      <c r="M1244" s="8" t="str">
        <f>IFERROR(IF(I1244="Booked",VLOOKUP(K1244,'FIN CAL LOOKUP'!$A:$J,7,1),IF(I1244="Complete",VLOOKUP(J1244,'FIN CAL LOOKUP'!$A:$J,7,1),VLOOKUP(D1244,'FIN CAL LOOKUP'!$A:$J,7,1))),"Not Applicable")</f>
        <v>JUL, FY23</v>
      </c>
      <c r="N1244" s="8" t="str">
        <f>IFERROR(IF(I1244="Booked",VLOOKUP(K1244,'FIN CAL LOOKUP'!$A:$J,10,1),IF(I1244="Complete",VLOOKUP(J1244,'FIN CAL LOOKUP'!$A:$J,10,1),VLOOKUP(D1244,'FIN CAL LOOKUP'!$A:$J,10,1))),"Not Applicable")</f>
        <v>Q1, FY23</v>
      </c>
    </row>
    <row r="1245" spans="1:14" x14ac:dyDescent="0.25">
      <c r="A1245" t="s">
        <v>12</v>
      </c>
      <c r="B1245" t="s">
        <v>51</v>
      </c>
      <c r="C1245" t="s">
        <v>52</v>
      </c>
      <c r="D1245" s="3">
        <v>45187</v>
      </c>
      <c r="E1245" t="s">
        <v>240</v>
      </c>
      <c r="F1245" t="s">
        <v>241</v>
      </c>
      <c r="G1245" t="s">
        <v>1527</v>
      </c>
      <c r="H1245" t="s">
        <v>9</v>
      </c>
      <c r="I1245" t="s">
        <v>17</v>
      </c>
      <c r="J1245" s="3">
        <v>45188</v>
      </c>
      <c r="K1245" s="3">
        <v>44735</v>
      </c>
      <c r="M1245" s="8" t="str">
        <f>IFERROR(IF(I1245="Booked",VLOOKUP(K1245,'FIN CAL LOOKUP'!$A:$J,7,1),IF(I1245="Complete",VLOOKUP(J1245,'FIN CAL LOOKUP'!$A:$J,7,1),VLOOKUP(D1245,'FIN CAL LOOKUP'!$A:$J,7,1))),"Not Applicable")</f>
        <v>SEP, FY24</v>
      </c>
      <c r="N1245" s="8" t="str">
        <f>IFERROR(IF(I1245="Booked",VLOOKUP(K1245,'FIN CAL LOOKUP'!$A:$J,10,1),IF(I1245="Complete",VLOOKUP(J1245,'FIN CAL LOOKUP'!$A:$J,10,1),VLOOKUP(D1245,'FIN CAL LOOKUP'!$A:$J,10,1))),"Not Applicable")</f>
        <v>Q1, FY24</v>
      </c>
    </row>
    <row r="1246" spans="1:14" x14ac:dyDescent="0.25">
      <c r="A1246" t="s">
        <v>12</v>
      </c>
      <c r="B1246" t="s">
        <v>51</v>
      </c>
      <c r="C1246" t="s">
        <v>52</v>
      </c>
      <c r="D1246" s="3">
        <v>45187</v>
      </c>
      <c r="E1246" t="s">
        <v>240</v>
      </c>
      <c r="F1246" t="s">
        <v>241</v>
      </c>
      <c r="G1246" t="s">
        <v>1527</v>
      </c>
      <c r="H1246" t="s">
        <v>10</v>
      </c>
      <c r="I1246" t="s">
        <v>17</v>
      </c>
      <c r="J1246" s="3">
        <v>44539</v>
      </c>
      <c r="K1246" s="3">
        <v>44455</v>
      </c>
      <c r="M1246" s="8" t="str">
        <f>IFERROR(IF(I1246="Booked",VLOOKUP(K1246,'FIN CAL LOOKUP'!$A:$J,7,1),IF(I1246="Complete",VLOOKUP(J1246,'FIN CAL LOOKUP'!$A:$J,7,1),VLOOKUP(D1246,'FIN CAL LOOKUP'!$A:$J,7,1))),"Not Applicable")</f>
        <v>DEC, FY22</v>
      </c>
      <c r="N1246" s="8" t="str">
        <f>IFERROR(IF(I1246="Booked",VLOOKUP(K1246,'FIN CAL LOOKUP'!$A:$J,10,1),IF(I1246="Complete",VLOOKUP(J1246,'FIN CAL LOOKUP'!$A:$J,10,1),VLOOKUP(D1246,'FIN CAL LOOKUP'!$A:$J,10,1))),"Not Applicable")</f>
        <v>Q2, FY22</v>
      </c>
    </row>
    <row r="1247" spans="1:14" x14ac:dyDescent="0.25">
      <c r="A1247" t="s">
        <v>12</v>
      </c>
      <c r="B1247" t="s">
        <v>51</v>
      </c>
      <c r="C1247" t="s">
        <v>52</v>
      </c>
      <c r="D1247" s="3">
        <v>45187</v>
      </c>
      <c r="E1247" t="s">
        <v>240</v>
      </c>
      <c r="F1247" t="s">
        <v>241</v>
      </c>
      <c r="G1247" t="s">
        <v>1527</v>
      </c>
      <c r="H1247" t="s">
        <v>11</v>
      </c>
      <c r="I1247" t="s">
        <v>17</v>
      </c>
      <c r="J1247" s="3">
        <v>44539</v>
      </c>
      <c r="K1247" s="3">
        <v>44455</v>
      </c>
      <c r="M1247" s="8" t="str">
        <f>IFERROR(IF(I1247="Booked",VLOOKUP(K1247,'FIN CAL LOOKUP'!$A:$J,7,1),IF(I1247="Complete",VLOOKUP(J1247,'FIN CAL LOOKUP'!$A:$J,7,1),VLOOKUP(D1247,'FIN CAL LOOKUP'!$A:$J,7,1))),"Not Applicable")</f>
        <v>DEC, FY22</v>
      </c>
      <c r="N1247" s="8" t="str">
        <f>IFERROR(IF(I1247="Booked",VLOOKUP(K1247,'FIN CAL LOOKUP'!$A:$J,10,1),IF(I1247="Complete",VLOOKUP(J1247,'FIN CAL LOOKUP'!$A:$J,10,1),VLOOKUP(D1247,'FIN CAL LOOKUP'!$A:$J,10,1))),"Not Applicable")</f>
        <v>Q2, FY22</v>
      </c>
    </row>
    <row r="1248" spans="1:14" x14ac:dyDescent="0.25">
      <c r="A1248" t="s">
        <v>1</v>
      </c>
      <c r="B1248" t="s">
        <v>2</v>
      </c>
      <c r="C1248" t="s">
        <v>14</v>
      </c>
      <c r="D1248" s="3">
        <v>45166</v>
      </c>
      <c r="E1248" t="s">
        <v>242</v>
      </c>
      <c r="F1248" t="s">
        <v>243</v>
      </c>
      <c r="G1248" t="s">
        <v>1453</v>
      </c>
      <c r="H1248" t="s">
        <v>4</v>
      </c>
      <c r="I1248" t="s">
        <v>17</v>
      </c>
      <c r="J1248" s="3">
        <v>45698</v>
      </c>
      <c r="K1248" s="3">
        <v>45163</v>
      </c>
      <c r="M1248" s="8" t="str">
        <f>IFERROR(IF(I1248="Booked",VLOOKUP(K1248,'FIN CAL LOOKUP'!$A:$J,7,1),IF(I1248="Complete",VLOOKUP(J1248,'FIN CAL LOOKUP'!$A:$J,7,1),VLOOKUP(D1248,'FIN CAL LOOKUP'!$A:$J,7,1))),"Not Applicable")</f>
        <v>FEB, FY25</v>
      </c>
      <c r="N1248" s="8" t="str">
        <f>IFERROR(IF(I1248="Booked",VLOOKUP(K1248,'FIN CAL LOOKUP'!$A:$J,10,1),IF(I1248="Complete",VLOOKUP(J1248,'FIN CAL LOOKUP'!$A:$J,10,1),VLOOKUP(D1248,'FIN CAL LOOKUP'!$A:$J,10,1))),"Not Applicable")</f>
        <v>Q3, FY25</v>
      </c>
    </row>
    <row r="1249" spans="1:14" x14ac:dyDescent="0.25">
      <c r="A1249" t="s">
        <v>1</v>
      </c>
      <c r="B1249" t="s">
        <v>2</v>
      </c>
      <c r="C1249" t="s">
        <v>14</v>
      </c>
      <c r="D1249" s="3">
        <v>45166</v>
      </c>
      <c r="E1249" t="s">
        <v>242</v>
      </c>
      <c r="F1249" t="s">
        <v>243</v>
      </c>
      <c r="G1249" t="s">
        <v>1453</v>
      </c>
      <c r="H1249" t="s">
        <v>7</v>
      </c>
      <c r="I1249" t="s">
        <v>17</v>
      </c>
      <c r="J1249" s="3">
        <v>45698</v>
      </c>
      <c r="K1249" s="3">
        <v>45163</v>
      </c>
      <c r="M1249" s="8" t="str">
        <f>IFERROR(IF(I1249="Booked",VLOOKUP(K1249,'FIN CAL LOOKUP'!$A:$J,7,1),IF(I1249="Complete",VLOOKUP(J1249,'FIN CAL LOOKUP'!$A:$J,7,1),VLOOKUP(D1249,'FIN CAL LOOKUP'!$A:$J,7,1))),"Not Applicable")</f>
        <v>FEB, FY25</v>
      </c>
      <c r="N1249" s="8" t="str">
        <f>IFERROR(IF(I1249="Booked",VLOOKUP(K1249,'FIN CAL LOOKUP'!$A:$J,10,1),IF(I1249="Complete",VLOOKUP(J1249,'FIN CAL LOOKUP'!$A:$J,10,1),VLOOKUP(D1249,'FIN CAL LOOKUP'!$A:$J,10,1))),"Not Applicable")</f>
        <v>Q3, FY25</v>
      </c>
    </row>
    <row r="1250" spans="1:14" x14ac:dyDescent="0.25">
      <c r="A1250" t="s">
        <v>1</v>
      </c>
      <c r="B1250" t="s">
        <v>2</v>
      </c>
      <c r="C1250" t="s">
        <v>14</v>
      </c>
      <c r="D1250" s="3">
        <v>45166</v>
      </c>
      <c r="E1250" t="s">
        <v>242</v>
      </c>
      <c r="F1250" t="s">
        <v>243</v>
      </c>
      <c r="G1250" t="s">
        <v>1453</v>
      </c>
      <c r="H1250" t="s">
        <v>1366</v>
      </c>
      <c r="I1250" t="s">
        <v>17</v>
      </c>
      <c r="J1250" s="3">
        <v>45698</v>
      </c>
      <c r="K1250" s="3">
        <v>45351</v>
      </c>
      <c r="M1250" s="8" t="str">
        <f>IFERROR(IF(I1250="Booked",VLOOKUP(K1250,'FIN CAL LOOKUP'!$A:$J,7,1),IF(I1250="Complete",VLOOKUP(J1250,'FIN CAL LOOKUP'!$A:$J,7,1),VLOOKUP(D1250,'FIN CAL LOOKUP'!$A:$J,7,1))),"Not Applicable")</f>
        <v>FEB, FY25</v>
      </c>
      <c r="N1250" s="8" t="str">
        <f>IFERROR(IF(I1250="Booked",VLOOKUP(K1250,'FIN CAL LOOKUP'!$A:$J,10,1),IF(I1250="Complete",VLOOKUP(J1250,'FIN CAL LOOKUP'!$A:$J,10,1),VLOOKUP(D1250,'FIN CAL LOOKUP'!$A:$J,10,1))),"Not Applicable")</f>
        <v>Q3, FY25</v>
      </c>
    </row>
    <row r="1251" spans="1:14" x14ac:dyDescent="0.25">
      <c r="A1251" t="s">
        <v>1</v>
      </c>
      <c r="B1251" t="s">
        <v>2</v>
      </c>
      <c r="C1251" t="s">
        <v>14</v>
      </c>
      <c r="D1251" s="3">
        <v>45166</v>
      </c>
      <c r="E1251" t="s">
        <v>242</v>
      </c>
      <c r="F1251" t="s">
        <v>243</v>
      </c>
      <c r="G1251" t="s">
        <v>1453</v>
      </c>
      <c r="H1251" t="s">
        <v>1366</v>
      </c>
      <c r="I1251" t="s">
        <v>17</v>
      </c>
      <c r="J1251" s="3">
        <v>45698</v>
      </c>
      <c r="K1251" s="3">
        <v>45698</v>
      </c>
      <c r="M1251" s="8" t="str">
        <f>IFERROR(IF(I1251="Booked",VLOOKUP(K1251,'FIN CAL LOOKUP'!$A:$J,7,1),IF(I1251="Complete",VLOOKUP(J1251,'FIN CAL LOOKUP'!$A:$J,7,1),VLOOKUP(D1251,'FIN CAL LOOKUP'!$A:$J,7,1))),"Not Applicable")</f>
        <v>FEB, FY25</v>
      </c>
      <c r="N1251" s="8" t="str">
        <f>IFERROR(IF(I1251="Booked",VLOOKUP(K1251,'FIN CAL LOOKUP'!$A:$J,10,1),IF(I1251="Complete",VLOOKUP(J1251,'FIN CAL LOOKUP'!$A:$J,10,1),VLOOKUP(D1251,'FIN CAL LOOKUP'!$A:$J,10,1))),"Not Applicable")</f>
        <v>Q3, FY25</v>
      </c>
    </row>
    <row r="1252" spans="1:14" x14ac:dyDescent="0.25">
      <c r="A1252" t="s">
        <v>1</v>
      </c>
      <c r="B1252" t="s">
        <v>2</v>
      </c>
      <c r="C1252" t="s">
        <v>14</v>
      </c>
      <c r="D1252" s="3">
        <v>45166</v>
      </c>
      <c r="E1252" t="s">
        <v>242</v>
      </c>
      <c r="F1252" t="s">
        <v>243</v>
      </c>
      <c r="G1252" t="s">
        <v>1453</v>
      </c>
      <c r="H1252" t="s">
        <v>1367</v>
      </c>
      <c r="I1252" t="s">
        <v>17</v>
      </c>
      <c r="J1252" s="3">
        <v>45698</v>
      </c>
      <c r="K1252" s="3">
        <v>45351</v>
      </c>
      <c r="M1252" s="8" t="str">
        <f>IFERROR(IF(I1252="Booked",VLOOKUP(K1252,'FIN CAL LOOKUP'!$A:$J,7,1),IF(I1252="Complete",VLOOKUP(J1252,'FIN CAL LOOKUP'!$A:$J,7,1),VLOOKUP(D1252,'FIN CAL LOOKUP'!$A:$J,7,1))),"Not Applicable")</f>
        <v>FEB, FY25</v>
      </c>
      <c r="N1252" s="8" t="str">
        <f>IFERROR(IF(I1252="Booked",VLOOKUP(K1252,'FIN CAL LOOKUP'!$A:$J,10,1),IF(I1252="Complete",VLOOKUP(J1252,'FIN CAL LOOKUP'!$A:$J,10,1),VLOOKUP(D1252,'FIN CAL LOOKUP'!$A:$J,10,1))),"Not Applicable")</f>
        <v>Q3, FY25</v>
      </c>
    </row>
    <row r="1253" spans="1:14" x14ac:dyDescent="0.25">
      <c r="A1253" t="s">
        <v>1</v>
      </c>
      <c r="B1253" t="s">
        <v>2</v>
      </c>
      <c r="C1253" t="s">
        <v>14</v>
      </c>
      <c r="D1253" s="3">
        <v>45166</v>
      </c>
      <c r="E1253" t="s">
        <v>242</v>
      </c>
      <c r="F1253" t="s">
        <v>243</v>
      </c>
      <c r="G1253" t="s">
        <v>1453</v>
      </c>
      <c r="H1253" t="s">
        <v>1367</v>
      </c>
      <c r="I1253" t="s">
        <v>17</v>
      </c>
      <c r="J1253" s="3">
        <v>45698</v>
      </c>
      <c r="K1253" s="3">
        <v>45698</v>
      </c>
      <c r="M1253" s="8" t="str">
        <f>IFERROR(IF(I1253="Booked",VLOOKUP(K1253,'FIN CAL LOOKUP'!$A:$J,7,1),IF(I1253="Complete",VLOOKUP(J1253,'FIN CAL LOOKUP'!$A:$J,7,1),VLOOKUP(D1253,'FIN CAL LOOKUP'!$A:$J,7,1))),"Not Applicable")</f>
        <v>FEB, FY25</v>
      </c>
      <c r="N1253" s="8" t="str">
        <f>IFERROR(IF(I1253="Booked",VLOOKUP(K1253,'FIN CAL LOOKUP'!$A:$J,10,1),IF(I1253="Complete",VLOOKUP(J1253,'FIN CAL LOOKUP'!$A:$J,10,1),VLOOKUP(D1253,'FIN CAL LOOKUP'!$A:$J,10,1))),"Not Applicable")</f>
        <v>Q3, FY25</v>
      </c>
    </row>
    <row r="1254" spans="1:14" x14ac:dyDescent="0.25">
      <c r="A1254" t="s">
        <v>1</v>
      </c>
      <c r="B1254" t="s">
        <v>2</v>
      </c>
      <c r="C1254" t="s">
        <v>14</v>
      </c>
      <c r="D1254" s="3">
        <v>45166</v>
      </c>
      <c r="E1254" t="s">
        <v>242</v>
      </c>
      <c r="F1254" t="s">
        <v>243</v>
      </c>
      <c r="G1254" t="s">
        <v>1453</v>
      </c>
      <c r="H1254" t="s">
        <v>1368</v>
      </c>
      <c r="I1254" t="s">
        <v>17</v>
      </c>
      <c r="J1254" s="3">
        <v>45698</v>
      </c>
      <c r="K1254" s="3">
        <v>45351</v>
      </c>
      <c r="M1254" s="8" t="str">
        <f>IFERROR(IF(I1254="Booked",VLOOKUP(K1254,'FIN CAL LOOKUP'!$A:$J,7,1),IF(I1254="Complete",VLOOKUP(J1254,'FIN CAL LOOKUP'!$A:$J,7,1),VLOOKUP(D1254,'FIN CAL LOOKUP'!$A:$J,7,1))),"Not Applicable")</f>
        <v>FEB, FY25</v>
      </c>
      <c r="N1254" s="8" t="str">
        <f>IFERROR(IF(I1254="Booked",VLOOKUP(K1254,'FIN CAL LOOKUP'!$A:$J,10,1),IF(I1254="Complete",VLOOKUP(J1254,'FIN CAL LOOKUP'!$A:$J,10,1),VLOOKUP(D1254,'FIN CAL LOOKUP'!$A:$J,10,1))),"Not Applicable")</f>
        <v>Q3, FY25</v>
      </c>
    </row>
    <row r="1255" spans="1:14" x14ac:dyDescent="0.25">
      <c r="A1255" t="s">
        <v>1</v>
      </c>
      <c r="B1255" t="s">
        <v>2</v>
      </c>
      <c r="C1255" t="s">
        <v>14</v>
      </c>
      <c r="D1255" s="3">
        <v>45166</v>
      </c>
      <c r="E1255" t="s">
        <v>242</v>
      </c>
      <c r="F1255" t="s">
        <v>243</v>
      </c>
      <c r="G1255" t="s">
        <v>1453</v>
      </c>
      <c r="H1255" t="s">
        <v>1368</v>
      </c>
      <c r="I1255" t="s">
        <v>17</v>
      </c>
      <c r="J1255" s="3">
        <v>45698</v>
      </c>
      <c r="K1255" s="3">
        <v>45698</v>
      </c>
      <c r="M1255" s="8" t="str">
        <f>IFERROR(IF(I1255="Booked",VLOOKUP(K1255,'FIN CAL LOOKUP'!$A:$J,7,1),IF(I1255="Complete",VLOOKUP(J1255,'FIN CAL LOOKUP'!$A:$J,7,1),VLOOKUP(D1255,'FIN CAL LOOKUP'!$A:$J,7,1))),"Not Applicable")</f>
        <v>FEB, FY25</v>
      </c>
      <c r="N1255" s="8" t="str">
        <f>IFERROR(IF(I1255="Booked",VLOOKUP(K1255,'FIN CAL LOOKUP'!$A:$J,10,1),IF(I1255="Complete",VLOOKUP(J1255,'FIN CAL LOOKUP'!$A:$J,10,1),VLOOKUP(D1255,'FIN CAL LOOKUP'!$A:$J,10,1))),"Not Applicable")</f>
        <v>Q3, FY25</v>
      </c>
    </row>
    <row r="1256" spans="1:14" x14ac:dyDescent="0.25">
      <c r="A1256" t="s">
        <v>1</v>
      </c>
      <c r="B1256" t="s">
        <v>2</v>
      </c>
      <c r="C1256" t="s">
        <v>14</v>
      </c>
      <c r="D1256" s="3">
        <v>45166</v>
      </c>
      <c r="E1256" t="s">
        <v>242</v>
      </c>
      <c r="F1256" t="s">
        <v>243</v>
      </c>
      <c r="G1256" t="s">
        <v>1453</v>
      </c>
      <c r="H1256" t="s">
        <v>1369</v>
      </c>
      <c r="I1256" t="s">
        <v>17</v>
      </c>
      <c r="J1256" s="3">
        <v>45698</v>
      </c>
      <c r="K1256" s="3">
        <v>45351</v>
      </c>
      <c r="M1256" s="8" t="str">
        <f>IFERROR(IF(I1256="Booked",VLOOKUP(K1256,'FIN CAL LOOKUP'!$A:$J,7,1),IF(I1256="Complete",VLOOKUP(J1256,'FIN CAL LOOKUP'!$A:$J,7,1),VLOOKUP(D1256,'FIN CAL LOOKUP'!$A:$J,7,1))),"Not Applicable")</f>
        <v>FEB, FY25</v>
      </c>
      <c r="N1256" s="8" t="str">
        <f>IFERROR(IF(I1256="Booked",VLOOKUP(K1256,'FIN CAL LOOKUP'!$A:$J,10,1),IF(I1256="Complete",VLOOKUP(J1256,'FIN CAL LOOKUP'!$A:$J,10,1),VLOOKUP(D1256,'FIN CAL LOOKUP'!$A:$J,10,1))),"Not Applicable")</f>
        <v>Q3, FY25</v>
      </c>
    </row>
    <row r="1257" spans="1:14" x14ac:dyDescent="0.25">
      <c r="A1257" t="s">
        <v>1</v>
      </c>
      <c r="B1257" t="s">
        <v>2</v>
      </c>
      <c r="C1257" t="s">
        <v>14</v>
      </c>
      <c r="D1257" s="3">
        <v>45166</v>
      </c>
      <c r="E1257" t="s">
        <v>242</v>
      </c>
      <c r="F1257" t="s">
        <v>243</v>
      </c>
      <c r="G1257" t="s">
        <v>1453</v>
      </c>
      <c r="H1257" t="s">
        <v>1369</v>
      </c>
      <c r="I1257" t="s">
        <v>17</v>
      </c>
      <c r="J1257" s="3">
        <v>45698</v>
      </c>
      <c r="K1257" s="3">
        <v>45698</v>
      </c>
      <c r="M1257" s="8" t="str">
        <f>IFERROR(IF(I1257="Booked",VLOOKUP(K1257,'FIN CAL LOOKUP'!$A:$J,7,1),IF(I1257="Complete",VLOOKUP(J1257,'FIN CAL LOOKUP'!$A:$J,7,1),VLOOKUP(D1257,'FIN CAL LOOKUP'!$A:$J,7,1))),"Not Applicable")</f>
        <v>FEB, FY25</v>
      </c>
      <c r="N1257" s="8" t="str">
        <f>IFERROR(IF(I1257="Booked",VLOOKUP(K1257,'FIN CAL LOOKUP'!$A:$J,10,1),IF(I1257="Complete",VLOOKUP(J1257,'FIN CAL LOOKUP'!$A:$J,10,1),VLOOKUP(D1257,'FIN CAL LOOKUP'!$A:$J,10,1))),"Not Applicable")</f>
        <v>Q3, FY25</v>
      </c>
    </row>
    <row r="1258" spans="1:14" x14ac:dyDescent="0.25">
      <c r="A1258" t="s">
        <v>1</v>
      </c>
      <c r="B1258" t="s">
        <v>2</v>
      </c>
      <c r="C1258" t="s">
        <v>14</v>
      </c>
      <c r="D1258" s="3">
        <v>45166</v>
      </c>
      <c r="E1258" t="s">
        <v>242</v>
      </c>
      <c r="F1258" t="s">
        <v>243</v>
      </c>
      <c r="G1258" t="s">
        <v>1453</v>
      </c>
      <c r="H1258" t="s">
        <v>1370</v>
      </c>
      <c r="I1258" t="s">
        <v>17</v>
      </c>
      <c r="J1258" s="3">
        <v>45698</v>
      </c>
      <c r="K1258" s="3">
        <v>45351</v>
      </c>
      <c r="M1258" s="8" t="str">
        <f>IFERROR(IF(I1258="Booked",VLOOKUP(K1258,'FIN CAL LOOKUP'!$A:$J,7,1),IF(I1258="Complete",VLOOKUP(J1258,'FIN CAL LOOKUP'!$A:$J,7,1),VLOOKUP(D1258,'FIN CAL LOOKUP'!$A:$J,7,1))),"Not Applicable")</f>
        <v>FEB, FY25</v>
      </c>
      <c r="N1258" s="8" t="str">
        <f>IFERROR(IF(I1258="Booked",VLOOKUP(K1258,'FIN CAL LOOKUP'!$A:$J,10,1),IF(I1258="Complete",VLOOKUP(J1258,'FIN CAL LOOKUP'!$A:$J,10,1),VLOOKUP(D1258,'FIN CAL LOOKUP'!$A:$J,10,1))),"Not Applicable")</f>
        <v>Q3, FY25</v>
      </c>
    </row>
    <row r="1259" spans="1:14" x14ac:dyDescent="0.25">
      <c r="A1259" t="s">
        <v>1</v>
      </c>
      <c r="B1259" t="s">
        <v>2</v>
      </c>
      <c r="C1259" t="s">
        <v>14</v>
      </c>
      <c r="D1259" s="3">
        <v>45166</v>
      </c>
      <c r="E1259" t="s">
        <v>242</v>
      </c>
      <c r="F1259" t="s">
        <v>243</v>
      </c>
      <c r="G1259" t="s">
        <v>1453</v>
      </c>
      <c r="H1259" t="s">
        <v>1370</v>
      </c>
      <c r="I1259" t="s">
        <v>17</v>
      </c>
      <c r="J1259" s="3">
        <v>45698</v>
      </c>
      <c r="K1259" s="3">
        <v>45698</v>
      </c>
      <c r="M1259" s="8" t="str">
        <f>IFERROR(IF(I1259="Booked",VLOOKUP(K1259,'FIN CAL LOOKUP'!$A:$J,7,1),IF(I1259="Complete",VLOOKUP(J1259,'FIN CAL LOOKUP'!$A:$J,7,1),VLOOKUP(D1259,'FIN CAL LOOKUP'!$A:$J,7,1))),"Not Applicable")</f>
        <v>FEB, FY25</v>
      </c>
      <c r="N1259" s="8" t="str">
        <f>IFERROR(IF(I1259="Booked",VLOOKUP(K1259,'FIN CAL LOOKUP'!$A:$J,10,1),IF(I1259="Complete",VLOOKUP(J1259,'FIN CAL LOOKUP'!$A:$J,10,1),VLOOKUP(D1259,'FIN CAL LOOKUP'!$A:$J,10,1))),"Not Applicable")</f>
        <v>Q3, FY25</v>
      </c>
    </row>
    <row r="1260" spans="1:14" x14ac:dyDescent="0.25">
      <c r="A1260" t="s">
        <v>1</v>
      </c>
      <c r="B1260" t="s">
        <v>2</v>
      </c>
      <c r="C1260" t="s">
        <v>14</v>
      </c>
      <c r="D1260" s="3">
        <v>45166</v>
      </c>
      <c r="E1260" t="s">
        <v>242</v>
      </c>
      <c r="F1260" t="s">
        <v>243</v>
      </c>
      <c r="G1260" t="s">
        <v>1453</v>
      </c>
      <c r="H1260" t="s">
        <v>8</v>
      </c>
      <c r="I1260" t="s">
        <v>17</v>
      </c>
      <c r="J1260" s="3">
        <v>45168</v>
      </c>
      <c r="K1260" s="3">
        <v>45163</v>
      </c>
      <c r="M1260" s="8" t="str">
        <f>IFERROR(IF(I1260="Booked",VLOOKUP(K1260,'FIN CAL LOOKUP'!$A:$J,7,1),IF(I1260="Complete",VLOOKUP(J1260,'FIN CAL LOOKUP'!$A:$J,7,1),VLOOKUP(D1260,'FIN CAL LOOKUP'!$A:$J,7,1))),"Not Applicable")</f>
        <v>SEP, FY24</v>
      </c>
      <c r="N1260" s="8" t="str">
        <f>IFERROR(IF(I1260="Booked",VLOOKUP(K1260,'FIN CAL LOOKUP'!$A:$J,10,1),IF(I1260="Complete",VLOOKUP(J1260,'FIN CAL LOOKUP'!$A:$J,10,1),VLOOKUP(D1260,'FIN CAL LOOKUP'!$A:$J,10,1))),"Not Applicable")</f>
        <v>Q1, FY24</v>
      </c>
    </row>
    <row r="1261" spans="1:14" x14ac:dyDescent="0.25">
      <c r="A1261" t="s">
        <v>1</v>
      </c>
      <c r="B1261" t="s">
        <v>2</v>
      </c>
      <c r="C1261" t="s">
        <v>14</v>
      </c>
      <c r="D1261" s="3">
        <v>45166</v>
      </c>
      <c r="E1261" t="s">
        <v>242</v>
      </c>
      <c r="F1261" t="s">
        <v>243</v>
      </c>
      <c r="G1261" t="s">
        <v>1453</v>
      </c>
      <c r="H1261" t="s">
        <v>9</v>
      </c>
      <c r="I1261" t="s">
        <v>17</v>
      </c>
      <c r="J1261" s="3">
        <v>45698</v>
      </c>
      <c r="K1261" s="3">
        <v>45163</v>
      </c>
      <c r="M1261" s="8" t="str">
        <f>IFERROR(IF(I1261="Booked",VLOOKUP(K1261,'FIN CAL LOOKUP'!$A:$J,7,1),IF(I1261="Complete",VLOOKUP(J1261,'FIN CAL LOOKUP'!$A:$J,7,1),VLOOKUP(D1261,'FIN CAL LOOKUP'!$A:$J,7,1))),"Not Applicable")</f>
        <v>FEB, FY25</v>
      </c>
      <c r="N1261" s="8" t="str">
        <f>IFERROR(IF(I1261="Booked",VLOOKUP(K1261,'FIN CAL LOOKUP'!$A:$J,10,1),IF(I1261="Complete",VLOOKUP(J1261,'FIN CAL LOOKUP'!$A:$J,10,1),VLOOKUP(D1261,'FIN CAL LOOKUP'!$A:$J,10,1))),"Not Applicable")</f>
        <v>Q3, FY25</v>
      </c>
    </row>
    <row r="1262" spans="1:14" x14ac:dyDescent="0.25">
      <c r="A1262" t="s">
        <v>1</v>
      </c>
      <c r="B1262" t="s">
        <v>2</v>
      </c>
      <c r="C1262" t="s">
        <v>14</v>
      </c>
      <c r="D1262" s="3">
        <v>45166</v>
      </c>
      <c r="E1262" t="s">
        <v>242</v>
      </c>
      <c r="F1262" t="s">
        <v>243</v>
      </c>
      <c r="G1262" t="s">
        <v>1453</v>
      </c>
      <c r="H1262" t="s">
        <v>10</v>
      </c>
      <c r="I1262" t="s">
        <v>17</v>
      </c>
      <c r="J1262" s="3">
        <v>45168</v>
      </c>
      <c r="K1262" s="3">
        <v>45163</v>
      </c>
      <c r="M1262" s="8" t="str">
        <f>IFERROR(IF(I1262="Booked",VLOOKUP(K1262,'FIN CAL LOOKUP'!$A:$J,7,1),IF(I1262="Complete",VLOOKUP(J1262,'FIN CAL LOOKUP'!$A:$J,7,1),VLOOKUP(D1262,'FIN CAL LOOKUP'!$A:$J,7,1))),"Not Applicable")</f>
        <v>SEP, FY24</v>
      </c>
      <c r="N1262" s="8" t="str">
        <f>IFERROR(IF(I1262="Booked",VLOOKUP(K1262,'FIN CAL LOOKUP'!$A:$J,10,1),IF(I1262="Complete",VLOOKUP(J1262,'FIN CAL LOOKUP'!$A:$J,10,1),VLOOKUP(D1262,'FIN CAL LOOKUP'!$A:$J,10,1))),"Not Applicable")</f>
        <v>Q1, FY24</v>
      </c>
    </row>
    <row r="1263" spans="1:14" x14ac:dyDescent="0.25">
      <c r="A1263" t="s">
        <v>1</v>
      </c>
      <c r="B1263" t="s">
        <v>2</v>
      </c>
      <c r="C1263" t="s">
        <v>14</v>
      </c>
      <c r="D1263" s="3">
        <v>45166</v>
      </c>
      <c r="E1263" t="s">
        <v>242</v>
      </c>
      <c r="F1263" t="s">
        <v>243</v>
      </c>
      <c r="G1263" t="s">
        <v>1453</v>
      </c>
      <c r="H1263" t="s">
        <v>11</v>
      </c>
      <c r="I1263" t="s">
        <v>17</v>
      </c>
      <c r="J1263" s="3">
        <v>45695</v>
      </c>
      <c r="K1263" s="3">
        <v>45163</v>
      </c>
      <c r="M1263" s="8" t="str">
        <f>IFERROR(IF(I1263="Booked",VLOOKUP(K1263,'FIN CAL LOOKUP'!$A:$J,7,1),IF(I1263="Complete",VLOOKUP(J1263,'FIN CAL LOOKUP'!$A:$J,7,1),VLOOKUP(D1263,'FIN CAL LOOKUP'!$A:$J,7,1))),"Not Applicable")</f>
        <v>FEB, FY25</v>
      </c>
      <c r="N1263" s="8" t="str">
        <f>IFERROR(IF(I1263="Booked",VLOOKUP(K1263,'FIN CAL LOOKUP'!$A:$J,10,1),IF(I1263="Complete",VLOOKUP(J1263,'FIN CAL LOOKUP'!$A:$J,10,1),VLOOKUP(D1263,'FIN CAL LOOKUP'!$A:$J,10,1))),"Not Applicable")</f>
        <v>Q3, FY25</v>
      </c>
    </row>
    <row r="1264" spans="1:14" x14ac:dyDescent="0.25">
      <c r="A1264" t="s">
        <v>12</v>
      </c>
      <c r="B1264" t="s">
        <v>13</v>
      </c>
      <c r="C1264" t="s">
        <v>16</v>
      </c>
      <c r="D1264" s="3">
        <v>45159</v>
      </c>
      <c r="E1264" t="s">
        <v>244</v>
      </c>
      <c r="F1264" t="s">
        <v>245</v>
      </c>
      <c r="G1264" t="s">
        <v>246</v>
      </c>
      <c r="H1264" t="s">
        <v>4</v>
      </c>
      <c r="I1264" t="s">
        <v>17</v>
      </c>
      <c r="J1264" s="3">
        <v>45156</v>
      </c>
      <c r="K1264" s="3">
        <v>45128</v>
      </c>
      <c r="M1264" s="8" t="str">
        <f>IFERROR(IF(I1264="Booked",VLOOKUP(K1264,'FIN CAL LOOKUP'!$A:$J,7,1),IF(I1264="Complete",VLOOKUP(J1264,'FIN CAL LOOKUP'!$A:$J,7,1),VLOOKUP(D1264,'FIN CAL LOOKUP'!$A:$J,7,1))),"Not Applicable")</f>
        <v>AUG, FY24</v>
      </c>
      <c r="N1264" s="8" t="str">
        <f>IFERROR(IF(I1264="Booked",VLOOKUP(K1264,'FIN CAL LOOKUP'!$A:$J,10,1),IF(I1264="Complete",VLOOKUP(J1264,'FIN CAL LOOKUP'!$A:$J,10,1),VLOOKUP(D1264,'FIN CAL LOOKUP'!$A:$J,10,1))),"Not Applicable")</f>
        <v>Q1, FY24</v>
      </c>
    </row>
    <row r="1265" spans="1:14" x14ac:dyDescent="0.25">
      <c r="A1265" t="s">
        <v>12</v>
      </c>
      <c r="B1265" t="s">
        <v>13</v>
      </c>
      <c r="C1265" t="s">
        <v>16</v>
      </c>
      <c r="D1265" s="3">
        <v>45159</v>
      </c>
      <c r="E1265" t="s">
        <v>244</v>
      </c>
      <c r="F1265" t="s">
        <v>245</v>
      </c>
      <c r="G1265" t="s">
        <v>246</v>
      </c>
      <c r="H1265" t="s">
        <v>7</v>
      </c>
      <c r="I1265" t="s">
        <v>17</v>
      </c>
      <c r="J1265" s="3">
        <v>45156</v>
      </c>
      <c r="K1265" s="3">
        <v>45128</v>
      </c>
      <c r="M1265" s="8" t="str">
        <f>IFERROR(IF(I1265="Booked",VLOOKUP(K1265,'FIN CAL LOOKUP'!$A:$J,7,1),IF(I1265="Complete",VLOOKUP(J1265,'FIN CAL LOOKUP'!$A:$J,7,1),VLOOKUP(D1265,'FIN CAL LOOKUP'!$A:$J,7,1))),"Not Applicable")</f>
        <v>AUG, FY24</v>
      </c>
      <c r="N1265" s="8" t="str">
        <f>IFERROR(IF(I1265="Booked",VLOOKUP(K1265,'FIN CAL LOOKUP'!$A:$J,10,1),IF(I1265="Complete",VLOOKUP(J1265,'FIN CAL LOOKUP'!$A:$J,10,1),VLOOKUP(D1265,'FIN CAL LOOKUP'!$A:$J,10,1))),"Not Applicable")</f>
        <v>Q1, FY24</v>
      </c>
    </row>
    <row r="1266" spans="1:14" x14ac:dyDescent="0.25">
      <c r="A1266" t="s">
        <v>12</v>
      </c>
      <c r="B1266" t="s">
        <v>13</v>
      </c>
      <c r="C1266" t="s">
        <v>16</v>
      </c>
      <c r="D1266" s="3">
        <v>45159</v>
      </c>
      <c r="E1266" t="s">
        <v>244</v>
      </c>
      <c r="F1266" t="s">
        <v>245</v>
      </c>
      <c r="G1266" t="s">
        <v>246</v>
      </c>
      <c r="H1266" t="s">
        <v>1366</v>
      </c>
      <c r="I1266" t="s">
        <v>5</v>
      </c>
      <c r="J1266" s="3"/>
      <c r="K1266" s="3">
        <v>45351</v>
      </c>
      <c r="M1266" s="8" t="str">
        <f>IFERROR(IF(I1266="Booked",VLOOKUP(K1266,'FIN CAL LOOKUP'!$A:$J,7,1),IF(I1266="Complete",VLOOKUP(J1266,'FIN CAL LOOKUP'!$A:$J,7,1),VLOOKUP(D1266,'FIN CAL LOOKUP'!$A:$J,7,1))),"Not Applicable")</f>
        <v>MAR, FY24</v>
      </c>
      <c r="N1266" s="8" t="str">
        <f>IFERROR(IF(I1266="Booked",VLOOKUP(K1266,'FIN CAL LOOKUP'!$A:$J,10,1),IF(I1266="Complete",VLOOKUP(J1266,'FIN CAL LOOKUP'!$A:$J,10,1),VLOOKUP(D1266,'FIN CAL LOOKUP'!$A:$J,10,1))),"Not Applicable")</f>
        <v>Q3, FY24</v>
      </c>
    </row>
    <row r="1267" spans="1:14" x14ac:dyDescent="0.25">
      <c r="A1267" t="s">
        <v>12</v>
      </c>
      <c r="B1267" t="s">
        <v>13</v>
      </c>
      <c r="C1267" t="s">
        <v>16</v>
      </c>
      <c r="D1267" s="3">
        <v>45159</v>
      </c>
      <c r="E1267" t="s">
        <v>244</v>
      </c>
      <c r="F1267" t="s">
        <v>245</v>
      </c>
      <c r="G1267" t="s">
        <v>246</v>
      </c>
      <c r="H1267" t="s">
        <v>1367</v>
      </c>
      <c r="I1267" t="s">
        <v>5</v>
      </c>
      <c r="J1267" s="3"/>
      <c r="K1267" s="3">
        <v>45351</v>
      </c>
      <c r="M1267" s="8" t="str">
        <f>IFERROR(IF(I1267="Booked",VLOOKUP(K1267,'FIN CAL LOOKUP'!$A:$J,7,1),IF(I1267="Complete",VLOOKUP(J1267,'FIN CAL LOOKUP'!$A:$J,7,1),VLOOKUP(D1267,'FIN CAL LOOKUP'!$A:$J,7,1))),"Not Applicable")</f>
        <v>MAR, FY24</v>
      </c>
      <c r="N1267" s="8" t="str">
        <f>IFERROR(IF(I1267="Booked",VLOOKUP(K1267,'FIN CAL LOOKUP'!$A:$J,10,1),IF(I1267="Complete",VLOOKUP(J1267,'FIN CAL LOOKUP'!$A:$J,10,1),VLOOKUP(D1267,'FIN CAL LOOKUP'!$A:$J,10,1))),"Not Applicable")</f>
        <v>Q3, FY24</v>
      </c>
    </row>
    <row r="1268" spans="1:14" x14ac:dyDescent="0.25">
      <c r="A1268" t="s">
        <v>12</v>
      </c>
      <c r="B1268" t="s">
        <v>13</v>
      </c>
      <c r="C1268" t="s">
        <v>16</v>
      </c>
      <c r="D1268" s="3">
        <v>45159</v>
      </c>
      <c r="E1268" t="s">
        <v>244</v>
      </c>
      <c r="F1268" t="s">
        <v>245</v>
      </c>
      <c r="G1268" t="s">
        <v>246</v>
      </c>
      <c r="H1268" t="s">
        <v>1368</v>
      </c>
      <c r="I1268" t="s">
        <v>5</v>
      </c>
      <c r="J1268" s="3"/>
      <c r="K1268" s="3">
        <v>45351</v>
      </c>
      <c r="M1268" s="8" t="str">
        <f>IFERROR(IF(I1268="Booked",VLOOKUP(K1268,'FIN CAL LOOKUP'!$A:$J,7,1),IF(I1268="Complete",VLOOKUP(J1268,'FIN CAL LOOKUP'!$A:$J,7,1),VLOOKUP(D1268,'FIN CAL LOOKUP'!$A:$J,7,1))),"Not Applicable")</f>
        <v>MAR, FY24</v>
      </c>
      <c r="N1268" s="8" t="str">
        <f>IFERROR(IF(I1268="Booked",VLOOKUP(K1268,'FIN CAL LOOKUP'!$A:$J,10,1),IF(I1268="Complete",VLOOKUP(J1268,'FIN CAL LOOKUP'!$A:$J,10,1),VLOOKUP(D1268,'FIN CAL LOOKUP'!$A:$J,10,1))),"Not Applicable")</f>
        <v>Q3, FY24</v>
      </c>
    </row>
    <row r="1269" spans="1:14" x14ac:dyDescent="0.25">
      <c r="A1269" t="s">
        <v>12</v>
      </c>
      <c r="B1269" t="s">
        <v>13</v>
      </c>
      <c r="C1269" t="s">
        <v>16</v>
      </c>
      <c r="D1269" s="3">
        <v>45159</v>
      </c>
      <c r="E1269" t="s">
        <v>244</v>
      </c>
      <c r="F1269" t="s">
        <v>245</v>
      </c>
      <c r="G1269" t="s">
        <v>246</v>
      </c>
      <c r="H1269" t="s">
        <v>1369</v>
      </c>
      <c r="I1269" t="s">
        <v>5</v>
      </c>
      <c r="J1269" s="3"/>
      <c r="K1269" s="3">
        <v>45351</v>
      </c>
      <c r="M1269" s="8" t="str">
        <f>IFERROR(IF(I1269="Booked",VLOOKUP(K1269,'FIN CAL LOOKUP'!$A:$J,7,1),IF(I1269="Complete",VLOOKUP(J1269,'FIN CAL LOOKUP'!$A:$J,7,1),VLOOKUP(D1269,'FIN CAL LOOKUP'!$A:$J,7,1))),"Not Applicable")</f>
        <v>MAR, FY24</v>
      </c>
      <c r="N1269" s="8" t="str">
        <f>IFERROR(IF(I1269="Booked",VLOOKUP(K1269,'FIN CAL LOOKUP'!$A:$J,10,1),IF(I1269="Complete",VLOOKUP(J1269,'FIN CAL LOOKUP'!$A:$J,10,1),VLOOKUP(D1269,'FIN CAL LOOKUP'!$A:$J,10,1))),"Not Applicable")</f>
        <v>Q3, FY24</v>
      </c>
    </row>
    <row r="1270" spans="1:14" x14ac:dyDescent="0.25">
      <c r="A1270" t="s">
        <v>12</v>
      </c>
      <c r="B1270" t="s">
        <v>13</v>
      </c>
      <c r="C1270" t="s">
        <v>16</v>
      </c>
      <c r="D1270" s="3">
        <v>45159</v>
      </c>
      <c r="E1270" t="s">
        <v>244</v>
      </c>
      <c r="F1270" t="s">
        <v>245</v>
      </c>
      <c r="G1270" t="s">
        <v>246</v>
      </c>
      <c r="H1270" t="s">
        <v>1370</v>
      </c>
      <c r="I1270" t="s">
        <v>5</v>
      </c>
      <c r="J1270" s="3"/>
      <c r="K1270" s="3">
        <v>45351</v>
      </c>
      <c r="M1270" s="8" t="str">
        <f>IFERROR(IF(I1270="Booked",VLOOKUP(K1270,'FIN CAL LOOKUP'!$A:$J,7,1),IF(I1270="Complete",VLOOKUP(J1270,'FIN CAL LOOKUP'!$A:$J,7,1),VLOOKUP(D1270,'FIN CAL LOOKUP'!$A:$J,7,1))),"Not Applicable")</f>
        <v>MAR, FY24</v>
      </c>
      <c r="N1270" s="8" t="str">
        <f>IFERROR(IF(I1270="Booked",VLOOKUP(K1270,'FIN CAL LOOKUP'!$A:$J,10,1),IF(I1270="Complete",VLOOKUP(J1270,'FIN CAL LOOKUP'!$A:$J,10,1),VLOOKUP(D1270,'FIN CAL LOOKUP'!$A:$J,10,1))),"Not Applicable")</f>
        <v>Q3, FY24</v>
      </c>
    </row>
    <row r="1271" spans="1:14" x14ac:dyDescent="0.25">
      <c r="A1271" t="s">
        <v>12</v>
      </c>
      <c r="B1271" t="s">
        <v>13</v>
      </c>
      <c r="C1271" t="s">
        <v>16</v>
      </c>
      <c r="D1271" s="3">
        <v>45159</v>
      </c>
      <c r="E1271" t="s">
        <v>244</v>
      </c>
      <c r="F1271" t="s">
        <v>245</v>
      </c>
      <c r="G1271" t="s">
        <v>246</v>
      </c>
      <c r="H1271" t="s">
        <v>8</v>
      </c>
      <c r="I1271" t="s">
        <v>17</v>
      </c>
      <c r="J1271" s="3">
        <v>45160</v>
      </c>
      <c r="K1271" s="3">
        <v>45128</v>
      </c>
      <c r="M1271" s="8" t="str">
        <f>IFERROR(IF(I1271="Booked",VLOOKUP(K1271,'FIN CAL LOOKUP'!$A:$J,7,1),IF(I1271="Complete",VLOOKUP(J1271,'FIN CAL LOOKUP'!$A:$J,7,1),VLOOKUP(D1271,'FIN CAL LOOKUP'!$A:$J,7,1))),"Not Applicable")</f>
        <v>AUG, FY24</v>
      </c>
      <c r="N1271" s="8" t="str">
        <f>IFERROR(IF(I1271="Booked",VLOOKUP(K1271,'FIN CAL LOOKUP'!$A:$J,10,1),IF(I1271="Complete",VLOOKUP(J1271,'FIN CAL LOOKUP'!$A:$J,10,1),VLOOKUP(D1271,'FIN CAL LOOKUP'!$A:$J,10,1))),"Not Applicable")</f>
        <v>Q1, FY24</v>
      </c>
    </row>
    <row r="1272" spans="1:14" x14ac:dyDescent="0.25">
      <c r="A1272" t="s">
        <v>12</v>
      </c>
      <c r="B1272" t="s">
        <v>13</v>
      </c>
      <c r="C1272" t="s">
        <v>16</v>
      </c>
      <c r="D1272" s="3">
        <v>45159</v>
      </c>
      <c r="E1272" t="s">
        <v>244</v>
      </c>
      <c r="F1272" t="s">
        <v>245</v>
      </c>
      <c r="G1272" t="s">
        <v>246</v>
      </c>
      <c r="H1272" t="s">
        <v>9</v>
      </c>
      <c r="I1272" t="s">
        <v>17</v>
      </c>
      <c r="J1272" s="3">
        <v>45156</v>
      </c>
      <c r="K1272" s="3">
        <v>45128</v>
      </c>
      <c r="L1272" t="s">
        <v>247</v>
      </c>
      <c r="M1272" s="8" t="str">
        <f>IFERROR(IF(I1272="Booked",VLOOKUP(K1272,'FIN CAL LOOKUP'!$A:$J,7,1),IF(I1272="Complete",VLOOKUP(J1272,'FIN CAL LOOKUP'!$A:$J,7,1),VLOOKUP(D1272,'FIN CAL LOOKUP'!$A:$J,7,1))),"Not Applicable")</f>
        <v>AUG, FY24</v>
      </c>
      <c r="N1272" s="8" t="str">
        <f>IFERROR(IF(I1272="Booked",VLOOKUP(K1272,'FIN CAL LOOKUP'!$A:$J,10,1),IF(I1272="Complete",VLOOKUP(J1272,'FIN CAL LOOKUP'!$A:$J,10,1),VLOOKUP(D1272,'FIN CAL LOOKUP'!$A:$J,10,1))),"Not Applicable")</f>
        <v>Q1, FY24</v>
      </c>
    </row>
    <row r="1273" spans="1:14" x14ac:dyDescent="0.25">
      <c r="A1273" t="s">
        <v>12</v>
      </c>
      <c r="B1273" t="s">
        <v>13</v>
      </c>
      <c r="C1273" t="s">
        <v>16</v>
      </c>
      <c r="D1273" s="3">
        <v>45159</v>
      </c>
      <c r="E1273" t="s">
        <v>244</v>
      </c>
      <c r="F1273" t="s">
        <v>245</v>
      </c>
      <c r="G1273" t="s">
        <v>246</v>
      </c>
      <c r="H1273" t="s">
        <v>10</v>
      </c>
      <c r="I1273" t="s">
        <v>17</v>
      </c>
      <c r="J1273" s="3">
        <v>45160</v>
      </c>
      <c r="K1273" s="3">
        <v>45128</v>
      </c>
      <c r="M1273" s="8" t="str">
        <f>IFERROR(IF(I1273="Booked",VLOOKUP(K1273,'FIN CAL LOOKUP'!$A:$J,7,1),IF(I1273="Complete",VLOOKUP(J1273,'FIN CAL LOOKUP'!$A:$J,7,1),VLOOKUP(D1273,'FIN CAL LOOKUP'!$A:$J,7,1))),"Not Applicable")</f>
        <v>AUG, FY24</v>
      </c>
      <c r="N1273" s="8" t="str">
        <f>IFERROR(IF(I1273="Booked",VLOOKUP(K1273,'FIN CAL LOOKUP'!$A:$J,10,1),IF(I1273="Complete",VLOOKUP(J1273,'FIN CAL LOOKUP'!$A:$J,10,1),VLOOKUP(D1273,'FIN CAL LOOKUP'!$A:$J,10,1))),"Not Applicable")</f>
        <v>Q1, FY24</v>
      </c>
    </row>
    <row r="1274" spans="1:14" x14ac:dyDescent="0.25">
      <c r="A1274" t="s">
        <v>12</v>
      </c>
      <c r="B1274" t="s">
        <v>13</v>
      </c>
      <c r="C1274" t="s">
        <v>16</v>
      </c>
      <c r="D1274" s="3">
        <v>45159</v>
      </c>
      <c r="E1274" t="s">
        <v>244</v>
      </c>
      <c r="F1274" t="s">
        <v>245</v>
      </c>
      <c r="G1274" t="s">
        <v>246</v>
      </c>
      <c r="H1274" t="s">
        <v>11</v>
      </c>
      <c r="I1274" t="s">
        <v>17</v>
      </c>
      <c r="J1274" s="3">
        <v>45160</v>
      </c>
      <c r="K1274" s="3">
        <v>45128</v>
      </c>
      <c r="M1274" s="8" t="str">
        <f>IFERROR(IF(I1274="Booked",VLOOKUP(K1274,'FIN CAL LOOKUP'!$A:$J,7,1),IF(I1274="Complete",VLOOKUP(J1274,'FIN CAL LOOKUP'!$A:$J,7,1),VLOOKUP(D1274,'FIN CAL LOOKUP'!$A:$J,7,1))),"Not Applicable")</f>
        <v>AUG, FY24</v>
      </c>
      <c r="N1274" s="8" t="str">
        <f>IFERROR(IF(I1274="Booked",VLOOKUP(K1274,'FIN CAL LOOKUP'!$A:$J,10,1),IF(I1274="Complete",VLOOKUP(J1274,'FIN CAL LOOKUP'!$A:$J,10,1),VLOOKUP(D1274,'FIN CAL LOOKUP'!$A:$J,10,1))),"Not Applicable")</f>
        <v>Q1, FY24</v>
      </c>
    </row>
    <row r="1275" spans="1:14" x14ac:dyDescent="0.25">
      <c r="A1275" t="s">
        <v>12</v>
      </c>
      <c r="B1275" t="s">
        <v>13</v>
      </c>
      <c r="C1275" t="s">
        <v>16</v>
      </c>
      <c r="D1275" s="3">
        <v>45153</v>
      </c>
      <c r="E1275" t="s">
        <v>248</v>
      </c>
      <c r="F1275" t="s">
        <v>249</v>
      </c>
      <c r="G1275" t="s">
        <v>250</v>
      </c>
      <c r="H1275" t="s">
        <v>4</v>
      </c>
      <c r="I1275" t="s">
        <v>17</v>
      </c>
      <c r="J1275" s="3">
        <v>45154</v>
      </c>
      <c r="K1275" s="3">
        <v>45133</v>
      </c>
      <c r="M1275" s="8" t="str">
        <f>IFERROR(IF(I1275="Booked",VLOOKUP(K1275,'FIN CAL LOOKUP'!$A:$J,7,1),IF(I1275="Complete",VLOOKUP(J1275,'FIN CAL LOOKUP'!$A:$J,7,1),VLOOKUP(D1275,'FIN CAL LOOKUP'!$A:$J,7,1))),"Not Applicable")</f>
        <v>AUG, FY24</v>
      </c>
      <c r="N1275" s="8" t="str">
        <f>IFERROR(IF(I1275="Booked",VLOOKUP(K1275,'FIN CAL LOOKUP'!$A:$J,10,1),IF(I1275="Complete",VLOOKUP(J1275,'FIN CAL LOOKUP'!$A:$J,10,1),VLOOKUP(D1275,'FIN CAL LOOKUP'!$A:$J,10,1))),"Not Applicable")</f>
        <v>Q1, FY24</v>
      </c>
    </row>
    <row r="1276" spans="1:14" x14ac:dyDescent="0.25">
      <c r="A1276" t="s">
        <v>12</v>
      </c>
      <c r="B1276" t="s">
        <v>13</v>
      </c>
      <c r="C1276" t="s">
        <v>16</v>
      </c>
      <c r="D1276" s="3">
        <v>45153</v>
      </c>
      <c r="E1276" t="s">
        <v>248</v>
      </c>
      <c r="F1276" t="s">
        <v>249</v>
      </c>
      <c r="G1276" t="s">
        <v>250</v>
      </c>
      <c r="H1276" t="s">
        <v>7</v>
      </c>
      <c r="I1276" t="s">
        <v>17</v>
      </c>
      <c r="J1276" s="3">
        <v>45154</v>
      </c>
      <c r="K1276" s="3">
        <v>45133</v>
      </c>
      <c r="M1276" s="8" t="str">
        <f>IFERROR(IF(I1276="Booked",VLOOKUP(K1276,'FIN CAL LOOKUP'!$A:$J,7,1),IF(I1276="Complete",VLOOKUP(J1276,'FIN CAL LOOKUP'!$A:$J,7,1),VLOOKUP(D1276,'FIN CAL LOOKUP'!$A:$J,7,1))),"Not Applicable")</f>
        <v>AUG, FY24</v>
      </c>
      <c r="N1276" s="8" t="str">
        <f>IFERROR(IF(I1276="Booked",VLOOKUP(K1276,'FIN CAL LOOKUP'!$A:$J,10,1),IF(I1276="Complete",VLOOKUP(J1276,'FIN CAL LOOKUP'!$A:$J,10,1),VLOOKUP(D1276,'FIN CAL LOOKUP'!$A:$J,10,1))),"Not Applicable")</f>
        <v>Q1, FY24</v>
      </c>
    </row>
    <row r="1277" spans="1:14" x14ac:dyDescent="0.25">
      <c r="A1277" t="s">
        <v>12</v>
      </c>
      <c r="B1277" t="s">
        <v>13</v>
      </c>
      <c r="C1277" t="s">
        <v>16</v>
      </c>
      <c r="D1277" s="3">
        <v>45153</v>
      </c>
      <c r="E1277" t="s">
        <v>248</v>
      </c>
      <c r="F1277" t="s">
        <v>249</v>
      </c>
      <c r="G1277" t="s">
        <v>250</v>
      </c>
      <c r="H1277" t="s">
        <v>1366</v>
      </c>
      <c r="I1277" t="s">
        <v>5</v>
      </c>
      <c r="J1277" s="3"/>
      <c r="K1277" s="3">
        <v>45351</v>
      </c>
      <c r="M1277" s="8" t="str">
        <f>IFERROR(IF(I1277="Booked",VLOOKUP(K1277,'FIN CAL LOOKUP'!$A:$J,7,1),IF(I1277="Complete",VLOOKUP(J1277,'FIN CAL LOOKUP'!$A:$J,7,1),VLOOKUP(D1277,'FIN CAL LOOKUP'!$A:$J,7,1))),"Not Applicable")</f>
        <v>MAR, FY24</v>
      </c>
      <c r="N1277" s="8" t="str">
        <f>IFERROR(IF(I1277="Booked",VLOOKUP(K1277,'FIN CAL LOOKUP'!$A:$J,10,1),IF(I1277="Complete",VLOOKUP(J1277,'FIN CAL LOOKUP'!$A:$J,10,1),VLOOKUP(D1277,'FIN CAL LOOKUP'!$A:$J,10,1))),"Not Applicable")</f>
        <v>Q3, FY24</v>
      </c>
    </row>
    <row r="1278" spans="1:14" x14ac:dyDescent="0.25">
      <c r="A1278" t="s">
        <v>12</v>
      </c>
      <c r="B1278" t="s">
        <v>13</v>
      </c>
      <c r="C1278" t="s">
        <v>16</v>
      </c>
      <c r="D1278" s="3">
        <v>45153</v>
      </c>
      <c r="E1278" t="s">
        <v>248</v>
      </c>
      <c r="F1278" t="s">
        <v>249</v>
      </c>
      <c r="G1278" t="s">
        <v>250</v>
      </c>
      <c r="H1278" t="s">
        <v>1367</v>
      </c>
      <c r="I1278" t="s">
        <v>5</v>
      </c>
      <c r="J1278" s="3"/>
      <c r="K1278" s="3">
        <v>45351</v>
      </c>
      <c r="M1278" s="8" t="str">
        <f>IFERROR(IF(I1278="Booked",VLOOKUP(K1278,'FIN CAL LOOKUP'!$A:$J,7,1),IF(I1278="Complete",VLOOKUP(J1278,'FIN CAL LOOKUP'!$A:$J,7,1),VLOOKUP(D1278,'FIN CAL LOOKUP'!$A:$J,7,1))),"Not Applicable")</f>
        <v>MAR, FY24</v>
      </c>
      <c r="N1278" s="8" t="str">
        <f>IFERROR(IF(I1278="Booked",VLOOKUP(K1278,'FIN CAL LOOKUP'!$A:$J,10,1),IF(I1278="Complete",VLOOKUP(J1278,'FIN CAL LOOKUP'!$A:$J,10,1),VLOOKUP(D1278,'FIN CAL LOOKUP'!$A:$J,10,1))),"Not Applicable")</f>
        <v>Q3, FY24</v>
      </c>
    </row>
    <row r="1279" spans="1:14" x14ac:dyDescent="0.25">
      <c r="A1279" t="s">
        <v>12</v>
      </c>
      <c r="B1279" t="s">
        <v>13</v>
      </c>
      <c r="C1279" t="s">
        <v>16</v>
      </c>
      <c r="D1279" s="3">
        <v>45153</v>
      </c>
      <c r="E1279" t="s">
        <v>248</v>
      </c>
      <c r="F1279" t="s">
        <v>249</v>
      </c>
      <c r="G1279" t="s">
        <v>250</v>
      </c>
      <c r="H1279" t="s">
        <v>1368</v>
      </c>
      <c r="I1279" t="s">
        <v>5</v>
      </c>
      <c r="J1279" s="3"/>
      <c r="K1279" s="3">
        <v>45351</v>
      </c>
      <c r="M1279" s="8" t="str">
        <f>IFERROR(IF(I1279="Booked",VLOOKUP(K1279,'FIN CAL LOOKUP'!$A:$J,7,1),IF(I1279="Complete",VLOOKUP(J1279,'FIN CAL LOOKUP'!$A:$J,7,1),VLOOKUP(D1279,'FIN CAL LOOKUP'!$A:$J,7,1))),"Not Applicable")</f>
        <v>MAR, FY24</v>
      </c>
      <c r="N1279" s="8" t="str">
        <f>IFERROR(IF(I1279="Booked",VLOOKUP(K1279,'FIN CAL LOOKUP'!$A:$J,10,1),IF(I1279="Complete",VLOOKUP(J1279,'FIN CAL LOOKUP'!$A:$J,10,1),VLOOKUP(D1279,'FIN CAL LOOKUP'!$A:$J,10,1))),"Not Applicable")</f>
        <v>Q3, FY24</v>
      </c>
    </row>
    <row r="1280" spans="1:14" x14ac:dyDescent="0.25">
      <c r="A1280" t="s">
        <v>12</v>
      </c>
      <c r="B1280" t="s">
        <v>13</v>
      </c>
      <c r="C1280" t="s">
        <v>16</v>
      </c>
      <c r="D1280" s="3">
        <v>45153</v>
      </c>
      <c r="E1280" t="s">
        <v>248</v>
      </c>
      <c r="F1280" t="s">
        <v>249</v>
      </c>
      <c r="G1280" t="s">
        <v>250</v>
      </c>
      <c r="H1280" t="s">
        <v>1369</v>
      </c>
      <c r="I1280" t="s">
        <v>5</v>
      </c>
      <c r="J1280" s="3"/>
      <c r="K1280" s="3">
        <v>45351</v>
      </c>
      <c r="M1280" s="8" t="str">
        <f>IFERROR(IF(I1280="Booked",VLOOKUP(K1280,'FIN CAL LOOKUP'!$A:$J,7,1),IF(I1280="Complete",VLOOKUP(J1280,'FIN CAL LOOKUP'!$A:$J,7,1),VLOOKUP(D1280,'FIN CAL LOOKUP'!$A:$J,7,1))),"Not Applicable")</f>
        <v>MAR, FY24</v>
      </c>
      <c r="N1280" s="8" t="str">
        <f>IFERROR(IF(I1280="Booked",VLOOKUP(K1280,'FIN CAL LOOKUP'!$A:$J,10,1),IF(I1280="Complete",VLOOKUP(J1280,'FIN CAL LOOKUP'!$A:$J,10,1),VLOOKUP(D1280,'FIN CAL LOOKUP'!$A:$J,10,1))),"Not Applicable")</f>
        <v>Q3, FY24</v>
      </c>
    </row>
    <row r="1281" spans="1:14" x14ac:dyDescent="0.25">
      <c r="A1281" t="s">
        <v>12</v>
      </c>
      <c r="B1281" t="s">
        <v>13</v>
      </c>
      <c r="C1281" t="s">
        <v>16</v>
      </c>
      <c r="D1281" s="3">
        <v>45153</v>
      </c>
      <c r="E1281" t="s">
        <v>248</v>
      </c>
      <c r="F1281" t="s">
        <v>249</v>
      </c>
      <c r="G1281" t="s">
        <v>250</v>
      </c>
      <c r="H1281" t="s">
        <v>1370</v>
      </c>
      <c r="I1281" t="s">
        <v>5</v>
      </c>
      <c r="J1281" s="3"/>
      <c r="K1281" s="3">
        <v>45351</v>
      </c>
      <c r="M1281" s="8" t="str">
        <f>IFERROR(IF(I1281="Booked",VLOOKUP(K1281,'FIN CAL LOOKUP'!$A:$J,7,1),IF(I1281="Complete",VLOOKUP(J1281,'FIN CAL LOOKUP'!$A:$J,7,1),VLOOKUP(D1281,'FIN CAL LOOKUP'!$A:$J,7,1))),"Not Applicable")</f>
        <v>MAR, FY24</v>
      </c>
      <c r="N1281" s="8" t="str">
        <f>IFERROR(IF(I1281="Booked",VLOOKUP(K1281,'FIN CAL LOOKUP'!$A:$J,10,1),IF(I1281="Complete",VLOOKUP(J1281,'FIN CAL LOOKUP'!$A:$J,10,1),VLOOKUP(D1281,'FIN CAL LOOKUP'!$A:$J,10,1))),"Not Applicable")</f>
        <v>Q3, FY24</v>
      </c>
    </row>
    <row r="1282" spans="1:14" x14ac:dyDescent="0.25">
      <c r="A1282" t="s">
        <v>12</v>
      </c>
      <c r="B1282" t="s">
        <v>13</v>
      </c>
      <c r="C1282" t="s">
        <v>16</v>
      </c>
      <c r="D1282" s="3">
        <v>45153</v>
      </c>
      <c r="E1282" t="s">
        <v>248</v>
      </c>
      <c r="F1282" t="s">
        <v>249</v>
      </c>
      <c r="G1282" t="s">
        <v>250</v>
      </c>
      <c r="H1282" t="s">
        <v>8</v>
      </c>
      <c r="I1282" t="s">
        <v>17</v>
      </c>
      <c r="J1282" s="3">
        <v>45153</v>
      </c>
      <c r="K1282" s="3">
        <v>45133</v>
      </c>
      <c r="M1282" s="8" t="str">
        <f>IFERROR(IF(I1282="Booked",VLOOKUP(K1282,'FIN CAL LOOKUP'!$A:$J,7,1),IF(I1282="Complete",VLOOKUP(J1282,'FIN CAL LOOKUP'!$A:$J,7,1),VLOOKUP(D1282,'FIN CAL LOOKUP'!$A:$J,7,1))),"Not Applicable")</f>
        <v>AUG, FY24</v>
      </c>
      <c r="N1282" s="8" t="str">
        <f>IFERROR(IF(I1282="Booked",VLOOKUP(K1282,'FIN CAL LOOKUP'!$A:$J,10,1),IF(I1282="Complete",VLOOKUP(J1282,'FIN CAL LOOKUP'!$A:$J,10,1),VLOOKUP(D1282,'FIN CAL LOOKUP'!$A:$J,10,1))),"Not Applicable")</f>
        <v>Q1, FY24</v>
      </c>
    </row>
    <row r="1283" spans="1:14" x14ac:dyDescent="0.25">
      <c r="A1283" t="s">
        <v>12</v>
      </c>
      <c r="B1283" t="s">
        <v>13</v>
      </c>
      <c r="C1283" t="s">
        <v>16</v>
      </c>
      <c r="D1283" s="3">
        <v>45153</v>
      </c>
      <c r="E1283" t="s">
        <v>248</v>
      </c>
      <c r="F1283" t="s">
        <v>249</v>
      </c>
      <c r="G1283" t="s">
        <v>250</v>
      </c>
      <c r="H1283" t="s">
        <v>9</v>
      </c>
      <c r="I1283" t="s">
        <v>17</v>
      </c>
      <c r="J1283" s="3">
        <v>45153</v>
      </c>
      <c r="K1283" s="3">
        <v>45133</v>
      </c>
      <c r="M1283" s="8" t="str">
        <f>IFERROR(IF(I1283="Booked",VLOOKUP(K1283,'FIN CAL LOOKUP'!$A:$J,7,1),IF(I1283="Complete",VLOOKUP(J1283,'FIN CAL LOOKUP'!$A:$J,7,1),VLOOKUP(D1283,'FIN CAL LOOKUP'!$A:$J,7,1))),"Not Applicable")</f>
        <v>AUG, FY24</v>
      </c>
      <c r="N1283" s="8" t="str">
        <f>IFERROR(IF(I1283="Booked",VLOOKUP(K1283,'FIN CAL LOOKUP'!$A:$J,10,1),IF(I1283="Complete",VLOOKUP(J1283,'FIN CAL LOOKUP'!$A:$J,10,1),VLOOKUP(D1283,'FIN CAL LOOKUP'!$A:$J,10,1))),"Not Applicable")</f>
        <v>Q1, FY24</v>
      </c>
    </row>
    <row r="1284" spans="1:14" x14ac:dyDescent="0.25">
      <c r="A1284" t="s">
        <v>12</v>
      </c>
      <c r="B1284" t="s">
        <v>13</v>
      </c>
      <c r="C1284" t="s">
        <v>16</v>
      </c>
      <c r="D1284" s="3">
        <v>45153</v>
      </c>
      <c r="E1284" t="s">
        <v>248</v>
      </c>
      <c r="F1284" t="s">
        <v>249</v>
      </c>
      <c r="G1284" t="s">
        <v>250</v>
      </c>
      <c r="H1284" t="s">
        <v>10</v>
      </c>
      <c r="I1284" t="s">
        <v>17</v>
      </c>
      <c r="J1284" s="3">
        <v>45153</v>
      </c>
      <c r="K1284" s="3">
        <v>45133</v>
      </c>
      <c r="M1284" s="8" t="str">
        <f>IFERROR(IF(I1284="Booked",VLOOKUP(K1284,'FIN CAL LOOKUP'!$A:$J,7,1),IF(I1284="Complete",VLOOKUP(J1284,'FIN CAL LOOKUP'!$A:$J,7,1),VLOOKUP(D1284,'FIN CAL LOOKUP'!$A:$J,7,1))),"Not Applicable")</f>
        <v>AUG, FY24</v>
      </c>
      <c r="N1284" s="8" t="str">
        <f>IFERROR(IF(I1284="Booked",VLOOKUP(K1284,'FIN CAL LOOKUP'!$A:$J,10,1),IF(I1284="Complete",VLOOKUP(J1284,'FIN CAL LOOKUP'!$A:$J,10,1),VLOOKUP(D1284,'FIN CAL LOOKUP'!$A:$J,10,1))),"Not Applicable")</f>
        <v>Q1, FY24</v>
      </c>
    </row>
    <row r="1285" spans="1:14" x14ac:dyDescent="0.25">
      <c r="A1285" t="s">
        <v>12</v>
      </c>
      <c r="B1285" t="s">
        <v>13</v>
      </c>
      <c r="C1285" t="s">
        <v>16</v>
      </c>
      <c r="D1285" s="3">
        <v>45153</v>
      </c>
      <c r="E1285" t="s">
        <v>248</v>
      </c>
      <c r="F1285" t="s">
        <v>249</v>
      </c>
      <c r="G1285" t="s">
        <v>250</v>
      </c>
      <c r="H1285" t="s">
        <v>11</v>
      </c>
      <c r="I1285" t="s">
        <v>17</v>
      </c>
      <c r="J1285" s="3">
        <v>45153</v>
      </c>
      <c r="K1285" s="3">
        <v>45133</v>
      </c>
      <c r="M1285" s="8" t="str">
        <f>IFERROR(IF(I1285="Booked",VLOOKUP(K1285,'FIN CAL LOOKUP'!$A:$J,7,1),IF(I1285="Complete",VLOOKUP(J1285,'FIN CAL LOOKUP'!$A:$J,7,1),VLOOKUP(D1285,'FIN CAL LOOKUP'!$A:$J,7,1))),"Not Applicable")</f>
        <v>AUG, FY24</v>
      </c>
      <c r="N1285" s="8" t="str">
        <f>IFERROR(IF(I1285="Booked",VLOOKUP(K1285,'FIN CAL LOOKUP'!$A:$J,10,1),IF(I1285="Complete",VLOOKUP(J1285,'FIN CAL LOOKUP'!$A:$J,10,1),VLOOKUP(D1285,'FIN CAL LOOKUP'!$A:$J,10,1))),"Not Applicable")</f>
        <v>Q1, FY24</v>
      </c>
    </row>
    <row r="1286" spans="1:14" x14ac:dyDescent="0.25">
      <c r="A1286" t="s">
        <v>60</v>
      </c>
      <c r="B1286" t="s">
        <v>61</v>
      </c>
      <c r="C1286" t="s">
        <v>14</v>
      </c>
      <c r="D1286" s="3">
        <v>45152</v>
      </c>
      <c r="E1286" t="s">
        <v>251</v>
      </c>
      <c r="F1286" t="s">
        <v>252</v>
      </c>
      <c r="G1286" t="s">
        <v>253</v>
      </c>
      <c r="H1286" t="s">
        <v>4</v>
      </c>
      <c r="I1286" t="s">
        <v>17</v>
      </c>
      <c r="J1286" s="3">
        <v>45156</v>
      </c>
      <c r="K1286" s="3">
        <v>45126</v>
      </c>
      <c r="M1286" s="8" t="str">
        <f>IFERROR(IF(I1286="Booked",VLOOKUP(K1286,'FIN CAL LOOKUP'!$A:$J,7,1),IF(I1286="Complete",VLOOKUP(J1286,'FIN CAL LOOKUP'!$A:$J,7,1),VLOOKUP(D1286,'FIN CAL LOOKUP'!$A:$J,7,1))),"Not Applicable")</f>
        <v>AUG, FY24</v>
      </c>
      <c r="N1286" s="8" t="str">
        <f>IFERROR(IF(I1286="Booked",VLOOKUP(K1286,'FIN CAL LOOKUP'!$A:$J,10,1),IF(I1286="Complete",VLOOKUP(J1286,'FIN CAL LOOKUP'!$A:$J,10,1),VLOOKUP(D1286,'FIN CAL LOOKUP'!$A:$J,10,1))),"Not Applicable")</f>
        <v>Q1, FY24</v>
      </c>
    </row>
    <row r="1287" spans="1:14" x14ac:dyDescent="0.25">
      <c r="A1287" t="s">
        <v>60</v>
      </c>
      <c r="B1287" t="s">
        <v>61</v>
      </c>
      <c r="C1287" t="s">
        <v>14</v>
      </c>
      <c r="D1287" s="3">
        <v>45152</v>
      </c>
      <c r="E1287" t="s">
        <v>251</v>
      </c>
      <c r="F1287" t="s">
        <v>252</v>
      </c>
      <c r="G1287" t="s">
        <v>253</v>
      </c>
      <c r="H1287" t="s">
        <v>7</v>
      </c>
      <c r="I1287" t="s">
        <v>17</v>
      </c>
      <c r="J1287" s="3">
        <v>45156</v>
      </c>
      <c r="K1287" s="3">
        <v>45126</v>
      </c>
      <c r="M1287" s="8" t="str">
        <f>IFERROR(IF(I1287="Booked",VLOOKUP(K1287,'FIN CAL LOOKUP'!$A:$J,7,1),IF(I1287="Complete",VLOOKUP(J1287,'FIN CAL LOOKUP'!$A:$J,7,1),VLOOKUP(D1287,'FIN CAL LOOKUP'!$A:$J,7,1))),"Not Applicable")</f>
        <v>AUG, FY24</v>
      </c>
      <c r="N1287" s="8" t="str">
        <f>IFERROR(IF(I1287="Booked",VLOOKUP(K1287,'FIN CAL LOOKUP'!$A:$J,10,1),IF(I1287="Complete",VLOOKUP(J1287,'FIN CAL LOOKUP'!$A:$J,10,1),VLOOKUP(D1287,'FIN CAL LOOKUP'!$A:$J,10,1))),"Not Applicable")</f>
        <v>Q1, FY24</v>
      </c>
    </row>
    <row r="1288" spans="1:14" x14ac:dyDescent="0.25">
      <c r="A1288" t="s">
        <v>60</v>
      </c>
      <c r="B1288" t="s">
        <v>61</v>
      </c>
      <c r="C1288" t="s">
        <v>14</v>
      </c>
      <c r="D1288" s="3">
        <v>45152</v>
      </c>
      <c r="E1288" t="s">
        <v>251</v>
      </c>
      <c r="F1288" t="s">
        <v>252</v>
      </c>
      <c r="G1288" t="s">
        <v>253</v>
      </c>
      <c r="H1288" t="s">
        <v>1366</v>
      </c>
      <c r="I1288" t="s">
        <v>17</v>
      </c>
      <c r="J1288" s="3">
        <v>45432</v>
      </c>
      <c r="K1288" s="3">
        <v>45351</v>
      </c>
      <c r="M1288" s="8" t="str">
        <f>IFERROR(IF(I1288="Booked",VLOOKUP(K1288,'FIN CAL LOOKUP'!$A:$J,7,1),IF(I1288="Complete",VLOOKUP(J1288,'FIN CAL LOOKUP'!$A:$J,7,1),VLOOKUP(D1288,'FIN CAL LOOKUP'!$A:$J,7,1))),"Not Applicable")</f>
        <v>MAY, FY24</v>
      </c>
      <c r="N1288" s="8" t="str">
        <f>IFERROR(IF(I1288="Booked",VLOOKUP(K1288,'FIN CAL LOOKUP'!$A:$J,10,1),IF(I1288="Complete",VLOOKUP(J1288,'FIN CAL LOOKUP'!$A:$J,10,1),VLOOKUP(D1288,'FIN CAL LOOKUP'!$A:$J,10,1))),"Not Applicable")</f>
        <v>Q4, FY24</v>
      </c>
    </row>
    <row r="1289" spans="1:14" x14ac:dyDescent="0.25">
      <c r="A1289" t="s">
        <v>60</v>
      </c>
      <c r="B1289" t="s">
        <v>61</v>
      </c>
      <c r="C1289" t="s">
        <v>14</v>
      </c>
      <c r="D1289" s="3">
        <v>45152</v>
      </c>
      <c r="E1289" t="s">
        <v>251</v>
      </c>
      <c r="F1289" t="s">
        <v>252</v>
      </c>
      <c r="G1289" t="s">
        <v>253</v>
      </c>
      <c r="H1289" t="s">
        <v>1366</v>
      </c>
      <c r="I1289" t="s">
        <v>17</v>
      </c>
      <c r="J1289" s="3">
        <v>45803</v>
      </c>
      <c r="K1289" s="3">
        <v>45753</v>
      </c>
      <c r="M1289" s="8" t="str">
        <f>IFERROR(IF(I1289="Booked",VLOOKUP(K1289,'FIN CAL LOOKUP'!$A:$J,7,1),IF(I1289="Complete",VLOOKUP(J1289,'FIN CAL LOOKUP'!$A:$J,7,1),VLOOKUP(D1289,'FIN CAL LOOKUP'!$A:$J,7,1))),"Not Applicable")</f>
        <v>MAY, FY25</v>
      </c>
      <c r="N1289" s="8" t="str">
        <f>IFERROR(IF(I1289="Booked",VLOOKUP(K1289,'FIN CAL LOOKUP'!$A:$J,10,1),IF(I1289="Complete",VLOOKUP(J1289,'FIN CAL LOOKUP'!$A:$J,10,1),VLOOKUP(D1289,'FIN CAL LOOKUP'!$A:$J,10,1))),"Not Applicable")</f>
        <v>Q4, FY25</v>
      </c>
    </row>
    <row r="1290" spans="1:14" x14ac:dyDescent="0.25">
      <c r="A1290" t="s">
        <v>60</v>
      </c>
      <c r="B1290" t="s">
        <v>61</v>
      </c>
      <c r="C1290" t="s">
        <v>14</v>
      </c>
      <c r="D1290" s="3">
        <v>45152</v>
      </c>
      <c r="E1290" t="s">
        <v>251</v>
      </c>
      <c r="F1290" t="s">
        <v>252</v>
      </c>
      <c r="G1290" t="s">
        <v>253</v>
      </c>
      <c r="H1290" t="s">
        <v>1367</v>
      </c>
      <c r="I1290" t="s">
        <v>17</v>
      </c>
      <c r="J1290" s="3">
        <v>45432</v>
      </c>
      <c r="K1290" s="3">
        <v>45351</v>
      </c>
      <c r="M1290" s="8" t="str">
        <f>IFERROR(IF(I1290="Booked",VLOOKUP(K1290,'FIN CAL LOOKUP'!$A:$J,7,1),IF(I1290="Complete",VLOOKUP(J1290,'FIN CAL LOOKUP'!$A:$J,7,1),VLOOKUP(D1290,'FIN CAL LOOKUP'!$A:$J,7,1))),"Not Applicable")</f>
        <v>MAY, FY24</v>
      </c>
      <c r="N1290" s="8" t="str">
        <f>IFERROR(IF(I1290="Booked",VLOOKUP(K1290,'FIN CAL LOOKUP'!$A:$J,10,1),IF(I1290="Complete",VLOOKUP(J1290,'FIN CAL LOOKUP'!$A:$J,10,1),VLOOKUP(D1290,'FIN CAL LOOKUP'!$A:$J,10,1))),"Not Applicable")</f>
        <v>Q4, FY24</v>
      </c>
    </row>
    <row r="1291" spans="1:14" x14ac:dyDescent="0.25">
      <c r="A1291" t="s">
        <v>60</v>
      </c>
      <c r="B1291" t="s">
        <v>61</v>
      </c>
      <c r="C1291" t="s">
        <v>14</v>
      </c>
      <c r="D1291" s="3">
        <v>45152</v>
      </c>
      <c r="E1291" t="s">
        <v>251</v>
      </c>
      <c r="F1291" t="s">
        <v>252</v>
      </c>
      <c r="G1291" t="s">
        <v>253</v>
      </c>
      <c r="H1291" t="s">
        <v>1367</v>
      </c>
      <c r="I1291" t="s">
        <v>17</v>
      </c>
      <c r="J1291" s="3">
        <v>45803</v>
      </c>
      <c r="K1291" s="3">
        <v>45753</v>
      </c>
      <c r="M1291" s="8" t="str">
        <f>IFERROR(IF(I1291="Booked",VLOOKUP(K1291,'FIN CAL LOOKUP'!$A:$J,7,1),IF(I1291="Complete",VLOOKUP(J1291,'FIN CAL LOOKUP'!$A:$J,7,1),VLOOKUP(D1291,'FIN CAL LOOKUP'!$A:$J,7,1))),"Not Applicable")</f>
        <v>MAY, FY25</v>
      </c>
      <c r="N1291" s="8" t="str">
        <f>IFERROR(IF(I1291="Booked",VLOOKUP(K1291,'FIN CAL LOOKUP'!$A:$J,10,1),IF(I1291="Complete",VLOOKUP(J1291,'FIN CAL LOOKUP'!$A:$J,10,1),VLOOKUP(D1291,'FIN CAL LOOKUP'!$A:$J,10,1))),"Not Applicable")</f>
        <v>Q4, FY25</v>
      </c>
    </row>
    <row r="1292" spans="1:14" x14ac:dyDescent="0.25">
      <c r="A1292" t="s">
        <v>60</v>
      </c>
      <c r="B1292" t="s">
        <v>61</v>
      </c>
      <c r="C1292" t="s">
        <v>14</v>
      </c>
      <c r="D1292" s="3">
        <v>45152</v>
      </c>
      <c r="E1292" t="s">
        <v>251</v>
      </c>
      <c r="F1292" t="s">
        <v>252</v>
      </c>
      <c r="G1292" t="s">
        <v>253</v>
      </c>
      <c r="H1292" t="s">
        <v>1368</v>
      </c>
      <c r="I1292" t="s">
        <v>17</v>
      </c>
      <c r="J1292" s="3">
        <v>45432</v>
      </c>
      <c r="K1292" s="3">
        <v>45351</v>
      </c>
      <c r="M1292" s="8" t="str">
        <f>IFERROR(IF(I1292="Booked",VLOOKUP(K1292,'FIN CAL LOOKUP'!$A:$J,7,1),IF(I1292="Complete",VLOOKUP(J1292,'FIN CAL LOOKUP'!$A:$J,7,1),VLOOKUP(D1292,'FIN CAL LOOKUP'!$A:$J,7,1))),"Not Applicable")</f>
        <v>MAY, FY24</v>
      </c>
      <c r="N1292" s="8" t="str">
        <f>IFERROR(IF(I1292="Booked",VLOOKUP(K1292,'FIN CAL LOOKUP'!$A:$J,10,1),IF(I1292="Complete",VLOOKUP(J1292,'FIN CAL LOOKUP'!$A:$J,10,1),VLOOKUP(D1292,'FIN CAL LOOKUP'!$A:$J,10,1))),"Not Applicable")</f>
        <v>Q4, FY24</v>
      </c>
    </row>
    <row r="1293" spans="1:14" x14ac:dyDescent="0.25">
      <c r="A1293" t="s">
        <v>60</v>
      </c>
      <c r="B1293" t="s">
        <v>61</v>
      </c>
      <c r="C1293" t="s">
        <v>14</v>
      </c>
      <c r="D1293" s="3">
        <v>45152</v>
      </c>
      <c r="E1293" t="s">
        <v>251</v>
      </c>
      <c r="F1293" t="s">
        <v>252</v>
      </c>
      <c r="G1293" t="s">
        <v>253</v>
      </c>
      <c r="H1293" t="s">
        <v>1368</v>
      </c>
      <c r="I1293" t="s">
        <v>17</v>
      </c>
      <c r="J1293" s="3">
        <v>45803</v>
      </c>
      <c r="K1293" s="3">
        <v>45753</v>
      </c>
      <c r="M1293" s="8" t="str">
        <f>IFERROR(IF(I1293="Booked",VLOOKUP(K1293,'FIN CAL LOOKUP'!$A:$J,7,1),IF(I1293="Complete",VLOOKUP(J1293,'FIN CAL LOOKUP'!$A:$J,7,1),VLOOKUP(D1293,'FIN CAL LOOKUP'!$A:$J,7,1))),"Not Applicable")</f>
        <v>MAY, FY25</v>
      </c>
      <c r="N1293" s="8" t="str">
        <f>IFERROR(IF(I1293="Booked",VLOOKUP(K1293,'FIN CAL LOOKUP'!$A:$J,10,1),IF(I1293="Complete",VLOOKUP(J1293,'FIN CAL LOOKUP'!$A:$J,10,1),VLOOKUP(D1293,'FIN CAL LOOKUP'!$A:$J,10,1))),"Not Applicable")</f>
        <v>Q4, FY25</v>
      </c>
    </row>
    <row r="1294" spans="1:14" x14ac:dyDescent="0.25">
      <c r="A1294" t="s">
        <v>60</v>
      </c>
      <c r="B1294" t="s">
        <v>61</v>
      </c>
      <c r="C1294" t="s">
        <v>14</v>
      </c>
      <c r="D1294" s="3">
        <v>45152</v>
      </c>
      <c r="E1294" t="s">
        <v>251</v>
      </c>
      <c r="F1294" t="s">
        <v>252</v>
      </c>
      <c r="G1294" t="s">
        <v>253</v>
      </c>
      <c r="H1294" t="s">
        <v>1369</v>
      </c>
      <c r="I1294" t="s">
        <v>17</v>
      </c>
      <c r="J1294" s="3">
        <v>45432</v>
      </c>
      <c r="K1294" s="3">
        <v>45351</v>
      </c>
      <c r="M1294" s="8" t="str">
        <f>IFERROR(IF(I1294="Booked",VLOOKUP(K1294,'FIN CAL LOOKUP'!$A:$J,7,1),IF(I1294="Complete",VLOOKUP(J1294,'FIN CAL LOOKUP'!$A:$J,7,1),VLOOKUP(D1294,'FIN CAL LOOKUP'!$A:$J,7,1))),"Not Applicable")</f>
        <v>MAY, FY24</v>
      </c>
      <c r="N1294" s="8" t="str">
        <f>IFERROR(IF(I1294="Booked",VLOOKUP(K1294,'FIN CAL LOOKUP'!$A:$J,10,1),IF(I1294="Complete",VLOOKUP(J1294,'FIN CAL LOOKUP'!$A:$J,10,1),VLOOKUP(D1294,'FIN CAL LOOKUP'!$A:$J,10,1))),"Not Applicable")</f>
        <v>Q4, FY24</v>
      </c>
    </row>
    <row r="1295" spans="1:14" x14ac:dyDescent="0.25">
      <c r="A1295" t="s">
        <v>60</v>
      </c>
      <c r="B1295" t="s">
        <v>61</v>
      </c>
      <c r="C1295" t="s">
        <v>14</v>
      </c>
      <c r="D1295" s="3">
        <v>45152</v>
      </c>
      <c r="E1295" t="s">
        <v>251</v>
      </c>
      <c r="F1295" t="s">
        <v>252</v>
      </c>
      <c r="G1295" t="s">
        <v>253</v>
      </c>
      <c r="H1295" t="s">
        <v>1369</v>
      </c>
      <c r="I1295" t="s">
        <v>17</v>
      </c>
      <c r="J1295" s="3">
        <v>45803</v>
      </c>
      <c r="K1295" s="3">
        <v>45753</v>
      </c>
      <c r="M1295" s="8" t="str">
        <f>IFERROR(IF(I1295="Booked",VLOOKUP(K1295,'FIN CAL LOOKUP'!$A:$J,7,1),IF(I1295="Complete",VLOOKUP(J1295,'FIN CAL LOOKUP'!$A:$J,7,1),VLOOKUP(D1295,'FIN CAL LOOKUP'!$A:$J,7,1))),"Not Applicable")</f>
        <v>MAY, FY25</v>
      </c>
      <c r="N1295" s="8" t="str">
        <f>IFERROR(IF(I1295="Booked",VLOOKUP(K1295,'FIN CAL LOOKUP'!$A:$J,10,1),IF(I1295="Complete",VLOOKUP(J1295,'FIN CAL LOOKUP'!$A:$J,10,1),VLOOKUP(D1295,'FIN CAL LOOKUP'!$A:$J,10,1))),"Not Applicable")</f>
        <v>Q4, FY25</v>
      </c>
    </row>
    <row r="1296" spans="1:14" x14ac:dyDescent="0.25">
      <c r="A1296" t="s">
        <v>60</v>
      </c>
      <c r="B1296" t="s">
        <v>61</v>
      </c>
      <c r="C1296" t="s">
        <v>14</v>
      </c>
      <c r="D1296" s="3">
        <v>45152</v>
      </c>
      <c r="E1296" t="s">
        <v>251</v>
      </c>
      <c r="F1296" t="s">
        <v>252</v>
      </c>
      <c r="G1296" t="s">
        <v>253</v>
      </c>
      <c r="H1296" t="s">
        <v>1370</v>
      </c>
      <c r="I1296" t="s">
        <v>5</v>
      </c>
      <c r="J1296" s="3"/>
      <c r="K1296" s="3">
        <v>45753</v>
      </c>
      <c r="M1296" s="8" t="str">
        <f>IFERROR(IF(I1296="Booked",VLOOKUP(K1296,'FIN CAL LOOKUP'!$A:$J,7,1),IF(I1296="Complete",VLOOKUP(J1296,'FIN CAL LOOKUP'!$A:$J,7,1),VLOOKUP(D1296,'FIN CAL LOOKUP'!$A:$J,7,1))),"Not Applicable")</f>
        <v>APR, FY25</v>
      </c>
      <c r="N1296" s="8" t="str">
        <f>IFERROR(IF(I1296="Booked",VLOOKUP(K1296,'FIN CAL LOOKUP'!$A:$J,10,1),IF(I1296="Complete",VLOOKUP(J1296,'FIN CAL LOOKUP'!$A:$J,10,1),VLOOKUP(D1296,'FIN CAL LOOKUP'!$A:$J,10,1))),"Not Applicable")</f>
        <v>Q4, FY25</v>
      </c>
    </row>
    <row r="1297" spans="1:14" x14ac:dyDescent="0.25">
      <c r="A1297" t="s">
        <v>60</v>
      </c>
      <c r="B1297" t="s">
        <v>61</v>
      </c>
      <c r="C1297" t="s">
        <v>14</v>
      </c>
      <c r="D1297" s="3">
        <v>45152</v>
      </c>
      <c r="E1297" t="s">
        <v>251</v>
      </c>
      <c r="F1297" t="s">
        <v>252</v>
      </c>
      <c r="G1297" t="s">
        <v>253</v>
      </c>
      <c r="H1297" t="s">
        <v>1370</v>
      </c>
      <c r="I1297" t="s">
        <v>17</v>
      </c>
      <c r="J1297" s="3">
        <v>45432</v>
      </c>
      <c r="K1297" s="3">
        <v>45351</v>
      </c>
      <c r="M1297" s="8" t="str">
        <f>IFERROR(IF(I1297="Booked",VLOOKUP(K1297,'FIN CAL LOOKUP'!$A:$J,7,1),IF(I1297="Complete",VLOOKUP(J1297,'FIN CAL LOOKUP'!$A:$J,7,1),VLOOKUP(D1297,'FIN CAL LOOKUP'!$A:$J,7,1))),"Not Applicable")</f>
        <v>MAY, FY24</v>
      </c>
      <c r="N1297" s="8" t="str">
        <f>IFERROR(IF(I1297="Booked",VLOOKUP(K1297,'FIN CAL LOOKUP'!$A:$J,10,1),IF(I1297="Complete",VLOOKUP(J1297,'FIN CAL LOOKUP'!$A:$J,10,1),VLOOKUP(D1297,'FIN CAL LOOKUP'!$A:$J,10,1))),"Not Applicable")</f>
        <v>Q4, FY24</v>
      </c>
    </row>
    <row r="1298" spans="1:14" x14ac:dyDescent="0.25">
      <c r="A1298" t="s">
        <v>60</v>
      </c>
      <c r="B1298" t="s">
        <v>61</v>
      </c>
      <c r="C1298" t="s">
        <v>14</v>
      </c>
      <c r="D1298" s="3">
        <v>45152</v>
      </c>
      <c r="E1298" t="s">
        <v>251</v>
      </c>
      <c r="F1298" t="s">
        <v>252</v>
      </c>
      <c r="G1298" t="s">
        <v>253</v>
      </c>
      <c r="H1298" t="s">
        <v>8</v>
      </c>
      <c r="I1298" t="s">
        <v>17</v>
      </c>
      <c r="J1298" s="3">
        <v>45156</v>
      </c>
      <c r="K1298" s="3">
        <v>45126</v>
      </c>
      <c r="M1298" s="8" t="str">
        <f>IFERROR(IF(I1298="Booked",VLOOKUP(K1298,'FIN CAL LOOKUP'!$A:$J,7,1),IF(I1298="Complete",VLOOKUP(J1298,'FIN CAL LOOKUP'!$A:$J,7,1),VLOOKUP(D1298,'FIN CAL LOOKUP'!$A:$J,7,1))),"Not Applicable")</f>
        <v>AUG, FY24</v>
      </c>
      <c r="N1298" s="8" t="str">
        <f>IFERROR(IF(I1298="Booked",VLOOKUP(K1298,'FIN CAL LOOKUP'!$A:$J,10,1),IF(I1298="Complete",VLOOKUP(J1298,'FIN CAL LOOKUP'!$A:$J,10,1),VLOOKUP(D1298,'FIN CAL LOOKUP'!$A:$J,10,1))),"Not Applicable")</f>
        <v>Q1, FY24</v>
      </c>
    </row>
    <row r="1299" spans="1:14" x14ac:dyDescent="0.25">
      <c r="A1299" t="s">
        <v>60</v>
      </c>
      <c r="B1299" t="s">
        <v>61</v>
      </c>
      <c r="C1299" t="s">
        <v>14</v>
      </c>
      <c r="D1299" s="3">
        <v>45152</v>
      </c>
      <c r="E1299" t="s">
        <v>251</v>
      </c>
      <c r="F1299" t="s">
        <v>252</v>
      </c>
      <c r="G1299" t="s">
        <v>253</v>
      </c>
      <c r="H1299" t="s">
        <v>9</v>
      </c>
      <c r="I1299" t="s">
        <v>17</v>
      </c>
      <c r="J1299" s="3">
        <v>45156</v>
      </c>
      <c r="K1299" s="3">
        <v>45126</v>
      </c>
      <c r="M1299" s="8" t="str">
        <f>IFERROR(IF(I1299="Booked",VLOOKUP(K1299,'FIN CAL LOOKUP'!$A:$J,7,1),IF(I1299="Complete",VLOOKUP(J1299,'FIN CAL LOOKUP'!$A:$J,7,1),VLOOKUP(D1299,'FIN CAL LOOKUP'!$A:$J,7,1))),"Not Applicable")</f>
        <v>AUG, FY24</v>
      </c>
      <c r="N1299" s="8" t="str">
        <f>IFERROR(IF(I1299="Booked",VLOOKUP(K1299,'FIN CAL LOOKUP'!$A:$J,10,1),IF(I1299="Complete",VLOOKUP(J1299,'FIN CAL LOOKUP'!$A:$J,10,1),VLOOKUP(D1299,'FIN CAL LOOKUP'!$A:$J,10,1))),"Not Applicable")</f>
        <v>Q1, FY24</v>
      </c>
    </row>
    <row r="1300" spans="1:14" x14ac:dyDescent="0.25">
      <c r="A1300" t="s">
        <v>60</v>
      </c>
      <c r="B1300" t="s">
        <v>61</v>
      </c>
      <c r="C1300" t="s">
        <v>14</v>
      </c>
      <c r="D1300" s="3">
        <v>45152</v>
      </c>
      <c r="E1300" t="s">
        <v>251</v>
      </c>
      <c r="F1300" t="s">
        <v>252</v>
      </c>
      <c r="G1300" t="s">
        <v>253</v>
      </c>
      <c r="H1300" t="s">
        <v>10</v>
      </c>
      <c r="I1300" t="s">
        <v>17</v>
      </c>
      <c r="J1300" s="3">
        <v>45154</v>
      </c>
      <c r="K1300" s="3">
        <v>45126</v>
      </c>
      <c r="M1300" s="8" t="str">
        <f>IFERROR(IF(I1300="Booked",VLOOKUP(K1300,'FIN CAL LOOKUP'!$A:$J,7,1),IF(I1300="Complete",VLOOKUP(J1300,'FIN CAL LOOKUP'!$A:$J,7,1),VLOOKUP(D1300,'FIN CAL LOOKUP'!$A:$J,7,1))),"Not Applicable")</f>
        <v>AUG, FY24</v>
      </c>
      <c r="N1300" s="8" t="str">
        <f>IFERROR(IF(I1300="Booked",VLOOKUP(K1300,'FIN CAL LOOKUP'!$A:$J,10,1),IF(I1300="Complete",VLOOKUP(J1300,'FIN CAL LOOKUP'!$A:$J,10,1),VLOOKUP(D1300,'FIN CAL LOOKUP'!$A:$J,10,1))),"Not Applicable")</f>
        <v>Q1, FY24</v>
      </c>
    </row>
    <row r="1301" spans="1:14" x14ac:dyDescent="0.25">
      <c r="A1301" t="s">
        <v>60</v>
      </c>
      <c r="B1301" t="s">
        <v>61</v>
      </c>
      <c r="C1301" t="s">
        <v>14</v>
      </c>
      <c r="D1301" s="3">
        <v>45152</v>
      </c>
      <c r="E1301" t="s">
        <v>251</v>
      </c>
      <c r="F1301" t="s">
        <v>252</v>
      </c>
      <c r="G1301" t="s">
        <v>253</v>
      </c>
      <c r="H1301" t="s">
        <v>10</v>
      </c>
      <c r="I1301" t="s">
        <v>17</v>
      </c>
      <c r="J1301" s="3">
        <v>45173</v>
      </c>
      <c r="K1301" s="3">
        <v>45173</v>
      </c>
      <c r="M1301" s="8" t="str">
        <f>IFERROR(IF(I1301="Booked",VLOOKUP(K1301,'FIN CAL LOOKUP'!$A:$J,7,1),IF(I1301="Complete",VLOOKUP(J1301,'FIN CAL LOOKUP'!$A:$J,7,1),VLOOKUP(D1301,'FIN CAL LOOKUP'!$A:$J,7,1))),"Not Applicable")</f>
        <v>SEP, FY24</v>
      </c>
      <c r="N1301" s="8" t="str">
        <f>IFERROR(IF(I1301="Booked",VLOOKUP(K1301,'FIN CAL LOOKUP'!$A:$J,10,1),IF(I1301="Complete",VLOOKUP(J1301,'FIN CAL LOOKUP'!$A:$J,10,1),VLOOKUP(D1301,'FIN CAL LOOKUP'!$A:$J,10,1))),"Not Applicable")</f>
        <v>Q1, FY24</v>
      </c>
    </row>
    <row r="1302" spans="1:14" x14ac:dyDescent="0.25">
      <c r="A1302" t="s">
        <v>60</v>
      </c>
      <c r="B1302" t="s">
        <v>61</v>
      </c>
      <c r="C1302" t="s">
        <v>14</v>
      </c>
      <c r="D1302" s="3">
        <v>45152</v>
      </c>
      <c r="E1302" t="s">
        <v>251</v>
      </c>
      <c r="F1302" t="s">
        <v>252</v>
      </c>
      <c r="G1302" t="s">
        <v>253</v>
      </c>
      <c r="H1302" t="s">
        <v>11</v>
      </c>
      <c r="I1302" t="s">
        <v>17</v>
      </c>
      <c r="J1302" s="3">
        <v>45156</v>
      </c>
      <c r="K1302" s="3">
        <v>45126</v>
      </c>
      <c r="M1302" s="8" t="str">
        <f>IFERROR(IF(I1302="Booked",VLOOKUP(K1302,'FIN CAL LOOKUP'!$A:$J,7,1),IF(I1302="Complete",VLOOKUP(J1302,'FIN CAL LOOKUP'!$A:$J,7,1),VLOOKUP(D1302,'FIN CAL LOOKUP'!$A:$J,7,1))),"Not Applicable")</f>
        <v>AUG, FY24</v>
      </c>
      <c r="N1302" s="8" t="str">
        <f>IFERROR(IF(I1302="Booked",VLOOKUP(K1302,'FIN CAL LOOKUP'!$A:$J,10,1),IF(I1302="Complete",VLOOKUP(J1302,'FIN CAL LOOKUP'!$A:$J,10,1),VLOOKUP(D1302,'FIN CAL LOOKUP'!$A:$J,10,1))),"Not Applicable")</f>
        <v>Q1, FY24</v>
      </c>
    </row>
    <row r="1303" spans="1:14" x14ac:dyDescent="0.25">
      <c r="A1303" t="s">
        <v>12</v>
      </c>
      <c r="B1303" t="s">
        <v>13</v>
      </c>
      <c r="C1303" t="s">
        <v>16</v>
      </c>
      <c r="D1303" s="3">
        <v>45145</v>
      </c>
      <c r="E1303" t="s">
        <v>254</v>
      </c>
      <c r="F1303" t="s">
        <v>255</v>
      </c>
      <c r="G1303" t="s">
        <v>256</v>
      </c>
      <c r="H1303" t="s">
        <v>4</v>
      </c>
      <c r="I1303" t="s">
        <v>17</v>
      </c>
      <c r="J1303" s="3">
        <v>45146</v>
      </c>
      <c r="K1303" s="3">
        <v>45100</v>
      </c>
      <c r="M1303" s="8" t="str">
        <f>IFERROR(IF(I1303="Booked",VLOOKUP(K1303,'FIN CAL LOOKUP'!$A:$J,7,1),IF(I1303="Complete",VLOOKUP(J1303,'FIN CAL LOOKUP'!$A:$J,7,1),VLOOKUP(D1303,'FIN CAL LOOKUP'!$A:$J,7,1))),"Not Applicable")</f>
        <v>AUG, FY24</v>
      </c>
      <c r="N1303" s="8" t="str">
        <f>IFERROR(IF(I1303="Booked",VLOOKUP(K1303,'FIN CAL LOOKUP'!$A:$J,10,1),IF(I1303="Complete",VLOOKUP(J1303,'FIN CAL LOOKUP'!$A:$J,10,1),VLOOKUP(D1303,'FIN CAL LOOKUP'!$A:$J,10,1))),"Not Applicable")</f>
        <v>Q1, FY24</v>
      </c>
    </row>
    <row r="1304" spans="1:14" x14ac:dyDescent="0.25">
      <c r="A1304" t="s">
        <v>12</v>
      </c>
      <c r="B1304" t="s">
        <v>13</v>
      </c>
      <c r="C1304" t="s">
        <v>16</v>
      </c>
      <c r="D1304" s="3">
        <v>45145</v>
      </c>
      <c r="E1304" t="s">
        <v>254</v>
      </c>
      <c r="F1304" t="s">
        <v>255</v>
      </c>
      <c r="G1304" t="s">
        <v>256</v>
      </c>
      <c r="H1304" t="s">
        <v>7</v>
      </c>
      <c r="I1304" t="s">
        <v>17</v>
      </c>
      <c r="J1304" s="3">
        <v>45146</v>
      </c>
      <c r="K1304" s="3">
        <v>45100</v>
      </c>
      <c r="M1304" s="8" t="str">
        <f>IFERROR(IF(I1304="Booked",VLOOKUP(K1304,'FIN CAL LOOKUP'!$A:$J,7,1),IF(I1304="Complete",VLOOKUP(J1304,'FIN CAL LOOKUP'!$A:$J,7,1),VLOOKUP(D1304,'FIN CAL LOOKUP'!$A:$J,7,1))),"Not Applicable")</f>
        <v>AUG, FY24</v>
      </c>
      <c r="N1304" s="8" t="str">
        <f>IFERROR(IF(I1304="Booked",VLOOKUP(K1304,'FIN CAL LOOKUP'!$A:$J,10,1),IF(I1304="Complete",VLOOKUP(J1304,'FIN CAL LOOKUP'!$A:$J,10,1),VLOOKUP(D1304,'FIN CAL LOOKUP'!$A:$J,10,1))),"Not Applicable")</f>
        <v>Q1, FY24</v>
      </c>
    </row>
    <row r="1305" spans="1:14" x14ac:dyDescent="0.25">
      <c r="A1305" t="s">
        <v>12</v>
      </c>
      <c r="B1305" t="s">
        <v>13</v>
      </c>
      <c r="C1305" t="s">
        <v>16</v>
      </c>
      <c r="D1305" s="3">
        <v>45145</v>
      </c>
      <c r="E1305" t="s">
        <v>254</v>
      </c>
      <c r="F1305" t="s">
        <v>255</v>
      </c>
      <c r="G1305" t="s">
        <v>256</v>
      </c>
      <c r="H1305" t="s">
        <v>1366</v>
      </c>
      <c r="I1305" t="s">
        <v>17</v>
      </c>
      <c r="J1305" s="3">
        <v>45412</v>
      </c>
      <c r="K1305" s="3">
        <v>45351</v>
      </c>
      <c r="M1305" s="8" t="str">
        <f>IFERROR(IF(I1305="Booked",VLOOKUP(K1305,'FIN CAL LOOKUP'!$A:$J,7,1),IF(I1305="Complete",VLOOKUP(J1305,'FIN CAL LOOKUP'!$A:$J,7,1),VLOOKUP(D1305,'FIN CAL LOOKUP'!$A:$J,7,1))),"Not Applicable")</f>
        <v>MAY, FY24</v>
      </c>
      <c r="N1305" s="8" t="str">
        <f>IFERROR(IF(I1305="Booked",VLOOKUP(K1305,'FIN CAL LOOKUP'!$A:$J,10,1),IF(I1305="Complete",VLOOKUP(J1305,'FIN CAL LOOKUP'!$A:$J,10,1),VLOOKUP(D1305,'FIN CAL LOOKUP'!$A:$J,10,1))),"Not Applicable")</f>
        <v>Q4, FY24</v>
      </c>
    </row>
    <row r="1306" spans="1:14" x14ac:dyDescent="0.25">
      <c r="A1306" t="s">
        <v>12</v>
      </c>
      <c r="B1306" t="s">
        <v>13</v>
      </c>
      <c r="C1306" t="s">
        <v>16</v>
      </c>
      <c r="D1306" s="3">
        <v>45145</v>
      </c>
      <c r="E1306" t="s">
        <v>254</v>
      </c>
      <c r="F1306" t="s">
        <v>255</v>
      </c>
      <c r="G1306" t="s">
        <v>256</v>
      </c>
      <c r="H1306" t="s">
        <v>1366</v>
      </c>
      <c r="I1306" t="s">
        <v>17</v>
      </c>
      <c r="J1306" s="3">
        <v>45775</v>
      </c>
      <c r="K1306" s="3">
        <v>45733</v>
      </c>
      <c r="M1306" s="8" t="str">
        <f>IFERROR(IF(I1306="Booked",VLOOKUP(K1306,'FIN CAL LOOKUP'!$A:$J,7,1),IF(I1306="Complete",VLOOKUP(J1306,'FIN CAL LOOKUP'!$A:$J,7,1),VLOOKUP(D1306,'FIN CAL LOOKUP'!$A:$J,7,1))),"Not Applicable")</f>
        <v>MAY, FY25</v>
      </c>
      <c r="N1306" s="8" t="str">
        <f>IFERROR(IF(I1306="Booked",VLOOKUP(K1306,'FIN CAL LOOKUP'!$A:$J,10,1),IF(I1306="Complete",VLOOKUP(J1306,'FIN CAL LOOKUP'!$A:$J,10,1),VLOOKUP(D1306,'FIN CAL LOOKUP'!$A:$J,10,1))),"Not Applicable")</f>
        <v>Q4, FY25</v>
      </c>
    </row>
    <row r="1307" spans="1:14" x14ac:dyDescent="0.25">
      <c r="A1307" t="s">
        <v>12</v>
      </c>
      <c r="B1307" t="s">
        <v>13</v>
      </c>
      <c r="C1307" t="s">
        <v>16</v>
      </c>
      <c r="D1307" s="3">
        <v>45145</v>
      </c>
      <c r="E1307" t="s">
        <v>254</v>
      </c>
      <c r="F1307" t="s">
        <v>255</v>
      </c>
      <c r="G1307" t="s">
        <v>256</v>
      </c>
      <c r="H1307" t="s">
        <v>1367</v>
      </c>
      <c r="I1307" t="s">
        <v>17</v>
      </c>
      <c r="J1307" s="3">
        <v>45412</v>
      </c>
      <c r="K1307" s="3">
        <v>45351</v>
      </c>
      <c r="M1307" s="8" t="str">
        <f>IFERROR(IF(I1307="Booked",VLOOKUP(K1307,'FIN CAL LOOKUP'!$A:$J,7,1),IF(I1307="Complete",VLOOKUP(J1307,'FIN CAL LOOKUP'!$A:$J,7,1),VLOOKUP(D1307,'FIN CAL LOOKUP'!$A:$J,7,1))),"Not Applicable")</f>
        <v>MAY, FY24</v>
      </c>
      <c r="N1307" s="8" t="str">
        <f>IFERROR(IF(I1307="Booked",VLOOKUP(K1307,'FIN CAL LOOKUP'!$A:$J,10,1),IF(I1307="Complete",VLOOKUP(J1307,'FIN CAL LOOKUP'!$A:$J,10,1),VLOOKUP(D1307,'FIN CAL LOOKUP'!$A:$J,10,1))),"Not Applicable")</f>
        <v>Q4, FY24</v>
      </c>
    </row>
    <row r="1308" spans="1:14" x14ac:dyDescent="0.25">
      <c r="A1308" t="s">
        <v>12</v>
      </c>
      <c r="B1308" t="s">
        <v>13</v>
      </c>
      <c r="C1308" t="s">
        <v>16</v>
      </c>
      <c r="D1308" s="3">
        <v>45145</v>
      </c>
      <c r="E1308" t="s">
        <v>254</v>
      </c>
      <c r="F1308" t="s">
        <v>255</v>
      </c>
      <c r="G1308" t="s">
        <v>256</v>
      </c>
      <c r="H1308" t="s">
        <v>1367</v>
      </c>
      <c r="I1308" t="s">
        <v>17</v>
      </c>
      <c r="J1308" s="3">
        <v>45775</v>
      </c>
      <c r="K1308" s="3">
        <v>45733</v>
      </c>
      <c r="M1308" s="8" t="str">
        <f>IFERROR(IF(I1308="Booked",VLOOKUP(K1308,'FIN CAL LOOKUP'!$A:$J,7,1),IF(I1308="Complete",VLOOKUP(J1308,'FIN CAL LOOKUP'!$A:$J,7,1),VLOOKUP(D1308,'FIN CAL LOOKUP'!$A:$J,7,1))),"Not Applicable")</f>
        <v>MAY, FY25</v>
      </c>
      <c r="N1308" s="8" t="str">
        <f>IFERROR(IF(I1308="Booked",VLOOKUP(K1308,'FIN CAL LOOKUP'!$A:$J,10,1),IF(I1308="Complete",VLOOKUP(J1308,'FIN CAL LOOKUP'!$A:$J,10,1),VLOOKUP(D1308,'FIN CAL LOOKUP'!$A:$J,10,1))),"Not Applicable")</f>
        <v>Q4, FY25</v>
      </c>
    </row>
    <row r="1309" spans="1:14" x14ac:dyDescent="0.25">
      <c r="A1309" t="s">
        <v>12</v>
      </c>
      <c r="B1309" t="s">
        <v>13</v>
      </c>
      <c r="C1309" t="s">
        <v>16</v>
      </c>
      <c r="D1309" s="3">
        <v>45145</v>
      </c>
      <c r="E1309" t="s">
        <v>254</v>
      </c>
      <c r="F1309" t="s">
        <v>255</v>
      </c>
      <c r="G1309" t="s">
        <v>256</v>
      </c>
      <c r="H1309" t="s">
        <v>1368</v>
      </c>
      <c r="I1309" t="s">
        <v>17</v>
      </c>
      <c r="J1309" s="3">
        <v>45412</v>
      </c>
      <c r="K1309" s="3">
        <v>45351</v>
      </c>
      <c r="M1309" s="8" t="str">
        <f>IFERROR(IF(I1309="Booked",VLOOKUP(K1309,'FIN CAL LOOKUP'!$A:$J,7,1),IF(I1309="Complete",VLOOKUP(J1309,'FIN CAL LOOKUP'!$A:$J,7,1),VLOOKUP(D1309,'FIN CAL LOOKUP'!$A:$J,7,1))),"Not Applicable")</f>
        <v>MAY, FY24</v>
      </c>
      <c r="N1309" s="8" t="str">
        <f>IFERROR(IF(I1309="Booked",VLOOKUP(K1309,'FIN CAL LOOKUP'!$A:$J,10,1),IF(I1309="Complete",VLOOKUP(J1309,'FIN CAL LOOKUP'!$A:$J,10,1),VLOOKUP(D1309,'FIN CAL LOOKUP'!$A:$J,10,1))),"Not Applicable")</f>
        <v>Q4, FY24</v>
      </c>
    </row>
    <row r="1310" spans="1:14" x14ac:dyDescent="0.25">
      <c r="A1310" t="s">
        <v>12</v>
      </c>
      <c r="B1310" t="s">
        <v>13</v>
      </c>
      <c r="C1310" t="s">
        <v>16</v>
      </c>
      <c r="D1310" s="3">
        <v>45145</v>
      </c>
      <c r="E1310" t="s">
        <v>254</v>
      </c>
      <c r="F1310" t="s">
        <v>255</v>
      </c>
      <c r="G1310" t="s">
        <v>256</v>
      </c>
      <c r="H1310" t="s">
        <v>1368</v>
      </c>
      <c r="I1310" t="s">
        <v>17</v>
      </c>
      <c r="J1310" s="3">
        <v>45775</v>
      </c>
      <c r="K1310" s="3">
        <v>45733</v>
      </c>
      <c r="M1310" s="8" t="str">
        <f>IFERROR(IF(I1310="Booked",VLOOKUP(K1310,'FIN CAL LOOKUP'!$A:$J,7,1),IF(I1310="Complete",VLOOKUP(J1310,'FIN CAL LOOKUP'!$A:$J,7,1),VLOOKUP(D1310,'FIN CAL LOOKUP'!$A:$J,7,1))),"Not Applicable")</f>
        <v>MAY, FY25</v>
      </c>
      <c r="N1310" s="8" t="str">
        <f>IFERROR(IF(I1310="Booked",VLOOKUP(K1310,'FIN CAL LOOKUP'!$A:$J,10,1),IF(I1310="Complete",VLOOKUP(J1310,'FIN CAL LOOKUP'!$A:$J,10,1),VLOOKUP(D1310,'FIN CAL LOOKUP'!$A:$J,10,1))),"Not Applicable")</f>
        <v>Q4, FY25</v>
      </c>
    </row>
    <row r="1311" spans="1:14" x14ac:dyDescent="0.25">
      <c r="A1311" t="s">
        <v>12</v>
      </c>
      <c r="B1311" t="s">
        <v>13</v>
      </c>
      <c r="C1311" t="s">
        <v>16</v>
      </c>
      <c r="D1311" s="3">
        <v>45145</v>
      </c>
      <c r="E1311" t="s">
        <v>254</v>
      </c>
      <c r="F1311" t="s">
        <v>255</v>
      </c>
      <c r="G1311" t="s">
        <v>256</v>
      </c>
      <c r="H1311" t="s">
        <v>1369</v>
      </c>
      <c r="I1311" t="s">
        <v>17</v>
      </c>
      <c r="J1311" s="3">
        <v>45412</v>
      </c>
      <c r="K1311" s="3">
        <v>45351</v>
      </c>
      <c r="M1311" s="8" t="str">
        <f>IFERROR(IF(I1311="Booked",VLOOKUP(K1311,'FIN CAL LOOKUP'!$A:$J,7,1),IF(I1311="Complete",VLOOKUP(J1311,'FIN CAL LOOKUP'!$A:$J,7,1),VLOOKUP(D1311,'FIN CAL LOOKUP'!$A:$J,7,1))),"Not Applicable")</f>
        <v>MAY, FY24</v>
      </c>
      <c r="N1311" s="8" t="str">
        <f>IFERROR(IF(I1311="Booked",VLOOKUP(K1311,'FIN CAL LOOKUP'!$A:$J,10,1),IF(I1311="Complete",VLOOKUP(J1311,'FIN CAL LOOKUP'!$A:$J,10,1),VLOOKUP(D1311,'FIN CAL LOOKUP'!$A:$J,10,1))),"Not Applicable")</f>
        <v>Q4, FY24</v>
      </c>
    </row>
    <row r="1312" spans="1:14" x14ac:dyDescent="0.25">
      <c r="A1312" t="s">
        <v>12</v>
      </c>
      <c r="B1312" t="s">
        <v>13</v>
      </c>
      <c r="C1312" t="s">
        <v>16</v>
      </c>
      <c r="D1312" s="3">
        <v>45145</v>
      </c>
      <c r="E1312" t="s">
        <v>254</v>
      </c>
      <c r="F1312" t="s">
        <v>255</v>
      </c>
      <c r="G1312" t="s">
        <v>256</v>
      </c>
      <c r="H1312" t="s">
        <v>1369</v>
      </c>
      <c r="I1312" t="s">
        <v>17</v>
      </c>
      <c r="J1312" s="3">
        <v>45775</v>
      </c>
      <c r="K1312" s="3">
        <v>45733</v>
      </c>
      <c r="M1312" s="8" t="str">
        <f>IFERROR(IF(I1312="Booked",VLOOKUP(K1312,'FIN CAL LOOKUP'!$A:$J,7,1),IF(I1312="Complete",VLOOKUP(J1312,'FIN CAL LOOKUP'!$A:$J,7,1),VLOOKUP(D1312,'FIN CAL LOOKUP'!$A:$J,7,1))),"Not Applicable")</f>
        <v>MAY, FY25</v>
      </c>
      <c r="N1312" s="8" t="str">
        <f>IFERROR(IF(I1312="Booked",VLOOKUP(K1312,'FIN CAL LOOKUP'!$A:$J,10,1),IF(I1312="Complete",VLOOKUP(J1312,'FIN CAL LOOKUP'!$A:$J,10,1),VLOOKUP(D1312,'FIN CAL LOOKUP'!$A:$J,10,1))),"Not Applicable")</f>
        <v>Q4, FY25</v>
      </c>
    </row>
    <row r="1313" spans="1:14" x14ac:dyDescent="0.25">
      <c r="A1313" t="s">
        <v>12</v>
      </c>
      <c r="B1313" t="s">
        <v>13</v>
      </c>
      <c r="C1313" t="s">
        <v>16</v>
      </c>
      <c r="D1313" s="3">
        <v>45145</v>
      </c>
      <c r="E1313" t="s">
        <v>254</v>
      </c>
      <c r="F1313" t="s">
        <v>255</v>
      </c>
      <c r="G1313" t="s">
        <v>256</v>
      </c>
      <c r="H1313" t="s">
        <v>1370</v>
      </c>
      <c r="I1313" t="s">
        <v>17</v>
      </c>
      <c r="J1313" s="3">
        <v>45412</v>
      </c>
      <c r="K1313" s="3">
        <v>45351</v>
      </c>
      <c r="M1313" s="8" t="str">
        <f>IFERROR(IF(I1313="Booked",VLOOKUP(K1313,'FIN CAL LOOKUP'!$A:$J,7,1),IF(I1313="Complete",VLOOKUP(J1313,'FIN CAL LOOKUP'!$A:$J,7,1),VLOOKUP(D1313,'FIN CAL LOOKUP'!$A:$J,7,1))),"Not Applicable")</f>
        <v>MAY, FY24</v>
      </c>
      <c r="N1313" s="8" t="str">
        <f>IFERROR(IF(I1313="Booked",VLOOKUP(K1313,'FIN CAL LOOKUP'!$A:$J,10,1),IF(I1313="Complete",VLOOKUP(J1313,'FIN CAL LOOKUP'!$A:$J,10,1),VLOOKUP(D1313,'FIN CAL LOOKUP'!$A:$J,10,1))),"Not Applicable")</f>
        <v>Q4, FY24</v>
      </c>
    </row>
    <row r="1314" spans="1:14" x14ac:dyDescent="0.25">
      <c r="A1314" t="s">
        <v>12</v>
      </c>
      <c r="B1314" t="s">
        <v>13</v>
      </c>
      <c r="C1314" t="s">
        <v>16</v>
      </c>
      <c r="D1314" s="3">
        <v>45145</v>
      </c>
      <c r="E1314" t="s">
        <v>254</v>
      </c>
      <c r="F1314" t="s">
        <v>255</v>
      </c>
      <c r="G1314" t="s">
        <v>256</v>
      </c>
      <c r="H1314" t="s">
        <v>1370</v>
      </c>
      <c r="I1314" t="s">
        <v>17</v>
      </c>
      <c r="J1314" s="3">
        <v>45775</v>
      </c>
      <c r="K1314" s="3">
        <v>45733</v>
      </c>
      <c r="M1314" s="8" t="str">
        <f>IFERROR(IF(I1314="Booked",VLOOKUP(K1314,'FIN CAL LOOKUP'!$A:$J,7,1),IF(I1314="Complete",VLOOKUP(J1314,'FIN CAL LOOKUP'!$A:$J,7,1),VLOOKUP(D1314,'FIN CAL LOOKUP'!$A:$J,7,1))),"Not Applicable")</f>
        <v>MAY, FY25</v>
      </c>
      <c r="N1314" s="8" t="str">
        <f>IFERROR(IF(I1314="Booked",VLOOKUP(K1314,'FIN CAL LOOKUP'!$A:$J,10,1),IF(I1314="Complete",VLOOKUP(J1314,'FIN CAL LOOKUP'!$A:$J,10,1),VLOOKUP(D1314,'FIN CAL LOOKUP'!$A:$J,10,1))),"Not Applicable")</f>
        <v>Q4, FY25</v>
      </c>
    </row>
    <row r="1315" spans="1:14" x14ac:dyDescent="0.25">
      <c r="A1315" t="s">
        <v>12</v>
      </c>
      <c r="B1315" t="s">
        <v>13</v>
      </c>
      <c r="C1315" t="s">
        <v>16</v>
      </c>
      <c r="D1315" s="3">
        <v>45145</v>
      </c>
      <c r="E1315" t="s">
        <v>254</v>
      </c>
      <c r="F1315" t="s">
        <v>255</v>
      </c>
      <c r="G1315" t="s">
        <v>256</v>
      </c>
      <c r="H1315" t="s">
        <v>8</v>
      </c>
      <c r="I1315" t="s">
        <v>17</v>
      </c>
      <c r="J1315" s="3">
        <v>45145</v>
      </c>
      <c r="K1315" s="3">
        <v>45100</v>
      </c>
      <c r="M1315" s="8" t="str">
        <f>IFERROR(IF(I1315="Booked",VLOOKUP(K1315,'FIN CAL LOOKUP'!$A:$J,7,1),IF(I1315="Complete",VLOOKUP(J1315,'FIN CAL LOOKUP'!$A:$J,7,1),VLOOKUP(D1315,'FIN CAL LOOKUP'!$A:$J,7,1))),"Not Applicable")</f>
        <v>AUG, FY24</v>
      </c>
      <c r="N1315" s="8" t="str">
        <f>IFERROR(IF(I1315="Booked",VLOOKUP(K1315,'FIN CAL LOOKUP'!$A:$J,10,1),IF(I1315="Complete",VLOOKUP(J1315,'FIN CAL LOOKUP'!$A:$J,10,1),VLOOKUP(D1315,'FIN CAL LOOKUP'!$A:$J,10,1))),"Not Applicable")</f>
        <v>Q1, FY24</v>
      </c>
    </row>
    <row r="1316" spans="1:14" x14ac:dyDescent="0.25">
      <c r="A1316" t="s">
        <v>12</v>
      </c>
      <c r="B1316" t="s">
        <v>13</v>
      </c>
      <c r="C1316" t="s">
        <v>16</v>
      </c>
      <c r="D1316" s="3">
        <v>45145</v>
      </c>
      <c r="E1316" t="s">
        <v>254</v>
      </c>
      <c r="F1316" t="s">
        <v>255</v>
      </c>
      <c r="G1316" t="s">
        <v>256</v>
      </c>
      <c r="H1316" t="s">
        <v>9</v>
      </c>
      <c r="I1316" t="s">
        <v>17</v>
      </c>
      <c r="J1316" s="3">
        <v>45145</v>
      </c>
      <c r="K1316" s="3">
        <v>45100</v>
      </c>
      <c r="M1316" s="8" t="str">
        <f>IFERROR(IF(I1316="Booked",VLOOKUP(K1316,'FIN CAL LOOKUP'!$A:$J,7,1),IF(I1316="Complete",VLOOKUP(J1316,'FIN CAL LOOKUP'!$A:$J,7,1),VLOOKUP(D1316,'FIN CAL LOOKUP'!$A:$J,7,1))),"Not Applicable")</f>
        <v>AUG, FY24</v>
      </c>
      <c r="N1316" s="8" t="str">
        <f>IFERROR(IF(I1316="Booked",VLOOKUP(K1316,'FIN CAL LOOKUP'!$A:$J,10,1),IF(I1316="Complete",VLOOKUP(J1316,'FIN CAL LOOKUP'!$A:$J,10,1),VLOOKUP(D1316,'FIN CAL LOOKUP'!$A:$J,10,1))),"Not Applicable")</f>
        <v>Q1, FY24</v>
      </c>
    </row>
    <row r="1317" spans="1:14" x14ac:dyDescent="0.25">
      <c r="A1317" t="s">
        <v>12</v>
      </c>
      <c r="B1317" t="s">
        <v>13</v>
      </c>
      <c r="C1317" t="s">
        <v>16</v>
      </c>
      <c r="D1317" s="3">
        <v>45145</v>
      </c>
      <c r="E1317" t="s">
        <v>254</v>
      </c>
      <c r="F1317" t="s">
        <v>255</v>
      </c>
      <c r="G1317" t="s">
        <v>256</v>
      </c>
      <c r="H1317" t="s">
        <v>10</v>
      </c>
      <c r="I1317" t="s">
        <v>17</v>
      </c>
      <c r="J1317" s="3">
        <v>45146</v>
      </c>
      <c r="K1317" s="3">
        <v>45100</v>
      </c>
      <c r="M1317" s="8" t="str">
        <f>IFERROR(IF(I1317="Booked",VLOOKUP(K1317,'FIN CAL LOOKUP'!$A:$J,7,1),IF(I1317="Complete",VLOOKUP(J1317,'FIN CAL LOOKUP'!$A:$J,7,1),VLOOKUP(D1317,'FIN CAL LOOKUP'!$A:$J,7,1))),"Not Applicable")</f>
        <v>AUG, FY24</v>
      </c>
      <c r="N1317" s="8" t="str">
        <f>IFERROR(IF(I1317="Booked",VLOOKUP(K1317,'FIN CAL LOOKUP'!$A:$J,10,1),IF(I1317="Complete",VLOOKUP(J1317,'FIN CAL LOOKUP'!$A:$J,10,1),VLOOKUP(D1317,'FIN CAL LOOKUP'!$A:$J,10,1))),"Not Applicable")</f>
        <v>Q1, FY24</v>
      </c>
    </row>
    <row r="1318" spans="1:14" x14ac:dyDescent="0.25">
      <c r="A1318" t="s">
        <v>12</v>
      </c>
      <c r="B1318" t="s">
        <v>13</v>
      </c>
      <c r="C1318" t="s">
        <v>16</v>
      </c>
      <c r="D1318" s="3">
        <v>45145</v>
      </c>
      <c r="E1318" t="s">
        <v>254</v>
      </c>
      <c r="F1318" t="s">
        <v>255</v>
      </c>
      <c r="G1318" t="s">
        <v>256</v>
      </c>
      <c r="H1318" t="s">
        <v>11</v>
      </c>
      <c r="I1318" t="s">
        <v>17</v>
      </c>
      <c r="J1318" s="3">
        <v>45146</v>
      </c>
      <c r="K1318" s="3">
        <v>45100</v>
      </c>
      <c r="M1318" s="8" t="str">
        <f>IFERROR(IF(I1318="Booked",VLOOKUP(K1318,'FIN CAL LOOKUP'!$A:$J,7,1),IF(I1318="Complete",VLOOKUP(J1318,'FIN CAL LOOKUP'!$A:$J,7,1),VLOOKUP(D1318,'FIN CAL LOOKUP'!$A:$J,7,1))),"Not Applicable")</f>
        <v>AUG, FY24</v>
      </c>
      <c r="N1318" s="8" t="str">
        <f>IFERROR(IF(I1318="Booked",VLOOKUP(K1318,'FIN CAL LOOKUP'!$A:$J,10,1),IF(I1318="Complete",VLOOKUP(J1318,'FIN CAL LOOKUP'!$A:$J,10,1),VLOOKUP(D1318,'FIN CAL LOOKUP'!$A:$J,10,1))),"Not Applicable")</f>
        <v>Q1, FY24</v>
      </c>
    </row>
    <row r="1319" spans="1:14" x14ac:dyDescent="0.25">
      <c r="A1319" t="s">
        <v>12</v>
      </c>
      <c r="B1319" t="s">
        <v>51</v>
      </c>
      <c r="C1319" t="s">
        <v>52</v>
      </c>
      <c r="D1319" s="3">
        <v>45145</v>
      </c>
      <c r="E1319" t="s">
        <v>257</v>
      </c>
      <c r="F1319" t="s">
        <v>258</v>
      </c>
      <c r="G1319" t="s">
        <v>1528</v>
      </c>
      <c r="H1319" t="s">
        <v>4</v>
      </c>
      <c r="I1319" t="s">
        <v>17</v>
      </c>
      <c r="J1319" s="3">
        <v>45572</v>
      </c>
      <c r="K1319" s="3">
        <v>45141</v>
      </c>
      <c r="M1319" s="8" t="str">
        <f>IFERROR(IF(I1319="Booked",VLOOKUP(K1319,'FIN CAL LOOKUP'!$A:$J,7,1),IF(I1319="Complete",VLOOKUP(J1319,'FIN CAL LOOKUP'!$A:$J,7,1),VLOOKUP(D1319,'FIN CAL LOOKUP'!$A:$J,7,1))),"Not Applicable")</f>
        <v>OCT, FY25</v>
      </c>
      <c r="N1319" s="8" t="str">
        <f>IFERROR(IF(I1319="Booked",VLOOKUP(K1319,'FIN CAL LOOKUP'!$A:$J,10,1),IF(I1319="Complete",VLOOKUP(J1319,'FIN CAL LOOKUP'!$A:$J,10,1),VLOOKUP(D1319,'FIN CAL LOOKUP'!$A:$J,10,1))),"Not Applicable")</f>
        <v>Q2, FY25</v>
      </c>
    </row>
    <row r="1320" spans="1:14" x14ac:dyDescent="0.25">
      <c r="A1320" t="s">
        <v>12</v>
      </c>
      <c r="B1320" t="s">
        <v>51</v>
      </c>
      <c r="C1320" t="s">
        <v>52</v>
      </c>
      <c r="D1320" s="3">
        <v>45145</v>
      </c>
      <c r="E1320" t="s">
        <v>257</v>
      </c>
      <c r="F1320" t="s">
        <v>258</v>
      </c>
      <c r="G1320" t="s">
        <v>1528</v>
      </c>
      <c r="H1320" t="s">
        <v>7</v>
      </c>
      <c r="I1320" t="s">
        <v>17</v>
      </c>
      <c r="J1320" s="3">
        <v>45572</v>
      </c>
      <c r="K1320" s="3">
        <v>45141</v>
      </c>
      <c r="M1320" s="8" t="str">
        <f>IFERROR(IF(I1320="Booked",VLOOKUP(K1320,'FIN CAL LOOKUP'!$A:$J,7,1),IF(I1320="Complete",VLOOKUP(J1320,'FIN CAL LOOKUP'!$A:$J,7,1),VLOOKUP(D1320,'FIN CAL LOOKUP'!$A:$J,7,1))),"Not Applicable")</f>
        <v>OCT, FY25</v>
      </c>
      <c r="N1320" s="8" t="str">
        <f>IFERROR(IF(I1320="Booked",VLOOKUP(K1320,'FIN CAL LOOKUP'!$A:$J,10,1),IF(I1320="Complete",VLOOKUP(J1320,'FIN CAL LOOKUP'!$A:$J,10,1),VLOOKUP(D1320,'FIN CAL LOOKUP'!$A:$J,10,1))),"Not Applicable")</f>
        <v>Q2, FY25</v>
      </c>
    </row>
    <row r="1321" spans="1:14" x14ac:dyDescent="0.25">
      <c r="A1321" t="s">
        <v>12</v>
      </c>
      <c r="B1321" t="s">
        <v>51</v>
      </c>
      <c r="C1321" t="s">
        <v>52</v>
      </c>
      <c r="D1321" s="3">
        <v>45145</v>
      </c>
      <c r="E1321" t="s">
        <v>257</v>
      </c>
      <c r="F1321" t="s">
        <v>258</v>
      </c>
      <c r="G1321" t="s">
        <v>1528</v>
      </c>
      <c r="H1321" t="s">
        <v>1366</v>
      </c>
      <c r="I1321" t="s">
        <v>5</v>
      </c>
      <c r="J1321" s="3"/>
      <c r="K1321" s="3">
        <v>45351</v>
      </c>
      <c r="M1321" s="8" t="str">
        <f>IFERROR(IF(I1321="Booked",VLOOKUP(K1321,'FIN CAL LOOKUP'!$A:$J,7,1),IF(I1321="Complete",VLOOKUP(J1321,'FIN CAL LOOKUP'!$A:$J,7,1),VLOOKUP(D1321,'FIN CAL LOOKUP'!$A:$J,7,1))),"Not Applicable")</f>
        <v>MAR, FY24</v>
      </c>
      <c r="N1321" s="8" t="str">
        <f>IFERROR(IF(I1321="Booked",VLOOKUP(K1321,'FIN CAL LOOKUP'!$A:$J,10,1),IF(I1321="Complete",VLOOKUP(J1321,'FIN CAL LOOKUP'!$A:$J,10,1),VLOOKUP(D1321,'FIN CAL LOOKUP'!$A:$J,10,1))),"Not Applicable")</f>
        <v>Q3, FY24</v>
      </c>
    </row>
    <row r="1322" spans="1:14" x14ac:dyDescent="0.25">
      <c r="A1322" t="s">
        <v>12</v>
      </c>
      <c r="B1322" t="s">
        <v>51</v>
      </c>
      <c r="C1322" t="s">
        <v>52</v>
      </c>
      <c r="D1322" s="3">
        <v>45145</v>
      </c>
      <c r="E1322" t="s">
        <v>257</v>
      </c>
      <c r="F1322" t="s">
        <v>258</v>
      </c>
      <c r="G1322" t="s">
        <v>1528</v>
      </c>
      <c r="H1322" t="s">
        <v>1367</v>
      </c>
      <c r="I1322" t="s">
        <v>5</v>
      </c>
      <c r="J1322" s="3"/>
      <c r="K1322" s="3">
        <v>45351</v>
      </c>
      <c r="M1322" s="8" t="str">
        <f>IFERROR(IF(I1322="Booked",VLOOKUP(K1322,'FIN CAL LOOKUP'!$A:$J,7,1),IF(I1322="Complete",VLOOKUP(J1322,'FIN CAL LOOKUP'!$A:$J,7,1),VLOOKUP(D1322,'FIN CAL LOOKUP'!$A:$J,7,1))),"Not Applicable")</f>
        <v>MAR, FY24</v>
      </c>
      <c r="N1322" s="8" t="str">
        <f>IFERROR(IF(I1322="Booked",VLOOKUP(K1322,'FIN CAL LOOKUP'!$A:$J,10,1),IF(I1322="Complete",VLOOKUP(J1322,'FIN CAL LOOKUP'!$A:$J,10,1),VLOOKUP(D1322,'FIN CAL LOOKUP'!$A:$J,10,1))),"Not Applicable")</f>
        <v>Q3, FY24</v>
      </c>
    </row>
    <row r="1323" spans="1:14" x14ac:dyDescent="0.25">
      <c r="A1323" t="s">
        <v>12</v>
      </c>
      <c r="B1323" t="s">
        <v>51</v>
      </c>
      <c r="C1323" t="s">
        <v>52</v>
      </c>
      <c r="D1323" s="3">
        <v>45145</v>
      </c>
      <c r="E1323" t="s">
        <v>257</v>
      </c>
      <c r="F1323" t="s">
        <v>258</v>
      </c>
      <c r="G1323" t="s">
        <v>1528</v>
      </c>
      <c r="H1323" t="s">
        <v>1368</v>
      </c>
      <c r="I1323" t="s">
        <v>5</v>
      </c>
      <c r="J1323" s="3"/>
      <c r="K1323" s="3">
        <v>45351</v>
      </c>
      <c r="M1323" s="8" t="str">
        <f>IFERROR(IF(I1323="Booked",VLOOKUP(K1323,'FIN CAL LOOKUP'!$A:$J,7,1),IF(I1323="Complete",VLOOKUP(J1323,'FIN CAL LOOKUP'!$A:$J,7,1),VLOOKUP(D1323,'FIN CAL LOOKUP'!$A:$J,7,1))),"Not Applicable")</f>
        <v>MAR, FY24</v>
      </c>
      <c r="N1323" s="8" t="str">
        <f>IFERROR(IF(I1323="Booked",VLOOKUP(K1323,'FIN CAL LOOKUP'!$A:$J,10,1),IF(I1323="Complete",VLOOKUP(J1323,'FIN CAL LOOKUP'!$A:$J,10,1),VLOOKUP(D1323,'FIN CAL LOOKUP'!$A:$J,10,1))),"Not Applicable")</f>
        <v>Q3, FY24</v>
      </c>
    </row>
    <row r="1324" spans="1:14" x14ac:dyDescent="0.25">
      <c r="A1324" t="s">
        <v>12</v>
      </c>
      <c r="B1324" t="s">
        <v>51</v>
      </c>
      <c r="C1324" t="s">
        <v>52</v>
      </c>
      <c r="D1324" s="3">
        <v>45145</v>
      </c>
      <c r="E1324" t="s">
        <v>257</v>
      </c>
      <c r="F1324" t="s">
        <v>258</v>
      </c>
      <c r="G1324" t="s">
        <v>1528</v>
      </c>
      <c r="H1324" t="s">
        <v>1369</v>
      </c>
      <c r="I1324" t="s">
        <v>5</v>
      </c>
      <c r="J1324" s="3"/>
      <c r="K1324" s="3">
        <v>45351</v>
      </c>
      <c r="M1324" s="8" t="str">
        <f>IFERROR(IF(I1324="Booked",VLOOKUP(K1324,'FIN CAL LOOKUP'!$A:$J,7,1),IF(I1324="Complete",VLOOKUP(J1324,'FIN CAL LOOKUP'!$A:$J,7,1),VLOOKUP(D1324,'FIN CAL LOOKUP'!$A:$J,7,1))),"Not Applicable")</f>
        <v>MAR, FY24</v>
      </c>
      <c r="N1324" s="8" t="str">
        <f>IFERROR(IF(I1324="Booked",VLOOKUP(K1324,'FIN CAL LOOKUP'!$A:$J,10,1),IF(I1324="Complete",VLOOKUP(J1324,'FIN CAL LOOKUP'!$A:$J,10,1),VLOOKUP(D1324,'FIN CAL LOOKUP'!$A:$J,10,1))),"Not Applicable")</f>
        <v>Q3, FY24</v>
      </c>
    </row>
    <row r="1325" spans="1:14" x14ac:dyDescent="0.25">
      <c r="A1325" t="s">
        <v>12</v>
      </c>
      <c r="B1325" t="s">
        <v>51</v>
      </c>
      <c r="C1325" t="s">
        <v>52</v>
      </c>
      <c r="D1325" s="3">
        <v>45145</v>
      </c>
      <c r="E1325" t="s">
        <v>257</v>
      </c>
      <c r="F1325" t="s">
        <v>258</v>
      </c>
      <c r="G1325" t="s">
        <v>1528</v>
      </c>
      <c r="H1325" t="s">
        <v>1370</v>
      </c>
      <c r="I1325" t="s">
        <v>5</v>
      </c>
      <c r="J1325" s="3"/>
      <c r="K1325" s="3">
        <v>45351</v>
      </c>
      <c r="M1325" s="8" t="str">
        <f>IFERROR(IF(I1325="Booked",VLOOKUP(K1325,'FIN CAL LOOKUP'!$A:$J,7,1),IF(I1325="Complete",VLOOKUP(J1325,'FIN CAL LOOKUP'!$A:$J,7,1),VLOOKUP(D1325,'FIN CAL LOOKUP'!$A:$J,7,1))),"Not Applicable")</f>
        <v>MAR, FY24</v>
      </c>
      <c r="N1325" s="8" t="str">
        <f>IFERROR(IF(I1325="Booked",VLOOKUP(K1325,'FIN CAL LOOKUP'!$A:$J,10,1),IF(I1325="Complete",VLOOKUP(J1325,'FIN CAL LOOKUP'!$A:$J,10,1),VLOOKUP(D1325,'FIN CAL LOOKUP'!$A:$J,10,1))),"Not Applicable")</f>
        <v>Q3, FY24</v>
      </c>
    </row>
    <row r="1326" spans="1:14" x14ac:dyDescent="0.25">
      <c r="A1326" t="s">
        <v>12</v>
      </c>
      <c r="B1326" t="s">
        <v>51</v>
      </c>
      <c r="C1326" t="s">
        <v>52</v>
      </c>
      <c r="D1326" s="3">
        <v>45145</v>
      </c>
      <c r="E1326" t="s">
        <v>257</v>
      </c>
      <c r="F1326" t="s">
        <v>258</v>
      </c>
      <c r="G1326" t="s">
        <v>1528</v>
      </c>
      <c r="H1326" t="s">
        <v>8</v>
      </c>
      <c r="I1326" t="s">
        <v>17</v>
      </c>
      <c r="J1326" s="3">
        <v>45572</v>
      </c>
      <c r="K1326" s="3">
        <v>45141</v>
      </c>
      <c r="M1326" s="8" t="str">
        <f>IFERROR(IF(I1326="Booked",VLOOKUP(K1326,'FIN CAL LOOKUP'!$A:$J,7,1),IF(I1326="Complete",VLOOKUP(J1326,'FIN CAL LOOKUP'!$A:$J,7,1),VLOOKUP(D1326,'FIN CAL LOOKUP'!$A:$J,7,1))),"Not Applicable")</f>
        <v>OCT, FY25</v>
      </c>
      <c r="N1326" s="8" t="str">
        <f>IFERROR(IF(I1326="Booked",VLOOKUP(K1326,'FIN CAL LOOKUP'!$A:$J,10,1),IF(I1326="Complete",VLOOKUP(J1326,'FIN CAL LOOKUP'!$A:$J,10,1),VLOOKUP(D1326,'FIN CAL LOOKUP'!$A:$J,10,1))),"Not Applicable")</f>
        <v>Q2, FY25</v>
      </c>
    </row>
    <row r="1327" spans="1:14" x14ac:dyDescent="0.25">
      <c r="A1327" t="s">
        <v>12</v>
      </c>
      <c r="B1327" t="s">
        <v>51</v>
      </c>
      <c r="C1327" t="s">
        <v>52</v>
      </c>
      <c r="D1327" s="3">
        <v>45145</v>
      </c>
      <c r="E1327" t="s">
        <v>257</v>
      </c>
      <c r="F1327" t="s">
        <v>258</v>
      </c>
      <c r="G1327" t="s">
        <v>1528</v>
      </c>
      <c r="H1327" t="s">
        <v>9</v>
      </c>
      <c r="I1327" t="s">
        <v>17</v>
      </c>
      <c r="J1327" s="3">
        <v>45572</v>
      </c>
      <c r="K1327" s="3">
        <v>45141</v>
      </c>
      <c r="L1327" s="2"/>
      <c r="M1327" s="8" t="str">
        <f>IFERROR(IF(I1327="Booked",VLOOKUP(K1327,'FIN CAL LOOKUP'!$A:$J,7,1),IF(I1327="Complete",VLOOKUP(J1327,'FIN CAL LOOKUP'!$A:$J,7,1),VLOOKUP(D1327,'FIN CAL LOOKUP'!$A:$J,7,1))),"Not Applicable")</f>
        <v>OCT, FY25</v>
      </c>
      <c r="N1327" s="8" t="str">
        <f>IFERROR(IF(I1327="Booked",VLOOKUP(K1327,'FIN CAL LOOKUP'!$A:$J,10,1),IF(I1327="Complete",VLOOKUP(J1327,'FIN CAL LOOKUP'!$A:$J,10,1),VLOOKUP(D1327,'FIN CAL LOOKUP'!$A:$J,10,1))),"Not Applicable")</f>
        <v>Q2, FY25</v>
      </c>
    </row>
    <row r="1328" spans="1:14" x14ac:dyDescent="0.25">
      <c r="A1328" t="s">
        <v>12</v>
      </c>
      <c r="B1328" t="s">
        <v>51</v>
      </c>
      <c r="C1328" t="s">
        <v>52</v>
      </c>
      <c r="D1328" s="3">
        <v>45145</v>
      </c>
      <c r="E1328" t="s">
        <v>257</v>
      </c>
      <c r="F1328" t="s">
        <v>258</v>
      </c>
      <c r="G1328" t="s">
        <v>1528</v>
      </c>
      <c r="H1328" t="s">
        <v>10</v>
      </c>
      <c r="I1328" t="s">
        <v>17</v>
      </c>
      <c r="J1328" s="3">
        <v>45572</v>
      </c>
      <c r="K1328" s="3">
        <v>45141</v>
      </c>
      <c r="L1328" s="2"/>
      <c r="M1328" s="8" t="str">
        <f>IFERROR(IF(I1328="Booked",VLOOKUP(K1328,'FIN CAL LOOKUP'!$A:$J,7,1),IF(I1328="Complete",VLOOKUP(J1328,'FIN CAL LOOKUP'!$A:$J,7,1),VLOOKUP(D1328,'FIN CAL LOOKUP'!$A:$J,7,1))),"Not Applicable")</f>
        <v>OCT, FY25</v>
      </c>
      <c r="N1328" s="8" t="str">
        <f>IFERROR(IF(I1328="Booked",VLOOKUP(K1328,'FIN CAL LOOKUP'!$A:$J,10,1),IF(I1328="Complete",VLOOKUP(J1328,'FIN CAL LOOKUP'!$A:$J,10,1),VLOOKUP(D1328,'FIN CAL LOOKUP'!$A:$J,10,1))),"Not Applicable")</f>
        <v>Q2, FY25</v>
      </c>
    </row>
    <row r="1329" spans="1:14" x14ac:dyDescent="0.25">
      <c r="A1329" t="s">
        <v>12</v>
      </c>
      <c r="B1329" t="s">
        <v>51</v>
      </c>
      <c r="C1329" t="s">
        <v>52</v>
      </c>
      <c r="D1329" s="3">
        <v>45145</v>
      </c>
      <c r="E1329" t="s">
        <v>257</v>
      </c>
      <c r="F1329" t="s">
        <v>258</v>
      </c>
      <c r="G1329" t="s">
        <v>1528</v>
      </c>
      <c r="H1329" t="s">
        <v>11</v>
      </c>
      <c r="I1329" t="s">
        <v>17</v>
      </c>
      <c r="J1329" s="3">
        <v>45572</v>
      </c>
      <c r="K1329" s="3">
        <v>43637</v>
      </c>
      <c r="M1329" s="8" t="str">
        <f>IFERROR(IF(I1329="Booked",VLOOKUP(K1329,'FIN CAL LOOKUP'!$A:$J,7,1),IF(I1329="Complete",VLOOKUP(J1329,'FIN CAL LOOKUP'!$A:$J,7,1),VLOOKUP(D1329,'FIN CAL LOOKUP'!$A:$J,7,1))),"Not Applicable")</f>
        <v>OCT, FY25</v>
      </c>
      <c r="N1329" s="8" t="str">
        <f>IFERROR(IF(I1329="Booked",VLOOKUP(K1329,'FIN CAL LOOKUP'!$A:$J,10,1),IF(I1329="Complete",VLOOKUP(J1329,'FIN CAL LOOKUP'!$A:$J,10,1),VLOOKUP(D1329,'FIN CAL LOOKUP'!$A:$J,10,1))),"Not Applicable")</f>
        <v>Q2, FY25</v>
      </c>
    </row>
    <row r="1330" spans="1:14" x14ac:dyDescent="0.25">
      <c r="A1330" t="s">
        <v>30</v>
      </c>
      <c r="B1330" t="s">
        <v>260</v>
      </c>
      <c r="C1330" t="s">
        <v>32</v>
      </c>
      <c r="D1330" s="3">
        <v>45138</v>
      </c>
      <c r="E1330" t="s">
        <v>261</v>
      </c>
      <c r="F1330" t="s">
        <v>262</v>
      </c>
      <c r="G1330" t="s">
        <v>263</v>
      </c>
      <c r="H1330" t="s">
        <v>4</v>
      </c>
      <c r="I1330" t="s">
        <v>17</v>
      </c>
      <c r="J1330" s="3">
        <v>45141</v>
      </c>
      <c r="K1330" s="3">
        <v>45119</v>
      </c>
      <c r="L1330" t="s">
        <v>264</v>
      </c>
      <c r="M1330" s="8" t="str">
        <f>IFERROR(IF(I1330="Booked",VLOOKUP(K1330,'FIN CAL LOOKUP'!$A:$J,7,1),IF(I1330="Complete",VLOOKUP(J1330,'FIN CAL LOOKUP'!$A:$J,7,1),VLOOKUP(D1330,'FIN CAL LOOKUP'!$A:$J,7,1))),"Not Applicable")</f>
        <v>AUG, FY24</v>
      </c>
      <c r="N1330" s="8" t="str">
        <f>IFERROR(IF(I1330="Booked",VLOOKUP(K1330,'FIN CAL LOOKUP'!$A:$J,10,1),IF(I1330="Complete",VLOOKUP(J1330,'FIN CAL LOOKUP'!$A:$J,10,1),VLOOKUP(D1330,'FIN CAL LOOKUP'!$A:$J,10,1))),"Not Applicable")</f>
        <v>Q1, FY24</v>
      </c>
    </row>
    <row r="1331" spans="1:14" x14ac:dyDescent="0.25">
      <c r="A1331" t="s">
        <v>30</v>
      </c>
      <c r="B1331" t="s">
        <v>260</v>
      </c>
      <c r="C1331" t="s">
        <v>32</v>
      </c>
      <c r="D1331" s="3">
        <v>45138</v>
      </c>
      <c r="E1331" t="s">
        <v>261</v>
      </c>
      <c r="F1331" t="s">
        <v>262</v>
      </c>
      <c r="G1331" t="s">
        <v>263</v>
      </c>
      <c r="H1331" t="s">
        <v>7</v>
      </c>
      <c r="I1331" t="s">
        <v>17</v>
      </c>
      <c r="J1331" s="3">
        <v>45141</v>
      </c>
      <c r="K1331" s="3">
        <v>45119</v>
      </c>
      <c r="M1331" s="8" t="str">
        <f>IFERROR(IF(I1331="Booked",VLOOKUP(K1331,'FIN CAL LOOKUP'!$A:$J,7,1),IF(I1331="Complete",VLOOKUP(J1331,'FIN CAL LOOKUP'!$A:$J,7,1),VLOOKUP(D1331,'FIN CAL LOOKUP'!$A:$J,7,1))),"Not Applicable")</f>
        <v>AUG, FY24</v>
      </c>
      <c r="N1331" s="8" t="str">
        <f>IFERROR(IF(I1331="Booked",VLOOKUP(K1331,'FIN CAL LOOKUP'!$A:$J,10,1),IF(I1331="Complete",VLOOKUP(J1331,'FIN CAL LOOKUP'!$A:$J,10,1),VLOOKUP(D1331,'FIN CAL LOOKUP'!$A:$J,10,1))),"Not Applicable")</f>
        <v>Q1, FY24</v>
      </c>
    </row>
    <row r="1332" spans="1:14" x14ac:dyDescent="0.25">
      <c r="A1332" t="s">
        <v>30</v>
      </c>
      <c r="B1332" t="s">
        <v>260</v>
      </c>
      <c r="C1332" t="s">
        <v>32</v>
      </c>
      <c r="D1332" s="3">
        <v>45138</v>
      </c>
      <c r="E1332" t="s">
        <v>261</v>
      </c>
      <c r="F1332" t="s">
        <v>262</v>
      </c>
      <c r="G1332" t="s">
        <v>263</v>
      </c>
      <c r="H1332" t="s">
        <v>1366</v>
      </c>
      <c r="I1332" t="s">
        <v>17</v>
      </c>
      <c r="J1332" s="3">
        <v>45384</v>
      </c>
      <c r="K1332" s="3">
        <v>45351</v>
      </c>
      <c r="M1332" s="8" t="str">
        <f>IFERROR(IF(I1332="Booked",VLOOKUP(K1332,'FIN CAL LOOKUP'!$A:$J,7,1),IF(I1332="Complete",VLOOKUP(J1332,'FIN CAL LOOKUP'!$A:$J,7,1),VLOOKUP(D1332,'FIN CAL LOOKUP'!$A:$J,7,1))),"Not Applicable")</f>
        <v>APR, FY24</v>
      </c>
      <c r="N1332" s="8" t="str">
        <f>IFERROR(IF(I1332="Booked",VLOOKUP(K1332,'FIN CAL LOOKUP'!$A:$J,10,1),IF(I1332="Complete",VLOOKUP(J1332,'FIN CAL LOOKUP'!$A:$J,10,1),VLOOKUP(D1332,'FIN CAL LOOKUP'!$A:$J,10,1))),"Not Applicable")</f>
        <v>Q4, FY24</v>
      </c>
    </row>
    <row r="1333" spans="1:14" x14ac:dyDescent="0.25">
      <c r="A1333" t="s">
        <v>30</v>
      </c>
      <c r="B1333" t="s">
        <v>260</v>
      </c>
      <c r="C1333" t="s">
        <v>32</v>
      </c>
      <c r="D1333" s="3">
        <v>45138</v>
      </c>
      <c r="E1333" t="s">
        <v>261</v>
      </c>
      <c r="F1333" t="s">
        <v>262</v>
      </c>
      <c r="G1333" t="s">
        <v>263</v>
      </c>
      <c r="H1333" t="s">
        <v>1366</v>
      </c>
      <c r="I1333" t="s">
        <v>17</v>
      </c>
      <c r="J1333" s="3">
        <v>45720</v>
      </c>
      <c r="K1333" s="3">
        <v>45720</v>
      </c>
      <c r="M1333" s="8" t="str">
        <f>IFERROR(IF(I1333="Booked",VLOOKUP(K1333,'FIN CAL LOOKUP'!$A:$J,7,1),IF(I1333="Complete",VLOOKUP(J1333,'FIN CAL LOOKUP'!$A:$J,7,1),VLOOKUP(D1333,'FIN CAL LOOKUP'!$A:$J,7,1))),"Not Applicable")</f>
        <v>MAR, FY25</v>
      </c>
      <c r="N1333" s="8" t="str">
        <f>IFERROR(IF(I1333="Booked",VLOOKUP(K1333,'FIN CAL LOOKUP'!$A:$J,10,1),IF(I1333="Complete",VLOOKUP(J1333,'FIN CAL LOOKUP'!$A:$J,10,1),VLOOKUP(D1333,'FIN CAL LOOKUP'!$A:$J,10,1))),"Not Applicable")</f>
        <v>Q3, FY25</v>
      </c>
    </row>
    <row r="1334" spans="1:14" x14ac:dyDescent="0.25">
      <c r="A1334" t="s">
        <v>30</v>
      </c>
      <c r="B1334" t="s">
        <v>260</v>
      </c>
      <c r="C1334" t="s">
        <v>32</v>
      </c>
      <c r="D1334" s="3">
        <v>45138</v>
      </c>
      <c r="E1334" t="s">
        <v>261</v>
      </c>
      <c r="F1334" t="s">
        <v>262</v>
      </c>
      <c r="G1334" t="s">
        <v>263</v>
      </c>
      <c r="H1334" t="s">
        <v>1367</v>
      </c>
      <c r="I1334" t="s">
        <v>17</v>
      </c>
      <c r="J1334" s="3">
        <v>45384</v>
      </c>
      <c r="K1334" s="3">
        <v>45351</v>
      </c>
      <c r="M1334" s="8" t="str">
        <f>IFERROR(IF(I1334="Booked",VLOOKUP(K1334,'FIN CAL LOOKUP'!$A:$J,7,1),IF(I1334="Complete",VLOOKUP(J1334,'FIN CAL LOOKUP'!$A:$J,7,1),VLOOKUP(D1334,'FIN CAL LOOKUP'!$A:$J,7,1))),"Not Applicable")</f>
        <v>APR, FY24</v>
      </c>
      <c r="N1334" s="8" t="str">
        <f>IFERROR(IF(I1334="Booked",VLOOKUP(K1334,'FIN CAL LOOKUP'!$A:$J,10,1),IF(I1334="Complete",VLOOKUP(J1334,'FIN CAL LOOKUP'!$A:$J,10,1),VLOOKUP(D1334,'FIN CAL LOOKUP'!$A:$J,10,1))),"Not Applicable")</f>
        <v>Q4, FY24</v>
      </c>
    </row>
    <row r="1335" spans="1:14" x14ac:dyDescent="0.25">
      <c r="A1335" t="s">
        <v>30</v>
      </c>
      <c r="B1335" t="s">
        <v>260</v>
      </c>
      <c r="C1335" t="s">
        <v>32</v>
      </c>
      <c r="D1335" s="3">
        <v>45138</v>
      </c>
      <c r="E1335" t="s">
        <v>261</v>
      </c>
      <c r="F1335" t="s">
        <v>262</v>
      </c>
      <c r="G1335" t="s">
        <v>263</v>
      </c>
      <c r="H1335" t="s">
        <v>1367</v>
      </c>
      <c r="I1335" t="s">
        <v>17</v>
      </c>
      <c r="J1335" s="3">
        <v>45720</v>
      </c>
      <c r="K1335" s="3">
        <v>45720</v>
      </c>
      <c r="M1335" s="8" t="str">
        <f>IFERROR(IF(I1335="Booked",VLOOKUP(K1335,'FIN CAL LOOKUP'!$A:$J,7,1),IF(I1335="Complete",VLOOKUP(J1335,'FIN CAL LOOKUP'!$A:$J,7,1),VLOOKUP(D1335,'FIN CAL LOOKUP'!$A:$J,7,1))),"Not Applicable")</f>
        <v>MAR, FY25</v>
      </c>
      <c r="N1335" s="8" t="str">
        <f>IFERROR(IF(I1335="Booked",VLOOKUP(K1335,'FIN CAL LOOKUP'!$A:$J,10,1),IF(I1335="Complete",VLOOKUP(J1335,'FIN CAL LOOKUP'!$A:$J,10,1),VLOOKUP(D1335,'FIN CAL LOOKUP'!$A:$J,10,1))),"Not Applicable")</f>
        <v>Q3, FY25</v>
      </c>
    </row>
    <row r="1336" spans="1:14" x14ac:dyDescent="0.25">
      <c r="A1336" t="s">
        <v>30</v>
      </c>
      <c r="B1336" t="s">
        <v>260</v>
      </c>
      <c r="C1336" t="s">
        <v>32</v>
      </c>
      <c r="D1336" s="3">
        <v>45138</v>
      </c>
      <c r="E1336" t="s">
        <v>261</v>
      </c>
      <c r="F1336" t="s">
        <v>262</v>
      </c>
      <c r="G1336" t="s">
        <v>263</v>
      </c>
      <c r="H1336" t="s">
        <v>1368</v>
      </c>
      <c r="I1336" t="s">
        <v>17</v>
      </c>
      <c r="J1336" s="3">
        <v>45384</v>
      </c>
      <c r="K1336" s="3">
        <v>45351</v>
      </c>
      <c r="M1336" s="8" t="str">
        <f>IFERROR(IF(I1336="Booked",VLOOKUP(K1336,'FIN CAL LOOKUP'!$A:$J,7,1),IF(I1336="Complete",VLOOKUP(J1336,'FIN CAL LOOKUP'!$A:$J,7,1),VLOOKUP(D1336,'FIN CAL LOOKUP'!$A:$J,7,1))),"Not Applicable")</f>
        <v>APR, FY24</v>
      </c>
      <c r="N1336" s="8" t="str">
        <f>IFERROR(IF(I1336="Booked",VLOOKUP(K1336,'FIN CAL LOOKUP'!$A:$J,10,1),IF(I1336="Complete",VLOOKUP(J1336,'FIN CAL LOOKUP'!$A:$J,10,1),VLOOKUP(D1336,'FIN CAL LOOKUP'!$A:$J,10,1))),"Not Applicable")</f>
        <v>Q4, FY24</v>
      </c>
    </row>
    <row r="1337" spans="1:14" x14ac:dyDescent="0.25">
      <c r="A1337" t="s">
        <v>30</v>
      </c>
      <c r="B1337" t="s">
        <v>260</v>
      </c>
      <c r="C1337" t="s">
        <v>32</v>
      </c>
      <c r="D1337" s="3">
        <v>45138</v>
      </c>
      <c r="E1337" t="s">
        <v>261</v>
      </c>
      <c r="F1337" t="s">
        <v>262</v>
      </c>
      <c r="G1337" t="s">
        <v>263</v>
      </c>
      <c r="H1337" t="s">
        <v>1368</v>
      </c>
      <c r="I1337" t="s">
        <v>17</v>
      </c>
      <c r="J1337" s="3">
        <v>45720</v>
      </c>
      <c r="K1337" s="3">
        <v>45720</v>
      </c>
      <c r="M1337" s="8" t="str">
        <f>IFERROR(IF(I1337="Booked",VLOOKUP(K1337,'FIN CAL LOOKUP'!$A:$J,7,1),IF(I1337="Complete",VLOOKUP(J1337,'FIN CAL LOOKUP'!$A:$J,7,1),VLOOKUP(D1337,'FIN CAL LOOKUP'!$A:$J,7,1))),"Not Applicable")</f>
        <v>MAR, FY25</v>
      </c>
      <c r="N1337" s="8" t="str">
        <f>IFERROR(IF(I1337="Booked",VLOOKUP(K1337,'FIN CAL LOOKUP'!$A:$J,10,1),IF(I1337="Complete",VLOOKUP(J1337,'FIN CAL LOOKUP'!$A:$J,10,1),VLOOKUP(D1337,'FIN CAL LOOKUP'!$A:$J,10,1))),"Not Applicable")</f>
        <v>Q3, FY25</v>
      </c>
    </row>
    <row r="1338" spans="1:14" x14ac:dyDescent="0.25">
      <c r="A1338" t="s">
        <v>30</v>
      </c>
      <c r="B1338" t="s">
        <v>260</v>
      </c>
      <c r="C1338" t="s">
        <v>32</v>
      </c>
      <c r="D1338" s="3">
        <v>45138</v>
      </c>
      <c r="E1338" t="s">
        <v>261</v>
      </c>
      <c r="F1338" t="s">
        <v>262</v>
      </c>
      <c r="G1338" t="s">
        <v>263</v>
      </c>
      <c r="H1338" t="s">
        <v>1369</v>
      </c>
      <c r="I1338" t="s">
        <v>17</v>
      </c>
      <c r="J1338" s="3">
        <v>45398</v>
      </c>
      <c r="K1338" s="3">
        <v>45351</v>
      </c>
      <c r="M1338" s="8" t="str">
        <f>IFERROR(IF(I1338="Booked",VLOOKUP(K1338,'FIN CAL LOOKUP'!$A:$J,7,1),IF(I1338="Complete",VLOOKUP(J1338,'FIN CAL LOOKUP'!$A:$J,7,1),VLOOKUP(D1338,'FIN CAL LOOKUP'!$A:$J,7,1))),"Not Applicable")</f>
        <v>APR, FY24</v>
      </c>
      <c r="N1338" s="8" t="str">
        <f>IFERROR(IF(I1338="Booked",VLOOKUP(K1338,'FIN CAL LOOKUP'!$A:$J,10,1),IF(I1338="Complete",VLOOKUP(J1338,'FIN CAL LOOKUP'!$A:$J,10,1),VLOOKUP(D1338,'FIN CAL LOOKUP'!$A:$J,10,1))),"Not Applicable")</f>
        <v>Q4, FY24</v>
      </c>
    </row>
    <row r="1339" spans="1:14" x14ac:dyDescent="0.25">
      <c r="A1339" t="s">
        <v>30</v>
      </c>
      <c r="B1339" t="s">
        <v>260</v>
      </c>
      <c r="C1339" t="s">
        <v>32</v>
      </c>
      <c r="D1339" s="3">
        <v>45138</v>
      </c>
      <c r="E1339" t="s">
        <v>261</v>
      </c>
      <c r="F1339" t="s">
        <v>262</v>
      </c>
      <c r="G1339" t="s">
        <v>263</v>
      </c>
      <c r="H1339" t="s">
        <v>1369</v>
      </c>
      <c r="I1339" t="s">
        <v>17</v>
      </c>
      <c r="J1339" s="3">
        <v>45720</v>
      </c>
      <c r="K1339" s="3">
        <v>45720</v>
      </c>
      <c r="M1339" s="8" t="str">
        <f>IFERROR(IF(I1339="Booked",VLOOKUP(K1339,'FIN CAL LOOKUP'!$A:$J,7,1),IF(I1339="Complete",VLOOKUP(J1339,'FIN CAL LOOKUP'!$A:$J,7,1),VLOOKUP(D1339,'FIN CAL LOOKUP'!$A:$J,7,1))),"Not Applicable")</f>
        <v>MAR, FY25</v>
      </c>
      <c r="N1339" s="8" t="str">
        <f>IFERROR(IF(I1339="Booked",VLOOKUP(K1339,'FIN CAL LOOKUP'!$A:$J,10,1),IF(I1339="Complete",VLOOKUP(J1339,'FIN CAL LOOKUP'!$A:$J,10,1),VLOOKUP(D1339,'FIN CAL LOOKUP'!$A:$J,10,1))),"Not Applicable")</f>
        <v>Q3, FY25</v>
      </c>
    </row>
    <row r="1340" spans="1:14" x14ac:dyDescent="0.25">
      <c r="A1340" t="s">
        <v>30</v>
      </c>
      <c r="B1340" t="s">
        <v>260</v>
      </c>
      <c r="C1340" t="s">
        <v>32</v>
      </c>
      <c r="D1340" s="3">
        <v>45138</v>
      </c>
      <c r="E1340" t="s">
        <v>261</v>
      </c>
      <c r="F1340" t="s">
        <v>262</v>
      </c>
      <c r="G1340" t="s">
        <v>263</v>
      </c>
      <c r="H1340" t="s">
        <v>1370</v>
      </c>
      <c r="I1340" t="s">
        <v>17</v>
      </c>
      <c r="J1340" s="3">
        <v>45398</v>
      </c>
      <c r="K1340" s="3">
        <v>45351</v>
      </c>
      <c r="M1340" s="8" t="str">
        <f>IFERROR(IF(I1340="Booked",VLOOKUP(K1340,'FIN CAL LOOKUP'!$A:$J,7,1),IF(I1340="Complete",VLOOKUP(J1340,'FIN CAL LOOKUP'!$A:$J,7,1),VLOOKUP(D1340,'FIN CAL LOOKUP'!$A:$J,7,1))),"Not Applicable")</f>
        <v>APR, FY24</v>
      </c>
      <c r="N1340" s="8" t="str">
        <f>IFERROR(IF(I1340="Booked",VLOOKUP(K1340,'FIN CAL LOOKUP'!$A:$J,10,1),IF(I1340="Complete",VLOOKUP(J1340,'FIN CAL LOOKUP'!$A:$J,10,1),VLOOKUP(D1340,'FIN CAL LOOKUP'!$A:$J,10,1))),"Not Applicable")</f>
        <v>Q4, FY24</v>
      </c>
    </row>
    <row r="1341" spans="1:14" x14ac:dyDescent="0.25">
      <c r="A1341" t="s">
        <v>30</v>
      </c>
      <c r="B1341" t="s">
        <v>260</v>
      </c>
      <c r="C1341" t="s">
        <v>32</v>
      </c>
      <c r="D1341" s="3">
        <v>45138</v>
      </c>
      <c r="E1341" t="s">
        <v>261</v>
      </c>
      <c r="F1341" t="s">
        <v>262</v>
      </c>
      <c r="G1341" t="s">
        <v>263</v>
      </c>
      <c r="H1341" t="s">
        <v>1370</v>
      </c>
      <c r="I1341" t="s">
        <v>17</v>
      </c>
      <c r="J1341" s="3">
        <v>45720</v>
      </c>
      <c r="K1341" s="3">
        <v>45720</v>
      </c>
      <c r="M1341" s="8" t="str">
        <f>IFERROR(IF(I1341="Booked",VLOOKUP(K1341,'FIN CAL LOOKUP'!$A:$J,7,1),IF(I1341="Complete",VLOOKUP(J1341,'FIN CAL LOOKUP'!$A:$J,7,1),VLOOKUP(D1341,'FIN CAL LOOKUP'!$A:$J,7,1))),"Not Applicable")</f>
        <v>MAR, FY25</v>
      </c>
      <c r="N1341" s="8" t="str">
        <f>IFERROR(IF(I1341="Booked",VLOOKUP(K1341,'FIN CAL LOOKUP'!$A:$J,10,1),IF(I1341="Complete",VLOOKUP(J1341,'FIN CAL LOOKUP'!$A:$J,10,1),VLOOKUP(D1341,'FIN CAL LOOKUP'!$A:$J,10,1))),"Not Applicable")</f>
        <v>Q3, FY25</v>
      </c>
    </row>
    <row r="1342" spans="1:14" x14ac:dyDescent="0.25">
      <c r="A1342" t="s">
        <v>30</v>
      </c>
      <c r="B1342" t="s">
        <v>260</v>
      </c>
      <c r="C1342" t="s">
        <v>32</v>
      </c>
      <c r="D1342" s="3">
        <v>45138</v>
      </c>
      <c r="E1342" t="s">
        <v>261</v>
      </c>
      <c r="F1342" t="s">
        <v>262</v>
      </c>
      <c r="G1342" t="s">
        <v>263</v>
      </c>
      <c r="H1342" t="s">
        <v>8</v>
      </c>
      <c r="I1342" t="s">
        <v>17</v>
      </c>
      <c r="J1342" s="3">
        <v>45141</v>
      </c>
      <c r="K1342" s="3">
        <v>45119</v>
      </c>
      <c r="L1342" t="s">
        <v>266</v>
      </c>
      <c r="M1342" s="8" t="str">
        <f>IFERROR(IF(I1342="Booked",VLOOKUP(K1342,'FIN CAL LOOKUP'!$A:$J,7,1),IF(I1342="Complete",VLOOKUP(J1342,'FIN CAL LOOKUP'!$A:$J,7,1),VLOOKUP(D1342,'FIN CAL LOOKUP'!$A:$J,7,1))),"Not Applicable")</f>
        <v>AUG, FY24</v>
      </c>
      <c r="N1342" s="8" t="str">
        <f>IFERROR(IF(I1342="Booked",VLOOKUP(K1342,'FIN CAL LOOKUP'!$A:$J,10,1),IF(I1342="Complete",VLOOKUP(J1342,'FIN CAL LOOKUP'!$A:$J,10,1),VLOOKUP(D1342,'FIN CAL LOOKUP'!$A:$J,10,1))),"Not Applicable")</f>
        <v>Q1, FY24</v>
      </c>
    </row>
    <row r="1343" spans="1:14" x14ac:dyDescent="0.25">
      <c r="A1343" t="s">
        <v>30</v>
      </c>
      <c r="B1343" t="s">
        <v>260</v>
      </c>
      <c r="C1343" t="s">
        <v>32</v>
      </c>
      <c r="D1343" s="3">
        <v>45138</v>
      </c>
      <c r="E1343" t="s">
        <v>261</v>
      </c>
      <c r="F1343" t="s">
        <v>262</v>
      </c>
      <c r="G1343" t="s">
        <v>263</v>
      </c>
      <c r="H1343" t="s">
        <v>9</v>
      </c>
      <c r="I1343" t="s">
        <v>17</v>
      </c>
      <c r="J1343" s="3">
        <v>45141</v>
      </c>
      <c r="K1343" s="3">
        <v>45119</v>
      </c>
      <c r="L1343" t="s">
        <v>267</v>
      </c>
      <c r="M1343" s="8" t="str">
        <f>IFERROR(IF(I1343="Booked",VLOOKUP(K1343,'FIN CAL LOOKUP'!$A:$J,7,1),IF(I1343="Complete",VLOOKUP(J1343,'FIN CAL LOOKUP'!$A:$J,7,1),VLOOKUP(D1343,'FIN CAL LOOKUP'!$A:$J,7,1))),"Not Applicable")</f>
        <v>AUG, FY24</v>
      </c>
      <c r="N1343" s="8" t="str">
        <f>IFERROR(IF(I1343="Booked",VLOOKUP(K1343,'FIN CAL LOOKUP'!$A:$J,10,1),IF(I1343="Complete",VLOOKUP(J1343,'FIN CAL LOOKUP'!$A:$J,10,1),VLOOKUP(D1343,'FIN CAL LOOKUP'!$A:$J,10,1))),"Not Applicable")</f>
        <v>Q1, FY24</v>
      </c>
    </row>
    <row r="1344" spans="1:14" x14ac:dyDescent="0.25">
      <c r="A1344" t="s">
        <v>30</v>
      </c>
      <c r="B1344" t="s">
        <v>260</v>
      </c>
      <c r="C1344" t="s">
        <v>32</v>
      </c>
      <c r="D1344" s="3">
        <v>45138</v>
      </c>
      <c r="E1344" t="s">
        <v>261</v>
      </c>
      <c r="F1344" t="s">
        <v>262</v>
      </c>
      <c r="G1344" t="s">
        <v>263</v>
      </c>
      <c r="H1344" t="s">
        <v>10</v>
      </c>
      <c r="I1344" t="s">
        <v>17</v>
      </c>
      <c r="J1344" s="3">
        <v>45141</v>
      </c>
      <c r="K1344" s="3">
        <v>45119</v>
      </c>
      <c r="L1344" t="s">
        <v>268</v>
      </c>
      <c r="M1344" s="8" t="str">
        <f>IFERROR(IF(I1344="Booked",VLOOKUP(K1344,'FIN CAL LOOKUP'!$A:$J,7,1),IF(I1344="Complete",VLOOKUP(J1344,'FIN CAL LOOKUP'!$A:$J,7,1),VLOOKUP(D1344,'FIN CAL LOOKUP'!$A:$J,7,1))),"Not Applicable")</f>
        <v>AUG, FY24</v>
      </c>
      <c r="N1344" s="8" t="str">
        <f>IFERROR(IF(I1344="Booked",VLOOKUP(K1344,'FIN CAL LOOKUP'!$A:$J,10,1),IF(I1344="Complete",VLOOKUP(J1344,'FIN CAL LOOKUP'!$A:$J,10,1),VLOOKUP(D1344,'FIN CAL LOOKUP'!$A:$J,10,1))),"Not Applicable")</f>
        <v>Q1, FY24</v>
      </c>
    </row>
    <row r="1345" spans="1:14" x14ac:dyDescent="0.25">
      <c r="A1345" t="s">
        <v>30</v>
      </c>
      <c r="B1345" t="s">
        <v>260</v>
      </c>
      <c r="C1345" t="s">
        <v>32</v>
      </c>
      <c r="D1345" s="3">
        <v>45138</v>
      </c>
      <c r="E1345" t="s">
        <v>261</v>
      </c>
      <c r="F1345" t="s">
        <v>262</v>
      </c>
      <c r="G1345" t="s">
        <v>263</v>
      </c>
      <c r="H1345" t="s">
        <v>11</v>
      </c>
      <c r="I1345" t="s">
        <v>17</v>
      </c>
      <c r="J1345" s="3">
        <v>45141</v>
      </c>
      <c r="K1345" s="3">
        <v>45119</v>
      </c>
      <c r="L1345" t="s">
        <v>269</v>
      </c>
      <c r="M1345" s="8" t="str">
        <f>IFERROR(IF(I1345="Booked",VLOOKUP(K1345,'FIN CAL LOOKUP'!$A:$J,7,1),IF(I1345="Complete",VLOOKUP(J1345,'FIN CAL LOOKUP'!$A:$J,7,1),VLOOKUP(D1345,'FIN CAL LOOKUP'!$A:$J,7,1))),"Not Applicable")</f>
        <v>AUG, FY24</v>
      </c>
      <c r="N1345" s="8" t="str">
        <f>IFERROR(IF(I1345="Booked",VLOOKUP(K1345,'FIN CAL LOOKUP'!$A:$J,10,1),IF(I1345="Complete",VLOOKUP(J1345,'FIN CAL LOOKUP'!$A:$J,10,1),VLOOKUP(D1345,'FIN CAL LOOKUP'!$A:$J,10,1))),"Not Applicable")</f>
        <v>Q1, FY24</v>
      </c>
    </row>
    <row r="1346" spans="1:14" x14ac:dyDescent="0.25">
      <c r="A1346" t="s">
        <v>12</v>
      </c>
      <c r="B1346" t="s">
        <v>51</v>
      </c>
      <c r="C1346" t="s">
        <v>52</v>
      </c>
      <c r="D1346" s="3">
        <v>45138</v>
      </c>
      <c r="E1346" t="s">
        <v>270</v>
      </c>
      <c r="F1346" t="s">
        <v>271</v>
      </c>
      <c r="G1346" t="s">
        <v>94</v>
      </c>
      <c r="H1346" t="s">
        <v>4</v>
      </c>
      <c r="I1346" t="s">
        <v>17</v>
      </c>
      <c r="J1346" s="3">
        <v>45709</v>
      </c>
      <c r="K1346" s="3">
        <v>45129</v>
      </c>
      <c r="L1346" t="s">
        <v>1529</v>
      </c>
      <c r="M1346" s="8" t="str">
        <f>IFERROR(IF(I1346="Booked",VLOOKUP(K1346,'FIN CAL LOOKUP'!$A:$J,7,1),IF(I1346="Complete",VLOOKUP(J1346,'FIN CAL LOOKUP'!$A:$J,7,1),VLOOKUP(D1346,'FIN CAL LOOKUP'!$A:$J,7,1))),"Not Applicable")</f>
        <v>FEB, FY25</v>
      </c>
      <c r="N1346" s="8" t="str">
        <f>IFERROR(IF(I1346="Booked",VLOOKUP(K1346,'FIN CAL LOOKUP'!$A:$J,10,1),IF(I1346="Complete",VLOOKUP(J1346,'FIN CAL LOOKUP'!$A:$J,10,1),VLOOKUP(D1346,'FIN CAL LOOKUP'!$A:$J,10,1))),"Not Applicable")</f>
        <v>Q3, FY25</v>
      </c>
    </row>
    <row r="1347" spans="1:14" x14ac:dyDescent="0.25">
      <c r="A1347" t="s">
        <v>12</v>
      </c>
      <c r="B1347" t="s">
        <v>51</v>
      </c>
      <c r="C1347" t="s">
        <v>52</v>
      </c>
      <c r="D1347" s="3">
        <v>45138</v>
      </c>
      <c r="E1347" t="s">
        <v>270</v>
      </c>
      <c r="F1347" t="s">
        <v>271</v>
      </c>
      <c r="G1347" t="s">
        <v>94</v>
      </c>
      <c r="H1347" t="s">
        <v>7</v>
      </c>
      <c r="I1347" t="s">
        <v>17</v>
      </c>
      <c r="J1347" s="3">
        <v>45709</v>
      </c>
      <c r="K1347" s="3">
        <v>45129</v>
      </c>
      <c r="L1347" t="s">
        <v>1530</v>
      </c>
      <c r="M1347" s="8" t="str">
        <f>IFERROR(IF(I1347="Booked",VLOOKUP(K1347,'FIN CAL LOOKUP'!$A:$J,7,1),IF(I1347="Complete",VLOOKUP(J1347,'FIN CAL LOOKUP'!$A:$J,7,1),VLOOKUP(D1347,'FIN CAL LOOKUP'!$A:$J,7,1))),"Not Applicable")</f>
        <v>FEB, FY25</v>
      </c>
      <c r="N1347" s="8" t="str">
        <f>IFERROR(IF(I1347="Booked",VLOOKUP(K1347,'FIN CAL LOOKUP'!$A:$J,10,1),IF(I1347="Complete",VLOOKUP(J1347,'FIN CAL LOOKUP'!$A:$J,10,1),VLOOKUP(D1347,'FIN CAL LOOKUP'!$A:$J,10,1))),"Not Applicable")</f>
        <v>Q3, FY25</v>
      </c>
    </row>
    <row r="1348" spans="1:14" x14ac:dyDescent="0.25">
      <c r="A1348" t="s">
        <v>12</v>
      </c>
      <c r="B1348" t="s">
        <v>51</v>
      </c>
      <c r="C1348" t="s">
        <v>52</v>
      </c>
      <c r="D1348" s="3">
        <v>45138</v>
      </c>
      <c r="E1348" t="s">
        <v>270</v>
      </c>
      <c r="F1348" t="s">
        <v>271</v>
      </c>
      <c r="G1348" t="s">
        <v>94</v>
      </c>
      <c r="H1348" t="s">
        <v>1366</v>
      </c>
      <c r="I1348" t="s">
        <v>17</v>
      </c>
      <c r="J1348" s="3">
        <v>45709</v>
      </c>
      <c r="K1348" s="3">
        <v>45351</v>
      </c>
      <c r="L1348" t="s">
        <v>1531</v>
      </c>
      <c r="M1348" s="8" t="str">
        <f>IFERROR(IF(I1348="Booked",VLOOKUP(K1348,'FIN CAL LOOKUP'!$A:$J,7,1),IF(I1348="Complete",VLOOKUP(J1348,'FIN CAL LOOKUP'!$A:$J,7,1),VLOOKUP(D1348,'FIN CAL LOOKUP'!$A:$J,7,1))),"Not Applicable")</f>
        <v>FEB, FY25</v>
      </c>
      <c r="N1348" s="8" t="str">
        <f>IFERROR(IF(I1348="Booked",VLOOKUP(K1348,'FIN CAL LOOKUP'!$A:$J,10,1),IF(I1348="Complete",VLOOKUP(J1348,'FIN CAL LOOKUP'!$A:$J,10,1),VLOOKUP(D1348,'FIN CAL LOOKUP'!$A:$J,10,1))),"Not Applicable")</f>
        <v>Q3, FY25</v>
      </c>
    </row>
    <row r="1349" spans="1:14" x14ac:dyDescent="0.25">
      <c r="A1349" t="s">
        <v>12</v>
      </c>
      <c r="B1349" t="s">
        <v>51</v>
      </c>
      <c r="C1349" t="s">
        <v>52</v>
      </c>
      <c r="D1349" s="3">
        <v>45138</v>
      </c>
      <c r="E1349" t="s">
        <v>270</v>
      </c>
      <c r="F1349" t="s">
        <v>271</v>
      </c>
      <c r="G1349" t="s">
        <v>94</v>
      </c>
      <c r="H1349" t="s">
        <v>1367</v>
      </c>
      <c r="I1349" t="s">
        <v>17</v>
      </c>
      <c r="J1349" s="3">
        <v>45709</v>
      </c>
      <c r="K1349" s="3">
        <v>45351</v>
      </c>
      <c r="L1349" t="s">
        <v>1532</v>
      </c>
      <c r="M1349" s="8" t="str">
        <f>IFERROR(IF(I1349="Booked",VLOOKUP(K1349,'FIN CAL LOOKUP'!$A:$J,7,1),IF(I1349="Complete",VLOOKUP(J1349,'FIN CAL LOOKUP'!$A:$J,7,1),VLOOKUP(D1349,'FIN CAL LOOKUP'!$A:$J,7,1))),"Not Applicable")</f>
        <v>FEB, FY25</v>
      </c>
      <c r="N1349" s="8" t="str">
        <f>IFERROR(IF(I1349="Booked",VLOOKUP(K1349,'FIN CAL LOOKUP'!$A:$J,10,1),IF(I1349="Complete",VLOOKUP(J1349,'FIN CAL LOOKUP'!$A:$J,10,1),VLOOKUP(D1349,'FIN CAL LOOKUP'!$A:$J,10,1))),"Not Applicable")</f>
        <v>Q3, FY25</v>
      </c>
    </row>
    <row r="1350" spans="1:14" x14ac:dyDescent="0.25">
      <c r="A1350" t="s">
        <v>12</v>
      </c>
      <c r="B1350" t="s">
        <v>51</v>
      </c>
      <c r="C1350" t="s">
        <v>52</v>
      </c>
      <c r="D1350" s="3">
        <v>45138</v>
      </c>
      <c r="E1350" t="s">
        <v>270</v>
      </c>
      <c r="F1350" t="s">
        <v>271</v>
      </c>
      <c r="G1350" t="s">
        <v>94</v>
      </c>
      <c r="H1350" t="s">
        <v>1368</v>
      </c>
      <c r="I1350" t="s">
        <v>17</v>
      </c>
      <c r="J1350" s="3">
        <v>45709</v>
      </c>
      <c r="K1350" s="3">
        <v>45351</v>
      </c>
      <c r="L1350" t="s">
        <v>1533</v>
      </c>
      <c r="M1350" s="8" t="str">
        <f>IFERROR(IF(I1350="Booked",VLOOKUP(K1350,'FIN CAL LOOKUP'!$A:$J,7,1),IF(I1350="Complete",VLOOKUP(J1350,'FIN CAL LOOKUP'!$A:$J,7,1),VLOOKUP(D1350,'FIN CAL LOOKUP'!$A:$J,7,1))),"Not Applicable")</f>
        <v>FEB, FY25</v>
      </c>
      <c r="N1350" s="8" t="str">
        <f>IFERROR(IF(I1350="Booked",VLOOKUP(K1350,'FIN CAL LOOKUP'!$A:$J,10,1),IF(I1350="Complete",VLOOKUP(J1350,'FIN CAL LOOKUP'!$A:$J,10,1),VLOOKUP(D1350,'FIN CAL LOOKUP'!$A:$J,10,1))),"Not Applicable")</f>
        <v>Q3, FY25</v>
      </c>
    </row>
    <row r="1351" spans="1:14" x14ac:dyDescent="0.25">
      <c r="A1351" t="s">
        <v>12</v>
      </c>
      <c r="B1351" t="s">
        <v>51</v>
      </c>
      <c r="C1351" t="s">
        <v>52</v>
      </c>
      <c r="D1351" s="3">
        <v>45138</v>
      </c>
      <c r="E1351" t="s">
        <v>270</v>
      </c>
      <c r="F1351" t="s">
        <v>271</v>
      </c>
      <c r="G1351" t="s">
        <v>94</v>
      </c>
      <c r="H1351" t="s">
        <v>1369</v>
      </c>
      <c r="I1351" t="s">
        <v>17</v>
      </c>
      <c r="J1351" s="3">
        <v>45709</v>
      </c>
      <c r="K1351" s="3">
        <v>45351</v>
      </c>
      <c r="L1351" t="s">
        <v>1534</v>
      </c>
      <c r="M1351" s="8" t="str">
        <f>IFERROR(IF(I1351="Booked",VLOOKUP(K1351,'FIN CAL LOOKUP'!$A:$J,7,1),IF(I1351="Complete",VLOOKUP(J1351,'FIN CAL LOOKUP'!$A:$J,7,1),VLOOKUP(D1351,'FIN CAL LOOKUP'!$A:$J,7,1))),"Not Applicable")</f>
        <v>FEB, FY25</v>
      </c>
      <c r="N1351" s="8" t="str">
        <f>IFERROR(IF(I1351="Booked",VLOOKUP(K1351,'FIN CAL LOOKUP'!$A:$J,10,1),IF(I1351="Complete",VLOOKUP(J1351,'FIN CAL LOOKUP'!$A:$J,10,1),VLOOKUP(D1351,'FIN CAL LOOKUP'!$A:$J,10,1))),"Not Applicable")</f>
        <v>Q3, FY25</v>
      </c>
    </row>
    <row r="1352" spans="1:14" x14ac:dyDescent="0.25">
      <c r="A1352" t="s">
        <v>12</v>
      </c>
      <c r="B1352" t="s">
        <v>51</v>
      </c>
      <c r="C1352" t="s">
        <v>52</v>
      </c>
      <c r="D1352" s="3">
        <v>45138</v>
      </c>
      <c r="E1352" t="s">
        <v>270</v>
      </c>
      <c r="F1352" t="s">
        <v>271</v>
      </c>
      <c r="G1352" t="s">
        <v>94</v>
      </c>
      <c r="H1352" t="s">
        <v>1370</v>
      </c>
      <c r="I1352" t="s">
        <v>17</v>
      </c>
      <c r="J1352" s="3">
        <v>45709</v>
      </c>
      <c r="K1352" s="3">
        <v>45351</v>
      </c>
      <c r="L1352" t="s">
        <v>1535</v>
      </c>
      <c r="M1352" s="8" t="str">
        <f>IFERROR(IF(I1352="Booked",VLOOKUP(K1352,'FIN CAL LOOKUP'!$A:$J,7,1),IF(I1352="Complete",VLOOKUP(J1352,'FIN CAL LOOKUP'!$A:$J,7,1),VLOOKUP(D1352,'FIN CAL LOOKUP'!$A:$J,7,1))),"Not Applicable")</f>
        <v>FEB, FY25</v>
      </c>
      <c r="N1352" s="8" t="str">
        <f>IFERROR(IF(I1352="Booked",VLOOKUP(K1352,'FIN CAL LOOKUP'!$A:$J,10,1),IF(I1352="Complete",VLOOKUP(J1352,'FIN CAL LOOKUP'!$A:$J,10,1),VLOOKUP(D1352,'FIN CAL LOOKUP'!$A:$J,10,1))),"Not Applicable")</f>
        <v>Q3, FY25</v>
      </c>
    </row>
    <row r="1353" spans="1:14" x14ac:dyDescent="0.25">
      <c r="A1353" t="s">
        <v>12</v>
      </c>
      <c r="B1353" t="s">
        <v>51</v>
      </c>
      <c r="C1353" t="s">
        <v>52</v>
      </c>
      <c r="D1353" s="3">
        <v>45138</v>
      </c>
      <c r="E1353" t="s">
        <v>270</v>
      </c>
      <c r="F1353" t="s">
        <v>271</v>
      </c>
      <c r="G1353" t="s">
        <v>94</v>
      </c>
      <c r="H1353" t="s">
        <v>8</v>
      </c>
      <c r="I1353" t="s">
        <v>17</v>
      </c>
      <c r="J1353" s="3">
        <v>45709</v>
      </c>
      <c r="K1353" s="3">
        <v>45129</v>
      </c>
      <c r="L1353" t="s">
        <v>1536</v>
      </c>
      <c r="M1353" s="8" t="str">
        <f>IFERROR(IF(I1353="Booked",VLOOKUP(K1353,'FIN CAL LOOKUP'!$A:$J,7,1),IF(I1353="Complete",VLOOKUP(J1353,'FIN CAL LOOKUP'!$A:$J,7,1),VLOOKUP(D1353,'FIN CAL LOOKUP'!$A:$J,7,1))),"Not Applicable")</f>
        <v>FEB, FY25</v>
      </c>
      <c r="N1353" s="8" t="str">
        <f>IFERROR(IF(I1353="Booked",VLOOKUP(K1353,'FIN CAL LOOKUP'!$A:$J,10,1),IF(I1353="Complete",VLOOKUP(J1353,'FIN CAL LOOKUP'!$A:$J,10,1),VLOOKUP(D1353,'FIN CAL LOOKUP'!$A:$J,10,1))),"Not Applicable")</f>
        <v>Q3, FY25</v>
      </c>
    </row>
    <row r="1354" spans="1:14" x14ac:dyDescent="0.25">
      <c r="A1354" t="s">
        <v>12</v>
      </c>
      <c r="B1354" t="s">
        <v>51</v>
      </c>
      <c r="C1354" t="s">
        <v>52</v>
      </c>
      <c r="D1354" s="3">
        <v>45138</v>
      </c>
      <c r="E1354" t="s">
        <v>270</v>
      </c>
      <c r="F1354" t="s">
        <v>271</v>
      </c>
      <c r="G1354" t="s">
        <v>94</v>
      </c>
      <c r="H1354" t="s">
        <v>9</v>
      </c>
      <c r="I1354" t="s">
        <v>17</v>
      </c>
      <c r="J1354" s="3">
        <v>45709</v>
      </c>
      <c r="K1354" s="3">
        <v>45129</v>
      </c>
      <c r="L1354" t="s">
        <v>9</v>
      </c>
      <c r="M1354" s="8" t="str">
        <f>IFERROR(IF(I1354="Booked",VLOOKUP(K1354,'FIN CAL LOOKUP'!$A:$J,7,1),IF(I1354="Complete",VLOOKUP(J1354,'FIN CAL LOOKUP'!$A:$J,7,1),VLOOKUP(D1354,'FIN CAL LOOKUP'!$A:$J,7,1))),"Not Applicable")</f>
        <v>FEB, FY25</v>
      </c>
      <c r="N1354" s="8" t="str">
        <f>IFERROR(IF(I1354="Booked",VLOOKUP(K1354,'FIN CAL LOOKUP'!$A:$J,10,1),IF(I1354="Complete",VLOOKUP(J1354,'FIN CAL LOOKUP'!$A:$J,10,1),VLOOKUP(D1354,'FIN CAL LOOKUP'!$A:$J,10,1))),"Not Applicable")</f>
        <v>Q3, FY25</v>
      </c>
    </row>
    <row r="1355" spans="1:14" x14ac:dyDescent="0.25">
      <c r="A1355" t="s">
        <v>12</v>
      </c>
      <c r="B1355" t="s">
        <v>51</v>
      </c>
      <c r="C1355" t="s">
        <v>52</v>
      </c>
      <c r="D1355" s="3">
        <v>45138</v>
      </c>
      <c r="E1355" t="s">
        <v>270</v>
      </c>
      <c r="F1355" t="s">
        <v>271</v>
      </c>
      <c r="G1355" t="s">
        <v>94</v>
      </c>
      <c r="H1355" t="s">
        <v>10</v>
      </c>
      <c r="I1355" t="s">
        <v>17</v>
      </c>
      <c r="J1355" s="3">
        <v>45191</v>
      </c>
      <c r="K1355" s="3">
        <v>45129</v>
      </c>
      <c r="L1355" t="s">
        <v>273</v>
      </c>
      <c r="M1355" s="8" t="str">
        <f>IFERROR(IF(I1355="Booked",VLOOKUP(K1355,'FIN CAL LOOKUP'!$A:$J,7,1),IF(I1355="Complete",VLOOKUP(J1355,'FIN CAL LOOKUP'!$A:$J,7,1),VLOOKUP(D1355,'FIN CAL LOOKUP'!$A:$J,7,1))),"Not Applicable")</f>
        <v>SEP, FY24</v>
      </c>
      <c r="N1355" s="8" t="str">
        <f>IFERROR(IF(I1355="Booked",VLOOKUP(K1355,'FIN CAL LOOKUP'!$A:$J,10,1),IF(I1355="Complete",VLOOKUP(J1355,'FIN CAL LOOKUP'!$A:$J,10,1),VLOOKUP(D1355,'FIN CAL LOOKUP'!$A:$J,10,1))),"Not Applicable")</f>
        <v>Q1, FY24</v>
      </c>
    </row>
    <row r="1356" spans="1:14" x14ac:dyDescent="0.25">
      <c r="A1356" t="s">
        <v>12</v>
      </c>
      <c r="B1356" t="s">
        <v>51</v>
      </c>
      <c r="C1356" t="s">
        <v>52</v>
      </c>
      <c r="D1356" s="3">
        <v>45138</v>
      </c>
      <c r="E1356" t="s">
        <v>270</v>
      </c>
      <c r="F1356" t="s">
        <v>271</v>
      </c>
      <c r="G1356" t="s">
        <v>94</v>
      </c>
      <c r="H1356" t="s">
        <v>11</v>
      </c>
      <c r="I1356" t="s">
        <v>17</v>
      </c>
      <c r="J1356" s="3">
        <v>45709</v>
      </c>
      <c r="K1356" s="3">
        <v>45129</v>
      </c>
      <c r="L1356" t="s">
        <v>1537</v>
      </c>
      <c r="M1356" s="8" t="str">
        <f>IFERROR(IF(I1356="Booked",VLOOKUP(K1356,'FIN CAL LOOKUP'!$A:$J,7,1),IF(I1356="Complete",VLOOKUP(J1356,'FIN CAL LOOKUP'!$A:$J,7,1),VLOOKUP(D1356,'FIN CAL LOOKUP'!$A:$J,7,1))),"Not Applicable")</f>
        <v>FEB, FY25</v>
      </c>
      <c r="N1356" s="8" t="str">
        <f>IFERROR(IF(I1356="Booked",VLOOKUP(K1356,'FIN CAL LOOKUP'!$A:$J,10,1),IF(I1356="Complete",VLOOKUP(J1356,'FIN CAL LOOKUP'!$A:$J,10,1),VLOOKUP(D1356,'FIN CAL LOOKUP'!$A:$J,10,1))),"Not Applicable")</f>
        <v>Q3, FY25</v>
      </c>
    </row>
    <row r="1357" spans="1:14" x14ac:dyDescent="0.25">
      <c r="A1357" t="s">
        <v>60</v>
      </c>
      <c r="B1357" t="s">
        <v>274</v>
      </c>
      <c r="C1357" t="s">
        <v>14</v>
      </c>
      <c r="D1357" s="3">
        <v>45138</v>
      </c>
      <c r="E1357" t="s">
        <v>275</v>
      </c>
      <c r="F1357" t="s">
        <v>276</v>
      </c>
      <c r="G1357" t="s">
        <v>277</v>
      </c>
      <c r="H1357" t="s">
        <v>4</v>
      </c>
      <c r="I1357" t="s">
        <v>17</v>
      </c>
      <c r="J1357" s="3">
        <v>45142</v>
      </c>
      <c r="K1357" s="3">
        <v>45085</v>
      </c>
      <c r="M1357" s="8" t="str">
        <f>IFERROR(IF(I1357="Booked",VLOOKUP(K1357,'FIN CAL LOOKUP'!$A:$J,7,1),IF(I1357="Complete",VLOOKUP(J1357,'FIN CAL LOOKUP'!$A:$J,7,1),VLOOKUP(D1357,'FIN CAL LOOKUP'!$A:$J,7,1))),"Not Applicable")</f>
        <v>AUG, FY24</v>
      </c>
      <c r="N1357" s="8" t="str">
        <f>IFERROR(IF(I1357="Booked",VLOOKUP(K1357,'FIN CAL LOOKUP'!$A:$J,10,1),IF(I1357="Complete",VLOOKUP(J1357,'FIN CAL LOOKUP'!$A:$J,10,1),VLOOKUP(D1357,'FIN CAL LOOKUP'!$A:$J,10,1))),"Not Applicable")</f>
        <v>Q1, FY24</v>
      </c>
    </row>
    <row r="1358" spans="1:14" x14ac:dyDescent="0.25">
      <c r="A1358" t="s">
        <v>60</v>
      </c>
      <c r="B1358" t="s">
        <v>274</v>
      </c>
      <c r="C1358" t="s">
        <v>14</v>
      </c>
      <c r="D1358" s="3">
        <v>45138</v>
      </c>
      <c r="E1358" t="s">
        <v>275</v>
      </c>
      <c r="F1358" t="s">
        <v>276</v>
      </c>
      <c r="G1358" t="s">
        <v>277</v>
      </c>
      <c r="H1358" t="s">
        <v>7</v>
      </c>
      <c r="I1358" t="s">
        <v>17</v>
      </c>
      <c r="J1358" s="3">
        <v>45142</v>
      </c>
      <c r="K1358" s="3">
        <v>45085</v>
      </c>
      <c r="M1358" s="8" t="str">
        <f>IFERROR(IF(I1358="Booked",VLOOKUP(K1358,'FIN CAL LOOKUP'!$A:$J,7,1),IF(I1358="Complete",VLOOKUP(J1358,'FIN CAL LOOKUP'!$A:$J,7,1),VLOOKUP(D1358,'FIN CAL LOOKUP'!$A:$J,7,1))),"Not Applicable")</f>
        <v>AUG, FY24</v>
      </c>
      <c r="N1358" s="8" t="str">
        <f>IFERROR(IF(I1358="Booked",VLOOKUP(K1358,'FIN CAL LOOKUP'!$A:$J,10,1),IF(I1358="Complete",VLOOKUP(J1358,'FIN CAL LOOKUP'!$A:$J,10,1),VLOOKUP(D1358,'FIN CAL LOOKUP'!$A:$J,10,1))),"Not Applicable")</f>
        <v>Q1, FY24</v>
      </c>
    </row>
    <row r="1359" spans="1:14" x14ac:dyDescent="0.25">
      <c r="A1359" t="s">
        <v>60</v>
      </c>
      <c r="B1359" t="s">
        <v>274</v>
      </c>
      <c r="C1359" t="s">
        <v>14</v>
      </c>
      <c r="D1359" s="3">
        <v>45138</v>
      </c>
      <c r="E1359" t="s">
        <v>275</v>
      </c>
      <c r="F1359" t="s">
        <v>276</v>
      </c>
      <c r="G1359" t="s">
        <v>277</v>
      </c>
      <c r="H1359" t="s">
        <v>1366</v>
      </c>
      <c r="I1359" t="s">
        <v>17</v>
      </c>
      <c r="J1359" s="3">
        <v>45498</v>
      </c>
      <c r="K1359" s="3">
        <v>45351</v>
      </c>
      <c r="M1359" s="8" t="str">
        <f>IFERROR(IF(I1359="Booked",VLOOKUP(K1359,'FIN CAL LOOKUP'!$A:$J,7,1),IF(I1359="Complete",VLOOKUP(J1359,'FIN CAL LOOKUP'!$A:$J,7,1),VLOOKUP(D1359,'FIN CAL LOOKUP'!$A:$J,7,1))),"Not Applicable")</f>
        <v>JUL, FY25</v>
      </c>
      <c r="N1359" s="8" t="str">
        <f>IFERROR(IF(I1359="Booked",VLOOKUP(K1359,'FIN CAL LOOKUP'!$A:$J,10,1),IF(I1359="Complete",VLOOKUP(J1359,'FIN CAL LOOKUP'!$A:$J,10,1),VLOOKUP(D1359,'FIN CAL LOOKUP'!$A:$J,10,1))),"Not Applicable")</f>
        <v>Q1, FY25</v>
      </c>
    </row>
    <row r="1360" spans="1:14" x14ac:dyDescent="0.25">
      <c r="A1360" t="s">
        <v>60</v>
      </c>
      <c r="B1360" t="s">
        <v>274</v>
      </c>
      <c r="C1360" t="s">
        <v>14</v>
      </c>
      <c r="D1360" s="3">
        <v>45138</v>
      </c>
      <c r="E1360" t="s">
        <v>275</v>
      </c>
      <c r="F1360" t="s">
        <v>276</v>
      </c>
      <c r="G1360" t="s">
        <v>277</v>
      </c>
      <c r="H1360" t="s">
        <v>1367</v>
      </c>
      <c r="I1360" t="s">
        <v>17</v>
      </c>
      <c r="J1360" s="3">
        <v>45499</v>
      </c>
      <c r="K1360" s="3">
        <v>45351</v>
      </c>
      <c r="M1360" s="8" t="str">
        <f>IFERROR(IF(I1360="Booked",VLOOKUP(K1360,'FIN CAL LOOKUP'!$A:$J,7,1),IF(I1360="Complete",VLOOKUP(J1360,'FIN CAL LOOKUP'!$A:$J,7,1),VLOOKUP(D1360,'FIN CAL LOOKUP'!$A:$J,7,1))),"Not Applicable")</f>
        <v>JUL, FY25</v>
      </c>
      <c r="N1360" s="8" t="str">
        <f>IFERROR(IF(I1360="Booked",VLOOKUP(K1360,'FIN CAL LOOKUP'!$A:$J,10,1),IF(I1360="Complete",VLOOKUP(J1360,'FIN CAL LOOKUP'!$A:$J,10,1),VLOOKUP(D1360,'FIN CAL LOOKUP'!$A:$J,10,1))),"Not Applicable")</f>
        <v>Q1, FY25</v>
      </c>
    </row>
    <row r="1361" spans="1:14" x14ac:dyDescent="0.25">
      <c r="A1361" t="s">
        <v>60</v>
      </c>
      <c r="B1361" t="s">
        <v>274</v>
      </c>
      <c r="C1361" t="s">
        <v>14</v>
      </c>
      <c r="D1361" s="3">
        <v>45138</v>
      </c>
      <c r="E1361" t="s">
        <v>275</v>
      </c>
      <c r="F1361" t="s">
        <v>276</v>
      </c>
      <c r="G1361" t="s">
        <v>277</v>
      </c>
      <c r="H1361" t="s">
        <v>1368</v>
      </c>
      <c r="I1361" t="s">
        <v>17</v>
      </c>
      <c r="J1361" s="3">
        <v>45499</v>
      </c>
      <c r="K1361" s="3">
        <v>45351</v>
      </c>
      <c r="M1361" s="8" t="str">
        <f>IFERROR(IF(I1361="Booked",VLOOKUP(K1361,'FIN CAL LOOKUP'!$A:$J,7,1),IF(I1361="Complete",VLOOKUP(J1361,'FIN CAL LOOKUP'!$A:$J,7,1),VLOOKUP(D1361,'FIN CAL LOOKUP'!$A:$J,7,1))),"Not Applicable")</f>
        <v>JUL, FY25</v>
      </c>
      <c r="N1361" s="8" t="str">
        <f>IFERROR(IF(I1361="Booked",VLOOKUP(K1361,'FIN CAL LOOKUP'!$A:$J,10,1),IF(I1361="Complete",VLOOKUP(J1361,'FIN CAL LOOKUP'!$A:$J,10,1),VLOOKUP(D1361,'FIN CAL LOOKUP'!$A:$J,10,1))),"Not Applicable")</f>
        <v>Q1, FY25</v>
      </c>
    </row>
    <row r="1362" spans="1:14" x14ac:dyDescent="0.25">
      <c r="A1362" t="s">
        <v>60</v>
      </c>
      <c r="B1362" t="s">
        <v>274</v>
      </c>
      <c r="C1362" t="s">
        <v>14</v>
      </c>
      <c r="D1362" s="3">
        <v>45138</v>
      </c>
      <c r="E1362" t="s">
        <v>275</v>
      </c>
      <c r="F1362" t="s">
        <v>276</v>
      </c>
      <c r="G1362" t="s">
        <v>277</v>
      </c>
      <c r="H1362" t="s">
        <v>1369</v>
      </c>
      <c r="I1362" t="s">
        <v>17</v>
      </c>
      <c r="J1362" s="3">
        <v>45499</v>
      </c>
      <c r="K1362" s="3">
        <v>45351</v>
      </c>
      <c r="M1362" s="8" t="str">
        <f>IFERROR(IF(I1362="Booked",VLOOKUP(K1362,'FIN CAL LOOKUP'!$A:$J,7,1),IF(I1362="Complete",VLOOKUP(J1362,'FIN CAL LOOKUP'!$A:$J,7,1),VLOOKUP(D1362,'FIN CAL LOOKUP'!$A:$J,7,1))),"Not Applicable")</f>
        <v>JUL, FY25</v>
      </c>
      <c r="N1362" s="8" t="str">
        <f>IFERROR(IF(I1362="Booked",VLOOKUP(K1362,'FIN CAL LOOKUP'!$A:$J,10,1),IF(I1362="Complete",VLOOKUP(J1362,'FIN CAL LOOKUP'!$A:$J,10,1),VLOOKUP(D1362,'FIN CAL LOOKUP'!$A:$J,10,1))),"Not Applicable")</f>
        <v>Q1, FY25</v>
      </c>
    </row>
    <row r="1363" spans="1:14" x14ac:dyDescent="0.25">
      <c r="A1363" t="s">
        <v>60</v>
      </c>
      <c r="B1363" t="s">
        <v>274</v>
      </c>
      <c r="C1363" t="s">
        <v>14</v>
      </c>
      <c r="D1363" s="3">
        <v>45138</v>
      </c>
      <c r="E1363" t="s">
        <v>275</v>
      </c>
      <c r="F1363" t="s">
        <v>276</v>
      </c>
      <c r="G1363" t="s">
        <v>277</v>
      </c>
      <c r="H1363" t="s">
        <v>1370</v>
      </c>
      <c r="I1363" t="s">
        <v>17</v>
      </c>
      <c r="J1363" s="3">
        <v>45498</v>
      </c>
      <c r="K1363" s="3">
        <v>45351</v>
      </c>
      <c r="M1363" s="8" t="str">
        <f>IFERROR(IF(I1363="Booked",VLOOKUP(K1363,'FIN CAL LOOKUP'!$A:$J,7,1),IF(I1363="Complete",VLOOKUP(J1363,'FIN CAL LOOKUP'!$A:$J,7,1),VLOOKUP(D1363,'FIN CAL LOOKUP'!$A:$J,7,1))),"Not Applicable")</f>
        <v>JUL, FY25</v>
      </c>
      <c r="N1363" s="8" t="str">
        <f>IFERROR(IF(I1363="Booked",VLOOKUP(K1363,'FIN CAL LOOKUP'!$A:$J,10,1),IF(I1363="Complete",VLOOKUP(J1363,'FIN CAL LOOKUP'!$A:$J,10,1),VLOOKUP(D1363,'FIN CAL LOOKUP'!$A:$J,10,1))),"Not Applicable")</f>
        <v>Q1, FY25</v>
      </c>
    </row>
    <row r="1364" spans="1:14" x14ac:dyDescent="0.25">
      <c r="A1364" t="s">
        <v>60</v>
      </c>
      <c r="B1364" t="s">
        <v>274</v>
      </c>
      <c r="C1364" t="s">
        <v>14</v>
      </c>
      <c r="D1364" s="3">
        <v>45138</v>
      </c>
      <c r="E1364" t="s">
        <v>275</v>
      </c>
      <c r="F1364" t="s">
        <v>276</v>
      </c>
      <c r="G1364" t="s">
        <v>277</v>
      </c>
      <c r="H1364" t="s">
        <v>8</v>
      </c>
      <c r="I1364" t="s">
        <v>17</v>
      </c>
      <c r="J1364" s="3">
        <v>45142</v>
      </c>
      <c r="K1364" s="3">
        <v>45085</v>
      </c>
      <c r="M1364" s="8" t="str">
        <f>IFERROR(IF(I1364="Booked",VLOOKUP(K1364,'FIN CAL LOOKUP'!$A:$J,7,1),IF(I1364="Complete",VLOOKUP(J1364,'FIN CAL LOOKUP'!$A:$J,7,1),VLOOKUP(D1364,'FIN CAL LOOKUP'!$A:$J,7,1))),"Not Applicable")</f>
        <v>AUG, FY24</v>
      </c>
      <c r="N1364" s="8" t="str">
        <f>IFERROR(IF(I1364="Booked",VLOOKUP(K1364,'FIN CAL LOOKUP'!$A:$J,10,1),IF(I1364="Complete",VLOOKUP(J1364,'FIN CAL LOOKUP'!$A:$J,10,1),VLOOKUP(D1364,'FIN CAL LOOKUP'!$A:$J,10,1))),"Not Applicable")</f>
        <v>Q1, FY24</v>
      </c>
    </row>
    <row r="1365" spans="1:14" x14ac:dyDescent="0.25">
      <c r="A1365" t="s">
        <v>60</v>
      </c>
      <c r="B1365" t="s">
        <v>274</v>
      </c>
      <c r="C1365" t="s">
        <v>14</v>
      </c>
      <c r="D1365" s="3">
        <v>45138</v>
      </c>
      <c r="E1365" t="s">
        <v>275</v>
      </c>
      <c r="F1365" t="s">
        <v>276</v>
      </c>
      <c r="G1365" t="s">
        <v>277</v>
      </c>
      <c r="H1365" t="s">
        <v>9</v>
      </c>
      <c r="I1365" t="s">
        <v>17</v>
      </c>
      <c r="J1365" s="3">
        <v>45142</v>
      </c>
      <c r="K1365" s="3">
        <v>45085</v>
      </c>
      <c r="M1365" s="8" t="str">
        <f>IFERROR(IF(I1365="Booked",VLOOKUP(K1365,'FIN CAL LOOKUP'!$A:$J,7,1),IF(I1365="Complete",VLOOKUP(J1365,'FIN CAL LOOKUP'!$A:$J,7,1),VLOOKUP(D1365,'FIN CAL LOOKUP'!$A:$J,7,1))),"Not Applicable")</f>
        <v>AUG, FY24</v>
      </c>
      <c r="N1365" s="8" t="str">
        <f>IFERROR(IF(I1365="Booked",VLOOKUP(K1365,'FIN CAL LOOKUP'!$A:$J,10,1),IF(I1365="Complete",VLOOKUP(J1365,'FIN CAL LOOKUP'!$A:$J,10,1),VLOOKUP(D1365,'FIN CAL LOOKUP'!$A:$J,10,1))),"Not Applicable")</f>
        <v>Q1, FY24</v>
      </c>
    </row>
    <row r="1366" spans="1:14" x14ac:dyDescent="0.25">
      <c r="A1366" t="s">
        <v>60</v>
      </c>
      <c r="B1366" t="s">
        <v>274</v>
      </c>
      <c r="C1366" t="s">
        <v>14</v>
      </c>
      <c r="D1366" s="3">
        <v>45138</v>
      </c>
      <c r="E1366" t="s">
        <v>275</v>
      </c>
      <c r="F1366" t="s">
        <v>276</v>
      </c>
      <c r="G1366" t="s">
        <v>277</v>
      </c>
      <c r="H1366" t="s">
        <v>10</v>
      </c>
      <c r="I1366" t="s">
        <v>17</v>
      </c>
      <c r="J1366" s="3">
        <v>45141</v>
      </c>
      <c r="K1366" s="3">
        <v>45085</v>
      </c>
      <c r="M1366" s="8" t="str">
        <f>IFERROR(IF(I1366="Booked",VLOOKUP(K1366,'FIN CAL LOOKUP'!$A:$J,7,1),IF(I1366="Complete",VLOOKUP(J1366,'FIN CAL LOOKUP'!$A:$J,7,1),VLOOKUP(D1366,'FIN CAL LOOKUP'!$A:$J,7,1))),"Not Applicable")</f>
        <v>AUG, FY24</v>
      </c>
      <c r="N1366" s="8" t="str">
        <f>IFERROR(IF(I1366="Booked",VLOOKUP(K1366,'FIN CAL LOOKUP'!$A:$J,10,1),IF(I1366="Complete",VLOOKUP(J1366,'FIN CAL LOOKUP'!$A:$J,10,1),VLOOKUP(D1366,'FIN CAL LOOKUP'!$A:$J,10,1))),"Not Applicable")</f>
        <v>Q1, FY24</v>
      </c>
    </row>
    <row r="1367" spans="1:14" x14ac:dyDescent="0.25">
      <c r="A1367" t="s">
        <v>60</v>
      </c>
      <c r="B1367" t="s">
        <v>274</v>
      </c>
      <c r="C1367" t="s">
        <v>14</v>
      </c>
      <c r="D1367" s="3">
        <v>45138</v>
      </c>
      <c r="E1367" t="s">
        <v>275</v>
      </c>
      <c r="F1367" t="s">
        <v>276</v>
      </c>
      <c r="G1367" t="s">
        <v>277</v>
      </c>
      <c r="H1367" t="s">
        <v>10</v>
      </c>
      <c r="I1367" t="s">
        <v>17</v>
      </c>
      <c r="J1367" s="3">
        <v>45208</v>
      </c>
      <c r="K1367" s="3">
        <v>45208</v>
      </c>
      <c r="M1367" s="8" t="str">
        <f>IFERROR(IF(I1367="Booked",VLOOKUP(K1367,'FIN CAL LOOKUP'!$A:$J,7,1),IF(I1367="Complete",VLOOKUP(J1367,'FIN CAL LOOKUP'!$A:$J,7,1),VLOOKUP(D1367,'FIN CAL LOOKUP'!$A:$J,7,1))),"Not Applicable")</f>
        <v>OCT, FY24</v>
      </c>
      <c r="N1367" s="8" t="str">
        <f>IFERROR(IF(I1367="Booked",VLOOKUP(K1367,'FIN CAL LOOKUP'!$A:$J,10,1),IF(I1367="Complete",VLOOKUP(J1367,'FIN CAL LOOKUP'!$A:$J,10,1),VLOOKUP(D1367,'FIN CAL LOOKUP'!$A:$J,10,1))),"Not Applicable")</f>
        <v>Q2, FY24</v>
      </c>
    </row>
    <row r="1368" spans="1:14" x14ac:dyDescent="0.25">
      <c r="A1368" t="s">
        <v>60</v>
      </c>
      <c r="B1368" t="s">
        <v>274</v>
      </c>
      <c r="C1368" t="s">
        <v>14</v>
      </c>
      <c r="D1368" s="3">
        <v>45138</v>
      </c>
      <c r="E1368" t="s">
        <v>275</v>
      </c>
      <c r="F1368" t="s">
        <v>276</v>
      </c>
      <c r="G1368" t="s">
        <v>277</v>
      </c>
      <c r="H1368" t="s">
        <v>11</v>
      </c>
      <c r="I1368" t="s">
        <v>17</v>
      </c>
      <c r="J1368" s="3">
        <v>45141</v>
      </c>
      <c r="K1368" s="3">
        <v>45085</v>
      </c>
      <c r="M1368" s="8" t="str">
        <f>IFERROR(IF(I1368="Booked",VLOOKUP(K1368,'FIN CAL LOOKUP'!$A:$J,7,1),IF(I1368="Complete",VLOOKUP(J1368,'FIN CAL LOOKUP'!$A:$J,7,1),VLOOKUP(D1368,'FIN CAL LOOKUP'!$A:$J,7,1))),"Not Applicable")</f>
        <v>AUG, FY24</v>
      </c>
      <c r="N1368" s="8" t="str">
        <f>IFERROR(IF(I1368="Booked",VLOOKUP(K1368,'FIN CAL LOOKUP'!$A:$J,10,1),IF(I1368="Complete",VLOOKUP(J1368,'FIN CAL LOOKUP'!$A:$J,10,1),VLOOKUP(D1368,'FIN CAL LOOKUP'!$A:$J,10,1))),"Not Applicable")</f>
        <v>Q1, FY24</v>
      </c>
    </row>
    <row r="1369" spans="1:14" x14ac:dyDescent="0.25">
      <c r="A1369" t="s">
        <v>30</v>
      </c>
      <c r="B1369" t="s">
        <v>260</v>
      </c>
      <c r="C1369" t="s">
        <v>32</v>
      </c>
      <c r="D1369" s="3">
        <v>45132</v>
      </c>
      <c r="E1369" t="s">
        <v>279</v>
      </c>
      <c r="F1369" t="s">
        <v>280</v>
      </c>
      <c r="G1369" t="s">
        <v>281</v>
      </c>
      <c r="H1369" t="s">
        <v>4</v>
      </c>
      <c r="I1369" t="s">
        <v>17</v>
      </c>
      <c r="J1369" s="3">
        <v>45138</v>
      </c>
      <c r="K1369" s="3">
        <v>45093</v>
      </c>
      <c r="M1369" s="8" t="str">
        <f>IFERROR(IF(I1369="Booked",VLOOKUP(K1369,'FIN CAL LOOKUP'!$A:$J,7,1),IF(I1369="Complete",VLOOKUP(J1369,'FIN CAL LOOKUP'!$A:$J,7,1),VLOOKUP(D1369,'FIN CAL LOOKUP'!$A:$J,7,1))),"Not Applicable")</f>
        <v>AUG, FY24</v>
      </c>
      <c r="N1369" s="8" t="str">
        <f>IFERROR(IF(I1369="Booked",VLOOKUP(K1369,'FIN CAL LOOKUP'!$A:$J,10,1),IF(I1369="Complete",VLOOKUP(J1369,'FIN CAL LOOKUP'!$A:$J,10,1),VLOOKUP(D1369,'FIN CAL LOOKUP'!$A:$J,10,1))),"Not Applicable")</f>
        <v>Q1, FY24</v>
      </c>
    </row>
    <row r="1370" spans="1:14" x14ac:dyDescent="0.25">
      <c r="A1370" t="s">
        <v>30</v>
      </c>
      <c r="B1370" t="s">
        <v>260</v>
      </c>
      <c r="C1370" t="s">
        <v>32</v>
      </c>
      <c r="D1370" s="3">
        <v>45132</v>
      </c>
      <c r="E1370" t="s">
        <v>279</v>
      </c>
      <c r="F1370" t="s">
        <v>280</v>
      </c>
      <c r="G1370" t="s">
        <v>281</v>
      </c>
      <c r="H1370" t="s">
        <v>7</v>
      </c>
      <c r="I1370" t="s">
        <v>17</v>
      </c>
      <c r="J1370" s="3">
        <v>45138</v>
      </c>
      <c r="K1370" s="3">
        <v>45093</v>
      </c>
      <c r="M1370" s="8" t="str">
        <f>IFERROR(IF(I1370="Booked",VLOOKUP(K1370,'FIN CAL LOOKUP'!$A:$J,7,1),IF(I1370="Complete",VLOOKUP(J1370,'FIN CAL LOOKUP'!$A:$J,7,1),VLOOKUP(D1370,'FIN CAL LOOKUP'!$A:$J,7,1))),"Not Applicable")</f>
        <v>AUG, FY24</v>
      </c>
      <c r="N1370" s="8" t="str">
        <f>IFERROR(IF(I1370="Booked",VLOOKUP(K1370,'FIN CAL LOOKUP'!$A:$J,10,1),IF(I1370="Complete",VLOOKUP(J1370,'FIN CAL LOOKUP'!$A:$J,10,1),VLOOKUP(D1370,'FIN CAL LOOKUP'!$A:$J,10,1))),"Not Applicable")</f>
        <v>Q1, FY24</v>
      </c>
    </row>
    <row r="1371" spans="1:14" x14ac:dyDescent="0.25">
      <c r="A1371" t="s">
        <v>30</v>
      </c>
      <c r="B1371" t="s">
        <v>260</v>
      </c>
      <c r="C1371" t="s">
        <v>32</v>
      </c>
      <c r="D1371" s="3">
        <v>45132</v>
      </c>
      <c r="E1371" t="s">
        <v>279</v>
      </c>
      <c r="F1371" t="s">
        <v>280</v>
      </c>
      <c r="G1371" t="s">
        <v>281</v>
      </c>
      <c r="H1371" t="s">
        <v>1366</v>
      </c>
      <c r="I1371" t="s">
        <v>17</v>
      </c>
      <c r="J1371" s="3">
        <v>45390</v>
      </c>
      <c r="K1371" s="3">
        <v>45351</v>
      </c>
      <c r="M1371" s="8" t="str">
        <f>IFERROR(IF(I1371="Booked",VLOOKUP(K1371,'FIN CAL LOOKUP'!$A:$J,7,1),IF(I1371="Complete",VLOOKUP(J1371,'FIN CAL LOOKUP'!$A:$J,7,1),VLOOKUP(D1371,'FIN CAL LOOKUP'!$A:$J,7,1))),"Not Applicable")</f>
        <v>APR, FY24</v>
      </c>
      <c r="N1371" s="8" t="str">
        <f>IFERROR(IF(I1371="Booked",VLOOKUP(K1371,'FIN CAL LOOKUP'!$A:$J,10,1),IF(I1371="Complete",VLOOKUP(J1371,'FIN CAL LOOKUP'!$A:$J,10,1),VLOOKUP(D1371,'FIN CAL LOOKUP'!$A:$J,10,1))),"Not Applicable")</f>
        <v>Q4, FY24</v>
      </c>
    </row>
    <row r="1372" spans="1:14" x14ac:dyDescent="0.25">
      <c r="A1372" t="s">
        <v>30</v>
      </c>
      <c r="B1372" t="s">
        <v>260</v>
      </c>
      <c r="C1372" t="s">
        <v>32</v>
      </c>
      <c r="D1372" s="3">
        <v>45132</v>
      </c>
      <c r="E1372" t="s">
        <v>279</v>
      </c>
      <c r="F1372" t="s">
        <v>280</v>
      </c>
      <c r="G1372" t="s">
        <v>281</v>
      </c>
      <c r="H1372" t="s">
        <v>1367</v>
      </c>
      <c r="I1372" t="s">
        <v>17</v>
      </c>
      <c r="J1372" s="3">
        <v>45390</v>
      </c>
      <c r="K1372" s="3">
        <v>45351</v>
      </c>
      <c r="M1372" s="8" t="str">
        <f>IFERROR(IF(I1372="Booked",VLOOKUP(K1372,'FIN CAL LOOKUP'!$A:$J,7,1),IF(I1372="Complete",VLOOKUP(J1372,'FIN CAL LOOKUP'!$A:$J,7,1),VLOOKUP(D1372,'FIN CAL LOOKUP'!$A:$J,7,1))),"Not Applicable")</f>
        <v>APR, FY24</v>
      </c>
      <c r="N1372" s="8" t="str">
        <f>IFERROR(IF(I1372="Booked",VLOOKUP(K1372,'FIN CAL LOOKUP'!$A:$J,10,1),IF(I1372="Complete",VLOOKUP(J1372,'FIN CAL LOOKUP'!$A:$J,10,1),VLOOKUP(D1372,'FIN CAL LOOKUP'!$A:$J,10,1))),"Not Applicable")</f>
        <v>Q4, FY24</v>
      </c>
    </row>
    <row r="1373" spans="1:14" x14ac:dyDescent="0.25">
      <c r="A1373" t="s">
        <v>30</v>
      </c>
      <c r="B1373" t="s">
        <v>260</v>
      </c>
      <c r="C1373" t="s">
        <v>32</v>
      </c>
      <c r="D1373" s="3">
        <v>45132</v>
      </c>
      <c r="E1373" t="s">
        <v>279</v>
      </c>
      <c r="F1373" t="s">
        <v>280</v>
      </c>
      <c r="G1373" t="s">
        <v>281</v>
      </c>
      <c r="H1373" t="s">
        <v>1367</v>
      </c>
      <c r="I1373" t="s">
        <v>17</v>
      </c>
      <c r="J1373" s="3">
        <v>45390</v>
      </c>
      <c r="K1373" s="3">
        <v>45390</v>
      </c>
      <c r="M1373" s="8" t="str">
        <f>IFERROR(IF(I1373="Booked",VLOOKUP(K1373,'FIN CAL LOOKUP'!$A:$J,7,1),IF(I1373="Complete",VLOOKUP(J1373,'FIN CAL LOOKUP'!$A:$J,7,1),VLOOKUP(D1373,'FIN CAL LOOKUP'!$A:$J,7,1))),"Not Applicable")</f>
        <v>APR, FY24</v>
      </c>
      <c r="N1373" s="8" t="str">
        <f>IFERROR(IF(I1373="Booked",VLOOKUP(K1373,'FIN CAL LOOKUP'!$A:$J,10,1),IF(I1373="Complete",VLOOKUP(J1373,'FIN CAL LOOKUP'!$A:$J,10,1),VLOOKUP(D1373,'FIN CAL LOOKUP'!$A:$J,10,1))),"Not Applicable")</f>
        <v>Q4, FY24</v>
      </c>
    </row>
    <row r="1374" spans="1:14" x14ac:dyDescent="0.25">
      <c r="A1374" t="s">
        <v>30</v>
      </c>
      <c r="B1374" t="s">
        <v>260</v>
      </c>
      <c r="C1374" t="s">
        <v>32</v>
      </c>
      <c r="D1374" s="3">
        <v>45132</v>
      </c>
      <c r="E1374" t="s">
        <v>279</v>
      </c>
      <c r="F1374" t="s">
        <v>280</v>
      </c>
      <c r="G1374" t="s">
        <v>281</v>
      </c>
      <c r="H1374" t="s">
        <v>1367</v>
      </c>
      <c r="I1374" t="s">
        <v>17</v>
      </c>
      <c r="J1374" s="3">
        <v>45723</v>
      </c>
      <c r="K1374" s="3">
        <v>45723</v>
      </c>
      <c r="M1374" s="8" t="str">
        <f>IFERROR(IF(I1374="Booked",VLOOKUP(K1374,'FIN CAL LOOKUP'!$A:$J,7,1),IF(I1374="Complete",VLOOKUP(J1374,'FIN CAL LOOKUP'!$A:$J,7,1),VLOOKUP(D1374,'FIN CAL LOOKUP'!$A:$J,7,1))),"Not Applicable")</f>
        <v>MAR, FY25</v>
      </c>
      <c r="N1374" s="8" t="str">
        <f>IFERROR(IF(I1374="Booked",VLOOKUP(K1374,'FIN CAL LOOKUP'!$A:$J,10,1),IF(I1374="Complete",VLOOKUP(J1374,'FIN CAL LOOKUP'!$A:$J,10,1),VLOOKUP(D1374,'FIN CAL LOOKUP'!$A:$J,10,1))),"Not Applicable")</f>
        <v>Q3, FY25</v>
      </c>
    </row>
    <row r="1375" spans="1:14" x14ac:dyDescent="0.25">
      <c r="A1375" t="s">
        <v>30</v>
      </c>
      <c r="B1375" t="s">
        <v>260</v>
      </c>
      <c r="C1375" t="s">
        <v>32</v>
      </c>
      <c r="D1375" s="3">
        <v>45132</v>
      </c>
      <c r="E1375" t="s">
        <v>279</v>
      </c>
      <c r="F1375" t="s">
        <v>280</v>
      </c>
      <c r="G1375" t="s">
        <v>281</v>
      </c>
      <c r="H1375" t="s">
        <v>1368</v>
      </c>
      <c r="I1375" t="s">
        <v>17</v>
      </c>
      <c r="J1375" s="3">
        <v>45390</v>
      </c>
      <c r="K1375" s="3">
        <v>45351</v>
      </c>
      <c r="M1375" s="8" t="str">
        <f>IFERROR(IF(I1375="Booked",VLOOKUP(K1375,'FIN CAL LOOKUP'!$A:$J,7,1),IF(I1375="Complete",VLOOKUP(J1375,'FIN CAL LOOKUP'!$A:$J,7,1),VLOOKUP(D1375,'FIN CAL LOOKUP'!$A:$J,7,1))),"Not Applicable")</f>
        <v>APR, FY24</v>
      </c>
      <c r="N1375" s="8" t="str">
        <f>IFERROR(IF(I1375="Booked",VLOOKUP(K1375,'FIN CAL LOOKUP'!$A:$J,10,1),IF(I1375="Complete",VLOOKUP(J1375,'FIN CAL LOOKUP'!$A:$J,10,1),VLOOKUP(D1375,'FIN CAL LOOKUP'!$A:$J,10,1))),"Not Applicable")</f>
        <v>Q4, FY24</v>
      </c>
    </row>
    <row r="1376" spans="1:14" x14ac:dyDescent="0.25">
      <c r="A1376" t="s">
        <v>30</v>
      </c>
      <c r="B1376" t="s">
        <v>260</v>
      </c>
      <c r="C1376" t="s">
        <v>32</v>
      </c>
      <c r="D1376" s="3">
        <v>45132</v>
      </c>
      <c r="E1376" t="s">
        <v>279</v>
      </c>
      <c r="F1376" t="s">
        <v>280</v>
      </c>
      <c r="G1376" t="s">
        <v>281</v>
      </c>
      <c r="H1376" t="s">
        <v>1369</v>
      </c>
      <c r="I1376" t="s">
        <v>17</v>
      </c>
      <c r="J1376" s="3">
        <v>45390</v>
      </c>
      <c r="K1376" s="3">
        <v>45351</v>
      </c>
      <c r="M1376" s="8" t="str">
        <f>IFERROR(IF(I1376="Booked",VLOOKUP(K1376,'FIN CAL LOOKUP'!$A:$J,7,1),IF(I1376="Complete",VLOOKUP(J1376,'FIN CAL LOOKUP'!$A:$J,7,1),VLOOKUP(D1376,'FIN CAL LOOKUP'!$A:$J,7,1))),"Not Applicable")</f>
        <v>APR, FY24</v>
      </c>
      <c r="N1376" s="8" t="str">
        <f>IFERROR(IF(I1376="Booked",VLOOKUP(K1376,'FIN CAL LOOKUP'!$A:$J,10,1),IF(I1376="Complete",VLOOKUP(J1376,'FIN CAL LOOKUP'!$A:$J,10,1),VLOOKUP(D1376,'FIN CAL LOOKUP'!$A:$J,10,1))),"Not Applicable")</f>
        <v>Q4, FY24</v>
      </c>
    </row>
    <row r="1377" spans="1:14" x14ac:dyDescent="0.25">
      <c r="A1377" t="s">
        <v>30</v>
      </c>
      <c r="B1377" t="s">
        <v>260</v>
      </c>
      <c r="C1377" t="s">
        <v>32</v>
      </c>
      <c r="D1377" s="3">
        <v>45132</v>
      </c>
      <c r="E1377" t="s">
        <v>279</v>
      </c>
      <c r="F1377" t="s">
        <v>280</v>
      </c>
      <c r="G1377" t="s">
        <v>281</v>
      </c>
      <c r="H1377" t="s">
        <v>1370</v>
      </c>
      <c r="I1377" t="s">
        <v>17</v>
      </c>
      <c r="J1377" s="3">
        <v>45390</v>
      </c>
      <c r="K1377" s="3">
        <v>45351</v>
      </c>
      <c r="M1377" s="8" t="str">
        <f>IFERROR(IF(I1377="Booked",VLOOKUP(K1377,'FIN CAL LOOKUP'!$A:$J,7,1),IF(I1377="Complete",VLOOKUP(J1377,'FIN CAL LOOKUP'!$A:$J,7,1),VLOOKUP(D1377,'FIN CAL LOOKUP'!$A:$J,7,1))),"Not Applicable")</f>
        <v>APR, FY24</v>
      </c>
      <c r="N1377" s="8" t="str">
        <f>IFERROR(IF(I1377="Booked",VLOOKUP(K1377,'FIN CAL LOOKUP'!$A:$J,10,1),IF(I1377="Complete",VLOOKUP(J1377,'FIN CAL LOOKUP'!$A:$J,10,1),VLOOKUP(D1377,'FIN CAL LOOKUP'!$A:$J,10,1))),"Not Applicable")</f>
        <v>Q4, FY24</v>
      </c>
    </row>
    <row r="1378" spans="1:14" x14ac:dyDescent="0.25">
      <c r="A1378" t="s">
        <v>30</v>
      </c>
      <c r="B1378" t="s">
        <v>260</v>
      </c>
      <c r="C1378" t="s">
        <v>32</v>
      </c>
      <c r="D1378" s="3">
        <v>45132</v>
      </c>
      <c r="E1378" t="s">
        <v>279</v>
      </c>
      <c r="F1378" t="s">
        <v>280</v>
      </c>
      <c r="G1378" t="s">
        <v>281</v>
      </c>
      <c r="H1378" t="s">
        <v>8</v>
      </c>
      <c r="I1378" t="s">
        <v>17</v>
      </c>
      <c r="J1378" s="3">
        <v>45139</v>
      </c>
      <c r="K1378" s="3">
        <v>45093</v>
      </c>
      <c r="M1378" s="8" t="str">
        <f>IFERROR(IF(I1378="Booked",VLOOKUP(K1378,'FIN CAL LOOKUP'!$A:$J,7,1),IF(I1378="Complete",VLOOKUP(J1378,'FIN CAL LOOKUP'!$A:$J,7,1),VLOOKUP(D1378,'FIN CAL LOOKUP'!$A:$J,7,1))),"Not Applicable")</f>
        <v>AUG, FY24</v>
      </c>
      <c r="N1378" s="8" t="str">
        <f>IFERROR(IF(I1378="Booked",VLOOKUP(K1378,'FIN CAL LOOKUP'!$A:$J,10,1),IF(I1378="Complete",VLOOKUP(J1378,'FIN CAL LOOKUP'!$A:$J,10,1),VLOOKUP(D1378,'FIN CAL LOOKUP'!$A:$J,10,1))),"Not Applicable")</f>
        <v>Q1, FY24</v>
      </c>
    </row>
    <row r="1379" spans="1:14" x14ac:dyDescent="0.25">
      <c r="A1379" t="s">
        <v>30</v>
      </c>
      <c r="B1379" t="s">
        <v>260</v>
      </c>
      <c r="C1379" t="s">
        <v>32</v>
      </c>
      <c r="D1379" s="3">
        <v>45132</v>
      </c>
      <c r="E1379" t="s">
        <v>279</v>
      </c>
      <c r="F1379" t="s">
        <v>280</v>
      </c>
      <c r="G1379" t="s">
        <v>281</v>
      </c>
      <c r="H1379" t="s">
        <v>9</v>
      </c>
      <c r="I1379" t="s">
        <v>17</v>
      </c>
      <c r="J1379" s="3">
        <v>45138</v>
      </c>
      <c r="K1379" s="3">
        <v>45093</v>
      </c>
      <c r="M1379" s="8" t="str">
        <f>IFERROR(IF(I1379="Booked",VLOOKUP(K1379,'FIN CAL LOOKUP'!$A:$J,7,1),IF(I1379="Complete",VLOOKUP(J1379,'FIN CAL LOOKUP'!$A:$J,7,1),VLOOKUP(D1379,'FIN CAL LOOKUP'!$A:$J,7,1))),"Not Applicable")</f>
        <v>AUG, FY24</v>
      </c>
      <c r="N1379" s="8" t="str">
        <f>IFERROR(IF(I1379="Booked",VLOOKUP(K1379,'FIN CAL LOOKUP'!$A:$J,10,1),IF(I1379="Complete",VLOOKUP(J1379,'FIN CAL LOOKUP'!$A:$J,10,1),VLOOKUP(D1379,'FIN CAL LOOKUP'!$A:$J,10,1))),"Not Applicable")</f>
        <v>Q1, FY24</v>
      </c>
    </row>
    <row r="1380" spans="1:14" x14ac:dyDescent="0.25">
      <c r="A1380" t="s">
        <v>30</v>
      </c>
      <c r="B1380" t="s">
        <v>260</v>
      </c>
      <c r="C1380" t="s">
        <v>32</v>
      </c>
      <c r="D1380" s="3">
        <v>45132</v>
      </c>
      <c r="E1380" t="s">
        <v>279</v>
      </c>
      <c r="F1380" t="s">
        <v>280</v>
      </c>
      <c r="G1380" t="s">
        <v>281</v>
      </c>
      <c r="H1380" t="s">
        <v>10</v>
      </c>
      <c r="I1380" t="s">
        <v>17</v>
      </c>
      <c r="J1380" s="3">
        <v>45138</v>
      </c>
      <c r="K1380" s="3">
        <v>45093</v>
      </c>
      <c r="L1380" t="s">
        <v>283</v>
      </c>
      <c r="M1380" s="8" t="str">
        <f>IFERROR(IF(I1380="Booked",VLOOKUP(K1380,'FIN CAL LOOKUP'!$A:$J,7,1),IF(I1380="Complete",VLOOKUP(J1380,'FIN CAL LOOKUP'!$A:$J,7,1),VLOOKUP(D1380,'FIN CAL LOOKUP'!$A:$J,7,1))),"Not Applicable")</f>
        <v>AUG, FY24</v>
      </c>
      <c r="N1380" s="8" t="str">
        <f>IFERROR(IF(I1380="Booked",VLOOKUP(K1380,'FIN CAL LOOKUP'!$A:$J,10,1),IF(I1380="Complete",VLOOKUP(J1380,'FIN CAL LOOKUP'!$A:$J,10,1),VLOOKUP(D1380,'FIN CAL LOOKUP'!$A:$J,10,1))),"Not Applicable")</f>
        <v>Q1, FY24</v>
      </c>
    </row>
    <row r="1381" spans="1:14" x14ac:dyDescent="0.25">
      <c r="A1381" t="s">
        <v>30</v>
      </c>
      <c r="B1381" t="s">
        <v>260</v>
      </c>
      <c r="C1381" t="s">
        <v>32</v>
      </c>
      <c r="D1381" s="3">
        <v>45132</v>
      </c>
      <c r="E1381" t="s">
        <v>279</v>
      </c>
      <c r="F1381" t="s">
        <v>280</v>
      </c>
      <c r="G1381" t="s">
        <v>281</v>
      </c>
      <c r="H1381" t="s">
        <v>11</v>
      </c>
      <c r="I1381" t="s">
        <v>17</v>
      </c>
      <c r="J1381" s="3">
        <v>45138</v>
      </c>
      <c r="K1381" s="3">
        <v>45093</v>
      </c>
      <c r="M1381" s="8" t="str">
        <f>IFERROR(IF(I1381="Booked",VLOOKUP(K1381,'FIN CAL LOOKUP'!$A:$J,7,1),IF(I1381="Complete",VLOOKUP(J1381,'FIN CAL LOOKUP'!$A:$J,7,1),VLOOKUP(D1381,'FIN CAL LOOKUP'!$A:$J,7,1))),"Not Applicable")</f>
        <v>AUG, FY24</v>
      </c>
      <c r="N1381" s="8" t="str">
        <f>IFERROR(IF(I1381="Booked",VLOOKUP(K1381,'FIN CAL LOOKUP'!$A:$J,10,1),IF(I1381="Complete",VLOOKUP(J1381,'FIN CAL LOOKUP'!$A:$J,10,1),VLOOKUP(D1381,'FIN CAL LOOKUP'!$A:$J,10,1))),"Not Applicable")</f>
        <v>Q1, FY24</v>
      </c>
    </row>
    <row r="1382" spans="1:14" x14ac:dyDescent="0.25">
      <c r="A1382" t="s">
        <v>12</v>
      </c>
      <c r="B1382" t="s">
        <v>13</v>
      </c>
      <c r="C1382" t="s">
        <v>16</v>
      </c>
      <c r="D1382" s="3">
        <v>45131</v>
      </c>
      <c r="E1382" t="s">
        <v>284</v>
      </c>
      <c r="F1382" t="s">
        <v>285</v>
      </c>
      <c r="G1382" t="s">
        <v>286</v>
      </c>
      <c r="H1382" t="s">
        <v>4</v>
      </c>
      <c r="I1382" t="s">
        <v>17</v>
      </c>
      <c r="J1382" s="3">
        <v>45135</v>
      </c>
      <c r="K1382" s="3">
        <v>45120</v>
      </c>
      <c r="M1382" s="8" t="str">
        <f>IFERROR(IF(I1382="Booked",VLOOKUP(K1382,'FIN CAL LOOKUP'!$A:$J,7,1),IF(I1382="Complete",VLOOKUP(J1382,'FIN CAL LOOKUP'!$A:$J,7,1),VLOOKUP(D1382,'FIN CAL LOOKUP'!$A:$J,7,1))),"Not Applicable")</f>
        <v>AUG, FY24</v>
      </c>
      <c r="N1382" s="8" t="str">
        <f>IFERROR(IF(I1382="Booked",VLOOKUP(K1382,'FIN CAL LOOKUP'!$A:$J,10,1),IF(I1382="Complete",VLOOKUP(J1382,'FIN CAL LOOKUP'!$A:$J,10,1),VLOOKUP(D1382,'FIN CAL LOOKUP'!$A:$J,10,1))),"Not Applicable")</f>
        <v>Q1, FY24</v>
      </c>
    </row>
    <row r="1383" spans="1:14" x14ac:dyDescent="0.25">
      <c r="A1383" t="s">
        <v>12</v>
      </c>
      <c r="B1383" t="s">
        <v>13</v>
      </c>
      <c r="C1383" t="s">
        <v>16</v>
      </c>
      <c r="D1383" s="3">
        <v>45131</v>
      </c>
      <c r="E1383" t="s">
        <v>284</v>
      </c>
      <c r="F1383" t="s">
        <v>285</v>
      </c>
      <c r="G1383" t="s">
        <v>286</v>
      </c>
      <c r="H1383" t="s">
        <v>7</v>
      </c>
      <c r="I1383" t="s">
        <v>17</v>
      </c>
      <c r="J1383" s="3">
        <v>45138</v>
      </c>
      <c r="K1383" s="3">
        <v>45120</v>
      </c>
      <c r="M1383" s="8" t="str">
        <f>IFERROR(IF(I1383="Booked",VLOOKUP(K1383,'FIN CAL LOOKUP'!$A:$J,7,1),IF(I1383="Complete",VLOOKUP(J1383,'FIN CAL LOOKUP'!$A:$J,7,1),VLOOKUP(D1383,'FIN CAL LOOKUP'!$A:$J,7,1))),"Not Applicable")</f>
        <v>AUG, FY24</v>
      </c>
      <c r="N1383" s="8" t="str">
        <f>IFERROR(IF(I1383="Booked",VLOOKUP(K1383,'FIN CAL LOOKUP'!$A:$J,10,1),IF(I1383="Complete",VLOOKUP(J1383,'FIN CAL LOOKUP'!$A:$J,10,1),VLOOKUP(D1383,'FIN CAL LOOKUP'!$A:$J,10,1))),"Not Applicable")</f>
        <v>Q1, FY24</v>
      </c>
    </row>
    <row r="1384" spans="1:14" x14ac:dyDescent="0.25">
      <c r="A1384" t="s">
        <v>12</v>
      </c>
      <c r="B1384" t="s">
        <v>13</v>
      </c>
      <c r="C1384" t="s">
        <v>16</v>
      </c>
      <c r="D1384" s="3">
        <v>45131</v>
      </c>
      <c r="E1384" t="s">
        <v>284</v>
      </c>
      <c r="F1384" t="s">
        <v>285</v>
      </c>
      <c r="G1384" t="s">
        <v>286</v>
      </c>
      <c r="H1384" t="s">
        <v>1366</v>
      </c>
      <c r="I1384" t="s">
        <v>17</v>
      </c>
      <c r="J1384" s="3">
        <v>45394</v>
      </c>
      <c r="K1384" s="3">
        <v>45351</v>
      </c>
      <c r="M1384" s="8" t="str">
        <f>IFERROR(IF(I1384="Booked",VLOOKUP(K1384,'FIN CAL LOOKUP'!$A:$J,7,1),IF(I1384="Complete",VLOOKUP(J1384,'FIN CAL LOOKUP'!$A:$J,7,1),VLOOKUP(D1384,'FIN CAL LOOKUP'!$A:$J,7,1))),"Not Applicable")</f>
        <v>APR, FY24</v>
      </c>
      <c r="N1384" s="8" t="str">
        <f>IFERROR(IF(I1384="Booked",VLOOKUP(K1384,'FIN CAL LOOKUP'!$A:$J,10,1),IF(I1384="Complete",VLOOKUP(J1384,'FIN CAL LOOKUP'!$A:$J,10,1),VLOOKUP(D1384,'FIN CAL LOOKUP'!$A:$J,10,1))),"Not Applicable")</f>
        <v>Q4, FY24</v>
      </c>
    </row>
    <row r="1385" spans="1:14" x14ac:dyDescent="0.25">
      <c r="A1385" t="s">
        <v>12</v>
      </c>
      <c r="B1385" t="s">
        <v>13</v>
      </c>
      <c r="C1385" t="s">
        <v>16</v>
      </c>
      <c r="D1385" s="3">
        <v>45131</v>
      </c>
      <c r="E1385" t="s">
        <v>284</v>
      </c>
      <c r="F1385" t="s">
        <v>285</v>
      </c>
      <c r="G1385" t="s">
        <v>286</v>
      </c>
      <c r="H1385" t="s">
        <v>1367</v>
      </c>
      <c r="I1385" t="s">
        <v>17</v>
      </c>
      <c r="J1385" s="3">
        <v>45393</v>
      </c>
      <c r="K1385" s="3">
        <v>45351</v>
      </c>
      <c r="M1385" s="8" t="str">
        <f>IFERROR(IF(I1385="Booked",VLOOKUP(K1385,'FIN CAL LOOKUP'!$A:$J,7,1),IF(I1385="Complete",VLOOKUP(J1385,'FIN CAL LOOKUP'!$A:$J,7,1),VLOOKUP(D1385,'FIN CAL LOOKUP'!$A:$J,7,1))),"Not Applicable")</f>
        <v>APR, FY24</v>
      </c>
      <c r="N1385" s="8" t="str">
        <f>IFERROR(IF(I1385="Booked",VLOOKUP(K1385,'FIN CAL LOOKUP'!$A:$J,10,1),IF(I1385="Complete",VLOOKUP(J1385,'FIN CAL LOOKUP'!$A:$J,10,1),VLOOKUP(D1385,'FIN CAL LOOKUP'!$A:$J,10,1))),"Not Applicable")</f>
        <v>Q4, FY24</v>
      </c>
    </row>
    <row r="1386" spans="1:14" x14ac:dyDescent="0.25">
      <c r="A1386" t="s">
        <v>12</v>
      </c>
      <c r="B1386" t="s">
        <v>13</v>
      </c>
      <c r="C1386" t="s">
        <v>16</v>
      </c>
      <c r="D1386" s="3">
        <v>45131</v>
      </c>
      <c r="E1386" t="s">
        <v>284</v>
      </c>
      <c r="F1386" t="s">
        <v>285</v>
      </c>
      <c r="G1386" t="s">
        <v>286</v>
      </c>
      <c r="H1386" t="s">
        <v>1368</v>
      </c>
      <c r="I1386" t="s">
        <v>17</v>
      </c>
      <c r="J1386" s="3">
        <v>45393</v>
      </c>
      <c r="K1386" s="3">
        <v>45351</v>
      </c>
      <c r="M1386" s="8" t="str">
        <f>IFERROR(IF(I1386="Booked",VLOOKUP(K1386,'FIN CAL LOOKUP'!$A:$J,7,1),IF(I1386="Complete",VLOOKUP(J1386,'FIN CAL LOOKUP'!$A:$J,7,1),VLOOKUP(D1386,'FIN CAL LOOKUP'!$A:$J,7,1))),"Not Applicable")</f>
        <v>APR, FY24</v>
      </c>
      <c r="N1386" s="8" t="str">
        <f>IFERROR(IF(I1386="Booked",VLOOKUP(K1386,'FIN CAL LOOKUP'!$A:$J,10,1),IF(I1386="Complete",VLOOKUP(J1386,'FIN CAL LOOKUP'!$A:$J,10,1),VLOOKUP(D1386,'FIN CAL LOOKUP'!$A:$J,10,1))),"Not Applicable")</f>
        <v>Q4, FY24</v>
      </c>
    </row>
    <row r="1387" spans="1:14" x14ac:dyDescent="0.25">
      <c r="A1387" t="s">
        <v>12</v>
      </c>
      <c r="B1387" t="s">
        <v>13</v>
      </c>
      <c r="C1387" t="s">
        <v>16</v>
      </c>
      <c r="D1387" s="3">
        <v>45131</v>
      </c>
      <c r="E1387" t="s">
        <v>284</v>
      </c>
      <c r="F1387" t="s">
        <v>285</v>
      </c>
      <c r="G1387" t="s">
        <v>286</v>
      </c>
      <c r="H1387" t="s">
        <v>1369</v>
      </c>
      <c r="I1387" t="s">
        <v>17</v>
      </c>
      <c r="J1387" s="3">
        <v>45394</v>
      </c>
      <c r="K1387" s="3">
        <v>45351</v>
      </c>
      <c r="M1387" s="8" t="str">
        <f>IFERROR(IF(I1387="Booked",VLOOKUP(K1387,'FIN CAL LOOKUP'!$A:$J,7,1),IF(I1387="Complete",VLOOKUP(J1387,'FIN CAL LOOKUP'!$A:$J,7,1),VLOOKUP(D1387,'FIN CAL LOOKUP'!$A:$J,7,1))),"Not Applicable")</f>
        <v>APR, FY24</v>
      </c>
      <c r="N1387" s="8" t="str">
        <f>IFERROR(IF(I1387="Booked",VLOOKUP(K1387,'FIN CAL LOOKUP'!$A:$J,10,1),IF(I1387="Complete",VLOOKUP(J1387,'FIN CAL LOOKUP'!$A:$J,10,1),VLOOKUP(D1387,'FIN CAL LOOKUP'!$A:$J,10,1))),"Not Applicable")</f>
        <v>Q4, FY24</v>
      </c>
    </row>
    <row r="1388" spans="1:14" x14ac:dyDescent="0.25">
      <c r="A1388" t="s">
        <v>12</v>
      </c>
      <c r="B1388" t="s">
        <v>13</v>
      </c>
      <c r="C1388" t="s">
        <v>16</v>
      </c>
      <c r="D1388" s="3">
        <v>45131</v>
      </c>
      <c r="E1388" t="s">
        <v>284</v>
      </c>
      <c r="F1388" t="s">
        <v>285</v>
      </c>
      <c r="G1388" t="s">
        <v>286</v>
      </c>
      <c r="H1388" t="s">
        <v>1370</v>
      </c>
      <c r="I1388" t="s">
        <v>17</v>
      </c>
      <c r="J1388" s="3">
        <v>45394</v>
      </c>
      <c r="K1388" s="3">
        <v>45351</v>
      </c>
      <c r="M1388" s="8" t="str">
        <f>IFERROR(IF(I1388="Booked",VLOOKUP(K1388,'FIN CAL LOOKUP'!$A:$J,7,1),IF(I1388="Complete",VLOOKUP(J1388,'FIN CAL LOOKUP'!$A:$J,7,1),VLOOKUP(D1388,'FIN CAL LOOKUP'!$A:$J,7,1))),"Not Applicable")</f>
        <v>APR, FY24</v>
      </c>
      <c r="N1388" s="8" t="str">
        <f>IFERROR(IF(I1388="Booked",VLOOKUP(K1388,'FIN CAL LOOKUP'!$A:$J,10,1),IF(I1388="Complete",VLOOKUP(J1388,'FIN CAL LOOKUP'!$A:$J,10,1),VLOOKUP(D1388,'FIN CAL LOOKUP'!$A:$J,10,1))),"Not Applicable")</f>
        <v>Q4, FY24</v>
      </c>
    </row>
    <row r="1389" spans="1:14" x14ac:dyDescent="0.25">
      <c r="A1389" t="s">
        <v>12</v>
      </c>
      <c r="B1389" t="s">
        <v>13</v>
      </c>
      <c r="C1389" t="s">
        <v>16</v>
      </c>
      <c r="D1389" s="3">
        <v>45131</v>
      </c>
      <c r="E1389" t="s">
        <v>284</v>
      </c>
      <c r="F1389" t="s">
        <v>285</v>
      </c>
      <c r="G1389" t="s">
        <v>286</v>
      </c>
      <c r="H1389" t="s">
        <v>8</v>
      </c>
      <c r="I1389" t="s">
        <v>17</v>
      </c>
      <c r="J1389" s="3">
        <v>45132</v>
      </c>
      <c r="K1389" s="3">
        <v>45120</v>
      </c>
      <c r="M1389" s="8" t="str">
        <f>IFERROR(IF(I1389="Booked",VLOOKUP(K1389,'FIN CAL LOOKUP'!$A:$J,7,1),IF(I1389="Complete",VLOOKUP(J1389,'FIN CAL LOOKUP'!$A:$J,7,1),VLOOKUP(D1389,'FIN CAL LOOKUP'!$A:$J,7,1))),"Not Applicable")</f>
        <v>AUG, FY24</v>
      </c>
      <c r="N1389" s="8" t="str">
        <f>IFERROR(IF(I1389="Booked",VLOOKUP(K1389,'FIN CAL LOOKUP'!$A:$J,10,1),IF(I1389="Complete",VLOOKUP(J1389,'FIN CAL LOOKUP'!$A:$J,10,1),VLOOKUP(D1389,'FIN CAL LOOKUP'!$A:$J,10,1))),"Not Applicable")</f>
        <v>Q1, FY24</v>
      </c>
    </row>
    <row r="1390" spans="1:14" x14ac:dyDescent="0.25">
      <c r="A1390" t="s">
        <v>12</v>
      </c>
      <c r="B1390" t="s">
        <v>13</v>
      </c>
      <c r="C1390" t="s">
        <v>16</v>
      </c>
      <c r="D1390" s="3">
        <v>45131</v>
      </c>
      <c r="E1390" t="s">
        <v>284</v>
      </c>
      <c r="F1390" t="s">
        <v>285</v>
      </c>
      <c r="G1390" t="s">
        <v>286</v>
      </c>
      <c r="H1390" t="s">
        <v>9</v>
      </c>
      <c r="I1390" t="s">
        <v>17</v>
      </c>
      <c r="J1390" s="3">
        <v>45131</v>
      </c>
      <c r="K1390" s="3">
        <v>45120</v>
      </c>
      <c r="M1390" s="8" t="str">
        <f>IFERROR(IF(I1390="Booked",VLOOKUP(K1390,'FIN CAL LOOKUP'!$A:$J,7,1),IF(I1390="Complete",VLOOKUP(J1390,'FIN CAL LOOKUP'!$A:$J,7,1),VLOOKUP(D1390,'FIN CAL LOOKUP'!$A:$J,7,1))),"Not Applicable")</f>
        <v>AUG, FY24</v>
      </c>
      <c r="N1390" s="8" t="str">
        <f>IFERROR(IF(I1390="Booked",VLOOKUP(K1390,'FIN CAL LOOKUP'!$A:$J,10,1),IF(I1390="Complete",VLOOKUP(J1390,'FIN CAL LOOKUP'!$A:$J,10,1),VLOOKUP(D1390,'FIN CAL LOOKUP'!$A:$J,10,1))),"Not Applicable")</f>
        <v>Q1, FY24</v>
      </c>
    </row>
    <row r="1391" spans="1:14" x14ac:dyDescent="0.25">
      <c r="A1391" t="s">
        <v>12</v>
      </c>
      <c r="B1391" t="s">
        <v>13</v>
      </c>
      <c r="C1391" t="s">
        <v>16</v>
      </c>
      <c r="D1391" s="3">
        <v>45131</v>
      </c>
      <c r="E1391" t="s">
        <v>284</v>
      </c>
      <c r="F1391" t="s">
        <v>285</v>
      </c>
      <c r="G1391" t="s">
        <v>286</v>
      </c>
      <c r="H1391" t="s">
        <v>10</v>
      </c>
      <c r="I1391" t="s">
        <v>17</v>
      </c>
      <c r="J1391" s="3">
        <v>45131</v>
      </c>
      <c r="K1391" s="3">
        <v>45120</v>
      </c>
      <c r="M1391" s="8" t="str">
        <f>IFERROR(IF(I1391="Booked",VLOOKUP(K1391,'FIN CAL LOOKUP'!$A:$J,7,1),IF(I1391="Complete",VLOOKUP(J1391,'FIN CAL LOOKUP'!$A:$J,7,1),VLOOKUP(D1391,'FIN CAL LOOKUP'!$A:$J,7,1))),"Not Applicable")</f>
        <v>AUG, FY24</v>
      </c>
      <c r="N1391" s="8" t="str">
        <f>IFERROR(IF(I1391="Booked",VLOOKUP(K1391,'FIN CAL LOOKUP'!$A:$J,10,1),IF(I1391="Complete",VLOOKUP(J1391,'FIN CAL LOOKUP'!$A:$J,10,1),VLOOKUP(D1391,'FIN CAL LOOKUP'!$A:$J,10,1))),"Not Applicable")</f>
        <v>Q1, FY24</v>
      </c>
    </row>
    <row r="1392" spans="1:14" x14ac:dyDescent="0.25">
      <c r="A1392" t="s">
        <v>12</v>
      </c>
      <c r="B1392" t="s">
        <v>13</v>
      </c>
      <c r="C1392" t="s">
        <v>16</v>
      </c>
      <c r="D1392" s="3">
        <v>45131</v>
      </c>
      <c r="E1392" t="s">
        <v>284</v>
      </c>
      <c r="F1392" t="s">
        <v>285</v>
      </c>
      <c r="G1392" t="s">
        <v>286</v>
      </c>
      <c r="H1392" t="s">
        <v>10</v>
      </c>
      <c r="I1392" t="s">
        <v>17</v>
      </c>
      <c r="J1392" s="3">
        <v>45239</v>
      </c>
      <c r="K1392" s="3">
        <v>45239</v>
      </c>
      <c r="M1392" s="8" t="str">
        <f>IFERROR(IF(I1392="Booked",VLOOKUP(K1392,'FIN CAL LOOKUP'!$A:$J,7,1),IF(I1392="Complete",VLOOKUP(J1392,'FIN CAL LOOKUP'!$A:$J,7,1),VLOOKUP(D1392,'FIN CAL LOOKUP'!$A:$J,7,1))),"Not Applicable")</f>
        <v>NOV, FY24</v>
      </c>
      <c r="N1392" s="8" t="str">
        <f>IFERROR(IF(I1392="Booked",VLOOKUP(K1392,'FIN CAL LOOKUP'!$A:$J,10,1),IF(I1392="Complete",VLOOKUP(J1392,'FIN CAL LOOKUP'!$A:$J,10,1),VLOOKUP(D1392,'FIN CAL LOOKUP'!$A:$J,10,1))),"Not Applicable")</f>
        <v>Q2, FY24</v>
      </c>
    </row>
    <row r="1393" spans="1:14" x14ac:dyDescent="0.25">
      <c r="A1393" t="s">
        <v>12</v>
      </c>
      <c r="B1393" t="s">
        <v>13</v>
      </c>
      <c r="C1393" t="s">
        <v>16</v>
      </c>
      <c r="D1393" s="3">
        <v>45131</v>
      </c>
      <c r="E1393" t="s">
        <v>284</v>
      </c>
      <c r="F1393" t="s">
        <v>285</v>
      </c>
      <c r="G1393" t="s">
        <v>286</v>
      </c>
      <c r="H1393" t="s">
        <v>11</v>
      </c>
      <c r="I1393" t="s">
        <v>17</v>
      </c>
      <c r="J1393" s="3">
        <v>45135</v>
      </c>
      <c r="K1393" s="3">
        <v>45120</v>
      </c>
      <c r="M1393" s="8" t="str">
        <f>IFERROR(IF(I1393="Booked",VLOOKUP(K1393,'FIN CAL LOOKUP'!$A:$J,7,1),IF(I1393="Complete",VLOOKUP(J1393,'FIN CAL LOOKUP'!$A:$J,7,1),VLOOKUP(D1393,'FIN CAL LOOKUP'!$A:$J,7,1))),"Not Applicable")</f>
        <v>AUG, FY24</v>
      </c>
      <c r="N1393" s="8" t="str">
        <f>IFERROR(IF(I1393="Booked",VLOOKUP(K1393,'FIN CAL LOOKUP'!$A:$J,10,1),IF(I1393="Complete",VLOOKUP(J1393,'FIN CAL LOOKUP'!$A:$J,10,1),VLOOKUP(D1393,'FIN CAL LOOKUP'!$A:$J,10,1))),"Not Applicable")</f>
        <v>Q1, FY24</v>
      </c>
    </row>
    <row r="1394" spans="1:14" x14ac:dyDescent="0.25">
      <c r="A1394" t="s">
        <v>12</v>
      </c>
      <c r="B1394" t="s">
        <v>51</v>
      </c>
      <c r="C1394" t="s">
        <v>52</v>
      </c>
      <c r="D1394" s="3">
        <v>45131</v>
      </c>
      <c r="E1394" t="s">
        <v>287</v>
      </c>
      <c r="F1394" t="s">
        <v>288</v>
      </c>
      <c r="G1394" t="s">
        <v>289</v>
      </c>
      <c r="H1394" t="s">
        <v>4</v>
      </c>
      <c r="I1394" t="s">
        <v>17</v>
      </c>
      <c r="J1394" s="3">
        <v>45135</v>
      </c>
      <c r="K1394" s="3">
        <v>45123</v>
      </c>
      <c r="M1394" s="8" t="str">
        <f>IFERROR(IF(I1394="Booked",VLOOKUP(K1394,'FIN CAL LOOKUP'!$A:$J,7,1),IF(I1394="Complete",VLOOKUP(J1394,'FIN CAL LOOKUP'!$A:$J,7,1),VLOOKUP(D1394,'FIN CAL LOOKUP'!$A:$J,7,1))),"Not Applicable")</f>
        <v>AUG, FY24</v>
      </c>
      <c r="N1394" s="8" t="str">
        <f>IFERROR(IF(I1394="Booked",VLOOKUP(K1394,'FIN CAL LOOKUP'!$A:$J,10,1),IF(I1394="Complete",VLOOKUP(J1394,'FIN CAL LOOKUP'!$A:$J,10,1),VLOOKUP(D1394,'FIN CAL LOOKUP'!$A:$J,10,1))),"Not Applicable")</f>
        <v>Q1, FY24</v>
      </c>
    </row>
    <row r="1395" spans="1:14" x14ac:dyDescent="0.25">
      <c r="A1395" t="s">
        <v>12</v>
      </c>
      <c r="B1395" t="s">
        <v>51</v>
      </c>
      <c r="C1395" t="s">
        <v>52</v>
      </c>
      <c r="D1395" s="3">
        <v>45131</v>
      </c>
      <c r="E1395" t="s">
        <v>287</v>
      </c>
      <c r="F1395" t="s">
        <v>288</v>
      </c>
      <c r="G1395" t="s">
        <v>289</v>
      </c>
      <c r="H1395" t="s">
        <v>7</v>
      </c>
      <c r="I1395" t="s">
        <v>17</v>
      </c>
      <c r="J1395" s="3">
        <v>45135</v>
      </c>
      <c r="K1395" s="3">
        <v>45123</v>
      </c>
      <c r="M1395" s="8" t="str">
        <f>IFERROR(IF(I1395="Booked",VLOOKUP(K1395,'FIN CAL LOOKUP'!$A:$J,7,1),IF(I1395="Complete",VLOOKUP(J1395,'FIN CAL LOOKUP'!$A:$J,7,1),VLOOKUP(D1395,'FIN CAL LOOKUP'!$A:$J,7,1))),"Not Applicable")</f>
        <v>AUG, FY24</v>
      </c>
      <c r="N1395" s="8" t="str">
        <f>IFERROR(IF(I1395="Booked",VLOOKUP(K1395,'FIN CAL LOOKUP'!$A:$J,10,1),IF(I1395="Complete",VLOOKUP(J1395,'FIN CAL LOOKUP'!$A:$J,10,1),VLOOKUP(D1395,'FIN CAL LOOKUP'!$A:$J,10,1))),"Not Applicable")</f>
        <v>Q1, FY24</v>
      </c>
    </row>
    <row r="1396" spans="1:14" x14ac:dyDescent="0.25">
      <c r="A1396" t="s">
        <v>12</v>
      </c>
      <c r="B1396" t="s">
        <v>51</v>
      </c>
      <c r="C1396" t="s">
        <v>52</v>
      </c>
      <c r="D1396" s="3">
        <v>45131</v>
      </c>
      <c r="E1396" t="s">
        <v>287</v>
      </c>
      <c r="F1396" t="s">
        <v>288</v>
      </c>
      <c r="G1396" t="s">
        <v>289</v>
      </c>
      <c r="H1396" t="s">
        <v>1366</v>
      </c>
      <c r="I1396" t="s">
        <v>5</v>
      </c>
      <c r="J1396" s="3"/>
      <c r="K1396" s="3">
        <v>45754</v>
      </c>
      <c r="M1396" s="8" t="str">
        <f>IFERROR(IF(I1396="Booked",VLOOKUP(K1396,'FIN CAL LOOKUP'!$A:$J,7,1),IF(I1396="Complete",VLOOKUP(J1396,'FIN CAL LOOKUP'!$A:$J,7,1),VLOOKUP(D1396,'FIN CAL LOOKUP'!$A:$J,7,1))),"Not Applicable")</f>
        <v>APR, FY25</v>
      </c>
      <c r="N1396" s="8" t="str">
        <f>IFERROR(IF(I1396="Booked",VLOOKUP(K1396,'FIN CAL LOOKUP'!$A:$J,10,1),IF(I1396="Complete",VLOOKUP(J1396,'FIN CAL LOOKUP'!$A:$J,10,1),VLOOKUP(D1396,'FIN CAL LOOKUP'!$A:$J,10,1))),"Not Applicable")</f>
        <v>Q4, FY25</v>
      </c>
    </row>
    <row r="1397" spans="1:14" x14ac:dyDescent="0.25">
      <c r="A1397" t="s">
        <v>12</v>
      </c>
      <c r="B1397" t="s">
        <v>51</v>
      </c>
      <c r="C1397" t="s">
        <v>52</v>
      </c>
      <c r="D1397" s="3">
        <v>45131</v>
      </c>
      <c r="E1397" t="s">
        <v>287</v>
      </c>
      <c r="F1397" t="s">
        <v>288</v>
      </c>
      <c r="G1397" t="s">
        <v>289</v>
      </c>
      <c r="H1397" t="s">
        <v>1366</v>
      </c>
      <c r="I1397" t="s">
        <v>17</v>
      </c>
      <c r="J1397" s="3">
        <v>45433</v>
      </c>
      <c r="K1397" s="3">
        <v>45351</v>
      </c>
      <c r="M1397" s="8" t="str">
        <f>IFERROR(IF(I1397="Booked",VLOOKUP(K1397,'FIN CAL LOOKUP'!$A:$J,7,1),IF(I1397="Complete",VLOOKUP(J1397,'FIN CAL LOOKUP'!$A:$J,7,1),VLOOKUP(D1397,'FIN CAL LOOKUP'!$A:$J,7,1))),"Not Applicable")</f>
        <v>MAY, FY24</v>
      </c>
      <c r="N1397" s="8" t="str">
        <f>IFERROR(IF(I1397="Booked",VLOOKUP(K1397,'FIN CAL LOOKUP'!$A:$J,10,1),IF(I1397="Complete",VLOOKUP(J1397,'FIN CAL LOOKUP'!$A:$J,10,1),VLOOKUP(D1397,'FIN CAL LOOKUP'!$A:$J,10,1))),"Not Applicable")</f>
        <v>Q4, FY24</v>
      </c>
    </row>
    <row r="1398" spans="1:14" x14ac:dyDescent="0.25">
      <c r="A1398" t="s">
        <v>12</v>
      </c>
      <c r="B1398" t="s">
        <v>51</v>
      </c>
      <c r="C1398" t="s">
        <v>52</v>
      </c>
      <c r="D1398" s="3">
        <v>45131</v>
      </c>
      <c r="E1398" t="s">
        <v>287</v>
      </c>
      <c r="F1398" t="s">
        <v>288</v>
      </c>
      <c r="G1398" t="s">
        <v>289</v>
      </c>
      <c r="H1398" t="s">
        <v>1367</v>
      </c>
      <c r="I1398" t="s">
        <v>5</v>
      </c>
      <c r="J1398" s="3"/>
      <c r="K1398" s="3">
        <v>45754</v>
      </c>
      <c r="M1398" s="8" t="str">
        <f>IFERROR(IF(I1398="Booked",VLOOKUP(K1398,'FIN CAL LOOKUP'!$A:$J,7,1),IF(I1398="Complete",VLOOKUP(J1398,'FIN CAL LOOKUP'!$A:$J,7,1),VLOOKUP(D1398,'FIN CAL LOOKUP'!$A:$J,7,1))),"Not Applicable")</f>
        <v>APR, FY25</v>
      </c>
      <c r="N1398" s="8" t="str">
        <f>IFERROR(IF(I1398="Booked",VLOOKUP(K1398,'FIN CAL LOOKUP'!$A:$J,10,1),IF(I1398="Complete",VLOOKUP(J1398,'FIN CAL LOOKUP'!$A:$J,10,1),VLOOKUP(D1398,'FIN CAL LOOKUP'!$A:$J,10,1))),"Not Applicable")</f>
        <v>Q4, FY25</v>
      </c>
    </row>
    <row r="1399" spans="1:14" x14ac:dyDescent="0.25">
      <c r="A1399" t="s">
        <v>12</v>
      </c>
      <c r="B1399" t="s">
        <v>51</v>
      </c>
      <c r="C1399" t="s">
        <v>52</v>
      </c>
      <c r="D1399" s="3">
        <v>45131</v>
      </c>
      <c r="E1399" t="s">
        <v>287</v>
      </c>
      <c r="F1399" t="s">
        <v>288</v>
      </c>
      <c r="G1399" t="s">
        <v>289</v>
      </c>
      <c r="H1399" t="s">
        <v>1367</v>
      </c>
      <c r="I1399" t="s">
        <v>17</v>
      </c>
      <c r="J1399" s="3">
        <v>45433</v>
      </c>
      <c r="K1399" s="3">
        <v>45351</v>
      </c>
      <c r="M1399" s="8" t="str">
        <f>IFERROR(IF(I1399="Booked",VLOOKUP(K1399,'FIN CAL LOOKUP'!$A:$J,7,1),IF(I1399="Complete",VLOOKUP(J1399,'FIN CAL LOOKUP'!$A:$J,7,1),VLOOKUP(D1399,'FIN CAL LOOKUP'!$A:$J,7,1))),"Not Applicable")</f>
        <v>MAY, FY24</v>
      </c>
      <c r="N1399" s="8" t="str">
        <f>IFERROR(IF(I1399="Booked",VLOOKUP(K1399,'FIN CAL LOOKUP'!$A:$J,10,1),IF(I1399="Complete",VLOOKUP(J1399,'FIN CAL LOOKUP'!$A:$J,10,1),VLOOKUP(D1399,'FIN CAL LOOKUP'!$A:$J,10,1))),"Not Applicable")</f>
        <v>Q4, FY24</v>
      </c>
    </row>
    <row r="1400" spans="1:14" x14ac:dyDescent="0.25">
      <c r="A1400" t="s">
        <v>12</v>
      </c>
      <c r="B1400" t="s">
        <v>51</v>
      </c>
      <c r="C1400" t="s">
        <v>52</v>
      </c>
      <c r="D1400" s="3">
        <v>45131</v>
      </c>
      <c r="E1400" t="s">
        <v>287</v>
      </c>
      <c r="F1400" t="s">
        <v>288</v>
      </c>
      <c r="G1400" t="s">
        <v>289</v>
      </c>
      <c r="H1400" t="s">
        <v>1368</v>
      </c>
      <c r="I1400" t="s">
        <v>5</v>
      </c>
      <c r="J1400" s="3"/>
      <c r="K1400" s="3">
        <v>45754</v>
      </c>
      <c r="M1400" s="8" t="str">
        <f>IFERROR(IF(I1400="Booked",VLOOKUP(K1400,'FIN CAL LOOKUP'!$A:$J,7,1),IF(I1400="Complete",VLOOKUP(J1400,'FIN CAL LOOKUP'!$A:$J,7,1),VLOOKUP(D1400,'FIN CAL LOOKUP'!$A:$J,7,1))),"Not Applicable")</f>
        <v>APR, FY25</v>
      </c>
      <c r="N1400" s="8" t="str">
        <f>IFERROR(IF(I1400="Booked",VLOOKUP(K1400,'FIN CAL LOOKUP'!$A:$J,10,1),IF(I1400="Complete",VLOOKUP(J1400,'FIN CAL LOOKUP'!$A:$J,10,1),VLOOKUP(D1400,'FIN CAL LOOKUP'!$A:$J,10,1))),"Not Applicable")</f>
        <v>Q4, FY25</v>
      </c>
    </row>
    <row r="1401" spans="1:14" x14ac:dyDescent="0.25">
      <c r="A1401" t="s">
        <v>12</v>
      </c>
      <c r="B1401" t="s">
        <v>51</v>
      </c>
      <c r="C1401" t="s">
        <v>52</v>
      </c>
      <c r="D1401" s="3">
        <v>45131</v>
      </c>
      <c r="E1401" t="s">
        <v>287</v>
      </c>
      <c r="F1401" t="s">
        <v>288</v>
      </c>
      <c r="G1401" t="s">
        <v>289</v>
      </c>
      <c r="H1401" t="s">
        <v>1368</v>
      </c>
      <c r="I1401" t="s">
        <v>17</v>
      </c>
      <c r="J1401" s="3">
        <v>45433</v>
      </c>
      <c r="K1401" s="3">
        <v>45351</v>
      </c>
      <c r="M1401" s="8" t="str">
        <f>IFERROR(IF(I1401="Booked",VLOOKUP(K1401,'FIN CAL LOOKUP'!$A:$J,7,1),IF(I1401="Complete",VLOOKUP(J1401,'FIN CAL LOOKUP'!$A:$J,7,1),VLOOKUP(D1401,'FIN CAL LOOKUP'!$A:$J,7,1))),"Not Applicable")</f>
        <v>MAY, FY24</v>
      </c>
      <c r="N1401" s="8" t="str">
        <f>IFERROR(IF(I1401="Booked",VLOOKUP(K1401,'FIN CAL LOOKUP'!$A:$J,10,1),IF(I1401="Complete",VLOOKUP(J1401,'FIN CAL LOOKUP'!$A:$J,10,1),VLOOKUP(D1401,'FIN CAL LOOKUP'!$A:$J,10,1))),"Not Applicable")</f>
        <v>Q4, FY24</v>
      </c>
    </row>
    <row r="1402" spans="1:14" x14ac:dyDescent="0.25">
      <c r="A1402" t="s">
        <v>12</v>
      </c>
      <c r="B1402" t="s">
        <v>51</v>
      </c>
      <c r="C1402" t="s">
        <v>52</v>
      </c>
      <c r="D1402" s="3">
        <v>45131</v>
      </c>
      <c r="E1402" t="s">
        <v>287</v>
      </c>
      <c r="F1402" t="s">
        <v>288</v>
      </c>
      <c r="G1402" t="s">
        <v>289</v>
      </c>
      <c r="H1402" t="s">
        <v>1369</v>
      </c>
      <c r="I1402" t="s">
        <v>5</v>
      </c>
      <c r="J1402" s="3"/>
      <c r="K1402" s="3">
        <v>45754</v>
      </c>
      <c r="M1402" s="8" t="str">
        <f>IFERROR(IF(I1402="Booked",VLOOKUP(K1402,'FIN CAL LOOKUP'!$A:$J,7,1),IF(I1402="Complete",VLOOKUP(J1402,'FIN CAL LOOKUP'!$A:$J,7,1),VLOOKUP(D1402,'FIN CAL LOOKUP'!$A:$J,7,1))),"Not Applicable")</f>
        <v>APR, FY25</v>
      </c>
      <c r="N1402" s="8" t="str">
        <f>IFERROR(IF(I1402="Booked",VLOOKUP(K1402,'FIN CAL LOOKUP'!$A:$J,10,1),IF(I1402="Complete",VLOOKUP(J1402,'FIN CAL LOOKUP'!$A:$J,10,1),VLOOKUP(D1402,'FIN CAL LOOKUP'!$A:$J,10,1))),"Not Applicable")</f>
        <v>Q4, FY25</v>
      </c>
    </row>
    <row r="1403" spans="1:14" x14ac:dyDescent="0.25">
      <c r="A1403" t="s">
        <v>12</v>
      </c>
      <c r="B1403" t="s">
        <v>51</v>
      </c>
      <c r="C1403" t="s">
        <v>52</v>
      </c>
      <c r="D1403" s="3">
        <v>45131</v>
      </c>
      <c r="E1403" t="s">
        <v>287</v>
      </c>
      <c r="F1403" t="s">
        <v>288</v>
      </c>
      <c r="G1403" t="s">
        <v>289</v>
      </c>
      <c r="H1403" t="s">
        <v>1369</v>
      </c>
      <c r="I1403" t="s">
        <v>17</v>
      </c>
      <c r="J1403" s="3">
        <v>45433</v>
      </c>
      <c r="K1403" s="3">
        <v>45351</v>
      </c>
      <c r="M1403" s="8" t="str">
        <f>IFERROR(IF(I1403="Booked",VLOOKUP(K1403,'FIN CAL LOOKUP'!$A:$J,7,1),IF(I1403="Complete",VLOOKUP(J1403,'FIN CAL LOOKUP'!$A:$J,7,1),VLOOKUP(D1403,'FIN CAL LOOKUP'!$A:$J,7,1))),"Not Applicable")</f>
        <v>MAY, FY24</v>
      </c>
      <c r="N1403" s="8" t="str">
        <f>IFERROR(IF(I1403="Booked",VLOOKUP(K1403,'FIN CAL LOOKUP'!$A:$J,10,1),IF(I1403="Complete",VLOOKUP(J1403,'FIN CAL LOOKUP'!$A:$J,10,1),VLOOKUP(D1403,'FIN CAL LOOKUP'!$A:$J,10,1))),"Not Applicable")</f>
        <v>Q4, FY24</v>
      </c>
    </row>
    <row r="1404" spans="1:14" x14ac:dyDescent="0.25">
      <c r="A1404" t="s">
        <v>12</v>
      </c>
      <c r="B1404" t="s">
        <v>51</v>
      </c>
      <c r="C1404" t="s">
        <v>52</v>
      </c>
      <c r="D1404" s="3">
        <v>45131</v>
      </c>
      <c r="E1404" t="s">
        <v>287</v>
      </c>
      <c r="F1404" t="s">
        <v>288</v>
      </c>
      <c r="G1404" t="s">
        <v>289</v>
      </c>
      <c r="H1404" t="s">
        <v>1370</v>
      </c>
      <c r="I1404" t="s">
        <v>17</v>
      </c>
      <c r="J1404" s="3">
        <v>45433</v>
      </c>
      <c r="K1404" s="3">
        <v>45351</v>
      </c>
      <c r="M1404" s="8" t="str">
        <f>IFERROR(IF(I1404="Booked",VLOOKUP(K1404,'FIN CAL LOOKUP'!$A:$J,7,1),IF(I1404="Complete",VLOOKUP(J1404,'FIN CAL LOOKUP'!$A:$J,7,1),VLOOKUP(D1404,'FIN CAL LOOKUP'!$A:$J,7,1))),"Not Applicable")</f>
        <v>MAY, FY24</v>
      </c>
      <c r="N1404" s="8" t="str">
        <f>IFERROR(IF(I1404="Booked",VLOOKUP(K1404,'FIN CAL LOOKUP'!$A:$J,10,1),IF(I1404="Complete",VLOOKUP(J1404,'FIN CAL LOOKUP'!$A:$J,10,1),VLOOKUP(D1404,'FIN CAL LOOKUP'!$A:$J,10,1))),"Not Applicable")</f>
        <v>Q4, FY24</v>
      </c>
    </row>
    <row r="1405" spans="1:14" x14ac:dyDescent="0.25">
      <c r="A1405" t="s">
        <v>12</v>
      </c>
      <c r="B1405" t="s">
        <v>51</v>
      </c>
      <c r="C1405" t="s">
        <v>52</v>
      </c>
      <c r="D1405" s="3">
        <v>45131</v>
      </c>
      <c r="E1405" t="s">
        <v>287</v>
      </c>
      <c r="F1405" t="s">
        <v>288</v>
      </c>
      <c r="G1405" t="s">
        <v>289</v>
      </c>
      <c r="H1405" t="s">
        <v>1370</v>
      </c>
      <c r="I1405" t="s">
        <v>17</v>
      </c>
      <c r="J1405" s="3">
        <v>45798</v>
      </c>
      <c r="K1405" s="3">
        <v>45754</v>
      </c>
      <c r="M1405" s="8" t="str">
        <f>IFERROR(IF(I1405="Booked",VLOOKUP(K1405,'FIN CAL LOOKUP'!$A:$J,7,1),IF(I1405="Complete",VLOOKUP(J1405,'FIN CAL LOOKUP'!$A:$J,7,1),VLOOKUP(D1405,'FIN CAL LOOKUP'!$A:$J,7,1))),"Not Applicable")</f>
        <v>MAY, FY25</v>
      </c>
      <c r="N1405" s="8" t="str">
        <f>IFERROR(IF(I1405="Booked",VLOOKUP(K1405,'FIN CAL LOOKUP'!$A:$J,10,1),IF(I1405="Complete",VLOOKUP(J1405,'FIN CAL LOOKUP'!$A:$J,10,1),VLOOKUP(D1405,'FIN CAL LOOKUP'!$A:$J,10,1))),"Not Applicable")</f>
        <v>Q4, FY25</v>
      </c>
    </row>
    <row r="1406" spans="1:14" x14ac:dyDescent="0.25">
      <c r="A1406" t="s">
        <v>12</v>
      </c>
      <c r="B1406" t="s">
        <v>51</v>
      </c>
      <c r="C1406" t="s">
        <v>52</v>
      </c>
      <c r="D1406" s="3">
        <v>45131</v>
      </c>
      <c r="E1406" t="s">
        <v>287</v>
      </c>
      <c r="F1406" t="s">
        <v>288</v>
      </c>
      <c r="G1406" t="s">
        <v>289</v>
      </c>
      <c r="H1406" t="s">
        <v>8</v>
      </c>
      <c r="I1406" t="s">
        <v>17</v>
      </c>
      <c r="J1406" s="3">
        <v>45135</v>
      </c>
      <c r="K1406" s="3">
        <v>45123</v>
      </c>
      <c r="M1406" s="8" t="str">
        <f>IFERROR(IF(I1406="Booked",VLOOKUP(K1406,'FIN CAL LOOKUP'!$A:$J,7,1),IF(I1406="Complete",VLOOKUP(J1406,'FIN CAL LOOKUP'!$A:$J,7,1),VLOOKUP(D1406,'FIN CAL LOOKUP'!$A:$J,7,1))),"Not Applicable")</f>
        <v>AUG, FY24</v>
      </c>
      <c r="N1406" s="8" t="str">
        <f>IFERROR(IF(I1406="Booked",VLOOKUP(K1406,'FIN CAL LOOKUP'!$A:$J,10,1),IF(I1406="Complete",VLOOKUP(J1406,'FIN CAL LOOKUP'!$A:$J,10,1),VLOOKUP(D1406,'FIN CAL LOOKUP'!$A:$J,10,1))),"Not Applicable")</f>
        <v>Q1, FY24</v>
      </c>
    </row>
    <row r="1407" spans="1:14" x14ac:dyDescent="0.25">
      <c r="A1407" t="s">
        <v>12</v>
      </c>
      <c r="B1407" t="s">
        <v>51</v>
      </c>
      <c r="C1407" t="s">
        <v>52</v>
      </c>
      <c r="D1407" s="3">
        <v>45131</v>
      </c>
      <c r="E1407" t="s">
        <v>287</v>
      </c>
      <c r="F1407" t="s">
        <v>288</v>
      </c>
      <c r="G1407" t="s">
        <v>289</v>
      </c>
      <c r="H1407" t="s">
        <v>9</v>
      </c>
      <c r="I1407" t="s">
        <v>17</v>
      </c>
      <c r="J1407" s="3">
        <v>45135</v>
      </c>
      <c r="K1407" s="3">
        <v>45123</v>
      </c>
      <c r="M1407" s="8" t="str">
        <f>IFERROR(IF(I1407="Booked",VLOOKUP(K1407,'FIN CAL LOOKUP'!$A:$J,7,1),IF(I1407="Complete",VLOOKUP(J1407,'FIN CAL LOOKUP'!$A:$J,7,1),VLOOKUP(D1407,'FIN CAL LOOKUP'!$A:$J,7,1))),"Not Applicable")</f>
        <v>AUG, FY24</v>
      </c>
      <c r="N1407" s="8" t="str">
        <f>IFERROR(IF(I1407="Booked",VLOOKUP(K1407,'FIN CAL LOOKUP'!$A:$J,10,1),IF(I1407="Complete",VLOOKUP(J1407,'FIN CAL LOOKUP'!$A:$J,10,1),VLOOKUP(D1407,'FIN CAL LOOKUP'!$A:$J,10,1))),"Not Applicable")</f>
        <v>Q1, FY24</v>
      </c>
    </row>
    <row r="1408" spans="1:14" x14ac:dyDescent="0.25">
      <c r="A1408" t="s">
        <v>12</v>
      </c>
      <c r="B1408" t="s">
        <v>51</v>
      </c>
      <c r="C1408" t="s">
        <v>52</v>
      </c>
      <c r="D1408" s="3">
        <v>45131</v>
      </c>
      <c r="E1408" t="s">
        <v>287</v>
      </c>
      <c r="F1408" t="s">
        <v>288</v>
      </c>
      <c r="G1408" t="s">
        <v>289</v>
      </c>
      <c r="H1408" t="s">
        <v>10</v>
      </c>
      <c r="I1408" t="s">
        <v>17</v>
      </c>
      <c r="J1408" s="3">
        <v>45135</v>
      </c>
      <c r="K1408" s="3">
        <v>45123</v>
      </c>
      <c r="M1408" s="8" t="str">
        <f>IFERROR(IF(I1408="Booked",VLOOKUP(K1408,'FIN CAL LOOKUP'!$A:$J,7,1),IF(I1408="Complete",VLOOKUP(J1408,'FIN CAL LOOKUP'!$A:$J,7,1),VLOOKUP(D1408,'FIN CAL LOOKUP'!$A:$J,7,1))),"Not Applicable")</f>
        <v>AUG, FY24</v>
      </c>
      <c r="N1408" s="8" t="str">
        <f>IFERROR(IF(I1408="Booked",VLOOKUP(K1408,'FIN CAL LOOKUP'!$A:$J,10,1),IF(I1408="Complete",VLOOKUP(J1408,'FIN CAL LOOKUP'!$A:$J,10,1),VLOOKUP(D1408,'FIN CAL LOOKUP'!$A:$J,10,1))),"Not Applicable")</f>
        <v>Q1, FY24</v>
      </c>
    </row>
    <row r="1409" spans="1:14" x14ac:dyDescent="0.25">
      <c r="A1409" t="s">
        <v>12</v>
      </c>
      <c r="B1409" t="s">
        <v>51</v>
      </c>
      <c r="C1409" t="s">
        <v>52</v>
      </c>
      <c r="D1409" s="3">
        <v>45131</v>
      </c>
      <c r="E1409" t="s">
        <v>287</v>
      </c>
      <c r="F1409" t="s">
        <v>288</v>
      </c>
      <c r="G1409" t="s">
        <v>289</v>
      </c>
      <c r="H1409" t="s">
        <v>10</v>
      </c>
      <c r="I1409" t="s">
        <v>17</v>
      </c>
      <c r="J1409" s="3">
        <v>45231</v>
      </c>
      <c r="K1409" s="3">
        <v>45231</v>
      </c>
      <c r="M1409" s="8" t="str">
        <f>IFERROR(IF(I1409="Booked",VLOOKUP(K1409,'FIN CAL LOOKUP'!$A:$J,7,1),IF(I1409="Complete",VLOOKUP(J1409,'FIN CAL LOOKUP'!$A:$J,7,1),VLOOKUP(D1409,'FIN CAL LOOKUP'!$A:$J,7,1))),"Not Applicable")</f>
        <v>NOV, FY24</v>
      </c>
      <c r="N1409" s="8" t="str">
        <f>IFERROR(IF(I1409="Booked",VLOOKUP(K1409,'FIN CAL LOOKUP'!$A:$J,10,1),IF(I1409="Complete",VLOOKUP(J1409,'FIN CAL LOOKUP'!$A:$J,10,1),VLOOKUP(D1409,'FIN CAL LOOKUP'!$A:$J,10,1))),"Not Applicable")</f>
        <v>Q2, FY24</v>
      </c>
    </row>
    <row r="1410" spans="1:14" x14ac:dyDescent="0.25">
      <c r="A1410" t="s">
        <v>12</v>
      </c>
      <c r="B1410" t="s">
        <v>51</v>
      </c>
      <c r="C1410" t="s">
        <v>52</v>
      </c>
      <c r="D1410" s="3">
        <v>45131</v>
      </c>
      <c r="E1410" t="s">
        <v>287</v>
      </c>
      <c r="F1410" t="s">
        <v>288</v>
      </c>
      <c r="G1410" t="s">
        <v>289</v>
      </c>
      <c r="H1410" t="s">
        <v>11</v>
      </c>
      <c r="I1410" t="s">
        <v>17</v>
      </c>
      <c r="J1410" s="3">
        <v>45135</v>
      </c>
      <c r="K1410" s="3">
        <v>45123</v>
      </c>
      <c r="M1410" s="8" t="str">
        <f>IFERROR(IF(I1410="Booked",VLOOKUP(K1410,'FIN CAL LOOKUP'!$A:$J,7,1),IF(I1410="Complete",VLOOKUP(J1410,'FIN CAL LOOKUP'!$A:$J,7,1),VLOOKUP(D1410,'FIN CAL LOOKUP'!$A:$J,7,1))),"Not Applicable")</f>
        <v>AUG, FY24</v>
      </c>
      <c r="N1410" s="8" t="str">
        <f>IFERROR(IF(I1410="Booked",VLOOKUP(K1410,'FIN CAL LOOKUP'!$A:$J,10,1),IF(I1410="Complete",VLOOKUP(J1410,'FIN CAL LOOKUP'!$A:$J,10,1),VLOOKUP(D1410,'FIN CAL LOOKUP'!$A:$J,10,1))),"Not Applicable")</f>
        <v>Q1, FY24</v>
      </c>
    </row>
    <row r="1411" spans="1:14" x14ac:dyDescent="0.25">
      <c r="A1411" t="s">
        <v>46</v>
      </c>
      <c r="C1411" t="s">
        <v>47</v>
      </c>
      <c r="D1411" s="3">
        <v>45117</v>
      </c>
      <c r="E1411" t="s">
        <v>290</v>
      </c>
      <c r="F1411" t="s">
        <v>291</v>
      </c>
      <c r="G1411" t="s">
        <v>292</v>
      </c>
      <c r="H1411" t="s">
        <v>4</v>
      </c>
      <c r="I1411" t="s">
        <v>17</v>
      </c>
      <c r="J1411" s="3">
        <v>45119</v>
      </c>
      <c r="K1411" s="3">
        <v>45085</v>
      </c>
      <c r="M1411" s="8" t="str">
        <f>IFERROR(IF(I1411="Booked",VLOOKUP(K1411,'FIN CAL LOOKUP'!$A:$J,7,1),IF(I1411="Complete",VLOOKUP(J1411,'FIN CAL LOOKUP'!$A:$J,7,1),VLOOKUP(D1411,'FIN CAL LOOKUP'!$A:$J,7,1))),"Not Applicable")</f>
        <v>JUL, FY24</v>
      </c>
      <c r="N1411" s="8" t="str">
        <f>IFERROR(IF(I1411="Booked",VLOOKUP(K1411,'FIN CAL LOOKUP'!$A:$J,10,1),IF(I1411="Complete",VLOOKUP(J1411,'FIN CAL LOOKUP'!$A:$J,10,1),VLOOKUP(D1411,'FIN CAL LOOKUP'!$A:$J,10,1))),"Not Applicable")</f>
        <v>Q1, FY24</v>
      </c>
    </row>
    <row r="1412" spans="1:14" x14ac:dyDescent="0.25">
      <c r="A1412" t="s">
        <v>46</v>
      </c>
      <c r="C1412" t="s">
        <v>47</v>
      </c>
      <c r="D1412" s="3">
        <v>45117</v>
      </c>
      <c r="E1412" t="s">
        <v>290</v>
      </c>
      <c r="F1412" t="s">
        <v>291</v>
      </c>
      <c r="G1412" t="s">
        <v>292</v>
      </c>
      <c r="H1412" t="s">
        <v>7</v>
      </c>
      <c r="I1412" t="s">
        <v>17</v>
      </c>
      <c r="J1412" s="3">
        <v>45119</v>
      </c>
      <c r="K1412" s="3">
        <v>45085</v>
      </c>
      <c r="M1412" s="8" t="str">
        <f>IFERROR(IF(I1412="Booked",VLOOKUP(K1412,'FIN CAL LOOKUP'!$A:$J,7,1),IF(I1412="Complete",VLOOKUP(J1412,'FIN CAL LOOKUP'!$A:$J,7,1),VLOOKUP(D1412,'FIN CAL LOOKUP'!$A:$J,7,1))),"Not Applicable")</f>
        <v>JUL, FY24</v>
      </c>
      <c r="N1412" s="8" t="str">
        <f>IFERROR(IF(I1412="Booked",VLOOKUP(K1412,'FIN CAL LOOKUP'!$A:$J,10,1),IF(I1412="Complete",VLOOKUP(J1412,'FIN CAL LOOKUP'!$A:$J,10,1),VLOOKUP(D1412,'FIN CAL LOOKUP'!$A:$J,10,1))),"Not Applicable")</f>
        <v>Q1, FY24</v>
      </c>
    </row>
    <row r="1413" spans="1:14" x14ac:dyDescent="0.25">
      <c r="A1413" t="s">
        <v>46</v>
      </c>
      <c r="C1413" t="s">
        <v>47</v>
      </c>
      <c r="D1413" s="3">
        <v>45117</v>
      </c>
      <c r="E1413" t="s">
        <v>290</v>
      </c>
      <c r="F1413" t="s">
        <v>291</v>
      </c>
      <c r="G1413" t="s">
        <v>292</v>
      </c>
      <c r="H1413" t="s">
        <v>1366</v>
      </c>
      <c r="I1413" t="s">
        <v>5</v>
      </c>
      <c r="J1413" s="3"/>
      <c r="K1413" s="3">
        <v>45785</v>
      </c>
      <c r="M1413" s="8" t="str">
        <f>IFERROR(IF(I1413="Booked",VLOOKUP(K1413,'FIN CAL LOOKUP'!$A:$J,7,1),IF(I1413="Complete",VLOOKUP(J1413,'FIN CAL LOOKUP'!$A:$J,7,1),VLOOKUP(D1413,'FIN CAL LOOKUP'!$A:$J,7,1))),"Not Applicable")</f>
        <v>MAY, FY25</v>
      </c>
      <c r="N1413" s="8" t="str">
        <f>IFERROR(IF(I1413="Booked",VLOOKUP(K1413,'FIN CAL LOOKUP'!$A:$J,10,1),IF(I1413="Complete",VLOOKUP(J1413,'FIN CAL LOOKUP'!$A:$J,10,1),VLOOKUP(D1413,'FIN CAL LOOKUP'!$A:$J,10,1))),"Not Applicable")</f>
        <v>Q4, FY25</v>
      </c>
    </row>
    <row r="1414" spans="1:14" x14ac:dyDescent="0.25">
      <c r="A1414" t="s">
        <v>46</v>
      </c>
      <c r="C1414" t="s">
        <v>47</v>
      </c>
      <c r="D1414" s="3">
        <v>45117</v>
      </c>
      <c r="E1414" t="s">
        <v>290</v>
      </c>
      <c r="F1414" t="s">
        <v>291</v>
      </c>
      <c r="G1414" t="s">
        <v>292</v>
      </c>
      <c r="H1414" t="s">
        <v>1366</v>
      </c>
      <c r="I1414" t="s">
        <v>17</v>
      </c>
      <c r="J1414" s="3">
        <v>45464</v>
      </c>
      <c r="K1414" s="3">
        <v>45351</v>
      </c>
      <c r="M1414" s="8" t="str">
        <f>IFERROR(IF(I1414="Booked",VLOOKUP(K1414,'FIN CAL LOOKUP'!$A:$J,7,1),IF(I1414="Complete",VLOOKUP(J1414,'FIN CAL LOOKUP'!$A:$J,7,1),VLOOKUP(D1414,'FIN CAL LOOKUP'!$A:$J,7,1))),"Not Applicable")</f>
        <v>JUN, FY24</v>
      </c>
      <c r="N1414" s="8" t="str">
        <f>IFERROR(IF(I1414="Booked",VLOOKUP(K1414,'FIN CAL LOOKUP'!$A:$J,10,1),IF(I1414="Complete",VLOOKUP(J1414,'FIN CAL LOOKUP'!$A:$J,10,1),VLOOKUP(D1414,'FIN CAL LOOKUP'!$A:$J,10,1))),"Not Applicable")</f>
        <v>Q4, FY24</v>
      </c>
    </row>
    <row r="1415" spans="1:14" x14ac:dyDescent="0.25">
      <c r="A1415" t="s">
        <v>46</v>
      </c>
      <c r="C1415" t="s">
        <v>47</v>
      </c>
      <c r="D1415" s="3">
        <v>45117</v>
      </c>
      <c r="E1415" t="s">
        <v>290</v>
      </c>
      <c r="F1415" t="s">
        <v>291</v>
      </c>
      <c r="G1415" t="s">
        <v>292</v>
      </c>
      <c r="H1415" t="s">
        <v>1367</v>
      </c>
      <c r="I1415" t="s">
        <v>5</v>
      </c>
      <c r="J1415" s="3"/>
      <c r="K1415" s="3">
        <v>45785</v>
      </c>
      <c r="M1415" s="8" t="str">
        <f>IFERROR(IF(I1415="Booked",VLOOKUP(K1415,'FIN CAL LOOKUP'!$A:$J,7,1),IF(I1415="Complete",VLOOKUP(J1415,'FIN CAL LOOKUP'!$A:$J,7,1),VLOOKUP(D1415,'FIN CAL LOOKUP'!$A:$J,7,1))),"Not Applicable")</f>
        <v>MAY, FY25</v>
      </c>
      <c r="N1415" s="8" t="str">
        <f>IFERROR(IF(I1415="Booked",VLOOKUP(K1415,'FIN CAL LOOKUP'!$A:$J,10,1),IF(I1415="Complete",VLOOKUP(J1415,'FIN CAL LOOKUP'!$A:$J,10,1),VLOOKUP(D1415,'FIN CAL LOOKUP'!$A:$J,10,1))),"Not Applicable")</f>
        <v>Q4, FY25</v>
      </c>
    </row>
    <row r="1416" spans="1:14" x14ac:dyDescent="0.25">
      <c r="A1416" t="s">
        <v>46</v>
      </c>
      <c r="C1416" t="s">
        <v>47</v>
      </c>
      <c r="D1416" s="3">
        <v>45117</v>
      </c>
      <c r="E1416" t="s">
        <v>290</v>
      </c>
      <c r="F1416" t="s">
        <v>291</v>
      </c>
      <c r="G1416" t="s">
        <v>292</v>
      </c>
      <c r="H1416" t="s">
        <v>1367</v>
      </c>
      <c r="I1416" t="s">
        <v>17</v>
      </c>
      <c r="J1416" s="3">
        <v>45464</v>
      </c>
      <c r="K1416" s="3">
        <v>45351</v>
      </c>
      <c r="M1416" s="8" t="str">
        <f>IFERROR(IF(I1416="Booked",VLOOKUP(K1416,'FIN CAL LOOKUP'!$A:$J,7,1),IF(I1416="Complete",VLOOKUP(J1416,'FIN CAL LOOKUP'!$A:$J,7,1),VLOOKUP(D1416,'FIN CAL LOOKUP'!$A:$J,7,1))),"Not Applicable")</f>
        <v>JUN, FY24</v>
      </c>
      <c r="N1416" s="8" t="str">
        <f>IFERROR(IF(I1416="Booked",VLOOKUP(K1416,'FIN CAL LOOKUP'!$A:$J,10,1),IF(I1416="Complete",VLOOKUP(J1416,'FIN CAL LOOKUP'!$A:$J,10,1),VLOOKUP(D1416,'FIN CAL LOOKUP'!$A:$J,10,1))),"Not Applicable")</f>
        <v>Q4, FY24</v>
      </c>
    </row>
    <row r="1417" spans="1:14" x14ac:dyDescent="0.25">
      <c r="A1417" t="s">
        <v>46</v>
      </c>
      <c r="C1417" t="s">
        <v>47</v>
      </c>
      <c r="D1417" s="3">
        <v>45117</v>
      </c>
      <c r="E1417" t="s">
        <v>290</v>
      </c>
      <c r="F1417" t="s">
        <v>291</v>
      </c>
      <c r="G1417" t="s">
        <v>292</v>
      </c>
      <c r="H1417" t="s">
        <v>1368</v>
      </c>
      <c r="I1417" t="s">
        <v>5</v>
      </c>
      <c r="J1417" s="3"/>
      <c r="K1417" s="3">
        <v>45785</v>
      </c>
      <c r="M1417" s="8" t="str">
        <f>IFERROR(IF(I1417="Booked",VLOOKUP(K1417,'FIN CAL LOOKUP'!$A:$J,7,1),IF(I1417="Complete",VLOOKUP(J1417,'FIN CAL LOOKUP'!$A:$J,7,1),VLOOKUP(D1417,'FIN CAL LOOKUP'!$A:$J,7,1))),"Not Applicable")</f>
        <v>MAY, FY25</v>
      </c>
      <c r="N1417" s="8" t="str">
        <f>IFERROR(IF(I1417="Booked",VLOOKUP(K1417,'FIN CAL LOOKUP'!$A:$J,10,1),IF(I1417="Complete",VLOOKUP(J1417,'FIN CAL LOOKUP'!$A:$J,10,1),VLOOKUP(D1417,'FIN CAL LOOKUP'!$A:$J,10,1))),"Not Applicable")</f>
        <v>Q4, FY25</v>
      </c>
    </row>
    <row r="1418" spans="1:14" x14ac:dyDescent="0.25">
      <c r="A1418" t="s">
        <v>46</v>
      </c>
      <c r="C1418" t="s">
        <v>47</v>
      </c>
      <c r="D1418" s="3">
        <v>45117</v>
      </c>
      <c r="E1418" t="s">
        <v>290</v>
      </c>
      <c r="F1418" t="s">
        <v>291</v>
      </c>
      <c r="G1418" t="s">
        <v>292</v>
      </c>
      <c r="H1418" t="s">
        <v>1368</v>
      </c>
      <c r="I1418" t="s">
        <v>17</v>
      </c>
      <c r="J1418" s="3">
        <v>45464</v>
      </c>
      <c r="K1418" s="3">
        <v>45351</v>
      </c>
      <c r="M1418" s="8" t="str">
        <f>IFERROR(IF(I1418="Booked",VLOOKUP(K1418,'FIN CAL LOOKUP'!$A:$J,7,1),IF(I1418="Complete",VLOOKUP(J1418,'FIN CAL LOOKUP'!$A:$J,7,1),VLOOKUP(D1418,'FIN CAL LOOKUP'!$A:$J,7,1))),"Not Applicable")</f>
        <v>JUN, FY24</v>
      </c>
      <c r="N1418" s="8" t="str">
        <f>IFERROR(IF(I1418="Booked",VLOOKUP(K1418,'FIN CAL LOOKUP'!$A:$J,10,1),IF(I1418="Complete",VLOOKUP(J1418,'FIN CAL LOOKUP'!$A:$J,10,1),VLOOKUP(D1418,'FIN CAL LOOKUP'!$A:$J,10,1))),"Not Applicable")</f>
        <v>Q4, FY24</v>
      </c>
    </row>
    <row r="1419" spans="1:14" x14ac:dyDescent="0.25">
      <c r="A1419" t="s">
        <v>46</v>
      </c>
      <c r="C1419" t="s">
        <v>47</v>
      </c>
      <c r="D1419" s="3">
        <v>45117</v>
      </c>
      <c r="E1419" t="s">
        <v>290</v>
      </c>
      <c r="F1419" t="s">
        <v>291</v>
      </c>
      <c r="G1419" t="s">
        <v>292</v>
      </c>
      <c r="H1419" t="s">
        <v>1369</v>
      </c>
      <c r="I1419" t="s">
        <v>5</v>
      </c>
      <c r="J1419" s="3"/>
      <c r="K1419" s="3">
        <v>45785</v>
      </c>
      <c r="M1419" s="8" t="str">
        <f>IFERROR(IF(I1419="Booked",VLOOKUP(K1419,'FIN CAL LOOKUP'!$A:$J,7,1),IF(I1419="Complete",VLOOKUP(J1419,'FIN CAL LOOKUP'!$A:$J,7,1),VLOOKUP(D1419,'FIN CAL LOOKUP'!$A:$J,7,1))),"Not Applicable")</f>
        <v>MAY, FY25</v>
      </c>
      <c r="N1419" s="8" t="str">
        <f>IFERROR(IF(I1419="Booked",VLOOKUP(K1419,'FIN CAL LOOKUP'!$A:$J,10,1),IF(I1419="Complete",VLOOKUP(J1419,'FIN CAL LOOKUP'!$A:$J,10,1),VLOOKUP(D1419,'FIN CAL LOOKUP'!$A:$J,10,1))),"Not Applicable")</f>
        <v>Q4, FY25</v>
      </c>
    </row>
    <row r="1420" spans="1:14" x14ac:dyDescent="0.25">
      <c r="A1420" t="s">
        <v>46</v>
      </c>
      <c r="C1420" t="s">
        <v>47</v>
      </c>
      <c r="D1420" s="3">
        <v>45117</v>
      </c>
      <c r="E1420" t="s">
        <v>290</v>
      </c>
      <c r="F1420" t="s">
        <v>291</v>
      </c>
      <c r="G1420" t="s">
        <v>292</v>
      </c>
      <c r="H1420" t="s">
        <v>1369</v>
      </c>
      <c r="I1420" t="s">
        <v>17</v>
      </c>
      <c r="J1420" s="3">
        <v>45464</v>
      </c>
      <c r="K1420" s="3">
        <v>45351</v>
      </c>
      <c r="M1420" s="8" t="str">
        <f>IFERROR(IF(I1420="Booked",VLOOKUP(K1420,'FIN CAL LOOKUP'!$A:$J,7,1),IF(I1420="Complete",VLOOKUP(J1420,'FIN CAL LOOKUP'!$A:$J,7,1),VLOOKUP(D1420,'FIN CAL LOOKUP'!$A:$J,7,1))),"Not Applicable")</f>
        <v>JUN, FY24</v>
      </c>
      <c r="N1420" s="8" t="str">
        <f>IFERROR(IF(I1420="Booked",VLOOKUP(K1420,'FIN CAL LOOKUP'!$A:$J,10,1),IF(I1420="Complete",VLOOKUP(J1420,'FIN CAL LOOKUP'!$A:$J,10,1),VLOOKUP(D1420,'FIN CAL LOOKUP'!$A:$J,10,1))),"Not Applicable")</f>
        <v>Q4, FY24</v>
      </c>
    </row>
    <row r="1421" spans="1:14" x14ac:dyDescent="0.25">
      <c r="A1421" t="s">
        <v>46</v>
      </c>
      <c r="C1421" t="s">
        <v>47</v>
      </c>
      <c r="D1421" s="3">
        <v>45117</v>
      </c>
      <c r="E1421" t="s">
        <v>290</v>
      </c>
      <c r="F1421" t="s">
        <v>291</v>
      </c>
      <c r="G1421" t="s">
        <v>292</v>
      </c>
      <c r="H1421" t="s">
        <v>1370</v>
      </c>
      <c r="I1421" t="s">
        <v>5</v>
      </c>
      <c r="J1421" s="3"/>
      <c r="K1421" s="3">
        <v>45785</v>
      </c>
      <c r="M1421" s="8" t="str">
        <f>IFERROR(IF(I1421="Booked",VLOOKUP(K1421,'FIN CAL LOOKUP'!$A:$J,7,1),IF(I1421="Complete",VLOOKUP(J1421,'FIN CAL LOOKUP'!$A:$J,7,1),VLOOKUP(D1421,'FIN CAL LOOKUP'!$A:$J,7,1))),"Not Applicable")</f>
        <v>MAY, FY25</v>
      </c>
      <c r="N1421" s="8" t="str">
        <f>IFERROR(IF(I1421="Booked",VLOOKUP(K1421,'FIN CAL LOOKUP'!$A:$J,10,1),IF(I1421="Complete",VLOOKUP(J1421,'FIN CAL LOOKUP'!$A:$J,10,1),VLOOKUP(D1421,'FIN CAL LOOKUP'!$A:$J,10,1))),"Not Applicable")</f>
        <v>Q4, FY25</v>
      </c>
    </row>
    <row r="1422" spans="1:14" x14ac:dyDescent="0.25">
      <c r="A1422" t="s">
        <v>46</v>
      </c>
      <c r="C1422" t="s">
        <v>47</v>
      </c>
      <c r="D1422" s="3">
        <v>45117</v>
      </c>
      <c r="E1422" t="s">
        <v>290</v>
      </c>
      <c r="F1422" t="s">
        <v>291</v>
      </c>
      <c r="G1422" t="s">
        <v>292</v>
      </c>
      <c r="H1422" t="s">
        <v>1370</v>
      </c>
      <c r="I1422" t="s">
        <v>17</v>
      </c>
      <c r="J1422" s="3">
        <v>45464</v>
      </c>
      <c r="K1422" s="3">
        <v>45351</v>
      </c>
      <c r="M1422" s="8" t="str">
        <f>IFERROR(IF(I1422="Booked",VLOOKUP(K1422,'FIN CAL LOOKUP'!$A:$J,7,1),IF(I1422="Complete",VLOOKUP(J1422,'FIN CAL LOOKUP'!$A:$J,7,1),VLOOKUP(D1422,'FIN CAL LOOKUP'!$A:$J,7,1))),"Not Applicable")</f>
        <v>JUN, FY24</v>
      </c>
      <c r="N1422" s="8" t="str">
        <f>IFERROR(IF(I1422="Booked",VLOOKUP(K1422,'FIN CAL LOOKUP'!$A:$J,10,1),IF(I1422="Complete",VLOOKUP(J1422,'FIN CAL LOOKUP'!$A:$J,10,1),VLOOKUP(D1422,'FIN CAL LOOKUP'!$A:$J,10,1))),"Not Applicable")</f>
        <v>Q4, FY24</v>
      </c>
    </row>
    <row r="1423" spans="1:14" x14ac:dyDescent="0.25">
      <c r="A1423" t="s">
        <v>46</v>
      </c>
      <c r="C1423" t="s">
        <v>47</v>
      </c>
      <c r="D1423" s="3">
        <v>45117</v>
      </c>
      <c r="E1423" t="s">
        <v>290</v>
      </c>
      <c r="F1423" t="s">
        <v>291</v>
      </c>
      <c r="G1423" t="s">
        <v>292</v>
      </c>
      <c r="H1423" t="s">
        <v>8</v>
      </c>
      <c r="I1423" t="s">
        <v>17</v>
      </c>
      <c r="J1423" s="3">
        <v>45119</v>
      </c>
      <c r="K1423" s="3">
        <v>45085</v>
      </c>
      <c r="M1423" s="8" t="str">
        <f>IFERROR(IF(I1423="Booked",VLOOKUP(K1423,'FIN CAL LOOKUP'!$A:$J,7,1),IF(I1423="Complete",VLOOKUP(J1423,'FIN CAL LOOKUP'!$A:$J,7,1),VLOOKUP(D1423,'FIN CAL LOOKUP'!$A:$J,7,1))),"Not Applicable")</f>
        <v>JUL, FY24</v>
      </c>
      <c r="N1423" s="8" t="str">
        <f>IFERROR(IF(I1423="Booked",VLOOKUP(K1423,'FIN CAL LOOKUP'!$A:$J,10,1),IF(I1423="Complete",VLOOKUP(J1423,'FIN CAL LOOKUP'!$A:$J,10,1),VLOOKUP(D1423,'FIN CAL LOOKUP'!$A:$J,10,1))),"Not Applicable")</f>
        <v>Q1, FY24</v>
      </c>
    </row>
    <row r="1424" spans="1:14" x14ac:dyDescent="0.25">
      <c r="A1424" t="s">
        <v>46</v>
      </c>
      <c r="C1424" t="s">
        <v>47</v>
      </c>
      <c r="D1424" s="3">
        <v>45117</v>
      </c>
      <c r="E1424" t="s">
        <v>290</v>
      </c>
      <c r="F1424" t="s">
        <v>291</v>
      </c>
      <c r="G1424" t="s">
        <v>292</v>
      </c>
      <c r="H1424" t="s">
        <v>9</v>
      </c>
      <c r="I1424" t="s">
        <v>17</v>
      </c>
      <c r="J1424" s="3">
        <v>45119</v>
      </c>
      <c r="K1424" s="3">
        <v>45085</v>
      </c>
      <c r="M1424" s="8" t="str">
        <f>IFERROR(IF(I1424="Booked",VLOOKUP(K1424,'FIN CAL LOOKUP'!$A:$J,7,1),IF(I1424="Complete",VLOOKUP(J1424,'FIN CAL LOOKUP'!$A:$J,7,1),VLOOKUP(D1424,'FIN CAL LOOKUP'!$A:$J,7,1))),"Not Applicable")</f>
        <v>JUL, FY24</v>
      </c>
      <c r="N1424" s="8" t="str">
        <f>IFERROR(IF(I1424="Booked",VLOOKUP(K1424,'FIN CAL LOOKUP'!$A:$J,10,1),IF(I1424="Complete",VLOOKUP(J1424,'FIN CAL LOOKUP'!$A:$J,10,1),VLOOKUP(D1424,'FIN CAL LOOKUP'!$A:$J,10,1))),"Not Applicable")</f>
        <v>Q1, FY24</v>
      </c>
    </row>
    <row r="1425" spans="1:14" x14ac:dyDescent="0.25">
      <c r="A1425" t="s">
        <v>46</v>
      </c>
      <c r="C1425" t="s">
        <v>47</v>
      </c>
      <c r="D1425" s="3">
        <v>45117</v>
      </c>
      <c r="E1425" t="s">
        <v>290</v>
      </c>
      <c r="F1425" t="s">
        <v>291</v>
      </c>
      <c r="G1425" t="s">
        <v>292</v>
      </c>
      <c r="H1425" t="s">
        <v>9</v>
      </c>
      <c r="I1425" t="s">
        <v>17</v>
      </c>
      <c r="J1425" s="3">
        <v>45139</v>
      </c>
      <c r="K1425" s="3">
        <v>45127</v>
      </c>
      <c r="M1425" s="8" t="str">
        <f>IFERROR(IF(I1425="Booked",VLOOKUP(K1425,'FIN CAL LOOKUP'!$A:$J,7,1),IF(I1425="Complete",VLOOKUP(J1425,'FIN CAL LOOKUP'!$A:$J,7,1),VLOOKUP(D1425,'FIN CAL LOOKUP'!$A:$J,7,1))),"Not Applicable")</f>
        <v>AUG, FY24</v>
      </c>
      <c r="N1425" s="8" t="str">
        <f>IFERROR(IF(I1425="Booked",VLOOKUP(K1425,'FIN CAL LOOKUP'!$A:$J,10,1),IF(I1425="Complete",VLOOKUP(J1425,'FIN CAL LOOKUP'!$A:$J,10,1),VLOOKUP(D1425,'FIN CAL LOOKUP'!$A:$J,10,1))),"Not Applicable")</f>
        <v>Q1, FY24</v>
      </c>
    </row>
    <row r="1426" spans="1:14" x14ac:dyDescent="0.25">
      <c r="A1426" t="s">
        <v>46</v>
      </c>
      <c r="C1426" t="s">
        <v>47</v>
      </c>
      <c r="D1426" s="3">
        <v>45117</v>
      </c>
      <c r="E1426" t="s">
        <v>290</v>
      </c>
      <c r="F1426" t="s">
        <v>291</v>
      </c>
      <c r="G1426" t="s">
        <v>292</v>
      </c>
      <c r="H1426" t="s">
        <v>10</v>
      </c>
      <c r="I1426" t="s">
        <v>17</v>
      </c>
      <c r="J1426" s="3">
        <v>45119</v>
      </c>
      <c r="K1426" s="3">
        <v>45085</v>
      </c>
      <c r="M1426" s="8" t="str">
        <f>IFERROR(IF(I1426="Booked",VLOOKUP(K1426,'FIN CAL LOOKUP'!$A:$J,7,1),IF(I1426="Complete",VLOOKUP(J1426,'FIN CAL LOOKUP'!$A:$J,7,1),VLOOKUP(D1426,'FIN CAL LOOKUP'!$A:$J,7,1))),"Not Applicable")</f>
        <v>JUL, FY24</v>
      </c>
      <c r="N1426" s="8" t="str">
        <f>IFERROR(IF(I1426="Booked",VLOOKUP(K1426,'FIN CAL LOOKUP'!$A:$J,10,1),IF(I1426="Complete",VLOOKUP(J1426,'FIN CAL LOOKUP'!$A:$J,10,1),VLOOKUP(D1426,'FIN CAL LOOKUP'!$A:$J,10,1))),"Not Applicable")</f>
        <v>Q1, FY24</v>
      </c>
    </row>
    <row r="1427" spans="1:14" x14ac:dyDescent="0.25">
      <c r="A1427" t="s">
        <v>46</v>
      </c>
      <c r="C1427" t="s">
        <v>47</v>
      </c>
      <c r="D1427" s="3">
        <v>45117</v>
      </c>
      <c r="E1427" t="s">
        <v>290</v>
      </c>
      <c r="F1427" t="s">
        <v>291</v>
      </c>
      <c r="G1427" t="s">
        <v>292</v>
      </c>
      <c r="H1427" t="s">
        <v>10</v>
      </c>
      <c r="I1427" t="s">
        <v>17</v>
      </c>
      <c r="J1427" s="3">
        <v>45748</v>
      </c>
      <c r="K1427" s="3">
        <v>45364</v>
      </c>
      <c r="M1427" s="8" t="str">
        <f>IFERROR(IF(I1427="Booked",VLOOKUP(K1427,'FIN CAL LOOKUP'!$A:$J,7,1),IF(I1427="Complete",VLOOKUP(J1427,'FIN CAL LOOKUP'!$A:$J,7,1),VLOOKUP(D1427,'FIN CAL LOOKUP'!$A:$J,7,1))),"Not Applicable")</f>
        <v>APR, FY25</v>
      </c>
      <c r="N1427" s="8" t="str">
        <f>IFERROR(IF(I1427="Booked",VLOOKUP(K1427,'FIN CAL LOOKUP'!$A:$J,10,1),IF(I1427="Complete",VLOOKUP(J1427,'FIN CAL LOOKUP'!$A:$J,10,1),VLOOKUP(D1427,'FIN CAL LOOKUP'!$A:$J,10,1))),"Not Applicable")</f>
        <v>Q4, FY25</v>
      </c>
    </row>
    <row r="1428" spans="1:14" x14ac:dyDescent="0.25">
      <c r="A1428" t="s">
        <v>46</v>
      </c>
      <c r="C1428" t="s">
        <v>47</v>
      </c>
      <c r="D1428" s="3">
        <v>45117</v>
      </c>
      <c r="E1428" t="s">
        <v>290</v>
      </c>
      <c r="F1428" t="s">
        <v>291</v>
      </c>
      <c r="G1428" t="s">
        <v>292</v>
      </c>
      <c r="H1428" t="s">
        <v>11</v>
      </c>
      <c r="I1428" t="s">
        <v>17</v>
      </c>
      <c r="J1428" s="3">
        <v>45119</v>
      </c>
      <c r="K1428" s="3">
        <v>45085</v>
      </c>
      <c r="M1428" s="8" t="str">
        <f>IFERROR(IF(I1428="Booked",VLOOKUP(K1428,'FIN CAL LOOKUP'!$A:$J,7,1),IF(I1428="Complete",VLOOKUP(J1428,'FIN CAL LOOKUP'!$A:$J,7,1),VLOOKUP(D1428,'FIN CAL LOOKUP'!$A:$J,7,1))),"Not Applicable")</f>
        <v>JUL, FY24</v>
      </c>
      <c r="N1428" s="8" t="str">
        <f>IFERROR(IF(I1428="Booked",VLOOKUP(K1428,'FIN CAL LOOKUP'!$A:$J,10,1),IF(I1428="Complete",VLOOKUP(J1428,'FIN CAL LOOKUP'!$A:$J,10,1),VLOOKUP(D1428,'FIN CAL LOOKUP'!$A:$J,10,1))),"Not Applicable")</f>
        <v>Q1, FY24</v>
      </c>
    </row>
    <row r="1429" spans="1:14" x14ac:dyDescent="0.25">
      <c r="A1429" t="s">
        <v>30</v>
      </c>
      <c r="B1429" t="s">
        <v>260</v>
      </c>
      <c r="C1429" t="s">
        <v>14</v>
      </c>
      <c r="D1429" s="3">
        <v>45110</v>
      </c>
      <c r="E1429" t="s">
        <v>293</v>
      </c>
      <c r="F1429" t="s">
        <v>145</v>
      </c>
      <c r="G1429" t="s">
        <v>294</v>
      </c>
      <c r="H1429" t="s">
        <v>4</v>
      </c>
      <c r="I1429" t="s">
        <v>17</v>
      </c>
      <c r="J1429" s="3">
        <v>45141</v>
      </c>
      <c r="K1429" s="3">
        <v>45093</v>
      </c>
      <c r="M1429" s="8" t="str">
        <f>IFERROR(IF(I1429="Booked",VLOOKUP(K1429,'FIN CAL LOOKUP'!$A:$J,7,1),IF(I1429="Complete",VLOOKUP(J1429,'FIN CAL LOOKUP'!$A:$J,7,1),VLOOKUP(D1429,'FIN CAL LOOKUP'!$A:$J,7,1))),"Not Applicable")</f>
        <v>AUG, FY24</v>
      </c>
      <c r="N1429" s="8" t="str">
        <f>IFERROR(IF(I1429="Booked",VLOOKUP(K1429,'FIN CAL LOOKUP'!$A:$J,10,1),IF(I1429="Complete",VLOOKUP(J1429,'FIN CAL LOOKUP'!$A:$J,10,1),VLOOKUP(D1429,'FIN CAL LOOKUP'!$A:$J,10,1))),"Not Applicable")</f>
        <v>Q1, FY24</v>
      </c>
    </row>
    <row r="1430" spans="1:14" x14ac:dyDescent="0.25">
      <c r="A1430" t="s">
        <v>30</v>
      </c>
      <c r="B1430" t="s">
        <v>260</v>
      </c>
      <c r="C1430" t="s">
        <v>14</v>
      </c>
      <c r="D1430" s="3">
        <v>45110</v>
      </c>
      <c r="E1430" t="s">
        <v>293</v>
      </c>
      <c r="F1430" t="s">
        <v>145</v>
      </c>
      <c r="G1430" t="s">
        <v>294</v>
      </c>
      <c r="H1430" t="s">
        <v>7</v>
      </c>
      <c r="I1430" t="s">
        <v>17</v>
      </c>
      <c r="J1430" s="3">
        <v>45190</v>
      </c>
      <c r="K1430" s="3">
        <v>45093</v>
      </c>
      <c r="M1430" s="8" t="str">
        <f>IFERROR(IF(I1430="Booked",VLOOKUP(K1430,'FIN CAL LOOKUP'!$A:$J,7,1),IF(I1430="Complete",VLOOKUP(J1430,'FIN CAL LOOKUP'!$A:$J,7,1),VLOOKUP(D1430,'FIN CAL LOOKUP'!$A:$J,7,1))),"Not Applicable")</f>
        <v>SEP, FY24</v>
      </c>
      <c r="N1430" s="8" t="str">
        <f>IFERROR(IF(I1430="Booked",VLOOKUP(K1430,'FIN CAL LOOKUP'!$A:$J,10,1),IF(I1430="Complete",VLOOKUP(J1430,'FIN CAL LOOKUP'!$A:$J,10,1),VLOOKUP(D1430,'FIN CAL LOOKUP'!$A:$J,10,1))),"Not Applicable")</f>
        <v>Q1, FY24</v>
      </c>
    </row>
    <row r="1431" spans="1:14" x14ac:dyDescent="0.25">
      <c r="A1431" t="s">
        <v>30</v>
      </c>
      <c r="B1431" t="s">
        <v>260</v>
      </c>
      <c r="C1431" t="s">
        <v>14</v>
      </c>
      <c r="D1431" s="3">
        <v>45110</v>
      </c>
      <c r="E1431" t="s">
        <v>293</v>
      </c>
      <c r="F1431" t="s">
        <v>145</v>
      </c>
      <c r="G1431" t="s">
        <v>294</v>
      </c>
      <c r="H1431" t="s">
        <v>1366</v>
      </c>
      <c r="I1431" t="s">
        <v>5</v>
      </c>
      <c r="J1431" s="3"/>
      <c r="K1431" s="3">
        <v>45739</v>
      </c>
      <c r="M1431" s="8" t="str">
        <f>IFERROR(IF(I1431="Booked",VLOOKUP(K1431,'FIN CAL LOOKUP'!$A:$J,7,1),IF(I1431="Complete",VLOOKUP(J1431,'FIN CAL LOOKUP'!$A:$J,7,1),VLOOKUP(D1431,'FIN CAL LOOKUP'!$A:$J,7,1))),"Not Applicable")</f>
        <v>MAR, FY25</v>
      </c>
      <c r="N1431" s="8" t="str">
        <f>IFERROR(IF(I1431="Booked",VLOOKUP(K1431,'FIN CAL LOOKUP'!$A:$J,10,1),IF(I1431="Complete",VLOOKUP(J1431,'FIN CAL LOOKUP'!$A:$J,10,1),VLOOKUP(D1431,'FIN CAL LOOKUP'!$A:$J,10,1))),"Not Applicable")</f>
        <v>Q3, FY25</v>
      </c>
    </row>
    <row r="1432" spans="1:14" x14ac:dyDescent="0.25">
      <c r="A1432" t="s">
        <v>30</v>
      </c>
      <c r="B1432" t="s">
        <v>260</v>
      </c>
      <c r="C1432" t="s">
        <v>14</v>
      </c>
      <c r="D1432" s="3">
        <v>45110</v>
      </c>
      <c r="E1432" t="s">
        <v>293</v>
      </c>
      <c r="F1432" t="s">
        <v>145</v>
      </c>
      <c r="G1432" t="s">
        <v>294</v>
      </c>
      <c r="H1432" t="s">
        <v>1366</v>
      </c>
      <c r="I1432" t="s">
        <v>17</v>
      </c>
      <c r="J1432" s="3">
        <v>45418</v>
      </c>
      <c r="K1432" s="3">
        <v>45351</v>
      </c>
      <c r="M1432" s="8" t="str">
        <f>IFERROR(IF(I1432="Booked",VLOOKUP(K1432,'FIN CAL LOOKUP'!$A:$J,7,1),IF(I1432="Complete",VLOOKUP(J1432,'FIN CAL LOOKUP'!$A:$J,7,1),VLOOKUP(D1432,'FIN CAL LOOKUP'!$A:$J,7,1))),"Not Applicable")</f>
        <v>MAY, FY24</v>
      </c>
      <c r="N1432" s="8" t="str">
        <f>IFERROR(IF(I1432="Booked",VLOOKUP(K1432,'FIN CAL LOOKUP'!$A:$J,10,1),IF(I1432="Complete",VLOOKUP(J1432,'FIN CAL LOOKUP'!$A:$J,10,1),VLOOKUP(D1432,'FIN CAL LOOKUP'!$A:$J,10,1))),"Not Applicable")</f>
        <v>Q4, FY24</v>
      </c>
    </row>
    <row r="1433" spans="1:14" x14ac:dyDescent="0.25">
      <c r="A1433" t="s">
        <v>30</v>
      </c>
      <c r="B1433" t="s">
        <v>260</v>
      </c>
      <c r="C1433" t="s">
        <v>14</v>
      </c>
      <c r="D1433" s="3">
        <v>45110</v>
      </c>
      <c r="E1433" t="s">
        <v>293</v>
      </c>
      <c r="F1433" t="s">
        <v>145</v>
      </c>
      <c r="G1433" t="s">
        <v>294</v>
      </c>
      <c r="H1433" t="s">
        <v>1367</v>
      </c>
      <c r="I1433" t="s">
        <v>5</v>
      </c>
      <c r="J1433" s="3"/>
      <c r="K1433" s="3">
        <v>45734</v>
      </c>
      <c r="M1433" s="8" t="str">
        <f>IFERROR(IF(I1433="Booked",VLOOKUP(K1433,'FIN CAL LOOKUP'!$A:$J,7,1),IF(I1433="Complete",VLOOKUP(J1433,'FIN CAL LOOKUP'!$A:$J,7,1),VLOOKUP(D1433,'FIN CAL LOOKUP'!$A:$J,7,1))),"Not Applicable")</f>
        <v>MAR, FY25</v>
      </c>
      <c r="N1433" s="8" t="str">
        <f>IFERROR(IF(I1433="Booked",VLOOKUP(K1433,'FIN CAL LOOKUP'!$A:$J,10,1),IF(I1433="Complete",VLOOKUP(J1433,'FIN CAL LOOKUP'!$A:$J,10,1),VLOOKUP(D1433,'FIN CAL LOOKUP'!$A:$J,10,1))),"Not Applicable")</f>
        <v>Q3, FY25</v>
      </c>
    </row>
    <row r="1434" spans="1:14" x14ac:dyDescent="0.25">
      <c r="A1434" t="s">
        <v>30</v>
      </c>
      <c r="B1434" t="s">
        <v>260</v>
      </c>
      <c r="C1434" t="s">
        <v>14</v>
      </c>
      <c r="D1434" s="3">
        <v>45110</v>
      </c>
      <c r="E1434" t="s">
        <v>293</v>
      </c>
      <c r="F1434" t="s">
        <v>145</v>
      </c>
      <c r="G1434" t="s">
        <v>294</v>
      </c>
      <c r="H1434" t="s">
        <v>1367</v>
      </c>
      <c r="I1434" t="s">
        <v>17</v>
      </c>
      <c r="J1434" s="3">
        <v>45413</v>
      </c>
      <c r="K1434" s="3">
        <v>45351</v>
      </c>
      <c r="M1434" s="8" t="str">
        <f>IFERROR(IF(I1434="Booked",VLOOKUP(K1434,'FIN CAL LOOKUP'!$A:$J,7,1),IF(I1434="Complete",VLOOKUP(J1434,'FIN CAL LOOKUP'!$A:$J,7,1),VLOOKUP(D1434,'FIN CAL LOOKUP'!$A:$J,7,1))),"Not Applicable")</f>
        <v>MAY, FY24</v>
      </c>
      <c r="N1434" s="8" t="str">
        <f>IFERROR(IF(I1434="Booked",VLOOKUP(K1434,'FIN CAL LOOKUP'!$A:$J,10,1),IF(I1434="Complete",VLOOKUP(J1434,'FIN CAL LOOKUP'!$A:$J,10,1),VLOOKUP(D1434,'FIN CAL LOOKUP'!$A:$J,10,1))),"Not Applicable")</f>
        <v>Q4, FY24</v>
      </c>
    </row>
    <row r="1435" spans="1:14" x14ac:dyDescent="0.25">
      <c r="A1435" t="s">
        <v>30</v>
      </c>
      <c r="B1435" t="s">
        <v>260</v>
      </c>
      <c r="C1435" t="s">
        <v>14</v>
      </c>
      <c r="D1435" s="3">
        <v>45110</v>
      </c>
      <c r="E1435" t="s">
        <v>293</v>
      </c>
      <c r="F1435" t="s">
        <v>145</v>
      </c>
      <c r="G1435" t="s">
        <v>294</v>
      </c>
      <c r="H1435" t="s">
        <v>1368</v>
      </c>
      <c r="I1435" t="s">
        <v>5</v>
      </c>
      <c r="J1435" s="3"/>
      <c r="K1435" s="3">
        <v>45757</v>
      </c>
      <c r="M1435" s="8" t="str">
        <f>IFERROR(IF(I1435="Booked",VLOOKUP(K1435,'FIN CAL LOOKUP'!$A:$J,7,1),IF(I1435="Complete",VLOOKUP(J1435,'FIN CAL LOOKUP'!$A:$J,7,1),VLOOKUP(D1435,'FIN CAL LOOKUP'!$A:$J,7,1))),"Not Applicable")</f>
        <v>APR, FY25</v>
      </c>
      <c r="N1435" s="8" t="str">
        <f>IFERROR(IF(I1435="Booked",VLOOKUP(K1435,'FIN CAL LOOKUP'!$A:$J,10,1),IF(I1435="Complete",VLOOKUP(J1435,'FIN CAL LOOKUP'!$A:$J,10,1),VLOOKUP(D1435,'FIN CAL LOOKUP'!$A:$J,10,1))),"Not Applicable")</f>
        <v>Q4, FY25</v>
      </c>
    </row>
    <row r="1436" spans="1:14" x14ac:dyDescent="0.25">
      <c r="A1436" t="s">
        <v>30</v>
      </c>
      <c r="B1436" t="s">
        <v>260</v>
      </c>
      <c r="C1436" t="s">
        <v>14</v>
      </c>
      <c r="D1436" s="3">
        <v>45110</v>
      </c>
      <c r="E1436" t="s">
        <v>293</v>
      </c>
      <c r="F1436" t="s">
        <v>145</v>
      </c>
      <c r="G1436" t="s">
        <v>294</v>
      </c>
      <c r="H1436" t="s">
        <v>1368</v>
      </c>
      <c r="I1436" t="s">
        <v>17</v>
      </c>
      <c r="J1436" s="3">
        <v>45436</v>
      </c>
      <c r="K1436" s="3">
        <v>45351</v>
      </c>
      <c r="M1436" s="8" t="str">
        <f>IFERROR(IF(I1436="Booked",VLOOKUP(K1436,'FIN CAL LOOKUP'!$A:$J,7,1),IF(I1436="Complete",VLOOKUP(J1436,'FIN CAL LOOKUP'!$A:$J,7,1),VLOOKUP(D1436,'FIN CAL LOOKUP'!$A:$J,7,1))),"Not Applicable")</f>
        <v>MAY, FY24</v>
      </c>
      <c r="N1436" s="8" t="str">
        <f>IFERROR(IF(I1436="Booked",VLOOKUP(K1436,'FIN CAL LOOKUP'!$A:$J,10,1),IF(I1436="Complete",VLOOKUP(J1436,'FIN CAL LOOKUP'!$A:$J,10,1),VLOOKUP(D1436,'FIN CAL LOOKUP'!$A:$J,10,1))),"Not Applicable")</f>
        <v>Q4, FY24</v>
      </c>
    </row>
    <row r="1437" spans="1:14" x14ac:dyDescent="0.25">
      <c r="A1437" t="s">
        <v>30</v>
      </c>
      <c r="B1437" t="s">
        <v>260</v>
      </c>
      <c r="C1437" t="s">
        <v>14</v>
      </c>
      <c r="D1437" s="3">
        <v>45110</v>
      </c>
      <c r="E1437" t="s">
        <v>293</v>
      </c>
      <c r="F1437" t="s">
        <v>145</v>
      </c>
      <c r="G1437" t="s">
        <v>294</v>
      </c>
      <c r="H1437" t="s">
        <v>1369</v>
      </c>
      <c r="I1437" t="s">
        <v>5</v>
      </c>
      <c r="J1437" s="3"/>
      <c r="K1437" s="3">
        <v>45763</v>
      </c>
      <c r="M1437" s="8" t="str">
        <f>IFERROR(IF(I1437="Booked",VLOOKUP(K1437,'FIN CAL LOOKUP'!$A:$J,7,1),IF(I1437="Complete",VLOOKUP(J1437,'FIN CAL LOOKUP'!$A:$J,7,1),VLOOKUP(D1437,'FIN CAL LOOKUP'!$A:$J,7,1))),"Not Applicable")</f>
        <v>APR, FY25</v>
      </c>
      <c r="N1437" s="8" t="str">
        <f>IFERROR(IF(I1437="Booked",VLOOKUP(K1437,'FIN CAL LOOKUP'!$A:$J,10,1),IF(I1437="Complete",VLOOKUP(J1437,'FIN CAL LOOKUP'!$A:$J,10,1),VLOOKUP(D1437,'FIN CAL LOOKUP'!$A:$J,10,1))),"Not Applicable")</f>
        <v>Q4, FY25</v>
      </c>
    </row>
    <row r="1438" spans="1:14" x14ac:dyDescent="0.25">
      <c r="A1438" t="s">
        <v>30</v>
      </c>
      <c r="B1438" t="s">
        <v>260</v>
      </c>
      <c r="C1438" t="s">
        <v>14</v>
      </c>
      <c r="D1438" s="3">
        <v>45110</v>
      </c>
      <c r="E1438" t="s">
        <v>293</v>
      </c>
      <c r="F1438" t="s">
        <v>145</v>
      </c>
      <c r="G1438" t="s">
        <v>294</v>
      </c>
      <c r="H1438" t="s">
        <v>1369</v>
      </c>
      <c r="I1438" t="s">
        <v>17</v>
      </c>
      <c r="J1438" s="3">
        <v>45441</v>
      </c>
      <c r="K1438" s="3">
        <v>45351</v>
      </c>
      <c r="M1438" s="8" t="str">
        <f>IFERROR(IF(I1438="Booked",VLOOKUP(K1438,'FIN CAL LOOKUP'!$A:$J,7,1),IF(I1438="Complete",VLOOKUP(J1438,'FIN CAL LOOKUP'!$A:$J,7,1),VLOOKUP(D1438,'FIN CAL LOOKUP'!$A:$J,7,1))),"Not Applicable")</f>
        <v>JUN, FY24</v>
      </c>
      <c r="N1438" s="8" t="str">
        <f>IFERROR(IF(I1438="Booked",VLOOKUP(K1438,'FIN CAL LOOKUP'!$A:$J,10,1),IF(I1438="Complete",VLOOKUP(J1438,'FIN CAL LOOKUP'!$A:$J,10,1),VLOOKUP(D1438,'FIN CAL LOOKUP'!$A:$J,10,1))),"Not Applicable")</f>
        <v>Q4, FY24</v>
      </c>
    </row>
    <row r="1439" spans="1:14" x14ac:dyDescent="0.25">
      <c r="A1439" t="s">
        <v>30</v>
      </c>
      <c r="B1439" t="s">
        <v>260</v>
      </c>
      <c r="C1439" t="s">
        <v>14</v>
      </c>
      <c r="D1439" s="3">
        <v>45110</v>
      </c>
      <c r="E1439" t="s">
        <v>293</v>
      </c>
      <c r="F1439" t="s">
        <v>145</v>
      </c>
      <c r="G1439" t="s">
        <v>294</v>
      </c>
      <c r="H1439" t="s">
        <v>1370</v>
      </c>
      <c r="I1439" t="s">
        <v>5</v>
      </c>
      <c r="J1439" s="3"/>
      <c r="K1439" s="3">
        <v>45763</v>
      </c>
      <c r="M1439" s="8" t="str">
        <f>IFERROR(IF(I1439="Booked",VLOOKUP(K1439,'FIN CAL LOOKUP'!$A:$J,7,1),IF(I1439="Complete",VLOOKUP(J1439,'FIN CAL LOOKUP'!$A:$J,7,1),VLOOKUP(D1439,'FIN CAL LOOKUP'!$A:$J,7,1))),"Not Applicable")</f>
        <v>APR, FY25</v>
      </c>
      <c r="N1439" s="8" t="str">
        <f>IFERROR(IF(I1439="Booked",VLOOKUP(K1439,'FIN CAL LOOKUP'!$A:$J,10,1),IF(I1439="Complete",VLOOKUP(J1439,'FIN CAL LOOKUP'!$A:$J,10,1),VLOOKUP(D1439,'FIN CAL LOOKUP'!$A:$J,10,1))),"Not Applicable")</f>
        <v>Q4, FY25</v>
      </c>
    </row>
    <row r="1440" spans="1:14" x14ac:dyDescent="0.25">
      <c r="A1440" t="s">
        <v>30</v>
      </c>
      <c r="B1440" t="s">
        <v>260</v>
      </c>
      <c r="C1440" t="s">
        <v>14</v>
      </c>
      <c r="D1440" s="3">
        <v>45110</v>
      </c>
      <c r="E1440" t="s">
        <v>293</v>
      </c>
      <c r="F1440" t="s">
        <v>145</v>
      </c>
      <c r="G1440" t="s">
        <v>294</v>
      </c>
      <c r="H1440" t="s">
        <v>1370</v>
      </c>
      <c r="I1440" t="s">
        <v>17</v>
      </c>
      <c r="J1440" s="3">
        <v>45441</v>
      </c>
      <c r="K1440" s="3">
        <v>45351</v>
      </c>
      <c r="M1440" s="8" t="str">
        <f>IFERROR(IF(I1440="Booked",VLOOKUP(K1440,'FIN CAL LOOKUP'!$A:$J,7,1),IF(I1440="Complete",VLOOKUP(J1440,'FIN CAL LOOKUP'!$A:$J,7,1),VLOOKUP(D1440,'FIN CAL LOOKUP'!$A:$J,7,1))),"Not Applicable")</f>
        <v>JUN, FY24</v>
      </c>
      <c r="N1440" s="8" t="str">
        <f>IFERROR(IF(I1440="Booked",VLOOKUP(K1440,'FIN CAL LOOKUP'!$A:$J,10,1),IF(I1440="Complete",VLOOKUP(J1440,'FIN CAL LOOKUP'!$A:$J,10,1),VLOOKUP(D1440,'FIN CAL LOOKUP'!$A:$J,10,1))),"Not Applicable")</f>
        <v>Q4, FY24</v>
      </c>
    </row>
    <row r="1441" spans="1:14" x14ac:dyDescent="0.25">
      <c r="A1441" t="s">
        <v>30</v>
      </c>
      <c r="B1441" t="s">
        <v>260</v>
      </c>
      <c r="C1441" t="s">
        <v>14</v>
      </c>
      <c r="D1441" s="3">
        <v>45110</v>
      </c>
      <c r="E1441" t="s">
        <v>293</v>
      </c>
      <c r="F1441" t="s">
        <v>145</v>
      </c>
      <c r="G1441" t="s">
        <v>294</v>
      </c>
      <c r="H1441" t="s">
        <v>8</v>
      </c>
      <c r="I1441" t="s">
        <v>17</v>
      </c>
      <c r="J1441" s="3">
        <v>45141</v>
      </c>
      <c r="K1441" s="3">
        <v>45093</v>
      </c>
      <c r="M1441" s="8" t="str">
        <f>IFERROR(IF(I1441="Booked",VLOOKUP(K1441,'FIN CAL LOOKUP'!$A:$J,7,1),IF(I1441="Complete",VLOOKUP(J1441,'FIN CAL LOOKUP'!$A:$J,7,1),VLOOKUP(D1441,'FIN CAL LOOKUP'!$A:$J,7,1))),"Not Applicable")</f>
        <v>AUG, FY24</v>
      </c>
      <c r="N1441" s="8" t="str">
        <f>IFERROR(IF(I1441="Booked",VLOOKUP(K1441,'FIN CAL LOOKUP'!$A:$J,10,1),IF(I1441="Complete",VLOOKUP(J1441,'FIN CAL LOOKUP'!$A:$J,10,1),VLOOKUP(D1441,'FIN CAL LOOKUP'!$A:$J,10,1))),"Not Applicable")</f>
        <v>Q1, FY24</v>
      </c>
    </row>
    <row r="1442" spans="1:14" x14ac:dyDescent="0.25">
      <c r="A1442" t="s">
        <v>30</v>
      </c>
      <c r="B1442" t="s">
        <v>260</v>
      </c>
      <c r="C1442" t="s">
        <v>14</v>
      </c>
      <c r="D1442" s="3">
        <v>45110</v>
      </c>
      <c r="E1442" t="s">
        <v>293</v>
      </c>
      <c r="F1442" t="s">
        <v>145</v>
      </c>
      <c r="G1442" t="s">
        <v>294</v>
      </c>
      <c r="H1442" t="s">
        <v>9</v>
      </c>
      <c r="I1442" t="s">
        <v>17</v>
      </c>
      <c r="J1442" s="3">
        <v>45141</v>
      </c>
      <c r="K1442" s="3">
        <v>45093</v>
      </c>
      <c r="M1442" s="8" t="str">
        <f>IFERROR(IF(I1442="Booked",VLOOKUP(K1442,'FIN CAL LOOKUP'!$A:$J,7,1),IF(I1442="Complete",VLOOKUP(J1442,'FIN CAL LOOKUP'!$A:$J,7,1),VLOOKUP(D1442,'FIN CAL LOOKUP'!$A:$J,7,1))),"Not Applicable")</f>
        <v>AUG, FY24</v>
      </c>
      <c r="N1442" s="8" t="str">
        <f>IFERROR(IF(I1442="Booked",VLOOKUP(K1442,'FIN CAL LOOKUP'!$A:$J,10,1),IF(I1442="Complete",VLOOKUP(J1442,'FIN CAL LOOKUP'!$A:$J,10,1),VLOOKUP(D1442,'FIN CAL LOOKUP'!$A:$J,10,1))),"Not Applicable")</f>
        <v>Q1, FY24</v>
      </c>
    </row>
    <row r="1443" spans="1:14" x14ac:dyDescent="0.25">
      <c r="A1443" t="s">
        <v>30</v>
      </c>
      <c r="B1443" t="s">
        <v>260</v>
      </c>
      <c r="C1443" t="s">
        <v>14</v>
      </c>
      <c r="D1443" s="3">
        <v>45110</v>
      </c>
      <c r="E1443" t="s">
        <v>293</v>
      </c>
      <c r="F1443" t="s">
        <v>145</v>
      </c>
      <c r="G1443" t="s">
        <v>294</v>
      </c>
      <c r="H1443" t="s">
        <v>10</v>
      </c>
      <c r="I1443" t="s">
        <v>17</v>
      </c>
      <c r="J1443" s="3">
        <v>45120</v>
      </c>
      <c r="K1443" s="3">
        <v>45093</v>
      </c>
      <c r="M1443" s="8" t="str">
        <f>IFERROR(IF(I1443="Booked",VLOOKUP(K1443,'FIN CAL LOOKUP'!$A:$J,7,1),IF(I1443="Complete",VLOOKUP(J1443,'FIN CAL LOOKUP'!$A:$J,7,1),VLOOKUP(D1443,'FIN CAL LOOKUP'!$A:$J,7,1))),"Not Applicable")</f>
        <v>JUL, FY24</v>
      </c>
      <c r="N1443" s="8" t="str">
        <f>IFERROR(IF(I1443="Booked",VLOOKUP(K1443,'FIN CAL LOOKUP'!$A:$J,10,1),IF(I1443="Complete",VLOOKUP(J1443,'FIN CAL LOOKUP'!$A:$J,10,1),VLOOKUP(D1443,'FIN CAL LOOKUP'!$A:$J,10,1))),"Not Applicable")</f>
        <v>Q1, FY24</v>
      </c>
    </row>
    <row r="1444" spans="1:14" x14ac:dyDescent="0.25">
      <c r="A1444" t="s">
        <v>30</v>
      </c>
      <c r="B1444" t="s">
        <v>260</v>
      </c>
      <c r="C1444" t="s">
        <v>14</v>
      </c>
      <c r="D1444" s="3">
        <v>45110</v>
      </c>
      <c r="E1444" t="s">
        <v>293</v>
      </c>
      <c r="F1444" t="s">
        <v>145</v>
      </c>
      <c r="G1444" t="s">
        <v>294</v>
      </c>
      <c r="H1444" t="s">
        <v>11</v>
      </c>
      <c r="I1444" t="s">
        <v>17</v>
      </c>
      <c r="J1444" s="3">
        <v>45121</v>
      </c>
      <c r="K1444" s="3">
        <v>45093</v>
      </c>
      <c r="M1444" s="8" t="str">
        <f>IFERROR(IF(I1444="Booked",VLOOKUP(K1444,'FIN CAL LOOKUP'!$A:$J,7,1),IF(I1444="Complete",VLOOKUP(J1444,'FIN CAL LOOKUP'!$A:$J,7,1),VLOOKUP(D1444,'FIN CAL LOOKUP'!$A:$J,7,1))),"Not Applicable")</f>
        <v>JUL, FY24</v>
      </c>
      <c r="N1444" s="8" t="str">
        <f>IFERROR(IF(I1444="Booked",VLOOKUP(K1444,'FIN CAL LOOKUP'!$A:$J,10,1),IF(I1444="Complete",VLOOKUP(J1444,'FIN CAL LOOKUP'!$A:$J,10,1),VLOOKUP(D1444,'FIN CAL LOOKUP'!$A:$J,10,1))),"Not Applicable")</f>
        <v>Q1, FY24</v>
      </c>
    </row>
    <row r="1445" spans="1:14" x14ac:dyDescent="0.25">
      <c r="A1445" t="s">
        <v>12</v>
      </c>
      <c r="B1445" t="s">
        <v>13</v>
      </c>
      <c r="C1445" t="s">
        <v>16</v>
      </c>
      <c r="D1445" s="3">
        <v>45106</v>
      </c>
      <c r="E1445" t="s">
        <v>295</v>
      </c>
      <c r="F1445" t="s">
        <v>296</v>
      </c>
      <c r="G1445" t="s">
        <v>297</v>
      </c>
      <c r="H1445" t="s">
        <v>4</v>
      </c>
      <c r="I1445" t="s">
        <v>17</v>
      </c>
      <c r="J1445" s="3">
        <v>45110</v>
      </c>
      <c r="K1445" s="3">
        <v>45100</v>
      </c>
      <c r="M1445" s="8" t="str">
        <f>IFERROR(IF(I1445="Booked",VLOOKUP(K1445,'FIN CAL LOOKUP'!$A:$J,7,1),IF(I1445="Complete",VLOOKUP(J1445,'FIN CAL LOOKUP'!$A:$J,7,1),VLOOKUP(D1445,'FIN CAL LOOKUP'!$A:$J,7,1))),"Not Applicable")</f>
        <v>JUL, FY24</v>
      </c>
      <c r="N1445" s="8" t="str">
        <f>IFERROR(IF(I1445="Booked",VLOOKUP(K1445,'FIN CAL LOOKUP'!$A:$J,10,1),IF(I1445="Complete",VLOOKUP(J1445,'FIN CAL LOOKUP'!$A:$J,10,1),VLOOKUP(D1445,'FIN CAL LOOKUP'!$A:$J,10,1))),"Not Applicable")</f>
        <v>Q1, FY24</v>
      </c>
    </row>
    <row r="1446" spans="1:14" x14ac:dyDescent="0.25">
      <c r="A1446" t="s">
        <v>12</v>
      </c>
      <c r="B1446" t="s">
        <v>13</v>
      </c>
      <c r="C1446" t="s">
        <v>16</v>
      </c>
      <c r="D1446" s="3">
        <v>45106</v>
      </c>
      <c r="E1446" t="s">
        <v>295</v>
      </c>
      <c r="F1446" t="s">
        <v>296</v>
      </c>
      <c r="G1446" t="s">
        <v>297</v>
      </c>
      <c r="H1446" t="s">
        <v>7</v>
      </c>
      <c r="I1446" t="s">
        <v>17</v>
      </c>
      <c r="J1446" s="3">
        <v>45110</v>
      </c>
      <c r="K1446" s="3">
        <v>45100</v>
      </c>
      <c r="M1446" s="8" t="str">
        <f>IFERROR(IF(I1446="Booked",VLOOKUP(K1446,'FIN CAL LOOKUP'!$A:$J,7,1),IF(I1446="Complete",VLOOKUP(J1446,'FIN CAL LOOKUP'!$A:$J,7,1),VLOOKUP(D1446,'FIN CAL LOOKUP'!$A:$J,7,1))),"Not Applicable")</f>
        <v>JUL, FY24</v>
      </c>
      <c r="N1446" s="8" t="str">
        <f>IFERROR(IF(I1446="Booked",VLOOKUP(K1446,'FIN CAL LOOKUP'!$A:$J,10,1),IF(I1446="Complete",VLOOKUP(J1446,'FIN CAL LOOKUP'!$A:$J,10,1),VLOOKUP(D1446,'FIN CAL LOOKUP'!$A:$J,10,1))),"Not Applicable")</f>
        <v>Q1, FY24</v>
      </c>
    </row>
    <row r="1447" spans="1:14" x14ac:dyDescent="0.25">
      <c r="A1447" t="s">
        <v>12</v>
      </c>
      <c r="B1447" t="s">
        <v>13</v>
      </c>
      <c r="C1447" t="s">
        <v>16</v>
      </c>
      <c r="D1447" s="3">
        <v>45106</v>
      </c>
      <c r="E1447" t="s">
        <v>295</v>
      </c>
      <c r="F1447" t="s">
        <v>296</v>
      </c>
      <c r="G1447" t="s">
        <v>297</v>
      </c>
      <c r="H1447" t="s">
        <v>1366</v>
      </c>
      <c r="I1447" t="s">
        <v>17</v>
      </c>
      <c r="J1447" s="3">
        <v>45420</v>
      </c>
      <c r="K1447" s="3">
        <v>45351</v>
      </c>
      <c r="M1447" s="8" t="str">
        <f>IFERROR(IF(I1447="Booked",VLOOKUP(K1447,'FIN CAL LOOKUP'!$A:$J,7,1),IF(I1447="Complete",VLOOKUP(J1447,'FIN CAL LOOKUP'!$A:$J,7,1),VLOOKUP(D1447,'FIN CAL LOOKUP'!$A:$J,7,1))),"Not Applicable")</f>
        <v>MAY, FY24</v>
      </c>
      <c r="N1447" s="8" t="str">
        <f>IFERROR(IF(I1447="Booked",VLOOKUP(K1447,'FIN CAL LOOKUP'!$A:$J,10,1),IF(I1447="Complete",VLOOKUP(J1447,'FIN CAL LOOKUP'!$A:$J,10,1),VLOOKUP(D1447,'FIN CAL LOOKUP'!$A:$J,10,1))),"Not Applicable")</f>
        <v>Q4, FY24</v>
      </c>
    </row>
    <row r="1448" spans="1:14" x14ac:dyDescent="0.25">
      <c r="A1448" t="s">
        <v>12</v>
      </c>
      <c r="B1448" t="s">
        <v>13</v>
      </c>
      <c r="C1448" t="s">
        <v>16</v>
      </c>
      <c r="D1448" s="3">
        <v>45106</v>
      </c>
      <c r="E1448" t="s">
        <v>295</v>
      </c>
      <c r="F1448" t="s">
        <v>296</v>
      </c>
      <c r="G1448" t="s">
        <v>297</v>
      </c>
      <c r="H1448" t="s">
        <v>1366</v>
      </c>
      <c r="I1448" t="s">
        <v>17</v>
      </c>
      <c r="J1448" s="3">
        <v>45748</v>
      </c>
      <c r="K1448" s="3">
        <v>45742</v>
      </c>
      <c r="M1448" s="8" t="str">
        <f>IFERROR(IF(I1448="Booked",VLOOKUP(K1448,'FIN CAL LOOKUP'!$A:$J,7,1),IF(I1448="Complete",VLOOKUP(J1448,'FIN CAL LOOKUP'!$A:$J,7,1),VLOOKUP(D1448,'FIN CAL LOOKUP'!$A:$J,7,1))),"Not Applicable")</f>
        <v>APR, FY25</v>
      </c>
      <c r="N1448" s="8" t="str">
        <f>IFERROR(IF(I1448="Booked",VLOOKUP(K1448,'FIN CAL LOOKUP'!$A:$J,10,1),IF(I1448="Complete",VLOOKUP(J1448,'FIN CAL LOOKUP'!$A:$J,10,1),VLOOKUP(D1448,'FIN CAL LOOKUP'!$A:$J,10,1))),"Not Applicable")</f>
        <v>Q4, FY25</v>
      </c>
    </row>
    <row r="1449" spans="1:14" x14ac:dyDescent="0.25">
      <c r="A1449" t="s">
        <v>12</v>
      </c>
      <c r="B1449" t="s">
        <v>13</v>
      </c>
      <c r="C1449" t="s">
        <v>16</v>
      </c>
      <c r="D1449" s="3">
        <v>45106</v>
      </c>
      <c r="E1449" t="s">
        <v>295</v>
      </c>
      <c r="F1449" t="s">
        <v>296</v>
      </c>
      <c r="G1449" t="s">
        <v>297</v>
      </c>
      <c r="H1449" t="s">
        <v>1367</v>
      </c>
      <c r="I1449" t="s">
        <v>17</v>
      </c>
      <c r="J1449" s="3">
        <v>45420</v>
      </c>
      <c r="K1449" s="3">
        <v>45351</v>
      </c>
      <c r="M1449" s="8" t="str">
        <f>IFERROR(IF(I1449="Booked",VLOOKUP(K1449,'FIN CAL LOOKUP'!$A:$J,7,1),IF(I1449="Complete",VLOOKUP(J1449,'FIN CAL LOOKUP'!$A:$J,7,1),VLOOKUP(D1449,'FIN CAL LOOKUP'!$A:$J,7,1))),"Not Applicable")</f>
        <v>MAY, FY24</v>
      </c>
      <c r="N1449" s="8" t="str">
        <f>IFERROR(IF(I1449="Booked",VLOOKUP(K1449,'FIN CAL LOOKUP'!$A:$J,10,1),IF(I1449="Complete",VLOOKUP(J1449,'FIN CAL LOOKUP'!$A:$J,10,1),VLOOKUP(D1449,'FIN CAL LOOKUP'!$A:$J,10,1))),"Not Applicable")</f>
        <v>Q4, FY24</v>
      </c>
    </row>
    <row r="1450" spans="1:14" x14ac:dyDescent="0.25">
      <c r="A1450" t="s">
        <v>12</v>
      </c>
      <c r="B1450" t="s">
        <v>13</v>
      </c>
      <c r="C1450" t="s">
        <v>16</v>
      </c>
      <c r="D1450" s="3">
        <v>45106</v>
      </c>
      <c r="E1450" t="s">
        <v>295</v>
      </c>
      <c r="F1450" t="s">
        <v>296</v>
      </c>
      <c r="G1450" t="s">
        <v>297</v>
      </c>
      <c r="H1450" t="s">
        <v>1367</v>
      </c>
      <c r="I1450" t="s">
        <v>17</v>
      </c>
      <c r="J1450" s="3">
        <v>45748</v>
      </c>
      <c r="K1450" s="3">
        <v>45742</v>
      </c>
      <c r="M1450" s="8" t="str">
        <f>IFERROR(IF(I1450="Booked",VLOOKUP(K1450,'FIN CAL LOOKUP'!$A:$J,7,1),IF(I1450="Complete",VLOOKUP(J1450,'FIN CAL LOOKUP'!$A:$J,7,1),VLOOKUP(D1450,'FIN CAL LOOKUP'!$A:$J,7,1))),"Not Applicable")</f>
        <v>APR, FY25</v>
      </c>
      <c r="N1450" s="8" t="str">
        <f>IFERROR(IF(I1450="Booked",VLOOKUP(K1450,'FIN CAL LOOKUP'!$A:$J,10,1),IF(I1450="Complete",VLOOKUP(J1450,'FIN CAL LOOKUP'!$A:$J,10,1),VLOOKUP(D1450,'FIN CAL LOOKUP'!$A:$J,10,1))),"Not Applicable")</f>
        <v>Q4, FY25</v>
      </c>
    </row>
    <row r="1451" spans="1:14" x14ac:dyDescent="0.25">
      <c r="A1451" t="s">
        <v>12</v>
      </c>
      <c r="B1451" t="s">
        <v>13</v>
      </c>
      <c r="C1451" t="s">
        <v>16</v>
      </c>
      <c r="D1451" s="3">
        <v>45106</v>
      </c>
      <c r="E1451" t="s">
        <v>295</v>
      </c>
      <c r="F1451" t="s">
        <v>296</v>
      </c>
      <c r="G1451" t="s">
        <v>297</v>
      </c>
      <c r="H1451" t="s">
        <v>1368</v>
      </c>
      <c r="I1451" t="s">
        <v>17</v>
      </c>
      <c r="J1451" s="3">
        <v>45420</v>
      </c>
      <c r="K1451" s="3">
        <v>45351</v>
      </c>
      <c r="M1451" s="8" t="str">
        <f>IFERROR(IF(I1451="Booked",VLOOKUP(K1451,'FIN CAL LOOKUP'!$A:$J,7,1),IF(I1451="Complete",VLOOKUP(J1451,'FIN CAL LOOKUP'!$A:$J,7,1),VLOOKUP(D1451,'FIN CAL LOOKUP'!$A:$J,7,1))),"Not Applicable")</f>
        <v>MAY, FY24</v>
      </c>
      <c r="N1451" s="8" t="str">
        <f>IFERROR(IF(I1451="Booked",VLOOKUP(K1451,'FIN CAL LOOKUP'!$A:$J,10,1),IF(I1451="Complete",VLOOKUP(J1451,'FIN CAL LOOKUP'!$A:$J,10,1),VLOOKUP(D1451,'FIN CAL LOOKUP'!$A:$J,10,1))),"Not Applicable")</f>
        <v>Q4, FY24</v>
      </c>
    </row>
    <row r="1452" spans="1:14" x14ac:dyDescent="0.25">
      <c r="A1452" t="s">
        <v>12</v>
      </c>
      <c r="B1452" t="s">
        <v>13</v>
      </c>
      <c r="C1452" t="s">
        <v>16</v>
      </c>
      <c r="D1452" s="3">
        <v>45106</v>
      </c>
      <c r="E1452" t="s">
        <v>295</v>
      </c>
      <c r="F1452" t="s">
        <v>296</v>
      </c>
      <c r="G1452" t="s">
        <v>297</v>
      </c>
      <c r="H1452" t="s">
        <v>1368</v>
      </c>
      <c r="I1452" t="s">
        <v>17</v>
      </c>
      <c r="J1452" s="3">
        <v>45748</v>
      </c>
      <c r="K1452" s="3">
        <v>45742</v>
      </c>
      <c r="M1452" s="8" t="str">
        <f>IFERROR(IF(I1452="Booked",VLOOKUP(K1452,'FIN CAL LOOKUP'!$A:$J,7,1),IF(I1452="Complete",VLOOKUP(J1452,'FIN CAL LOOKUP'!$A:$J,7,1),VLOOKUP(D1452,'FIN CAL LOOKUP'!$A:$J,7,1))),"Not Applicable")</f>
        <v>APR, FY25</v>
      </c>
      <c r="N1452" s="8" t="str">
        <f>IFERROR(IF(I1452="Booked",VLOOKUP(K1452,'FIN CAL LOOKUP'!$A:$J,10,1),IF(I1452="Complete",VLOOKUP(J1452,'FIN CAL LOOKUP'!$A:$J,10,1),VLOOKUP(D1452,'FIN CAL LOOKUP'!$A:$J,10,1))),"Not Applicable")</f>
        <v>Q4, FY25</v>
      </c>
    </row>
    <row r="1453" spans="1:14" x14ac:dyDescent="0.25">
      <c r="A1453" t="s">
        <v>12</v>
      </c>
      <c r="B1453" t="s">
        <v>13</v>
      </c>
      <c r="C1453" t="s">
        <v>16</v>
      </c>
      <c r="D1453" s="3">
        <v>45106</v>
      </c>
      <c r="E1453" t="s">
        <v>295</v>
      </c>
      <c r="F1453" t="s">
        <v>296</v>
      </c>
      <c r="G1453" t="s">
        <v>297</v>
      </c>
      <c r="H1453" t="s">
        <v>1369</v>
      </c>
      <c r="I1453" t="s">
        <v>17</v>
      </c>
      <c r="J1453" s="3">
        <v>45420</v>
      </c>
      <c r="K1453" s="3">
        <v>45351</v>
      </c>
      <c r="M1453" s="8" t="str">
        <f>IFERROR(IF(I1453="Booked",VLOOKUP(K1453,'FIN CAL LOOKUP'!$A:$J,7,1),IF(I1453="Complete",VLOOKUP(J1453,'FIN CAL LOOKUP'!$A:$J,7,1),VLOOKUP(D1453,'FIN CAL LOOKUP'!$A:$J,7,1))),"Not Applicable")</f>
        <v>MAY, FY24</v>
      </c>
      <c r="N1453" s="8" t="str">
        <f>IFERROR(IF(I1453="Booked",VLOOKUP(K1453,'FIN CAL LOOKUP'!$A:$J,10,1),IF(I1453="Complete",VLOOKUP(J1453,'FIN CAL LOOKUP'!$A:$J,10,1),VLOOKUP(D1453,'FIN CAL LOOKUP'!$A:$J,10,1))),"Not Applicable")</f>
        <v>Q4, FY24</v>
      </c>
    </row>
    <row r="1454" spans="1:14" x14ac:dyDescent="0.25">
      <c r="A1454" t="s">
        <v>12</v>
      </c>
      <c r="B1454" t="s">
        <v>13</v>
      </c>
      <c r="C1454" t="s">
        <v>16</v>
      </c>
      <c r="D1454" s="3">
        <v>45106</v>
      </c>
      <c r="E1454" t="s">
        <v>295</v>
      </c>
      <c r="F1454" t="s">
        <v>296</v>
      </c>
      <c r="G1454" t="s">
        <v>297</v>
      </c>
      <c r="H1454" t="s">
        <v>1369</v>
      </c>
      <c r="I1454" t="s">
        <v>17</v>
      </c>
      <c r="J1454" s="3">
        <v>45748</v>
      </c>
      <c r="K1454" s="3">
        <v>45742</v>
      </c>
      <c r="M1454" s="8" t="str">
        <f>IFERROR(IF(I1454="Booked",VLOOKUP(K1454,'FIN CAL LOOKUP'!$A:$J,7,1),IF(I1454="Complete",VLOOKUP(J1454,'FIN CAL LOOKUP'!$A:$J,7,1),VLOOKUP(D1454,'FIN CAL LOOKUP'!$A:$J,7,1))),"Not Applicable")</f>
        <v>APR, FY25</v>
      </c>
      <c r="N1454" s="8" t="str">
        <f>IFERROR(IF(I1454="Booked",VLOOKUP(K1454,'FIN CAL LOOKUP'!$A:$J,10,1),IF(I1454="Complete",VLOOKUP(J1454,'FIN CAL LOOKUP'!$A:$J,10,1),VLOOKUP(D1454,'FIN CAL LOOKUP'!$A:$J,10,1))),"Not Applicable")</f>
        <v>Q4, FY25</v>
      </c>
    </row>
    <row r="1455" spans="1:14" x14ac:dyDescent="0.25">
      <c r="A1455" t="s">
        <v>12</v>
      </c>
      <c r="B1455" t="s">
        <v>13</v>
      </c>
      <c r="C1455" t="s">
        <v>16</v>
      </c>
      <c r="D1455" s="3">
        <v>45106</v>
      </c>
      <c r="E1455" t="s">
        <v>295</v>
      </c>
      <c r="F1455" t="s">
        <v>296</v>
      </c>
      <c r="G1455" t="s">
        <v>297</v>
      </c>
      <c r="H1455" t="s">
        <v>1370</v>
      </c>
      <c r="I1455" t="s">
        <v>17</v>
      </c>
      <c r="J1455" s="3">
        <v>45420</v>
      </c>
      <c r="K1455" s="3">
        <v>45351</v>
      </c>
      <c r="M1455" s="8" t="str">
        <f>IFERROR(IF(I1455="Booked",VLOOKUP(K1455,'FIN CAL LOOKUP'!$A:$J,7,1),IF(I1455="Complete",VLOOKUP(J1455,'FIN CAL LOOKUP'!$A:$J,7,1),VLOOKUP(D1455,'FIN CAL LOOKUP'!$A:$J,7,1))),"Not Applicable")</f>
        <v>MAY, FY24</v>
      </c>
      <c r="N1455" s="8" t="str">
        <f>IFERROR(IF(I1455="Booked",VLOOKUP(K1455,'FIN CAL LOOKUP'!$A:$J,10,1),IF(I1455="Complete",VLOOKUP(J1455,'FIN CAL LOOKUP'!$A:$J,10,1),VLOOKUP(D1455,'FIN CAL LOOKUP'!$A:$J,10,1))),"Not Applicable")</f>
        <v>Q4, FY24</v>
      </c>
    </row>
    <row r="1456" spans="1:14" x14ac:dyDescent="0.25">
      <c r="A1456" t="s">
        <v>12</v>
      </c>
      <c r="B1456" t="s">
        <v>13</v>
      </c>
      <c r="C1456" t="s">
        <v>16</v>
      </c>
      <c r="D1456" s="3">
        <v>45106</v>
      </c>
      <c r="E1456" t="s">
        <v>295</v>
      </c>
      <c r="F1456" t="s">
        <v>296</v>
      </c>
      <c r="G1456" t="s">
        <v>297</v>
      </c>
      <c r="H1456" t="s">
        <v>1370</v>
      </c>
      <c r="I1456" t="s">
        <v>17</v>
      </c>
      <c r="J1456" s="3">
        <v>45748</v>
      </c>
      <c r="K1456" s="3">
        <v>45742</v>
      </c>
      <c r="M1456" s="8" t="str">
        <f>IFERROR(IF(I1456="Booked",VLOOKUP(K1456,'FIN CAL LOOKUP'!$A:$J,7,1),IF(I1456="Complete",VLOOKUP(J1456,'FIN CAL LOOKUP'!$A:$J,7,1),VLOOKUP(D1456,'FIN CAL LOOKUP'!$A:$J,7,1))),"Not Applicable")</f>
        <v>APR, FY25</v>
      </c>
      <c r="N1456" s="8" t="str">
        <f>IFERROR(IF(I1456="Booked",VLOOKUP(K1456,'FIN CAL LOOKUP'!$A:$J,10,1),IF(I1456="Complete",VLOOKUP(J1456,'FIN CAL LOOKUP'!$A:$J,10,1),VLOOKUP(D1456,'FIN CAL LOOKUP'!$A:$J,10,1))),"Not Applicable")</f>
        <v>Q4, FY25</v>
      </c>
    </row>
    <row r="1457" spans="1:14" x14ac:dyDescent="0.25">
      <c r="A1457" t="s">
        <v>12</v>
      </c>
      <c r="B1457" t="s">
        <v>13</v>
      </c>
      <c r="C1457" t="s">
        <v>16</v>
      </c>
      <c r="D1457" s="3">
        <v>45106</v>
      </c>
      <c r="E1457" t="s">
        <v>295</v>
      </c>
      <c r="F1457" t="s">
        <v>296</v>
      </c>
      <c r="G1457" t="s">
        <v>297</v>
      </c>
      <c r="H1457" t="s">
        <v>8</v>
      </c>
      <c r="I1457" t="s">
        <v>17</v>
      </c>
      <c r="J1457" s="3">
        <v>45110</v>
      </c>
      <c r="K1457" s="3">
        <v>45100</v>
      </c>
      <c r="M1457" s="8" t="str">
        <f>IFERROR(IF(I1457="Booked",VLOOKUP(K1457,'FIN CAL LOOKUP'!$A:$J,7,1),IF(I1457="Complete",VLOOKUP(J1457,'FIN CAL LOOKUP'!$A:$J,7,1),VLOOKUP(D1457,'FIN CAL LOOKUP'!$A:$J,7,1))),"Not Applicable")</f>
        <v>JUL, FY24</v>
      </c>
      <c r="N1457" s="8" t="str">
        <f>IFERROR(IF(I1457="Booked",VLOOKUP(K1457,'FIN CAL LOOKUP'!$A:$J,10,1),IF(I1457="Complete",VLOOKUP(J1457,'FIN CAL LOOKUP'!$A:$J,10,1),VLOOKUP(D1457,'FIN CAL LOOKUP'!$A:$J,10,1))),"Not Applicable")</f>
        <v>Q1, FY24</v>
      </c>
    </row>
    <row r="1458" spans="1:14" x14ac:dyDescent="0.25">
      <c r="A1458" t="s">
        <v>12</v>
      </c>
      <c r="B1458" t="s">
        <v>13</v>
      </c>
      <c r="C1458" t="s">
        <v>16</v>
      </c>
      <c r="D1458" s="3">
        <v>45106</v>
      </c>
      <c r="E1458" t="s">
        <v>295</v>
      </c>
      <c r="F1458" t="s">
        <v>296</v>
      </c>
      <c r="G1458" t="s">
        <v>297</v>
      </c>
      <c r="H1458" t="s">
        <v>9</v>
      </c>
      <c r="I1458" t="s">
        <v>17</v>
      </c>
      <c r="J1458" s="3">
        <v>45110</v>
      </c>
      <c r="K1458" s="3">
        <v>45100</v>
      </c>
      <c r="M1458" s="8" t="str">
        <f>IFERROR(IF(I1458="Booked",VLOOKUP(K1458,'FIN CAL LOOKUP'!$A:$J,7,1),IF(I1458="Complete",VLOOKUP(J1458,'FIN CAL LOOKUP'!$A:$J,7,1),VLOOKUP(D1458,'FIN CAL LOOKUP'!$A:$J,7,1))),"Not Applicable")</f>
        <v>JUL, FY24</v>
      </c>
      <c r="N1458" s="8" t="str">
        <f>IFERROR(IF(I1458="Booked",VLOOKUP(K1458,'FIN CAL LOOKUP'!$A:$J,10,1),IF(I1458="Complete",VLOOKUP(J1458,'FIN CAL LOOKUP'!$A:$J,10,1),VLOOKUP(D1458,'FIN CAL LOOKUP'!$A:$J,10,1))),"Not Applicable")</f>
        <v>Q1, FY24</v>
      </c>
    </row>
    <row r="1459" spans="1:14" x14ac:dyDescent="0.25">
      <c r="A1459" t="s">
        <v>12</v>
      </c>
      <c r="B1459" t="s">
        <v>13</v>
      </c>
      <c r="C1459" t="s">
        <v>16</v>
      </c>
      <c r="D1459" s="3">
        <v>45106</v>
      </c>
      <c r="E1459" t="s">
        <v>295</v>
      </c>
      <c r="F1459" t="s">
        <v>296</v>
      </c>
      <c r="G1459" t="s">
        <v>297</v>
      </c>
      <c r="H1459" t="s">
        <v>10</v>
      </c>
      <c r="I1459" t="s">
        <v>17</v>
      </c>
      <c r="J1459" s="3">
        <v>45107</v>
      </c>
      <c r="K1459" s="3">
        <v>45100</v>
      </c>
      <c r="M1459" s="8" t="str">
        <f>IFERROR(IF(I1459="Booked",VLOOKUP(K1459,'FIN CAL LOOKUP'!$A:$J,7,1),IF(I1459="Complete",VLOOKUP(J1459,'FIN CAL LOOKUP'!$A:$J,7,1),VLOOKUP(D1459,'FIN CAL LOOKUP'!$A:$J,7,1))),"Not Applicable")</f>
        <v>JUL, FY24</v>
      </c>
      <c r="N1459" s="8" t="str">
        <f>IFERROR(IF(I1459="Booked",VLOOKUP(K1459,'FIN CAL LOOKUP'!$A:$J,10,1),IF(I1459="Complete",VLOOKUP(J1459,'FIN CAL LOOKUP'!$A:$J,10,1),VLOOKUP(D1459,'FIN CAL LOOKUP'!$A:$J,10,1))),"Not Applicable")</f>
        <v>Q1, FY24</v>
      </c>
    </row>
    <row r="1460" spans="1:14" x14ac:dyDescent="0.25">
      <c r="A1460" t="s">
        <v>12</v>
      </c>
      <c r="B1460" t="s">
        <v>13</v>
      </c>
      <c r="C1460" t="s">
        <v>16</v>
      </c>
      <c r="D1460" s="3">
        <v>45106</v>
      </c>
      <c r="E1460" t="s">
        <v>295</v>
      </c>
      <c r="F1460" t="s">
        <v>296</v>
      </c>
      <c r="G1460" t="s">
        <v>297</v>
      </c>
      <c r="H1460" t="s">
        <v>10</v>
      </c>
      <c r="I1460" t="s">
        <v>17</v>
      </c>
      <c r="J1460" s="3">
        <v>45167</v>
      </c>
      <c r="K1460" s="3">
        <v>45167</v>
      </c>
      <c r="M1460" s="8" t="str">
        <f>IFERROR(IF(I1460="Booked",VLOOKUP(K1460,'FIN CAL LOOKUP'!$A:$J,7,1),IF(I1460="Complete",VLOOKUP(J1460,'FIN CAL LOOKUP'!$A:$J,7,1),VLOOKUP(D1460,'FIN CAL LOOKUP'!$A:$J,7,1))),"Not Applicable")</f>
        <v>SEP, FY24</v>
      </c>
      <c r="N1460" s="8" t="str">
        <f>IFERROR(IF(I1460="Booked",VLOOKUP(K1460,'FIN CAL LOOKUP'!$A:$J,10,1),IF(I1460="Complete",VLOOKUP(J1460,'FIN CAL LOOKUP'!$A:$J,10,1),VLOOKUP(D1460,'FIN CAL LOOKUP'!$A:$J,10,1))),"Not Applicable")</f>
        <v>Q1, FY24</v>
      </c>
    </row>
    <row r="1461" spans="1:14" x14ac:dyDescent="0.25">
      <c r="A1461" t="s">
        <v>12</v>
      </c>
      <c r="B1461" t="s">
        <v>13</v>
      </c>
      <c r="C1461" t="s">
        <v>16</v>
      </c>
      <c r="D1461" s="3">
        <v>45106</v>
      </c>
      <c r="E1461" t="s">
        <v>295</v>
      </c>
      <c r="F1461" t="s">
        <v>296</v>
      </c>
      <c r="G1461" t="s">
        <v>297</v>
      </c>
      <c r="H1461" t="s">
        <v>10</v>
      </c>
      <c r="I1461" t="s">
        <v>17</v>
      </c>
      <c r="J1461" s="3">
        <v>45593</v>
      </c>
      <c r="K1461" s="3">
        <v>45593</v>
      </c>
      <c r="M1461" s="8" t="str">
        <f>IFERROR(IF(I1461="Booked",VLOOKUP(K1461,'FIN CAL LOOKUP'!$A:$J,7,1),IF(I1461="Complete",VLOOKUP(J1461,'FIN CAL LOOKUP'!$A:$J,7,1),VLOOKUP(D1461,'FIN CAL LOOKUP'!$A:$J,7,1))),"Not Applicable")</f>
        <v>NOV, FY25</v>
      </c>
      <c r="N1461" s="8" t="str">
        <f>IFERROR(IF(I1461="Booked",VLOOKUP(K1461,'FIN CAL LOOKUP'!$A:$J,10,1),IF(I1461="Complete",VLOOKUP(J1461,'FIN CAL LOOKUP'!$A:$J,10,1),VLOOKUP(D1461,'FIN CAL LOOKUP'!$A:$J,10,1))),"Not Applicable")</f>
        <v>Q2, FY25</v>
      </c>
    </row>
    <row r="1462" spans="1:14" x14ac:dyDescent="0.25">
      <c r="A1462" t="s">
        <v>12</v>
      </c>
      <c r="B1462" t="s">
        <v>13</v>
      </c>
      <c r="C1462" t="s">
        <v>16</v>
      </c>
      <c r="D1462" s="3">
        <v>45106</v>
      </c>
      <c r="E1462" t="s">
        <v>295</v>
      </c>
      <c r="F1462" t="s">
        <v>296</v>
      </c>
      <c r="G1462" t="s">
        <v>297</v>
      </c>
      <c r="H1462" t="s">
        <v>11</v>
      </c>
      <c r="I1462" t="s">
        <v>17</v>
      </c>
      <c r="J1462" s="3">
        <v>45110</v>
      </c>
      <c r="K1462" s="3">
        <v>45100</v>
      </c>
      <c r="M1462" s="8" t="str">
        <f>IFERROR(IF(I1462="Booked",VLOOKUP(K1462,'FIN CAL LOOKUP'!$A:$J,7,1),IF(I1462="Complete",VLOOKUP(J1462,'FIN CAL LOOKUP'!$A:$J,7,1),VLOOKUP(D1462,'FIN CAL LOOKUP'!$A:$J,7,1))),"Not Applicable")</f>
        <v>JUL, FY24</v>
      </c>
      <c r="N1462" s="8" t="str">
        <f>IFERROR(IF(I1462="Booked",VLOOKUP(K1462,'FIN CAL LOOKUP'!$A:$J,10,1),IF(I1462="Complete",VLOOKUP(J1462,'FIN CAL LOOKUP'!$A:$J,10,1),VLOOKUP(D1462,'FIN CAL LOOKUP'!$A:$J,10,1))),"Not Applicable")</f>
        <v>Q1, FY24</v>
      </c>
    </row>
    <row r="1463" spans="1:14" x14ac:dyDescent="0.25">
      <c r="A1463" t="s">
        <v>164</v>
      </c>
      <c r="C1463" t="s">
        <v>165</v>
      </c>
      <c r="D1463" s="3">
        <v>45080</v>
      </c>
      <c r="E1463" t="s">
        <v>257</v>
      </c>
      <c r="F1463" t="s">
        <v>298</v>
      </c>
      <c r="G1463" t="s">
        <v>299</v>
      </c>
      <c r="H1463" t="s">
        <v>4</v>
      </c>
      <c r="I1463" t="s">
        <v>17</v>
      </c>
      <c r="J1463" s="3">
        <v>45507</v>
      </c>
      <c r="K1463" s="3">
        <v>45111</v>
      </c>
      <c r="M1463" s="8" t="str">
        <f>IFERROR(IF(I1463="Booked",VLOOKUP(K1463,'FIN CAL LOOKUP'!$A:$J,7,1),IF(I1463="Complete",VLOOKUP(J1463,'FIN CAL LOOKUP'!$A:$J,7,1),VLOOKUP(D1463,'FIN CAL LOOKUP'!$A:$J,7,1))),"Not Applicable")</f>
        <v>AUG, FY25</v>
      </c>
      <c r="N1463" s="8" t="str">
        <f>IFERROR(IF(I1463="Booked",VLOOKUP(K1463,'FIN CAL LOOKUP'!$A:$J,10,1),IF(I1463="Complete",VLOOKUP(J1463,'FIN CAL LOOKUP'!$A:$J,10,1),VLOOKUP(D1463,'FIN CAL LOOKUP'!$A:$J,10,1))),"Not Applicable")</f>
        <v>Q1, FY25</v>
      </c>
    </row>
    <row r="1464" spans="1:14" x14ac:dyDescent="0.25">
      <c r="A1464" t="s">
        <v>164</v>
      </c>
      <c r="C1464" t="s">
        <v>165</v>
      </c>
      <c r="D1464" s="3">
        <v>45080</v>
      </c>
      <c r="E1464" t="s">
        <v>257</v>
      </c>
      <c r="F1464" t="s">
        <v>298</v>
      </c>
      <c r="G1464" t="s">
        <v>299</v>
      </c>
      <c r="H1464" t="s">
        <v>7</v>
      </c>
      <c r="I1464" t="s">
        <v>17</v>
      </c>
      <c r="J1464" s="3">
        <v>45507</v>
      </c>
      <c r="K1464" s="3">
        <v>45111</v>
      </c>
      <c r="M1464" s="8" t="str">
        <f>IFERROR(IF(I1464="Booked",VLOOKUP(K1464,'FIN CAL LOOKUP'!$A:$J,7,1),IF(I1464="Complete",VLOOKUP(J1464,'FIN CAL LOOKUP'!$A:$J,7,1),VLOOKUP(D1464,'FIN CAL LOOKUP'!$A:$J,7,1))),"Not Applicable")</f>
        <v>AUG, FY25</v>
      </c>
      <c r="N1464" s="8" t="str">
        <f>IFERROR(IF(I1464="Booked",VLOOKUP(K1464,'FIN CAL LOOKUP'!$A:$J,10,1),IF(I1464="Complete",VLOOKUP(J1464,'FIN CAL LOOKUP'!$A:$J,10,1),VLOOKUP(D1464,'FIN CAL LOOKUP'!$A:$J,10,1))),"Not Applicable")</f>
        <v>Q1, FY25</v>
      </c>
    </row>
    <row r="1465" spans="1:14" x14ac:dyDescent="0.25">
      <c r="A1465" t="s">
        <v>164</v>
      </c>
      <c r="C1465" t="s">
        <v>165</v>
      </c>
      <c r="D1465" s="3">
        <v>45080</v>
      </c>
      <c r="E1465" t="s">
        <v>257</v>
      </c>
      <c r="F1465" t="s">
        <v>298</v>
      </c>
      <c r="G1465" t="s">
        <v>299</v>
      </c>
      <c r="H1465" t="s">
        <v>1366</v>
      </c>
      <c r="I1465" t="s">
        <v>17</v>
      </c>
      <c r="J1465" s="3">
        <v>45507</v>
      </c>
      <c r="K1465" s="3">
        <v>45351</v>
      </c>
      <c r="M1465" s="8" t="str">
        <f>IFERROR(IF(I1465="Booked",VLOOKUP(K1465,'FIN CAL LOOKUP'!$A:$J,7,1),IF(I1465="Complete",VLOOKUP(J1465,'FIN CAL LOOKUP'!$A:$J,7,1),VLOOKUP(D1465,'FIN CAL LOOKUP'!$A:$J,7,1))),"Not Applicable")</f>
        <v>AUG, FY25</v>
      </c>
      <c r="N1465" s="8" t="str">
        <f>IFERROR(IF(I1465="Booked",VLOOKUP(K1465,'FIN CAL LOOKUP'!$A:$J,10,1),IF(I1465="Complete",VLOOKUP(J1465,'FIN CAL LOOKUP'!$A:$J,10,1),VLOOKUP(D1465,'FIN CAL LOOKUP'!$A:$J,10,1))),"Not Applicable")</f>
        <v>Q1, FY25</v>
      </c>
    </row>
    <row r="1466" spans="1:14" x14ac:dyDescent="0.25">
      <c r="A1466" t="s">
        <v>164</v>
      </c>
      <c r="C1466" t="s">
        <v>165</v>
      </c>
      <c r="D1466" s="3">
        <v>45080</v>
      </c>
      <c r="E1466" t="s">
        <v>257</v>
      </c>
      <c r="F1466" t="s">
        <v>298</v>
      </c>
      <c r="G1466" t="s">
        <v>299</v>
      </c>
      <c r="H1466" t="s">
        <v>1367</v>
      </c>
      <c r="I1466" t="s">
        <v>17</v>
      </c>
      <c r="J1466" s="3">
        <v>45507</v>
      </c>
      <c r="K1466" s="3">
        <v>45351</v>
      </c>
      <c r="M1466" s="8" t="str">
        <f>IFERROR(IF(I1466="Booked",VLOOKUP(K1466,'FIN CAL LOOKUP'!$A:$J,7,1),IF(I1466="Complete",VLOOKUP(J1466,'FIN CAL LOOKUP'!$A:$J,7,1),VLOOKUP(D1466,'FIN CAL LOOKUP'!$A:$J,7,1))),"Not Applicable")</f>
        <v>AUG, FY25</v>
      </c>
      <c r="N1466" s="8" t="str">
        <f>IFERROR(IF(I1466="Booked",VLOOKUP(K1466,'FIN CAL LOOKUP'!$A:$J,10,1),IF(I1466="Complete",VLOOKUP(J1466,'FIN CAL LOOKUP'!$A:$J,10,1),VLOOKUP(D1466,'FIN CAL LOOKUP'!$A:$J,10,1))),"Not Applicable")</f>
        <v>Q1, FY25</v>
      </c>
    </row>
    <row r="1467" spans="1:14" x14ac:dyDescent="0.25">
      <c r="A1467" t="s">
        <v>164</v>
      </c>
      <c r="C1467" t="s">
        <v>165</v>
      </c>
      <c r="D1467" s="3">
        <v>45080</v>
      </c>
      <c r="E1467" t="s">
        <v>257</v>
      </c>
      <c r="F1467" t="s">
        <v>298</v>
      </c>
      <c r="G1467" t="s">
        <v>299</v>
      </c>
      <c r="H1467" t="s">
        <v>1368</v>
      </c>
      <c r="I1467" t="s">
        <v>17</v>
      </c>
      <c r="J1467" s="3">
        <v>45507</v>
      </c>
      <c r="K1467" s="3">
        <v>45351</v>
      </c>
      <c r="M1467" s="8" t="str">
        <f>IFERROR(IF(I1467="Booked",VLOOKUP(K1467,'FIN CAL LOOKUP'!$A:$J,7,1),IF(I1467="Complete",VLOOKUP(J1467,'FIN CAL LOOKUP'!$A:$J,7,1),VLOOKUP(D1467,'FIN CAL LOOKUP'!$A:$J,7,1))),"Not Applicable")</f>
        <v>AUG, FY25</v>
      </c>
      <c r="N1467" s="8" t="str">
        <f>IFERROR(IF(I1467="Booked",VLOOKUP(K1467,'FIN CAL LOOKUP'!$A:$J,10,1),IF(I1467="Complete",VLOOKUP(J1467,'FIN CAL LOOKUP'!$A:$J,10,1),VLOOKUP(D1467,'FIN CAL LOOKUP'!$A:$J,10,1))),"Not Applicable")</f>
        <v>Q1, FY25</v>
      </c>
    </row>
    <row r="1468" spans="1:14" x14ac:dyDescent="0.25">
      <c r="A1468" t="s">
        <v>164</v>
      </c>
      <c r="C1468" t="s">
        <v>165</v>
      </c>
      <c r="D1468" s="3">
        <v>45080</v>
      </c>
      <c r="E1468" t="s">
        <v>257</v>
      </c>
      <c r="F1468" t="s">
        <v>298</v>
      </c>
      <c r="G1468" t="s">
        <v>299</v>
      </c>
      <c r="H1468" t="s">
        <v>1369</v>
      </c>
      <c r="I1468" t="s">
        <v>17</v>
      </c>
      <c r="J1468" s="3">
        <v>45507</v>
      </c>
      <c r="K1468" s="3">
        <v>45351</v>
      </c>
      <c r="M1468" s="8" t="str">
        <f>IFERROR(IF(I1468="Booked",VLOOKUP(K1468,'FIN CAL LOOKUP'!$A:$J,7,1),IF(I1468="Complete",VLOOKUP(J1468,'FIN CAL LOOKUP'!$A:$J,7,1),VLOOKUP(D1468,'FIN CAL LOOKUP'!$A:$J,7,1))),"Not Applicable")</f>
        <v>AUG, FY25</v>
      </c>
      <c r="N1468" s="8" t="str">
        <f>IFERROR(IF(I1468="Booked",VLOOKUP(K1468,'FIN CAL LOOKUP'!$A:$J,10,1),IF(I1468="Complete",VLOOKUP(J1468,'FIN CAL LOOKUP'!$A:$J,10,1),VLOOKUP(D1468,'FIN CAL LOOKUP'!$A:$J,10,1))),"Not Applicable")</f>
        <v>Q1, FY25</v>
      </c>
    </row>
    <row r="1469" spans="1:14" x14ac:dyDescent="0.25">
      <c r="A1469" t="s">
        <v>164</v>
      </c>
      <c r="C1469" t="s">
        <v>165</v>
      </c>
      <c r="D1469" s="3">
        <v>45080</v>
      </c>
      <c r="E1469" t="s">
        <v>257</v>
      </c>
      <c r="F1469" t="s">
        <v>298</v>
      </c>
      <c r="G1469" t="s">
        <v>299</v>
      </c>
      <c r="H1469" t="s">
        <v>1370</v>
      </c>
      <c r="I1469" t="s">
        <v>17</v>
      </c>
      <c r="J1469" s="3">
        <v>45507</v>
      </c>
      <c r="K1469" s="3">
        <v>45351</v>
      </c>
      <c r="M1469" s="8" t="str">
        <f>IFERROR(IF(I1469="Booked",VLOOKUP(K1469,'FIN CAL LOOKUP'!$A:$J,7,1),IF(I1469="Complete",VLOOKUP(J1469,'FIN CAL LOOKUP'!$A:$J,7,1),VLOOKUP(D1469,'FIN CAL LOOKUP'!$A:$J,7,1))),"Not Applicable")</f>
        <v>AUG, FY25</v>
      </c>
      <c r="N1469" s="8" t="str">
        <f>IFERROR(IF(I1469="Booked",VLOOKUP(K1469,'FIN CAL LOOKUP'!$A:$J,10,1),IF(I1469="Complete",VLOOKUP(J1469,'FIN CAL LOOKUP'!$A:$J,10,1),VLOOKUP(D1469,'FIN CAL LOOKUP'!$A:$J,10,1))),"Not Applicable")</f>
        <v>Q1, FY25</v>
      </c>
    </row>
    <row r="1470" spans="1:14" x14ac:dyDescent="0.25">
      <c r="A1470" t="s">
        <v>164</v>
      </c>
      <c r="C1470" t="s">
        <v>165</v>
      </c>
      <c r="D1470" s="3">
        <v>45080</v>
      </c>
      <c r="E1470" t="s">
        <v>257</v>
      </c>
      <c r="F1470" t="s">
        <v>298</v>
      </c>
      <c r="G1470" t="s">
        <v>299</v>
      </c>
      <c r="H1470" t="s">
        <v>9</v>
      </c>
      <c r="I1470" t="s">
        <v>17</v>
      </c>
      <c r="J1470" s="3">
        <v>45507</v>
      </c>
      <c r="K1470" s="3">
        <v>45111</v>
      </c>
      <c r="M1470" s="8" t="str">
        <f>IFERROR(IF(I1470="Booked",VLOOKUP(K1470,'FIN CAL LOOKUP'!$A:$J,7,1),IF(I1470="Complete",VLOOKUP(J1470,'FIN CAL LOOKUP'!$A:$J,7,1),VLOOKUP(D1470,'FIN CAL LOOKUP'!$A:$J,7,1))),"Not Applicable")</f>
        <v>AUG, FY25</v>
      </c>
      <c r="N1470" s="8" t="str">
        <f>IFERROR(IF(I1470="Booked",VLOOKUP(K1470,'FIN CAL LOOKUP'!$A:$J,10,1),IF(I1470="Complete",VLOOKUP(J1470,'FIN CAL LOOKUP'!$A:$J,10,1),VLOOKUP(D1470,'FIN CAL LOOKUP'!$A:$J,10,1))),"Not Applicable")</f>
        <v>Q1, FY25</v>
      </c>
    </row>
    <row r="1471" spans="1:14" x14ac:dyDescent="0.25">
      <c r="A1471" t="s">
        <v>164</v>
      </c>
      <c r="C1471" t="s">
        <v>165</v>
      </c>
      <c r="D1471" s="3">
        <v>45080</v>
      </c>
      <c r="E1471" t="s">
        <v>257</v>
      </c>
      <c r="F1471" t="s">
        <v>298</v>
      </c>
      <c r="G1471" t="s">
        <v>299</v>
      </c>
      <c r="H1471" t="s">
        <v>11</v>
      </c>
      <c r="I1471" t="s">
        <v>17</v>
      </c>
      <c r="J1471" s="3">
        <v>45507</v>
      </c>
      <c r="K1471" s="3">
        <v>45111</v>
      </c>
      <c r="M1471" s="8" t="str">
        <f>IFERROR(IF(I1471="Booked",VLOOKUP(K1471,'FIN CAL LOOKUP'!$A:$J,7,1),IF(I1471="Complete",VLOOKUP(J1471,'FIN CAL LOOKUP'!$A:$J,7,1),VLOOKUP(D1471,'FIN CAL LOOKUP'!$A:$J,7,1))),"Not Applicable")</f>
        <v>AUG, FY25</v>
      </c>
      <c r="N1471" s="8" t="str">
        <f>IFERROR(IF(I1471="Booked",VLOOKUP(K1471,'FIN CAL LOOKUP'!$A:$J,10,1),IF(I1471="Complete",VLOOKUP(J1471,'FIN CAL LOOKUP'!$A:$J,10,1),VLOOKUP(D1471,'FIN CAL LOOKUP'!$A:$J,10,1))),"Not Applicable")</f>
        <v>Q1, FY25</v>
      </c>
    </row>
    <row r="1472" spans="1:14" x14ac:dyDescent="0.25">
      <c r="A1472" t="s">
        <v>24</v>
      </c>
      <c r="B1472" t="s">
        <v>1515</v>
      </c>
      <c r="C1472" t="s">
        <v>16</v>
      </c>
      <c r="D1472" s="3">
        <v>45072</v>
      </c>
      <c r="E1472" t="s">
        <v>300</v>
      </c>
      <c r="F1472" t="s">
        <v>301</v>
      </c>
      <c r="G1472" t="s">
        <v>302</v>
      </c>
      <c r="H1472" t="s">
        <v>4</v>
      </c>
      <c r="I1472" t="s">
        <v>17</v>
      </c>
      <c r="J1472" s="3">
        <v>45078</v>
      </c>
      <c r="K1472" s="3">
        <v>45071</v>
      </c>
      <c r="M1472" s="8" t="str">
        <f>IFERROR(IF(I1472="Booked",VLOOKUP(K1472,'FIN CAL LOOKUP'!$A:$J,7,1),IF(I1472="Complete",VLOOKUP(J1472,'FIN CAL LOOKUP'!$A:$J,7,1),VLOOKUP(D1472,'FIN CAL LOOKUP'!$A:$J,7,1))),"Not Applicable")</f>
        <v>JUN, FY23</v>
      </c>
      <c r="N1472" s="8" t="str">
        <f>IFERROR(IF(I1472="Booked",VLOOKUP(K1472,'FIN CAL LOOKUP'!$A:$J,10,1),IF(I1472="Complete",VLOOKUP(J1472,'FIN CAL LOOKUP'!$A:$J,10,1),VLOOKUP(D1472,'FIN CAL LOOKUP'!$A:$J,10,1))),"Not Applicable")</f>
        <v>Q4, FY23</v>
      </c>
    </row>
    <row r="1473" spans="1:14" x14ac:dyDescent="0.25">
      <c r="A1473" t="s">
        <v>24</v>
      </c>
      <c r="B1473" t="s">
        <v>1515</v>
      </c>
      <c r="C1473" t="s">
        <v>16</v>
      </c>
      <c r="D1473" s="3">
        <v>45072</v>
      </c>
      <c r="E1473" t="s">
        <v>300</v>
      </c>
      <c r="F1473" t="s">
        <v>301</v>
      </c>
      <c r="G1473" t="s">
        <v>302</v>
      </c>
      <c r="H1473" t="s">
        <v>7</v>
      </c>
      <c r="I1473" t="s">
        <v>17</v>
      </c>
      <c r="J1473" s="3">
        <v>45078</v>
      </c>
      <c r="K1473" s="3">
        <v>45071</v>
      </c>
      <c r="M1473" s="8" t="str">
        <f>IFERROR(IF(I1473="Booked",VLOOKUP(K1473,'FIN CAL LOOKUP'!$A:$J,7,1),IF(I1473="Complete",VLOOKUP(J1473,'FIN CAL LOOKUP'!$A:$J,7,1),VLOOKUP(D1473,'FIN CAL LOOKUP'!$A:$J,7,1))),"Not Applicable")</f>
        <v>JUN, FY23</v>
      </c>
      <c r="N1473" s="8" t="str">
        <f>IFERROR(IF(I1473="Booked",VLOOKUP(K1473,'FIN CAL LOOKUP'!$A:$J,10,1),IF(I1473="Complete",VLOOKUP(J1473,'FIN CAL LOOKUP'!$A:$J,10,1),VLOOKUP(D1473,'FIN CAL LOOKUP'!$A:$J,10,1))),"Not Applicable")</f>
        <v>Q4, FY23</v>
      </c>
    </row>
    <row r="1474" spans="1:14" x14ac:dyDescent="0.25">
      <c r="A1474" t="s">
        <v>24</v>
      </c>
      <c r="B1474" t="s">
        <v>1515</v>
      </c>
      <c r="C1474" t="s">
        <v>16</v>
      </c>
      <c r="D1474" s="3">
        <v>45072</v>
      </c>
      <c r="E1474" t="s">
        <v>300</v>
      </c>
      <c r="F1474" t="s">
        <v>301</v>
      </c>
      <c r="G1474" t="s">
        <v>302</v>
      </c>
      <c r="H1474" t="s">
        <v>1366</v>
      </c>
      <c r="I1474" t="s">
        <v>17</v>
      </c>
      <c r="J1474" s="3">
        <v>45510</v>
      </c>
      <c r="K1474" s="3">
        <v>45498</v>
      </c>
      <c r="M1474" s="8" t="str">
        <f>IFERROR(IF(I1474="Booked",VLOOKUP(K1474,'FIN CAL LOOKUP'!$A:$J,7,1),IF(I1474="Complete",VLOOKUP(J1474,'FIN CAL LOOKUP'!$A:$J,7,1),VLOOKUP(D1474,'FIN CAL LOOKUP'!$A:$J,7,1))),"Not Applicable")</f>
        <v>AUG, FY25</v>
      </c>
      <c r="N1474" s="8" t="str">
        <f>IFERROR(IF(I1474="Booked",VLOOKUP(K1474,'FIN CAL LOOKUP'!$A:$J,10,1),IF(I1474="Complete",VLOOKUP(J1474,'FIN CAL LOOKUP'!$A:$J,10,1),VLOOKUP(D1474,'FIN CAL LOOKUP'!$A:$J,10,1))),"Not Applicable")</f>
        <v>Q1, FY25</v>
      </c>
    </row>
    <row r="1475" spans="1:14" x14ac:dyDescent="0.25">
      <c r="A1475" t="s">
        <v>24</v>
      </c>
      <c r="B1475" t="s">
        <v>1515</v>
      </c>
      <c r="C1475" t="s">
        <v>16</v>
      </c>
      <c r="D1475" s="3">
        <v>45072</v>
      </c>
      <c r="E1475" t="s">
        <v>300</v>
      </c>
      <c r="F1475" t="s">
        <v>301</v>
      </c>
      <c r="G1475" t="s">
        <v>302</v>
      </c>
      <c r="H1475" t="s">
        <v>1367</v>
      </c>
      <c r="I1475" t="s">
        <v>17</v>
      </c>
      <c r="J1475" s="3">
        <v>45510</v>
      </c>
      <c r="K1475" s="3">
        <v>45498</v>
      </c>
      <c r="M1475" s="8" t="str">
        <f>IFERROR(IF(I1475="Booked",VLOOKUP(K1475,'FIN CAL LOOKUP'!$A:$J,7,1),IF(I1475="Complete",VLOOKUP(J1475,'FIN CAL LOOKUP'!$A:$J,7,1),VLOOKUP(D1475,'FIN CAL LOOKUP'!$A:$J,7,1))),"Not Applicable")</f>
        <v>AUG, FY25</v>
      </c>
      <c r="N1475" s="8" t="str">
        <f>IFERROR(IF(I1475="Booked",VLOOKUP(K1475,'FIN CAL LOOKUP'!$A:$J,10,1),IF(I1475="Complete",VLOOKUP(J1475,'FIN CAL LOOKUP'!$A:$J,10,1),VLOOKUP(D1475,'FIN CAL LOOKUP'!$A:$J,10,1))),"Not Applicable")</f>
        <v>Q1, FY25</v>
      </c>
    </row>
    <row r="1476" spans="1:14" x14ac:dyDescent="0.25">
      <c r="A1476" t="s">
        <v>24</v>
      </c>
      <c r="B1476" t="s">
        <v>1515</v>
      </c>
      <c r="C1476" t="s">
        <v>16</v>
      </c>
      <c r="D1476" s="3">
        <v>45072</v>
      </c>
      <c r="E1476" t="s">
        <v>300</v>
      </c>
      <c r="F1476" t="s">
        <v>301</v>
      </c>
      <c r="G1476" t="s">
        <v>302</v>
      </c>
      <c r="H1476" t="s">
        <v>1368</v>
      </c>
      <c r="I1476" t="s">
        <v>17</v>
      </c>
      <c r="J1476" s="3">
        <v>45510</v>
      </c>
      <c r="K1476" s="3">
        <v>45498</v>
      </c>
      <c r="M1476" s="8" t="str">
        <f>IFERROR(IF(I1476="Booked",VLOOKUP(K1476,'FIN CAL LOOKUP'!$A:$J,7,1),IF(I1476="Complete",VLOOKUP(J1476,'FIN CAL LOOKUP'!$A:$J,7,1),VLOOKUP(D1476,'FIN CAL LOOKUP'!$A:$J,7,1))),"Not Applicable")</f>
        <v>AUG, FY25</v>
      </c>
      <c r="N1476" s="8" t="str">
        <f>IFERROR(IF(I1476="Booked",VLOOKUP(K1476,'FIN CAL LOOKUP'!$A:$J,10,1),IF(I1476="Complete",VLOOKUP(J1476,'FIN CAL LOOKUP'!$A:$J,10,1),VLOOKUP(D1476,'FIN CAL LOOKUP'!$A:$J,10,1))),"Not Applicable")</f>
        <v>Q1, FY25</v>
      </c>
    </row>
    <row r="1477" spans="1:14" x14ac:dyDescent="0.25">
      <c r="A1477" t="s">
        <v>24</v>
      </c>
      <c r="B1477" t="s">
        <v>1515</v>
      </c>
      <c r="C1477" t="s">
        <v>16</v>
      </c>
      <c r="D1477" s="3">
        <v>45072</v>
      </c>
      <c r="E1477" t="s">
        <v>300</v>
      </c>
      <c r="F1477" t="s">
        <v>301</v>
      </c>
      <c r="G1477" t="s">
        <v>302</v>
      </c>
      <c r="H1477" t="s">
        <v>1369</v>
      </c>
      <c r="I1477" t="s">
        <v>17</v>
      </c>
      <c r="J1477" s="3">
        <v>45510</v>
      </c>
      <c r="K1477" s="3">
        <v>45498</v>
      </c>
      <c r="M1477" s="8" t="str">
        <f>IFERROR(IF(I1477="Booked",VLOOKUP(K1477,'FIN CAL LOOKUP'!$A:$J,7,1),IF(I1477="Complete",VLOOKUP(J1477,'FIN CAL LOOKUP'!$A:$J,7,1),VLOOKUP(D1477,'FIN CAL LOOKUP'!$A:$J,7,1))),"Not Applicable")</f>
        <v>AUG, FY25</v>
      </c>
      <c r="N1477" s="8" t="str">
        <f>IFERROR(IF(I1477="Booked",VLOOKUP(K1477,'FIN CAL LOOKUP'!$A:$J,10,1),IF(I1477="Complete",VLOOKUP(J1477,'FIN CAL LOOKUP'!$A:$J,10,1),VLOOKUP(D1477,'FIN CAL LOOKUP'!$A:$J,10,1))),"Not Applicable")</f>
        <v>Q1, FY25</v>
      </c>
    </row>
    <row r="1478" spans="1:14" x14ac:dyDescent="0.25">
      <c r="A1478" t="s">
        <v>24</v>
      </c>
      <c r="B1478" t="s">
        <v>1515</v>
      </c>
      <c r="C1478" t="s">
        <v>16</v>
      </c>
      <c r="D1478" s="3">
        <v>45072</v>
      </c>
      <c r="E1478" t="s">
        <v>300</v>
      </c>
      <c r="F1478" t="s">
        <v>301</v>
      </c>
      <c r="G1478" t="s">
        <v>302</v>
      </c>
      <c r="H1478" t="s">
        <v>1370</v>
      </c>
      <c r="I1478" t="s">
        <v>17</v>
      </c>
      <c r="J1478" s="3">
        <v>45510</v>
      </c>
      <c r="K1478" s="3">
        <v>45498</v>
      </c>
      <c r="M1478" s="8" t="str">
        <f>IFERROR(IF(I1478="Booked",VLOOKUP(K1478,'FIN CAL LOOKUP'!$A:$J,7,1),IF(I1478="Complete",VLOOKUP(J1478,'FIN CAL LOOKUP'!$A:$J,7,1),VLOOKUP(D1478,'FIN CAL LOOKUP'!$A:$J,7,1))),"Not Applicable")</f>
        <v>AUG, FY25</v>
      </c>
      <c r="N1478" s="8" t="str">
        <f>IFERROR(IF(I1478="Booked",VLOOKUP(K1478,'FIN CAL LOOKUP'!$A:$J,10,1),IF(I1478="Complete",VLOOKUP(J1478,'FIN CAL LOOKUP'!$A:$J,10,1),VLOOKUP(D1478,'FIN CAL LOOKUP'!$A:$J,10,1))),"Not Applicable")</f>
        <v>Q1, FY25</v>
      </c>
    </row>
    <row r="1479" spans="1:14" x14ac:dyDescent="0.25">
      <c r="A1479" t="s">
        <v>24</v>
      </c>
      <c r="B1479" t="s">
        <v>1515</v>
      </c>
      <c r="C1479" t="s">
        <v>16</v>
      </c>
      <c r="D1479" s="3">
        <v>45072</v>
      </c>
      <c r="E1479" t="s">
        <v>300</v>
      </c>
      <c r="F1479" t="s">
        <v>301</v>
      </c>
      <c r="G1479" t="s">
        <v>302</v>
      </c>
      <c r="H1479" t="s">
        <v>1370</v>
      </c>
      <c r="I1479" t="s">
        <v>17</v>
      </c>
      <c r="J1479" s="3">
        <v>45799</v>
      </c>
      <c r="K1479" s="3">
        <v>45743</v>
      </c>
      <c r="M1479" s="8" t="str">
        <f>IFERROR(IF(I1479="Booked",VLOOKUP(K1479,'FIN CAL LOOKUP'!$A:$J,7,1),IF(I1479="Complete",VLOOKUP(J1479,'FIN CAL LOOKUP'!$A:$J,7,1),VLOOKUP(D1479,'FIN CAL LOOKUP'!$A:$J,7,1))),"Not Applicable")</f>
        <v>MAY, FY25</v>
      </c>
      <c r="N1479" s="8" t="str">
        <f>IFERROR(IF(I1479="Booked",VLOOKUP(K1479,'FIN CAL LOOKUP'!$A:$J,10,1),IF(I1479="Complete",VLOOKUP(J1479,'FIN CAL LOOKUP'!$A:$J,10,1),VLOOKUP(D1479,'FIN CAL LOOKUP'!$A:$J,10,1))),"Not Applicable")</f>
        <v>Q4, FY25</v>
      </c>
    </row>
    <row r="1480" spans="1:14" x14ac:dyDescent="0.25">
      <c r="A1480" t="s">
        <v>24</v>
      </c>
      <c r="B1480" t="s">
        <v>1515</v>
      </c>
      <c r="C1480" t="s">
        <v>16</v>
      </c>
      <c r="D1480" s="3">
        <v>45072</v>
      </c>
      <c r="E1480" t="s">
        <v>300</v>
      </c>
      <c r="F1480" t="s">
        <v>301</v>
      </c>
      <c r="G1480" t="s">
        <v>302</v>
      </c>
      <c r="H1480" t="s">
        <v>1370</v>
      </c>
      <c r="I1480" t="s">
        <v>17</v>
      </c>
      <c r="J1480" s="3">
        <v>45799</v>
      </c>
      <c r="K1480" s="3">
        <v>45799</v>
      </c>
      <c r="M1480" s="8" t="str">
        <f>IFERROR(IF(I1480="Booked",VLOOKUP(K1480,'FIN CAL LOOKUP'!$A:$J,7,1),IF(I1480="Complete",VLOOKUP(J1480,'FIN CAL LOOKUP'!$A:$J,7,1),VLOOKUP(D1480,'FIN CAL LOOKUP'!$A:$J,7,1))),"Not Applicable")</f>
        <v>MAY, FY25</v>
      </c>
      <c r="N1480" s="8" t="str">
        <f>IFERROR(IF(I1480="Booked",VLOOKUP(K1480,'FIN CAL LOOKUP'!$A:$J,10,1),IF(I1480="Complete",VLOOKUP(J1480,'FIN CAL LOOKUP'!$A:$J,10,1),VLOOKUP(D1480,'FIN CAL LOOKUP'!$A:$J,10,1))),"Not Applicable")</f>
        <v>Q4, FY25</v>
      </c>
    </row>
    <row r="1481" spans="1:14" x14ac:dyDescent="0.25">
      <c r="A1481" t="s">
        <v>24</v>
      </c>
      <c r="B1481" t="s">
        <v>1515</v>
      </c>
      <c r="C1481" t="s">
        <v>16</v>
      </c>
      <c r="D1481" s="3">
        <v>45072</v>
      </c>
      <c r="E1481" t="s">
        <v>300</v>
      </c>
      <c r="F1481" t="s">
        <v>301</v>
      </c>
      <c r="G1481" t="s">
        <v>302</v>
      </c>
      <c r="H1481" t="s">
        <v>8</v>
      </c>
      <c r="I1481" t="s">
        <v>17</v>
      </c>
      <c r="J1481" s="3">
        <v>45510</v>
      </c>
      <c r="K1481" s="3">
        <v>45498</v>
      </c>
      <c r="M1481" s="8" t="str">
        <f>IFERROR(IF(I1481="Booked",VLOOKUP(K1481,'FIN CAL LOOKUP'!$A:$J,7,1),IF(I1481="Complete",VLOOKUP(J1481,'FIN CAL LOOKUP'!$A:$J,7,1),VLOOKUP(D1481,'FIN CAL LOOKUP'!$A:$J,7,1))),"Not Applicable")</f>
        <v>AUG, FY25</v>
      </c>
      <c r="N1481" s="8" t="str">
        <f>IFERROR(IF(I1481="Booked",VLOOKUP(K1481,'FIN CAL LOOKUP'!$A:$J,10,1),IF(I1481="Complete",VLOOKUP(J1481,'FIN CAL LOOKUP'!$A:$J,10,1),VLOOKUP(D1481,'FIN CAL LOOKUP'!$A:$J,10,1))),"Not Applicable")</f>
        <v>Q1, FY25</v>
      </c>
    </row>
    <row r="1482" spans="1:14" x14ac:dyDescent="0.25">
      <c r="A1482" t="s">
        <v>24</v>
      </c>
      <c r="B1482" t="s">
        <v>1515</v>
      </c>
      <c r="C1482" t="s">
        <v>16</v>
      </c>
      <c r="D1482" s="3">
        <v>45072</v>
      </c>
      <c r="E1482" t="s">
        <v>300</v>
      </c>
      <c r="F1482" t="s">
        <v>301</v>
      </c>
      <c r="G1482" t="s">
        <v>302</v>
      </c>
      <c r="H1482" t="s">
        <v>9</v>
      </c>
      <c r="I1482" t="s">
        <v>17</v>
      </c>
      <c r="J1482" s="3">
        <v>45510</v>
      </c>
      <c r="K1482" s="3">
        <v>45498</v>
      </c>
      <c r="M1482" s="8" t="str">
        <f>IFERROR(IF(I1482="Booked",VLOOKUP(K1482,'FIN CAL LOOKUP'!$A:$J,7,1),IF(I1482="Complete",VLOOKUP(J1482,'FIN CAL LOOKUP'!$A:$J,7,1),VLOOKUP(D1482,'FIN CAL LOOKUP'!$A:$J,7,1))),"Not Applicable")</f>
        <v>AUG, FY25</v>
      </c>
      <c r="N1482" s="8" t="str">
        <f>IFERROR(IF(I1482="Booked",VLOOKUP(K1482,'FIN CAL LOOKUP'!$A:$J,10,1),IF(I1482="Complete",VLOOKUP(J1482,'FIN CAL LOOKUP'!$A:$J,10,1),VLOOKUP(D1482,'FIN CAL LOOKUP'!$A:$J,10,1))),"Not Applicable")</f>
        <v>Q1, FY25</v>
      </c>
    </row>
    <row r="1483" spans="1:14" x14ac:dyDescent="0.25">
      <c r="A1483" t="s">
        <v>24</v>
      </c>
      <c r="B1483" t="s">
        <v>1515</v>
      </c>
      <c r="C1483" t="s">
        <v>16</v>
      </c>
      <c r="D1483" s="3">
        <v>45072</v>
      </c>
      <c r="E1483" t="s">
        <v>300</v>
      </c>
      <c r="F1483" t="s">
        <v>301</v>
      </c>
      <c r="G1483" t="s">
        <v>302</v>
      </c>
      <c r="H1483" t="s">
        <v>10</v>
      </c>
      <c r="I1483" t="s">
        <v>17</v>
      </c>
      <c r="J1483" s="3">
        <v>45510</v>
      </c>
      <c r="K1483" s="3">
        <v>45498</v>
      </c>
      <c r="M1483" s="8" t="str">
        <f>IFERROR(IF(I1483="Booked",VLOOKUP(K1483,'FIN CAL LOOKUP'!$A:$J,7,1),IF(I1483="Complete",VLOOKUP(J1483,'FIN CAL LOOKUP'!$A:$J,7,1),VLOOKUP(D1483,'FIN CAL LOOKUP'!$A:$J,7,1))),"Not Applicable")</f>
        <v>AUG, FY25</v>
      </c>
      <c r="N1483" s="8" t="str">
        <f>IFERROR(IF(I1483="Booked",VLOOKUP(K1483,'FIN CAL LOOKUP'!$A:$J,10,1),IF(I1483="Complete",VLOOKUP(J1483,'FIN CAL LOOKUP'!$A:$J,10,1),VLOOKUP(D1483,'FIN CAL LOOKUP'!$A:$J,10,1))),"Not Applicable")</f>
        <v>Q1, FY25</v>
      </c>
    </row>
    <row r="1484" spans="1:14" x14ac:dyDescent="0.25">
      <c r="A1484" t="s">
        <v>24</v>
      </c>
      <c r="B1484" t="s">
        <v>1515</v>
      </c>
      <c r="C1484" t="s">
        <v>16</v>
      </c>
      <c r="D1484" s="3">
        <v>45072</v>
      </c>
      <c r="E1484" t="s">
        <v>300</v>
      </c>
      <c r="F1484" t="s">
        <v>301</v>
      </c>
      <c r="G1484" t="s">
        <v>302</v>
      </c>
      <c r="H1484" t="s">
        <v>11</v>
      </c>
      <c r="I1484" t="s">
        <v>17</v>
      </c>
      <c r="J1484" s="3">
        <v>45078</v>
      </c>
      <c r="K1484" s="3">
        <v>45071</v>
      </c>
      <c r="M1484" s="8" t="str">
        <f>IFERROR(IF(I1484="Booked",VLOOKUP(K1484,'FIN CAL LOOKUP'!$A:$J,7,1),IF(I1484="Complete",VLOOKUP(J1484,'FIN CAL LOOKUP'!$A:$J,7,1),VLOOKUP(D1484,'FIN CAL LOOKUP'!$A:$J,7,1))),"Not Applicable")</f>
        <v>JUN, FY23</v>
      </c>
      <c r="N1484" s="8" t="str">
        <f>IFERROR(IF(I1484="Booked",VLOOKUP(K1484,'FIN CAL LOOKUP'!$A:$J,10,1),IF(I1484="Complete",VLOOKUP(J1484,'FIN CAL LOOKUP'!$A:$J,10,1),VLOOKUP(D1484,'FIN CAL LOOKUP'!$A:$J,10,1))),"Not Applicable")</f>
        <v>Q4, FY23</v>
      </c>
    </row>
    <row r="1485" spans="1:14" x14ac:dyDescent="0.25">
      <c r="A1485" t="s">
        <v>12</v>
      </c>
      <c r="B1485" t="s">
        <v>51</v>
      </c>
      <c r="C1485" t="s">
        <v>52</v>
      </c>
      <c r="D1485" s="3">
        <v>45061</v>
      </c>
      <c r="E1485" t="s">
        <v>163</v>
      </c>
      <c r="F1485" t="s">
        <v>303</v>
      </c>
      <c r="G1485" t="s">
        <v>304</v>
      </c>
      <c r="H1485" t="s">
        <v>4</v>
      </c>
      <c r="I1485" t="s">
        <v>17</v>
      </c>
      <c r="J1485" s="3">
        <v>45071</v>
      </c>
      <c r="K1485" s="3">
        <v>45053</v>
      </c>
      <c r="L1485" t="s">
        <v>305</v>
      </c>
      <c r="M1485" s="8" t="str">
        <f>IFERROR(IF(I1485="Booked",VLOOKUP(K1485,'FIN CAL LOOKUP'!$A:$J,7,1),IF(I1485="Complete",VLOOKUP(J1485,'FIN CAL LOOKUP'!$A:$J,7,1),VLOOKUP(D1485,'FIN CAL LOOKUP'!$A:$J,7,1))),"Not Applicable")</f>
        <v>MAY, FY23</v>
      </c>
      <c r="N1485" s="8" t="str">
        <f>IFERROR(IF(I1485="Booked",VLOOKUP(K1485,'FIN CAL LOOKUP'!$A:$J,10,1),IF(I1485="Complete",VLOOKUP(J1485,'FIN CAL LOOKUP'!$A:$J,10,1),VLOOKUP(D1485,'FIN CAL LOOKUP'!$A:$J,10,1))),"Not Applicable")</f>
        <v>Q4, FY23</v>
      </c>
    </row>
    <row r="1486" spans="1:14" x14ac:dyDescent="0.25">
      <c r="A1486" t="s">
        <v>12</v>
      </c>
      <c r="B1486" t="s">
        <v>51</v>
      </c>
      <c r="C1486" t="s">
        <v>52</v>
      </c>
      <c r="D1486" s="3">
        <v>45061</v>
      </c>
      <c r="E1486" t="s">
        <v>163</v>
      </c>
      <c r="F1486" t="s">
        <v>303</v>
      </c>
      <c r="G1486" t="s">
        <v>304</v>
      </c>
      <c r="H1486" t="s">
        <v>7</v>
      </c>
      <c r="I1486" t="s">
        <v>17</v>
      </c>
      <c r="J1486" s="3">
        <v>45071</v>
      </c>
      <c r="K1486" s="3">
        <v>45053</v>
      </c>
      <c r="L1486" t="s">
        <v>305</v>
      </c>
      <c r="M1486" s="8" t="str">
        <f>IFERROR(IF(I1486="Booked",VLOOKUP(K1486,'FIN CAL LOOKUP'!$A:$J,7,1),IF(I1486="Complete",VLOOKUP(J1486,'FIN CAL LOOKUP'!$A:$J,7,1),VLOOKUP(D1486,'FIN CAL LOOKUP'!$A:$J,7,1))),"Not Applicable")</f>
        <v>MAY, FY23</v>
      </c>
      <c r="N1486" s="8" t="str">
        <f>IFERROR(IF(I1486="Booked",VLOOKUP(K1486,'FIN CAL LOOKUP'!$A:$J,10,1),IF(I1486="Complete",VLOOKUP(J1486,'FIN CAL LOOKUP'!$A:$J,10,1),VLOOKUP(D1486,'FIN CAL LOOKUP'!$A:$J,10,1))),"Not Applicable")</f>
        <v>Q4, FY23</v>
      </c>
    </row>
    <row r="1487" spans="1:14" x14ac:dyDescent="0.25">
      <c r="A1487" t="s">
        <v>12</v>
      </c>
      <c r="B1487" t="s">
        <v>51</v>
      </c>
      <c r="C1487" t="s">
        <v>52</v>
      </c>
      <c r="D1487" s="3">
        <v>45061</v>
      </c>
      <c r="E1487" t="s">
        <v>163</v>
      </c>
      <c r="F1487" t="s">
        <v>303</v>
      </c>
      <c r="G1487" t="s">
        <v>304</v>
      </c>
      <c r="H1487" t="s">
        <v>1366</v>
      </c>
      <c r="I1487" t="s">
        <v>17</v>
      </c>
      <c r="J1487" s="3">
        <v>45421</v>
      </c>
      <c r="K1487" s="3">
        <v>45351</v>
      </c>
      <c r="M1487" s="8" t="str">
        <f>IFERROR(IF(I1487="Booked",VLOOKUP(K1487,'FIN CAL LOOKUP'!$A:$J,7,1),IF(I1487="Complete",VLOOKUP(J1487,'FIN CAL LOOKUP'!$A:$J,7,1),VLOOKUP(D1487,'FIN CAL LOOKUP'!$A:$J,7,1))),"Not Applicable")</f>
        <v>MAY, FY24</v>
      </c>
      <c r="N1487" s="8" t="str">
        <f>IFERROR(IF(I1487="Booked",VLOOKUP(K1487,'FIN CAL LOOKUP'!$A:$J,10,1),IF(I1487="Complete",VLOOKUP(J1487,'FIN CAL LOOKUP'!$A:$J,10,1),VLOOKUP(D1487,'FIN CAL LOOKUP'!$A:$J,10,1))),"Not Applicable")</f>
        <v>Q4, FY24</v>
      </c>
    </row>
    <row r="1488" spans="1:14" x14ac:dyDescent="0.25">
      <c r="A1488" t="s">
        <v>12</v>
      </c>
      <c r="B1488" t="s">
        <v>51</v>
      </c>
      <c r="C1488" t="s">
        <v>52</v>
      </c>
      <c r="D1488" s="3">
        <v>45061</v>
      </c>
      <c r="E1488" t="s">
        <v>163</v>
      </c>
      <c r="F1488" t="s">
        <v>303</v>
      </c>
      <c r="G1488" t="s">
        <v>304</v>
      </c>
      <c r="H1488" t="s">
        <v>1366</v>
      </c>
      <c r="I1488" t="s">
        <v>17</v>
      </c>
      <c r="J1488" s="3">
        <v>45764</v>
      </c>
      <c r="K1488" s="3">
        <v>45742</v>
      </c>
      <c r="M1488" s="8" t="str">
        <f>IFERROR(IF(I1488="Booked",VLOOKUP(K1488,'FIN CAL LOOKUP'!$A:$J,7,1),IF(I1488="Complete",VLOOKUP(J1488,'FIN CAL LOOKUP'!$A:$J,7,1),VLOOKUP(D1488,'FIN CAL LOOKUP'!$A:$J,7,1))),"Not Applicable")</f>
        <v>APR, FY25</v>
      </c>
      <c r="N1488" s="8" t="str">
        <f>IFERROR(IF(I1488="Booked",VLOOKUP(K1488,'FIN CAL LOOKUP'!$A:$J,10,1),IF(I1488="Complete",VLOOKUP(J1488,'FIN CAL LOOKUP'!$A:$J,10,1),VLOOKUP(D1488,'FIN CAL LOOKUP'!$A:$J,10,1))),"Not Applicable")</f>
        <v>Q4, FY25</v>
      </c>
    </row>
    <row r="1489" spans="1:14" x14ac:dyDescent="0.25">
      <c r="A1489" t="s">
        <v>12</v>
      </c>
      <c r="B1489" t="s">
        <v>51</v>
      </c>
      <c r="C1489" t="s">
        <v>52</v>
      </c>
      <c r="D1489" s="3">
        <v>45061</v>
      </c>
      <c r="E1489" t="s">
        <v>163</v>
      </c>
      <c r="F1489" t="s">
        <v>303</v>
      </c>
      <c r="G1489" t="s">
        <v>304</v>
      </c>
      <c r="H1489" t="s">
        <v>1367</v>
      </c>
      <c r="I1489" t="s">
        <v>17</v>
      </c>
      <c r="J1489" s="3">
        <v>45421</v>
      </c>
      <c r="K1489" s="3">
        <v>45351</v>
      </c>
      <c r="M1489" s="8" t="str">
        <f>IFERROR(IF(I1489="Booked",VLOOKUP(K1489,'FIN CAL LOOKUP'!$A:$J,7,1),IF(I1489="Complete",VLOOKUP(J1489,'FIN CAL LOOKUP'!$A:$J,7,1),VLOOKUP(D1489,'FIN CAL LOOKUP'!$A:$J,7,1))),"Not Applicable")</f>
        <v>MAY, FY24</v>
      </c>
      <c r="N1489" s="8" t="str">
        <f>IFERROR(IF(I1489="Booked",VLOOKUP(K1489,'FIN CAL LOOKUP'!$A:$J,10,1),IF(I1489="Complete",VLOOKUP(J1489,'FIN CAL LOOKUP'!$A:$J,10,1),VLOOKUP(D1489,'FIN CAL LOOKUP'!$A:$J,10,1))),"Not Applicable")</f>
        <v>Q4, FY24</v>
      </c>
    </row>
    <row r="1490" spans="1:14" x14ac:dyDescent="0.25">
      <c r="A1490" t="s">
        <v>12</v>
      </c>
      <c r="B1490" t="s">
        <v>51</v>
      </c>
      <c r="C1490" t="s">
        <v>52</v>
      </c>
      <c r="D1490" s="3">
        <v>45061</v>
      </c>
      <c r="E1490" t="s">
        <v>163</v>
      </c>
      <c r="F1490" t="s">
        <v>303</v>
      </c>
      <c r="G1490" t="s">
        <v>304</v>
      </c>
      <c r="H1490" t="s">
        <v>1367</v>
      </c>
      <c r="I1490" t="s">
        <v>17</v>
      </c>
      <c r="J1490" s="3">
        <v>45764</v>
      </c>
      <c r="K1490" s="3">
        <v>45742</v>
      </c>
      <c r="M1490" s="8" t="str">
        <f>IFERROR(IF(I1490="Booked",VLOOKUP(K1490,'FIN CAL LOOKUP'!$A:$J,7,1),IF(I1490="Complete",VLOOKUP(J1490,'FIN CAL LOOKUP'!$A:$J,7,1),VLOOKUP(D1490,'FIN CAL LOOKUP'!$A:$J,7,1))),"Not Applicable")</f>
        <v>APR, FY25</v>
      </c>
      <c r="N1490" s="8" t="str">
        <f>IFERROR(IF(I1490="Booked",VLOOKUP(K1490,'FIN CAL LOOKUP'!$A:$J,10,1),IF(I1490="Complete",VLOOKUP(J1490,'FIN CAL LOOKUP'!$A:$J,10,1),VLOOKUP(D1490,'FIN CAL LOOKUP'!$A:$J,10,1))),"Not Applicable")</f>
        <v>Q4, FY25</v>
      </c>
    </row>
    <row r="1491" spans="1:14" x14ac:dyDescent="0.25">
      <c r="A1491" t="s">
        <v>12</v>
      </c>
      <c r="B1491" t="s">
        <v>51</v>
      </c>
      <c r="C1491" t="s">
        <v>52</v>
      </c>
      <c r="D1491" s="3">
        <v>45061</v>
      </c>
      <c r="E1491" t="s">
        <v>163</v>
      </c>
      <c r="F1491" t="s">
        <v>303</v>
      </c>
      <c r="G1491" t="s">
        <v>304</v>
      </c>
      <c r="H1491" t="s">
        <v>1368</v>
      </c>
      <c r="I1491" t="s">
        <v>17</v>
      </c>
      <c r="J1491" s="3">
        <v>45421</v>
      </c>
      <c r="K1491" s="3">
        <v>45351</v>
      </c>
      <c r="M1491" s="8" t="str">
        <f>IFERROR(IF(I1491="Booked",VLOOKUP(K1491,'FIN CAL LOOKUP'!$A:$J,7,1),IF(I1491="Complete",VLOOKUP(J1491,'FIN CAL LOOKUP'!$A:$J,7,1),VLOOKUP(D1491,'FIN CAL LOOKUP'!$A:$J,7,1))),"Not Applicable")</f>
        <v>MAY, FY24</v>
      </c>
      <c r="N1491" s="8" t="str">
        <f>IFERROR(IF(I1491="Booked",VLOOKUP(K1491,'FIN CAL LOOKUP'!$A:$J,10,1),IF(I1491="Complete",VLOOKUP(J1491,'FIN CAL LOOKUP'!$A:$J,10,1),VLOOKUP(D1491,'FIN CAL LOOKUP'!$A:$J,10,1))),"Not Applicable")</f>
        <v>Q4, FY24</v>
      </c>
    </row>
    <row r="1492" spans="1:14" x14ac:dyDescent="0.25">
      <c r="A1492" t="s">
        <v>12</v>
      </c>
      <c r="B1492" t="s">
        <v>51</v>
      </c>
      <c r="C1492" t="s">
        <v>52</v>
      </c>
      <c r="D1492" s="3">
        <v>45061</v>
      </c>
      <c r="E1492" t="s">
        <v>163</v>
      </c>
      <c r="F1492" t="s">
        <v>303</v>
      </c>
      <c r="G1492" t="s">
        <v>304</v>
      </c>
      <c r="H1492" t="s">
        <v>1368</v>
      </c>
      <c r="I1492" t="s">
        <v>17</v>
      </c>
      <c r="J1492" s="3">
        <v>45764</v>
      </c>
      <c r="K1492" s="3">
        <v>45742</v>
      </c>
      <c r="M1492" s="8" t="str">
        <f>IFERROR(IF(I1492="Booked",VLOOKUP(K1492,'FIN CAL LOOKUP'!$A:$J,7,1),IF(I1492="Complete",VLOOKUP(J1492,'FIN CAL LOOKUP'!$A:$J,7,1),VLOOKUP(D1492,'FIN CAL LOOKUP'!$A:$J,7,1))),"Not Applicable")</f>
        <v>APR, FY25</v>
      </c>
      <c r="N1492" s="8" t="str">
        <f>IFERROR(IF(I1492="Booked",VLOOKUP(K1492,'FIN CAL LOOKUP'!$A:$J,10,1),IF(I1492="Complete",VLOOKUP(J1492,'FIN CAL LOOKUP'!$A:$J,10,1),VLOOKUP(D1492,'FIN CAL LOOKUP'!$A:$J,10,1))),"Not Applicable")</f>
        <v>Q4, FY25</v>
      </c>
    </row>
    <row r="1493" spans="1:14" x14ac:dyDescent="0.25">
      <c r="A1493" t="s">
        <v>12</v>
      </c>
      <c r="B1493" t="s">
        <v>51</v>
      </c>
      <c r="C1493" t="s">
        <v>52</v>
      </c>
      <c r="D1493" s="3">
        <v>45061</v>
      </c>
      <c r="E1493" t="s">
        <v>163</v>
      </c>
      <c r="F1493" t="s">
        <v>303</v>
      </c>
      <c r="G1493" t="s">
        <v>304</v>
      </c>
      <c r="H1493" t="s">
        <v>1369</v>
      </c>
      <c r="I1493" t="s">
        <v>17</v>
      </c>
      <c r="J1493" s="3">
        <v>45421</v>
      </c>
      <c r="K1493" s="3">
        <v>45351</v>
      </c>
      <c r="M1493" s="8" t="str">
        <f>IFERROR(IF(I1493="Booked",VLOOKUP(K1493,'FIN CAL LOOKUP'!$A:$J,7,1),IF(I1493="Complete",VLOOKUP(J1493,'FIN CAL LOOKUP'!$A:$J,7,1),VLOOKUP(D1493,'FIN CAL LOOKUP'!$A:$J,7,1))),"Not Applicable")</f>
        <v>MAY, FY24</v>
      </c>
      <c r="N1493" s="8" t="str">
        <f>IFERROR(IF(I1493="Booked",VLOOKUP(K1493,'FIN CAL LOOKUP'!$A:$J,10,1),IF(I1493="Complete",VLOOKUP(J1493,'FIN CAL LOOKUP'!$A:$J,10,1),VLOOKUP(D1493,'FIN CAL LOOKUP'!$A:$J,10,1))),"Not Applicable")</f>
        <v>Q4, FY24</v>
      </c>
    </row>
    <row r="1494" spans="1:14" x14ac:dyDescent="0.25">
      <c r="A1494" t="s">
        <v>12</v>
      </c>
      <c r="B1494" t="s">
        <v>51</v>
      </c>
      <c r="C1494" t="s">
        <v>52</v>
      </c>
      <c r="D1494" s="3">
        <v>45061</v>
      </c>
      <c r="E1494" t="s">
        <v>163</v>
      </c>
      <c r="F1494" t="s">
        <v>303</v>
      </c>
      <c r="G1494" t="s">
        <v>304</v>
      </c>
      <c r="H1494" t="s">
        <v>1369</v>
      </c>
      <c r="I1494" t="s">
        <v>17</v>
      </c>
      <c r="J1494" s="3">
        <v>45764</v>
      </c>
      <c r="K1494" s="3">
        <v>45742</v>
      </c>
      <c r="M1494" s="8" t="str">
        <f>IFERROR(IF(I1494="Booked",VLOOKUP(K1494,'FIN CAL LOOKUP'!$A:$J,7,1),IF(I1494="Complete",VLOOKUP(J1494,'FIN CAL LOOKUP'!$A:$J,7,1),VLOOKUP(D1494,'FIN CAL LOOKUP'!$A:$J,7,1))),"Not Applicable")</f>
        <v>APR, FY25</v>
      </c>
      <c r="N1494" s="8" t="str">
        <f>IFERROR(IF(I1494="Booked",VLOOKUP(K1494,'FIN CAL LOOKUP'!$A:$J,10,1),IF(I1494="Complete",VLOOKUP(J1494,'FIN CAL LOOKUP'!$A:$J,10,1),VLOOKUP(D1494,'FIN CAL LOOKUP'!$A:$J,10,1))),"Not Applicable")</f>
        <v>Q4, FY25</v>
      </c>
    </row>
    <row r="1495" spans="1:14" x14ac:dyDescent="0.25">
      <c r="A1495" t="s">
        <v>12</v>
      </c>
      <c r="B1495" t="s">
        <v>51</v>
      </c>
      <c r="C1495" t="s">
        <v>52</v>
      </c>
      <c r="D1495" s="3">
        <v>45061</v>
      </c>
      <c r="E1495" t="s">
        <v>163</v>
      </c>
      <c r="F1495" t="s">
        <v>303</v>
      </c>
      <c r="G1495" t="s">
        <v>304</v>
      </c>
      <c r="H1495" t="s">
        <v>1370</v>
      </c>
      <c r="I1495" t="s">
        <v>17</v>
      </c>
      <c r="J1495" s="3">
        <v>45421</v>
      </c>
      <c r="K1495" s="3">
        <v>45351</v>
      </c>
      <c r="M1495" s="8" t="str">
        <f>IFERROR(IF(I1495="Booked",VLOOKUP(K1495,'FIN CAL LOOKUP'!$A:$J,7,1),IF(I1495="Complete",VLOOKUP(J1495,'FIN CAL LOOKUP'!$A:$J,7,1),VLOOKUP(D1495,'FIN CAL LOOKUP'!$A:$J,7,1))),"Not Applicable")</f>
        <v>MAY, FY24</v>
      </c>
      <c r="N1495" s="8" t="str">
        <f>IFERROR(IF(I1495="Booked",VLOOKUP(K1495,'FIN CAL LOOKUP'!$A:$J,10,1),IF(I1495="Complete",VLOOKUP(J1495,'FIN CAL LOOKUP'!$A:$J,10,1),VLOOKUP(D1495,'FIN CAL LOOKUP'!$A:$J,10,1))),"Not Applicable")</f>
        <v>Q4, FY24</v>
      </c>
    </row>
    <row r="1496" spans="1:14" x14ac:dyDescent="0.25">
      <c r="A1496" t="s">
        <v>12</v>
      </c>
      <c r="B1496" t="s">
        <v>51</v>
      </c>
      <c r="C1496" t="s">
        <v>52</v>
      </c>
      <c r="D1496" s="3">
        <v>45061</v>
      </c>
      <c r="E1496" t="s">
        <v>163</v>
      </c>
      <c r="F1496" t="s">
        <v>303</v>
      </c>
      <c r="G1496" t="s">
        <v>304</v>
      </c>
      <c r="H1496" t="s">
        <v>1370</v>
      </c>
      <c r="I1496" t="s">
        <v>17</v>
      </c>
      <c r="J1496" s="3">
        <v>45764</v>
      </c>
      <c r="K1496" s="3">
        <v>45742</v>
      </c>
      <c r="M1496" s="8" t="str">
        <f>IFERROR(IF(I1496="Booked",VLOOKUP(K1496,'FIN CAL LOOKUP'!$A:$J,7,1),IF(I1496="Complete",VLOOKUP(J1496,'FIN CAL LOOKUP'!$A:$J,7,1),VLOOKUP(D1496,'FIN CAL LOOKUP'!$A:$J,7,1))),"Not Applicable")</f>
        <v>APR, FY25</v>
      </c>
      <c r="N1496" s="8" t="str">
        <f>IFERROR(IF(I1496="Booked",VLOOKUP(K1496,'FIN CAL LOOKUP'!$A:$J,10,1),IF(I1496="Complete",VLOOKUP(J1496,'FIN CAL LOOKUP'!$A:$J,10,1),VLOOKUP(D1496,'FIN CAL LOOKUP'!$A:$J,10,1))),"Not Applicable")</f>
        <v>Q4, FY25</v>
      </c>
    </row>
    <row r="1497" spans="1:14" x14ac:dyDescent="0.25">
      <c r="A1497" t="s">
        <v>12</v>
      </c>
      <c r="B1497" t="s">
        <v>51</v>
      </c>
      <c r="C1497" t="s">
        <v>52</v>
      </c>
      <c r="D1497" s="3">
        <v>45061</v>
      </c>
      <c r="E1497" t="s">
        <v>163</v>
      </c>
      <c r="F1497" t="s">
        <v>303</v>
      </c>
      <c r="G1497" t="s">
        <v>304</v>
      </c>
      <c r="H1497" t="s">
        <v>8</v>
      </c>
      <c r="I1497" t="s">
        <v>17</v>
      </c>
      <c r="J1497" s="3">
        <v>45071</v>
      </c>
      <c r="K1497" s="3">
        <v>45053</v>
      </c>
      <c r="L1497" t="s">
        <v>307</v>
      </c>
      <c r="M1497" s="8" t="str">
        <f>IFERROR(IF(I1497="Booked",VLOOKUP(K1497,'FIN CAL LOOKUP'!$A:$J,7,1),IF(I1497="Complete",VLOOKUP(J1497,'FIN CAL LOOKUP'!$A:$J,7,1),VLOOKUP(D1497,'FIN CAL LOOKUP'!$A:$J,7,1))),"Not Applicable")</f>
        <v>MAY, FY23</v>
      </c>
      <c r="N1497" s="8" t="str">
        <f>IFERROR(IF(I1497="Booked",VLOOKUP(K1497,'FIN CAL LOOKUP'!$A:$J,10,1),IF(I1497="Complete",VLOOKUP(J1497,'FIN CAL LOOKUP'!$A:$J,10,1),VLOOKUP(D1497,'FIN CAL LOOKUP'!$A:$J,10,1))),"Not Applicable")</f>
        <v>Q4, FY23</v>
      </c>
    </row>
    <row r="1498" spans="1:14" x14ac:dyDescent="0.25">
      <c r="A1498" t="s">
        <v>12</v>
      </c>
      <c r="B1498" t="s">
        <v>51</v>
      </c>
      <c r="C1498" t="s">
        <v>52</v>
      </c>
      <c r="D1498" s="3">
        <v>45061</v>
      </c>
      <c r="E1498" t="s">
        <v>163</v>
      </c>
      <c r="F1498" t="s">
        <v>303</v>
      </c>
      <c r="G1498" t="s">
        <v>304</v>
      </c>
      <c r="H1498" t="s">
        <v>9</v>
      </c>
      <c r="I1498" t="s">
        <v>17</v>
      </c>
      <c r="J1498" s="3">
        <v>45071</v>
      </c>
      <c r="K1498" s="3">
        <v>45053</v>
      </c>
      <c r="L1498" t="s">
        <v>308</v>
      </c>
      <c r="M1498" s="8" t="str">
        <f>IFERROR(IF(I1498="Booked",VLOOKUP(K1498,'FIN CAL LOOKUP'!$A:$J,7,1),IF(I1498="Complete",VLOOKUP(J1498,'FIN CAL LOOKUP'!$A:$J,7,1),VLOOKUP(D1498,'FIN CAL LOOKUP'!$A:$J,7,1))),"Not Applicable")</f>
        <v>MAY, FY23</v>
      </c>
      <c r="N1498" s="8" t="str">
        <f>IFERROR(IF(I1498="Booked",VLOOKUP(K1498,'FIN CAL LOOKUP'!$A:$J,10,1),IF(I1498="Complete",VLOOKUP(J1498,'FIN CAL LOOKUP'!$A:$J,10,1),VLOOKUP(D1498,'FIN CAL LOOKUP'!$A:$J,10,1))),"Not Applicable")</f>
        <v>Q4, FY23</v>
      </c>
    </row>
    <row r="1499" spans="1:14" x14ac:dyDescent="0.25">
      <c r="A1499" t="s">
        <v>12</v>
      </c>
      <c r="B1499" t="s">
        <v>51</v>
      </c>
      <c r="C1499" t="s">
        <v>52</v>
      </c>
      <c r="D1499" s="3">
        <v>45061</v>
      </c>
      <c r="E1499" t="s">
        <v>163</v>
      </c>
      <c r="F1499" t="s">
        <v>303</v>
      </c>
      <c r="G1499" t="s">
        <v>304</v>
      </c>
      <c r="H1499" t="s">
        <v>10</v>
      </c>
      <c r="I1499" t="s">
        <v>17</v>
      </c>
      <c r="J1499" s="3">
        <v>45068</v>
      </c>
      <c r="K1499" s="3">
        <v>45053</v>
      </c>
      <c r="L1499" t="s">
        <v>309</v>
      </c>
      <c r="M1499" s="8" t="str">
        <f>IFERROR(IF(I1499="Booked",VLOOKUP(K1499,'FIN CAL LOOKUP'!$A:$J,7,1),IF(I1499="Complete",VLOOKUP(J1499,'FIN CAL LOOKUP'!$A:$J,7,1),VLOOKUP(D1499,'FIN CAL LOOKUP'!$A:$J,7,1))),"Not Applicable")</f>
        <v>MAY, FY23</v>
      </c>
      <c r="N1499" s="8" t="str">
        <f>IFERROR(IF(I1499="Booked",VLOOKUP(K1499,'FIN CAL LOOKUP'!$A:$J,10,1),IF(I1499="Complete",VLOOKUP(J1499,'FIN CAL LOOKUP'!$A:$J,10,1),VLOOKUP(D1499,'FIN CAL LOOKUP'!$A:$J,10,1))),"Not Applicable")</f>
        <v>Q4, FY23</v>
      </c>
    </row>
    <row r="1500" spans="1:14" x14ac:dyDescent="0.25">
      <c r="A1500" t="s">
        <v>12</v>
      </c>
      <c r="B1500" t="s">
        <v>51</v>
      </c>
      <c r="C1500" t="s">
        <v>52</v>
      </c>
      <c r="D1500" s="3">
        <v>45061</v>
      </c>
      <c r="E1500" t="s">
        <v>163</v>
      </c>
      <c r="F1500" t="s">
        <v>303</v>
      </c>
      <c r="G1500" t="s">
        <v>304</v>
      </c>
      <c r="H1500" t="s">
        <v>11</v>
      </c>
      <c r="I1500" t="s">
        <v>17</v>
      </c>
      <c r="J1500" s="3">
        <v>45071</v>
      </c>
      <c r="K1500" s="3">
        <v>45053</v>
      </c>
      <c r="L1500" t="s">
        <v>310</v>
      </c>
      <c r="M1500" s="8" t="str">
        <f>IFERROR(IF(I1500="Booked",VLOOKUP(K1500,'FIN CAL LOOKUP'!$A:$J,7,1),IF(I1500="Complete",VLOOKUP(J1500,'FIN CAL LOOKUP'!$A:$J,7,1),VLOOKUP(D1500,'FIN CAL LOOKUP'!$A:$J,7,1))),"Not Applicable")</f>
        <v>MAY, FY23</v>
      </c>
      <c r="N1500" s="8" t="str">
        <f>IFERROR(IF(I1500="Booked",VLOOKUP(K1500,'FIN CAL LOOKUP'!$A:$J,10,1),IF(I1500="Complete",VLOOKUP(J1500,'FIN CAL LOOKUP'!$A:$J,10,1),VLOOKUP(D1500,'FIN CAL LOOKUP'!$A:$J,10,1))),"Not Applicable")</f>
        <v>Q4, FY23</v>
      </c>
    </row>
    <row r="1501" spans="1:14" x14ac:dyDescent="0.25">
      <c r="A1501" t="s">
        <v>46</v>
      </c>
      <c r="C1501" t="s">
        <v>47</v>
      </c>
      <c r="D1501" s="3">
        <v>45047</v>
      </c>
      <c r="E1501" t="s">
        <v>312</v>
      </c>
      <c r="F1501" t="s">
        <v>313</v>
      </c>
      <c r="G1501" t="s">
        <v>314</v>
      </c>
      <c r="H1501" t="s">
        <v>4</v>
      </c>
      <c r="I1501" t="s">
        <v>17</v>
      </c>
      <c r="J1501" s="3">
        <v>45055</v>
      </c>
      <c r="K1501" s="3">
        <v>45044</v>
      </c>
      <c r="M1501" s="8" t="str">
        <f>IFERROR(IF(I1501="Booked",VLOOKUP(K1501,'FIN CAL LOOKUP'!$A:$J,7,1),IF(I1501="Complete",VLOOKUP(J1501,'FIN CAL LOOKUP'!$A:$J,7,1),VLOOKUP(D1501,'FIN CAL LOOKUP'!$A:$J,7,1))),"Not Applicable")</f>
        <v>MAY, FY23</v>
      </c>
      <c r="N1501" s="8" t="str">
        <f>IFERROR(IF(I1501="Booked",VLOOKUP(K1501,'FIN CAL LOOKUP'!$A:$J,10,1),IF(I1501="Complete",VLOOKUP(J1501,'FIN CAL LOOKUP'!$A:$J,10,1),VLOOKUP(D1501,'FIN CAL LOOKUP'!$A:$J,10,1))),"Not Applicable")</f>
        <v>Q4, FY23</v>
      </c>
    </row>
    <row r="1502" spans="1:14" x14ac:dyDescent="0.25">
      <c r="A1502" t="s">
        <v>46</v>
      </c>
      <c r="C1502" t="s">
        <v>47</v>
      </c>
      <c r="D1502" s="3">
        <v>45047</v>
      </c>
      <c r="E1502" t="s">
        <v>312</v>
      </c>
      <c r="F1502" t="s">
        <v>313</v>
      </c>
      <c r="G1502" t="s">
        <v>314</v>
      </c>
      <c r="H1502" t="s">
        <v>7</v>
      </c>
      <c r="I1502" t="s">
        <v>17</v>
      </c>
      <c r="J1502" s="3">
        <v>45055</v>
      </c>
      <c r="K1502" s="3">
        <v>45044</v>
      </c>
      <c r="M1502" s="8" t="str">
        <f>IFERROR(IF(I1502="Booked",VLOOKUP(K1502,'FIN CAL LOOKUP'!$A:$J,7,1),IF(I1502="Complete",VLOOKUP(J1502,'FIN CAL LOOKUP'!$A:$J,7,1),VLOOKUP(D1502,'FIN CAL LOOKUP'!$A:$J,7,1))),"Not Applicable")</f>
        <v>MAY, FY23</v>
      </c>
      <c r="N1502" s="8" t="str">
        <f>IFERROR(IF(I1502="Booked",VLOOKUP(K1502,'FIN CAL LOOKUP'!$A:$J,10,1),IF(I1502="Complete",VLOOKUP(J1502,'FIN CAL LOOKUP'!$A:$J,10,1),VLOOKUP(D1502,'FIN CAL LOOKUP'!$A:$J,10,1))),"Not Applicable")</f>
        <v>Q4, FY23</v>
      </c>
    </row>
    <row r="1503" spans="1:14" x14ac:dyDescent="0.25">
      <c r="A1503" t="s">
        <v>46</v>
      </c>
      <c r="C1503" t="s">
        <v>47</v>
      </c>
      <c r="D1503" s="3">
        <v>45047</v>
      </c>
      <c r="E1503" t="s">
        <v>312</v>
      </c>
      <c r="F1503" t="s">
        <v>313</v>
      </c>
      <c r="G1503" t="s">
        <v>314</v>
      </c>
      <c r="H1503" t="s">
        <v>1366</v>
      </c>
      <c r="I1503" t="s">
        <v>17</v>
      </c>
      <c r="J1503" s="3">
        <v>45352</v>
      </c>
      <c r="K1503" s="3">
        <v>45351</v>
      </c>
      <c r="M1503" s="8" t="str">
        <f>IFERROR(IF(I1503="Booked",VLOOKUP(K1503,'FIN CAL LOOKUP'!$A:$J,7,1),IF(I1503="Complete",VLOOKUP(J1503,'FIN CAL LOOKUP'!$A:$J,7,1),VLOOKUP(D1503,'FIN CAL LOOKUP'!$A:$J,7,1))),"Not Applicable")</f>
        <v>MAR, FY24</v>
      </c>
      <c r="N1503" s="8" t="str">
        <f>IFERROR(IF(I1503="Booked",VLOOKUP(K1503,'FIN CAL LOOKUP'!$A:$J,10,1),IF(I1503="Complete",VLOOKUP(J1503,'FIN CAL LOOKUP'!$A:$J,10,1),VLOOKUP(D1503,'FIN CAL LOOKUP'!$A:$J,10,1))),"Not Applicable")</f>
        <v>Q3, FY24</v>
      </c>
    </row>
    <row r="1504" spans="1:14" x14ac:dyDescent="0.25">
      <c r="A1504" t="s">
        <v>46</v>
      </c>
      <c r="C1504" t="s">
        <v>47</v>
      </c>
      <c r="D1504" s="3">
        <v>45047</v>
      </c>
      <c r="E1504" t="s">
        <v>312</v>
      </c>
      <c r="F1504" t="s">
        <v>313</v>
      </c>
      <c r="G1504" t="s">
        <v>314</v>
      </c>
      <c r="H1504" t="s">
        <v>1367</v>
      </c>
      <c r="I1504" t="s">
        <v>17</v>
      </c>
      <c r="J1504" s="3">
        <v>45352</v>
      </c>
      <c r="K1504" s="3">
        <v>45351</v>
      </c>
      <c r="M1504" s="8" t="str">
        <f>IFERROR(IF(I1504="Booked",VLOOKUP(K1504,'FIN CAL LOOKUP'!$A:$J,7,1),IF(I1504="Complete",VLOOKUP(J1504,'FIN CAL LOOKUP'!$A:$J,7,1),VLOOKUP(D1504,'FIN CAL LOOKUP'!$A:$J,7,1))),"Not Applicable")</f>
        <v>MAR, FY24</v>
      </c>
      <c r="N1504" s="8" t="str">
        <f>IFERROR(IF(I1504="Booked",VLOOKUP(K1504,'FIN CAL LOOKUP'!$A:$J,10,1),IF(I1504="Complete",VLOOKUP(J1504,'FIN CAL LOOKUP'!$A:$J,10,1),VLOOKUP(D1504,'FIN CAL LOOKUP'!$A:$J,10,1))),"Not Applicable")</f>
        <v>Q3, FY24</v>
      </c>
    </row>
    <row r="1505" spans="1:14" x14ac:dyDescent="0.25">
      <c r="A1505" t="s">
        <v>46</v>
      </c>
      <c r="C1505" t="s">
        <v>47</v>
      </c>
      <c r="D1505" s="3">
        <v>45047</v>
      </c>
      <c r="E1505" t="s">
        <v>312</v>
      </c>
      <c r="F1505" t="s">
        <v>313</v>
      </c>
      <c r="G1505" t="s">
        <v>314</v>
      </c>
      <c r="H1505" t="s">
        <v>1368</v>
      </c>
      <c r="I1505" t="s">
        <v>17</v>
      </c>
      <c r="J1505" s="3">
        <v>45352</v>
      </c>
      <c r="K1505" s="3">
        <v>45351</v>
      </c>
      <c r="M1505" s="8" t="str">
        <f>IFERROR(IF(I1505="Booked",VLOOKUP(K1505,'FIN CAL LOOKUP'!$A:$J,7,1),IF(I1505="Complete",VLOOKUP(J1505,'FIN CAL LOOKUP'!$A:$J,7,1),VLOOKUP(D1505,'FIN CAL LOOKUP'!$A:$J,7,1))),"Not Applicable")</f>
        <v>MAR, FY24</v>
      </c>
      <c r="N1505" s="8" t="str">
        <f>IFERROR(IF(I1505="Booked",VLOOKUP(K1505,'FIN CAL LOOKUP'!$A:$J,10,1),IF(I1505="Complete",VLOOKUP(J1505,'FIN CAL LOOKUP'!$A:$J,10,1),VLOOKUP(D1505,'FIN CAL LOOKUP'!$A:$J,10,1))),"Not Applicable")</f>
        <v>Q3, FY24</v>
      </c>
    </row>
    <row r="1506" spans="1:14" x14ac:dyDescent="0.25">
      <c r="A1506" t="s">
        <v>46</v>
      </c>
      <c r="C1506" t="s">
        <v>47</v>
      </c>
      <c r="D1506" s="3">
        <v>45047</v>
      </c>
      <c r="E1506" t="s">
        <v>312</v>
      </c>
      <c r="F1506" t="s">
        <v>313</v>
      </c>
      <c r="G1506" t="s">
        <v>314</v>
      </c>
      <c r="H1506" t="s">
        <v>1369</v>
      </c>
      <c r="I1506" t="s">
        <v>17</v>
      </c>
      <c r="J1506" s="3">
        <v>45352</v>
      </c>
      <c r="K1506" s="3">
        <v>45351</v>
      </c>
      <c r="M1506" s="8" t="str">
        <f>IFERROR(IF(I1506="Booked",VLOOKUP(K1506,'FIN CAL LOOKUP'!$A:$J,7,1),IF(I1506="Complete",VLOOKUP(J1506,'FIN CAL LOOKUP'!$A:$J,7,1),VLOOKUP(D1506,'FIN CAL LOOKUP'!$A:$J,7,1))),"Not Applicable")</f>
        <v>MAR, FY24</v>
      </c>
      <c r="N1506" s="8" t="str">
        <f>IFERROR(IF(I1506="Booked",VLOOKUP(K1506,'FIN CAL LOOKUP'!$A:$J,10,1),IF(I1506="Complete",VLOOKUP(J1506,'FIN CAL LOOKUP'!$A:$J,10,1),VLOOKUP(D1506,'FIN CAL LOOKUP'!$A:$J,10,1))),"Not Applicable")</f>
        <v>Q3, FY24</v>
      </c>
    </row>
    <row r="1507" spans="1:14" x14ac:dyDescent="0.25">
      <c r="A1507" t="s">
        <v>46</v>
      </c>
      <c r="C1507" t="s">
        <v>47</v>
      </c>
      <c r="D1507" s="3">
        <v>45047</v>
      </c>
      <c r="E1507" t="s">
        <v>312</v>
      </c>
      <c r="F1507" t="s">
        <v>313</v>
      </c>
      <c r="G1507" t="s">
        <v>314</v>
      </c>
      <c r="H1507" t="s">
        <v>1370</v>
      </c>
      <c r="I1507" t="s">
        <v>17</v>
      </c>
      <c r="J1507" s="3">
        <v>45352</v>
      </c>
      <c r="K1507" s="3">
        <v>45351</v>
      </c>
      <c r="M1507" s="8" t="str">
        <f>IFERROR(IF(I1507="Booked",VLOOKUP(K1507,'FIN CAL LOOKUP'!$A:$J,7,1),IF(I1507="Complete",VLOOKUP(J1507,'FIN CAL LOOKUP'!$A:$J,7,1),VLOOKUP(D1507,'FIN CAL LOOKUP'!$A:$J,7,1))),"Not Applicable")</f>
        <v>MAR, FY24</v>
      </c>
      <c r="N1507" s="8" t="str">
        <f>IFERROR(IF(I1507="Booked",VLOOKUP(K1507,'FIN CAL LOOKUP'!$A:$J,10,1),IF(I1507="Complete",VLOOKUP(J1507,'FIN CAL LOOKUP'!$A:$J,10,1),VLOOKUP(D1507,'FIN CAL LOOKUP'!$A:$J,10,1))),"Not Applicable")</f>
        <v>Q3, FY24</v>
      </c>
    </row>
    <row r="1508" spans="1:14" x14ac:dyDescent="0.25">
      <c r="A1508" t="s">
        <v>46</v>
      </c>
      <c r="C1508" t="s">
        <v>47</v>
      </c>
      <c r="D1508" s="3">
        <v>45047</v>
      </c>
      <c r="E1508" t="s">
        <v>312</v>
      </c>
      <c r="F1508" t="s">
        <v>313</v>
      </c>
      <c r="G1508" t="s">
        <v>314</v>
      </c>
      <c r="H1508" t="s">
        <v>8</v>
      </c>
      <c r="I1508" t="s">
        <v>17</v>
      </c>
      <c r="J1508" s="3">
        <v>45048</v>
      </c>
      <c r="K1508" s="3">
        <v>45044</v>
      </c>
      <c r="M1508" s="8" t="str">
        <f>IFERROR(IF(I1508="Booked",VLOOKUP(K1508,'FIN CAL LOOKUP'!$A:$J,7,1),IF(I1508="Complete",VLOOKUP(J1508,'FIN CAL LOOKUP'!$A:$J,7,1),VLOOKUP(D1508,'FIN CAL LOOKUP'!$A:$J,7,1))),"Not Applicable")</f>
        <v>MAY, FY23</v>
      </c>
      <c r="N1508" s="8" t="str">
        <f>IFERROR(IF(I1508="Booked",VLOOKUP(K1508,'FIN CAL LOOKUP'!$A:$J,10,1),IF(I1508="Complete",VLOOKUP(J1508,'FIN CAL LOOKUP'!$A:$J,10,1),VLOOKUP(D1508,'FIN CAL LOOKUP'!$A:$J,10,1))),"Not Applicable")</f>
        <v>Q4, FY23</v>
      </c>
    </row>
    <row r="1509" spans="1:14" x14ac:dyDescent="0.25">
      <c r="A1509" t="s">
        <v>46</v>
      </c>
      <c r="C1509" t="s">
        <v>47</v>
      </c>
      <c r="D1509" s="3">
        <v>45047</v>
      </c>
      <c r="E1509" t="s">
        <v>312</v>
      </c>
      <c r="F1509" t="s">
        <v>313</v>
      </c>
      <c r="G1509" t="s">
        <v>314</v>
      </c>
      <c r="H1509" t="s">
        <v>9</v>
      </c>
      <c r="I1509" t="s">
        <v>17</v>
      </c>
      <c r="J1509" s="3">
        <v>45048</v>
      </c>
      <c r="K1509" s="3">
        <v>45044</v>
      </c>
      <c r="M1509" s="8" t="str">
        <f>IFERROR(IF(I1509="Booked",VLOOKUP(K1509,'FIN CAL LOOKUP'!$A:$J,7,1),IF(I1509="Complete",VLOOKUP(J1509,'FIN CAL LOOKUP'!$A:$J,7,1),VLOOKUP(D1509,'FIN CAL LOOKUP'!$A:$J,7,1))),"Not Applicable")</f>
        <v>MAY, FY23</v>
      </c>
      <c r="N1509" s="8" t="str">
        <f>IFERROR(IF(I1509="Booked",VLOOKUP(K1509,'FIN CAL LOOKUP'!$A:$J,10,1),IF(I1509="Complete",VLOOKUP(J1509,'FIN CAL LOOKUP'!$A:$J,10,1),VLOOKUP(D1509,'FIN CAL LOOKUP'!$A:$J,10,1))),"Not Applicable")</f>
        <v>Q4, FY23</v>
      </c>
    </row>
    <row r="1510" spans="1:14" x14ac:dyDescent="0.25">
      <c r="A1510" t="s">
        <v>46</v>
      </c>
      <c r="C1510" t="s">
        <v>47</v>
      </c>
      <c r="D1510" s="3">
        <v>45047</v>
      </c>
      <c r="E1510" t="s">
        <v>312</v>
      </c>
      <c r="F1510" t="s">
        <v>313</v>
      </c>
      <c r="G1510" t="s">
        <v>314</v>
      </c>
      <c r="H1510" t="s">
        <v>10</v>
      </c>
      <c r="I1510" t="s">
        <v>17</v>
      </c>
      <c r="J1510" s="3">
        <v>45048</v>
      </c>
      <c r="K1510" s="3">
        <v>45044</v>
      </c>
      <c r="M1510" s="8" t="str">
        <f>IFERROR(IF(I1510="Booked",VLOOKUP(K1510,'FIN CAL LOOKUP'!$A:$J,7,1),IF(I1510="Complete",VLOOKUP(J1510,'FIN CAL LOOKUP'!$A:$J,7,1),VLOOKUP(D1510,'FIN CAL LOOKUP'!$A:$J,7,1))),"Not Applicable")</f>
        <v>MAY, FY23</v>
      </c>
      <c r="N1510" s="8" t="str">
        <f>IFERROR(IF(I1510="Booked",VLOOKUP(K1510,'FIN CAL LOOKUP'!$A:$J,10,1),IF(I1510="Complete",VLOOKUP(J1510,'FIN CAL LOOKUP'!$A:$J,10,1),VLOOKUP(D1510,'FIN CAL LOOKUP'!$A:$J,10,1))),"Not Applicable")</f>
        <v>Q4, FY23</v>
      </c>
    </row>
    <row r="1511" spans="1:14" x14ac:dyDescent="0.25">
      <c r="A1511" t="s">
        <v>46</v>
      </c>
      <c r="C1511" t="s">
        <v>47</v>
      </c>
      <c r="D1511" s="3">
        <v>45047</v>
      </c>
      <c r="E1511" t="s">
        <v>312</v>
      </c>
      <c r="F1511" t="s">
        <v>313</v>
      </c>
      <c r="G1511" t="s">
        <v>314</v>
      </c>
      <c r="H1511" t="s">
        <v>10</v>
      </c>
      <c r="I1511" t="s">
        <v>17</v>
      </c>
      <c r="J1511" s="3">
        <v>45071</v>
      </c>
      <c r="K1511" s="3">
        <v>45071</v>
      </c>
      <c r="M1511" s="8" t="str">
        <f>IFERROR(IF(I1511="Booked",VLOOKUP(K1511,'FIN CAL LOOKUP'!$A:$J,7,1),IF(I1511="Complete",VLOOKUP(J1511,'FIN CAL LOOKUP'!$A:$J,7,1),VLOOKUP(D1511,'FIN CAL LOOKUP'!$A:$J,7,1))),"Not Applicable")</f>
        <v>MAY, FY23</v>
      </c>
      <c r="N1511" s="8" t="str">
        <f>IFERROR(IF(I1511="Booked",VLOOKUP(K1511,'FIN CAL LOOKUP'!$A:$J,10,1),IF(I1511="Complete",VLOOKUP(J1511,'FIN CAL LOOKUP'!$A:$J,10,1),VLOOKUP(D1511,'FIN CAL LOOKUP'!$A:$J,10,1))),"Not Applicable")</f>
        <v>Q4, FY23</v>
      </c>
    </row>
    <row r="1512" spans="1:14" x14ac:dyDescent="0.25">
      <c r="A1512" t="s">
        <v>46</v>
      </c>
      <c r="C1512" t="s">
        <v>47</v>
      </c>
      <c r="D1512" s="3">
        <v>45047</v>
      </c>
      <c r="E1512" t="s">
        <v>312</v>
      </c>
      <c r="F1512" t="s">
        <v>313</v>
      </c>
      <c r="G1512" t="s">
        <v>314</v>
      </c>
      <c r="H1512" t="s">
        <v>11</v>
      </c>
      <c r="I1512" t="s">
        <v>17</v>
      </c>
      <c r="J1512" s="3">
        <v>45048</v>
      </c>
      <c r="K1512" s="3">
        <v>45044</v>
      </c>
      <c r="M1512" s="8" t="str">
        <f>IFERROR(IF(I1512="Booked",VLOOKUP(K1512,'FIN CAL LOOKUP'!$A:$J,7,1),IF(I1512="Complete",VLOOKUP(J1512,'FIN CAL LOOKUP'!$A:$J,7,1),VLOOKUP(D1512,'FIN CAL LOOKUP'!$A:$J,7,1))),"Not Applicable")</f>
        <v>MAY, FY23</v>
      </c>
      <c r="N1512" s="8" t="str">
        <f>IFERROR(IF(I1512="Booked",VLOOKUP(K1512,'FIN CAL LOOKUP'!$A:$J,10,1),IF(I1512="Complete",VLOOKUP(J1512,'FIN CAL LOOKUP'!$A:$J,10,1),VLOOKUP(D1512,'FIN CAL LOOKUP'!$A:$J,10,1))),"Not Applicable")</f>
        <v>Q4, FY23</v>
      </c>
    </row>
    <row r="1513" spans="1:14" x14ac:dyDescent="0.25">
      <c r="A1513" t="s">
        <v>46</v>
      </c>
      <c r="C1513" t="s">
        <v>47</v>
      </c>
      <c r="D1513" s="3">
        <v>45047</v>
      </c>
      <c r="E1513" t="s">
        <v>312</v>
      </c>
      <c r="F1513" t="s">
        <v>313</v>
      </c>
      <c r="G1513" t="s">
        <v>314</v>
      </c>
      <c r="H1513" t="s">
        <v>11</v>
      </c>
      <c r="I1513" t="s">
        <v>17</v>
      </c>
      <c r="J1513" s="3">
        <v>45176</v>
      </c>
      <c r="K1513" s="3">
        <v>45176</v>
      </c>
      <c r="M1513" s="8" t="str">
        <f>IFERROR(IF(I1513="Booked",VLOOKUP(K1513,'FIN CAL LOOKUP'!$A:$J,7,1),IF(I1513="Complete",VLOOKUP(J1513,'FIN CAL LOOKUP'!$A:$J,7,1),VLOOKUP(D1513,'FIN CAL LOOKUP'!$A:$J,7,1))),"Not Applicable")</f>
        <v>SEP, FY24</v>
      </c>
      <c r="N1513" s="8" t="str">
        <f>IFERROR(IF(I1513="Booked",VLOOKUP(K1513,'FIN CAL LOOKUP'!$A:$J,10,1),IF(I1513="Complete",VLOOKUP(J1513,'FIN CAL LOOKUP'!$A:$J,10,1),VLOOKUP(D1513,'FIN CAL LOOKUP'!$A:$J,10,1))),"Not Applicable")</f>
        <v>Q1, FY24</v>
      </c>
    </row>
    <row r="1514" spans="1:14" x14ac:dyDescent="0.25">
      <c r="A1514" t="s">
        <v>46</v>
      </c>
      <c r="C1514" t="s">
        <v>47</v>
      </c>
      <c r="D1514" s="3">
        <v>45042</v>
      </c>
      <c r="E1514" t="s">
        <v>315</v>
      </c>
      <c r="F1514" t="s">
        <v>316</v>
      </c>
      <c r="G1514" t="s">
        <v>87</v>
      </c>
      <c r="H1514" t="s">
        <v>4</v>
      </c>
      <c r="I1514" t="s">
        <v>17</v>
      </c>
      <c r="J1514" s="3">
        <v>45091</v>
      </c>
      <c r="K1514" s="3">
        <v>44988</v>
      </c>
      <c r="M1514" s="8" t="str">
        <f>IFERROR(IF(I1514="Booked",VLOOKUP(K1514,'FIN CAL LOOKUP'!$A:$J,7,1),IF(I1514="Complete",VLOOKUP(J1514,'FIN CAL LOOKUP'!$A:$J,7,1),VLOOKUP(D1514,'FIN CAL LOOKUP'!$A:$J,7,1))),"Not Applicable")</f>
        <v>JUN, FY23</v>
      </c>
      <c r="N1514" s="8" t="str">
        <f>IFERROR(IF(I1514="Booked",VLOOKUP(K1514,'FIN CAL LOOKUP'!$A:$J,10,1),IF(I1514="Complete",VLOOKUP(J1514,'FIN CAL LOOKUP'!$A:$J,10,1),VLOOKUP(D1514,'FIN CAL LOOKUP'!$A:$J,10,1))),"Not Applicable")</f>
        <v>Q4, FY23</v>
      </c>
    </row>
    <row r="1515" spans="1:14" x14ac:dyDescent="0.25">
      <c r="A1515" t="s">
        <v>46</v>
      </c>
      <c r="C1515" t="s">
        <v>47</v>
      </c>
      <c r="D1515" s="3">
        <v>45042</v>
      </c>
      <c r="E1515" t="s">
        <v>315</v>
      </c>
      <c r="F1515" t="s">
        <v>316</v>
      </c>
      <c r="G1515" t="s">
        <v>87</v>
      </c>
      <c r="H1515" t="s">
        <v>7</v>
      </c>
      <c r="I1515" t="s">
        <v>17</v>
      </c>
      <c r="J1515" s="3">
        <v>45091</v>
      </c>
      <c r="K1515" s="3">
        <v>44988</v>
      </c>
      <c r="M1515" s="8" t="str">
        <f>IFERROR(IF(I1515="Booked",VLOOKUP(K1515,'FIN CAL LOOKUP'!$A:$J,7,1),IF(I1515="Complete",VLOOKUP(J1515,'FIN CAL LOOKUP'!$A:$J,7,1),VLOOKUP(D1515,'FIN CAL LOOKUP'!$A:$J,7,1))),"Not Applicable")</f>
        <v>JUN, FY23</v>
      </c>
      <c r="N1515" s="8" t="str">
        <f>IFERROR(IF(I1515="Booked",VLOOKUP(K1515,'FIN CAL LOOKUP'!$A:$J,10,1),IF(I1515="Complete",VLOOKUP(J1515,'FIN CAL LOOKUP'!$A:$J,10,1),VLOOKUP(D1515,'FIN CAL LOOKUP'!$A:$J,10,1))),"Not Applicable")</f>
        <v>Q4, FY23</v>
      </c>
    </row>
    <row r="1516" spans="1:14" x14ac:dyDescent="0.25">
      <c r="A1516" t="s">
        <v>46</v>
      </c>
      <c r="C1516" t="s">
        <v>47</v>
      </c>
      <c r="D1516" s="3">
        <v>45042</v>
      </c>
      <c r="E1516" t="s">
        <v>315</v>
      </c>
      <c r="F1516" t="s">
        <v>316</v>
      </c>
      <c r="G1516" t="s">
        <v>87</v>
      </c>
      <c r="H1516" t="s">
        <v>1366</v>
      </c>
      <c r="I1516" t="s">
        <v>5</v>
      </c>
      <c r="J1516" s="3"/>
      <c r="K1516" s="3">
        <v>45351</v>
      </c>
      <c r="M1516" s="8" t="str">
        <f>IFERROR(IF(I1516="Booked",VLOOKUP(K1516,'FIN CAL LOOKUP'!$A:$J,7,1),IF(I1516="Complete",VLOOKUP(J1516,'FIN CAL LOOKUP'!$A:$J,7,1),VLOOKUP(D1516,'FIN CAL LOOKUP'!$A:$J,7,1))),"Not Applicable")</f>
        <v>MAR, FY24</v>
      </c>
      <c r="N1516" s="8" t="str">
        <f>IFERROR(IF(I1516="Booked",VLOOKUP(K1516,'FIN CAL LOOKUP'!$A:$J,10,1),IF(I1516="Complete",VLOOKUP(J1516,'FIN CAL LOOKUP'!$A:$J,10,1),VLOOKUP(D1516,'FIN CAL LOOKUP'!$A:$J,10,1))),"Not Applicable")</f>
        <v>Q3, FY24</v>
      </c>
    </row>
    <row r="1517" spans="1:14" x14ac:dyDescent="0.25">
      <c r="A1517" t="s">
        <v>46</v>
      </c>
      <c r="C1517" t="s">
        <v>47</v>
      </c>
      <c r="D1517" s="3">
        <v>45042</v>
      </c>
      <c r="E1517" t="s">
        <v>315</v>
      </c>
      <c r="F1517" t="s">
        <v>316</v>
      </c>
      <c r="G1517" t="s">
        <v>87</v>
      </c>
      <c r="H1517" t="s">
        <v>1367</v>
      </c>
      <c r="I1517" t="s">
        <v>5</v>
      </c>
      <c r="J1517" s="3"/>
      <c r="K1517" s="3">
        <v>45351</v>
      </c>
      <c r="M1517" s="8" t="str">
        <f>IFERROR(IF(I1517="Booked",VLOOKUP(K1517,'FIN CAL LOOKUP'!$A:$J,7,1),IF(I1517="Complete",VLOOKUP(J1517,'FIN CAL LOOKUP'!$A:$J,7,1),VLOOKUP(D1517,'FIN CAL LOOKUP'!$A:$J,7,1))),"Not Applicable")</f>
        <v>MAR, FY24</v>
      </c>
      <c r="N1517" s="8" t="str">
        <f>IFERROR(IF(I1517="Booked",VLOOKUP(K1517,'FIN CAL LOOKUP'!$A:$J,10,1),IF(I1517="Complete",VLOOKUP(J1517,'FIN CAL LOOKUP'!$A:$J,10,1),VLOOKUP(D1517,'FIN CAL LOOKUP'!$A:$J,10,1))),"Not Applicable")</f>
        <v>Q3, FY24</v>
      </c>
    </row>
    <row r="1518" spans="1:14" x14ac:dyDescent="0.25">
      <c r="A1518" t="s">
        <v>46</v>
      </c>
      <c r="C1518" t="s">
        <v>47</v>
      </c>
      <c r="D1518" s="3">
        <v>45042</v>
      </c>
      <c r="E1518" t="s">
        <v>315</v>
      </c>
      <c r="F1518" t="s">
        <v>316</v>
      </c>
      <c r="G1518" t="s">
        <v>87</v>
      </c>
      <c r="H1518" t="s">
        <v>1368</v>
      </c>
      <c r="I1518" t="s">
        <v>5</v>
      </c>
      <c r="J1518" s="3"/>
      <c r="K1518" s="3">
        <v>45351</v>
      </c>
      <c r="M1518" s="8" t="str">
        <f>IFERROR(IF(I1518="Booked",VLOOKUP(K1518,'FIN CAL LOOKUP'!$A:$J,7,1),IF(I1518="Complete",VLOOKUP(J1518,'FIN CAL LOOKUP'!$A:$J,7,1),VLOOKUP(D1518,'FIN CAL LOOKUP'!$A:$J,7,1))),"Not Applicable")</f>
        <v>MAR, FY24</v>
      </c>
      <c r="N1518" s="8" t="str">
        <f>IFERROR(IF(I1518="Booked",VLOOKUP(K1518,'FIN CAL LOOKUP'!$A:$J,10,1),IF(I1518="Complete",VLOOKUP(J1518,'FIN CAL LOOKUP'!$A:$J,10,1),VLOOKUP(D1518,'FIN CAL LOOKUP'!$A:$J,10,1))),"Not Applicable")</f>
        <v>Q3, FY24</v>
      </c>
    </row>
    <row r="1519" spans="1:14" x14ac:dyDescent="0.25">
      <c r="A1519" t="s">
        <v>46</v>
      </c>
      <c r="C1519" t="s">
        <v>47</v>
      </c>
      <c r="D1519" s="3">
        <v>45042</v>
      </c>
      <c r="E1519" t="s">
        <v>315</v>
      </c>
      <c r="F1519" t="s">
        <v>316</v>
      </c>
      <c r="G1519" t="s">
        <v>87</v>
      </c>
      <c r="H1519" t="s">
        <v>1369</v>
      </c>
      <c r="I1519" t="s">
        <v>5</v>
      </c>
      <c r="J1519" s="3"/>
      <c r="K1519" s="3">
        <v>45351</v>
      </c>
      <c r="M1519" s="8" t="str">
        <f>IFERROR(IF(I1519="Booked",VLOOKUP(K1519,'FIN CAL LOOKUP'!$A:$J,7,1),IF(I1519="Complete",VLOOKUP(J1519,'FIN CAL LOOKUP'!$A:$J,7,1),VLOOKUP(D1519,'FIN CAL LOOKUP'!$A:$J,7,1))),"Not Applicable")</f>
        <v>MAR, FY24</v>
      </c>
      <c r="N1519" s="8" t="str">
        <f>IFERROR(IF(I1519="Booked",VLOOKUP(K1519,'FIN CAL LOOKUP'!$A:$J,10,1),IF(I1519="Complete",VLOOKUP(J1519,'FIN CAL LOOKUP'!$A:$J,10,1),VLOOKUP(D1519,'FIN CAL LOOKUP'!$A:$J,10,1))),"Not Applicable")</f>
        <v>Q3, FY24</v>
      </c>
    </row>
    <row r="1520" spans="1:14" x14ac:dyDescent="0.25">
      <c r="A1520" t="s">
        <v>46</v>
      </c>
      <c r="C1520" t="s">
        <v>47</v>
      </c>
      <c r="D1520" s="3">
        <v>45042</v>
      </c>
      <c r="E1520" t="s">
        <v>315</v>
      </c>
      <c r="F1520" t="s">
        <v>316</v>
      </c>
      <c r="G1520" t="s">
        <v>87</v>
      </c>
      <c r="H1520" t="s">
        <v>1370</v>
      </c>
      <c r="I1520" t="s">
        <v>5</v>
      </c>
      <c r="J1520" s="3"/>
      <c r="K1520" s="3">
        <v>45351</v>
      </c>
      <c r="M1520" s="8" t="str">
        <f>IFERROR(IF(I1520="Booked",VLOOKUP(K1520,'FIN CAL LOOKUP'!$A:$J,7,1),IF(I1520="Complete",VLOOKUP(J1520,'FIN CAL LOOKUP'!$A:$J,7,1),VLOOKUP(D1520,'FIN CAL LOOKUP'!$A:$J,7,1))),"Not Applicable")</f>
        <v>MAR, FY24</v>
      </c>
      <c r="N1520" s="8" t="str">
        <f>IFERROR(IF(I1520="Booked",VLOOKUP(K1520,'FIN CAL LOOKUP'!$A:$J,10,1),IF(I1520="Complete",VLOOKUP(J1520,'FIN CAL LOOKUP'!$A:$J,10,1),VLOOKUP(D1520,'FIN CAL LOOKUP'!$A:$J,10,1))),"Not Applicable")</f>
        <v>Q3, FY24</v>
      </c>
    </row>
    <row r="1521" spans="1:14" x14ac:dyDescent="0.25">
      <c r="A1521" t="s">
        <v>46</v>
      </c>
      <c r="C1521" t="s">
        <v>47</v>
      </c>
      <c r="D1521" s="3">
        <v>45042</v>
      </c>
      <c r="E1521" t="s">
        <v>315</v>
      </c>
      <c r="F1521" t="s">
        <v>316</v>
      </c>
      <c r="G1521" t="s">
        <v>87</v>
      </c>
      <c r="H1521" t="s">
        <v>8</v>
      </c>
      <c r="I1521" t="s">
        <v>17</v>
      </c>
      <c r="J1521" s="3">
        <v>45077</v>
      </c>
      <c r="K1521" s="3">
        <v>44988</v>
      </c>
      <c r="M1521" s="8" t="str">
        <f>IFERROR(IF(I1521="Booked",VLOOKUP(K1521,'FIN CAL LOOKUP'!$A:$J,7,1),IF(I1521="Complete",VLOOKUP(J1521,'FIN CAL LOOKUP'!$A:$J,7,1),VLOOKUP(D1521,'FIN CAL LOOKUP'!$A:$J,7,1))),"Not Applicable")</f>
        <v>JUN, FY23</v>
      </c>
      <c r="N1521" s="8" t="str">
        <f>IFERROR(IF(I1521="Booked",VLOOKUP(K1521,'FIN CAL LOOKUP'!$A:$J,10,1),IF(I1521="Complete",VLOOKUP(J1521,'FIN CAL LOOKUP'!$A:$J,10,1),VLOOKUP(D1521,'FIN CAL LOOKUP'!$A:$J,10,1))),"Not Applicable")</f>
        <v>Q4, FY23</v>
      </c>
    </row>
    <row r="1522" spans="1:14" x14ac:dyDescent="0.25">
      <c r="A1522" t="s">
        <v>46</v>
      </c>
      <c r="C1522" t="s">
        <v>47</v>
      </c>
      <c r="D1522" s="3">
        <v>45042</v>
      </c>
      <c r="E1522" t="s">
        <v>315</v>
      </c>
      <c r="F1522" t="s">
        <v>316</v>
      </c>
      <c r="G1522" t="s">
        <v>87</v>
      </c>
      <c r="H1522" t="s">
        <v>9</v>
      </c>
      <c r="I1522" t="s">
        <v>17</v>
      </c>
      <c r="J1522" s="3">
        <v>45075</v>
      </c>
      <c r="K1522" s="3">
        <v>44988</v>
      </c>
      <c r="M1522" s="8" t="str">
        <f>IFERROR(IF(I1522="Booked",VLOOKUP(K1522,'FIN CAL LOOKUP'!$A:$J,7,1),IF(I1522="Complete",VLOOKUP(J1522,'FIN CAL LOOKUP'!$A:$J,7,1),VLOOKUP(D1522,'FIN CAL LOOKUP'!$A:$J,7,1))),"Not Applicable")</f>
        <v>JUN, FY23</v>
      </c>
      <c r="N1522" s="8" t="str">
        <f>IFERROR(IF(I1522="Booked",VLOOKUP(K1522,'FIN CAL LOOKUP'!$A:$J,10,1),IF(I1522="Complete",VLOOKUP(J1522,'FIN CAL LOOKUP'!$A:$J,10,1),VLOOKUP(D1522,'FIN CAL LOOKUP'!$A:$J,10,1))),"Not Applicable")</f>
        <v>Q4, FY23</v>
      </c>
    </row>
    <row r="1523" spans="1:14" x14ac:dyDescent="0.25">
      <c r="A1523" t="s">
        <v>46</v>
      </c>
      <c r="C1523" t="s">
        <v>47</v>
      </c>
      <c r="D1523" s="3">
        <v>45042</v>
      </c>
      <c r="E1523" t="s">
        <v>315</v>
      </c>
      <c r="F1523" t="s">
        <v>316</v>
      </c>
      <c r="G1523" t="s">
        <v>87</v>
      </c>
      <c r="H1523" t="s">
        <v>10</v>
      </c>
      <c r="I1523" t="s">
        <v>17</v>
      </c>
      <c r="J1523" s="3">
        <v>45077</v>
      </c>
      <c r="K1523" s="3">
        <v>44988</v>
      </c>
      <c r="M1523" s="8" t="str">
        <f>IFERROR(IF(I1523="Booked",VLOOKUP(K1523,'FIN CAL LOOKUP'!$A:$J,7,1),IF(I1523="Complete",VLOOKUP(J1523,'FIN CAL LOOKUP'!$A:$J,7,1),VLOOKUP(D1523,'FIN CAL LOOKUP'!$A:$J,7,1))),"Not Applicable")</f>
        <v>JUN, FY23</v>
      </c>
      <c r="N1523" s="8" t="str">
        <f>IFERROR(IF(I1523="Booked",VLOOKUP(K1523,'FIN CAL LOOKUP'!$A:$J,10,1),IF(I1523="Complete",VLOOKUP(J1523,'FIN CAL LOOKUP'!$A:$J,10,1),VLOOKUP(D1523,'FIN CAL LOOKUP'!$A:$J,10,1))),"Not Applicable")</f>
        <v>Q4, FY23</v>
      </c>
    </row>
    <row r="1524" spans="1:14" x14ac:dyDescent="0.25">
      <c r="A1524" t="s">
        <v>46</v>
      </c>
      <c r="C1524" t="s">
        <v>47</v>
      </c>
      <c r="D1524" s="3">
        <v>45042</v>
      </c>
      <c r="E1524" t="s">
        <v>315</v>
      </c>
      <c r="F1524" t="s">
        <v>316</v>
      </c>
      <c r="G1524" t="s">
        <v>87</v>
      </c>
      <c r="H1524" t="s">
        <v>10</v>
      </c>
      <c r="I1524" t="s">
        <v>17</v>
      </c>
      <c r="J1524" s="3">
        <v>45204</v>
      </c>
      <c r="K1524" s="3">
        <v>45204</v>
      </c>
      <c r="M1524" s="8" t="str">
        <f>IFERROR(IF(I1524="Booked",VLOOKUP(K1524,'FIN CAL LOOKUP'!$A:$J,7,1),IF(I1524="Complete",VLOOKUP(J1524,'FIN CAL LOOKUP'!$A:$J,7,1),VLOOKUP(D1524,'FIN CAL LOOKUP'!$A:$J,7,1))),"Not Applicable")</f>
        <v>OCT, FY24</v>
      </c>
      <c r="N1524" s="8" t="str">
        <f>IFERROR(IF(I1524="Booked",VLOOKUP(K1524,'FIN CAL LOOKUP'!$A:$J,10,1),IF(I1524="Complete",VLOOKUP(J1524,'FIN CAL LOOKUP'!$A:$J,10,1),VLOOKUP(D1524,'FIN CAL LOOKUP'!$A:$J,10,1))),"Not Applicable")</f>
        <v>Q2, FY24</v>
      </c>
    </row>
    <row r="1525" spans="1:14" x14ac:dyDescent="0.25">
      <c r="A1525" t="s">
        <v>46</v>
      </c>
      <c r="C1525" t="s">
        <v>47</v>
      </c>
      <c r="D1525" s="3">
        <v>45042</v>
      </c>
      <c r="E1525" t="s">
        <v>315</v>
      </c>
      <c r="F1525" t="s">
        <v>316</v>
      </c>
      <c r="G1525" t="s">
        <v>87</v>
      </c>
      <c r="H1525" t="s">
        <v>11</v>
      </c>
      <c r="I1525" t="s">
        <v>17</v>
      </c>
      <c r="J1525" s="3">
        <v>45091</v>
      </c>
      <c r="K1525" s="3">
        <v>44988</v>
      </c>
      <c r="M1525" s="8" t="str">
        <f>IFERROR(IF(I1525="Booked",VLOOKUP(K1525,'FIN CAL LOOKUP'!$A:$J,7,1),IF(I1525="Complete",VLOOKUP(J1525,'FIN CAL LOOKUP'!$A:$J,7,1),VLOOKUP(D1525,'FIN CAL LOOKUP'!$A:$J,7,1))),"Not Applicable")</f>
        <v>JUN, FY23</v>
      </c>
      <c r="N1525" s="8" t="str">
        <f>IFERROR(IF(I1525="Booked",VLOOKUP(K1525,'FIN CAL LOOKUP'!$A:$J,10,1),IF(I1525="Complete",VLOOKUP(J1525,'FIN CAL LOOKUP'!$A:$J,10,1),VLOOKUP(D1525,'FIN CAL LOOKUP'!$A:$J,10,1))),"Not Applicable")</f>
        <v>Q4, FY23</v>
      </c>
    </row>
    <row r="1526" spans="1:14" x14ac:dyDescent="0.25">
      <c r="A1526" t="s">
        <v>1</v>
      </c>
      <c r="B1526" t="s">
        <v>95</v>
      </c>
      <c r="C1526" t="s">
        <v>14</v>
      </c>
      <c r="D1526" s="3">
        <v>45021</v>
      </c>
      <c r="E1526" t="s">
        <v>318</v>
      </c>
      <c r="F1526" t="s">
        <v>319</v>
      </c>
      <c r="G1526" t="s">
        <v>320</v>
      </c>
      <c r="H1526" t="s">
        <v>4</v>
      </c>
      <c r="I1526" t="s">
        <v>17</v>
      </c>
      <c r="J1526" s="3">
        <v>45022</v>
      </c>
      <c r="K1526" s="3">
        <v>45001</v>
      </c>
      <c r="M1526" s="8" t="str">
        <f>IFERROR(IF(I1526="Booked",VLOOKUP(K1526,'FIN CAL LOOKUP'!$A:$J,7,1),IF(I1526="Complete",VLOOKUP(J1526,'FIN CAL LOOKUP'!$A:$J,7,1),VLOOKUP(D1526,'FIN CAL LOOKUP'!$A:$J,7,1))),"Not Applicable")</f>
        <v>APR, FY23</v>
      </c>
      <c r="N1526" s="8" t="str">
        <f>IFERROR(IF(I1526="Booked",VLOOKUP(K1526,'FIN CAL LOOKUP'!$A:$J,10,1),IF(I1526="Complete",VLOOKUP(J1526,'FIN CAL LOOKUP'!$A:$J,10,1),VLOOKUP(D1526,'FIN CAL LOOKUP'!$A:$J,10,1))),"Not Applicable")</f>
        <v>Q4, FY23</v>
      </c>
    </row>
    <row r="1527" spans="1:14" x14ac:dyDescent="0.25">
      <c r="A1527" t="s">
        <v>1</v>
      </c>
      <c r="B1527" t="s">
        <v>95</v>
      </c>
      <c r="C1527" t="s">
        <v>14</v>
      </c>
      <c r="D1527" s="3">
        <v>45021</v>
      </c>
      <c r="E1527" t="s">
        <v>318</v>
      </c>
      <c r="F1527" t="s">
        <v>319</v>
      </c>
      <c r="G1527" t="s">
        <v>320</v>
      </c>
      <c r="H1527" t="s">
        <v>7</v>
      </c>
      <c r="I1527" t="s">
        <v>17</v>
      </c>
      <c r="J1527" s="3">
        <v>45022</v>
      </c>
      <c r="K1527" s="3">
        <v>45001</v>
      </c>
      <c r="M1527" s="8" t="str">
        <f>IFERROR(IF(I1527="Booked",VLOOKUP(K1527,'FIN CAL LOOKUP'!$A:$J,7,1),IF(I1527="Complete",VLOOKUP(J1527,'FIN CAL LOOKUP'!$A:$J,7,1),VLOOKUP(D1527,'FIN CAL LOOKUP'!$A:$J,7,1))),"Not Applicable")</f>
        <v>APR, FY23</v>
      </c>
      <c r="N1527" s="8" t="str">
        <f>IFERROR(IF(I1527="Booked",VLOOKUP(K1527,'FIN CAL LOOKUP'!$A:$J,10,1),IF(I1527="Complete",VLOOKUP(J1527,'FIN CAL LOOKUP'!$A:$J,10,1),VLOOKUP(D1527,'FIN CAL LOOKUP'!$A:$J,10,1))),"Not Applicable")</f>
        <v>Q4, FY23</v>
      </c>
    </row>
    <row r="1528" spans="1:14" x14ac:dyDescent="0.25">
      <c r="A1528" t="s">
        <v>1</v>
      </c>
      <c r="B1528" t="s">
        <v>95</v>
      </c>
      <c r="C1528" t="s">
        <v>14</v>
      </c>
      <c r="D1528" s="3">
        <v>45021</v>
      </c>
      <c r="E1528" t="s">
        <v>318</v>
      </c>
      <c r="F1528" t="s">
        <v>319</v>
      </c>
      <c r="G1528" t="s">
        <v>320</v>
      </c>
      <c r="H1528" t="s">
        <v>1366</v>
      </c>
      <c r="I1528" t="s">
        <v>5</v>
      </c>
      <c r="J1528" s="3"/>
      <c r="K1528" s="3">
        <v>45351</v>
      </c>
      <c r="M1528" s="8" t="str">
        <f>IFERROR(IF(I1528="Booked",VLOOKUP(K1528,'FIN CAL LOOKUP'!$A:$J,7,1),IF(I1528="Complete",VLOOKUP(J1528,'FIN CAL LOOKUP'!$A:$J,7,1),VLOOKUP(D1528,'FIN CAL LOOKUP'!$A:$J,7,1))),"Not Applicable")</f>
        <v>MAR, FY24</v>
      </c>
      <c r="N1528" s="8" t="str">
        <f>IFERROR(IF(I1528="Booked",VLOOKUP(K1528,'FIN CAL LOOKUP'!$A:$J,10,1),IF(I1528="Complete",VLOOKUP(J1528,'FIN CAL LOOKUP'!$A:$J,10,1),VLOOKUP(D1528,'FIN CAL LOOKUP'!$A:$J,10,1))),"Not Applicable")</f>
        <v>Q3, FY24</v>
      </c>
    </row>
    <row r="1529" spans="1:14" x14ac:dyDescent="0.25">
      <c r="A1529" t="s">
        <v>1</v>
      </c>
      <c r="B1529" t="s">
        <v>95</v>
      </c>
      <c r="C1529" t="s">
        <v>14</v>
      </c>
      <c r="D1529" s="3">
        <v>45021</v>
      </c>
      <c r="E1529" t="s">
        <v>318</v>
      </c>
      <c r="F1529" t="s">
        <v>319</v>
      </c>
      <c r="G1529" t="s">
        <v>320</v>
      </c>
      <c r="H1529" t="s">
        <v>1367</v>
      </c>
      <c r="I1529" t="s">
        <v>5</v>
      </c>
      <c r="J1529" s="3"/>
      <c r="K1529" s="3">
        <v>45351</v>
      </c>
      <c r="M1529" s="8" t="str">
        <f>IFERROR(IF(I1529="Booked",VLOOKUP(K1529,'FIN CAL LOOKUP'!$A:$J,7,1),IF(I1529="Complete",VLOOKUP(J1529,'FIN CAL LOOKUP'!$A:$J,7,1),VLOOKUP(D1529,'FIN CAL LOOKUP'!$A:$J,7,1))),"Not Applicable")</f>
        <v>MAR, FY24</v>
      </c>
      <c r="N1529" s="8" t="str">
        <f>IFERROR(IF(I1529="Booked",VLOOKUP(K1529,'FIN CAL LOOKUP'!$A:$J,10,1),IF(I1529="Complete",VLOOKUP(J1529,'FIN CAL LOOKUP'!$A:$J,10,1),VLOOKUP(D1529,'FIN CAL LOOKUP'!$A:$J,10,1))),"Not Applicable")</f>
        <v>Q3, FY24</v>
      </c>
    </row>
    <row r="1530" spans="1:14" x14ac:dyDescent="0.25">
      <c r="A1530" t="s">
        <v>1</v>
      </c>
      <c r="B1530" t="s">
        <v>95</v>
      </c>
      <c r="C1530" t="s">
        <v>14</v>
      </c>
      <c r="D1530" s="3">
        <v>45021</v>
      </c>
      <c r="E1530" t="s">
        <v>318</v>
      </c>
      <c r="F1530" t="s">
        <v>319</v>
      </c>
      <c r="G1530" t="s">
        <v>320</v>
      </c>
      <c r="H1530" t="s">
        <v>1368</v>
      </c>
      <c r="I1530" t="s">
        <v>5</v>
      </c>
      <c r="J1530" s="3"/>
      <c r="K1530" s="3">
        <v>45351</v>
      </c>
      <c r="M1530" s="8" t="str">
        <f>IFERROR(IF(I1530="Booked",VLOOKUP(K1530,'FIN CAL LOOKUP'!$A:$J,7,1),IF(I1530="Complete",VLOOKUP(J1530,'FIN CAL LOOKUP'!$A:$J,7,1),VLOOKUP(D1530,'FIN CAL LOOKUP'!$A:$J,7,1))),"Not Applicable")</f>
        <v>MAR, FY24</v>
      </c>
      <c r="N1530" s="8" t="str">
        <f>IFERROR(IF(I1530="Booked",VLOOKUP(K1530,'FIN CAL LOOKUP'!$A:$J,10,1),IF(I1530="Complete",VLOOKUP(J1530,'FIN CAL LOOKUP'!$A:$J,10,1),VLOOKUP(D1530,'FIN CAL LOOKUP'!$A:$J,10,1))),"Not Applicable")</f>
        <v>Q3, FY24</v>
      </c>
    </row>
    <row r="1531" spans="1:14" x14ac:dyDescent="0.25">
      <c r="A1531" t="s">
        <v>1</v>
      </c>
      <c r="B1531" t="s">
        <v>95</v>
      </c>
      <c r="C1531" t="s">
        <v>14</v>
      </c>
      <c r="D1531" s="3">
        <v>45021</v>
      </c>
      <c r="E1531" t="s">
        <v>318</v>
      </c>
      <c r="F1531" t="s">
        <v>319</v>
      </c>
      <c r="G1531" t="s">
        <v>320</v>
      </c>
      <c r="H1531" t="s">
        <v>1369</v>
      </c>
      <c r="I1531" t="s">
        <v>5</v>
      </c>
      <c r="J1531" s="3"/>
      <c r="K1531" s="3">
        <v>45351</v>
      </c>
      <c r="M1531" s="8" t="str">
        <f>IFERROR(IF(I1531="Booked",VLOOKUP(K1531,'FIN CAL LOOKUP'!$A:$J,7,1),IF(I1531="Complete",VLOOKUP(J1531,'FIN CAL LOOKUP'!$A:$J,7,1),VLOOKUP(D1531,'FIN CAL LOOKUP'!$A:$J,7,1))),"Not Applicable")</f>
        <v>MAR, FY24</v>
      </c>
      <c r="N1531" s="8" t="str">
        <f>IFERROR(IF(I1531="Booked",VLOOKUP(K1531,'FIN CAL LOOKUP'!$A:$J,10,1),IF(I1531="Complete",VLOOKUP(J1531,'FIN CAL LOOKUP'!$A:$J,10,1),VLOOKUP(D1531,'FIN CAL LOOKUP'!$A:$J,10,1))),"Not Applicable")</f>
        <v>Q3, FY24</v>
      </c>
    </row>
    <row r="1532" spans="1:14" x14ac:dyDescent="0.25">
      <c r="A1532" t="s">
        <v>1</v>
      </c>
      <c r="B1532" t="s">
        <v>95</v>
      </c>
      <c r="C1532" t="s">
        <v>14</v>
      </c>
      <c r="D1532" s="3">
        <v>45021</v>
      </c>
      <c r="E1532" t="s">
        <v>318</v>
      </c>
      <c r="F1532" t="s">
        <v>319</v>
      </c>
      <c r="G1532" t="s">
        <v>320</v>
      </c>
      <c r="H1532" t="s">
        <v>1370</v>
      </c>
      <c r="I1532" t="s">
        <v>5</v>
      </c>
      <c r="J1532" s="3"/>
      <c r="K1532" s="3">
        <v>45351</v>
      </c>
      <c r="M1532" s="8" t="str">
        <f>IFERROR(IF(I1532="Booked",VLOOKUP(K1532,'FIN CAL LOOKUP'!$A:$J,7,1),IF(I1532="Complete",VLOOKUP(J1532,'FIN CAL LOOKUP'!$A:$J,7,1),VLOOKUP(D1532,'FIN CAL LOOKUP'!$A:$J,7,1))),"Not Applicable")</f>
        <v>MAR, FY24</v>
      </c>
      <c r="N1532" s="8" t="str">
        <f>IFERROR(IF(I1532="Booked",VLOOKUP(K1532,'FIN CAL LOOKUP'!$A:$J,10,1),IF(I1532="Complete",VLOOKUP(J1532,'FIN CAL LOOKUP'!$A:$J,10,1),VLOOKUP(D1532,'FIN CAL LOOKUP'!$A:$J,10,1))),"Not Applicable")</f>
        <v>Q3, FY24</v>
      </c>
    </row>
    <row r="1533" spans="1:14" x14ac:dyDescent="0.25">
      <c r="A1533" t="s">
        <v>1</v>
      </c>
      <c r="B1533" t="s">
        <v>95</v>
      </c>
      <c r="C1533" t="s">
        <v>14</v>
      </c>
      <c r="D1533" s="3">
        <v>45021</v>
      </c>
      <c r="E1533" t="s">
        <v>318</v>
      </c>
      <c r="F1533" t="s">
        <v>319</v>
      </c>
      <c r="G1533" t="s">
        <v>320</v>
      </c>
      <c r="H1533" t="s">
        <v>8</v>
      </c>
      <c r="I1533" t="s">
        <v>17</v>
      </c>
      <c r="J1533" s="3">
        <v>45021</v>
      </c>
      <c r="K1533" s="3">
        <v>45001</v>
      </c>
      <c r="M1533" s="8" t="str">
        <f>IFERROR(IF(I1533="Booked",VLOOKUP(K1533,'FIN CAL LOOKUP'!$A:$J,7,1),IF(I1533="Complete",VLOOKUP(J1533,'FIN CAL LOOKUP'!$A:$J,7,1),VLOOKUP(D1533,'FIN CAL LOOKUP'!$A:$J,7,1))),"Not Applicable")</f>
        <v>APR, FY23</v>
      </c>
      <c r="N1533" s="8" t="str">
        <f>IFERROR(IF(I1533="Booked",VLOOKUP(K1533,'FIN CAL LOOKUP'!$A:$J,10,1),IF(I1533="Complete",VLOOKUP(J1533,'FIN CAL LOOKUP'!$A:$J,10,1),VLOOKUP(D1533,'FIN CAL LOOKUP'!$A:$J,10,1))),"Not Applicable")</f>
        <v>Q4, FY23</v>
      </c>
    </row>
    <row r="1534" spans="1:14" x14ac:dyDescent="0.25">
      <c r="A1534" t="s">
        <v>1</v>
      </c>
      <c r="B1534" t="s">
        <v>95</v>
      </c>
      <c r="C1534" t="s">
        <v>14</v>
      </c>
      <c r="D1534" s="3">
        <v>45021</v>
      </c>
      <c r="E1534" t="s">
        <v>318</v>
      </c>
      <c r="F1534" t="s">
        <v>319</v>
      </c>
      <c r="G1534" t="s">
        <v>320</v>
      </c>
      <c r="H1534" t="s">
        <v>9</v>
      </c>
      <c r="I1534" t="s">
        <v>17</v>
      </c>
      <c r="J1534" s="3">
        <v>45021</v>
      </c>
      <c r="K1534" s="3">
        <v>45001</v>
      </c>
      <c r="M1534" s="8" t="str">
        <f>IFERROR(IF(I1534="Booked",VLOOKUP(K1534,'FIN CAL LOOKUP'!$A:$J,7,1),IF(I1534="Complete",VLOOKUP(J1534,'FIN CAL LOOKUP'!$A:$J,7,1),VLOOKUP(D1534,'FIN CAL LOOKUP'!$A:$J,7,1))),"Not Applicable")</f>
        <v>APR, FY23</v>
      </c>
      <c r="N1534" s="8" t="str">
        <f>IFERROR(IF(I1534="Booked",VLOOKUP(K1534,'FIN CAL LOOKUP'!$A:$J,10,1),IF(I1534="Complete",VLOOKUP(J1534,'FIN CAL LOOKUP'!$A:$J,10,1),VLOOKUP(D1534,'FIN CAL LOOKUP'!$A:$J,10,1))),"Not Applicable")</f>
        <v>Q4, FY23</v>
      </c>
    </row>
    <row r="1535" spans="1:14" x14ac:dyDescent="0.25">
      <c r="A1535" t="s">
        <v>1</v>
      </c>
      <c r="B1535" t="s">
        <v>95</v>
      </c>
      <c r="C1535" t="s">
        <v>14</v>
      </c>
      <c r="D1535" s="3">
        <v>45021</v>
      </c>
      <c r="E1535" t="s">
        <v>318</v>
      </c>
      <c r="F1535" t="s">
        <v>319</v>
      </c>
      <c r="G1535" t="s">
        <v>320</v>
      </c>
      <c r="H1535" t="s">
        <v>10</v>
      </c>
      <c r="I1535" t="s">
        <v>17</v>
      </c>
      <c r="J1535" s="3">
        <v>45021</v>
      </c>
      <c r="K1535" s="3">
        <v>45001</v>
      </c>
      <c r="M1535" s="8" t="str">
        <f>IFERROR(IF(I1535="Booked",VLOOKUP(K1535,'FIN CAL LOOKUP'!$A:$J,7,1),IF(I1535="Complete",VLOOKUP(J1535,'FIN CAL LOOKUP'!$A:$J,7,1),VLOOKUP(D1535,'FIN CAL LOOKUP'!$A:$J,7,1))),"Not Applicable")</f>
        <v>APR, FY23</v>
      </c>
      <c r="N1535" s="8" t="str">
        <f>IFERROR(IF(I1535="Booked",VLOOKUP(K1535,'FIN CAL LOOKUP'!$A:$J,10,1),IF(I1535="Complete",VLOOKUP(J1535,'FIN CAL LOOKUP'!$A:$J,10,1),VLOOKUP(D1535,'FIN CAL LOOKUP'!$A:$J,10,1))),"Not Applicable")</f>
        <v>Q4, FY23</v>
      </c>
    </row>
    <row r="1536" spans="1:14" x14ac:dyDescent="0.25">
      <c r="A1536" t="s">
        <v>1</v>
      </c>
      <c r="B1536" t="s">
        <v>95</v>
      </c>
      <c r="C1536" t="s">
        <v>14</v>
      </c>
      <c r="D1536" s="3">
        <v>45021</v>
      </c>
      <c r="E1536" t="s">
        <v>318</v>
      </c>
      <c r="F1536" t="s">
        <v>319</v>
      </c>
      <c r="G1536" t="s">
        <v>320</v>
      </c>
      <c r="H1536" t="s">
        <v>10</v>
      </c>
      <c r="I1536" t="s">
        <v>17</v>
      </c>
      <c r="J1536" s="3">
        <v>45113</v>
      </c>
      <c r="K1536" s="3">
        <v>45112</v>
      </c>
      <c r="M1536" s="8" t="str">
        <f>IFERROR(IF(I1536="Booked",VLOOKUP(K1536,'FIN CAL LOOKUP'!$A:$J,7,1),IF(I1536="Complete",VLOOKUP(J1536,'FIN CAL LOOKUP'!$A:$J,7,1),VLOOKUP(D1536,'FIN CAL LOOKUP'!$A:$J,7,1))),"Not Applicable")</f>
        <v>JUL, FY24</v>
      </c>
      <c r="N1536" s="8" t="str">
        <f>IFERROR(IF(I1536="Booked",VLOOKUP(K1536,'FIN CAL LOOKUP'!$A:$J,10,1),IF(I1536="Complete",VLOOKUP(J1536,'FIN CAL LOOKUP'!$A:$J,10,1),VLOOKUP(D1536,'FIN CAL LOOKUP'!$A:$J,10,1))),"Not Applicable")</f>
        <v>Q1, FY24</v>
      </c>
    </row>
    <row r="1537" spans="1:14" x14ac:dyDescent="0.25">
      <c r="A1537" t="s">
        <v>1</v>
      </c>
      <c r="B1537" t="s">
        <v>95</v>
      </c>
      <c r="C1537" t="s">
        <v>14</v>
      </c>
      <c r="D1537" s="3">
        <v>45021</v>
      </c>
      <c r="E1537" t="s">
        <v>318</v>
      </c>
      <c r="F1537" t="s">
        <v>319</v>
      </c>
      <c r="G1537" t="s">
        <v>320</v>
      </c>
      <c r="H1537" t="s">
        <v>11</v>
      </c>
      <c r="I1537" t="s">
        <v>17</v>
      </c>
      <c r="J1537" s="3">
        <v>45021</v>
      </c>
      <c r="K1537" s="3">
        <v>45001</v>
      </c>
      <c r="M1537" s="8" t="str">
        <f>IFERROR(IF(I1537="Booked",VLOOKUP(K1537,'FIN CAL LOOKUP'!$A:$J,7,1),IF(I1537="Complete",VLOOKUP(J1537,'FIN CAL LOOKUP'!$A:$J,7,1),VLOOKUP(D1537,'FIN CAL LOOKUP'!$A:$J,7,1))),"Not Applicable")</f>
        <v>APR, FY23</v>
      </c>
      <c r="N1537" s="8" t="str">
        <f>IFERROR(IF(I1537="Booked",VLOOKUP(K1537,'FIN CAL LOOKUP'!$A:$J,10,1),IF(I1537="Complete",VLOOKUP(J1537,'FIN CAL LOOKUP'!$A:$J,10,1),VLOOKUP(D1537,'FIN CAL LOOKUP'!$A:$J,10,1))),"Not Applicable")</f>
        <v>Q4, FY23</v>
      </c>
    </row>
    <row r="1538" spans="1:14" x14ac:dyDescent="0.25">
      <c r="A1538" t="s">
        <v>24</v>
      </c>
      <c r="C1538" t="s">
        <v>16</v>
      </c>
      <c r="D1538" s="3">
        <v>45014</v>
      </c>
      <c r="E1538" t="s">
        <v>321</v>
      </c>
      <c r="F1538" t="s">
        <v>322</v>
      </c>
      <c r="G1538" t="s">
        <v>178</v>
      </c>
      <c r="H1538" t="s">
        <v>4</v>
      </c>
      <c r="I1538" t="s">
        <v>17</v>
      </c>
      <c r="J1538" s="3">
        <v>45016</v>
      </c>
      <c r="K1538" s="3">
        <v>44973</v>
      </c>
      <c r="M1538" s="8" t="str">
        <f>IFERROR(IF(I1538="Booked",VLOOKUP(K1538,'FIN CAL LOOKUP'!$A:$J,7,1),IF(I1538="Complete",VLOOKUP(J1538,'FIN CAL LOOKUP'!$A:$J,7,1),VLOOKUP(D1538,'FIN CAL LOOKUP'!$A:$J,7,1))),"Not Applicable")</f>
        <v>APR, FY23</v>
      </c>
      <c r="N1538" s="8" t="str">
        <f>IFERROR(IF(I1538="Booked",VLOOKUP(K1538,'FIN CAL LOOKUP'!$A:$J,10,1),IF(I1538="Complete",VLOOKUP(J1538,'FIN CAL LOOKUP'!$A:$J,10,1),VLOOKUP(D1538,'FIN CAL LOOKUP'!$A:$J,10,1))),"Not Applicable")</f>
        <v>Q4, FY23</v>
      </c>
    </row>
    <row r="1539" spans="1:14" x14ac:dyDescent="0.25">
      <c r="A1539" t="s">
        <v>24</v>
      </c>
      <c r="C1539" t="s">
        <v>16</v>
      </c>
      <c r="D1539" s="3">
        <v>45014</v>
      </c>
      <c r="E1539" t="s">
        <v>321</v>
      </c>
      <c r="F1539" t="s">
        <v>322</v>
      </c>
      <c r="G1539" t="s">
        <v>178</v>
      </c>
      <c r="H1539" t="s">
        <v>7</v>
      </c>
      <c r="I1539" t="s">
        <v>17</v>
      </c>
      <c r="J1539" s="3">
        <v>45016</v>
      </c>
      <c r="K1539" s="3">
        <v>44973</v>
      </c>
      <c r="M1539" s="8" t="str">
        <f>IFERROR(IF(I1539="Booked",VLOOKUP(K1539,'FIN CAL LOOKUP'!$A:$J,7,1),IF(I1539="Complete",VLOOKUP(J1539,'FIN CAL LOOKUP'!$A:$J,7,1),VLOOKUP(D1539,'FIN CAL LOOKUP'!$A:$J,7,1))),"Not Applicable")</f>
        <v>APR, FY23</v>
      </c>
      <c r="N1539" s="8" t="str">
        <f>IFERROR(IF(I1539="Booked",VLOOKUP(K1539,'FIN CAL LOOKUP'!$A:$J,10,1),IF(I1539="Complete",VLOOKUP(J1539,'FIN CAL LOOKUP'!$A:$J,10,1),VLOOKUP(D1539,'FIN CAL LOOKUP'!$A:$J,10,1))),"Not Applicable")</f>
        <v>Q4, FY23</v>
      </c>
    </row>
    <row r="1540" spans="1:14" x14ac:dyDescent="0.25">
      <c r="A1540" t="s">
        <v>24</v>
      </c>
      <c r="C1540" t="s">
        <v>16</v>
      </c>
      <c r="D1540" s="3">
        <v>45014</v>
      </c>
      <c r="E1540" t="s">
        <v>321</v>
      </c>
      <c r="F1540" t="s">
        <v>322</v>
      </c>
      <c r="G1540" t="s">
        <v>178</v>
      </c>
      <c r="H1540" t="s">
        <v>1366</v>
      </c>
      <c r="I1540" t="s">
        <v>5</v>
      </c>
      <c r="J1540" s="3"/>
      <c r="K1540" s="3">
        <v>45351</v>
      </c>
      <c r="M1540" s="8" t="str">
        <f>IFERROR(IF(I1540="Booked",VLOOKUP(K1540,'FIN CAL LOOKUP'!$A:$J,7,1),IF(I1540="Complete",VLOOKUP(J1540,'FIN CAL LOOKUP'!$A:$J,7,1),VLOOKUP(D1540,'FIN CAL LOOKUP'!$A:$J,7,1))),"Not Applicable")</f>
        <v>MAR, FY24</v>
      </c>
      <c r="N1540" s="8" t="str">
        <f>IFERROR(IF(I1540="Booked",VLOOKUP(K1540,'FIN CAL LOOKUP'!$A:$J,10,1),IF(I1540="Complete",VLOOKUP(J1540,'FIN CAL LOOKUP'!$A:$J,10,1),VLOOKUP(D1540,'FIN CAL LOOKUP'!$A:$J,10,1))),"Not Applicable")</f>
        <v>Q3, FY24</v>
      </c>
    </row>
    <row r="1541" spans="1:14" x14ac:dyDescent="0.25">
      <c r="A1541" t="s">
        <v>24</v>
      </c>
      <c r="C1541" t="s">
        <v>16</v>
      </c>
      <c r="D1541" s="3">
        <v>45014</v>
      </c>
      <c r="E1541" t="s">
        <v>321</v>
      </c>
      <c r="F1541" t="s">
        <v>322</v>
      </c>
      <c r="G1541" t="s">
        <v>178</v>
      </c>
      <c r="H1541" t="s">
        <v>1367</v>
      </c>
      <c r="I1541" t="s">
        <v>5</v>
      </c>
      <c r="J1541" s="3"/>
      <c r="K1541" s="3">
        <v>45351</v>
      </c>
      <c r="M1541" s="8" t="str">
        <f>IFERROR(IF(I1541="Booked",VLOOKUP(K1541,'FIN CAL LOOKUP'!$A:$J,7,1),IF(I1541="Complete",VLOOKUP(J1541,'FIN CAL LOOKUP'!$A:$J,7,1),VLOOKUP(D1541,'FIN CAL LOOKUP'!$A:$J,7,1))),"Not Applicable")</f>
        <v>MAR, FY24</v>
      </c>
      <c r="N1541" s="8" t="str">
        <f>IFERROR(IF(I1541="Booked",VLOOKUP(K1541,'FIN CAL LOOKUP'!$A:$J,10,1),IF(I1541="Complete",VLOOKUP(J1541,'FIN CAL LOOKUP'!$A:$J,10,1),VLOOKUP(D1541,'FIN CAL LOOKUP'!$A:$J,10,1))),"Not Applicable")</f>
        <v>Q3, FY24</v>
      </c>
    </row>
    <row r="1542" spans="1:14" x14ac:dyDescent="0.25">
      <c r="A1542" t="s">
        <v>24</v>
      </c>
      <c r="C1542" t="s">
        <v>16</v>
      </c>
      <c r="D1542" s="3">
        <v>45014</v>
      </c>
      <c r="E1542" t="s">
        <v>321</v>
      </c>
      <c r="F1542" t="s">
        <v>322</v>
      </c>
      <c r="G1542" t="s">
        <v>178</v>
      </c>
      <c r="H1542" t="s">
        <v>1368</v>
      </c>
      <c r="I1542" t="s">
        <v>5</v>
      </c>
      <c r="J1542" s="3"/>
      <c r="K1542" s="3">
        <v>45351</v>
      </c>
      <c r="M1542" s="8" t="str">
        <f>IFERROR(IF(I1542="Booked",VLOOKUP(K1542,'FIN CAL LOOKUP'!$A:$J,7,1),IF(I1542="Complete",VLOOKUP(J1542,'FIN CAL LOOKUP'!$A:$J,7,1),VLOOKUP(D1542,'FIN CAL LOOKUP'!$A:$J,7,1))),"Not Applicable")</f>
        <v>MAR, FY24</v>
      </c>
      <c r="N1542" s="8" t="str">
        <f>IFERROR(IF(I1542="Booked",VLOOKUP(K1542,'FIN CAL LOOKUP'!$A:$J,10,1),IF(I1542="Complete",VLOOKUP(J1542,'FIN CAL LOOKUP'!$A:$J,10,1),VLOOKUP(D1542,'FIN CAL LOOKUP'!$A:$J,10,1))),"Not Applicable")</f>
        <v>Q3, FY24</v>
      </c>
    </row>
    <row r="1543" spans="1:14" x14ac:dyDescent="0.25">
      <c r="A1543" t="s">
        <v>24</v>
      </c>
      <c r="C1543" t="s">
        <v>16</v>
      </c>
      <c r="D1543" s="3">
        <v>45014</v>
      </c>
      <c r="E1543" t="s">
        <v>321</v>
      </c>
      <c r="F1543" t="s">
        <v>322</v>
      </c>
      <c r="G1543" t="s">
        <v>178</v>
      </c>
      <c r="H1543" t="s">
        <v>1369</v>
      </c>
      <c r="I1543" t="s">
        <v>5</v>
      </c>
      <c r="J1543" s="3"/>
      <c r="K1543" s="3">
        <v>45351</v>
      </c>
      <c r="M1543" s="8" t="str">
        <f>IFERROR(IF(I1543="Booked",VLOOKUP(K1543,'FIN CAL LOOKUP'!$A:$J,7,1),IF(I1543="Complete",VLOOKUP(J1543,'FIN CAL LOOKUP'!$A:$J,7,1),VLOOKUP(D1543,'FIN CAL LOOKUP'!$A:$J,7,1))),"Not Applicable")</f>
        <v>MAR, FY24</v>
      </c>
      <c r="N1543" s="8" t="str">
        <f>IFERROR(IF(I1543="Booked",VLOOKUP(K1543,'FIN CAL LOOKUP'!$A:$J,10,1),IF(I1543="Complete",VLOOKUP(J1543,'FIN CAL LOOKUP'!$A:$J,10,1),VLOOKUP(D1543,'FIN CAL LOOKUP'!$A:$J,10,1))),"Not Applicable")</f>
        <v>Q3, FY24</v>
      </c>
    </row>
    <row r="1544" spans="1:14" x14ac:dyDescent="0.25">
      <c r="A1544" t="s">
        <v>24</v>
      </c>
      <c r="C1544" t="s">
        <v>16</v>
      </c>
      <c r="D1544" s="3">
        <v>45014</v>
      </c>
      <c r="E1544" t="s">
        <v>321</v>
      </c>
      <c r="F1544" t="s">
        <v>322</v>
      </c>
      <c r="G1544" t="s">
        <v>178</v>
      </c>
      <c r="H1544" t="s">
        <v>1370</v>
      </c>
      <c r="I1544" t="s">
        <v>5</v>
      </c>
      <c r="J1544" s="3"/>
      <c r="K1544" s="3">
        <v>45351</v>
      </c>
      <c r="M1544" s="8" t="str">
        <f>IFERROR(IF(I1544="Booked",VLOOKUP(K1544,'FIN CAL LOOKUP'!$A:$J,7,1),IF(I1544="Complete",VLOOKUP(J1544,'FIN CAL LOOKUP'!$A:$J,7,1),VLOOKUP(D1544,'FIN CAL LOOKUP'!$A:$J,7,1))),"Not Applicable")</f>
        <v>MAR, FY24</v>
      </c>
      <c r="N1544" s="8" t="str">
        <f>IFERROR(IF(I1544="Booked",VLOOKUP(K1544,'FIN CAL LOOKUP'!$A:$J,10,1),IF(I1544="Complete",VLOOKUP(J1544,'FIN CAL LOOKUP'!$A:$J,10,1),VLOOKUP(D1544,'FIN CAL LOOKUP'!$A:$J,10,1))),"Not Applicable")</f>
        <v>Q3, FY24</v>
      </c>
    </row>
    <row r="1545" spans="1:14" x14ac:dyDescent="0.25">
      <c r="A1545" t="s">
        <v>24</v>
      </c>
      <c r="C1545" t="s">
        <v>16</v>
      </c>
      <c r="D1545" s="3">
        <v>45014</v>
      </c>
      <c r="E1545" t="s">
        <v>321</v>
      </c>
      <c r="F1545" t="s">
        <v>322</v>
      </c>
      <c r="G1545" t="s">
        <v>178</v>
      </c>
      <c r="H1545" t="s">
        <v>8</v>
      </c>
      <c r="I1545" t="s">
        <v>17</v>
      </c>
      <c r="J1545" s="3">
        <v>45016</v>
      </c>
      <c r="K1545" s="3">
        <v>44973</v>
      </c>
      <c r="M1545" s="8" t="str">
        <f>IFERROR(IF(I1545="Booked",VLOOKUP(K1545,'FIN CAL LOOKUP'!$A:$J,7,1),IF(I1545="Complete",VLOOKUP(J1545,'FIN CAL LOOKUP'!$A:$J,7,1),VLOOKUP(D1545,'FIN CAL LOOKUP'!$A:$J,7,1))),"Not Applicable")</f>
        <v>APR, FY23</v>
      </c>
      <c r="N1545" s="8" t="str">
        <f>IFERROR(IF(I1545="Booked",VLOOKUP(K1545,'FIN CAL LOOKUP'!$A:$J,10,1),IF(I1545="Complete",VLOOKUP(J1545,'FIN CAL LOOKUP'!$A:$J,10,1),VLOOKUP(D1545,'FIN CAL LOOKUP'!$A:$J,10,1))),"Not Applicable")</f>
        <v>Q4, FY23</v>
      </c>
    </row>
    <row r="1546" spans="1:14" x14ac:dyDescent="0.25">
      <c r="A1546" t="s">
        <v>24</v>
      </c>
      <c r="C1546" t="s">
        <v>16</v>
      </c>
      <c r="D1546" s="3">
        <v>45014</v>
      </c>
      <c r="E1546" t="s">
        <v>321</v>
      </c>
      <c r="F1546" t="s">
        <v>322</v>
      </c>
      <c r="G1546" t="s">
        <v>178</v>
      </c>
      <c r="H1546" t="s">
        <v>9</v>
      </c>
      <c r="I1546" t="s">
        <v>17</v>
      </c>
      <c r="J1546" s="3">
        <v>45016</v>
      </c>
      <c r="K1546" s="3">
        <v>44973</v>
      </c>
      <c r="M1546" s="8" t="str">
        <f>IFERROR(IF(I1546="Booked",VLOOKUP(K1546,'FIN CAL LOOKUP'!$A:$J,7,1),IF(I1546="Complete",VLOOKUP(J1546,'FIN CAL LOOKUP'!$A:$J,7,1),VLOOKUP(D1546,'FIN CAL LOOKUP'!$A:$J,7,1))),"Not Applicable")</f>
        <v>APR, FY23</v>
      </c>
      <c r="N1546" s="8" t="str">
        <f>IFERROR(IF(I1546="Booked",VLOOKUP(K1546,'FIN CAL LOOKUP'!$A:$J,10,1),IF(I1546="Complete",VLOOKUP(J1546,'FIN CAL LOOKUP'!$A:$J,10,1),VLOOKUP(D1546,'FIN CAL LOOKUP'!$A:$J,10,1))),"Not Applicable")</f>
        <v>Q4, FY23</v>
      </c>
    </row>
    <row r="1547" spans="1:14" x14ac:dyDescent="0.25">
      <c r="A1547" t="s">
        <v>24</v>
      </c>
      <c r="C1547" t="s">
        <v>16</v>
      </c>
      <c r="D1547" s="3">
        <v>45014</v>
      </c>
      <c r="E1547" t="s">
        <v>321</v>
      </c>
      <c r="F1547" t="s">
        <v>322</v>
      </c>
      <c r="G1547" t="s">
        <v>178</v>
      </c>
      <c r="H1547" t="s">
        <v>10</v>
      </c>
      <c r="I1547" t="s">
        <v>17</v>
      </c>
      <c r="J1547" s="3">
        <v>45016</v>
      </c>
      <c r="K1547" s="3">
        <v>44973</v>
      </c>
      <c r="M1547" s="8" t="str">
        <f>IFERROR(IF(I1547="Booked",VLOOKUP(K1547,'FIN CAL LOOKUP'!$A:$J,7,1),IF(I1547="Complete",VLOOKUP(J1547,'FIN CAL LOOKUP'!$A:$J,7,1),VLOOKUP(D1547,'FIN CAL LOOKUP'!$A:$J,7,1))),"Not Applicable")</f>
        <v>APR, FY23</v>
      </c>
      <c r="N1547" s="8" t="str">
        <f>IFERROR(IF(I1547="Booked",VLOOKUP(K1547,'FIN CAL LOOKUP'!$A:$J,10,1),IF(I1547="Complete",VLOOKUP(J1547,'FIN CAL LOOKUP'!$A:$J,10,1),VLOOKUP(D1547,'FIN CAL LOOKUP'!$A:$J,10,1))),"Not Applicable")</f>
        <v>Q4, FY23</v>
      </c>
    </row>
    <row r="1548" spans="1:14" x14ac:dyDescent="0.25">
      <c r="A1548" t="s">
        <v>24</v>
      </c>
      <c r="C1548" t="s">
        <v>16</v>
      </c>
      <c r="D1548" s="3">
        <v>45014</v>
      </c>
      <c r="E1548" t="s">
        <v>321</v>
      </c>
      <c r="F1548" t="s">
        <v>322</v>
      </c>
      <c r="G1548" t="s">
        <v>178</v>
      </c>
      <c r="H1548" t="s">
        <v>11</v>
      </c>
      <c r="I1548" t="s">
        <v>17</v>
      </c>
      <c r="J1548" s="3">
        <v>45016</v>
      </c>
      <c r="K1548" s="3">
        <v>44973</v>
      </c>
      <c r="M1548" s="8" t="str">
        <f>IFERROR(IF(I1548="Booked",VLOOKUP(K1548,'FIN CAL LOOKUP'!$A:$J,7,1),IF(I1548="Complete",VLOOKUP(J1548,'FIN CAL LOOKUP'!$A:$J,7,1),VLOOKUP(D1548,'FIN CAL LOOKUP'!$A:$J,7,1))),"Not Applicable")</f>
        <v>APR, FY23</v>
      </c>
      <c r="N1548" s="8" t="str">
        <f>IFERROR(IF(I1548="Booked",VLOOKUP(K1548,'FIN CAL LOOKUP'!$A:$J,10,1),IF(I1548="Complete",VLOOKUP(J1548,'FIN CAL LOOKUP'!$A:$J,10,1),VLOOKUP(D1548,'FIN CAL LOOKUP'!$A:$J,10,1))),"Not Applicable")</f>
        <v>Q4, FY23</v>
      </c>
    </row>
    <row r="1549" spans="1:14" x14ac:dyDescent="0.25">
      <c r="A1549" t="s">
        <v>46</v>
      </c>
      <c r="C1549" t="s">
        <v>47</v>
      </c>
      <c r="D1549" s="3">
        <v>45004</v>
      </c>
      <c r="E1549" t="s">
        <v>323</v>
      </c>
      <c r="F1549" t="s">
        <v>324</v>
      </c>
      <c r="G1549" t="s">
        <v>325</v>
      </c>
      <c r="H1549" t="s">
        <v>4</v>
      </c>
      <c r="I1549" t="s">
        <v>17</v>
      </c>
      <c r="J1549" s="3">
        <v>45007</v>
      </c>
      <c r="K1549" s="3">
        <v>44992</v>
      </c>
      <c r="M1549" s="8" t="str">
        <f>IFERROR(IF(I1549="Booked",VLOOKUP(K1549,'FIN CAL LOOKUP'!$A:$J,7,1),IF(I1549="Complete",VLOOKUP(J1549,'FIN CAL LOOKUP'!$A:$J,7,1),VLOOKUP(D1549,'FIN CAL LOOKUP'!$A:$J,7,1))),"Not Applicable")</f>
        <v>MAR, FY23</v>
      </c>
      <c r="N1549" s="8" t="str">
        <f>IFERROR(IF(I1549="Booked",VLOOKUP(K1549,'FIN CAL LOOKUP'!$A:$J,10,1),IF(I1549="Complete",VLOOKUP(J1549,'FIN CAL LOOKUP'!$A:$J,10,1),VLOOKUP(D1549,'FIN CAL LOOKUP'!$A:$J,10,1))),"Not Applicable")</f>
        <v>Q3, FY23</v>
      </c>
    </row>
    <row r="1550" spans="1:14" x14ac:dyDescent="0.25">
      <c r="A1550" t="s">
        <v>46</v>
      </c>
      <c r="C1550" t="s">
        <v>47</v>
      </c>
      <c r="D1550" s="3">
        <v>45004</v>
      </c>
      <c r="E1550" t="s">
        <v>323</v>
      </c>
      <c r="F1550" t="s">
        <v>324</v>
      </c>
      <c r="G1550" t="s">
        <v>325</v>
      </c>
      <c r="H1550" t="s">
        <v>7</v>
      </c>
      <c r="I1550" t="s">
        <v>17</v>
      </c>
      <c r="J1550" s="3">
        <v>45013</v>
      </c>
      <c r="K1550" s="3">
        <v>44992</v>
      </c>
      <c r="M1550" s="8" t="str">
        <f>IFERROR(IF(I1550="Booked",VLOOKUP(K1550,'FIN CAL LOOKUP'!$A:$J,7,1),IF(I1550="Complete",VLOOKUP(J1550,'FIN CAL LOOKUP'!$A:$J,7,1),VLOOKUP(D1550,'FIN CAL LOOKUP'!$A:$J,7,1))),"Not Applicable")</f>
        <v>APR, FY23</v>
      </c>
      <c r="N1550" s="8" t="str">
        <f>IFERROR(IF(I1550="Booked",VLOOKUP(K1550,'FIN CAL LOOKUP'!$A:$J,10,1),IF(I1550="Complete",VLOOKUP(J1550,'FIN CAL LOOKUP'!$A:$J,10,1),VLOOKUP(D1550,'FIN CAL LOOKUP'!$A:$J,10,1))),"Not Applicable")</f>
        <v>Q4, FY23</v>
      </c>
    </row>
    <row r="1551" spans="1:14" x14ac:dyDescent="0.25">
      <c r="A1551" t="s">
        <v>46</v>
      </c>
      <c r="C1551" t="s">
        <v>47</v>
      </c>
      <c r="D1551" s="3">
        <v>45004</v>
      </c>
      <c r="E1551" t="s">
        <v>323</v>
      </c>
      <c r="F1551" t="s">
        <v>324</v>
      </c>
      <c r="G1551" t="s">
        <v>325</v>
      </c>
      <c r="H1551" t="s">
        <v>1366</v>
      </c>
      <c r="I1551" t="s">
        <v>5</v>
      </c>
      <c r="J1551" s="3"/>
      <c r="K1551" s="3">
        <v>45351</v>
      </c>
      <c r="M1551" s="8" t="str">
        <f>IFERROR(IF(I1551="Booked",VLOOKUP(K1551,'FIN CAL LOOKUP'!$A:$J,7,1),IF(I1551="Complete",VLOOKUP(J1551,'FIN CAL LOOKUP'!$A:$J,7,1),VLOOKUP(D1551,'FIN CAL LOOKUP'!$A:$J,7,1))),"Not Applicable")</f>
        <v>MAR, FY24</v>
      </c>
      <c r="N1551" s="8" t="str">
        <f>IFERROR(IF(I1551="Booked",VLOOKUP(K1551,'FIN CAL LOOKUP'!$A:$J,10,1),IF(I1551="Complete",VLOOKUP(J1551,'FIN CAL LOOKUP'!$A:$J,10,1),VLOOKUP(D1551,'FIN CAL LOOKUP'!$A:$J,10,1))),"Not Applicable")</f>
        <v>Q3, FY24</v>
      </c>
    </row>
    <row r="1552" spans="1:14" x14ac:dyDescent="0.25">
      <c r="A1552" t="s">
        <v>46</v>
      </c>
      <c r="C1552" t="s">
        <v>47</v>
      </c>
      <c r="D1552" s="3">
        <v>45004</v>
      </c>
      <c r="E1552" t="s">
        <v>323</v>
      </c>
      <c r="F1552" t="s">
        <v>324</v>
      </c>
      <c r="G1552" t="s">
        <v>325</v>
      </c>
      <c r="H1552" t="s">
        <v>1367</v>
      </c>
      <c r="I1552" t="s">
        <v>5</v>
      </c>
      <c r="J1552" s="3"/>
      <c r="K1552" s="3">
        <v>45351</v>
      </c>
      <c r="M1552" s="8" t="str">
        <f>IFERROR(IF(I1552="Booked",VLOOKUP(K1552,'FIN CAL LOOKUP'!$A:$J,7,1),IF(I1552="Complete",VLOOKUP(J1552,'FIN CAL LOOKUP'!$A:$J,7,1),VLOOKUP(D1552,'FIN CAL LOOKUP'!$A:$J,7,1))),"Not Applicable")</f>
        <v>MAR, FY24</v>
      </c>
      <c r="N1552" s="8" t="str">
        <f>IFERROR(IF(I1552="Booked",VLOOKUP(K1552,'FIN CAL LOOKUP'!$A:$J,10,1),IF(I1552="Complete",VLOOKUP(J1552,'FIN CAL LOOKUP'!$A:$J,10,1),VLOOKUP(D1552,'FIN CAL LOOKUP'!$A:$J,10,1))),"Not Applicable")</f>
        <v>Q3, FY24</v>
      </c>
    </row>
    <row r="1553" spans="1:14" x14ac:dyDescent="0.25">
      <c r="A1553" t="s">
        <v>46</v>
      </c>
      <c r="C1553" t="s">
        <v>47</v>
      </c>
      <c r="D1553" s="3">
        <v>45004</v>
      </c>
      <c r="E1553" t="s">
        <v>323</v>
      </c>
      <c r="F1553" t="s">
        <v>324</v>
      </c>
      <c r="G1553" t="s">
        <v>325</v>
      </c>
      <c r="H1553" t="s">
        <v>1368</v>
      </c>
      <c r="I1553" t="s">
        <v>5</v>
      </c>
      <c r="J1553" s="3"/>
      <c r="K1553" s="3">
        <v>45351</v>
      </c>
      <c r="M1553" s="8" t="str">
        <f>IFERROR(IF(I1553="Booked",VLOOKUP(K1553,'FIN CAL LOOKUP'!$A:$J,7,1),IF(I1553="Complete",VLOOKUP(J1553,'FIN CAL LOOKUP'!$A:$J,7,1),VLOOKUP(D1553,'FIN CAL LOOKUP'!$A:$J,7,1))),"Not Applicable")</f>
        <v>MAR, FY24</v>
      </c>
      <c r="N1553" s="8" t="str">
        <f>IFERROR(IF(I1553="Booked",VLOOKUP(K1553,'FIN CAL LOOKUP'!$A:$J,10,1),IF(I1553="Complete",VLOOKUP(J1553,'FIN CAL LOOKUP'!$A:$J,10,1),VLOOKUP(D1553,'FIN CAL LOOKUP'!$A:$J,10,1))),"Not Applicable")</f>
        <v>Q3, FY24</v>
      </c>
    </row>
    <row r="1554" spans="1:14" x14ac:dyDescent="0.25">
      <c r="A1554" t="s">
        <v>46</v>
      </c>
      <c r="C1554" t="s">
        <v>47</v>
      </c>
      <c r="D1554" s="3">
        <v>45004</v>
      </c>
      <c r="E1554" t="s">
        <v>323</v>
      </c>
      <c r="F1554" t="s">
        <v>324</v>
      </c>
      <c r="G1554" t="s">
        <v>325</v>
      </c>
      <c r="H1554" t="s">
        <v>1369</v>
      </c>
      <c r="I1554" t="s">
        <v>5</v>
      </c>
      <c r="J1554" s="3"/>
      <c r="K1554" s="3">
        <v>45351</v>
      </c>
      <c r="M1554" s="8" t="str">
        <f>IFERROR(IF(I1554="Booked",VLOOKUP(K1554,'FIN CAL LOOKUP'!$A:$J,7,1),IF(I1554="Complete",VLOOKUP(J1554,'FIN CAL LOOKUP'!$A:$J,7,1),VLOOKUP(D1554,'FIN CAL LOOKUP'!$A:$J,7,1))),"Not Applicable")</f>
        <v>MAR, FY24</v>
      </c>
      <c r="N1554" s="8" t="str">
        <f>IFERROR(IF(I1554="Booked",VLOOKUP(K1554,'FIN CAL LOOKUP'!$A:$J,10,1),IF(I1554="Complete",VLOOKUP(J1554,'FIN CAL LOOKUP'!$A:$J,10,1),VLOOKUP(D1554,'FIN CAL LOOKUP'!$A:$J,10,1))),"Not Applicable")</f>
        <v>Q3, FY24</v>
      </c>
    </row>
    <row r="1555" spans="1:14" x14ac:dyDescent="0.25">
      <c r="A1555" t="s">
        <v>46</v>
      </c>
      <c r="C1555" t="s">
        <v>47</v>
      </c>
      <c r="D1555" s="3">
        <v>45004</v>
      </c>
      <c r="E1555" t="s">
        <v>323</v>
      </c>
      <c r="F1555" t="s">
        <v>324</v>
      </c>
      <c r="G1555" t="s">
        <v>325</v>
      </c>
      <c r="H1555" t="s">
        <v>1370</v>
      </c>
      <c r="I1555" t="s">
        <v>5</v>
      </c>
      <c r="J1555" s="3"/>
      <c r="K1555" s="3">
        <v>45351</v>
      </c>
      <c r="M1555" s="8" t="str">
        <f>IFERROR(IF(I1555="Booked",VLOOKUP(K1555,'FIN CAL LOOKUP'!$A:$J,7,1),IF(I1555="Complete",VLOOKUP(J1555,'FIN CAL LOOKUP'!$A:$J,7,1),VLOOKUP(D1555,'FIN CAL LOOKUP'!$A:$J,7,1))),"Not Applicable")</f>
        <v>MAR, FY24</v>
      </c>
      <c r="N1555" s="8" t="str">
        <f>IFERROR(IF(I1555="Booked",VLOOKUP(K1555,'FIN CAL LOOKUP'!$A:$J,10,1),IF(I1555="Complete",VLOOKUP(J1555,'FIN CAL LOOKUP'!$A:$J,10,1),VLOOKUP(D1555,'FIN CAL LOOKUP'!$A:$J,10,1))),"Not Applicable")</f>
        <v>Q3, FY24</v>
      </c>
    </row>
    <row r="1556" spans="1:14" x14ac:dyDescent="0.25">
      <c r="A1556" t="s">
        <v>46</v>
      </c>
      <c r="C1556" t="s">
        <v>47</v>
      </c>
      <c r="D1556" s="3">
        <v>45004</v>
      </c>
      <c r="E1556" t="s">
        <v>323</v>
      </c>
      <c r="F1556" t="s">
        <v>324</v>
      </c>
      <c r="G1556" t="s">
        <v>325</v>
      </c>
      <c r="H1556" t="s">
        <v>8</v>
      </c>
      <c r="I1556" t="s">
        <v>17</v>
      </c>
      <c r="J1556" s="3">
        <v>45006</v>
      </c>
      <c r="K1556" s="3">
        <v>44992</v>
      </c>
      <c r="M1556" s="8" t="str">
        <f>IFERROR(IF(I1556="Booked",VLOOKUP(K1556,'FIN CAL LOOKUP'!$A:$J,7,1),IF(I1556="Complete",VLOOKUP(J1556,'FIN CAL LOOKUP'!$A:$J,7,1),VLOOKUP(D1556,'FIN CAL LOOKUP'!$A:$J,7,1))),"Not Applicable")</f>
        <v>MAR, FY23</v>
      </c>
      <c r="N1556" s="8" t="str">
        <f>IFERROR(IF(I1556="Booked",VLOOKUP(K1556,'FIN CAL LOOKUP'!$A:$J,10,1),IF(I1556="Complete",VLOOKUP(J1556,'FIN CAL LOOKUP'!$A:$J,10,1),VLOOKUP(D1556,'FIN CAL LOOKUP'!$A:$J,10,1))),"Not Applicable")</f>
        <v>Q3, FY23</v>
      </c>
    </row>
    <row r="1557" spans="1:14" x14ac:dyDescent="0.25">
      <c r="A1557" t="s">
        <v>46</v>
      </c>
      <c r="C1557" t="s">
        <v>47</v>
      </c>
      <c r="D1557" s="3">
        <v>45004</v>
      </c>
      <c r="E1557" t="s">
        <v>323</v>
      </c>
      <c r="F1557" t="s">
        <v>324</v>
      </c>
      <c r="G1557" t="s">
        <v>325</v>
      </c>
      <c r="H1557" t="s">
        <v>9</v>
      </c>
      <c r="I1557" t="s">
        <v>17</v>
      </c>
      <c r="J1557" s="3">
        <v>45007</v>
      </c>
      <c r="K1557" s="3">
        <v>44992</v>
      </c>
      <c r="M1557" s="8" t="str">
        <f>IFERROR(IF(I1557="Booked",VLOOKUP(K1557,'FIN CAL LOOKUP'!$A:$J,7,1),IF(I1557="Complete",VLOOKUP(J1557,'FIN CAL LOOKUP'!$A:$J,7,1),VLOOKUP(D1557,'FIN CAL LOOKUP'!$A:$J,7,1))),"Not Applicable")</f>
        <v>MAR, FY23</v>
      </c>
      <c r="N1557" s="8" t="str">
        <f>IFERROR(IF(I1557="Booked",VLOOKUP(K1557,'FIN CAL LOOKUP'!$A:$J,10,1),IF(I1557="Complete",VLOOKUP(J1557,'FIN CAL LOOKUP'!$A:$J,10,1),VLOOKUP(D1557,'FIN CAL LOOKUP'!$A:$J,10,1))),"Not Applicable")</f>
        <v>Q3, FY23</v>
      </c>
    </row>
    <row r="1558" spans="1:14" x14ac:dyDescent="0.25">
      <c r="A1558" t="s">
        <v>46</v>
      </c>
      <c r="C1558" t="s">
        <v>47</v>
      </c>
      <c r="D1558" s="3">
        <v>45004</v>
      </c>
      <c r="E1558" t="s">
        <v>323</v>
      </c>
      <c r="F1558" t="s">
        <v>324</v>
      </c>
      <c r="G1558" t="s">
        <v>325</v>
      </c>
      <c r="H1558" t="s">
        <v>10</v>
      </c>
      <c r="I1558" t="s">
        <v>17</v>
      </c>
      <c r="J1558" s="3">
        <v>45005</v>
      </c>
      <c r="K1558" s="3">
        <v>44992</v>
      </c>
      <c r="M1558" s="8" t="str">
        <f>IFERROR(IF(I1558="Booked",VLOOKUP(K1558,'FIN CAL LOOKUP'!$A:$J,7,1),IF(I1558="Complete",VLOOKUP(J1558,'FIN CAL LOOKUP'!$A:$J,7,1),VLOOKUP(D1558,'FIN CAL LOOKUP'!$A:$J,7,1))),"Not Applicable")</f>
        <v>MAR, FY23</v>
      </c>
      <c r="N1558" s="8" t="str">
        <f>IFERROR(IF(I1558="Booked",VLOOKUP(K1558,'FIN CAL LOOKUP'!$A:$J,10,1),IF(I1558="Complete",VLOOKUP(J1558,'FIN CAL LOOKUP'!$A:$J,10,1),VLOOKUP(D1558,'FIN CAL LOOKUP'!$A:$J,10,1))),"Not Applicable")</f>
        <v>Q3, FY23</v>
      </c>
    </row>
    <row r="1559" spans="1:14" x14ac:dyDescent="0.25">
      <c r="A1559" t="s">
        <v>46</v>
      </c>
      <c r="C1559" t="s">
        <v>47</v>
      </c>
      <c r="D1559" s="3">
        <v>45004</v>
      </c>
      <c r="E1559" t="s">
        <v>323</v>
      </c>
      <c r="F1559" t="s">
        <v>324</v>
      </c>
      <c r="G1559" t="s">
        <v>325</v>
      </c>
      <c r="H1559" t="s">
        <v>10</v>
      </c>
      <c r="I1559" t="s">
        <v>17</v>
      </c>
      <c r="J1559" s="3">
        <v>45096</v>
      </c>
      <c r="K1559" s="3">
        <v>45096</v>
      </c>
      <c r="M1559" s="8" t="str">
        <f>IFERROR(IF(I1559="Booked",VLOOKUP(K1559,'FIN CAL LOOKUP'!$A:$J,7,1),IF(I1559="Complete",VLOOKUP(J1559,'FIN CAL LOOKUP'!$A:$J,7,1),VLOOKUP(D1559,'FIN CAL LOOKUP'!$A:$J,7,1))),"Not Applicable")</f>
        <v>JUN, FY23</v>
      </c>
      <c r="N1559" s="8" t="str">
        <f>IFERROR(IF(I1559="Booked",VLOOKUP(K1559,'FIN CAL LOOKUP'!$A:$J,10,1),IF(I1559="Complete",VLOOKUP(J1559,'FIN CAL LOOKUP'!$A:$J,10,1),VLOOKUP(D1559,'FIN CAL LOOKUP'!$A:$J,10,1))),"Not Applicable")</f>
        <v>Q4, FY23</v>
      </c>
    </row>
    <row r="1560" spans="1:14" x14ac:dyDescent="0.25">
      <c r="A1560" t="s">
        <v>46</v>
      </c>
      <c r="C1560" t="s">
        <v>47</v>
      </c>
      <c r="D1560" s="3">
        <v>45004</v>
      </c>
      <c r="E1560" t="s">
        <v>323</v>
      </c>
      <c r="F1560" t="s">
        <v>324</v>
      </c>
      <c r="G1560" t="s">
        <v>325</v>
      </c>
      <c r="H1560" t="s">
        <v>11</v>
      </c>
      <c r="I1560" t="s">
        <v>17</v>
      </c>
      <c r="J1560" s="3">
        <v>45006</v>
      </c>
      <c r="K1560" s="3">
        <v>44992</v>
      </c>
      <c r="M1560" s="8" t="str">
        <f>IFERROR(IF(I1560="Booked",VLOOKUP(K1560,'FIN CAL LOOKUP'!$A:$J,7,1),IF(I1560="Complete",VLOOKUP(J1560,'FIN CAL LOOKUP'!$A:$J,7,1),VLOOKUP(D1560,'FIN CAL LOOKUP'!$A:$J,7,1))),"Not Applicable")</f>
        <v>MAR, FY23</v>
      </c>
      <c r="N1560" s="8" t="str">
        <f>IFERROR(IF(I1560="Booked",VLOOKUP(K1560,'FIN CAL LOOKUP'!$A:$J,10,1),IF(I1560="Complete",VLOOKUP(J1560,'FIN CAL LOOKUP'!$A:$J,10,1),VLOOKUP(D1560,'FIN CAL LOOKUP'!$A:$J,10,1))),"Not Applicable")</f>
        <v>Q3, FY23</v>
      </c>
    </row>
    <row r="1561" spans="1:14" x14ac:dyDescent="0.25">
      <c r="A1561" t="s">
        <v>30</v>
      </c>
      <c r="B1561" t="s">
        <v>156</v>
      </c>
      <c r="C1561" t="s">
        <v>32</v>
      </c>
      <c r="D1561" s="3">
        <v>44999</v>
      </c>
      <c r="E1561" t="s">
        <v>326</v>
      </c>
      <c r="F1561" t="s">
        <v>327</v>
      </c>
      <c r="G1561" t="s">
        <v>328</v>
      </c>
      <c r="H1561" t="s">
        <v>4</v>
      </c>
      <c r="I1561" t="s">
        <v>17</v>
      </c>
      <c r="J1561" s="3">
        <v>45001</v>
      </c>
      <c r="K1561" s="3">
        <v>44995</v>
      </c>
      <c r="M1561" s="8" t="str">
        <f>IFERROR(IF(I1561="Booked",VLOOKUP(K1561,'FIN CAL LOOKUP'!$A:$J,7,1),IF(I1561="Complete",VLOOKUP(J1561,'FIN CAL LOOKUP'!$A:$J,7,1),VLOOKUP(D1561,'FIN CAL LOOKUP'!$A:$J,7,1))),"Not Applicable")</f>
        <v>MAR, FY23</v>
      </c>
      <c r="N1561" s="8" t="str">
        <f>IFERROR(IF(I1561="Booked",VLOOKUP(K1561,'FIN CAL LOOKUP'!$A:$J,10,1),IF(I1561="Complete",VLOOKUP(J1561,'FIN CAL LOOKUP'!$A:$J,10,1),VLOOKUP(D1561,'FIN CAL LOOKUP'!$A:$J,10,1))),"Not Applicable")</f>
        <v>Q3, FY23</v>
      </c>
    </row>
    <row r="1562" spans="1:14" x14ac:dyDescent="0.25">
      <c r="A1562" t="s">
        <v>30</v>
      </c>
      <c r="B1562" t="s">
        <v>156</v>
      </c>
      <c r="C1562" t="s">
        <v>32</v>
      </c>
      <c r="D1562" s="3">
        <v>44999</v>
      </c>
      <c r="E1562" t="s">
        <v>326</v>
      </c>
      <c r="F1562" t="s">
        <v>327</v>
      </c>
      <c r="G1562" t="s">
        <v>328</v>
      </c>
      <c r="H1562" t="s">
        <v>7</v>
      </c>
      <c r="I1562" t="s">
        <v>17</v>
      </c>
      <c r="J1562" s="3">
        <v>45001</v>
      </c>
      <c r="K1562" s="3">
        <v>44995</v>
      </c>
      <c r="M1562" s="8" t="str">
        <f>IFERROR(IF(I1562="Booked",VLOOKUP(K1562,'FIN CAL LOOKUP'!$A:$J,7,1),IF(I1562="Complete",VLOOKUP(J1562,'FIN CAL LOOKUP'!$A:$J,7,1),VLOOKUP(D1562,'FIN CAL LOOKUP'!$A:$J,7,1))),"Not Applicable")</f>
        <v>MAR, FY23</v>
      </c>
      <c r="N1562" s="8" t="str">
        <f>IFERROR(IF(I1562="Booked",VLOOKUP(K1562,'FIN CAL LOOKUP'!$A:$J,10,1),IF(I1562="Complete",VLOOKUP(J1562,'FIN CAL LOOKUP'!$A:$J,10,1),VLOOKUP(D1562,'FIN CAL LOOKUP'!$A:$J,10,1))),"Not Applicable")</f>
        <v>Q3, FY23</v>
      </c>
    </row>
    <row r="1563" spans="1:14" x14ac:dyDescent="0.25">
      <c r="A1563" t="s">
        <v>30</v>
      </c>
      <c r="B1563" t="s">
        <v>156</v>
      </c>
      <c r="C1563" t="s">
        <v>32</v>
      </c>
      <c r="D1563" s="3">
        <v>44999</v>
      </c>
      <c r="E1563" t="s">
        <v>326</v>
      </c>
      <c r="F1563" t="s">
        <v>327</v>
      </c>
      <c r="G1563" t="s">
        <v>328</v>
      </c>
      <c r="H1563" t="s">
        <v>1366</v>
      </c>
      <c r="I1563" t="s">
        <v>17</v>
      </c>
      <c r="J1563" s="3">
        <v>45436</v>
      </c>
      <c r="K1563" s="3">
        <v>45351</v>
      </c>
      <c r="M1563" s="8" t="str">
        <f>IFERROR(IF(I1563="Booked",VLOOKUP(K1563,'FIN CAL LOOKUP'!$A:$J,7,1),IF(I1563="Complete",VLOOKUP(J1563,'FIN CAL LOOKUP'!$A:$J,7,1),VLOOKUP(D1563,'FIN CAL LOOKUP'!$A:$J,7,1))),"Not Applicable")</f>
        <v>MAY, FY24</v>
      </c>
      <c r="N1563" s="8" t="str">
        <f>IFERROR(IF(I1563="Booked",VLOOKUP(K1563,'FIN CAL LOOKUP'!$A:$J,10,1),IF(I1563="Complete",VLOOKUP(J1563,'FIN CAL LOOKUP'!$A:$J,10,1),VLOOKUP(D1563,'FIN CAL LOOKUP'!$A:$J,10,1))),"Not Applicable")</f>
        <v>Q4, FY24</v>
      </c>
    </row>
    <row r="1564" spans="1:14" x14ac:dyDescent="0.25">
      <c r="A1564" t="s">
        <v>30</v>
      </c>
      <c r="B1564" t="s">
        <v>156</v>
      </c>
      <c r="C1564" t="s">
        <v>32</v>
      </c>
      <c r="D1564" s="3">
        <v>44999</v>
      </c>
      <c r="E1564" t="s">
        <v>326</v>
      </c>
      <c r="F1564" t="s">
        <v>327</v>
      </c>
      <c r="G1564" t="s">
        <v>328</v>
      </c>
      <c r="H1564" t="s">
        <v>1366</v>
      </c>
      <c r="I1564" t="s">
        <v>17</v>
      </c>
      <c r="J1564" s="3">
        <v>45806</v>
      </c>
      <c r="K1564" s="3">
        <v>45757</v>
      </c>
      <c r="M1564" s="8" t="str">
        <f>IFERROR(IF(I1564="Booked",VLOOKUP(K1564,'FIN CAL LOOKUP'!$A:$J,7,1),IF(I1564="Complete",VLOOKUP(J1564,'FIN CAL LOOKUP'!$A:$J,7,1),VLOOKUP(D1564,'FIN CAL LOOKUP'!$A:$J,7,1))),"Not Applicable")</f>
        <v>MAY, FY25</v>
      </c>
      <c r="N1564" s="8" t="str">
        <f>IFERROR(IF(I1564="Booked",VLOOKUP(K1564,'FIN CAL LOOKUP'!$A:$J,10,1),IF(I1564="Complete",VLOOKUP(J1564,'FIN CAL LOOKUP'!$A:$J,10,1),VLOOKUP(D1564,'FIN CAL LOOKUP'!$A:$J,10,1))),"Not Applicable")</f>
        <v>Q4, FY25</v>
      </c>
    </row>
    <row r="1565" spans="1:14" x14ac:dyDescent="0.25">
      <c r="A1565" t="s">
        <v>30</v>
      </c>
      <c r="B1565" t="s">
        <v>156</v>
      </c>
      <c r="C1565" t="s">
        <v>32</v>
      </c>
      <c r="D1565" s="3">
        <v>44999</v>
      </c>
      <c r="E1565" t="s">
        <v>326</v>
      </c>
      <c r="F1565" t="s">
        <v>327</v>
      </c>
      <c r="G1565" t="s">
        <v>328</v>
      </c>
      <c r="H1565" t="s">
        <v>1367</v>
      </c>
      <c r="I1565" t="s">
        <v>17</v>
      </c>
      <c r="J1565" s="3">
        <v>45436</v>
      </c>
      <c r="K1565" s="3">
        <v>45351</v>
      </c>
      <c r="M1565" s="8" t="str">
        <f>IFERROR(IF(I1565="Booked",VLOOKUP(K1565,'FIN CAL LOOKUP'!$A:$J,7,1),IF(I1565="Complete",VLOOKUP(J1565,'FIN CAL LOOKUP'!$A:$J,7,1),VLOOKUP(D1565,'FIN CAL LOOKUP'!$A:$J,7,1))),"Not Applicable")</f>
        <v>MAY, FY24</v>
      </c>
      <c r="N1565" s="8" t="str">
        <f>IFERROR(IF(I1565="Booked",VLOOKUP(K1565,'FIN CAL LOOKUP'!$A:$J,10,1),IF(I1565="Complete",VLOOKUP(J1565,'FIN CAL LOOKUP'!$A:$J,10,1),VLOOKUP(D1565,'FIN CAL LOOKUP'!$A:$J,10,1))),"Not Applicable")</f>
        <v>Q4, FY24</v>
      </c>
    </row>
    <row r="1566" spans="1:14" x14ac:dyDescent="0.25">
      <c r="A1566" t="s">
        <v>30</v>
      </c>
      <c r="B1566" t="s">
        <v>156</v>
      </c>
      <c r="C1566" t="s">
        <v>32</v>
      </c>
      <c r="D1566" s="3">
        <v>44999</v>
      </c>
      <c r="E1566" t="s">
        <v>326</v>
      </c>
      <c r="F1566" t="s">
        <v>327</v>
      </c>
      <c r="G1566" t="s">
        <v>328</v>
      </c>
      <c r="H1566" t="s">
        <v>1367</v>
      </c>
      <c r="I1566" t="s">
        <v>17</v>
      </c>
      <c r="J1566" s="3">
        <v>45806</v>
      </c>
      <c r="K1566" s="3">
        <v>45757</v>
      </c>
      <c r="M1566" s="8" t="str">
        <f>IFERROR(IF(I1566="Booked",VLOOKUP(K1566,'FIN CAL LOOKUP'!$A:$J,7,1),IF(I1566="Complete",VLOOKUP(J1566,'FIN CAL LOOKUP'!$A:$J,7,1),VLOOKUP(D1566,'FIN CAL LOOKUP'!$A:$J,7,1))),"Not Applicable")</f>
        <v>MAY, FY25</v>
      </c>
      <c r="N1566" s="8" t="str">
        <f>IFERROR(IF(I1566="Booked",VLOOKUP(K1566,'FIN CAL LOOKUP'!$A:$J,10,1),IF(I1566="Complete",VLOOKUP(J1566,'FIN CAL LOOKUP'!$A:$J,10,1),VLOOKUP(D1566,'FIN CAL LOOKUP'!$A:$J,10,1))),"Not Applicable")</f>
        <v>Q4, FY25</v>
      </c>
    </row>
    <row r="1567" spans="1:14" x14ac:dyDescent="0.25">
      <c r="A1567" t="s">
        <v>30</v>
      </c>
      <c r="B1567" t="s">
        <v>156</v>
      </c>
      <c r="C1567" t="s">
        <v>32</v>
      </c>
      <c r="D1567" s="3">
        <v>44999</v>
      </c>
      <c r="E1567" t="s">
        <v>326</v>
      </c>
      <c r="F1567" t="s">
        <v>327</v>
      </c>
      <c r="G1567" t="s">
        <v>328</v>
      </c>
      <c r="H1567" t="s">
        <v>1368</v>
      </c>
      <c r="I1567" t="s">
        <v>17</v>
      </c>
      <c r="J1567" s="3">
        <v>45436</v>
      </c>
      <c r="K1567" s="3">
        <v>45351</v>
      </c>
      <c r="M1567" s="8" t="str">
        <f>IFERROR(IF(I1567="Booked",VLOOKUP(K1567,'FIN CAL LOOKUP'!$A:$J,7,1),IF(I1567="Complete",VLOOKUP(J1567,'FIN CAL LOOKUP'!$A:$J,7,1),VLOOKUP(D1567,'FIN CAL LOOKUP'!$A:$J,7,1))),"Not Applicable")</f>
        <v>MAY, FY24</v>
      </c>
      <c r="N1567" s="8" t="str">
        <f>IFERROR(IF(I1567="Booked",VLOOKUP(K1567,'FIN CAL LOOKUP'!$A:$J,10,1),IF(I1567="Complete",VLOOKUP(J1567,'FIN CAL LOOKUP'!$A:$J,10,1),VLOOKUP(D1567,'FIN CAL LOOKUP'!$A:$J,10,1))),"Not Applicable")</f>
        <v>Q4, FY24</v>
      </c>
    </row>
    <row r="1568" spans="1:14" x14ac:dyDescent="0.25">
      <c r="A1568" t="s">
        <v>30</v>
      </c>
      <c r="B1568" t="s">
        <v>156</v>
      </c>
      <c r="C1568" t="s">
        <v>32</v>
      </c>
      <c r="D1568" s="3">
        <v>44999</v>
      </c>
      <c r="E1568" t="s">
        <v>326</v>
      </c>
      <c r="F1568" t="s">
        <v>327</v>
      </c>
      <c r="G1568" t="s">
        <v>328</v>
      </c>
      <c r="H1568" t="s">
        <v>1368</v>
      </c>
      <c r="I1568" t="s">
        <v>17</v>
      </c>
      <c r="J1568" s="3">
        <v>45806</v>
      </c>
      <c r="K1568" s="3">
        <v>45757</v>
      </c>
      <c r="M1568" s="8" t="str">
        <f>IFERROR(IF(I1568="Booked",VLOOKUP(K1568,'FIN CAL LOOKUP'!$A:$J,7,1),IF(I1568="Complete",VLOOKUP(J1568,'FIN CAL LOOKUP'!$A:$J,7,1),VLOOKUP(D1568,'FIN CAL LOOKUP'!$A:$J,7,1))),"Not Applicable")</f>
        <v>MAY, FY25</v>
      </c>
      <c r="N1568" s="8" t="str">
        <f>IFERROR(IF(I1568="Booked",VLOOKUP(K1568,'FIN CAL LOOKUP'!$A:$J,10,1),IF(I1568="Complete",VLOOKUP(J1568,'FIN CAL LOOKUP'!$A:$J,10,1),VLOOKUP(D1568,'FIN CAL LOOKUP'!$A:$J,10,1))),"Not Applicable")</f>
        <v>Q4, FY25</v>
      </c>
    </row>
    <row r="1569" spans="1:14" x14ac:dyDescent="0.25">
      <c r="A1569" t="s">
        <v>30</v>
      </c>
      <c r="B1569" t="s">
        <v>156</v>
      </c>
      <c r="C1569" t="s">
        <v>32</v>
      </c>
      <c r="D1569" s="3">
        <v>44999</v>
      </c>
      <c r="E1569" t="s">
        <v>326</v>
      </c>
      <c r="F1569" t="s">
        <v>327</v>
      </c>
      <c r="G1569" t="s">
        <v>328</v>
      </c>
      <c r="H1569" t="s">
        <v>1369</v>
      </c>
      <c r="I1569" t="s">
        <v>17</v>
      </c>
      <c r="J1569" s="3">
        <v>45436</v>
      </c>
      <c r="K1569" s="3">
        <v>45351</v>
      </c>
      <c r="M1569" s="8" t="str">
        <f>IFERROR(IF(I1569="Booked",VLOOKUP(K1569,'FIN CAL LOOKUP'!$A:$J,7,1),IF(I1569="Complete",VLOOKUP(J1569,'FIN CAL LOOKUP'!$A:$J,7,1),VLOOKUP(D1569,'FIN CAL LOOKUP'!$A:$J,7,1))),"Not Applicable")</f>
        <v>MAY, FY24</v>
      </c>
      <c r="N1569" s="8" t="str">
        <f>IFERROR(IF(I1569="Booked",VLOOKUP(K1569,'FIN CAL LOOKUP'!$A:$J,10,1),IF(I1569="Complete",VLOOKUP(J1569,'FIN CAL LOOKUP'!$A:$J,10,1),VLOOKUP(D1569,'FIN CAL LOOKUP'!$A:$J,10,1))),"Not Applicable")</f>
        <v>Q4, FY24</v>
      </c>
    </row>
    <row r="1570" spans="1:14" x14ac:dyDescent="0.25">
      <c r="A1570" t="s">
        <v>30</v>
      </c>
      <c r="B1570" t="s">
        <v>156</v>
      </c>
      <c r="C1570" t="s">
        <v>32</v>
      </c>
      <c r="D1570" s="3">
        <v>44999</v>
      </c>
      <c r="E1570" t="s">
        <v>326</v>
      </c>
      <c r="F1570" t="s">
        <v>327</v>
      </c>
      <c r="G1570" t="s">
        <v>328</v>
      </c>
      <c r="H1570" t="s">
        <v>1369</v>
      </c>
      <c r="I1570" t="s">
        <v>18</v>
      </c>
      <c r="J1570" s="3"/>
      <c r="K1570" s="3">
        <v>45757</v>
      </c>
      <c r="M1570" s="8" t="str">
        <f>IFERROR(IF(I1570="Booked",VLOOKUP(K1570,'FIN CAL LOOKUP'!$A:$J,7,1),IF(I1570="Complete",VLOOKUP(J1570,'FIN CAL LOOKUP'!$A:$J,7,1),VLOOKUP(D1570,'FIN CAL LOOKUP'!$A:$J,7,1))),"Not Applicable")</f>
        <v>MAR, FY23</v>
      </c>
      <c r="N1570" s="8" t="str">
        <f>IFERROR(IF(I1570="Booked",VLOOKUP(K1570,'FIN CAL LOOKUP'!$A:$J,10,1),IF(I1570="Complete",VLOOKUP(J1570,'FIN CAL LOOKUP'!$A:$J,10,1),VLOOKUP(D1570,'FIN CAL LOOKUP'!$A:$J,10,1))),"Not Applicable")</f>
        <v>Q3, FY23</v>
      </c>
    </row>
    <row r="1571" spans="1:14" x14ac:dyDescent="0.25">
      <c r="A1571" t="s">
        <v>30</v>
      </c>
      <c r="B1571" t="s">
        <v>156</v>
      </c>
      <c r="C1571" t="s">
        <v>32</v>
      </c>
      <c r="D1571" s="3">
        <v>44999</v>
      </c>
      <c r="E1571" t="s">
        <v>326</v>
      </c>
      <c r="F1571" t="s">
        <v>327</v>
      </c>
      <c r="G1571" t="s">
        <v>328</v>
      </c>
      <c r="H1571" t="s">
        <v>1370</v>
      </c>
      <c r="I1571" t="s">
        <v>17</v>
      </c>
      <c r="J1571" s="3">
        <v>45436</v>
      </c>
      <c r="K1571" s="3">
        <v>45351</v>
      </c>
      <c r="M1571" s="8" t="str">
        <f>IFERROR(IF(I1571="Booked",VLOOKUP(K1571,'FIN CAL LOOKUP'!$A:$J,7,1),IF(I1571="Complete",VLOOKUP(J1571,'FIN CAL LOOKUP'!$A:$J,7,1),VLOOKUP(D1571,'FIN CAL LOOKUP'!$A:$J,7,1))),"Not Applicable")</f>
        <v>MAY, FY24</v>
      </c>
      <c r="N1571" s="8" t="str">
        <f>IFERROR(IF(I1571="Booked",VLOOKUP(K1571,'FIN CAL LOOKUP'!$A:$J,10,1),IF(I1571="Complete",VLOOKUP(J1571,'FIN CAL LOOKUP'!$A:$J,10,1),VLOOKUP(D1571,'FIN CAL LOOKUP'!$A:$J,10,1))),"Not Applicable")</f>
        <v>Q4, FY24</v>
      </c>
    </row>
    <row r="1572" spans="1:14" x14ac:dyDescent="0.25">
      <c r="A1572" t="s">
        <v>30</v>
      </c>
      <c r="B1572" t="s">
        <v>156</v>
      </c>
      <c r="C1572" t="s">
        <v>32</v>
      </c>
      <c r="D1572" s="3">
        <v>44999</v>
      </c>
      <c r="E1572" t="s">
        <v>326</v>
      </c>
      <c r="F1572" t="s">
        <v>327</v>
      </c>
      <c r="G1572" t="s">
        <v>328</v>
      </c>
      <c r="H1572" t="s">
        <v>1370</v>
      </c>
      <c r="I1572" t="s">
        <v>17</v>
      </c>
      <c r="J1572" s="3">
        <v>45806</v>
      </c>
      <c r="K1572" s="3">
        <v>45757</v>
      </c>
      <c r="M1572" s="8" t="str">
        <f>IFERROR(IF(I1572="Booked",VLOOKUP(K1572,'FIN CAL LOOKUP'!$A:$J,7,1),IF(I1572="Complete",VLOOKUP(J1572,'FIN CAL LOOKUP'!$A:$J,7,1),VLOOKUP(D1572,'FIN CAL LOOKUP'!$A:$J,7,1))),"Not Applicable")</f>
        <v>MAY, FY25</v>
      </c>
      <c r="N1572" s="8" t="str">
        <f>IFERROR(IF(I1572="Booked",VLOOKUP(K1572,'FIN CAL LOOKUP'!$A:$J,10,1),IF(I1572="Complete",VLOOKUP(J1572,'FIN CAL LOOKUP'!$A:$J,10,1),VLOOKUP(D1572,'FIN CAL LOOKUP'!$A:$J,10,1))),"Not Applicable")</f>
        <v>Q4, FY25</v>
      </c>
    </row>
    <row r="1573" spans="1:14" x14ac:dyDescent="0.25">
      <c r="A1573" t="s">
        <v>30</v>
      </c>
      <c r="B1573" t="s">
        <v>156</v>
      </c>
      <c r="C1573" t="s">
        <v>32</v>
      </c>
      <c r="D1573" s="3">
        <v>44999</v>
      </c>
      <c r="E1573" t="s">
        <v>326</v>
      </c>
      <c r="F1573" t="s">
        <v>327</v>
      </c>
      <c r="G1573" t="s">
        <v>328</v>
      </c>
      <c r="H1573" t="s">
        <v>8</v>
      </c>
      <c r="I1573" t="s">
        <v>17</v>
      </c>
      <c r="J1573" s="3">
        <v>45001</v>
      </c>
      <c r="K1573" s="3">
        <v>44995</v>
      </c>
      <c r="M1573" s="8" t="str">
        <f>IFERROR(IF(I1573="Booked",VLOOKUP(K1573,'FIN CAL LOOKUP'!$A:$J,7,1),IF(I1573="Complete",VLOOKUP(J1573,'FIN CAL LOOKUP'!$A:$J,7,1),VLOOKUP(D1573,'FIN CAL LOOKUP'!$A:$J,7,1))),"Not Applicable")</f>
        <v>MAR, FY23</v>
      </c>
      <c r="N1573" s="8" t="str">
        <f>IFERROR(IF(I1573="Booked",VLOOKUP(K1573,'FIN CAL LOOKUP'!$A:$J,10,1),IF(I1573="Complete",VLOOKUP(J1573,'FIN CAL LOOKUP'!$A:$J,10,1),VLOOKUP(D1573,'FIN CAL LOOKUP'!$A:$J,10,1))),"Not Applicable")</f>
        <v>Q3, FY23</v>
      </c>
    </row>
    <row r="1574" spans="1:14" x14ac:dyDescent="0.25">
      <c r="A1574" t="s">
        <v>30</v>
      </c>
      <c r="B1574" t="s">
        <v>156</v>
      </c>
      <c r="C1574" t="s">
        <v>32</v>
      </c>
      <c r="D1574" s="3">
        <v>44999</v>
      </c>
      <c r="E1574" t="s">
        <v>326</v>
      </c>
      <c r="F1574" t="s">
        <v>327</v>
      </c>
      <c r="G1574" t="s">
        <v>328</v>
      </c>
      <c r="H1574" t="s">
        <v>9</v>
      </c>
      <c r="I1574" t="s">
        <v>17</v>
      </c>
      <c r="J1574" s="3">
        <v>45001</v>
      </c>
      <c r="K1574" s="3">
        <v>44995</v>
      </c>
      <c r="M1574" s="8" t="str">
        <f>IFERROR(IF(I1574="Booked",VLOOKUP(K1574,'FIN CAL LOOKUP'!$A:$J,7,1),IF(I1574="Complete",VLOOKUP(J1574,'FIN CAL LOOKUP'!$A:$J,7,1),VLOOKUP(D1574,'FIN CAL LOOKUP'!$A:$J,7,1))),"Not Applicable")</f>
        <v>MAR, FY23</v>
      </c>
      <c r="N1574" s="8" t="str">
        <f>IFERROR(IF(I1574="Booked",VLOOKUP(K1574,'FIN CAL LOOKUP'!$A:$J,10,1),IF(I1574="Complete",VLOOKUP(J1574,'FIN CAL LOOKUP'!$A:$J,10,1),VLOOKUP(D1574,'FIN CAL LOOKUP'!$A:$J,10,1))),"Not Applicable")</f>
        <v>Q3, FY23</v>
      </c>
    </row>
    <row r="1575" spans="1:14" x14ac:dyDescent="0.25">
      <c r="A1575" t="s">
        <v>30</v>
      </c>
      <c r="B1575" t="s">
        <v>156</v>
      </c>
      <c r="C1575" t="s">
        <v>32</v>
      </c>
      <c r="D1575" s="3">
        <v>44999</v>
      </c>
      <c r="E1575" t="s">
        <v>326</v>
      </c>
      <c r="F1575" t="s">
        <v>327</v>
      </c>
      <c r="G1575" t="s">
        <v>328</v>
      </c>
      <c r="H1575" t="s">
        <v>10</v>
      </c>
      <c r="I1575" t="s">
        <v>17</v>
      </c>
      <c r="J1575" s="3">
        <v>45001</v>
      </c>
      <c r="K1575" s="3">
        <v>44995</v>
      </c>
      <c r="M1575" s="8" t="str">
        <f>IFERROR(IF(I1575="Booked",VLOOKUP(K1575,'FIN CAL LOOKUP'!$A:$J,7,1),IF(I1575="Complete",VLOOKUP(J1575,'FIN CAL LOOKUP'!$A:$J,7,1),VLOOKUP(D1575,'FIN CAL LOOKUP'!$A:$J,7,1))),"Not Applicable")</f>
        <v>MAR, FY23</v>
      </c>
      <c r="N1575" s="8" t="str">
        <f>IFERROR(IF(I1575="Booked",VLOOKUP(K1575,'FIN CAL LOOKUP'!$A:$J,10,1),IF(I1575="Complete",VLOOKUP(J1575,'FIN CAL LOOKUP'!$A:$J,10,1),VLOOKUP(D1575,'FIN CAL LOOKUP'!$A:$J,10,1))),"Not Applicable")</f>
        <v>Q3, FY23</v>
      </c>
    </row>
    <row r="1576" spans="1:14" x14ac:dyDescent="0.25">
      <c r="A1576" t="s">
        <v>30</v>
      </c>
      <c r="B1576" t="s">
        <v>156</v>
      </c>
      <c r="C1576" t="s">
        <v>32</v>
      </c>
      <c r="D1576" s="3">
        <v>44999</v>
      </c>
      <c r="E1576" t="s">
        <v>326</v>
      </c>
      <c r="F1576" t="s">
        <v>327</v>
      </c>
      <c r="G1576" t="s">
        <v>328</v>
      </c>
      <c r="H1576" t="s">
        <v>11</v>
      </c>
      <c r="I1576" t="s">
        <v>17</v>
      </c>
      <c r="J1576" s="3">
        <v>45001</v>
      </c>
      <c r="K1576" s="3">
        <v>44995</v>
      </c>
      <c r="M1576" s="8" t="str">
        <f>IFERROR(IF(I1576="Booked",VLOOKUP(K1576,'FIN CAL LOOKUP'!$A:$J,7,1),IF(I1576="Complete",VLOOKUP(J1576,'FIN CAL LOOKUP'!$A:$J,7,1),VLOOKUP(D1576,'FIN CAL LOOKUP'!$A:$J,7,1))),"Not Applicable")</f>
        <v>MAR, FY23</v>
      </c>
      <c r="N1576" s="8" t="str">
        <f>IFERROR(IF(I1576="Booked",VLOOKUP(K1576,'FIN CAL LOOKUP'!$A:$J,10,1),IF(I1576="Complete",VLOOKUP(J1576,'FIN CAL LOOKUP'!$A:$J,10,1),VLOOKUP(D1576,'FIN CAL LOOKUP'!$A:$J,10,1))),"Not Applicable")</f>
        <v>Q3, FY23</v>
      </c>
    </row>
    <row r="1577" spans="1:14" x14ac:dyDescent="0.25">
      <c r="A1577" t="s">
        <v>329</v>
      </c>
      <c r="B1577" t="s">
        <v>330</v>
      </c>
      <c r="C1577" t="s">
        <v>3</v>
      </c>
      <c r="D1577" s="3">
        <v>44992</v>
      </c>
      <c r="E1577" t="s">
        <v>331</v>
      </c>
      <c r="F1577" t="s">
        <v>332</v>
      </c>
      <c r="G1577" t="s">
        <v>333</v>
      </c>
      <c r="H1577" t="s">
        <v>4</v>
      </c>
      <c r="I1577" t="s">
        <v>17</v>
      </c>
      <c r="J1577" s="3">
        <v>45000</v>
      </c>
      <c r="K1577" s="3">
        <v>44957</v>
      </c>
      <c r="M1577" s="8" t="str">
        <f>IFERROR(IF(I1577="Booked",VLOOKUP(K1577,'FIN CAL LOOKUP'!$A:$J,7,1),IF(I1577="Complete",VLOOKUP(J1577,'FIN CAL LOOKUP'!$A:$J,7,1),VLOOKUP(D1577,'FIN CAL LOOKUP'!$A:$J,7,1))),"Not Applicable")</f>
        <v>MAR, FY23</v>
      </c>
      <c r="N1577" s="8" t="str">
        <f>IFERROR(IF(I1577="Booked",VLOOKUP(K1577,'FIN CAL LOOKUP'!$A:$J,10,1),IF(I1577="Complete",VLOOKUP(J1577,'FIN CAL LOOKUP'!$A:$J,10,1),VLOOKUP(D1577,'FIN CAL LOOKUP'!$A:$J,10,1))),"Not Applicable")</f>
        <v>Q3, FY23</v>
      </c>
    </row>
    <row r="1578" spans="1:14" x14ac:dyDescent="0.25">
      <c r="A1578" t="s">
        <v>329</v>
      </c>
      <c r="B1578" t="s">
        <v>330</v>
      </c>
      <c r="C1578" t="s">
        <v>3</v>
      </c>
      <c r="D1578" s="3">
        <v>44992</v>
      </c>
      <c r="E1578" t="s">
        <v>331</v>
      </c>
      <c r="F1578" t="s">
        <v>332</v>
      </c>
      <c r="G1578" t="s">
        <v>333</v>
      </c>
      <c r="H1578" t="s">
        <v>7</v>
      </c>
      <c r="I1578" t="s">
        <v>17</v>
      </c>
      <c r="J1578" s="3">
        <v>45000</v>
      </c>
      <c r="K1578" s="3">
        <v>44957</v>
      </c>
      <c r="M1578" s="8" t="str">
        <f>IFERROR(IF(I1578="Booked",VLOOKUP(K1578,'FIN CAL LOOKUP'!$A:$J,7,1),IF(I1578="Complete",VLOOKUP(J1578,'FIN CAL LOOKUP'!$A:$J,7,1),VLOOKUP(D1578,'FIN CAL LOOKUP'!$A:$J,7,1))),"Not Applicable")</f>
        <v>MAR, FY23</v>
      </c>
      <c r="N1578" s="8" t="str">
        <f>IFERROR(IF(I1578="Booked",VLOOKUP(K1578,'FIN CAL LOOKUP'!$A:$J,10,1),IF(I1578="Complete",VLOOKUP(J1578,'FIN CAL LOOKUP'!$A:$J,10,1),VLOOKUP(D1578,'FIN CAL LOOKUP'!$A:$J,10,1))),"Not Applicable")</f>
        <v>Q3, FY23</v>
      </c>
    </row>
    <row r="1579" spans="1:14" x14ac:dyDescent="0.25">
      <c r="A1579" t="s">
        <v>329</v>
      </c>
      <c r="B1579" t="s">
        <v>330</v>
      </c>
      <c r="C1579" t="s">
        <v>3</v>
      </c>
      <c r="D1579" s="3">
        <v>44992</v>
      </c>
      <c r="E1579" t="s">
        <v>331</v>
      </c>
      <c r="F1579" t="s">
        <v>332</v>
      </c>
      <c r="G1579" t="s">
        <v>333</v>
      </c>
      <c r="H1579" t="s">
        <v>1366</v>
      </c>
      <c r="I1579" t="s">
        <v>17</v>
      </c>
      <c r="J1579" s="3">
        <v>45461</v>
      </c>
      <c r="K1579" s="3">
        <v>45400</v>
      </c>
      <c r="M1579" s="8" t="str">
        <f>IFERROR(IF(I1579="Booked",VLOOKUP(K1579,'FIN CAL LOOKUP'!$A:$J,7,1),IF(I1579="Complete",VLOOKUP(J1579,'FIN CAL LOOKUP'!$A:$J,7,1),VLOOKUP(D1579,'FIN CAL LOOKUP'!$A:$J,7,1))),"Not Applicable")</f>
        <v>JUN, FY24</v>
      </c>
      <c r="N1579" s="8" t="str">
        <f>IFERROR(IF(I1579="Booked",VLOOKUP(K1579,'FIN CAL LOOKUP'!$A:$J,10,1),IF(I1579="Complete",VLOOKUP(J1579,'FIN CAL LOOKUP'!$A:$J,10,1),VLOOKUP(D1579,'FIN CAL LOOKUP'!$A:$J,10,1))),"Not Applicable")</f>
        <v>Q4, FY24</v>
      </c>
    </row>
    <row r="1580" spans="1:14" x14ac:dyDescent="0.25">
      <c r="A1580" t="s">
        <v>329</v>
      </c>
      <c r="B1580" t="s">
        <v>330</v>
      </c>
      <c r="C1580" t="s">
        <v>3</v>
      </c>
      <c r="D1580" s="3">
        <v>44992</v>
      </c>
      <c r="E1580" t="s">
        <v>331</v>
      </c>
      <c r="F1580" t="s">
        <v>332</v>
      </c>
      <c r="G1580" t="s">
        <v>333</v>
      </c>
      <c r="H1580" t="s">
        <v>1366</v>
      </c>
      <c r="I1580" t="s">
        <v>17</v>
      </c>
      <c r="J1580" s="3">
        <v>45798</v>
      </c>
      <c r="K1580" s="3">
        <v>45782</v>
      </c>
      <c r="M1580" s="8" t="str">
        <f>IFERROR(IF(I1580="Booked",VLOOKUP(K1580,'FIN CAL LOOKUP'!$A:$J,7,1),IF(I1580="Complete",VLOOKUP(J1580,'FIN CAL LOOKUP'!$A:$J,7,1),VLOOKUP(D1580,'FIN CAL LOOKUP'!$A:$J,7,1))),"Not Applicable")</f>
        <v>MAY, FY25</v>
      </c>
      <c r="N1580" s="8" t="str">
        <f>IFERROR(IF(I1580="Booked",VLOOKUP(K1580,'FIN CAL LOOKUP'!$A:$J,10,1),IF(I1580="Complete",VLOOKUP(J1580,'FIN CAL LOOKUP'!$A:$J,10,1),VLOOKUP(D1580,'FIN CAL LOOKUP'!$A:$J,10,1))),"Not Applicable")</f>
        <v>Q4, FY25</v>
      </c>
    </row>
    <row r="1581" spans="1:14" x14ac:dyDescent="0.25">
      <c r="A1581" t="s">
        <v>329</v>
      </c>
      <c r="B1581" t="s">
        <v>330</v>
      </c>
      <c r="C1581" t="s">
        <v>3</v>
      </c>
      <c r="D1581" s="3">
        <v>44992</v>
      </c>
      <c r="E1581" t="s">
        <v>331</v>
      </c>
      <c r="F1581" t="s">
        <v>332</v>
      </c>
      <c r="G1581" t="s">
        <v>333</v>
      </c>
      <c r="H1581" t="s">
        <v>1367</v>
      </c>
      <c r="I1581" t="s">
        <v>17</v>
      </c>
      <c r="J1581" s="3">
        <v>45461</v>
      </c>
      <c r="K1581" s="3">
        <v>45400</v>
      </c>
      <c r="M1581" s="8" t="str">
        <f>IFERROR(IF(I1581="Booked",VLOOKUP(K1581,'FIN CAL LOOKUP'!$A:$J,7,1),IF(I1581="Complete",VLOOKUP(J1581,'FIN CAL LOOKUP'!$A:$J,7,1),VLOOKUP(D1581,'FIN CAL LOOKUP'!$A:$J,7,1))),"Not Applicable")</f>
        <v>JUN, FY24</v>
      </c>
      <c r="N1581" s="8" t="str">
        <f>IFERROR(IF(I1581="Booked",VLOOKUP(K1581,'FIN CAL LOOKUP'!$A:$J,10,1),IF(I1581="Complete",VLOOKUP(J1581,'FIN CAL LOOKUP'!$A:$J,10,1),VLOOKUP(D1581,'FIN CAL LOOKUP'!$A:$J,10,1))),"Not Applicable")</f>
        <v>Q4, FY24</v>
      </c>
    </row>
    <row r="1582" spans="1:14" x14ac:dyDescent="0.25">
      <c r="A1582" t="s">
        <v>329</v>
      </c>
      <c r="B1582" t="s">
        <v>330</v>
      </c>
      <c r="C1582" t="s">
        <v>3</v>
      </c>
      <c r="D1582" s="3">
        <v>44992</v>
      </c>
      <c r="E1582" t="s">
        <v>331</v>
      </c>
      <c r="F1582" t="s">
        <v>332</v>
      </c>
      <c r="G1582" t="s">
        <v>333</v>
      </c>
      <c r="H1582" t="s">
        <v>1367</v>
      </c>
      <c r="I1582" t="s">
        <v>17</v>
      </c>
      <c r="J1582" s="3">
        <v>45799</v>
      </c>
      <c r="K1582" s="3">
        <v>45782</v>
      </c>
      <c r="M1582" s="8" t="str">
        <f>IFERROR(IF(I1582="Booked",VLOOKUP(K1582,'FIN CAL LOOKUP'!$A:$J,7,1),IF(I1582="Complete",VLOOKUP(J1582,'FIN CAL LOOKUP'!$A:$J,7,1),VLOOKUP(D1582,'FIN CAL LOOKUP'!$A:$J,7,1))),"Not Applicable")</f>
        <v>MAY, FY25</v>
      </c>
      <c r="N1582" s="8" t="str">
        <f>IFERROR(IF(I1582="Booked",VLOOKUP(K1582,'FIN CAL LOOKUP'!$A:$J,10,1),IF(I1582="Complete",VLOOKUP(J1582,'FIN CAL LOOKUP'!$A:$J,10,1),VLOOKUP(D1582,'FIN CAL LOOKUP'!$A:$J,10,1))),"Not Applicable")</f>
        <v>Q4, FY25</v>
      </c>
    </row>
    <row r="1583" spans="1:14" x14ac:dyDescent="0.25">
      <c r="A1583" t="s">
        <v>329</v>
      </c>
      <c r="B1583" t="s">
        <v>330</v>
      </c>
      <c r="C1583" t="s">
        <v>3</v>
      </c>
      <c r="D1583" s="3">
        <v>44992</v>
      </c>
      <c r="E1583" t="s">
        <v>331</v>
      </c>
      <c r="F1583" t="s">
        <v>332</v>
      </c>
      <c r="G1583" t="s">
        <v>333</v>
      </c>
      <c r="H1583" t="s">
        <v>1368</v>
      </c>
      <c r="I1583" t="s">
        <v>17</v>
      </c>
      <c r="J1583" s="3">
        <v>45461</v>
      </c>
      <c r="K1583" s="3">
        <v>45400</v>
      </c>
      <c r="M1583" s="8" t="str">
        <f>IFERROR(IF(I1583="Booked",VLOOKUP(K1583,'FIN CAL LOOKUP'!$A:$J,7,1),IF(I1583="Complete",VLOOKUP(J1583,'FIN CAL LOOKUP'!$A:$J,7,1),VLOOKUP(D1583,'FIN CAL LOOKUP'!$A:$J,7,1))),"Not Applicable")</f>
        <v>JUN, FY24</v>
      </c>
      <c r="N1583" s="8" t="str">
        <f>IFERROR(IF(I1583="Booked",VLOOKUP(K1583,'FIN CAL LOOKUP'!$A:$J,10,1),IF(I1583="Complete",VLOOKUP(J1583,'FIN CAL LOOKUP'!$A:$J,10,1),VLOOKUP(D1583,'FIN CAL LOOKUP'!$A:$J,10,1))),"Not Applicable")</f>
        <v>Q4, FY24</v>
      </c>
    </row>
    <row r="1584" spans="1:14" x14ac:dyDescent="0.25">
      <c r="A1584" t="s">
        <v>329</v>
      </c>
      <c r="B1584" t="s">
        <v>330</v>
      </c>
      <c r="C1584" t="s">
        <v>3</v>
      </c>
      <c r="D1584" s="3">
        <v>44992</v>
      </c>
      <c r="E1584" t="s">
        <v>331</v>
      </c>
      <c r="F1584" t="s">
        <v>332</v>
      </c>
      <c r="G1584" t="s">
        <v>333</v>
      </c>
      <c r="H1584" t="s">
        <v>1368</v>
      </c>
      <c r="I1584" t="s">
        <v>17</v>
      </c>
      <c r="J1584" s="3">
        <v>45798</v>
      </c>
      <c r="K1584" s="3">
        <v>45782</v>
      </c>
      <c r="M1584" s="8" t="str">
        <f>IFERROR(IF(I1584="Booked",VLOOKUP(K1584,'FIN CAL LOOKUP'!$A:$J,7,1),IF(I1584="Complete",VLOOKUP(J1584,'FIN CAL LOOKUP'!$A:$J,7,1),VLOOKUP(D1584,'FIN CAL LOOKUP'!$A:$J,7,1))),"Not Applicable")</f>
        <v>MAY, FY25</v>
      </c>
      <c r="N1584" s="8" t="str">
        <f>IFERROR(IF(I1584="Booked",VLOOKUP(K1584,'FIN CAL LOOKUP'!$A:$J,10,1),IF(I1584="Complete",VLOOKUP(J1584,'FIN CAL LOOKUP'!$A:$J,10,1),VLOOKUP(D1584,'FIN CAL LOOKUP'!$A:$J,10,1))),"Not Applicable")</f>
        <v>Q4, FY25</v>
      </c>
    </row>
    <row r="1585" spans="1:14" x14ac:dyDescent="0.25">
      <c r="A1585" t="s">
        <v>329</v>
      </c>
      <c r="B1585" t="s">
        <v>330</v>
      </c>
      <c r="C1585" t="s">
        <v>3</v>
      </c>
      <c r="D1585" s="3">
        <v>44992</v>
      </c>
      <c r="E1585" t="s">
        <v>331</v>
      </c>
      <c r="F1585" t="s">
        <v>332</v>
      </c>
      <c r="G1585" t="s">
        <v>333</v>
      </c>
      <c r="H1585" t="s">
        <v>1369</v>
      </c>
      <c r="I1585" t="s">
        <v>17</v>
      </c>
      <c r="J1585" s="3">
        <v>45461</v>
      </c>
      <c r="K1585" s="3">
        <v>45400</v>
      </c>
      <c r="M1585" s="8" t="str">
        <f>IFERROR(IF(I1585="Booked",VLOOKUP(K1585,'FIN CAL LOOKUP'!$A:$J,7,1),IF(I1585="Complete",VLOOKUP(J1585,'FIN CAL LOOKUP'!$A:$J,7,1),VLOOKUP(D1585,'FIN CAL LOOKUP'!$A:$J,7,1))),"Not Applicable")</f>
        <v>JUN, FY24</v>
      </c>
      <c r="N1585" s="8" t="str">
        <f>IFERROR(IF(I1585="Booked",VLOOKUP(K1585,'FIN CAL LOOKUP'!$A:$J,10,1),IF(I1585="Complete",VLOOKUP(J1585,'FIN CAL LOOKUP'!$A:$J,10,1),VLOOKUP(D1585,'FIN CAL LOOKUP'!$A:$J,10,1))),"Not Applicable")</f>
        <v>Q4, FY24</v>
      </c>
    </row>
    <row r="1586" spans="1:14" x14ac:dyDescent="0.25">
      <c r="A1586" t="s">
        <v>329</v>
      </c>
      <c r="B1586" t="s">
        <v>330</v>
      </c>
      <c r="C1586" t="s">
        <v>3</v>
      </c>
      <c r="D1586" s="3">
        <v>44992</v>
      </c>
      <c r="E1586" t="s">
        <v>331</v>
      </c>
      <c r="F1586" t="s">
        <v>332</v>
      </c>
      <c r="G1586" t="s">
        <v>333</v>
      </c>
      <c r="H1586" t="s">
        <v>1369</v>
      </c>
      <c r="I1586" t="s">
        <v>17</v>
      </c>
      <c r="J1586" s="3">
        <v>45799</v>
      </c>
      <c r="K1586" s="3">
        <v>45782</v>
      </c>
      <c r="M1586" s="8" t="str">
        <f>IFERROR(IF(I1586="Booked",VLOOKUP(K1586,'FIN CAL LOOKUP'!$A:$J,7,1),IF(I1586="Complete",VLOOKUP(J1586,'FIN CAL LOOKUP'!$A:$J,7,1),VLOOKUP(D1586,'FIN CAL LOOKUP'!$A:$J,7,1))),"Not Applicable")</f>
        <v>MAY, FY25</v>
      </c>
      <c r="N1586" s="8" t="str">
        <f>IFERROR(IF(I1586="Booked",VLOOKUP(K1586,'FIN CAL LOOKUP'!$A:$J,10,1),IF(I1586="Complete",VLOOKUP(J1586,'FIN CAL LOOKUP'!$A:$J,10,1),VLOOKUP(D1586,'FIN CAL LOOKUP'!$A:$J,10,1))),"Not Applicable")</f>
        <v>Q4, FY25</v>
      </c>
    </row>
    <row r="1587" spans="1:14" x14ac:dyDescent="0.25">
      <c r="A1587" t="s">
        <v>329</v>
      </c>
      <c r="B1587" t="s">
        <v>330</v>
      </c>
      <c r="C1587" t="s">
        <v>3</v>
      </c>
      <c r="D1587" s="3">
        <v>44992</v>
      </c>
      <c r="E1587" t="s">
        <v>331</v>
      </c>
      <c r="F1587" t="s">
        <v>332</v>
      </c>
      <c r="G1587" t="s">
        <v>333</v>
      </c>
      <c r="H1587" t="s">
        <v>1370</v>
      </c>
      <c r="I1587" t="s">
        <v>17</v>
      </c>
      <c r="J1587" s="3">
        <v>45461</v>
      </c>
      <c r="K1587" s="3">
        <v>45400</v>
      </c>
      <c r="M1587" s="8" t="str">
        <f>IFERROR(IF(I1587="Booked",VLOOKUP(K1587,'FIN CAL LOOKUP'!$A:$J,7,1),IF(I1587="Complete",VLOOKUP(J1587,'FIN CAL LOOKUP'!$A:$J,7,1),VLOOKUP(D1587,'FIN CAL LOOKUP'!$A:$J,7,1))),"Not Applicable")</f>
        <v>JUN, FY24</v>
      </c>
      <c r="N1587" s="8" t="str">
        <f>IFERROR(IF(I1587="Booked",VLOOKUP(K1587,'FIN CAL LOOKUP'!$A:$J,10,1),IF(I1587="Complete",VLOOKUP(J1587,'FIN CAL LOOKUP'!$A:$J,10,1),VLOOKUP(D1587,'FIN CAL LOOKUP'!$A:$J,10,1))),"Not Applicable")</f>
        <v>Q4, FY24</v>
      </c>
    </row>
    <row r="1588" spans="1:14" x14ac:dyDescent="0.25">
      <c r="A1588" t="s">
        <v>329</v>
      </c>
      <c r="B1588" t="s">
        <v>330</v>
      </c>
      <c r="C1588" t="s">
        <v>3</v>
      </c>
      <c r="D1588" s="3">
        <v>44992</v>
      </c>
      <c r="E1588" t="s">
        <v>331</v>
      </c>
      <c r="F1588" t="s">
        <v>332</v>
      </c>
      <c r="G1588" t="s">
        <v>333</v>
      </c>
      <c r="H1588" t="s">
        <v>1370</v>
      </c>
      <c r="I1588" t="s">
        <v>17</v>
      </c>
      <c r="J1588" s="3">
        <v>45799</v>
      </c>
      <c r="K1588" s="3">
        <v>45782</v>
      </c>
      <c r="M1588" s="8" t="str">
        <f>IFERROR(IF(I1588="Booked",VLOOKUP(K1588,'FIN CAL LOOKUP'!$A:$J,7,1),IF(I1588="Complete",VLOOKUP(J1588,'FIN CAL LOOKUP'!$A:$J,7,1),VLOOKUP(D1588,'FIN CAL LOOKUP'!$A:$J,7,1))),"Not Applicable")</f>
        <v>MAY, FY25</v>
      </c>
      <c r="N1588" s="8" t="str">
        <f>IFERROR(IF(I1588="Booked",VLOOKUP(K1588,'FIN CAL LOOKUP'!$A:$J,10,1),IF(I1588="Complete",VLOOKUP(J1588,'FIN CAL LOOKUP'!$A:$J,10,1),VLOOKUP(D1588,'FIN CAL LOOKUP'!$A:$J,10,1))),"Not Applicable")</f>
        <v>Q4, FY25</v>
      </c>
    </row>
    <row r="1589" spans="1:14" x14ac:dyDescent="0.25">
      <c r="A1589" t="s">
        <v>329</v>
      </c>
      <c r="B1589" t="s">
        <v>330</v>
      </c>
      <c r="C1589" t="s">
        <v>3</v>
      </c>
      <c r="D1589" s="3">
        <v>44992</v>
      </c>
      <c r="E1589" t="s">
        <v>331</v>
      </c>
      <c r="F1589" t="s">
        <v>332</v>
      </c>
      <c r="G1589" t="s">
        <v>333</v>
      </c>
      <c r="H1589" t="s">
        <v>8</v>
      </c>
      <c r="I1589" t="s">
        <v>17</v>
      </c>
      <c r="J1589" s="3">
        <v>45000</v>
      </c>
      <c r="K1589" s="3">
        <v>44957</v>
      </c>
      <c r="M1589" s="8" t="str">
        <f>IFERROR(IF(I1589="Booked",VLOOKUP(K1589,'FIN CAL LOOKUP'!$A:$J,7,1),IF(I1589="Complete",VLOOKUP(J1589,'FIN CAL LOOKUP'!$A:$J,7,1),VLOOKUP(D1589,'FIN CAL LOOKUP'!$A:$J,7,1))),"Not Applicable")</f>
        <v>MAR, FY23</v>
      </c>
      <c r="N1589" s="8" t="str">
        <f>IFERROR(IF(I1589="Booked",VLOOKUP(K1589,'FIN CAL LOOKUP'!$A:$J,10,1),IF(I1589="Complete",VLOOKUP(J1589,'FIN CAL LOOKUP'!$A:$J,10,1),VLOOKUP(D1589,'FIN CAL LOOKUP'!$A:$J,10,1))),"Not Applicable")</f>
        <v>Q3, FY23</v>
      </c>
    </row>
    <row r="1590" spans="1:14" x14ac:dyDescent="0.25">
      <c r="A1590" t="s">
        <v>329</v>
      </c>
      <c r="B1590" t="s">
        <v>330</v>
      </c>
      <c r="C1590" t="s">
        <v>3</v>
      </c>
      <c r="D1590" s="3">
        <v>44992</v>
      </c>
      <c r="E1590" t="s">
        <v>331</v>
      </c>
      <c r="F1590" t="s">
        <v>332</v>
      </c>
      <c r="G1590" t="s">
        <v>333</v>
      </c>
      <c r="H1590" t="s">
        <v>9</v>
      </c>
      <c r="I1590" t="s">
        <v>17</v>
      </c>
      <c r="J1590" s="3">
        <v>45120</v>
      </c>
      <c r="K1590" s="3">
        <v>45057</v>
      </c>
      <c r="M1590" s="8" t="str">
        <f>IFERROR(IF(I1590="Booked",VLOOKUP(K1590,'FIN CAL LOOKUP'!$A:$J,7,1),IF(I1590="Complete",VLOOKUP(J1590,'FIN CAL LOOKUP'!$A:$J,7,1),VLOOKUP(D1590,'FIN CAL LOOKUP'!$A:$J,7,1))),"Not Applicable")</f>
        <v>JUL, FY24</v>
      </c>
      <c r="N1590" s="8" t="str">
        <f>IFERROR(IF(I1590="Booked",VLOOKUP(K1590,'FIN CAL LOOKUP'!$A:$J,10,1),IF(I1590="Complete",VLOOKUP(J1590,'FIN CAL LOOKUP'!$A:$J,10,1),VLOOKUP(D1590,'FIN CAL LOOKUP'!$A:$J,10,1))),"Not Applicable")</f>
        <v>Q1, FY24</v>
      </c>
    </row>
    <row r="1591" spans="1:14" x14ac:dyDescent="0.25">
      <c r="A1591" t="s">
        <v>329</v>
      </c>
      <c r="B1591" t="s">
        <v>330</v>
      </c>
      <c r="C1591" t="s">
        <v>3</v>
      </c>
      <c r="D1591" s="3">
        <v>44992</v>
      </c>
      <c r="E1591" t="s">
        <v>331</v>
      </c>
      <c r="F1591" t="s">
        <v>332</v>
      </c>
      <c r="G1591" t="s">
        <v>333</v>
      </c>
      <c r="H1591" t="s">
        <v>10</v>
      </c>
      <c r="I1591" t="s">
        <v>17</v>
      </c>
      <c r="J1591" s="3">
        <v>45000</v>
      </c>
      <c r="K1591" s="3">
        <v>44957</v>
      </c>
      <c r="M1591" s="8" t="str">
        <f>IFERROR(IF(I1591="Booked",VLOOKUP(K1591,'FIN CAL LOOKUP'!$A:$J,7,1),IF(I1591="Complete",VLOOKUP(J1591,'FIN CAL LOOKUP'!$A:$J,7,1),VLOOKUP(D1591,'FIN CAL LOOKUP'!$A:$J,7,1))),"Not Applicable")</f>
        <v>MAR, FY23</v>
      </c>
      <c r="N1591" s="8" t="str">
        <f>IFERROR(IF(I1591="Booked",VLOOKUP(K1591,'FIN CAL LOOKUP'!$A:$J,10,1),IF(I1591="Complete",VLOOKUP(J1591,'FIN CAL LOOKUP'!$A:$J,10,1),VLOOKUP(D1591,'FIN CAL LOOKUP'!$A:$J,10,1))),"Not Applicable")</f>
        <v>Q3, FY23</v>
      </c>
    </row>
    <row r="1592" spans="1:14" x14ac:dyDescent="0.25">
      <c r="A1592" t="s">
        <v>329</v>
      </c>
      <c r="B1592" t="s">
        <v>330</v>
      </c>
      <c r="C1592" t="s">
        <v>3</v>
      </c>
      <c r="D1592" s="3">
        <v>44992</v>
      </c>
      <c r="E1592" t="s">
        <v>331</v>
      </c>
      <c r="F1592" t="s">
        <v>332</v>
      </c>
      <c r="G1592" t="s">
        <v>333</v>
      </c>
      <c r="H1592" t="s">
        <v>11</v>
      </c>
      <c r="I1592" t="s">
        <v>17</v>
      </c>
      <c r="J1592" s="3">
        <v>45120</v>
      </c>
      <c r="K1592" s="3">
        <v>45057</v>
      </c>
      <c r="M1592" s="8" t="str">
        <f>IFERROR(IF(I1592="Booked",VLOOKUP(K1592,'FIN CAL LOOKUP'!$A:$J,7,1),IF(I1592="Complete",VLOOKUP(J1592,'FIN CAL LOOKUP'!$A:$J,7,1),VLOOKUP(D1592,'FIN CAL LOOKUP'!$A:$J,7,1))),"Not Applicable")</f>
        <v>JUL, FY24</v>
      </c>
      <c r="N1592" s="8" t="str">
        <f>IFERROR(IF(I1592="Booked",VLOOKUP(K1592,'FIN CAL LOOKUP'!$A:$J,10,1),IF(I1592="Complete",VLOOKUP(J1592,'FIN CAL LOOKUP'!$A:$J,10,1),VLOOKUP(D1592,'FIN CAL LOOKUP'!$A:$J,10,1))),"Not Applicable")</f>
        <v>Q1, FY24</v>
      </c>
    </row>
    <row r="1593" spans="1:14" x14ac:dyDescent="0.25">
      <c r="A1593" t="s">
        <v>24</v>
      </c>
      <c r="B1593" t="s">
        <v>1422</v>
      </c>
      <c r="C1593" t="s">
        <v>16</v>
      </c>
      <c r="D1593" s="3">
        <v>44991</v>
      </c>
      <c r="E1593" t="s">
        <v>334</v>
      </c>
      <c r="F1593" t="s">
        <v>335</v>
      </c>
      <c r="G1593" t="s">
        <v>336</v>
      </c>
      <c r="H1593" t="s">
        <v>4</v>
      </c>
      <c r="I1593" t="s">
        <v>17</v>
      </c>
      <c r="J1593" s="3">
        <v>44995</v>
      </c>
      <c r="K1593" s="3">
        <v>44960</v>
      </c>
      <c r="M1593" s="8" t="str">
        <f>IFERROR(IF(I1593="Booked",VLOOKUP(K1593,'FIN CAL LOOKUP'!$A:$J,7,1),IF(I1593="Complete",VLOOKUP(J1593,'FIN CAL LOOKUP'!$A:$J,7,1),VLOOKUP(D1593,'FIN CAL LOOKUP'!$A:$J,7,1))),"Not Applicable")</f>
        <v>MAR, FY23</v>
      </c>
      <c r="N1593" s="8" t="str">
        <f>IFERROR(IF(I1593="Booked",VLOOKUP(K1593,'FIN CAL LOOKUP'!$A:$J,10,1),IF(I1593="Complete",VLOOKUP(J1593,'FIN CAL LOOKUP'!$A:$J,10,1),VLOOKUP(D1593,'FIN CAL LOOKUP'!$A:$J,10,1))),"Not Applicable")</f>
        <v>Q3, FY23</v>
      </c>
    </row>
    <row r="1594" spans="1:14" x14ac:dyDescent="0.25">
      <c r="A1594" t="s">
        <v>24</v>
      </c>
      <c r="B1594" t="s">
        <v>1422</v>
      </c>
      <c r="C1594" t="s">
        <v>16</v>
      </c>
      <c r="D1594" s="3">
        <v>44991</v>
      </c>
      <c r="E1594" t="s">
        <v>334</v>
      </c>
      <c r="F1594" t="s">
        <v>335</v>
      </c>
      <c r="G1594" t="s">
        <v>336</v>
      </c>
      <c r="H1594" t="s">
        <v>7</v>
      </c>
      <c r="I1594" t="s">
        <v>17</v>
      </c>
      <c r="J1594" s="3">
        <v>45145</v>
      </c>
      <c r="K1594" s="3">
        <v>44960</v>
      </c>
      <c r="M1594" s="8" t="str">
        <f>IFERROR(IF(I1594="Booked",VLOOKUP(K1594,'FIN CAL LOOKUP'!$A:$J,7,1),IF(I1594="Complete",VLOOKUP(J1594,'FIN CAL LOOKUP'!$A:$J,7,1),VLOOKUP(D1594,'FIN CAL LOOKUP'!$A:$J,7,1))),"Not Applicable")</f>
        <v>AUG, FY24</v>
      </c>
      <c r="N1594" s="8" t="str">
        <f>IFERROR(IF(I1594="Booked",VLOOKUP(K1594,'FIN CAL LOOKUP'!$A:$J,10,1),IF(I1594="Complete",VLOOKUP(J1594,'FIN CAL LOOKUP'!$A:$J,10,1),VLOOKUP(D1594,'FIN CAL LOOKUP'!$A:$J,10,1))),"Not Applicable")</f>
        <v>Q1, FY24</v>
      </c>
    </row>
    <row r="1595" spans="1:14" x14ac:dyDescent="0.25">
      <c r="A1595" t="s">
        <v>24</v>
      </c>
      <c r="B1595" t="s">
        <v>1422</v>
      </c>
      <c r="C1595" t="s">
        <v>16</v>
      </c>
      <c r="D1595" s="3">
        <v>44991</v>
      </c>
      <c r="E1595" t="s">
        <v>334</v>
      </c>
      <c r="F1595" t="s">
        <v>335</v>
      </c>
      <c r="G1595" t="s">
        <v>336</v>
      </c>
      <c r="H1595" t="s">
        <v>1366</v>
      </c>
      <c r="I1595" t="s">
        <v>5</v>
      </c>
      <c r="J1595" s="3"/>
      <c r="K1595" s="3">
        <v>45802</v>
      </c>
      <c r="M1595" s="8" t="str">
        <f>IFERROR(IF(I1595="Booked",VLOOKUP(K1595,'FIN CAL LOOKUP'!$A:$J,7,1),IF(I1595="Complete",VLOOKUP(J1595,'FIN CAL LOOKUP'!$A:$J,7,1),VLOOKUP(D1595,'FIN CAL LOOKUP'!$A:$J,7,1))),"Not Applicable")</f>
        <v>MAY, FY25</v>
      </c>
      <c r="N1595" s="8" t="str">
        <f>IFERROR(IF(I1595="Booked",VLOOKUP(K1595,'FIN CAL LOOKUP'!$A:$J,10,1),IF(I1595="Complete",VLOOKUP(J1595,'FIN CAL LOOKUP'!$A:$J,10,1),VLOOKUP(D1595,'FIN CAL LOOKUP'!$A:$J,10,1))),"Not Applicable")</f>
        <v>Q4, FY25</v>
      </c>
    </row>
    <row r="1596" spans="1:14" x14ac:dyDescent="0.25">
      <c r="A1596" t="s">
        <v>24</v>
      </c>
      <c r="B1596" t="s">
        <v>1422</v>
      </c>
      <c r="C1596" t="s">
        <v>16</v>
      </c>
      <c r="D1596" s="3">
        <v>44991</v>
      </c>
      <c r="E1596" t="s">
        <v>334</v>
      </c>
      <c r="F1596" t="s">
        <v>335</v>
      </c>
      <c r="G1596" t="s">
        <v>336</v>
      </c>
      <c r="H1596" t="s">
        <v>1366</v>
      </c>
      <c r="I1596" t="s">
        <v>17</v>
      </c>
      <c r="J1596" s="3">
        <v>45481</v>
      </c>
      <c r="K1596" s="3">
        <v>45351</v>
      </c>
      <c r="M1596" s="8" t="str">
        <f>IFERROR(IF(I1596="Booked",VLOOKUP(K1596,'FIN CAL LOOKUP'!$A:$J,7,1),IF(I1596="Complete",VLOOKUP(J1596,'FIN CAL LOOKUP'!$A:$J,7,1),VLOOKUP(D1596,'FIN CAL LOOKUP'!$A:$J,7,1))),"Not Applicable")</f>
        <v>JUL, FY25</v>
      </c>
      <c r="N1596" s="8" t="str">
        <f>IFERROR(IF(I1596="Booked",VLOOKUP(K1596,'FIN CAL LOOKUP'!$A:$J,10,1),IF(I1596="Complete",VLOOKUP(J1596,'FIN CAL LOOKUP'!$A:$J,10,1),VLOOKUP(D1596,'FIN CAL LOOKUP'!$A:$J,10,1))),"Not Applicable")</f>
        <v>Q1, FY25</v>
      </c>
    </row>
    <row r="1597" spans="1:14" x14ac:dyDescent="0.25">
      <c r="A1597" t="s">
        <v>24</v>
      </c>
      <c r="B1597" t="s">
        <v>1422</v>
      </c>
      <c r="C1597" t="s">
        <v>16</v>
      </c>
      <c r="D1597" s="3">
        <v>44991</v>
      </c>
      <c r="E1597" t="s">
        <v>334</v>
      </c>
      <c r="F1597" t="s">
        <v>335</v>
      </c>
      <c r="G1597" t="s">
        <v>336</v>
      </c>
      <c r="H1597" t="s">
        <v>1367</v>
      </c>
      <c r="I1597" t="s">
        <v>17</v>
      </c>
      <c r="J1597" s="3">
        <v>45500</v>
      </c>
      <c r="K1597" s="3">
        <v>45351</v>
      </c>
      <c r="M1597" s="8" t="str">
        <f>IFERROR(IF(I1597="Booked",VLOOKUP(K1597,'FIN CAL LOOKUP'!$A:$J,7,1),IF(I1597="Complete",VLOOKUP(J1597,'FIN CAL LOOKUP'!$A:$J,7,1),VLOOKUP(D1597,'FIN CAL LOOKUP'!$A:$J,7,1))),"Not Applicable")</f>
        <v>JUL, FY25</v>
      </c>
      <c r="N1597" s="8" t="str">
        <f>IFERROR(IF(I1597="Booked",VLOOKUP(K1597,'FIN CAL LOOKUP'!$A:$J,10,1),IF(I1597="Complete",VLOOKUP(J1597,'FIN CAL LOOKUP'!$A:$J,10,1),VLOOKUP(D1597,'FIN CAL LOOKUP'!$A:$J,10,1))),"Not Applicable")</f>
        <v>Q1, FY25</v>
      </c>
    </row>
    <row r="1598" spans="1:14" x14ac:dyDescent="0.25">
      <c r="A1598" t="s">
        <v>24</v>
      </c>
      <c r="B1598" t="s">
        <v>1422</v>
      </c>
      <c r="C1598" t="s">
        <v>16</v>
      </c>
      <c r="D1598" s="3">
        <v>44991</v>
      </c>
      <c r="E1598" t="s">
        <v>334</v>
      </c>
      <c r="F1598" t="s">
        <v>335</v>
      </c>
      <c r="G1598" t="s">
        <v>336</v>
      </c>
      <c r="H1598" t="s">
        <v>1368</v>
      </c>
      <c r="I1598" t="s">
        <v>17</v>
      </c>
      <c r="J1598" s="3">
        <v>45500</v>
      </c>
      <c r="K1598" s="3">
        <v>45351</v>
      </c>
      <c r="M1598" s="8" t="str">
        <f>IFERROR(IF(I1598="Booked",VLOOKUP(K1598,'FIN CAL LOOKUP'!$A:$J,7,1),IF(I1598="Complete",VLOOKUP(J1598,'FIN CAL LOOKUP'!$A:$J,7,1),VLOOKUP(D1598,'FIN CAL LOOKUP'!$A:$J,7,1))),"Not Applicable")</f>
        <v>JUL, FY25</v>
      </c>
      <c r="N1598" s="8" t="str">
        <f>IFERROR(IF(I1598="Booked",VLOOKUP(K1598,'FIN CAL LOOKUP'!$A:$J,10,1),IF(I1598="Complete",VLOOKUP(J1598,'FIN CAL LOOKUP'!$A:$J,10,1),VLOOKUP(D1598,'FIN CAL LOOKUP'!$A:$J,10,1))),"Not Applicable")</f>
        <v>Q1, FY25</v>
      </c>
    </row>
    <row r="1599" spans="1:14" x14ac:dyDescent="0.25">
      <c r="A1599" t="s">
        <v>24</v>
      </c>
      <c r="B1599" t="s">
        <v>1422</v>
      </c>
      <c r="C1599" t="s">
        <v>16</v>
      </c>
      <c r="D1599" s="3">
        <v>44991</v>
      </c>
      <c r="E1599" t="s">
        <v>334</v>
      </c>
      <c r="F1599" t="s">
        <v>335</v>
      </c>
      <c r="G1599" t="s">
        <v>336</v>
      </c>
      <c r="H1599" t="s">
        <v>1369</v>
      </c>
      <c r="I1599" t="s">
        <v>17</v>
      </c>
      <c r="J1599" s="3">
        <v>45500</v>
      </c>
      <c r="K1599" s="3">
        <v>45351</v>
      </c>
      <c r="M1599" s="8" t="str">
        <f>IFERROR(IF(I1599="Booked",VLOOKUP(K1599,'FIN CAL LOOKUP'!$A:$J,7,1),IF(I1599="Complete",VLOOKUP(J1599,'FIN CAL LOOKUP'!$A:$J,7,1),VLOOKUP(D1599,'FIN CAL LOOKUP'!$A:$J,7,1))),"Not Applicable")</f>
        <v>JUL, FY25</v>
      </c>
      <c r="N1599" s="8" t="str">
        <f>IFERROR(IF(I1599="Booked",VLOOKUP(K1599,'FIN CAL LOOKUP'!$A:$J,10,1),IF(I1599="Complete",VLOOKUP(J1599,'FIN CAL LOOKUP'!$A:$J,10,1),VLOOKUP(D1599,'FIN CAL LOOKUP'!$A:$J,10,1))),"Not Applicable")</f>
        <v>Q1, FY25</v>
      </c>
    </row>
    <row r="1600" spans="1:14" x14ac:dyDescent="0.25">
      <c r="A1600" t="s">
        <v>24</v>
      </c>
      <c r="B1600" t="s">
        <v>1422</v>
      </c>
      <c r="C1600" t="s">
        <v>16</v>
      </c>
      <c r="D1600" s="3">
        <v>44991</v>
      </c>
      <c r="E1600" t="s">
        <v>334</v>
      </c>
      <c r="F1600" t="s">
        <v>335</v>
      </c>
      <c r="G1600" t="s">
        <v>336</v>
      </c>
      <c r="H1600" t="s">
        <v>1370</v>
      </c>
      <c r="I1600" t="s">
        <v>17</v>
      </c>
      <c r="J1600" s="3">
        <v>45500</v>
      </c>
      <c r="K1600" s="3">
        <v>45351</v>
      </c>
      <c r="M1600" s="8" t="str">
        <f>IFERROR(IF(I1600="Booked",VLOOKUP(K1600,'FIN CAL LOOKUP'!$A:$J,7,1),IF(I1600="Complete",VLOOKUP(J1600,'FIN CAL LOOKUP'!$A:$J,7,1),VLOOKUP(D1600,'FIN CAL LOOKUP'!$A:$J,7,1))),"Not Applicable")</f>
        <v>JUL, FY25</v>
      </c>
      <c r="N1600" s="8" t="str">
        <f>IFERROR(IF(I1600="Booked",VLOOKUP(K1600,'FIN CAL LOOKUP'!$A:$J,10,1),IF(I1600="Complete",VLOOKUP(J1600,'FIN CAL LOOKUP'!$A:$J,10,1),VLOOKUP(D1600,'FIN CAL LOOKUP'!$A:$J,10,1))),"Not Applicable")</f>
        <v>Q1, FY25</v>
      </c>
    </row>
    <row r="1601" spans="1:14" x14ac:dyDescent="0.25">
      <c r="A1601" t="s">
        <v>24</v>
      </c>
      <c r="B1601" t="s">
        <v>1422</v>
      </c>
      <c r="C1601" t="s">
        <v>16</v>
      </c>
      <c r="D1601" s="3">
        <v>44991</v>
      </c>
      <c r="E1601" t="s">
        <v>334</v>
      </c>
      <c r="F1601" t="s">
        <v>335</v>
      </c>
      <c r="G1601" t="s">
        <v>336</v>
      </c>
      <c r="H1601" t="s">
        <v>8</v>
      </c>
      <c r="I1601" t="s">
        <v>17</v>
      </c>
      <c r="J1601" s="3">
        <v>44995</v>
      </c>
      <c r="K1601" s="3">
        <v>44960</v>
      </c>
      <c r="M1601" s="8" t="str">
        <f>IFERROR(IF(I1601="Booked",VLOOKUP(K1601,'FIN CAL LOOKUP'!$A:$J,7,1),IF(I1601="Complete",VLOOKUP(J1601,'FIN CAL LOOKUP'!$A:$J,7,1),VLOOKUP(D1601,'FIN CAL LOOKUP'!$A:$J,7,1))),"Not Applicable")</f>
        <v>MAR, FY23</v>
      </c>
      <c r="N1601" s="8" t="str">
        <f>IFERROR(IF(I1601="Booked",VLOOKUP(K1601,'FIN CAL LOOKUP'!$A:$J,10,1),IF(I1601="Complete",VLOOKUP(J1601,'FIN CAL LOOKUP'!$A:$J,10,1),VLOOKUP(D1601,'FIN CAL LOOKUP'!$A:$J,10,1))),"Not Applicable")</f>
        <v>Q3, FY23</v>
      </c>
    </row>
    <row r="1602" spans="1:14" x14ac:dyDescent="0.25">
      <c r="A1602" t="s">
        <v>24</v>
      </c>
      <c r="B1602" t="s">
        <v>1422</v>
      </c>
      <c r="C1602" t="s">
        <v>16</v>
      </c>
      <c r="D1602" s="3">
        <v>44991</v>
      </c>
      <c r="E1602" t="s">
        <v>334</v>
      </c>
      <c r="F1602" t="s">
        <v>335</v>
      </c>
      <c r="G1602" t="s">
        <v>336</v>
      </c>
      <c r="H1602" t="s">
        <v>9</v>
      </c>
      <c r="I1602" t="s">
        <v>17</v>
      </c>
      <c r="J1602" s="3">
        <v>44995</v>
      </c>
      <c r="K1602" s="3">
        <v>44960</v>
      </c>
      <c r="M1602" s="8" t="str">
        <f>IFERROR(IF(I1602="Booked",VLOOKUP(K1602,'FIN CAL LOOKUP'!$A:$J,7,1),IF(I1602="Complete",VLOOKUP(J1602,'FIN CAL LOOKUP'!$A:$J,7,1),VLOOKUP(D1602,'FIN CAL LOOKUP'!$A:$J,7,1))),"Not Applicable")</f>
        <v>MAR, FY23</v>
      </c>
      <c r="N1602" s="8" t="str">
        <f>IFERROR(IF(I1602="Booked",VLOOKUP(K1602,'FIN CAL LOOKUP'!$A:$J,10,1),IF(I1602="Complete",VLOOKUP(J1602,'FIN CAL LOOKUP'!$A:$J,10,1),VLOOKUP(D1602,'FIN CAL LOOKUP'!$A:$J,10,1))),"Not Applicable")</f>
        <v>Q3, FY23</v>
      </c>
    </row>
    <row r="1603" spans="1:14" x14ac:dyDescent="0.25">
      <c r="A1603" t="s">
        <v>24</v>
      </c>
      <c r="B1603" t="s">
        <v>1422</v>
      </c>
      <c r="C1603" t="s">
        <v>16</v>
      </c>
      <c r="D1603" s="3">
        <v>44991</v>
      </c>
      <c r="E1603" t="s">
        <v>334</v>
      </c>
      <c r="F1603" t="s">
        <v>335</v>
      </c>
      <c r="G1603" t="s">
        <v>336</v>
      </c>
      <c r="H1603" t="s">
        <v>10</v>
      </c>
      <c r="I1603" t="s">
        <v>17</v>
      </c>
      <c r="J1603" s="3">
        <v>44995</v>
      </c>
      <c r="K1603" s="3">
        <v>44960</v>
      </c>
      <c r="M1603" s="8" t="str">
        <f>IFERROR(IF(I1603="Booked",VLOOKUP(K1603,'FIN CAL LOOKUP'!$A:$J,7,1),IF(I1603="Complete",VLOOKUP(J1603,'FIN CAL LOOKUP'!$A:$J,7,1),VLOOKUP(D1603,'FIN CAL LOOKUP'!$A:$J,7,1))),"Not Applicable")</f>
        <v>MAR, FY23</v>
      </c>
      <c r="N1603" s="8" t="str">
        <f>IFERROR(IF(I1603="Booked",VLOOKUP(K1603,'FIN CAL LOOKUP'!$A:$J,10,1),IF(I1603="Complete",VLOOKUP(J1603,'FIN CAL LOOKUP'!$A:$J,10,1),VLOOKUP(D1603,'FIN CAL LOOKUP'!$A:$J,10,1))),"Not Applicable")</f>
        <v>Q3, FY23</v>
      </c>
    </row>
    <row r="1604" spans="1:14" x14ac:dyDescent="0.25">
      <c r="A1604" t="s">
        <v>24</v>
      </c>
      <c r="B1604" t="s">
        <v>1422</v>
      </c>
      <c r="C1604" t="s">
        <v>16</v>
      </c>
      <c r="D1604" s="3">
        <v>44991</v>
      </c>
      <c r="E1604" t="s">
        <v>334</v>
      </c>
      <c r="F1604" t="s">
        <v>335</v>
      </c>
      <c r="G1604" t="s">
        <v>336</v>
      </c>
      <c r="H1604" t="s">
        <v>10</v>
      </c>
      <c r="I1604" t="s">
        <v>17</v>
      </c>
      <c r="J1604" s="3">
        <v>45145</v>
      </c>
      <c r="K1604" s="3">
        <v>45145</v>
      </c>
      <c r="M1604" s="8" t="str">
        <f>IFERROR(IF(I1604="Booked",VLOOKUP(K1604,'FIN CAL LOOKUP'!$A:$J,7,1),IF(I1604="Complete",VLOOKUP(J1604,'FIN CAL LOOKUP'!$A:$J,7,1),VLOOKUP(D1604,'FIN CAL LOOKUP'!$A:$J,7,1))),"Not Applicable")</f>
        <v>AUG, FY24</v>
      </c>
      <c r="N1604" s="8" t="str">
        <f>IFERROR(IF(I1604="Booked",VLOOKUP(K1604,'FIN CAL LOOKUP'!$A:$J,10,1),IF(I1604="Complete",VLOOKUP(J1604,'FIN CAL LOOKUP'!$A:$J,10,1),VLOOKUP(D1604,'FIN CAL LOOKUP'!$A:$J,10,1))),"Not Applicable")</f>
        <v>Q1, FY24</v>
      </c>
    </row>
    <row r="1605" spans="1:14" x14ac:dyDescent="0.25">
      <c r="A1605" t="s">
        <v>24</v>
      </c>
      <c r="B1605" t="s">
        <v>1422</v>
      </c>
      <c r="C1605" t="s">
        <v>16</v>
      </c>
      <c r="D1605" s="3">
        <v>44991</v>
      </c>
      <c r="E1605" t="s">
        <v>334</v>
      </c>
      <c r="F1605" t="s">
        <v>335</v>
      </c>
      <c r="G1605" t="s">
        <v>336</v>
      </c>
      <c r="H1605" t="s">
        <v>11</v>
      </c>
      <c r="I1605" t="s">
        <v>17</v>
      </c>
      <c r="J1605" s="3">
        <v>44995</v>
      </c>
      <c r="K1605" s="3">
        <v>44960</v>
      </c>
      <c r="M1605" s="8" t="str">
        <f>IFERROR(IF(I1605="Booked",VLOOKUP(K1605,'FIN CAL LOOKUP'!$A:$J,7,1),IF(I1605="Complete",VLOOKUP(J1605,'FIN CAL LOOKUP'!$A:$J,7,1),VLOOKUP(D1605,'FIN CAL LOOKUP'!$A:$J,7,1))),"Not Applicable")</f>
        <v>MAR, FY23</v>
      </c>
      <c r="N1605" s="8" t="str">
        <f>IFERROR(IF(I1605="Booked",VLOOKUP(K1605,'FIN CAL LOOKUP'!$A:$J,10,1),IF(I1605="Complete",VLOOKUP(J1605,'FIN CAL LOOKUP'!$A:$J,10,1),VLOOKUP(D1605,'FIN CAL LOOKUP'!$A:$J,10,1))),"Not Applicable")</f>
        <v>Q3, FY23</v>
      </c>
    </row>
    <row r="1606" spans="1:14" x14ac:dyDescent="0.25">
      <c r="A1606" t="s">
        <v>41</v>
      </c>
      <c r="B1606" t="s">
        <v>485</v>
      </c>
      <c r="C1606" t="s">
        <v>124</v>
      </c>
      <c r="D1606" s="3">
        <v>44991</v>
      </c>
      <c r="E1606" t="s">
        <v>337</v>
      </c>
      <c r="F1606" t="s">
        <v>338</v>
      </c>
      <c r="G1606" t="s">
        <v>1538</v>
      </c>
      <c r="H1606" t="s">
        <v>4</v>
      </c>
      <c r="I1606" t="s">
        <v>17</v>
      </c>
      <c r="J1606" s="3">
        <v>45090</v>
      </c>
      <c r="K1606" s="3">
        <v>44987</v>
      </c>
      <c r="M1606" s="8" t="str">
        <f>IFERROR(IF(I1606="Booked",VLOOKUP(K1606,'FIN CAL LOOKUP'!$A:$J,7,1),IF(I1606="Complete",VLOOKUP(J1606,'FIN CAL LOOKUP'!$A:$J,7,1),VLOOKUP(D1606,'FIN CAL LOOKUP'!$A:$J,7,1))),"Not Applicable")</f>
        <v>JUN, FY23</v>
      </c>
      <c r="N1606" s="8" t="str">
        <f>IFERROR(IF(I1606="Booked",VLOOKUP(K1606,'FIN CAL LOOKUP'!$A:$J,10,1),IF(I1606="Complete",VLOOKUP(J1606,'FIN CAL LOOKUP'!$A:$J,10,1),VLOOKUP(D1606,'FIN CAL LOOKUP'!$A:$J,10,1))),"Not Applicable")</f>
        <v>Q4, FY23</v>
      </c>
    </row>
    <row r="1607" spans="1:14" x14ac:dyDescent="0.25">
      <c r="A1607" t="s">
        <v>41</v>
      </c>
      <c r="B1607" t="s">
        <v>485</v>
      </c>
      <c r="C1607" t="s">
        <v>124</v>
      </c>
      <c r="D1607" s="3">
        <v>44991</v>
      </c>
      <c r="E1607" t="s">
        <v>337</v>
      </c>
      <c r="F1607" t="s">
        <v>338</v>
      </c>
      <c r="G1607" t="s">
        <v>1538</v>
      </c>
      <c r="H1607" t="s">
        <v>7</v>
      </c>
      <c r="I1607" t="s">
        <v>17</v>
      </c>
      <c r="J1607" s="3">
        <v>45090</v>
      </c>
      <c r="K1607" s="3">
        <v>44987</v>
      </c>
      <c r="M1607" s="8" t="str">
        <f>IFERROR(IF(I1607="Booked",VLOOKUP(K1607,'FIN CAL LOOKUP'!$A:$J,7,1),IF(I1607="Complete",VLOOKUP(J1607,'FIN CAL LOOKUP'!$A:$J,7,1),VLOOKUP(D1607,'FIN CAL LOOKUP'!$A:$J,7,1))),"Not Applicable")</f>
        <v>JUN, FY23</v>
      </c>
      <c r="N1607" s="8" t="str">
        <f>IFERROR(IF(I1607="Booked",VLOOKUP(K1607,'FIN CAL LOOKUP'!$A:$J,10,1),IF(I1607="Complete",VLOOKUP(J1607,'FIN CAL LOOKUP'!$A:$J,10,1),VLOOKUP(D1607,'FIN CAL LOOKUP'!$A:$J,10,1))),"Not Applicable")</f>
        <v>Q4, FY23</v>
      </c>
    </row>
    <row r="1608" spans="1:14" x14ac:dyDescent="0.25">
      <c r="A1608" t="s">
        <v>30</v>
      </c>
      <c r="B1608" t="s">
        <v>339</v>
      </c>
      <c r="C1608" t="s">
        <v>32</v>
      </c>
      <c r="D1608" s="3">
        <v>44984</v>
      </c>
      <c r="E1608" t="s">
        <v>340</v>
      </c>
      <c r="F1608" t="s">
        <v>341</v>
      </c>
      <c r="G1608" t="s">
        <v>342</v>
      </c>
      <c r="H1608" t="s">
        <v>4</v>
      </c>
      <c r="I1608" t="s">
        <v>17</v>
      </c>
      <c r="J1608" s="3">
        <v>44992</v>
      </c>
      <c r="K1608" s="3">
        <v>44911</v>
      </c>
      <c r="M1608" s="8" t="str">
        <f>IFERROR(IF(I1608="Booked",VLOOKUP(K1608,'FIN CAL LOOKUP'!$A:$J,7,1),IF(I1608="Complete",VLOOKUP(J1608,'FIN CAL LOOKUP'!$A:$J,7,1),VLOOKUP(D1608,'FIN CAL LOOKUP'!$A:$J,7,1))),"Not Applicable")</f>
        <v>MAR, FY23</v>
      </c>
      <c r="N1608" s="8" t="str">
        <f>IFERROR(IF(I1608="Booked",VLOOKUP(K1608,'FIN CAL LOOKUP'!$A:$J,10,1),IF(I1608="Complete",VLOOKUP(J1608,'FIN CAL LOOKUP'!$A:$J,10,1),VLOOKUP(D1608,'FIN CAL LOOKUP'!$A:$J,10,1))),"Not Applicable")</f>
        <v>Q3, FY23</v>
      </c>
    </row>
    <row r="1609" spans="1:14" x14ac:dyDescent="0.25">
      <c r="A1609" t="s">
        <v>30</v>
      </c>
      <c r="B1609" t="s">
        <v>339</v>
      </c>
      <c r="C1609" t="s">
        <v>32</v>
      </c>
      <c r="D1609" s="3">
        <v>44984</v>
      </c>
      <c r="E1609" t="s">
        <v>340</v>
      </c>
      <c r="F1609" t="s">
        <v>341</v>
      </c>
      <c r="G1609" t="s">
        <v>342</v>
      </c>
      <c r="H1609" t="s">
        <v>7</v>
      </c>
      <c r="I1609" t="s">
        <v>17</v>
      </c>
      <c r="J1609" s="3">
        <v>44992</v>
      </c>
      <c r="K1609" s="3">
        <v>44911</v>
      </c>
      <c r="M1609" s="8" t="str">
        <f>IFERROR(IF(I1609="Booked",VLOOKUP(K1609,'FIN CAL LOOKUP'!$A:$J,7,1),IF(I1609="Complete",VLOOKUP(J1609,'FIN CAL LOOKUP'!$A:$J,7,1),VLOOKUP(D1609,'FIN CAL LOOKUP'!$A:$J,7,1))),"Not Applicable")</f>
        <v>MAR, FY23</v>
      </c>
      <c r="N1609" s="8" t="str">
        <f>IFERROR(IF(I1609="Booked",VLOOKUP(K1609,'FIN CAL LOOKUP'!$A:$J,10,1),IF(I1609="Complete",VLOOKUP(J1609,'FIN CAL LOOKUP'!$A:$J,10,1),VLOOKUP(D1609,'FIN CAL LOOKUP'!$A:$J,10,1))),"Not Applicable")</f>
        <v>Q3, FY23</v>
      </c>
    </row>
    <row r="1610" spans="1:14" x14ac:dyDescent="0.25">
      <c r="A1610" t="s">
        <v>30</v>
      </c>
      <c r="B1610" t="s">
        <v>339</v>
      </c>
      <c r="C1610" t="s">
        <v>32</v>
      </c>
      <c r="D1610" s="3">
        <v>44984</v>
      </c>
      <c r="E1610" t="s">
        <v>340</v>
      </c>
      <c r="F1610" t="s">
        <v>341</v>
      </c>
      <c r="G1610" t="s">
        <v>342</v>
      </c>
      <c r="H1610" t="s">
        <v>1366</v>
      </c>
      <c r="I1610" t="s">
        <v>5</v>
      </c>
      <c r="J1610" s="3"/>
      <c r="K1610" s="3">
        <v>45748</v>
      </c>
      <c r="M1610" s="8" t="str">
        <f>IFERROR(IF(I1610="Booked",VLOOKUP(K1610,'FIN CAL LOOKUP'!$A:$J,7,1),IF(I1610="Complete",VLOOKUP(J1610,'FIN CAL LOOKUP'!$A:$J,7,1),VLOOKUP(D1610,'FIN CAL LOOKUP'!$A:$J,7,1))),"Not Applicable")</f>
        <v>APR, FY25</v>
      </c>
      <c r="N1610" s="8" t="str">
        <f>IFERROR(IF(I1610="Booked",VLOOKUP(K1610,'FIN CAL LOOKUP'!$A:$J,10,1),IF(I1610="Complete",VLOOKUP(J1610,'FIN CAL LOOKUP'!$A:$J,10,1),VLOOKUP(D1610,'FIN CAL LOOKUP'!$A:$J,10,1))),"Not Applicable")</f>
        <v>Q4, FY25</v>
      </c>
    </row>
    <row r="1611" spans="1:14" x14ac:dyDescent="0.25">
      <c r="A1611" t="s">
        <v>30</v>
      </c>
      <c r="B1611" t="s">
        <v>339</v>
      </c>
      <c r="C1611" t="s">
        <v>32</v>
      </c>
      <c r="D1611" s="3">
        <v>44984</v>
      </c>
      <c r="E1611" t="s">
        <v>340</v>
      </c>
      <c r="F1611" t="s">
        <v>341</v>
      </c>
      <c r="G1611" t="s">
        <v>342</v>
      </c>
      <c r="H1611" t="s">
        <v>1366</v>
      </c>
      <c r="I1611" t="s">
        <v>17</v>
      </c>
      <c r="J1611" s="3">
        <v>45427</v>
      </c>
      <c r="K1611" s="3">
        <v>45351</v>
      </c>
      <c r="M1611" s="8" t="str">
        <f>IFERROR(IF(I1611="Booked",VLOOKUP(K1611,'FIN CAL LOOKUP'!$A:$J,7,1),IF(I1611="Complete",VLOOKUP(J1611,'FIN CAL LOOKUP'!$A:$J,7,1),VLOOKUP(D1611,'FIN CAL LOOKUP'!$A:$J,7,1))),"Not Applicable")</f>
        <v>MAY, FY24</v>
      </c>
      <c r="N1611" s="8" t="str">
        <f>IFERROR(IF(I1611="Booked",VLOOKUP(K1611,'FIN CAL LOOKUP'!$A:$J,10,1),IF(I1611="Complete",VLOOKUP(J1611,'FIN CAL LOOKUP'!$A:$J,10,1),VLOOKUP(D1611,'FIN CAL LOOKUP'!$A:$J,10,1))),"Not Applicable")</f>
        <v>Q4, FY24</v>
      </c>
    </row>
    <row r="1612" spans="1:14" x14ac:dyDescent="0.25">
      <c r="A1612" t="s">
        <v>30</v>
      </c>
      <c r="B1612" t="s">
        <v>339</v>
      </c>
      <c r="C1612" t="s">
        <v>32</v>
      </c>
      <c r="D1612" s="3">
        <v>44984</v>
      </c>
      <c r="E1612" t="s">
        <v>340</v>
      </c>
      <c r="F1612" t="s">
        <v>341</v>
      </c>
      <c r="G1612" t="s">
        <v>342</v>
      </c>
      <c r="H1612" t="s">
        <v>1367</v>
      </c>
      <c r="I1612" t="s">
        <v>5</v>
      </c>
      <c r="J1612" s="3"/>
      <c r="K1612" s="3">
        <v>45746</v>
      </c>
      <c r="M1612" s="8" t="str">
        <f>IFERROR(IF(I1612="Booked",VLOOKUP(K1612,'FIN CAL LOOKUP'!$A:$J,7,1),IF(I1612="Complete",VLOOKUP(J1612,'FIN CAL LOOKUP'!$A:$J,7,1),VLOOKUP(D1612,'FIN CAL LOOKUP'!$A:$J,7,1))),"Not Applicable")</f>
        <v>MAR, FY25</v>
      </c>
      <c r="N1612" s="8" t="str">
        <f>IFERROR(IF(I1612="Booked",VLOOKUP(K1612,'FIN CAL LOOKUP'!$A:$J,10,1),IF(I1612="Complete",VLOOKUP(J1612,'FIN CAL LOOKUP'!$A:$J,10,1),VLOOKUP(D1612,'FIN CAL LOOKUP'!$A:$J,10,1))),"Not Applicable")</f>
        <v>Q3, FY25</v>
      </c>
    </row>
    <row r="1613" spans="1:14" x14ac:dyDescent="0.25">
      <c r="A1613" t="s">
        <v>30</v>
      </c>
      <c r="B1613" t="s">
        <v>339</v>
      </c>
      <c r="C1613" t="s">
        <v>32</v>
      </c>
      <c r="D1613" s="3">
        <v>44984</v>
      </c>
      <c r="E1613" t="s">
        <v>340</v>
      </c>
      <c r="F1613" t="s">
        <v>341</v>
      </c>
      <c r="G1613" t="s">
        <v>342</v>
      </c>
      <c r="H1613" t="s">
        <v>1367</v>
      </c>
      <c r="I1613" t="s">
        <v>17</v>
      </c>
      <c r="J1613" s="3">
        <v>45425</v>
      </c>
      <c r="K1613" s="3">
        <v>45351</v>
      </c>
      <c r="M1613" s="8" t="str">
        <f>IFERROR(IF(I1613="Booked",VLOOKUP(K1613,'FIN CAL LOOKUP'!$A:$J,7,1),IF(I1613="Complete",VLOOKUP(J1613,'FIN CAL LOOKUP'!$A:$J,7,1),VLOOKUP(D1613,'FIN CAL LOOKUP'!$A:$J,7,1))),"Not Applicable")</f>
        <v>MAY, FY24</v>
      </c>
      <c r="N1613" s="8" t="str">
        <f>IFERROR(IF(I1613="Booked",VLOOKUP(K1613,'FIN CAL LOOKUP'!$A:$J,10,1),IF(I1613="Complete",VLOOKUP(J1613,'FIN CAL LOOKUP'!$A:$J,10,1),VLOOKUP(D1613,'FIN CAL LOOKUP'!$A:$J,10,1))),"Not Applicable")</f>
        <v>Q4, FY24</v>
      </c>
    </row>
    <row r="1614" spans="1:14" x14ac:dyDescent="0.25">
      <c r="A1614" t="s">
        <v>30</v>
      </c>
      <c r="B1614" t="s">
        <v>339</v>
      </c>
      <c r="C1614" t="s">
        <v>32</v>
      </c>
      <c r="D1614" s="3">
        <v>44984</v>
      </c>
      <c r="E1614" t="s">
        <v>340</v>
      </c>
      <c r="F1614" t="s">
        <v>341</v>
      </c>
      <c r="G1614" t="s">
        <v>342</v>
      </c>
      <c r="H1614" t="s">
        <v>1368</v>
      </c>
      <c r="I1614" t="s">
        <v>5</v>
      </c>
      <c r="J1614" s="3"/>
      <c r="K1614" s="3">
        <v>45739</v>
      </c>
      <c r="M1614" s="8" t="str">
        <f>IFERROR(IF(I1614="Booked",VLOOKUP(K1614,'FIN CAL LOOKUP'!$A:$J,7,1),IF(I1614="Complete",VLOOKUP(J1614,'FIN CAL LOOKUP'!$A:$J,7,1),VLOOKUP(D1614,'FIN CAL LOOKUP'!$A:$J,7,1))),"Not Applicable")</f>
        <v>MAR, FY25</v>
      </c>
      <c r="N1614" s="8" t="str">
        <f>IFERROR(IF(I1614="Booked",VLOOKUP(K1614,'FIN CAL LOOKUP'!$A:$J,10,1),IF(I1614="Complete",VLOOKUP(J1614,'FIN CAL LOOKUP'!$A:$J,10,1),VLOOKUP(D1614,'FIN CAL LOOKUP'!$A:$J,10,1))),"Not Applicable")</f>
        <v>Q3, FY25</v>
      </c>
    </row>
    <row r="1615" spans="1:14" x14ac:dyDescent="0.25">
      <c r="A1615" t="s">
        <v>30</v>
      </c>
      <c r="B1615" t="s">
        <v>339</v>
      </c>
      <c r="C1615" t="s">
        <v>32</v>
      </c>
      <c r="D1615" s="3">
        <v>44984</v>
      </c>
      <c r="E1615" t="s">
        <v>340</v>
      </c>
      <c r="F1615" t="s">
        <v>341</v>
      </c>
      <c r="G1615" t="s">
        <v>342</v>
      </c>
      <c r="H1615" t="s">
        <v>1368</v>
      </c>
      <c r="I1615" t="s">
        <v>17</v>
      </c>
      <c r="J1615" s="3">
        <v>45418</v>
      </c>
      <c r="K1615" s="3">
        <v>45351</v>
      </c>
      <c r="M1615" s="8" t="str">
        <f>IFERROR(IF(I1615="Booked",VLOOKUP(K1615,'FIN CAL LOOKUP'!$A:$J,7,1),IF(I1615="Complete",VLOOKUP(J1615,'FIN CAL LOOKUP'!$A:$J,7,1),VLOOKUP(D1615,'FIN CAL LOOKUP'!$A:$J,7,1))),"Not Applicable")</f>
        <v>MAY, FY24</v>
      </c>
      <c r="N1615" s="8" t="str">
        <f>IFERROR(IF(I1615="Booked",VLOOKUP(K1615,'FIN CAL LOOKUP'!$A:$J,10,1),IF(I1615="Complete",VLOOKUP(J1615,'FIN CAL LOOKUP'!$A:$J,10,1),VLOOKUP(D1615,'FIN CAL LOOKUP'!$A:$J,10,1))),"Not Applicable")</f>
        <v>Q4, FY24</v>
      </c>
    </row>
    <row r="1616" spans="1:14" x14ac:dyDescent="0.25">
      <c r="A1616" t="s">
        <v>30</v>
      </c>
      <c r="B1616" t="s">
        <v>339</v>
      </c>
      <c r="C1616" t="s">
        <v>32</v>
      </c>
      <c r="D1616" s="3">
        <v>44984</v>
      </c>
      <c r="E1616" t="s">
        <v>340</v>
      </c>
      <c r="F1616" t="s">
        <v>341</v>
      </c>
      <c r="G1616" t="s">
        <v>342</v>
      </c>
      <c r="H1616" t="s">
        <v>1369</v>
      </c>
      <c r="I1616" t="s">
        <v>5</v>
      </c>
      <c r="J1616" s="3"/>
      <c r="K1616" s="3">
        <v>45755</v>
      </c>
      <c r="M1616" s="8" t="str">
        <f>IFERROR(IF(I1616="Booked",VLOOKUP(K1616,'FIN CAL LOOKUP'!$A:$J,7,1),IF(I1616="Complete",VLOOKUP(J1616,'FIN CAL LOOKUP'!$A:$J,7,1),VLOOKUP(D1616,'FIN CAL LOOKUP'!$A:$J,7,1))),"Not Applicable")</f>
        <v>APR, FY25</v>
      </c>
      <c r="N1616" s="8" t="str">
        <f>IFERROR(IF(I1616="Booked",VLOOKUP(K1616,'FIN CAL LOOKUP'!$A:$J,10,1),IF(I1616="Complete",VLOOKUP(J1616,'FIN CAL LOOKUP'!$A:$J,10,1),VLOOKUP(D1616,'FIN CAL LOOKUP'!$A:$J,10,1))),"Not Applicable")</f>
        <v>Q4, FY25</v>
      </c>
    </row>
    <row r="1617" spans="1:14" x14ac:dyDescent="0.25">
      <c r="A1617" t="s">
        <v>30</v>
      </c>
      <c r="B1617" t="s">
        <v>339</v>
      </c>
      <c r="C1617" t="s">
        <v>32</v>
      </c>
      <c r="D1617" s="3">
        <v>44984</v>
      </c>
      <c r="E1617" t="s">
        <v>340</v>
      </c>
      <c r="F1617" t="s">
        <v>341</v>
      </c>
      <c r="G1617" t="s">
        <v>342</v>
      </c>
      <c r="H1617" t="s">
        <v>1369</v>
      </c>
      <c r="I1617" t="s">
        <v>17</v>
      </c>
      <c r="J1617" s="3">
        <v>45434</v>
      </c>
      <c r="K1617" s="3">
        <v>45351</v>
      </c>
      <c r="M1617" s="8" t="str">
        <f>IFERROR(IF(I1617="Booked",VLOOKUP(K1617,'FIN CAL LOOKUP'!$A:$J,7,1),IF(I1617="Complete",VLOOKUP(J1617,'FIN CAL LOOKUP'!$A:$J,7,1),VLOOKUP(D1617,'FIN CAL LOOKUP'!$A:$J,7,1))),"Not Applicable")</f>
        <v>MAY, FY24</v>
      </c>
      <c r="N1617" s="8" t="str">
        <f>IFERROR(IF(I1617="Booked",VLOOKUP(K1617,'FIN CAL LOOKUP'!$A:$J,10,1),IF(I1617="Complete",VLOOKUP(J1617,'FIN CAL LOOKUP'!$A:$J,10,1),VLOOKUP(D1617,'FIN CAL LOOKUP'!$A:$J,10,1))),"Not Applicable")</f>
        <v>Q4, FY24</v>
      </c>
    </row>
    <row r="1618" spans="1:14" x14ac:dyDescent="0.25">
      <c r="A1618" t="s">
        <v>30</v>
      </c>
      <c r="B1618" t="s">
        <v>339</v>
      </c>
      <c r="C1618" t="s">
        <v>32</v>
      </c>
      <c r="D1618" s="3">
        <v>44984</v>
      </c>
      <c r="E1618" t="s">
        <v>340</v>
      </c>
      <c r="F1618" t="s">
        <v>341</v>
      </c>
      <c r="G1618" t="s">
        <v>342</v>
      </c>
      <c r="H1618" t="s">
        <v>1370</v>
      </c>
      <c r="I1618" t="s">
        <v>5</v>
      </c>
      <c r="J1618" s="3"/>
      <c r="K1618" s="3">
        <v>45755</v>
      </c>
      <c r="M1618" s="8" t="str">
        <f>IFERROR(IF(I1618="Booked",VLOOKUP(K1618,'FIN CAL LOOKUP'!$A:$J,7,1),IF(I1618="Complete",VLOOKUP(J1618,'FIN CAL LOOKUP'!$A:$J,7,1),VLOOKUP(D1618,'FIN CAL LOOKUP'!$A:$J,7,1))),"Not Applicable")</f>
        <v>APR, FY25</v>
      </c>
      <c r="N1618" s="8" t="str">
        <f>IFERROR(IF(I1618="Booked",VLOOKUP(K1618,'FIN CAL LOOKUP'!$A:$J,10,1),IF(I1618="Complete",VLOOKUP(J1618,'FIN CAL LOOKUP'!$A:$J,10,1),VLOOKUP(D1618,'FIN CAL LOOKUP'!$A:$J,10,1))),"Not Applicable")</f>
        <v>Q4, FY25</v>
      </c>
    </row>
    <row r="1619" spans="1:14" x14ac:dyDescent="0.25">
      <c r="A1619" t="s">
        <v>30</v>
      </c>
      <c r="B1619" t="s">
        <v>339</v>
      </c>
      <c r="C1619" t="s">
        <v>32</v>
      </c>
      <c r="D1619" s="3">
        <v>44984</v>
      </c>
      <c r="E1619" t="s">
        <v>340</v>
      </c>
      <c r="F1619" t="s">
        <v>341</v>
      </c>
      <c r="G1619" t="s">
        <v>342</v>
      </c>
      <c r="H1619" t="s">
        <v>1370</v>
      </c>
      <c r="I1619" t="s">
        <v>17</v>
      </c>
      <c r="J1619" s="3">
        <v>45434</v>
      </c>
      <c r="K1619" s="3">
        <v>45351</v>
      </c>
      <c r="M1619" s="8" t="str">
        <f>IFERROR(IF(I1619="Booked",VLOOKUP(K1619,'FIN CAL LOOKUP'!$A:$J,7,1),IF(I1619="Complete",VLOOKUP(J1619,'FIN CAL LOOKUP'!$A:$J,7,1),VLOOKUP(D1619,'FIN CAL LOOKUP'!$A:$J,7,1))),"Not Applicable")</f>
        <v>MAY, FY24</v>
      </c>
      <c r="N1619" s="8" t="str">
        <f>IFERROR(IF(I1619="Booked",VLOOKUP(K1619,'FIN CAL LOOKUP'!$A:$J,10,1),IF(I1619="Complete",VLOOKUP(J1619,'FIN CAL LOOKUP'!$A:$J,10,1),VLOOKUP(D1619,'FIN CAL LOOKUP'!$A:$J,10,1))),"Not Applicable")</f>
        <v>Q4, FY24</v>
      </c>
    </row>
    <row r="1620" spans="1:14" x14ac:dyDescent="0.25">
      <c r="A1620" t="s">
        <v>30</v>
      </c>
      <c r="B1620" t="s">
        <v>339</v>
      </c>
      <c r="C1620" t="s">
        <v>32</v>
      </c>
      <c r="D1620" s="3">
        <v>44984</v>
      </c>
      <c r="E1620" t="s">
        <v>340</v>
      </c>
      <c r="F1620" t="s">
        <v>341</v>
      </c>
      <c r="G1620" t="s">
        <v>342</v>
      </c>
      <c r="H1620" t="s">
        <v>8</v>
      </c>
      <c r="I1620" t="s">
        <v>17</v>
      </c>
      <c r="J1620" s="3">
        <v>44991</v>
      </c>
      <c r="K1620" s="3">
        <v>44911</v>
      </c>
      <c r="M1620" s="8" t="str">
        <f>IFERROR(IF(I1620="Booked",VLOOKUP(K1620,'FIN CAL LOOKUP'!$A:$J,7,1),IF(I1620="Complete",VLOOKUP(J1620,'FIN CAL LOOKUP'!$A:$J,7,1),VLOOKUP(D1620,'FIN CAL LOOKUP'!$A:$J,7,1))),"Not Applicable")</f>
        <v>MAR, FY23</v>
      </c>
      <c r="N1620" s="8" t="str">
        <f>IFERROR(IF(I1620="Booked",VLOOKUP(K1620,'FIN CAL LOOKUP'!$A:$J,10,1),IF(I1620="Complete",VLOOKUP(J1620,'FIN CAL LOOKUP'!$A:$J,10,1),VLOOKUP(D1620,'FIN CAL LOOKUP'!$A:$J,10,1))),"Not Applicable")</f>
        <v>Q3, FY23</v>
      </c>
    </row>
    <row r="1621" spans="1:14" x14ac:dyDescent="0.25">
      <c r="A1621" t="s">
        <v>30</v>
      </c>
      <c r="B1621" t="s">
        <v>339</v>
      </c>
      <c r="C1621" t="s">
        <v>32</v>
      </c>
      <c r="D1621" s="3">
        <v>44984</v>
      </c>
      <c r="E1621" t="s">
        <v>340</v>
      </c>
      <c r="F1621" t="s">
        <v>341</v>
      </c>
      <c r="G1621" t="s">
        <v>342</v>
      </c>
      <c r="H1621" t="s">
        <v>9</v>
      </c>
      <c r="I1621" t="s">
        <v>17</v>
      </c>
      <c r="J1621" s="3">
        <v>44986</v>
      </c>
      <c r="K1621" s="3">
        <v>44911</v>
      </c>
      <c r="M1621" s="8" t="str">
        <f>IFERROR(IF(I1621="Booked",VLOOKUP(K1621,'FIN CAL LOOKUP'!$A:$J,7,1),IF(I1621="Complete",VLOOKUP(J1621,'FIN CAL LOOKUP'!$A:$J,7,1),VLOOKUP(D1621,'FIN CAL LOOKUP'!$A:$J,7,1))),"Not Applicable")</f>
        <v>MAR, FY23</v>
      </c>
      <c r="N1621" s="8" t="str">
        <f>IFERROR(IF(I1621="Booked",VLOOKUP(K1621,'FIN CAL LOOKUP'!$A:$J,10,1),IF(I1621="Complete",VLOOKUP(J1621,'FIN CAL LOOKUP'!$A:$J,10,1),VLOOKUP(D1621,'FIN CAL LOOKUP'!$A:$J,10,1))),"Not Applicable")</f>
        <v>Q3, FY23</v>
      </c>
    </row>
    <row r="1622" spans="1:14" x14ac:dyDescent="0.25">
      <c r="A1622" t="s">
        <v>30</v>
      </c>
      <c r="B1622" t="s">
        <v>339</v>
      </c>
      <c r="C1622" t="s">
        <v>32</v>
      </c>
      <c r="D1622" s="3">
        <v>44984</v>
      </c>
      <c r="E1622" t="s">
        <v>340</v>
      </c>
      <c r="F1622" t="s">
        <v>341</v>
      </c>
      <c r="G1622" t="s">
        <v>342</v>
      </c>
      <c r="H1622" t="s">
        <v>9</v>
      </c>
      <c r="I1622" t="s">
        <v>17</v>
      </c>
      <c r="J1622" s="3">
        <v>45161</v>
      </c>
      <c r="K1622" s="3">
        <v>45159</v>
      </c>
      <c r="M1622" s="8" t="str">
        <f>IFERROR(IF(I1622="Booked",VLOOKUP(K1622,'FIN CAL LOOKUP'!$A:$J,7,1),IF(I1622="Complete",VLOOKUP(J1622,'FIN CAL LOOKUP'!$A:$J,7,1),VLOOKUP(D1622,'FIN CAL LOOKUP'!$A:$J,7,1))),"Not Applicable")</f>
        <v>AUG, FY24</v>
      </c>
      <c r="N1622" s="8" t="str">
        <f>IFERROR(IF(I1622="Booked",VLOOKUP(K1622,'FIN CAL LOOKUP'!$A:$J,10,1),IF(I1622="Complete",VLOOKUP(J1622,'FIN CAL LOOKUP'!$A:$J,10,1),VLOOKUP(D1622,'FIN CAL LOOKUP'!$A:$J,10,1))),"Not Applicable")</f>
        <v>Q1, FY24</v>
      </c>
    </row>
    <row r="1623" spans="1:14" x14ac:dyDescent="0.25">
      <c r="A1623" t="s">
        <v>30</v>
      </c>
      <c r="B1623" t="s">
        <v>339</v>
      </c>
      <c r="C1623" t="s">
        <v>32</v>
      </c>
      <c r="D1623" s="3">
        <v>44984</v>
      </c>
      <c r="E1623" t="s">
        <v>340</v>
      </c>
      <c r="F1623" t="s">
        <v>341</v>
      </c>
      <c r="G1623" t="s">
        <v>342</v>
      </c>
      <c r="H1623" t="s">
        <v>10</v>
      </c>
      <c r="I1623" t="s">
        <v>17</v>
      </c>
      <c r="J1623" s="3">
        <v>44986</v>
      </c>
      <c r="K1623" s="3">
        <v>44911</v>
      </c>
      <c r="L1623" t="s">
        <v>344</v>
      </c>
      <c r="M1623" s="8" t="str">
        <f>IFERROR(IF(I1623="Booked",VLOOKUP(K1623,'FIN CAL LOOKUP'!$A:$J,7,1),IF(I1623="Complete",VLOOKUP(J1623,'FIN CAL LOOKUP'!$A:$J,7,1),VLOOKUP(D1623,'FIN CAL LOOKUP'!$A:$J,7,1))),"Not Applicable")</f>
        <v>MAR, FY23</v>
      </c>
      <c r="N1623" s="8" t="str">
        <f>IFERROR(IF(I1623="Booked",VLOOKUP(K1623,'FIN CAL LOOKUP'!$A:$J,10,1),IF(I1623="Complete",VLOOKUP(J1623,'FIN CAL LOOKUP'!$A:$J,10,1),VLOOKUP(D1623,'FIN CAL LOOKUP'!$A:$J,10,1))),"Not Applicable")</f>
        <v>Q3, FY23</v>
      </c>
    </row>
    <row r="1624" spans="1:14" x14ac:dyDescent="0.25">
      <c r="A1624" t="s">
        <v>30</v>
      </c>
      <c r="B1624" t="s">
        <v>339</v>
      </c>
      <c r="C1624" t="s">
        <v>32</v>
      </c>
      <c r="D1624" s="3">
        <v>44984</v>
      </c>
      <c r="E1624" t="s">
        <v>340</v>
      </c>
      <c r="F1624" t="s">
        <v>341</v>
      </c>
      <c r="G1624" t="s">
        <v>342</v>
      </c>
      <c r="H1624" t="s">
        <v>10</v>
      </c>
      <c r="I1624" t="s">
        <v>17</v>
      </c>
      <c r="J1624" s="3">
        <v>45232</v>
      </c>
      <c r="K1624" s="3">
        <v>45167</v>
      </c>
      <c r="L1624" t="s">
        <v>344</v>
      </c>
      <c r="M1624" s="8" t="str">
        <f>IFERROR(IF(I1624="Booked",VLOOKUP(K1624,'FIN CAL LOOKUP'!$A:$J,7,1),IF(I1624="Complete",VLOOKUP(J1624,'FIN CAL LOOKUP'!$A:$J,7,1),VLOOKUP(D1624,'FIN CAL LOOKUP'!$A:$J,7,1))),"Not Applicable")</f>
        <v>NOV, FY24</v>
      </c>
      <c r="N1624" s="8" t="str">
        <f>IFERROR(IF(I1624="Booked",VLOOKUP(K1624,'FIN CAL LOOKUP'!$A:$J,10,1),IF(I1624="Complete",VLOOKUP(J1624,'FIN CAL LOOKUP'!$A:$J,10,1),VLOOKUP(D1624,'FIN CAL LOOKUP'!$A:$J,10,1))),"Not Applicable")</f>
        <v>Q2, FY24</v>
      </c>
    </row>
    <row r="1625" spans="1:14" x14ac:dyDescent="0.25">
      <c r="A1625" t="s">
        <v>30</v>
      </c>
      <c r="B1625" t="s">
        <v>339</v>
      </c>
      <c r="C1625" t="s">
        <v>32</v>
      </c>
      <c r="D1625" s="3">
        <v>44984</v>
      </c>
      <c r="E1625" t="s">
        <v>340</v>
      </c>
      <c r="F1625" t="s">
        <v>341</v>
      </c>
      <c r="G1625" t="s">
        <v>342</v>
      </c>
      <c r="H1625" t="s">
        <v>11</v>
      </c>
      <c r="I1625" t="s">
        <v>17</v>
      </c>
      <c r="J1625" s="3">
        <v>44991</v>
      </c>
      <c r="K1625" s="3">
        <v>44911</v>
      </c>
      <c r="M1625" s="8" t="str">
        <f>IFERROR(IF(I1625="Booked",VLOOKUP(K1625,'FIN CAL LOOKUP'!$A:$J,7,1),IF(I1625="Complete",VLOOKUP(J1625,'FIN CAL LOOKUP'!$A:$J,7,1),VLOOKUP(D1625,'FIN CAL LOOKUP'!$A:$J,7,1))),"Not Applicable")</f>
        <v>MAR, FY23</v>
      </c>
      <c r="N1625" s="8" t="str">
        <f>IFERROR(IF(I1625="Booked",VLOOKUP(K1625,'FIN CAL LOOKUP'!$A:$J,10,1),IF(I1625="Complete",VLOOKUP(J1625,'FIN CAL LOOKUP'!$A:$J,10,1),VLOOKUP(D1625,'FIN CAL LOOKUP'!$A:$J,10,1))),"Not Applicable")</f>
        <v>Q3, FY23</v>
      </c>
    </row>
    <row r="1626" spans="1:14" x14ac:dyDescent="0.25">
      <c r="A1626" t="s">
        <v>46</v>
      </c>
      <c r="C1626" t="s">
        <v>47</v>
      </c>
      <c r="D1626" s="3">
        <v>44979</v>
      </c>
      <c r="E1626" t="s">
        <v>345</v>
      </c>
      <c r="F1626" t="s">
        <v>346</v>
      </c>
      <c r="G1626" t="s">
        <v>347</v>
      </c>
      <c r="H1626" t="s">
        <v>4</v>
      </c>
      <c r="I1626" t="s">
        <v>17</v>
      </c>
      <c r="J1626" s="3">
        <v>44981</v>
      </c>
      <c r="K1626" s="3">
        <v>44974</v>
      </c>
      <c r="L1626" t="s">
        <v>348</v>
      </c>
      <c r="M1626" s="8" t="str">
        <f>IFERROR(IF(I1626="Booked",VLOOKUP(K1626,'FIN CAL LOOKUP'!$A:$J,7,1),IF(I1626="Complete",VLOOKUP(J1626,'FIN CAL LOOKUP'!$A:$J,7,1),VLOOKUP(D1626,'FIN CAL LOOKUP'!$A:$J,7,1))),"Not Applicable")</f>
        <v>FEB, FY23</v>
      </c>
      <c r="N1626" s="8" t="str">
        <f>IFERROR(IF(I1626="Booked",VLOOKUP(K1626,'FIN CAL LOOKUP'!$A:$J,10,1),IF(I1626="Complete",VLOOKUP(J1626,'FIN CAL LOOKUP'!$A:$J,10,1),VLOOKUP(D1626,'FIN CAL LOOKUP'!$A:$J,10,1))),"Not Applicable")</f>
        <v>Q3, FY23</v>
      </c>
    </row>
    <row r="1627" spans="1:14" x14ac:dyDescent="0.25">
      <c r="A1627" t="s">
        <v>46</v>
      </c>
      <c r="C1627" t="s">
        <v>47</v>
      </c>
      <c r="D1627" s="3">
        <v>44979</v>
      </c>
      <c r="E1627" t="s">
        <v>345</v>
      </c>
      <c r="F1627" t="s">
        <v>346</v>
      </c>
      <c r="G1627" t="s">
        <v>347</v>
      </c>
      <c r="H1627" t="s">
        <v>7</v>
      </c>
      <c r="I1627" t="s">
        <v>17</v>
      </c>
      <c r="J1627" s="3">
        <v>44981</v>
      </c>
      <c r="K1627" s="3">
        <v>44974</v>
      </c>
      <c r="L1627" t="s">
        <v>349</v>
      </c>
      <c r="M1627" s="8" t="str">
        <f>IFERROR(IF(I1627="Booked",VLOOKUP(K1627,'FIN CAL LOOKUP'!$A:$J,7,1),IF(I1627="Complete",VLOOKUP(J1627,'FIN CAL LOOKUP'!$A:$J,7,1),VLOOKUP(D1627,'FIN CAL LOOKUP'!$A:$J,7,1))),"Not Applicable")</f>
        <v>FEB, FY23</v>
      </c>
      <c r="N1627" s="8" t="str">
        <f>IFERROR(IF(I1627="Booked",VLOOKUP(K1627,'FIN CAL LOOKUP'!$A:$J,10,1),IF(I1627="Complete",VLOOKUP(J1627,'FIN CAL LOOKUP'!$A:$J,10,1),VLOOKUP(D1627,'FIN CAL LOOKUP'!$A:$J,10,1))),"Not Applicable")</f>
        <v>Q3, FY23</v>
      </c>
    </row>
    <row r="1628" spans="1:14" x14ac:dyDescent="0.25">
      <c r="A1628" t="s">
        <v>46</v>
      </c>
      <c r="C1628" t="s">
        <v>47</v>
      </c>
      <c r="D1628" s="3">
        <v>44979</v>
      </c>
      <c r="E1628" t="s">
        <v>345</v>
      </c>
      <c r="F1628" t="s">
        <v>346</v>
      </c>
      <c r="G1628" t="s">
        <v>347</v>
      </c>
      <c r="H1628" t="s">
        <v>1366</v>
      </c>
      <c r="I1628" t="s">
        <v>17</v>
      </c>
      <c r="J1628" s="3">
        <v>45359</v>
      </c>
      <c r="K1628" s="3">
        <v>45351</v>
      </c>
      <c r="M1628" s="8" t="str">
        <f>IFERROR(IF(I1628="Booked",VLOOKUP(K1628,'FIN CAL LOOKUP'!$A:$J,7,1),IF(I1628="Complete",VLOOKUP(J1628,'FIN CAL LOOKUP'!$A:$J,7,1),VLOOKUP(D1628,'FIN CAL LOOKUP'!$A:$J,7,1))),"Not Applicable")</f>
        <v>MAR, FY24</v>
      </c>
      <c r="N1628" s="8" t="str">
        <f>IFERROR(IF(I1628="Booked",VLOOKUP(K1628,'FIN CAL LOOKUP'!$A:$J,10,1),IF(I1628="Complete",VLOOKUP(J1628,'FIN CAL LOOKUP'!$A:$J,10,1),VLOOKUP(D1628,'FIN CAL LOOKUP'!$A:$J,10,1))),"Not Applicable")</f>
        <v>Q3, FY24</v>
      </c>
    </row>
    <row r="1629" spans="1:14" x14ac:dyDescent="0.25">
      <c r="A1629" t="s">
        <v>46</v>
      </c>
      <c r="C1629" t="s">
        <v>47</v>
      </c>
      <c r="D1629" s="3">
        <v>44979</v>
      </c>
      <c r="E1629" t="s">
        <v>345</v>
      </c>
      <c r="F1629" t="s">
        <v>346</v>
      </c>
      <c r="G1629" t="s">
        <v>347</v>
      </c>
      <c r="H1629" t="s">
        <v>1367</v>
      </c>
      <c r="I1629" t="s">
        <v>17</v>
      </c>
      <c r="J1629" s="3">
        <v>45359</v>
      </c>
      <c r="K1629" s="3">
        <v>45351</v>
      </c>
      <c r="M1629" s="8" t="str">
        <f>IFERROR(IF(I1629="Booked",VLOOKUP(K1629,'FIN CAL LOOKUP'!$A:$J,7,1),IF(I1629="Complete",VLOOKUP(J1629,'FIN CAL LOOKUP'!$A:$J,7,1),VLOOKUP(D1629,'FIN CAL LOOKUP'!$A:$J,7,1))),"Not Applicable")</f>
        <v>MAR, FY24</v>
      </c>
      <c r="N1629" s="8" t="str">
        <f>IFERROR(IF(I1629="Booked",VLOOKUP(K1629,'FIN CAL LOOKUP'!$A:$J,10,1),IF(I1629="Complete",VLOOKUP(J1629,'FIN CAL LOOKUP'!$A:$J,10,1),VLOOKUP(D1629,'FIN CAL LOOKUP'!$A:$J,10,1))),"Not Applicable")</f>
        <v>Q3, FY24</v>
      </c>
    </row>
    <row r="1630" spans="1:14" x14ac:dyDescent="0.25">
      <c r="A1630" t="s">
        <v>46</v>
      </c>
      <c r="C1630" t="s">
        <v>47</v>
      </c>
      <c r="D1630" s="3">
        <v>44979</v>
      </c>
      <c r="E1630" t="s">
        <v>345</v>
      </c>
      <c r="F1630" t="s">
        <v>346</v>
      </c>
      <c r="G1630" t="s">
        <v>347</v>
      </c>
      <c r="H1630" t="s">
        <v>1368</v>
      </c>
      <c r="I1630" t="s">
        <v>17</v>
      </c>
      <c r="J1630" s="3">
        <v>45359</v>
      </c>
      <c r="K1630" s="3">
        <v>45351</v>
      </c>
      <c r="M1630" s="8" t="str">
        <f>IFERROR(IF(I1630="Booked",VLOOKUP(K1630,'FIN CAL LOOKUP'!$A:$J,7,1),IF(I1630="Complete",VLOOKUP(J1630,'FIN CAL LOOKUP'!$A:$J,7,1),VLOOKUP(D1630,'FIN CAL LOOKUP'!$A:$J,7,1))),"Not Applicable")</f>
        <v>MAR, FY24</v>
      </c>
      <c r="N1630" s="8" t="str">
        <f>IFERROR(IF(I1630="Booked",VLOOKUP(K1630,'FIN CAL LOOKUP'!$A:$J,10,1),IF(I1630="Complete",VLOOKUP(J1630,'FIN CAL LOOKUP'!$A:$J,10,1),VLOOKUP(D1630,'FIN CAL LOOKUP'!$A:$J,10,1))),"Not Applicable")</f>
        <v>Q3, FY24</v>
      </c>
    </row>
    <row r="1631" spans="1:14" x14ac:dyDescent="0.25">
      <c r="A1631" t="s">
        <v>46</v>
      </c>
      <c r="C1631" t="s">
        <v>47</v>
      </c>
      <c r="D1631" s="3">
        <v>44979</v>
      </c>
      <c r="E1631" t="s">
        <v>345</v>
      </c>
      <c r="F1631" t="s">
        <v>346</v>
      </c>
      <c r="G1631" t="s">
        <v>347</v>
      </c>
      <c r="H1631" t="s">
        <v>1369</v>
      </c>
      <c r="I1631" t="s">
        <v>17</v>
      </c>
      <c r="J1631" s="3">
        <v>45359</v>
      </c>
      <c r="K1631" s="3">
        <v>45351</v>
      </c>
      <c r="M1631" s="8" t="str">
        <f>IFERROR(IF(I1631="Booked",VLOOKUP(K1631,'FIN CAL LOOKUP'!$A:$J,7,1),IF(I1631="Complete",VLOOKUP(J1631,'FIN CAL LOOKUP'!$A:$J,7,1),VLOOKUP(D1631,'FIN CAL LOOKUP'!$A:$J,7,1))),"Not Applicable")</f>
        <v>MAR, FY24</v>
      </c>
      <c r="N1631" s="8" t="str">
        <f>IFERROR(IF(I1631="Booked",VLOOKUP(K1631,'FIN CAL LOOKUP'!$A:$J,10,1),IF(I1631="Complete",VLOOKUP(J1631,'FIN CAL LOOKUP'!$A:$J,10,1),VLOOKUP(D1631,'FIN CAL LOOKUP'!$A:$J,10,1))),"Not Applicable")</f>
        <v>Q3, FY24</v>
      </c>
    </row>
    <row r="1632" spans="1:14" x14ac:dyDescent="0.25">
      <c r="A1632" t="s">
        <v>46</v>
      </c>
      <c r="C1632" t="s">
        <v>47</v>
      </c>
      <c r="D1632" s="3">
        <v>44979</v>
      </c>
      <c r="E1632" t="s">
        <v>345</v>
      </c>
      <c r="F1632" t="s">
        <v>346</v>
      </c>
      <c r="G1632" t="s">
        <v>347</v>
      </c>
      <c r="H1632" t="s">
        <v>1370</v>
      </c>
      <c r="I1632" t="s">
        <v>17</v>
      </c>
      <c r="J1632" s="3">
        <v>45359</v>
      </c>
      <c r="K1632" s="3">
        <v>45351</v>
      </c>
      <c r="M1632" s="8" t="str">
        <f>IFERROR(IF(I1632="Booked",VLOOKUP(K1632,'FIN CAL LOOKUP'!$A:$J,7,1),IF(I1632="Complete",VLOOKUP(J1632,'FIN CAL LOOKUP'!$A:$J,7,1),VLOOKUP(D1632,'FIN CAL LOOKUP'!$A:$J,7,1))),"Not Applicable")</f>
        <v>MAR, FY24</v>
      </c>
      <c r="N1632" s="8" t="str">
        <f>IFERROR(IF(I1632="Booked",VLOOKUP(K1632,'FIN CAL LOOKUP'!$A:$J,10,1),IF(I1632="Complete",VLOOKUP(J1632,'FIN CAL LOOKUP'!$A:$J,10,1),VLOOKUP(D1632,'FIN CAL LOOKUP'!$A:$J,10,1))),"Not Applicable")</f>
        <v>Q3, FY24</v>
      </c>
    </row>
    <row r="1633" spans="1:14" x14ac:dyDescent="0.25">
      <c r="A1633" t="s">
        <v>46</v>
      </c>
      <c r="C1633" t="s">
        <v>47</v>
      </c>
      <c r="D1633" s="3">
        <v>44979</v>
      </c>
      <c r="E1633" t="s">
        <v>345</v>
      </c>
      <c r="F1633" t="s">
        <v>346</v>
      </c>
      <c r="G1633" t="s">
        <v>347</v>
      </c>
      <c r="H1633" t="s">
        <v>8</v>
      </c>
      <c r="I1633" t="s">
        <v>17</v>
      </c>
      <c r="J1633" s="3">
        <v>44981</v>
      </c>
      <c r="K1633" s="3">
        <v>44974</v>
      </c>
      <c r="L1633" t="s">
        <v>350</v>
      </c>
      <c r="M1633" s="8" t="str">
        <f>IFERROR(IF(I1633="Booked",VLOOKUP(K1633,'FIN CAL LOOKUP'!$A:$J,7,1),IF(I1633="Complete",VLOOKUP(J1633,'FIN CAL LOOKUP'!$A:$J,7,1),VLOOKUP(D1633,'FIN CAL LOOKUP'!$A:$J,7,1))),"Not Applicable")</f>
        <v>FEB, FY23</v>
      </c>
      <c r="N1633" s="8" t="str">
        <f>IFERROR(IF(I1633="Booked",VLOOKUP(K1633,'FIN CAL LOOKUP'!$A:$J,10,1),IF(I1633="Complete",VLOOKUP(J1633,'FIN CAL LOOKUP'!$A:$J,10,1),VLOOKUP(D1633,'FIN CAL LOOKUP'!$A:$J,10,1))),"Not Applicable")</f>
        <v>Q3, FY23</v>
      </c>
    </row>
    <row r="1634" spans="1:14" x14ac:dyDescent="0.25">
      <c r="A1634" t="s">
        <v>46</v>
      </c>
      <c r="C1634" t="s">
        <v>47</v>
      </c>
      <c r="D1634" s="3">
        <v>44979</v>
      </c>
      <c r="E1634" t="s">
        <v>345</v>
      </c>
      <c r="F1634" t="s">
        <v>346</v>
      </c>
      <c r="G1634" t="s">
        <v>347</v>
      </c>
      <c r="H1634" t="s">
        <v>9</v>
      </c>
      <c r="I1634" t="s">
        <v>17</v>
      </c>
      <c r="J1634" s="3">
        <v>44981</v>
      </c>
      <c r="K1634" s="3">
        <v>44974</v>
      </c>
      <c r="M1634" s="8" t="str">
        <f>IFERROR(IF(I1634="Booked",VLOOKUP(K1634,'FIN CAL LOOKUP'!$A:$J,7,1),IF(I1634="Complete",VLOOKUP(J1634,'FIN CAL LOOKUP'!$A:$J,7,1),VLOOKUP(D1634,'FIN CAL LOOKUP'!$A:$J,7,1))),"Not Applicable")</f>
        <v>FEB, FY23</v>
      </c>
      <c r="N1634" s="8" t="str">
        <f>IFERROR(IF(I1634="Booked",VLOOKUP(K1634,'FIN CAL LOOKUP'!$A:$J,10,1),IF(I1634="Complete",VLOOKUP(J1634,'FIN CAL LOOKUP'!$A:$J,10,1),VLOOKUP(D1634,'FIN CAL LOOKUP'!$A:$J,10,1))),"Not Applicable")</f>
        <v>Q3, FY23</v>
      </c>
    </row>
    <row r="1635" spans="1:14" x14ac:dyDescent="0.25">
      <c r="A1635" t="s">
        <v>46</v>
      </c>
      <c r="C1635" t="s">
        <v>47</v>
      </c>
      <c r="D1635" s="3">
        <v>44979</v>
      </c>
      <c r="E1635" t="s">
        <v>345</v>
      </c>
      <c r="F1635" t="s">
        <v>346</v>
      </c>
      <c r="G1635" t="s">
        <v>347</v>
      </c>
      <c r="H1635" t="s">
        <v>10</v>
      </c>
      <c r="I1635" t="s">
        <v>17</v>
      </c>
      <c r="J1635" s="3">
        <v>44981</v>
      </c>
      <c r="K1635" s="3">
        <v>44974</v>
      </c>
      <c r="L1635" t="s">
        <v>351</v>
      </c>
      <c r="M1635" s="8" t="str">
        <f>IFERROR(IF(I1635="Booked",VLOOKUP(K1635,'FIN CAL LOOKUP'!$A:$J,7,1),IF(I1635="Complete",VLOOKUP(J1635,'FIN CAL LOOKUP'!$A:$J,7,1),VLOOKUP(D1635,'FIN CAL LOOKUP'!$A:$J,7,1))),"Not Applicable")</f>
        <v>FEB, FY23</v>
      </c>
      <c r="N1635" s="8" t="str">
        <f>IFERROR(IF(I1635="Booked",VLOOKUP(K1635,'FIN CAL LOOKUP'!$A:$J,10,1),IF(I1635="Complete",VLOOKUP(J1635,'FIN CAL LOOKUP'!$A:$J,10,1),VLOOKUP(D1635,'FIN CAL LOOKUP'!$A:$J,10,1))),"Not Applicable")</f>
        <v>Q3, FY23</v>
      </c>
    </row>
    <row r="1636" spans="1:14" x14ac:dyDescent="0.25">
      <c r="A1636" t="s">
        <v>46</v>
      </c>
      <c r="C1636" t="s">
        <v>47</v>
      </c>
      <c r="D1636" s="3">
        <v>44979</v>
      </c>
      <c r="E1636" t="s">
        <v>345</v>
      </c>
      <c r="F1636" t="s">
        <v>346</v>
      </c>
      <c r="G1636" t="s">
        <v>347</v>
      </c>
      <c r="H1636" t="s">
        <v>11</v>
      </c>
      <c r="I1636" t="s">
        <v>17</v>
      </c>
      <c r="J1636" s="3">
        <v>44981</v>
      </c>
      <c r="K1636" s="3">
        <v>44974</v>
      </c>
      <c r="M1636" s="8" t="str">
        <f>IFERROR(IF(I1636="Booked",VLOOKUP(K1636,'FIN CAL LOOKUP'!$A:$J,7,1),IF(I1636="Complete",VLOOKUP(J1636,'FIN CAL LOOKUP'!$A:$J,7,1),VLOOKUP(D1636,'FIN CAL LOOKUP'!$A:$J,7,1))),"Not Applicable")</f>
        <v>FEB, FY23</v>
      </c>
      <c r="N1636" s="8" t="str">
        <f>IFERROR(IF(I1636="Booked",VLOOKUP(K1636,'FIN CAL LOOKUP'!$A:$J,10,1),IF(I1636="Complete",VLOOKUP(J1636,'FIN CAL LOOKUP'!$A:$J,10,1),VLOOKUP(D1636,'FIN CAL LOOKUP'!$A:$J,10,1))),"Not Applicable")</f>
        <v>Q3, FY23</v>
      </c>
    </row>
    <row r="1637" spans="1:14" x14ac:dyDescent="0.25">
      <c r="A1637" t="s">
        <v>30</v>
      </c>
      <c r="B1637" t="s">
        <v>189</v>
      </c>
      <c r="C1637" t="s">
        <v>32</v>
      </c>
      <c r="D1637" s="3">
        <v>44977</v>
      </c>
      <c r="E1637" t="s">
        <v>352</v>
      </c>
      <c r="F1637" t="s">
        <v>353</v>
      </c>
      <c r="G1637" t="s">
        <v>354</v>
      </c>
      <c r="H1637" t="s">
        <v>4</v>
      </c>
      <c r="I1637" t="s">
        <v>17</v>
      </c>
      <c r="J1637" s="3">
        <v>44979</v>
      </c>
      <c r="K1637" s="3">
        <v>44952</v>
      </c>
      <c r="M1637" s="8" t="str">
        <f>IFERROR(IF(I1637="Booked",VLOOKUP(K1637,'FIN CAL LOOKUP'!$A:$J,7,1),IF(I1637="Complete",VLOOKUP(J1637,'FIN CAL LOOKUP'!$A:$J,7,1),VLOOKUP(D1637,'FIN CAL LOOKUP'!$A:$J,7,1))),"Not Applicable")</f>
        <v>FEB, FY23</v>
      </c>
      <c r="N1637" s="8" t="str">
        <f>IFERROR(IF(I1637="Booked",VLOOKUP(K1637,'FIN CAL LOOKUP'!$A:$J,10,1),IF(I1637="Complete",VLOOKUP(J1637,'FIN CAL LOOKUP'!$A:$J,10,1),VLOOKUP(D1637,'FIN CAL LOOKUP'!$A:$J,10,1))),"Not Applicable")</f>
        <v>Q3, FY23</v>
      </c>
    </row>
    <row r="1638" spans="1:14" x14ac:dyDescent="0.25">
      <c r="A1638" t="s">
        <v>30</v>
      </c>
      <c r="B1638" t="s">
        <v>189</v>
      </c>
      <c r="C1638" t="s">
        <v>32</v>
      </c>
      <c r="D1638" s="3">
        <v>44977</v>
      </c>
      <c r="E1638" t="s">
        <v>352</v>
      </c>
      <c r="F1638" t="s">
        <v>353</v>
      </c>
      <c r="G1638" t="s">
        <v>354</v>
      </c>
      <c r="H1638" t="s">
        <v>7</v>
      </c>
      <c r="I1638" t="s">
        <v>17</v>
      </c>
      <c r="J1638" s="3">
        <v>44979</v>
      </c>
      <c r="K1638" s="3">
        <v>44952</v>
      </c>
      <c r="M1638" s="8" t="str">
        <f>IFERROR(IF(I1638="Booked",VLOOKUP(K1638,'FIN CAL LOOKUP'!$A:$J,7,1),IF(I1638="Complete",VLOOKUP(J1638,'FIN CAL LOOKUP'!$A:$J,7,1),VLOOKUP(D1638,'FIN CAL LOOKUP'!$A:$J,7,1))),"Not Applicable")</f>
        <v>FEB, FY23</v>
      </c>
      <c r="N1638" s="8" t="str">
        <f>IFERROR(IF(I1638="Booked",VLOOKUP(K1638,'FIN CAL LOOKUP'!$A:$J,10,1),IF(I1638="Complete",VLOOKUP(J1638,'FIN CAL LOOKUP'!$A:$J,10,1),VLOOKUP(D1638,'FIN CAL LOOKUP'!$A:$J,10,1))),"Not Applicable")</f>
        <v>Q3, FY23</v>
      </c>
    </row>
    <row r="1639" spans="1:14" x14ac:dyDescent="0.25">
      <c r="A1639" t="s">
        <v>30</v>
      </c>
      <c r="B1639" t="s">
        <v>189</v>
      </c>
      <c r="C1639" t="s">
        <v>32</v>
      </c>
      <c r="D1639" s="3">
        <v>44977</v>
      </c>
      <c r="E1639" t="s">
        <v>352</v>
      </c>
      <c r="F1639" t="s">
        <v>353</v>
      </c>
      <c r="G1639" t="s">
        <v>354</v>
      </c>
      <c r="H1639" t="s">
        <v>1366</v>
      </c>
      <c r="I1639" t="s">
        <v>17</v>
      </c>
      <c r="J1639" s="3">
        <v>45518</v>
      </c>
      <c r="K1639" s="3">
        <v>45351</v>
      </c>
      <c r="M1639" s="8" t="str">
        <f>IFERROR(IF(I1639="Booked",VLOOKUP(K1639,'FIN CAL LOOKUP'!$A:$J,7,1),IF(I1639="Complete",VLOOKUP(J1639,'FIN CAL LOOKUP'!$A:$J,7,1),VLOOKUP(D1639,'FIN CAL LOOKUP'!$A:$J,7,1))),"Not Applicable")</f>
        <v>AUG, FY25</v>
      </c>
      <c r="N1639" s="8" t="str">
        <f>IFERROR(IF(I1639="Booked",VLOOKUP(K1639,'FIN CAL LOOKUP'!$A:$J,10,1),IF(I1639="Complete",VLOOKUP(J1639,'FIN CAL LOOKUP'!$A:$J,10,1),VLOOKUP(D1639,'FIN CAL LOOKUP'!$A:$J,10,1))),"Not Applicable")</f>
        <v>Q1, FY25</v>
      </c>
    </row>
    <row r="1640" spans="1:14" x14ac:dyDescent="0.25">
      <c r="A1640" t="s">
        <v>30</v>
      </c>
      <c r="B1640" t="s">
        <v>189</v>
      </c>
      <c r="C1640" t="s">
        <v>32</v>
      </c>
      <c r="D1640" s="3">
        <v>44977</v>
      </c>
      <c r="E1640" t="s">
        <v>352</v>
      </c>
      <c r="F1640" t="s">
        <v>353</v>
      </c>
      <c r="G1640" t="s">
        <v>354</v>
      </c>
      <c r="H1640" t="s">
        <v>1367</v>
      </c>
      <c r="I1640" t="s">
        <v>17</v>
      </c>
      <c r="J1640" s="3">
        <v>45511</v>
      </c>
      <c r="K1640" s="3">
        <v>45351</v>
      </c>
      <c r="M1640" s="8" t="str">
        <f>IFERROR(IF(I1640="Booked",VLOOKUP(K1640,'FIN CAL LOOKUP'!$A:$J,7,1),IF(I1640="Complete",VLOOKUP(J1640,'FIN CAL LOOKUP'!$A:$J,7,1),VLOOKUP(D1640,'FIN CAL LOOKUP'!$A:$J,7,1))),"Not Applicable")</f>
        <v>AUG, FY25</v>
      </c>
      <c r="N1640" s="8" t="str">
        <f>IFERROR(IF(I1640="Booked",VLOOKUP(K1640,'FIN CAL LOOKUP'!$A:$J,10,1),IF(I1640="Complete",VLOOKUP(J1640,'FIN CAL LOOKUP'!$A:$J,10,1),VLOOKUP(D1640,'FIN CAL LOOKUP'!$A:$J,10,1))),"Not Applicable")</f>
        <v>Q1, FY25</v>
      </c>
    </row>
    <row r="1641" spans="1:14" x14ac:dyDescent="0.25">
      <c r="A1641" t="s">
        <v>30</v>
      </c>
      <c r="B1641" t="s">
        <v>189</v>
      </c>
      <c r="C1641" t="s">
        <v>32</v>
      </c>
      <c r="D1641" s="3">
        <v>44977</v>
      </c>
      <c r="E1641" t="s">
        <v>352</v>
      </c>
      <c r="F1641" t="s">
        <v>353</v>
      </c>
      <c r="G1641" t="s">
        <v>354</v>
      </c>
      <c r="H1641" t="s">
        <v>1368</v>
      </c>
      <c r="I1641" t="s">
        <v>17</v>
      </c>
      <c r="J1641" s="3">
        <v>45518</v>
      </c>
      <c r="K1641" s="3">
        <v>45351</v>
      </c>
      <c r="M1641" s="8" t="str">
        <f>IFERROR(IF(I1641="Booked",VLOOKUP(K1641,'FIN CAL LOOKUP'!$A:$J,7,1),IF(I1641="Complete",VLOOKUP(J1641,'FIN CAL LOOKUP'!$A:$J,7,1),VLOOKUP(D1641,'FIN CAL LOOKUP'!$A:$J,7,1))),"Not Applicable")</f>
        <v>AUG, FY25</v>
      </c>
      <c r="N1641" s="8" t="str">
        <f>IFERROR(IF(I1641="Booked",VLOOKUP(K1641,'FIN CAL LOOKUP'!$A:$J,10,1),IF(I1641="Complete",VLOOKUP(J1641,'FIN CAL LOOKUP'!$A:$J,10,1),VLOOKUP(D1641,'FIN CAL LOOKUP'!$A:$J,10,1))),"Not Applicable")</f>
        <v>Q1, FY25</v>
      </c>
    </row>
    <row r="1642" spans="1:14" x14ac:dyDescent="0.25">
      <c r="A1642" t="s">
        <v>30</v>
      </c>
      <c r="B1642" t="s">
        <v>189</v>
      </c>
      <c r="C1642" t="s">
        <v>32</v>
      </c>
      <c r="D1642" s="3">
        <v>44977</v>
      </c>
      <c r="E1642" t="s">
        <v>352</v>
      </c>
      <c r="F1642" t="s">
        <v>353</v>
      </c>
      <c r="G1642" t="s">
        <v>354</v>
      </c>
      <c r="H1642" t="s">
        <v>1369</v>
      </c>
      <c r="I1642" t="s">
        <v>17</v>
      </c>
      <c r="J1642" s="3">
        <v>45518</v>
      </c>
      <c r="K1642" s="3">
        <v>45351</v>
      </c>
      <c r="M1642" s="8" t="str">
        <f>IFERROR(IF(I1642="Booked",VLOOKUP(K1642,'FIN CAL LOOKUP'!$A:$J,7,1),IF(I1642="Complete",VLOOKUP(J1642,'FIN CAL LOOKUP'!$A:$J,7,1),VLOOKUP(D1642,'FIN CAL LOOKUP'!$A:$J,7,1))),"Not Applicable")</f>
        <v>AUG, FY25</v>
      </c>
      <c r="N1642" s="8" t="str">
        <f>IFERROR(IF(I1642="Booked",VLOOKUP(K1642,'FIN CAL LOOKUP'!$A:$J,10,1),IF(I1642="Complete",VLOOKUP(J1642,'FIN CAL LOOKUP'!$A:$J,10,1),VLOOKUP(D1642,'FIN CAL LOOKUP'!$A:$J,10,1))),"Not Applicable")</f>
        <v>Q1, FY25</v>
      </c>
    </row>
    <row r="1643" spans="1:14" x14ac:dyDescent="0.25">
      <c r="A1643" t="s">
        <v>30</v>
      </c>
      <c r="B1643" t="s">
        <v>189</v>
      </c>
      <c r="C1643" t="s">
        <v>32</v>
      </c>
      <c r="D1643" s="3">
        <v>44977</v>
      </c>
      <c r="E1643" t="s">
        <v>352</v>
      </c>
      <c r="F1643" t="s">
        <v>353</v>
      </c>
      <c r="G1643" t="s">
        <v>354</v>
      </c>
      <c r="H1643" t="s">
        <v>1370</v>
      </c>
      <c r="I1643" t="s">
        <v>17</v>
      </c>
      <c r="J1643" s="3">
        <v>45518</v>
      </c>
      <c r="K1643" s="3">
        <v>45351</v>
      </c>
      <c r="M1643" s="8" t="str">
        <f>IFERROR(IF(I1643="Booked",VLOOKUP(K1643,'FIN CAL LOOKUP'!$A:$J,7,1),IF(I1643="Complete",VLOOKUP(J1643,'FIN CAL LOOKUP'!$A:$J,7,1),VLOOKUP(D1643,'FIN CAL LOOKUP'!$A:$J,7,1))),"Not Applicable")</f>
        <v>AUG, FY25</v>
      </c>
      <c r="N1643" s="8" t="str">
        <f>IFERROR(IF(I1643="Booked",VLOOKUP(K1643,'FIN CAL LOOKUP'!$A:$J,10,1),IF(I1643="Complete",VLOOKUP(J1643,'FIN CAL LOOKUP'!$A:$J,10,1),VLOOKUP(D1643,'FIN CAL LOOKUP'!$A:$J,10,1))),"Not Applicable")</f>
        <v>Q1, FY25</v>
      </c>
    </row>
    <row r="1644" spans="1:14" x14ac:dyDescent="0.25">
      <c r="A1644" t="s">
        <v>30</v>
      </c>
      <c r="B1644" t="s">
        <v>189</v>
      </c>
      <c r="C1644" t="s">
        <v>32</v>
      </c>
      <c r="D1644" s="3">
        <v>44977</v>
      </c>
      <c r="E1644" t="s">
        <v>352</v>
      </c>
      <c r="F1644" t="s">
        <v>353</v>
      </c>
      <c r="G1644" t="s">
        <v>354</v>
      </c>
      <c r="H1644" t="s">
        <v>8</v>
      </c>
      <c r="I1644" t="s">
        <v>17</v>
      </c>
      <c r="J1644" s="3">
        <v>44978</v>
      </c>
      <c r="K1644" s="3">
        <v>44952</v>
      </c>
      <c r="M1644" s="8" t="str">
        <f>IFERROR(IF(I1644="Booked",VLOOKUP(K1644,'FIN CAL LOOKUP'!$A:$J,7,1),IF(I1644="Complete",VLOOKUP(J1644,'FIN CAL LOOKUP'!$A:$J,7,1),VLOOKUP(D1644,'FIN CAL LOOKUP'!$A:$J,7,1))),"Not Applicable")</f>
        <v>FEB, FY23</v>
      </c>
      <c r="N1644" s="8" t="str">
        <f>IFERROR(IF(I1644="Booked",VLOOKUP(K1644,'FIN CAL LOOKUP'!$A:$J,10,1),IF(I1644="Complete",VLOOKUP(J1644,'FIN CAL LOOKUP'!$A:$J,10,1),VLOOKUP(D1644,'FIN CAL LOOKUP'!$A:$J,10,1))),"Not Applicable")</f>
        <v>Q3, FY23</v>
      </c>
    </row>
    <row r="1645" spans="1:14" x14ac:dyDescent="0.25">
      <c r="A1645" t="s">
        <v>30</v>
      </c>
      <c r="B1645" t="s">
        <v>189</v>
      </c>
      <c r="C1645" t="s">
        <v>32</v>
      </c>
      <c r="D1645" s="3">
        <v>44977</v>
      </c>
      <c r="E1645" t="s">
        <v>352</v>
      </c>
      <c r="F1645" t="s">
        <v>353</v>
      </c>
      <c r="G1645" t="s">
        <v>354</v>
      </c>
      <c r="H1645" t="s">
        <v>9</v>
      </c>
      <c r="I1645" t="s">
        <v>17</v>
      </c>
      <c r="J1645" s="3">
        <v>44978</v>
      </c>
      <c r="K1645" s="3">
        <v>44952</v>
      </c>
      <c r="M1645" s="8" t="str">
        <f>IFERROR(IF(I1645="Booked",VLOOKUP(K1645,'FIN CAL LOOKUP'!$A:$J,7,1),IF(I1645="Complete",VLOOKUP(J1645,'FIN CAL LOOKUP'!$A:$J,7,1),VLOOKUP(D1645,'FIN CAL LOOKUP'!$A:$J,7,1))),"Not Applicable")</f>
        <v>FEB, FY23</v>
      </c>
      <c r="N1645" s="8" t="str">
        <f>IFERROR(IF(I1645="Booked",VLOOKUP(K1645,'FIN CAL LOOKUP'!$A:$J,10,1),IF(I1645="Complete",VLOOKUP(J1645,'FIN CAL LOOKUP'!$A:$J,10,1),VLOOKUP(D1645,'FIN CAL LOOKUP'!$A:$J,10,1))),"Not Applicable")</f>
        <v>Q3, FY23</v>
      </c>
    </row>
    <row r="1646" spans="1:14" x14ac:dyDescent="0.25">
      <c r="A1646" t="s">
        <v>30</v>
      </c>
      <c r="B1646" t="s">
        <v>189</v>
      </c>
      <c r="C1646" t="s">
        <v>32</v>
      </c>
      <c r="D1646" s="3">
        <v>44977</v>
      </c>
      <c r="E1646" t="s">
        <v>352</v>
      </c>
      <c r="F1646" t="s">
        <v>353</v>
      </c>
      <c r="G1646" t="s">
        <v>354</v>
      </c>
      <c r="H1646" t="s">
        <v>10</v>
      </c>
      <c r="I1646" t="s">
        <v>17</v>
      </c>
      <c r="J1646" s="3">
        <v>44978</v>
      </c>
      <c r="K1646" s="3">
        <v>44952</v>
      </c>
      <c r="M1646" s="8" t="str">
        <f>IFERROR(IF(I1646="Booked",VLOOKUP(K1646,'FIN CAL LOOKUP'!$A:$J,7,1),IF(I1646="Complete",VLOOKUP(J1646,'FIN CAL LOOKUP'!$A:$J,7,1),VLOOKUP(D1646,'FIN CAL LOOKUP'!$A:$J,7,1))),"Not Applicable")</f>
        <v>FEB, FY23</v>
      </c>
      <c r="N1646" s="8" t="str">
        <f>IFERROR(IF(I1646="Booked",VLOOKUP(K1646,'FIN CAL LOOKUP'!$A:$J,10,1),IF(I1646="Complete",VLOOKUP(J1646,'FIN CAL LOOKUP'!$A:$J,10,1),VLOOKUP(D1646,'FIN CAL LOOKUP'!$A:$J,10,1))),"Not Applicable")</f>
        <v>Q3, FY23</v>
      </c>
    </row>
    <row r="1647" spans="1:14" x14ac:dyDescent="0.25">
      <c r="A1647" t="s">
        <v>30</v>
      </c>
      <c r="B1647" t="s">
        <v>189</v>
      </c>
      <c r="C1647" t="s">
        <v>32</v>
      </c>
      <c r="D1647" s="3">
        <v>44977</v>
      </c>
      <c r="E1647" t="s">
        <v>352</v>
      </c>
      <c r="F1647" t="s">
        <v>353</v>
      </c>
      <c r="G1647" t="s">
        <v>354</v>
      </c>
      <c r="H1647" t="s">
        <v>10</v>
      </c>
      <c r="I1647" t="s">
        <v>17</v>
      </c>
      <c r="J1647" s="3">
        <v>45005</v>
      </c>
      <c r="K1647" s="3">
        <v>45005</v>
      </c>
      <c r="M1647" s="8" t="str">
        <f>IFERROR(IF(I1647="Booked",VLOOKUP(K1647,'FIN CAL LOOKUP'!$A:$J,7,1),IF(I1647="Complete",VLOOKUP(J1647,'FIN CAL LOOKUP'!$A:$J,7,1),VLOOKUP(D1647,'FIN CAL LOOKUP'!$A:$J,7,1))),"Not Applicable")</f>
        <v>MAR, FY23</v>
      </c>
      <c r="N1647" s="8" t="str">
        <f>IFERROR(IF(I1647="Booked",VLOOKUP(K1647,'FIN CAL LOOKUP'!$A:$J,10,1),IF(I1647="Complete",VLOOKUP(J1647,'FIN CAL LOOKUP'!$A:$J,10,1),VLOOKUP(D1647,'FIN CAL LOOKUP'!$A:$J,10,1))),"Not Applicable")</f>
        <v>Q3, FY23</v>
      </c>
    </row>
    <row r="1648" spans="1:14" x14ac:dyDescent="0.25">
      <c r="A1648" t="s">
        <v>30</v>
      </c>
      <c r="B1648" t="s">
        <v>189</v>
      </c>
      <c r="C1648" t="s">
        <v>32</v>
      </c>
      <c r="D1648" s="3">
        <v>44977</v>
      </c>
      <c r="E1648" t="s">
        <v>352</v>
      </c>
      <c r="F1648" t="s">
        <v>353</v>
      </c>
      <c r="G1648" t="s">
        <v>354</v>
      </c>
      <c r="H1648" t="s">
        <v>11</v>
      </c>
      <c r="I1648" t="s">
        <v>17</v>
      </c>
      <c r="J1648" s="3">
        <v>44978</v>
      </c>
      <c r="K1648" s="3">
        <v>44952</v>
      </c>
      <c r="M1648" s="8" t="str">
        <f>IFERROR(IF(I1648="Booked",VLOOKUP(K1648,'FIN CAL LOOKUP'!$A:$J,7,1),IF(I1648="Complete",VLOOKUP(J1648,'FIN CAL LOOKUP'!$A:$J,7,1),VLOOKUP(D1648,'FIN CAL LOOKUP'!$A:$J,7,1))),"Not Applicable")</f>
        <v>FEB, FY23</v>
      </c>
      <c r="N1648" s="8" t="str">
        <f>IFERROR(IF(I1648="Booked",VLOOKUP(K1648,'FIN CAL LOOKUP'!$A:$J,10,1),IF(I1648="Complete",VLOOKUP(J1648,'FIN CAL LOOKUP'!$A:$J,10,1),VLOOKUP(D1648,'FIN CAL LOOKUP'!$A:$J,10,1))),"Not Applicable")</f>
        <v>Q3, FY23</v>
      </c>
    </row>
    <row r="1649" spans="1:14" x14ac:dyDescent="0.25">
      <c r="A1649" t="s">
        <v>41</v>
      </c>
      <c r="C1649" t="s">
        <v>14</v>
      </c>
      <c r="D1649" s="3">
        <v>44970</v>
      </c>
      <c r="E1649" t="s">
        <v>355</v>
      </c>
      <c r="F1649" t="s">
        <v>355</v>
      </c>
      <c r="G1649" t="s">
        <v>1539</v>
      </c>
      <c r="H1649" t="s">
        <v>4</v>
      </c>
      <c r="I1649" t="s">
        <v>17</v>
      </c>
      <c r="J1649" s="3">
        <v>45090</v>
      </c>
      <c r="K1649" s="3">
        <v>44974</v>
      </c>
      <c r="M1649" s="8" t="str">
        <f>IFERROR(IF(I1649="Booked",VLOOKUP(K1649,'FIN CAL LOOKUP'!$A:$J,7,1),IF(I1649="Complete",VLOOKUP(J1649,'FIN CAL LOOKUP'!$A:$J,7,1),VLOOKUP(D1649,'FIN CAL LOOKUP'!$A:$J,7,1))),"Not Applicable")</f>
        <v>JUN, FY23</v>
      </c>
      <c r="N1649" s="8" t="str">
        <f>IFERROR(IF(I1649="Booked",VLOOKUP(K1649,'FIN CAL LOOKUP'!$A:$J,10,1),IF(I1649="Complete",VLOOKUP(J1649,'FIN CAL LOOKUP'!$A:$J,10,1),VLOOKUP(D1649,'FIN CAL LOOKUP'!$A:$J,10,1))),"Not Applicable")</f>
        <v>Q4, FY23</v>
      </c>
    </row>
    <row r="1650" spans="1:14" x14ac:dyDescent="0.25">
      <c r="A1650" t="s">
        <v>41</v>
      </c>
      <c r="C1650" t="s">
        <v>14</v>
      </c>
      <c r="D1650" s="3">
        <v>44970</v>
      </c>
      <c r="E1650" t="s">
        <v>355</v>
      </c>
      <c r="F1650" t="s">
        <v>355</v>
      </c>
      <c r="G1650" t="s">
        <v>1539</v>
      </c>
      <c r="H1650" t="s">
        <v>7</v>
      </c>
      <c r="I1650" t="s">
        <v>17</v>
      </c>
      <c r="J1650" s="3">
        <v>45090</v>
      </c>
      <c r="K1650" s="3">
        <v>44974</v>
      </c>
      <c r="M1650" s="8" t="str">
        <f>IFERROR(IF(I1650="Booked",VLOOKUP(K1650,'FIN CAL LOOKUP'!$A:$J,7,1),IF(I1650="Complete",VLOOKUP(J1650,'FIN CAL LOOKUP'!$A:$J,7,1),VLOOKUP(D1650,'FIN CAL LOOKUP'!$A:$J,7,1))),"Not Applicable")</f>
        <v>JUN, FY23</v>
      </c>
      <c r="N1650" s="8" t="str">
        <f>IFERROR(IF(I1650="Booked",VLOOKUP(K1650,'FIN CAL LOOKUP'!$A:$J,10,1),IF(I1650="Complete",VLOOKUP(J1650,'FIN CAL LOOKUP'!$A:$J,10,1),VLOOKUP(D1650,'FIN CAL LOOKUP'!$A:$J,10,1))),"Not Applicable")</f>
        <v>Q4, FY23</v>
      </c>
    </row>
    <row r="1651" spans="1:14" x14ac:dyDescent="0.25">
      <c r="A1651" t="s">
        <v>41</v>
      </c>
      <c r="C1651" t="s">
        <v>14</v>
      </c>
      <c r="D1651" s="3">
        <v>44970</v>
      </c>
      <c r="E1651" t="s">
        <v>355</v>
      </c>
      <c r="F1651" t="s">
        <v>355</v>
      </c>
      <c r="G1651" t="s">
        <v>1539</v>
      </c>
      <c r="H1651" t="s">
        <v>1366</v>
      </c>
      <c r="I1651" t="s">
        <v>5</v>
      </c>
      <c r="J1651" s="3"/>
      <c r="K1651" s="3">
        <v>45631</v>
      </c>
      <c r="M1651" s="8" t="str">
        <f>IFERROR(IF(I1651="Booked",VLOOKUP(K1651,'FIN CAL LOOKUP'!$A:$J,7,1),IF(I1651="Complete",VLOOKUP(J1651,'FIN CAL LOOKUP'!$A:$J,7,1),VLOOKUP(D1651,'FIN CAL LOOKUP'!$A:$J,7,1))),"Not Applicable")</f>
        <v>DEC, FY25</v>
      </c>
      <c r="N1651" s="8" t="str">
        <f>IFERROR(IF(I1651="Booked",VLOOKUP(K1651,'FIN CAL LOOKUP'!$A:$J,10,1),IF(I1651="Complete",VLOOKUP(J1651,'FIN CAL LOOKUP'!$A:$J,10,1),VLOOKUP(D1651,'FIN CAL LOOKUP'!$A:$J,10,1))),"Not Applicable")</f>
        <v>Q2, FY25</v>
      </c>
    </row>
    <row r="1652" spans="1:14" x14ac:dyDescent="0.25">
      <c r="A1652" t="s">
        <v>41</v>
      </c>
      <c r="C1652" t="s">
        <v>14</v>
      </c>
      <c r="D1652" s="3">
        <v>44970</v>
      </c>
      <c r="E1652" t="s">
        <v>355</v>
      </c>
      <c r="F1652" t="s">
        <v>355</v>
      </c>
      <c r="G1652" t="s">
        <v>1539</v>
      </c>
      <c r="H1652" t="s">
        <v>1367</v>
      </c>
      <c r="I1652" t="s">
        <v>18</v>
      </c>
      <c r="J1652" s="3"/>
      <c r="K1652" s="3">
        <v>45631</v>
      </c>
      <c r="M1652" s="8" t="str">
        <f>IFERROR(IF(I1652="Booked",VLOOKUP(K1652,'FIN CAL LOOKUP'!$A:$J,7,1),IF(I1652="Complete",VLOOKUP(J1652,'FIN CAL LOOKUP'!$A:$J,7,1),VLOOKUP(D1652,'FIN CAL LOOKUP'!$A:$J,7,1))),"Not Applicable")</f>
        <v>FEB, FY23</v>
      </c>
      <c r="N1652" s="8" t="str">
        <f>IFERROR(IF(I1652="Booked",VLOOKUP(K1652,'FIN CAL LOOKUP'!$A:$J,10,1),IF(I1652="Complete",VLOOKUP(J1652,'FIN CAL LOOKUP'!$A:$J,10,1),VLOOKUP(D1652,'FIN CAL LOOKUP'!$A:$J,10,1))),"Not Applicable")</f>
        <v>Q3, FY23</v>
      </c>
    </row>
    <row r="1653" spans="1:14" x14ac:dyDescent="0.25">
      <c r="A1653" t="s">
        <v>41</v>
      </c>
      <c r="C1653" t="s">
        <v>14</v>
      </c>
      <c r="D1653" s="3">
        <v>44970</v>
      </c>
      <c r="E1653" t="s">
        <v>355</v>
      </c>
      <c r="F1653" t="s">
        <v>355</v>
      </c>
      <c r="G1653" t="s">
        <v>1539</v>
      </c>
      <c r="H1653" t="s">
        <v>1368</v>
      </c>
      <c r="I1653" t="s">
        <v>18</v>
      </c>
      <c r="J1653" s="3"/>
      <c r="K1653" s="3">
        <v>45631</v>
      </c>
      <c r="M1653" s="8" t="str">
        <f>IFERROR(IF(I1653="Booked",VLOOKUP(K1653,'FIN CAL LOOKUP'!$A:$J,7,1),IF(I1653="Complete",VLOOKUP(J1653,'FIN CAL LOOKUP'!$A:$J,7,1),VLOOKUP(D1653,'FIN CAL LOOKUP'!$A:$J,7,1))),"Not Applicable")</f>
        <v>FEB, FY23</v>
      </c>
      <c r="N1653" s="8" t="str">
        <f>IFERROR(IF(I1653="Booked",VLOOKUP(K1653,'FIN CAL LOOKUP'!$A:$J,10,1),IF(I1653="Complete",VLOOKUP(J1653,'FIN CAL LOOKUP'!$A:$J,10,1),VLOOKUP(D1653,'FIN CAL LOOKUP'!$A:$J,10,1))),"Not Applicable")</f>
        <v>Q3, FY23</v>
      </c>
    </row>
    <row r="1654" spans="1:14" x14ac:dyDescent="0.25">
      <c r="A1654" t="s">
        <v>41</v>
      </c>
      <c r="C1654" t="s">
        <v>14</v>
      </c>
      <c r="D1654" s="3">
        <v>44970</v>
      </c>
      <c r="E1654" t="s">
        <v>355</v>
      </c>
      <c r="F1654" t="s">
        <v>355</v>
      </c>
      <c r="G1654" t="s">
        <v>1539</v>
      </c>
      <c r="H1654" t="s">
        <v>1369</v>
      </c>
      <c r="I1654" t="s">
        <v>5</v>
      </c>
      <c r="J1654" s="3"/>
      <c r="K1654" s="3">
        <v>45631</v>
      </c>
      <c r="M1654" s="8" t="str">
        <f>IFERROR(IF(I1654="Booked",VLOOKUP(K1654,'FIN CAL LOOKUP'!$A:$J,7,1),IF(I1654="Complete",VLOOKUP(J1654,'FIN CAL LOOKUP'!$A:$J,7,1),VLOOKUP(D1654,'FIN CAL LOOKUP'!$A:$J,7,1))),"Not Applicable")</f>
        <v>DEC, FY25</v>
      </c>
      <c r="N1654" s="8" t="str">
        <f>IFERROR(IF(I1654="Booked",VLOOKUP(K1654,'FIN CAL LOOKUP'!$A:$J,10,1),IF(I1654="Complete",VLOOKUP(J1654,'FIN CAL LOOKUP'!$A:$J,10,1),VLOOKUP(D1654,'FIN CAL LOOKUP'!$A:$J,10,1))),"Not Applicable")</f>
        <v>Q2, FY25</v>
      </c>
    </row>
    <row r="1655" spans="1:14" x14ac:dyDescent="0.25">
      <c r="A1655" t="s">
        <v>41</v>
      </c>
      <c r="C1655" t="s">
        <v>14</v>
      </c>
      <c r="D1655" s="3">
        <v>44970</v>
      </c>
      <c r="E1655" t="s">
        <v>355</v>
      </c>
      <c r="F1655" t="s">
        <v>355</v>
      </c>
      <c r="G1655" t="s">
        <v>1539</v>
      </c>
      <c r="H1655" t="s">
        <v>1370</v>
      </c>
      <c r="I1655" t="s">
        <v>5</v>
      </c>
      <c r="J1655" s="3"/>
      <c r="K1655" s="3">
        <v>45631</v>
      </c>
      <c r="M1655" s="8" t="str">
        <f>IFERROR(IF(I1655="Booked",VLOOKUP(K1655,'FIN CAL LOOKUP'!$A:$J,7,1),IF(I1655="Complete",VLOOKUP(J1655,'FIN CAL LOOKUP'!$A:$J,7,1),VLOOKUP(D1655,'FIN CAL LOOKUP'!$A:$J,7,1))),"Not Applicable")</f>
        <v>DEC, FY25</v>
      </c>
      <c r="N1655" s="8" t="str">
        <f>IFERROR(IF(I1655="Booked",VLOOKUP(K1655,'FIN CAL LOOKUP'!$A:$J,10,1),IF(I1655="Complete",VLOOKUP(J1655,'FIN CAL LOOKUP'!$A:$J,10,1),VLOOKUP(D1655,'FIN CAL LOOKUP'!$A:$J,10,1))),"Not Applicable")</f>
        <v>Q2, FY25</v>
      </c>
    </row>
    <row r="1656" spans="1:14" x14ac:dyDescent="0.25">
      <c r="A1656" t="s">
        <v>41</v>
      </c>
      <c r="C1656" t="s">
        <v>14</v>
      </c>
      <c r="D1656" s="3">
        <v>44970</v>
      </c>
      <c r="E1656" t="s">
        <v>355</v>
      </c>
      <c r="F1656" t="s">
        <v>355</v>
      </c>
      <c r="G1656" t="s">
        <v>1539</v>
      </c>
      <c r="H1656" t="s">
        <v>8</v>
      </c>
      <c r="I1656" t="s">
        <v>17</v>
      </c>
      <c r="J1656" s="3">
        <v>45748</v>
      </c>
      <c r="K1656" s="3">
        <v>45631</v>
      </c>
      <c r="M1656" s="8" t="str">
        <f>IFERROR(IF(I1656="Booked",VLOOKUP(K1656,'FIN CAL LOOKUP'!$A:$J,7,1),IF(I1656="Complete",VLOOKUP(J1656,'FIN CAL LOOKUP'!$A:$J,7,1),VLOOKUP(D1656,'FIN CAL LOOKUP'!$A:$J,7,1))),"Not Applicable")</f>
        <v>APR, FY25</v>
      </c>
      <c r="N1656" s="8" t="str">
        <f>IFERROR(IF(I1656="Booked",VLOOKUP(K1656,'FIN CAL LOOKUP'!$A:$J,10,1),IF(I1656="Complete",VLOOKUP(J1656,'FIN CAL LOOKUP'!$A:$J,10,1),VLOOKUP(D1656,'FIN CAL LOOKUP'!$A:$J,10,1))),"Not Applicable")</f>
        <v>Q4, FY25</v>
      </c>
    </row>
    <row r="1657" spans="1:14" x14ac:dyDescent="0.25">
      <c r="A1657" t="s">
        <v>41</v>
      </c>
      <c r="C1657" t="s">
        <v>14</v>
      </c>
      <c r="D1657" s="3">
        <v>44970</v>
      </c>
      <c r="E1657" t="s">
        <v>355</v>
      </c>
      <c r="F1657" t="s">
        <v>355</v>
      </c>
      <c r="G1657" t="s">
        <v>1539</v>
      </c>
      <c r="H1657" t="s">
        <v>9</v>
      </c>
      <c r="I1657" t="s">
        <v>5</v>
      </c>
      <c r="J1657" s="3"/>
      <c r="K1657" s="3">
        <v>45631</v>
      </c>
      <c r="M1657" s="8" t="str">
        <f>IFERROR(IF(I1657="Booked",VLOOKUP(K1657,'FIN CAL LOOKUP'!$A:$J,7,1),IF(I1657="Complete",VLOOKUP(J1657,'FIN CAL LOOKUP'!$A:$J,7,1),VLOOKUP(D1657,'FIN CAL LOOKUP'!$A:$J,7,1))),"Not Applicable")</f>
        <v>DEC, FY25</v>
      </c>
      <c r="N1657" s="8" t="str">
        <f>IFERROR(IF(I1657="Booked",VLOOKUP(K1657,'FIN CAL LOOKUP'!$A:$J,10,1),IF(I1657="Complete",VLOOKUP(J1657,'FIN CAL LOOKUP'!$A:$J,10,1),VLOOKUP(D1657,'FIN CAL LOOKUP'!$A:$J,10,1))),"Not Applicable")</f>
        <v>Q2, FY25</v>
      </c>
    </row>
    <row r="1658" spans="1:14" x14ac:dyDescent="0.25">
      <c r="A1658" t="s">
        <v>41</v>
      </c>
      <c r="C1658" t="s">
        <v>14</v>
      </c>
      <c r="D1658" s="3">
        <v>44970</v>
      </c>
      <c r="E1658" t="s">
        <v>355</v>
      </c>
      <c r="F1658" t="s">
        <v>355</v>
      </c>
      <c r="G1658" t="s">
        <v>1539</v>
      </c>
      <c r="H1658" t="s">
        <v>10</v>
      </c>
      <c r="I1658" t="s">
        <v>17</v>
      </c>
      <c r="J1658" s="3">
        <v>45748</v>
      </c>
      <c r="K1658" s="3">
        <v>45631</v>
      </c>
      <c r="M1658" s="8" t="str">
        <f>IFERROR(IF(I1658="Booked",VLOOKUP(K1658,'FIN CAL LOOKUP'!$A:$J,7,1),IF(I1658="Complete",VLOOKUP(J1658,'FIN CAL LOOKUP'!$A:$J,7,1),VLOOKUP(D1658,'FIN CAL LOOKUP'!$A:$J,7,1))),"Not Applicable")</f>
        <v>APR, FY25</v>
      </c>
      <c r="N1658" s="8" t="str">
        <f>IFERROR(IF(I1658="Booked",VLOOKUP(K1658,'FIN CAL LOOKUP'!$A:$J,10,1),IF(I1658="Complete",VLOOKUP(J1658,'FIN CAL LOOKUP'!$A:$J,10,1),VLOOKUP(D1658,'FIN CAL LOOKUP'!$A:$J,10,1))),"Not Applicable")</f>
        <v>Q4, FY25</v>
      </c>
    </row>
    <row r="1659" spans="1:14" x14ac:dyDescent="0.25">
      <c r="A1659" t="s">
        <v>41</v>
      </c>
      <c r="C1659" t="s">
        <v>14</v>
      </c>
      <c r="D1659" s="3">
        <v>44970</v>
      </c>
      <c r="E1659" t="s">
        <v>355</v>
      </c>
      <c r="F1659" t="s">
        <v>355</v>
      </c>
      <c r="G1659" t="s">
        <v>1539</v>
      </c>
      <c r="H1659" t="s">
        <v>11</v>
      </c>
      <c r="I1659" t="s">
        <v>17</v>
      </c>
      <c r="J1659" s="3">
        <v>45748</v>
      </c>
      <c r="K1659" s="3">
        <v>45631</v>
      </c>
      <c r="M1659" s="8" t="str">
        <f>IFERROR(IF(I1659="Booked",VLOOKUP(K1659,'FIN CAL LOOKUP'!$A:$J,7,1),IF(I1659="Complete",VLOOKUP(J1659,'FIN CAL LOOKUP'!$A:$J,7,1),VLOOKUP(D1659,'FIN CAL LOOKUP'!$A:$J,7,1))),"Not Applicable")</f>
        <v>APR, FY25</v>
      </c>
      <c r="N1659" s="8" t="str">
        <f>IFERROR(IF(I1659="Booked",VLOOKUP(K1659,'FIN CAL LOOKUP'!$A:$J,10,1),IF(I1659="Complete",VLOOKUP(J1659,'FIN CAL LOOKUP'!$A:$J,10,1),VLOOKUP(D1659,'FIN CAL LOOKUP'!$A:$J,10,1))),"Not Applicable")</f>
        <v>Q4, FY25</v>
      </c>
    </row>
    <row r="1660" spans="1:14" x14ac:dyDescent="0.25">
      <c r="A1660" t="s">
        <v>219</v>
      </c>
      <c r="C1660" t="s">
        <v>14</v>
      </c>
      <c r="D1660" s="3">
        <v>44963</v>
      </c>
      <c r="E1660" t="s">
        <v>356</v>
      </c>
      <c r="F1660" t="s">
        <v>357</v>
      </c>
      <c r="G1660" t="s">
        <v>358</v>
      </c>
      <c r="H1660" t="s">
        <v>4</v>
      </c>
      <c r="I1660" t="s">
        <v>17</v>
      </c>
      <c r="J1660" s="3">
        <v>45464</v>
      </c>
      <c r="K1660" s="3">
        <v>44936</v>
      </c>
      <c r="M1660" s="8" t="str">
        <f>IFERROR(IF(I1660="Booked",VLOOKUP(K1660,'FIN CAL LOOKUP'!$A:$J,7,1),IF(I1660="Complete",VLOOKUP(J1660,'FIN CAL LOOKUP'!$A:$J,7,1),VLOOKUP(D1660,'FIN CAL LOOKUP'!$A:$J,7,1))),"Not Applicable")</f>
        <v>JUN, FY24</v>
      </c>
      <c r="N1660" s="8" t="str">
        <f>IFERROR(IF(I1660="Booked",VLOOKUP(K1660,'FIN CAL LOOKUP'!$A:$J,10,1),IF(I1660="Complete",VLOOKUP(J1660,'FIN CAL LOOKUP'!$A:$J,10,1),VLOOKUP(D1660,'FIN CAL LOOKUP'!$A:$J,10,1))),"Not Applicable")</f>
        <v>Q4, FY24</v>
      </c>
    </row>
    <row r="1661" spans="1:14" x14ac:dyDescent="0.25">
      <c r="A1661" t="s">
        <v>219</v>
      </c>
      <c r="C1661" t="s">
        <v>14</v>
      </c>
      <c r="D1661" s="3">
        <v>44963</v>
      </c>
      <c r="E1661" t="s">
        <v>356</v>
      </c>
      <c r="F1661" t="s">
        <v>357</v>
      </c>
      <c r="G1661" t="s">
        <v>358</v>
      </c>
      <c r="H1661" t="s">
        <v>7</v>
      </c>
      <c r="I1661" t="s">
        <v>17</v>
      </c>
      <c r="J1661" s="3">
        <v>45471</v>
      </c>
      <c r="K1661" s="3">
        <v>44936</v>
      </c>
      <c r="M1661" s="8" t="str">
        <f>IFERROR(IF(I1661="Booked",VLOOKUP(K1661,'FIN CAL LOOKUP'!$A:$J,7,1),IF(I1661="Complete",VLOOKUP(J1661,'FIN CAL LOOKUP'!$A:$J,7,1),VLOOKUP(D1661,'FIN CAL LOOKUP'!$A:$J,7,1))),"Not Applicable")</f>
        <v>JUN, FY24</v>
      </c>
      <c r="N1661" s="8" t="str">
        <f>IFERROR(IF(I1661="Booked",VLOOKUP(K1661,'FIN CAL LOOKUP'!$A:$J,10,1),IF(I1661="Complete",VLOOKUP(J1661,'FIN CAL LOOKUP'!$A:$J,10,1),VLOOKUP(D1661,'FIN CAL LOOKUP'!$A:$J,10,1))),"Not Applicable")</f>
        <v>Q4, FY24</v>
      </c>
    </row>
    <row r="1662" spans="1:14" x14ac:dyDescent="0.25">
      <c r="A1662" t="s">
        <v>219</v>
      </c>
      <c r="C1662" t="s">
        <v>14</v>
      </c>
      <c r="D1662" s="3">
        <v>44963</v>
      </c>
      <c r="E1662" t="s">
        <v>356</v>
      </c>
      <c r="F1662" t="s">
        <v>357</v>
      </c>
      <c r="G1662" t="s">
        <v>358</v>
      </c>
      <c r="H1662" t="s">
        <v>1366</v>
      </c>
      <c r="I1662" t="s">
        <v>5</v>
      </c>
      <c r="J1662" s="3"/>
      <c r="K1662" s="3">
        <v>45351</v>
      </c>
      <c r="M1662" s="8" t="str">
        <f>IFERROR(IF(I1662="Booked",VLOOKUP(K1662,'FIN CAL LOOKUP'!$A:$J,7,1),IF(I1662="Complete",VLOOKUP(J1662,'FIN CAL LOOKUP'!$A:$J,7,1),VLOOKUP(D1662,'FIN CAL LOOKUP'!$A:$J,7,1))),"Not Applicable")</f>
        <v>MAR, FY24</v>
      </c>
      <c r="N1662" s="8" t="str">
        <f>IFERROR(IF(I1662="Booked",VLOOKUP(K1662,'FIN CAL LOOKUP'!$A:$J,10,1),IF(I1662="Complete",VLOOKUP(J1662,'FIN CAL LOOKUP'!$A:$J,10,1),VLOOKUP(D1662,'FIN CAL LOOKUP'!$A:$J,10,1))),"Not Applicable")</f>
        <v>Q3, FY24</v>
      </c>
    </row>
    <row r="1663" spans="1:14" x14ac:dyDescent="0.25">
      <c r="A1663" t="s">
        <v>219</v>
      </c>
      <c r="C1663" t="s">
        <v>14</v>
      </c>
      <c r="D1663" s="3">
        <v>44963</v>
      </c>
      <c r="E1663" t="s">
        <v>356</v>
      </c>
      <c r="F1663" t="s">
        <v>357</v>
      </c>
      <c r="G1663" t="s">
        <v>358</v>
      </c>
      <c r="H1663" t="s">
        <v>1367</v>
      </c>
      <c r="I1663" t="s">
        <v>5</v>
      </c>
      <c r="J1663" s="3"/>
      <c r="K1663" s="3">
        <v>45351</v>
      </c>
      <c r="M1663" s="8" t="str">
        <f>IFERROR(IF(I1663="Booked",VLOOKUP(K1663,'FIN CAL LOOKUP'!$A:$J,7,1),IF(I1663="Complete",VLOOKUP(J1663,'FIN CAL LOOKUP'!$A:$J,7,1),VLOOKUP(D1663,'FIN CAL LOOKUP'!$A:$J,7,1))),"Not Applicable")</f>
        <v>MAR, FY24</v>
      </c>
      <c r="N1663" s="8" t="str">
        <f>IFERROR(IF(I1663="Booked",VLOOKUP(K1663,'FIN CAL LOOKUP'!$A:$J,10,1),IF(I1663="Complete",VLOOKUP(J1663,'FIN CAL LOOKUP'!$A:$J,10,1),VLOOKUP(D1663,'FIN CAL LOOKUP'!$A:$J,10,1))),"Not Applicable")</f>
        <v>Q3, FY24</v>
      </c>
    </row>
    <row r="1664" spans="1:14" x14ac:dyDescent="0.25">
      <c r="A1664" t="s">
        <v>219</v>
      </c>
      <c r="C1664" t="s">
        <v>14</v>
      </c>
      <c r="D1664" s="3">
        <v>44963</v>
      </c>
      <c r="E1664" t="s">
        <v>356</v>
      </c>
      <c r="F1664" t="s">
        <v>357</v>
      </c>
      <c r="G1664" t="s">
        <v>358</v>
      </c>
      <c r="H1664" t="s">
        <v>1368</v>
      </c>
      <c r="I1664" t="s">
        <v>5</v>
      </c>
      <c r="J1664" s="3"/>
      <c r="K1664" s="3">
        <v>45351</v>
      </c>
      <c r="M1664" s="8" t="str">
        <f>IFERROR(IF(I1664="Booked",VLOOKUP(K1664,'FIN CAL LOOKUP'!$A:$J,7,1),IF(I1664="Complete",VLOOKUP(J1664,'FIN CAL LOOKUP'!$A:$J,7,1),VLOOKUP(D1664,'FIN CAL LOOKUP'!$A:$J,7,1))),"Not Applicable")</f>
        <v>MAR, FY24</v>
      </c>
      <c r="N1664" s="8" t="str">
        <f>IFERROR(IF(I1664="Booked",VLOOKUP(K1664,'FIN CAL LOOKUP'!$A:$J,10,1),IF(I1664="Complete",VLOOKUP(J1664,'FIN CAL LOOKUP'!$A:$J,10,1),VLOOKUP(D1664,'FIN CAL LOOKUP'!$A:$J,10,1))),"Not Applicable")</f>
        <v>Q3, FY24</v>
      </c>
    </row>
    <row r="1665" spans="1:14" x14ac:dyDescent="0.25">
      <c r="A1665" t="s">
        <v>219</v>
      </c>
      <c r="C1665" t="s">
        <v>14</v>
      </c>
      <c r="D1665" s="3">
        <v>44963</v>
      </c>
      <c r="E1665" t="s">
        <v>356</v>
      </c>
      <c r="F1665" t="s">
        <v>357</v>
      </c>
      <c r="G1665" t="s">
        <v>358</v>
      </c>
      <c r="H1665" t="s">
        <v>1369</v>
      </c>
      <c r="I1665" t="s">
        <v>5</v>
      </c>
      <c r="J1665" s="3"/>
      <c r="K1665" s="3">
        <v>45351</v>
      </c>
      <c r="M1665" s="8" t="str">
        <f>IFERROR(IF(I1665="Booked",VLOOKUP(K1665,'FIN CAL LOOKUP'!$A:$J,7,1),IF(I1665="Complete",VLOOKUP(J1665,'FIN CAL LOOKUP'!$A:$J,7,1),VLOOKUP(D1665,'FIN CAL LOOKUP'!$A:$J,7,1))),"Not Applicable")</f>
        <v>MAR, FY24</v>
      </c>
      <c r="N1665" s="8" t="str">
        <f>IFERROR(IF(I1665="Booked",VLOOKUP(K1665,'FIN CAL LOOKUP'!$A:$J,10,1),IF(I1665="Complete",VLOOKUP(J1665,'FIN CAL LOOKUP'!$A:$J,10,1),VLOOKUP(D1665,'FIN CAL LOOKUP'!$A:$J,10,1))),"Not Applicable")</f>
        <v>Q3, FY24</v>
      </c>
    </row>
    <row r="1666" spans="1:14" x14ac:dyDescent="0.25">
      <c r="A1666" t="s">
        <v>219</v>
      </c>
      <c r="C1666" t="s">
        <v>14</v>
      </c>
      <c r="D1666" s="3">
        <v>44963</v>
      </c>
      <c r="E1666" t="s">
        <v>356</v>
      </c>
      <c r="F1666" t="s">
        <v>357</v>
      </c>
      <c r="G1666" t="s">
        <v>358</v>
      </c>
      <c r="H1666" t="s">
        <v>1370</v>
      </c>
      <c r="I1666" t="s">
        <v>5</v>
      </c>
      <c r="J1666" s="3"/>
      <c r="K1666" s="3">
        <v>45351</v>
      </c>
      <c r="M1666" s="8" t="str">
        <f>IFERROR(IF(I1666="Booked",VLOOKUP(K1666,'FIN CAL LOOKUP'!$A:$J,7,1),IF(I1666="Complete",VLOOKUP(J1666,'FIN CAL LOOKUP'!$A:$J,7,1),VLOOKUP(D1666,'FIN CAL LOOKUP'!$A:$J,7,1))),"Not Applicable")</f>
        <v>MAR, FY24</v>
      </c>
      <c r="N1666" s="8" t="str">
        <f>IFERROR(IF(I1666="Booked",VLOOKUP(K1666,'FIN CAL LOOKUP'!$A:$J,10,1),IF(I1666="Complete",VLOOKUP(J1666,'FIN CAL LOOKUP'!$A:$J,10,1),VLOOKUP(D1666,'FIN CAL LOOKUP'!$A:$J,10,1))),"Not Applicable")</f>
        <v>Q3, FY24</v>
      </c>
    </row>
    <row r="1667" spans="1:14" x14ac:dyDescent="0.25">
      <c r="A1667" t="s">
        <v>219</v>
      </c>
      <c r="C1667" t="s">
        <v>14</v>
      </c>
      <c r="D1667" s="3">
        <v>44963</v>
      </c>
      <c r="E1667" t="s">
        <v>356</v>
      </c>
      <c r="F1667" t="s">
        <v>357</v>
      </c>
      <c r="G1667" t="s">
        <v>358</v>
      </c>
      <c r="H1667" t="s">
        <v>8</v>
      </c>
      <c r="I1667" t="s">
        <v>17</v>
      </c>
      <c r="J1667" s="3">
        <v>45450</v>
      </c>
      <c r="K1667" s="3">
        <v>44936</v>
      </c>
      <c r="M1667" s="8" t="str">
        <f>IFERROR(IF(I1667="Booked",VLOOKUP(K1667,'FIN CAL LOOKUP'!$A:$J,7,1),IF(I1667="Complete",VLOOKUP(J1667,'FIN CAL LOOKUP'!$A:$J,7,1),VLOOKUP(D1667,'FIN CAL LOOKUP'!$A:$J,7,1))),"Not Applicable")</f>
        <v>JUN, FY24</v>
      </c>
      <c r="N1667" s="8" t="str">
        <f>IFERROR(IF(I1667="Booked",VLOOKUP(K1667,'FIN CAL LOOKUP'!$A:$J,10,1),IF(I1667="Complete",VLOOKUP(J1667,'FIN CAL LOOKUP'!$A:$J,10,1),VLOOKUP(D1667,'FIN CAL LOOKUP'!$A:$J,10,1))),"Not Applicable")</f>
        <v>Q4, FY24</v>
      </c>
    </row>
    <row r="1668" spans="1:14" x14ac:dyDescent="0.25">
      <c r="A1668" t="s">
        <v>219</v>
      </c>
      <c r="C1668" t="s">
        <v>14</v>
      </c>
      <c r="D1668" s="3">
        <v>44963</v>
      </c>
      <c r="E1668" t="s">
        <v>356</v>
      </c>
      <c r="F1668" t="s">
        <v>357</v>
      </c>
      <c r="G1668" t="s">
        <v>358</v>
      </c>
      <c r="H1668" t="s">
        <v>9</v>
      </c>
      <c r="I1668" t="s">
        <v>17</v>
      </c>
      <c r="J1668" s="3">
        <v>45471</v>
      </c>
      <c r="K1668" s="3">
        <v>44936</v>
      </c>
      <c r="M1668" s="8" t="str">
        <f>IFERROR(IF(I1668="Booked",VLOOKUP(K1668,'FIN CAL LOOKUP'!$A:$J,7,1),IF(I1668="Complete",VLOOKUP(J1668,'FIN CAL LOOKUP'!$A:$J,7,1),VLOOKUP(D1668,'FIN CAL LOOKUP'!$A:$J,7,1))),"Not Applicable")</f>
        <v>JUN, FY24</v>
      </c>
      <c r="N1668" s="8" t="str">
        <f>IFERROR(IF(I1668="Booked",VLOOKUP(K1668,'FIN CAL LOOKUP'!$A:$J,10,1),IF(I1668="Complete",VLOOKUP(J1668,'FIN CAL LOOKUP'!$A:$J,10,1),VLOOKUP(D1668,'FIN CAL LOOKUP'!$A:$J,10,1))),"Not Applicable")</f>
        <v>Q4, FY24</v>
      </c>
    </row>
    <row r="1669" spans="1:14" x14ac:dyDescent="0.25">
      <c r="A1669" t="s">
        <v>219</v>
      </c>
      <c r="C1669" t="s">
        <v>14</v>
      </c>
      <c r="D1669" s="3">
        <v>44963</v>
      </c>
      <c r="E1669" t="s">
        <v>356</v>
      </c>
      <c r="F1669" t="s">
        <v>357</v>
      </c>
      <c r="G1669" t="s">
        <v>358</v>
      </c>
      <c r="H1669" t="s">
        <v>10</v>
      </c>
      <c r="I1669" t="s">
        <v>17</v>
      </c>
      <c r="J1669" s="3">
        <v>45457</v>
      </c>
      <c r="K1669" s="3">
        <v>44936</v>
      </c>
      <c r="M1669" s="8" t="str">
        <f>IFERROR(IF(I1669="Booked",VLOOKUP(K1669,'FIN CAL LOOKUP'!$A:$J,7,1),IF(I1669="Complete",VLOOKUP(J1669,'FIN CAL LOOKUP'!$A:$J,7,1),VLOOKUP(D1669,'FIN CAL LOOKUP'!$A:$J,7,1))),"Not Applicable")</f>
        <v>JUN, FY24</v>
      </c>
      <c r="N1669" s="8" t="str">
        <f>IFERROR(IF(I1669="Booked",VLOOKUP(K1669,'FIN CAL LOOKUP'!$A:$J,10,1),IF(I1669="Complete",VLOOKUP(J1669,'FIN CAL LOOKUP'!$A:$J,10,1),VLOOKUP(D1669,'FIN CAL LOOKUP'!$A:$J,10,1))),"Not Applicable")</f>
        <v>Q4, FY24</v>
      </c>
    </row>
    <row r="1670" spans="1:14" x14ac:dyDescent="0.25">
      <c r="A1670" t="s">
        <v>219</v>
      </c>
      <c r="C1670" t="s">
        <v>14</v>
      </c>
      <c r="D1670" s="3">
        <v>44963</v>
      </c>
      <c r="E1670" t="s">
        <v>356</v>
      </c>
      <c r="F1670" t="s">
        <v>357</v>
      </c>
      <c r="G1670" t="s">
        <v>358</v>
      </c>
      <c r="H1670" t="s">
        <v>11</v>
      </c>
      <c r="I1670" t="s">
        <v>5</v>
      </c>
      <c r="J1670" s="3"/>
      <c r="K1670" s="3">
        <v>45778</v>
      </c>
      <c r="M1670" s="8" t="str">
        <f>IFERROR(IF(I1670="Booked",VLOOKUP(K1670,'FIN CAL LOOKUP'!$A:$J,7,1),IF(I1670="Complete",VLOOKUP(J1670,'FIN CAL LOOKUP'!$A:$J,7,1),VLOOKUP(D1670,'FIN CAL LOOKUP'!$A:$J,7,1))),"Not Applicable")</f>
        <v>MAY, FY25</v>
      </c>
      <c r="N1670" s="8" t="str">
        <f>IFERROR(IF(I1670="Booked",VLOOKUP(K1670,'FIN CAL LOOKUP'!$A:$J,10,1),IF(I1670="Complete",VLOOKUP(J1670,'FIN CAL LOOKUP'!$A:$J,10,1),VLOOKUP(D1670,'FIN CAL LOOKUP'!$A:$J,10,1))),"Not Applicable")</f>
        <v>Q4, FY25</v>
      </c>
    </row>
    <row r="1671" spans="1:14" x14ac:dyDescent="0.25">
      <c r="A1671" t="s">
        <v>219</v>
      </c>
      <c r="C1671" t="s">
        <v>14</v>
      </c>
      <c r="D1671" s="3">
        <v>44963</v>
      </c>
      <c r="E1671" t="s">
        <v>356</v>
      </c>
      <c r="F1671" t="s">
        <v>357</v>
      </c>
      <c r="G1671" t="s">
        <v>358</v>
      </c>
      <c r="H1671" t="s">
        <v>11</v>
      </c>
      <c r="I1671" t="s">
        <v>17</v>
      </c>
      <c r="J1671" s="3">
        <v>45457</v>
      </c>
      <c r="K1671" s="3">
        <v>44936</v>
      </c>
      <c r="M1671" s="8" t="str">
        <f>IFERROR(IF(I1671="Booked",VLOOKUP(K1671,'FIN CAL LOOKUP'!$A:$J,7,1),IF(I1671="Complete",VLOOKUP(J1671,'FIN CAL LOOKUP'!$A:$J,7,1),VLOOKUP(D1671,'FIN CAL LOOKUP'!$A:$J,7,1))),"Not Applicable")</f>
        <v>JUN, FY24</v>
      </c>
      <c r="N1671" s="8" t="str">
        <f>IFERROR(IF(I1671="Booked",VLOOKUP(K1671,'FIN CAL LOOKUP'!$A:$J,10,1),IF(I1671="Complete",VLOOKUP(J1671,'FIN CAL LOOKUP'!$A:$J,10,1),VLOOKUP(D1671,'FIN CAL LOOKUP'!$A:$J,10,1))),"Not Applicable")</f>
        <v>Q4, FY24</v>
      </c>
    </row>
    <row r="1672" spans="1:14" x14ac:dyDescent="0.25">
      <c r="A1672" t="s">
        <v>12</v>
      </c>
      <c r="B1672" t="s">
        <v>13</v>
      </c>
      <c r="C1672" t="s">
        <v>16</v>
      </c>
      <c r="D1672" s="3">
        <v>44936</v>
      </c>
      <c r="E1672" t="s">
        <v>359</v>
      </c>
      <c r="F1672" t="s">
        <v>360</v>
      </c>
      <c r="G1672" t="s">
        <v>29</v>
      </c>
      <c r="H1672" t="s">
        <v>4</v>
      </c>
      <c r="I1672" t="s">
        <v>17</v>
      </c>
      <c r="J1672" s="3">
        <v>44938</v>
      </c>
      <c r="K1672" s="3">
        <v>44882</v>
      </c>
      <c r="M1672" s="8" t="str">
        <f>IFERROR(IF(I1672="Booked",VLOOKUP(K1672,'FIN CAL LOOKUP'!$A:$J,7,1),IF(I1672="Complete",VLOOKUP(J1672,'FIN CAL LOOKUP'!$A:$J,7,1),VLOOKUP(D1672,'FIN CAL LOOKUP'!$A:$J,7,1))),"Not Applicable")</f>
        <v>JAN, FY23</v>
      </c>
      <c r="N1672" s="8" t="str">
        <f>IFERROR(IF(I1672="Booked",VLOOKUP(K1672,'FIN CAL LOOKUP'!$A:$J,10,1),IF(I1672="Complete",VLOOKUP(J1672,'FIN CAL LOOKUP'!$A:$J,10,1),VLOOKUP(D1672,'FIN CAL LOOKUP'!$A:$J,10,1))),"Not Applicable")</f>
        <v>Q3, FY23</v>
      </c>
    </row>
    <row r="1673" spans="1:14" x14ac:dyDescent="0.25">
      <c r="A1673" t="s">
        <v>12</v>
      </c>
      <c r="B1673" t="s">
        <v>13</v>
      </c>
      <c r="C1673" t="s">
        <v>16</v>
      </c>
      <c r="D1673" s="3">
        <v>44936</v>
      </c>
      <c r="E1673" t="s">
        <v>359</v>
      </c>
      <c r="F1673" t="s">
        <v>360</v>
      </c>
      <c r="G1673" t="s">
        <v>29</v>
      </c>
      <c r="H1673" t="s">
        <v>7</v>
      </c>
      <c r="I1673" t="s">
        <v>17</v>
      </c>
      <c r="J1673" s="3">
        <v>44938</v>
      </c>
      <c r="K1673" s="3">
        <v>44882</v>
      </c>
      <c r="M1673" s="8" t="str">
        <f>IFERROR(IF(I1673="Booked",VLOOKUP(K1673,'FIN CAL LOOKUP'!$A:$J,7,1),IF(I1673="Complete",VLOOKUP(J1673,'FIN CAL LOOKUP'!$A:$J,7,1),VLOOKUP(D1673,'FIN CAL LOOKUP'!$A:$J,7,1))),"Not Applicable")</f>
        <v>JAN, FY23</v>
      </c>
      <c r="N1673" s="8" t="str">
        <f>IFERROR(IF(I1673="Booked",VLOOKUP(K1673,'FIN CAL LOOKUP'!$A:$J,10,1),IF(I1673="Complete",VLOOKUP(J1673,'FIN CAL LOOKUP'!$A:$J,10,1),VLOOKUP(D1673,'FIN CAL LOOKUP'!$A:$J,10,1))),"Not Applicable")</f>
        <v>Q3, FY23</v>
      </c>
    </row>
    <row r="1674" spans="1:14" x14ac:dyDescent="0.25">
      <c r="A1674" t="s">
        <v>12</v>
      </c>
      <c r="B1674" t="s">
        <v>13</v>
      </c>
      <c r="C1674" t="s">
        <v>16</v>
      </c>
      <c r="D1674" s="3">
        <v>44936</v>
      </c>
      <c r="E1674" t="s">
        <v>359</v>
      </c>
      <c r="F1674" t="s">
        <v>360</v>
      </c>
      <c r="G1674" t="s">
        <v>29</v>
      </c>
      <c r="H1674" t="s">
        <v>1366</v>
      </c>
      <c r="I1674" t="s">
        <v>17</v>
      </c>
      <c r="J1674" s="3">
        <v>45730</v>
      </c>
      <c r="K1674" s="3">
        <v>45351</v>
      </c>
      <c r="M1674" s="8" t="str">
        <f>IFERROR(IF(I1674="Booked",VLOOKUP(K1674,'FIN CAL LOOKUP'!$A:$J,7,1),IF(I1674="Complete",VLOOKUP(J1674,'FIN CAL LOOKUP'!$A:$J,7,1),VLOOKUP(D1674,'FIN CAL LOOKUP'!$A:$J,7,1))),"Not Applicable")</f>
        <v>MAR, FY25</v>
      </c>
      <c r="N1674" s="8" t="str">
        <f>IFERROR(IF(I1674="Booked",VLOOKUP(K1674,'FIN CAL LOOKUP'!$A:$J,10,1),IF(I1674="Complete",VLOOKUP(J1674,'FIN CAL LOOKUP'!$A:$J,10,1),VLOOKUP(D1674,'FIN CAL LOOKUP'!$A:$J,10,1))),"Not Applicable")</f>
        <v>Q3, FY25</v>
      </c>
    </row>
    <row r="1675" spans="1:14" x14ac:dyDescent="0.25">
      <c r="A1675" t="s">
        <v>12</v>
      </c>
      <c r="B1675" t="s">
        <v>13</v>
      </c>
      <c r="C1675" t="s">
        <v>16</v>
      </c>
      <c r="D1675" s="3">
        <v>44936</v>
      </c>
      <c r="E1675" t="s">
        <v>359</v>
      </c>
      <c r="F1675" t="s">
        <v>360</v>
      </c>
      <c r="G1675" t="s">
        <v>29</v>
      </c>
      <c r="H1675" t="s">
        <v>1367</v>
      </c>
      <c r="I1675" t="s">
        <v>18</v>
      </c>
      <c r="J1675" s="3"/>
      <c r="K1675" s="3">
        <v>45351</v>
      </c>
      <c r="M1675" s="8" t="str">
        <f>IFERROR(IF(I1675="Booked",VLOOKUP(K1675,'FIN CAL LOOKUP'!$A:$J,7,1),IF(I1675="Complete",VLOOKUP(J1675,'FIN CAL LOOKUP'!$A:$J,7,1),VLOOKUP(D1675,'FIN CAL LOOKUP'!$A:$J,7,1))),"Not Applicable")</f>
        <v>JAN, FY23</v>
      </c>
      <c r="N1675" s="8" t="str">
        <f>IFERROR(IF(I1675="Booked",VLOOKUP(K1675,'FIN CAL LOOKUP'!$A:$J,10,1),IF(I1675="Complete",VLOOKUP(J1675,'FIN CAL LOOKUP'!$A:$J,10,1),VLOOKUP(D1675,'FIN CAL LOOKUP'!$A:$J,10,1))),"Not Applicable")</f>
        <v>Q3, FY23</v>
      </c>
    </row>
    <row r="1676" spans="1:14" x14ac:dyDescent="0.25">
      <c r="A1676" t="s">
        <v>12</v>
      </c>
      <c r="B1676" t="s">
        <v>13</v>
      </c>
      <c r="C1676" t="s">
        <v>16</v>
      </c>
      <c r="D1676" s="3">
        <v>44936</v>
      </c>
      <c r="E1676" t="s">
        <v>359</v>
      </c>
      <c r="F1676" t="s">
        <v>360</v>
      </c>
      <c r="G1676" t="s">
        <v>29</v>
      </c>
      <c r="H1676" t="s">
        <v>1368</v>
      </c>
      <c r="I1676" t="s">
        <v>17</v>
      </c>
      <c r="J1676" s="3">
        <v>45730</v>
      </c>
      <c r="K1676" s="3">
        <v>45351</v>
      </c>
      <c r="M1676" s="8" t="str">
        <f>IFERROR(IF(I1676="Booked",VLOOKUP(K1676,'FIN CAL LOOKUP'!$A:$J,7,1),IF(I1676="Complete",VLOOKUP(J1676,'FIN CAL LOOKUP'!$A:$J,7,1),VLOOKUP(D1676,'FIN CAL LOOKUP'!$A:$J,7,1))),"Not Applicable")</f>
        <v>MAR, FY25</v>
      </c>
      <c r="N1676" s="8" t="str">
        <f>IFERROR(IF(I1676="Booked",VLOOKUP(K1676,'FIN CAL LOOKUP'!$A:$J,10,1),IF(I1676="Complete",VLOOKUP(J1676,'FIN CAL LOOKUP'!$A:$J,10,1),VLOOKUP(D1676,'FIN CAL LOOKUP'!$A:$J,10,1))),"Not Applicable")</f>
        <v>Q3, FY25</v>
      </c>
    </row>
    <row r="1677" spans="1:14" x14ac:dyDescent="0.25">
      <c r="A1677" t="s">
        <v>12</v>
      </c>
      <c r="B1677" t="s">
        <v>13</v>
      </c>
      <c r="C1677" t="s">
        <v>16</v>
      </c>
      <c r="D1677" s="3">
        <v>44936</v>
      </c>
      <c r="E1677" t="s">
        <v>359</v>
      </c>
      <c r="F1677" t="s">
        <v>360</v>
      </c>
      <c r="G1677" t="s">
        <v>29</v>
      </c>
      <c r="H1677" t="s">
        <v>1369</v>
      </c>
      <c r="I1677" t="s">
        <v>17</v>
      </c>
      <c r="J1677" s="3">
        <v>45730</v>
      </c>
      <c r="K1677" s="3">
        <v>45351</v>
      </c>
      <c r="M1677" s="8" t="str">
        <f>IFERROR(IF(I1677="Booked",VLOOKUP(K1677,'FIN CAL LOOKUP'!$A:$J,7,1),IF(I1677="Complete",VLOOKUP(J1677,'FIN CAL LOOKUP'!$A:$J,7,1),VLOOKUP(D1677,'FIN CAL LOOKUP'!$A:$J,7,1))),"Not Applicable")</f>
        <v>MAR, FY25</v>
      </c>
      <c r="N1677" s="8" t="str">
        <f>IFERROR(IF(I1677="Booked",VLOOKUP(K1677,'FIN CAL LOOKUP'!$A:$J,10,1),IF(I1677="Complete",VLOOKUP(J1677,'FIN CAL LOOKUP'!$A:$J,10,1),VLOOKUP(D1677,'FIN CAL LOOKUP'!$A:$J,10,1))),"Not Applicable")</f>
        <v>Q3, FY25</v>
      </c>
    </row>
    <row r="1678" spans="1:14" x14ac:dyDescent="0.25">
      <c r="A1678" t="s">
        <v>12</v>
      </c>
      <c r="B1678" t="s">
        <v>13</v>
      </c>
      <c r="C1678" t="s">
        <v>16</v>
      </c>
      <c r="D1678" s="3">
        <v>44936</v>
      </c>
      <c r="E1678" t="s">
        <v>359</v>
      </c>
      <c r="F1678" t="s">
        <v>360</v>
      </c>
      <c r="G1678" t="s">
        <v>29</v>
      </c>
      <c r="H1678" t="s">
        <v>1370</v>
      </c>
      <c r="I1678" t="s">
        <v>17</v>
      </c>
      <c r="J1678" s="3">
        <v>45730</v>
      </c>
      <c r="K1678" s="3">
        <v>45351</v>
      </c>
      <c r="M1678" s="8" t="str">
        <f>IFERROR(IF(I1678="Booked",VLOOKUP(K1678,'FIN CAL LOOKUP'!$A:$J,7,1),IF(I1678="Complete",VLOOKUP(J1678,'FIN CAL LOOKUP'!$A:$J,7,1),VLOOKUP(D1678,'FIN CAL LOOKUP'!$A:$J,7,1))),"Not Applicable")</f>
        <v>MAR, FY25</v>
      </c>
      <c r="N1678" s="8" t="str">
        <f>IFERROR(IF(I1678="Booked",VLOOKUP(K1678,'FIN CAL LOOKUP'!$A:$J,10,1),IF(I1678="Complete",VLOOKUP(J1678,'FIN CAL LOOKUP'!$A:$J,10,1),VLOOKUP(D1678,'FIN CAL LOOKUP'!$A:$J,10,1))),"Not Applicable")</f>
        <v>Q3, FY25</v>
      </c>
    </row>
    <row r="1679" spans="1:14" x14ac:dyDescent="0.25">
      <c r="A1679" t="s">
        <v>12</v>
      </c>
      <c r="B1679" t="s">
        <v>13</v>
      </c>
      <c r="C1679" t="s">
        <v>16</v>
      </c>
      <c r="D1679" s="3">
        <v>44936</v>
      </c>
      <c r="E1679" t="s">
        <v>359</v>
      </c>
      <c r="F1679" t="s">
        <v>360</v>
      </c>
      <c r="G1679" t="s">
        <v>29</v>
      </c>
      <c r="H1679" t="s">
        <v>8</v>
      </c>
      <c r="I1679" t="s">
        <v>17</v>
      </c>
      <c r="J1679" s="3">
        <v>44937</v>
      </c>
      <c r="K1679" s="3">
        <v>44882</v>
      </c>
      <c r="M1679" s="8" t="str">
        <f>IFERROR(IF(I1679="Booked",VLOOKUP(K1679,'FIN CAL LOOKUP'!$A:$J,7,1),IF(I1679="Complete",VLOOKUP(J1679,'FIN CAL LOOKUP'!$A:$J,7,1),VLOOKUP(D1679,'FIN CAL LOOKUP'!$A:$J,7,1))),"Not Applicable")</f>
        <v>JAN, FY23</v>
      </c>
      <c r="N1679" s="8" t="str">
        <f>IFERROR(IF(I1679="Booked",VLOOKUP(K1679,'FIN CAL LOOKUP'!$A:$J,10,1),IF(I1679="Complete",VLOOKUP(J1679,'FIN CAL LOOKUP'!$A:$J,10,1),VLOOKUP(D1679,'FIN CAL LOOKUP'!$A:$J,10,1))),"Not Applicable")</f>
        <v>Q3, FY23</v>
      </c>
    </row>
    <row r="1680" spans="1:14" x14ac:dyDescent="0.25">
      <c r="A1680" t="s">
        <v>12</v>
      </c>
      <c r="B1680" t="s">
        <v>13</v>
      </c>
      <c r="C1680" t="s">
        <v>16</v>
      </c>
      <c r="D1680" s="3">
        <v>44936</v>
      </c>
      <c r="E1680" t="s">
        <v>359</v>
      </c>
      <c r="F1680" t="s">
        <v>360</v>
      </c>
      <c r="G1680" t="s">
        <v>29</v>
      </c>
      <c r="H1680" t="s">
        <v>9</v>
      </c>
      <c r="I1680" t="s">
        <v>17</v>
      </c>
      <c r="J1680" s="3">
        <v>44937</v>
      </c>
      <c r="K1680" s="3">
        <v>44882</v>
      </c>
      <c r="M1680" s="8" t="str">
        <f>IFERROR(IF(I1680="Booked",VLOOKUP(K1680,'FIN CAL LOOKUP'!$A:$J,7,1),IF(I1680="Complete",VLOOKUP(J1680,'FIN CAL LOOKUP'!$A:$J,7,1),VLOOKUP(D1680,'FIN CAL LOOKUP'!$A:$J,7,1))),"Not Applicable")</f>
        <v>JAN, FY23</v>
      </c>
      <c r="N1680" s="8" t="str">
        <f>IFERROR(IF(I1680="Booked",VLOOKUP(K1680,'FIN CAL LOOKUP'!$A:$J,10,1),IF(I1680="Complete",VLOOKUP(J1680,'FIN CAL LOOKUP'!$A:$J,10,1),VLOOKUP(D1680,'FIN CAL LOOKUP'!$A:$J,10,1))),"Not Applicable")</f>
        <v>Q3, FY23</v>
      </c>
    </row>
    <row r="1681" spans="1:14" x14ac:dyDescent="0.25">
      <c r="A1681" t="s">
        <v>12</v>
      </c>
      <c r="B1681" t="s">
        <v>13</v>
      </c>
      <c r="C1681" t="s">
        <v>16</v>
      </c>
      <c r="D1681" s="3">
        <v>44936</v>
      </c>
      <c r="E1681" t="s">
        <v>359</v>
      </c>
      <c r="F1681" t="s">
        <v>360</v>
      </c>
      <c r="G1681" t="s">
        <v>29</v>
      </c>
      <c r="H1681" t="s">
        <v>10</v>
      </c>
      <c r="I1681" t="s">
        <v>17</v>
      </c>
      <c r="J1681" s="3">
        <v>44937</v>
      </c>
      <c r="K1681" s="3">
        <v>44882</v>
      </c>
      <c r="M1681" s="8" t="str">
        <f>IFERROR(IF(I1681="Booked",VLOOKUP(K1681,'FIN CAL LOOKUP'!$A:$J,7,1),IF(I1681="Complete",VLOOKUP(J1681,'FIN CAL LOOKUP'!$A:$J,7,1),VLOOKUP(D1681,'FIN CAL LOOKUP'!$A:$J,7,1))),"Not Applicable")</f>
        <v>JAN, FY23</v>
      </c>
      <c r="N1681" s="8" t="str">
        <f>IFERROR(IF(I1681="Booked",VLOOKUP(K1681,'FIN CAL LOOKUP'!$A:$J,10,1),IF(I1681="Complete",VLOOKUP(J1681,'FIN CAL LOOKUP'!$A:$J,10,1),VLOOKUP(D1681,'FIN CAL LOOKUP'!$A:$J,10,1))),"Not Applicable")</f>
        <v>Q3, FY23</v>
      </c>
    </row>
    <row r="1682" spans="1:14" x14ac:dyDescent="0.25">
      <c r="A1682" t="s">
        <v>12</v>
      </c>
      <c r="B1682" t="s">
        <v>13</v>
      </c>
      <c r="C1682" t="s">
        <v>16</v>
      </c>
      <c r="D1682" s="3">
        <v>44936</v>
      </c>
      <c r="E1682" t="s">
        <v>359</v>
      </c>
      <c r="F1682" t="s">
        <v>360</v>
      </c>
      <c r="G1682" t="s">
        <v>29</v>
      </c>
      <c r="H1682" t="s">
        <v>10</v>
      </c>
      <c r="I1682" t="s">
        <v>17</v>
      </c>
      <c r="J1682" s="3">
        <v>45595</v>
      </c>
      <c r="K1682" s="3">
        <v>45595</v>
      </c>
      <c r="M1682" s="8" t="str">
        <f>IFERROR(IF(I1682="Booked",VLOOKUP(K1682,'FIN CAL LOOKUP'!$A:$J,7,1),IF(I1682="Complete",VLOOKUP(J1682,'FIN CAL LOOKUP'!$A:$J,7,1),VLOOKUP(D1682,'FIN CAL LOOKUP'!$A:$J,7,1))),"Not Applicable")</f>
        <v>NOV, FY25</v>
      </c>
      <c r="N1682" s="8" t="str">
        <f>IFERROR(IF(I1682="Booked",VLOOKUP(K1682,'FIN CAL LOOKUP'!$A:$J,10,1),IF(I1682="Complete",VLOOKUP(J1682,'FIN CAL LOOKUP'!$A:$J,10,1),VLOOKUP(D1682,'FIN CAL LOOKUP'!$A:$J,10,1))),"Not Applicable")</f>
        <v>Q2, FY25</v>
      </c>
    </row>
    <row r="1683" spans="1:14" x14ac:dyDescent="0.25">
      <c r="A1683" t="s">
        <v>12</v>
      </c>
      <c r="B1683" t="s">
        <v>13</v>
      </c>
      <c r="C1683" t="s">
        <v>16</v>
      </c>
      <c r="D1683" s="3">
        <v>44936</v>
      </c>
      <c r="E1683" t="s">
        <v>359</v>
      </c>
      <c r="F1683" t="s">
        <v>360</v>
      </c>
      <c r="G1683" t="s">
        <v>29</v>
      </c>
      <c r="H1683" t="s">
        <v>11</v>
      </c>
      <c r="I1683" t="s">
        <v>17</v>
      </c>
      <c r="J1683" s="3">
        <v>44937</v>
      </c>
      <c r="K1683" s="3">
        <v>44882</v>
      </c>
      <c r="M1683" s="8" t="str">
        <f>IFERROR(IF(I1683="Booked",VLOOKUP(K1683,'FIN CAL LOOKUP'!$A:$J,7,1),IF(I1683="Complete",VLOOKUP(J1683,'FIN CAL LOOKUP'!$A:$J,7,1),VLOOKUP(D1683,'FIN CAL LOOKUP'!$A:$J,7,1))),"Not Applicable")</f>
        <v>JAN, FY23</v>
      </c>
      <c r="N1683" s="8" t="str">
        <f>IFERROR(IF(I1683="Booked",VLOOKUP(K1683,'FIN CAL LOOKUP'!$A:$J,10,1),IF(I1683="Complete",VLOOKUP(J1683,'FIN CAL LOOKUP'!$A:$J,10,1),VLOOKUP(D1683,'FIN CAL LOOKUP'!$A:$J,10,1))),"Not Applicable")</f>
        <v>Q3, FY23</v>
      </c>
    </row>
    <row r="1684" spans="1:14" x14ac:dyDescent="0.25">
      <c r="A1684" t="s">
        <v>41</v>
      </c>
      <c r="B1684" t="s">
        <v>223</v>
      </c>
      <c r="C1684" t="s">
        <v>14</v>
      </c>
      <c r="D1684" s="3">
        <v>44936</v>
      </c>
      <c r="E1684" t="s">
        <v>362</v>
      </c>
      <c r="F1684" t="s">
        <v>363</v>
      </c>
      <c r="G1684" t="s">
        <v>364</v>
      </c>
      <c r="H1684" t="s">
        <v>4</v>
      </c>
      <c r="I1684" t="s">
        <v>17</v>
      </c>
      <c r="J1684" s="3">
        <v>44970</v>
      </c>
      <c r="K1684" s="3">
        <v>44877</v>
      </c>
      <c r="M1684" s="8" t="str">
        <f>IFERROR(IF(I1684="Booked",VLOOKUP(K1684,'FIN CAL LOOKUP'!$A:$J,7,1),IF(I1684="Complete",VLOOKUP(J1684,'FIN CAL LOOKUP'!$A:$J,7,1),VLOOKUP(D1684,'FIN CAL LOOKUP'!$A:$J,7,1))),"Not Applicable")</f>
        <v>FEB, FY23</v>
      </c>
      <c r="N1684" s="8" t="str">
        <f>IFERROR(IF(I1684="Booked",VLOOKUP(K1684,'FIN CAL LOOKUP'!$A:$J,10,1),IF(I1684="Complete",VLOOKUP(J1684,'FIN CAL LOOKUP'!$A:$J,10,1),VLOOKUP(D1684,'FIN CAL LOOKUP'!$A:$J,10,1))),"Not Applicable")</f>
        <v>Q3, FY23</v>
      </c>
    </row>
    <row r="1685" spans="1:14" x14ac:dyDescent="0.25">
      <c r="A1685" t="s">
        <v>41</v>
      </c>
      <c r="B1685" t="s">
        <v>223</v>
      </c>
      <c r="C1685" t="s">
        <v>14</v>
      </c>
      <c r="D1685" s="3">
        <v>44936</v>
      </c>
      <c r="E1685" t="s">
        <v>362</v>
      </c>
      <c r="F1685" t="s">
        <v>363</v>
      </c>
      <c r="G1685" t="s">
        <v>364</v>
      </c>
      <c r="H1685" t="s">
        <v>7</v>
      </c>
      <c r="I1685" t="s">
        <v>17</v>
      </c>
      <c r="J1685" s="3">
        <v>44970</v>
      </c>
      <c r="K1685" s="3">
        <v>44877</v>
      </c>
      <c r="M1685" s="8" t="str">
        <f>IFERROR(IF(I1685="Booked",VLOOKUP(K1685,'FIN CAL LOOKUP'!$A:$J,7,1),IF(I1685="Complete",VLOOKUP(J1685,'FIN CAL LOOKUP'!$A:$J,7,1),VLOOKUP(D1685,'FIN CAL LOOKUP'!$A:$J,7,1))),"Not Applicable")</f>
        <v>FEB, FY23</v>
      </c>
      <c r="N1685" s="8" t="str">
        <f>IFERROR(IF(I1685="Booked",VLOOKUP(K1685,'FIN CAL LOOKUP'!$A:$J,10,1),IF(I1685="Complete",VLOOKUP(J1685,'FIN CAL LOOKUP'!$A:$J,10,1),VLOOKUP(D1685,'FIN CAL LOOKUP'!$A:$J,10,1))),"Not Applicable")</f>
        <v>Q3, FY23</v>
      </c>
    </row>
    <row r="1686" spans="1:14" x14ac:dyDescent="0.25">
      <c r="A1686" t="s">
        <v>41</v>
      </c>
      <c r="B1686" t="s">
        <v>223</v>
      </c>
      <c r="C1686" t="s">
        <v>14</v>
      </c>
      <c r="D1686" s="3">
        <v>44936</v>
      </c>
      <c r="E1686" t="s">
        <v>362</v>
      </c>
      <c r="F1686" t="s">
        <v>363</v>
      </c>
      <c r="G1686" t="s">
        <v>364</v>
      </c>
      <c r="H1686" t="s">
        <v>1366</v>
      </c>
      <c r="I1686" t="s">
        <v>5</v>
      </c>
      <c r="J1686" s="3"/>
      <c r="K1686" s="3">
        <v>45351</v>
      </c>
      <c r="M1686" s="8" t="str">
        <f>IFERROR(IF(I1686="Booked",VLOOKUP(K1686,'FIN CAL LOOKUP'!$A:$J,7,1),IF(I1686="Complete",VLOOKUP(J1686,'FIN CAL LOOKUP'!$A:$J,7,1),VLOOKUP(D1686,'FIN CAL LOOKUP'!$A:$J,7,1))),"Not Applicable")</f>
        <v>MAR, FY24</v>
      </c>
      <c r="N1686" s="8" t="str">
        <f>IFERROR(IF(I1686="Booked",VLOOKUP(K1686,'FIN CAL LOOKUP'!$A:$J,10,1),IF(I1686="Complete",VLOOKUP(J1686,'FIN CAL LOOKUP'!$A:$J,10,1),VLOOKUP(D1686,'FIN CAL LOOKUP'!$A:$J,10,1))),"Not Applicable")</f>
        <v>Q3, FY24</v>
      </c>
    </row>
    <row r="1687" spans="1:14" x14ac:dyDescent="0.25">
      <c r="A1687" t="s">
        <v>41</v>
      </c>
      <c r="B1687" t="s">
        <v>223</v>
      </c>
      <c r="C1687" t="s">
        <v>14</v>
      </c>
      <c r="D1687" s="3">
        <v>44936</v>
      </c>
      <c r="E1687" t="s">
        <v>362</v>
      </c>
      <c r="F1687" t="s">
        <v>363</v>
      </c>
      <c r="G1687" t="s">
        <v>364</v>
      </c>
      <c r="H1687" t="s">
        <v>1367</v>
      </c>
      <c r="I1687" t="s">
        <v>5</v>
      </c>
      <c r="J1687" s="3"/>
      <c r="K1687" s="3">
        <v>45351</v>
      </c>
      <c r="M1687" s="8" t="str">
        <f>IFERROR(IF(I1687="Booked",VLOOKUP(K1687,'FIN CAL LOOKUP'!$A:$J,7,1),IF(I1687="Complete",VLOOKUP(J1687,'FIN CAL LOOKUP'!$A:$J,7,1),VLOOKUP(D1687,'FIN CAL LOOKUP'!$A:$J,7,1))),"Not Applicable")</f>
        <v>MAR, FY24</v>
      </c>
      <c r="N1687" s="8" t="str">
        <f>IFERROR(IF(I1687="Booked",VLOOKUP(K1687,'FIN CAL LOOKUP'!$A:$J,10,1),IF(I1687="Complete",VLOOKUP(J1687,'FIN CAL LOOKUP'!$A:$J,10,1),VLOOKUP(D1687,'FIN CAL LOOKUP'!$A:$J,10,1))),"Not Applicable")</f>
        <v>Q3, FY24</v>
      </c>
    </row>
    <row r="1688" spans="1:14" x14ac:dyDescent="0.25">
      <c r="A1688" t="s">
        <v>41</v>
      </c>
      <c r="B1688" t="s">
        <v>223</v>
      </c>
      <c r="C1688" t="s">
        <v>14</v>
      </c>
      <c r="D1688" s="3">
        <v>44936</v>
      </c>
      <c r="E1688" t="s">
        <v>362</v>
      </c>
      <c r="F1688" t="s">
        <v>363</v>
      </c>
      <c r="G1688" t="s">
        <v>364</v>
      </c>
      <c r="H1688" t="s">
        <v>1368</v>
      </c>
      <c r="I1688" t="s">
        <v>5</v>
      </c>
      <c r="J1688" s="3"/>
      <c r="K1688" s="3">
        <v>45351</v>
      </c>
      <c r="M1688" s="8" t="str">
        <f>IFERROR(IF(I1688="Booked",VLOOKUP(K1688,'FIN CAL LOOKUP'!$A:$J,7,1),IF(I1688="Complete",VLOOKUP(J1688,'FIN CAL LOOKUP'!$A:$J,7,1),VLOOKUP(D1688,'FIN CAL LOOKUP'!$A:$J,7,1))),"Not Applicable")</f>
        <v>MAR, FY24</v>
      </c>
      <c r="N1688" s="8" t="str">
        <f>IFERROR(IF(I1688="Booked",VLOOKUP(K1688,'FIN CAL LOOKUP'!$A:$J,10,1),IF(I1688="Complete",VLOOKUP(J1688,'FIN CAL LOOKUP'!$A:$J,10,1),VLOOKUP(D1688,'FIN CAL LOOKUP'!$A:$J,10,1))),"Not Applicable")</f>
        <v>Q3, FY24</v>
      </c>
    </row>
    <row r="1689" spans="1:14" x14ac:dyDescent="0.25">
      <c r="A1689" t="s">
        <v>41</v>
      </c>
      <c r="B1689" t="s">
        <v>223</v>
      </c>
      <c r="C1689" t="s">
        <v>14</v>
      </c>
      <c r="D1689" s="3">
        <v>44936</v>
      </c>
      <c r="E1689" t="s">
        <v>362</v>
      </c>
      <c r="F1689" t="s">
        <v>363</v>
      </c>
      <c r="G1689" t="s">
        <v>364</v>
      </c>
      <c r="H1689" t="s">
        <v>1369</v>
      </c>
      <c r="I1689" t="s">
        <v>5</v>
      </c>
      <c r="J1689" s="3"/>
      <c r="K1689" s="3">
        <v>45351</v>
      </c>
      <c r="M1689" s="8" t="str">
        <f>IFERROR(IF(I1689="Booked",VLOOKUP(K1689,'FIN CAL LOOKUP'!$A:$J,7,1),IF(I1689="Complete",VLOOKUP(J1689,'FIN CAL LOOKUP'!$A:$J,7,1),VLOOKUP(D1689,'FIN CAL LOOKUP'!$A:$J,7,1))),"Not Applicable")</f>
        <v>MAR, FY24</v>
      </c>
      <c r="N1689" s="8" t="str">
        <f>IFERROR(IF(I1689="Booked",VLOOKUP(K1689,'FIN CAL LOOKUP'!$A:$J,10,1),IF(I1689="Complete",VLOOKUP(J1689,'FIN CAL LOOKUP'!$A:$J,10,1),VLOOKUP(D1689,'FIN CAL LOOKUP'!$A:$J,10,1))),"Not Applicable")</f>
        <v>Q3, FY24</v>
      </c>
    </row>
    <row r="1690" spans="1:14" x14ac:dyDescent="0.25">
      <c r="A1690" t="s">
        <v>41</v>
      </c>
      <c r="B1690" t="s">
        <v>223</v>
      </c>
      <c r="C1690" t="s">
        <v>14</v>
      </c>
      <c r="D1690" s="3">
        <v>44936</v>
      </c>
      <c r="E1690" t="s">
        <v>362</v>
      </c>
      <c r="F1690" t="s">
        <v>363</v>
      </c>
      <c r="G1690" t="s">
        <v>364</v>
      </c>
      <c r="H1690" t="s">
        <v>1370</v>
      </c>
      <c r="I1690" t="s">
        <v>5</v>
      </c>
      <c r="J1690" s="3"/>
      <c r="K1690" s="3">
        <v>45351</v>
      </c>
      <c r="M1690" s="8" t="str">
        <f>IFERROR(IF(I1690="Booked",VLOOKUP(K1690,'FIN CAL LOOKUP'!$A:$J,7,1),IF(I1690="Complete",VLOOKUP(J1690,'FIN CAL LOOKUP'!$A:$J,7,1),VLOOKUP(D1690,'FIN CAL LOOKUP'!$A:$J,7,1))),"Not Applicable")</f>
        <v>MAR, FY24</v>
      </c>
      <c r="N1690" s="8" t="str">
        <f>IFERROR(IF(I1690="Booked",VLOOKUP(K1690,'FIN CAL LOOKUP'!$A:$J,10,1),IF(I1690="Complete",VLOOKUP(J1690,'FIN CAL LOOKUP'!$A:$J,10,1),VLOOKUP(D1690,'FIN CAL LOOKUP'!$A:$J,10,1))),"Not Applicable")</f>
        <v>Q3, FY24</v>
      </c>
    </row>
    <row r="1691" spans="1:14" x14ac:dyDescent="0.25">
      <c r="A1691" t="s">
        <v>41</v>
      </c>
      <c r="B1691" t="s">
        <v>223</v>
      </c>
      <c r="C1691" t="s">
        <v>14</v>
      </c>
      <c r="D1691" s="3">
        <v>44936</v>
      </c>
      <c r="E1691" t="s">
        <v>362</v>
      </c>
      <c r="F1691" t="s">
        <v>363</v>
      </c>
      <c r="G1691" t="s">
        <v>364</v>
      </c>
      <c r="H1691" t="s">
        <v>8</v>
      </c>
      <c r="I1691" t="s">
        <v>17</v>
      </c>
      <c r="J1691" s="3">
        <v>44937</v>
      </c>
      <c r="K1691" s="3">
        <v>44877</v>
      </c>
      <c r="M1691" s="8" t="str">
        <f>IFERROR(IF(I1691="Booked",VLOOKUP(K1691,'FIN CAL LOOKUP'!$A:$J,7,1),IF(I1691="Complete",VLOOKUP(J1691,'FIN CAL LOOKUP'!$A:$J,7,1),VLOOKUP(D1691,'FIN CAL LOOKUP'!$A:$J,7,1))),"Not Applicable")</f>
        <v>JAN, FY23</v>
      </c>
      <c r="N1691" s="8" t="str">
        <f>IFERROR(IF(I1691="Booked",VLOOKUP(K1691,'FIN CAL LOOKUP'!$A:$J,10,1),IF(I1691="Complete",VLOOKUP(J1691,'FIN CAL LOOKUP'!$A:$J,10,1),VLOOKUP(D1691,'FIN CAL LOOKUP'!$A:$J,10,1))),"Not Applicable")</f>
        <v>Q3, FY23</v>
      </c>
    </row>
    <row r="1692" spans="1:14" x14ac:dyDescent="0.25">
      <c r="A1692" t="s">
        <v>41</v>
      </c>
      <c r="B1692" t="s">
        <v>223</v>
      </c>
      <c r="C1692" t="s">
        <v>14</v>
      </c>
      <c r="D1692" s="3">
        <v>44936</v>
      </c>
      <c r="E1692" t="s">
        <v>362</v>
      </c>
      <c r="F1692" t="s">
        <v>363</v>
      </c>
      <c r="G1692" t="s">
        <v>364</v>
      </c>
      <c r="H1692" t="s">
        <v>9</v>
      </c>
      <c r="I1692" t="s">
        <v>17</v>
      </c>
      <c r="J1692" s="3">
        <v>44937</v>
      </c>
      <c r="K1692" s="3">
        <v>44877</v>
      </c>
      <c r="M1692" s="8" t="str">
        <f>IFERROR(IF(I1692="Booked",VLOOKUP(K1692,'FIN CAL LOOKUP'!$A:$J,7,1),IF(I1692="Complete",VLOOKUP(J1692,'FIN CAL LOOKUP'!$A:$J,7,1),VLOOKUP(D1692,'FIN CAL LOOKUP'!$A:$J,7,1))),"Not Applicable")</f>
        <v>JAN, FY23</v>
      </c>
      <c r="N1692" s="8" t="str">
        <f>IFERROR(IF(I1692="Booked",VLOOKUP(K1692,'FIN CAL LOOKUP'!$A:$J,10,1),IF(I1692="Complete",VLOOKUP(J1692,'FIN CAL LOOKUP'!$A:$J,10,1),VLOOKUP(D1692,'FIN CAL LOOKUP'!$A:$J,10,1))),"Not Applicable")</f>
        <v>Q3, FY23</v>
      </c>
    </row>
    <row r="1693" spans="1:14" x14ac:dyDescent="0.25">
      <c r="A1693" t="s">
        <v>41</v>
      </c>
      <c r="B1693" t="s">
        <v>223</v>
      </c>
      <c r="C1693" t="s">
        <v>14</v>
      </c>
      <c r="D1693" s="3">
        <v>44936</v>
      </c>
      <c r="E1693" t="s">
        <v>362</v>
      </c>
      <c r="F1693" t="s">
        <v>363</v>
      </c>
      <c r="G1693" t="s">
        <v>364</v>
      </c>
      <c r="H1693" t="s">
        <v>9</v>
      </c>
      <c r="I1693" t="s">
        <v>17</v>
      </c>
      <c r="J1693" s="3">
        <v>44937</v>
      </c>
      <c r="K1693" s="3">
        <v>44937</v>
      </c>
      <c r="M1693" s="8" t="str">
        <f>IFERROR(IF(I1693="Booked",VLOOKUP(K1693,'FIN CAL LOOKUP'!$A:$J,7,1),IF(I1693="Complete",VLOOKUP(J1693,'FIN CAL LOOKUP'!$A:$J,7,1),VLOOKUP(D1693,'FIN CAL LOOKUP'!$A:$J,7,1))),"Not Applicable")</f>
        <v>JAN, FY23</v>
      </c>
      <c r="N1693" s="8" t="str">
        <f>IFERROR(IF(I1693="Booked",VLOOKUP(K1693,'FIN CAL LOOKUP'!$A:$J,10,1),IF(I1693="Complete",VLOOKUP(J1693,'FIN CAL LOOKUP'!$A:$J,10,1),VLOOKUP(D1693,'FIN CAL LOOKUP'!$A:$J,10,1))),"Not Applicable")</f>
        <v>Q3, FY23</v>
      </c>
    </row>
    <row r="1694" spans="1:14" x14ac:dyDescent="0.25">
      <c r="A1694" t="s">
        <v>41</v>
      </c>
      <c r="B1694" t="s">
        <v>223</v>
      </c>
      <c r="C1694" t="s">
        <v>14</v>
      </c>
      <c r="D1694" s="3">
        <v>44936</v>
      </c>
      <c r="E1694" t="s">
        <v>362</v>
      </c>
      <c r="F1694" t="s">
        <v>363</v>
      </c>
      <c r="G1694" t="s">
        <v>364</v>
      </c>
      <c r="H1694" t="s">
        <v>10</v>
      </c>
      <c r="I1694" t="s">
        <v>17</v>
      </c>
      <c r="J1694" s="3">
        <v>44937</v>
      </c>
      <c r="K1694" s="3">
        <v>44877</v>
      </c>
      <c r="M1694" s="8" t="str">
        <f>IFERROR(IF(I1694="Booked",VLOOKUP(K1694,'FIN CAL LOOKUP'!$A:$J,7,1),IF(I1694="Complete",VLOOKUP(J1694,'FIN CAL LOOKUP'!$A:$J,7,1),VLOOKUP(D1694,'FIN CAL LOOKUP'!$A:$J,7,1))),"Not Applicable")</f>
        <v>JAN, FY23</v>
      </c>
      <c r="N1694" s="8" t="str">
        <f>IFERROR(IF(I1694="Booked",VLOOKUP(K1694,'FIN CAL LOOKUP'!$A:$J,10,1),IF(I1694="Complete",VLOOKUP(J1694,'FIN CAL LOOKUP'!$A:$J,10,1),VLOOKUP(D1694,'FIN CAL LOOKUP'!$A:$J,10,1))),"Not Applicable")</f>
        <v>Q3, FY23</v>
      </c>
    </row>
    <row r="1695" spans="1:14" x14ac:dyDescent="0.25">
      <c r="A1695" t="s">
        <v>41</v>
      </c>
      <c r="B1695" t="s">
        <v>223</v>
      </c>
      <c r="C1695" t="s">
        <v>14</v>
      </c>
      <c r="D1695" s="3">
        <v>44936</v>
      </c>
      <c r="E1695" t="s">
        <v>362</v>
      </c>
      <c r="F1695" t="s">
        <v>363</v>
      </c>
      <c r="G1695" t="s">
        <v>364</v>
      </c>
      <c r="H1695" t="s">
        <v>11</v>
      </c>
      <c r="I1695" t="s">
        <v>17</v>
      </c>
      <c r="J1695" s="3">
        <v>44965</v>
      </c>
      <c r="K1695" s="3">
        <v>44877</v>
      </c>
      <c r="M1695" s="8" t="str">
        <f>IFERROR(IF(I1695="Booked",VLOOKUP(K1695,'FIN CAL LOOKUP'!$A:$J,7,1),IF(I1695="Complete",VLOOKUP(J1695,'FIN CAL LOOKUP'!$A:$J,7,1),VLOOKUP(D1695,'FIN CAL LOOKUP'!$A:$J,7,1))),"Not Applicable")</f>
        <v>FEB, FY23</v>
      </c>
      <c r="N1695" s="8" t="str">
        <f>IFERROR(IF(I1695="Booked",VLOOKUP(K1695,'FIN CAL LOOKUP'!$A:$J,10,1),IF(I1695="Complete",VLOOKUP(J1695,'FIN CAL LOOKUP'!$A:$J,10,1),VLOOKUP(D1695,'FIN CAL LOOKUP'!$A:$J,10,1))),"Not Applicable")</f>
        <v>Q3, FY23</v>
      </c>
    </row>
    <row r="1696" spans="1:14" x14ac:dyDescent="0.25">
      <c r="A1696" t="s">
        <v>219</v>
      </c>
      <c r="C1696" t="s">
        <v>14</v>
      </c>
      <c r="D1696" s="3">
        <v>44935</v>
      </c>
      <c r="E1696" t="s">
        <v>365</v>
      </c>
      <c r="F1696" t="s">
        <v>366</v>
      </c>
      <c r="G1696" t="s">
        <v>367</v>
      </c>
      <c r="H1696" t="s">
        <v>4</v>
      </c>
      <c r="I1696" t="s">
        <v>17</v>
      </c>
      <c r="J1696" s="3">
        <v>45264</v>
      </c>
      <c r="K1696" s="3">
        <v>44919</v>
      </c>
      <c r="M1696" s="8" t="str">
        <f>IFERROR(IF(I1696="Booked",VLOOKUP(K1696,'FIN CAL LOOKUP'!$A:$J,7,1),IF(I1696="Complete",VLOOKUP(J1696,'FIN CAL LOOKUP'!$A:$J,7,1),VLOOKUP(D1696,'FIN CAL LOOKUP'!$A:$J,7,1))),"Not Applicable")</f>
        <v>DEC, FY24</v>
      </c>
      <c r="N1696" s="8" t="str">
        <f>IFERROR(IF(I1696="Booked",VLOOKUP(K1696,'FIN CAL LOOKUP'!$A:$J,10,1),IF(I1696="Complete",VLOOKUP(J1696,'FIN CAL LOOKUP'!$A:$J,10,1),VLOOKUP(D1696,'FIN CAL LOOKUP'!$A:$J,10,1))),"Not Applicable")</f>
        <v>Q2, FY24</v>
      </c>
    </row>
    <row r="1697" spans="1:14" x14ac:dyDescent="0.25">
      <c r="A1697" t="s">
        <v>219</v>
      </c>
      <c r="C1697" t="s">
        <v>14</v>
      </c>
      <c r="D1697" s="3">
        <v>44935</v>
      </c>
      <c r="E1697" t="s">
        <v>365</v>
      </c>
      <c r="F1697" t="s">
        <v>366</v>
      </c>
      <c r="G1697" t="s">
        <v>367</v>
      </c>
      <c r="H1697" t="s">
        <v>7</v>
      </c>
      <c r="I1697" t="s">
        <v>17</v>
      </c>
      <c r="J1697" s="3">
        <v>45264</v>
      </c>
      <c r="K1697" s="3">
        <v>44919</v>
      </c>
      <c r="M1697" s="8" t="str">
        <f>IFERROR(IF(I1697="Booked",VLOOKUP(K1697,'FIN CAL LOOKUP'!$A:$J,7,1),IF(I1697="Complete",VLOOKUP(J1697,'FIN CAL LOOKUP'!$A:$J,7,1),VLOOKUP(D1697,'FIN CAL LOOKUP'!$A:$J,7,1))),"Not Applicable")</f>
        <v>DEC, FY24</v>
      </c>
      <c r="N1697" s="8" t="str">
        <f>IFERROR(IF(I1697="Booked",VLOOKUP(K1697,'FIN CAL LOOKUP'!$A:$J,10,1),IF(I1697="Complete",VLOOKUP(J1697,'FIN CAL LOOKUP'!$A:$J,10,1),VLOOKUP(D1697,'FIN CAL LOOKUP'!$A:$J,10,1))),"Not Applicable")</f>
        <v>Q2, FY24</v>
      </c>
    </row>
    <row r="1698" spans="1:14" x14ac:dyDescent="0.25">
      <c r="A1698" t="s">
        <v>219</v>
      </c>
      <c r="C1698" t="s">
        <v>14</v>
      </c>
      <c r="D1698" s="3">
        <v>44935</v>
      </c>
      <c r="E1698" t="s">
        <v>365</v>
      </c>
      <c r="F1698" t="s">
        <v>366</v>
      </c>
      <c r="G1698" t="s">
        <v>367</v>
      </c>
      <c r="H1698" t="s">
        <v>1366</v>
      </c>
      <c r="I1698" t="s">
        <v>5</v>
      </c>
      <c r="J1698" s="3"/>
      <c r="K1698" s="3">
        <v>45782</v>
      </c>
      <c r="M1698" s="8" t="str">
        <f>IFERROR(IF(I1698="Booked",VLOOKUP(K1698,'FIN CAL LOOKUP'!$A:$J,7,1),IF(I1698="Complete",VLOOKUP(J1698,'FIN CAL LOOKUP'!$A:$J,7,1),VLOOKUP(D1698,'FIN CAL LOOKUP'!$A:$J,7,1))),"Not Applicable")</f>
        <v>MAY, FY25</v>
      </c>
      <c r="N1698" s="8" t="str">
        <f>IFERROR(IF(I1698="Booked",VLOOKUP(K1698,'FIN CAL LOOKUP'!$A:$J,10,1),IF(I1698="Complete",VLOOKUP(J1698,'FIN CAL LOOKUP'!$A:$J,10,1),VLOOKUP(D1698,'FIN CAL LOOKUP'!$A:$J,10,1))),"Not Applicable")</f>
        <v>Q4, FY25</v>
      </c>
    </row>
    <row r="1699" spans="1:14" x14ac:dyDescent="0.25">
      <c r="A1699" t="s">
        <v>219</v>
      </c>
      <c r="C1699" t="s">
        <v>14</v>
      </c>
      <c r="D1699" s="3">
        <v>44935</v>
      </c>
      <c r="E1699" t="s">
        <v>365</v>
      </c>
      <c r="F1699" t="s">
        <v>366</v>
      </c>
      <c r="G1699" t="s">
        <v>367</v>
      </c>
      <c r="H1699" t="s">
        <v>1366</v>
      </c>
      <c r="I1699" t="s">
        <v>17</v>
      </c>
      <c r="J1699" s="3">
        <v>45461</v>
      </c>
      <c r="K1699" s="3">
        <v>45351</v>
      </c>
      <c r="M1699" s="8" t="str">
        <f>IFERROR(IF(I1699="Booked",VLOOKUP(K1699,'FIN CAL LOOKUP'!$A:$J,7,1),IF(I1699="Complete",VLOOKUP(J1699,'FIN CAL LOOKUP'!$A:$J,7,1),VLOOKUP(D1699,'FIN CAL LOOKUP'!$A:$J,7,1))),"Not Applicable")</f>
        <v>JUN, FY24</v>
      </c>
      <c r="N1699" s="8" t="str">
        <f>IFERROR(IF(I1699="Booked",VLOOKUP(K1699,'FIN CAL LOOKUP'!$A:$J,10,1),IF(I1699="Complete",VLOOKUP(J1699,'FIN CAL LOOKUP'!$A:$J,10,1),VLOOKUP(D1699,'FIN CAL LOOKUP'!$A:$J,10,1))),"Not Applicable")</f>
        <v>Q4, FY24</v>
      </c>
    </row>
    <row r="1700" spans="1:14" x14ac:dyDescent="0.25">
      <c r="A1700" t="s">
        <v>219</v>
      </c>
      <c r="C1700" t="s">
        <v>14</v>
      </c>
      <c r="D1700" s="3">
        <v>44935</v>
      </c>
      <c r="E1700" t="s">
        <v>365</v>
      </c>
      <c r="F1700" t="s">
        <v>366</v>
      </c>
      <c r="G1700" t="s">
        <v>367</v>
      </c>
      <c r="H1700" t="s">
        <v>1367</v>
      </c>
      <c r="I1700" t="s">
        <v>5</v>
      </c>
      <c r="J1700" s="3"/>
      <c r="K1700" s="3">
        <v>45782</v>
      </c>
      <c r="M1700" s="8" t="str">
        <f>IFERROR(IF(I1700="Booked",VLOOKUP(K1700,'FIN CAL LOOKUP'!$A:$J,7,1),IF(I1700="Complete",VLOOKUP(J1700,'FIN CAL LOOKUP'!$A:$J,7,1),VLOOKUP(D1700,'FIN CAL LOOKUP'!$A:$J,7,1))),"Not Applicable")</f>
        <v>MAY, FY25</v>
      </c>
      <c r="N1700" s="8" t="str">
        <f>IFERROR(IF(I1700="Booked",VLOOKUP(K1700,'FIN CAL LOOKUP'!$A:$J,10,1),IF(I1700="Complete",VLOOKUP(J1700,'FIN CAL LOOKUP'!$A:$J,10,1),VLOOKUP(D1700,'FIN CAL LOOKUP'!$A:$J,10,1))),"Not Applicable")</f>
        <v>Q4, FY25</v>
      </c>
    </row>
    <row r="1701" spans="1:14" x14ac:dyDescent="0.25">
      <c r="A1701" t="s">
        <v>219</v>
      </c>
      <c r="C1701" t="s">
        <v>14</v>
      </c>
      <c r="D1701" s="3">
        <v>44935</v>
      </c>
      <c r="E1701" t="s">
        <v>365</v>
      </c>
      <c r="F1701" t="s">
        <v>366</v>
      </c>
      <c r="G1701" t="s">
        <v>367</v>
      </c>
      <c r="H1701" t="s">
        <v>1367</v>
      </c>
      <c r="I1701" t="s">
        <v>17</v>
      </c>
      <c r="J1701" s="3">
        <v>45461</v>
      </c>
      <c r="K1701" s="3">
        <v>45351</v>
      </c>
      <c r="M1701" s="8" t="str">
        <f>IFERROR(IF(I1701="Booked",VLOOKUP(K1701,'FIN CAL LOOKUP'!$A:$J,7,1),IF(I1701="Complete",VLOOKUP(J1701,'FIN CAL LOOKUP'!$A:$J,7,1),VLOOKUP(D1701,'FIN CAL LOOKUP'!$A:$J,7,1))),"Not Applicable")</f>
        <v>JUN, FY24</v>
      </c>
      <c r="N1701" s="8" t="str">
        <f>IFERROR(IF(I1701="Booked",VLOOKUP(K1701,'FIN CAL LOOKUP'!$A:$J,10,1),IF(I1701="Complete",VLOOKUP(J1701,'FIN CAL LOOKUP'!$A:$J,10,1),VLOOKUP(D1701,'FIN CAL LOOKUP'!$A:$J,10,1))),"Not Applicable")</f>
        <v>Q4, FY24</v>
      </c>
    </row>
    <row r="1702" spans="1:14" x14ac:dyDescent="0.25">
      <c r="A1702" t="s">
        <v>219</v>
      </c>
      <c r="C1702" t="s">
        <v>14</v>
      </c>
      <c r="D1702" s="3">
        <v>44935</v>
      </c>
      <c r="E1702" t="s">
        <v>365</v>
      </c>
      <c r="F1702" t="s">
        <v>366</v>
      </c>
      <c r="G1702" t="s">
        <v>367</v>
      </c>
      <c r="H1702" t="s">
        <v>1368</v>
      </c>
      <c r="I1702" t="s">
        <v>5</v>
      </c>
      <c r="J1702" s="3"/>
      <c r="K1702" s="3">
        <v>45782</v>
      </c>
      <c r="M1702" s="8" t="str">
        <f>IFERROR(IF(I1702="Booked",VLOOKUP(K1702,'FIN CAL LOOKUP'!$A:$J,7,1),IF(I1702="Complete",VLOOKUP(J1702,'FIN CAL LOOKUP'!$A:$J,7,1),VLOOKUP(D1702,'FIN CAL LOOKUP'!$A:$J,7,1))),"Not Applicable")</f>
        <v>MAY, FY25</v>
      </c>
      <c r="N1702" s="8" t="str">
        <f>IFERROR(IF(I1702="Booked",VLOOKUP(K1702,'FIN CAL LOOKUP'!$A:$J,10,1),IF(I1702="Complete",VLOOKUP(J1702,'FIN CAL LOOKUP'!$A:$J,10,1),VLOOKUP(D1702,'FIN CAL LOOKUP'!$A:$J,10,1))),"Not Applicable")</f>
        <v>Q4, FY25</v>
      </c>
    </row>
    <row r="1703" spans="1:14" x14ac:dyDescent="0.25">
      <c r="A1703" t="s">
        <v>219</v>
      </c>
      <c r="C1703" t="s">
        <v>14</v>
      </c>
      <c r="D1703" s="3">
        <v>44935</v>
      </c>
      <c r="E1703" t="s">
        <v>365</v>
      </c>
      <c r="F1703" t="s">
        <v>366</v>
      </c>
      <c r="G1703" t="s">
        <v>367</v>
      </c>
      <c r="H1703" t="s">
        <v>1368</v>
      </c>
      <c r="I1703" t="s">
        <v>17</v>
      </c>
      <c r="J1703" s="3">
        <v>45461</v>
      </c>
      <c r="K1703" s="3">
        <v>45351</v>
      </c>
      <c r="M1703" s="8" t="str">
        <f>IFERROR(IF(I1703="Booked",VLOOKUP(K1703,'FIN CAL LOOKUP'!$A:$J,7,1),IF(I1703="Complete",VLOOKUP(J1703,'FIN CAL LOOKUP'!$A:$J,7,1),VLOOKUP(D1703,'FIN CAL LOOKUP'!$A:$J,7,1))),"Not Applicable")</f>
        <v>JUN, FY24</v>
      </c>
      <c r="N1703" s="8" t="str">
        <f>IFERROR(IF(I1703="Booked",VLOOKUP(K1703,'FIN CAL LOOKUP'!$A:$J,10,1),IF(I1703="Complete",VLOOKUP(J1703,'FIN CAL LOOKUP'!$A:$J,10,1),VLOOKUP(D1703,'FIN CAL LOOKUP'!$A:$J,10,1))),"Not Applicable")</f>
        <v>Q4, FY24</v>
      </c>
    </row>
    <row r="1704" spans="1:14" x14ac:dyDescent="0.25">
      <c r="A1704" t="s">
        <v>219</v>
      </c>
      <c r="C1704" t="s">
        <v>14</v>
      </c>
      <c r="D1704" s="3">
        <v>44935</v>
      </c>
      <c r="E1704" t="s">
        <v>365</v>
      </c>
      <c r="F1704" t="s">
        <v>366</v>
      </c>
      <c r="G1704" t="s">
        <v>367</v>
      </c>
      <c r="H1704" t="s">
        <v>1369</v>
      </c>
      <c r="I1704" t="s">
        <v>5</v>
      </c>
      <c r="J1704" s="3"/>
      <c r="K1704" s="3">
        <v>45782</v>
      </c>
      <c r="M1704" s="8" t="str">
        <f>IFERROR(IF(I1704="Booked",VLOOKUP(K1704,'FIN CAL LOOKUP'!$A:$J,7,1),IF(I1704="Complete",VLOOKUP(J1704,'FIN CAL LOOKUP'!$A:$J,7,1),VLOOKUP(D1704,'FIN CAL LOOKUP'!$A:$J,7,1))),"Not Applicable")</f>
        <v>MAY, FY25</v>
      </c>
      <c r="N1704" s="8" t="str">
        <f>IFERROR(IF(I1704="Booked",VLOOKUP(K1704,'FIN CAL LOOKUP'!$A:$J,10,1),IF(I1704="Complete",VLOOKUP(J1704,'FIN CAL LOOKUP'!$A:$J,10,1),VLOOKUP(D1704,'FIN CAL LOOKUP'!$A:$J,10,1))),"Not Applicable")</f>
        <v>Q4, FY25</v>
      </c>
    </row>
    <row r="1705" spans="1:14" x14ac:dyDescent="0.25">
      <c r="A1705" t="s">
        <v>219</v>
      </c>
      <c r="C1705" t="s">
        <v>14</v>
      </c>
      <c r="D1705" s="3">
        <v>44935</v>
      </c>
      <c r="E1705" t="s">
        <v>365</v>
      </c>
      <c r="F1705" t="s">
        <v>366</v>
      </c>
      <c r="G1705" t="s">
        <v>367</v>
      </c>
      <c r="H1705" t="s">
        <v>1369</v>
      </c>
      <c r="I1705" t="s">
        <v>17</v>
      </c>
      <c r="J1705" s="3">
        <v>45461</v>
      </c>
      <c r="K1705" s="3">
        <v>45351</v>
      </c>
      <c r="M1705" s="8" t="str">
        <f>IFERROR(IF(I1705="Booked",VLOOKUP(K1705,'FIN CAL LOOKUP'!$A:$J,7,1),IF(I1705="Complete",VLOOKUP(J1705,'FIN CAL LOOKUP'!$A:$J,7,1),VLOOKUP(D1705,'FIN CAL LOOKUP'!$A:$J,7,1))),"Not Applicable")</f>
        <v>JUN, FY24</v>
      </c>
      <c r="N1705" s="8" t="str">
        <f>IFERROR(IF(I1705="Booked",VLOOKUP(K1705,'FIN CAL LOOKUP'!$A:$J,10,1),IF(I1705="Complete",VLOOKUP(J1705,'FIN CAL LOOKUP'!$A:$J,10,1),VLOOKUP(D1705,'FIN CAL LOOKUP'!$A:$J,10,1))),"Not Applicable")</f>
        <v>Q4, FY24</v>
      </c>
    </row>
    <row r="1706" spans="1:14" x14ac:dyDescent="0.25">
      <c r="A1706" t="s">
        <v>219</v>
      </c>
      <c r="C1706" t="s">
        <v>14</v>
      </c>
      <c r="D1706" s="3">
        <v>44935</v>
      </c>
      <c r="E1706" t="s">
        <v>365</v>
      </c>
      <c r="F1706" t="s">
        <v>366</v>
      </c>
      <c r="G1706" t="s">
        <v>367</v>
      </c>
      <c r="H1706" t="s">
        <v>1370</v>
      </c>
      <c r="I1706" t="s">
        <v>5</v>
      </c>
      <c r="J1706" s="3"/>
      <c r="K1706" s="3">
        <v>45782</v>
      </c>
      <c r="M1706" s="8" t="str">
        <f>IFERROR(IF(I1706="Booked",VLOOKUP(K1706,'FIN CAL LOOKUP'!$A:$J,7,1),IF(I1706="Complete",VLOOKUP(J1706,'FIN CAL LOOKUP'!$A:$J,7,1),VLOOKUP(D1706,'FIN CAL LOOKUP'!$A:$J,7,1))),"Not Applicable")</f>
        <v>MAY, FY25</v>
      </c>
      <c r="N1706" s="8" t="str">
        <f>IFERROR(IF(I1706="Booked",VLOOKUP(K1706,'FIN CAL LOOKUP'!$A:$J,10,1),IF(I1706="Complete",VLOOKUP(J1706,'FIN CAL LOOKUP'!$A:$J,10,1),VLOOKUP(D1706,'FIN CAL LOOKUP'!$A:$J,10,1))),"Not Applicable")</f>
        <v>Q4, FY25</v>
      </c>
    </row>
    <row r="1707" spans="1:14" x14ac:dyDescent="0.25">
      <c r="A1707" t="s">
        <v>219</v>
      </c>
      <c r="C1707" t="s">
        <v>14</v>
      </c>
      <c r="D1707" s="3">
        <v>44935</v>
      </c>
      <c r="E1707" t="s">
        <v>365</v>
      </c>
      <c r="F1707" t="s">
        <v>366</v>
      </c>
      <c r="G1707" t="s">
        <v>367</v>
      </c>
      <c r="H1707" t="s">
        <v>1370</v>
      </c>
      <c r="I1707" t="s">
        <v>17</v>
      </c>
      <c r="J1707" s="3">
        <v>45461</v>
      </c>
      <c r="K1707" s="3">
        <v>45351</v>
      </c>
      <c r="M1707" s="8" t="str">
        <f>IFERROR(IF(I1707="Booked",VLOOKUP(K1707,'FIN CAL LOOKUP'!$A:$J,7,1),IF(I1707="Complete",VLOOKUP(J1707,'FIN CAL LOOKUP'!$A:$J,7,1),VLOOKUP(D1707,'FIN CAL LOOKUP'!$A:$J,7,1))),"Not Applicable")</f>
        <v>JUN, FY24</v>
      </c>
      <c r="N1707" s="8" t="str">
        <f>IFERROR(IF(I1707="Booked",VLOOKUP(K1707,'FIN CAL LOOKUP'!$A:$J,10,1),IF(I1707="Complete",VLOOKUP(J1707,'FIN CAL LOOKUP'!$A:$J,10,1),VLOOKUP(D1707,'FIN CAL LOOKUP'!$A:$J,10,1))),"Not Applicable")</f>
        <v>Q4, FY24</v>
      </c>
    </row>
    <row r="1708" spans="1:14" x14ac:dyDescent="0.25">
      <c r="A1708" t="s">
        <v>219</v>
      </c>
      <c r="C1708" t="s">
        <v>14</v>
      </c>
      <c r="D1708" s="3">
        <v>44935</v>
      </c>
      <c r="E1708" t="s">
        <v>365</v>
      </c>
      <c r="F1708" t="s">
        <v>366</v>
      </c>
      <c r="G1708" t="s">
        <v>367</v>
      </c>
      <c r="H1708" t="s">
        <v>8</v>
      </c>
      <c r="I1708" t="s">
        <v>17</v>
      </c>
      <c r="J1708" s="3">
        <v>45264</v>
      </c>
      <c r="K1708" s="3">
        <v>44919</v>
      </c>
      <c r="M1708" s="8" t="str">
        <f>IFERROR(IF(I1708="Booked",VLOOKUP(K1708,'FIN CAL LOOKUP'!$A:$J,7,1),IF(I1708="Complete",VLOOKUP(J1708,'FIN CAL LOOKUP'!$A:$J,7,1),VLOOKUP(D1708,'FIN CAL LOOKUP'!$A:$J,7,1))),"Not Applicable")</f>
        <v>DEC, FY24</v>
      </c>
      <c r="N1708" s="8" t="str">
        <f>IFERROR(IF(I1708="Booked",VLOOKUP(K1708,'FIN CAL LOOKUP'!$A:$J,10,1),IF(I1708="Complete",VLOOKUP(J1708,'FIN CAL LOOKUP'!$A:$J,10,1),VLOOKUP(D1708,'FIN CAL LOOKUP'!$A:$J,10,1))),"Not Applicable")</f>
        <v>Q2, FY24</v>
      </c>
    </row>
    <row r="1709" spans="1:14" x14ac:dyDescent="0.25">
      <c r="A1709" t="s">
        <v>219</v>
      </c>
      <c r="C1709" t="s">
        <v>14</v>
      </c>
      <c r="D1709" s="3">
        <v>44935</v>
      </c>
      <c r="E1709" t="s">
        <v>365</v>
      </c>
      <c r="F1709" t="s">
        <v>366</v>
      </c>
      <c r="G1709" t="s">
        <v>367</v>
      </c>
      <c r="H1709" t="s">
        <v>9</v>
      </c>
      <c r="I1709" t="s">
        <v>17</v>
      </c>
      <c r="J1709" s="3">
        <v>45264</v>
      </c>
      <c r="K1709" s="3">
        <v>44919</v>
      </c>
      <c r="M1709" s="8" t="str">
        <f>IFERROR(IF(I1709="Booked",VLOOKUP(K1709,'FIN CAL LOOKUP'!$A:$J,7,1),IF(I1709="Complete",VLOOKUP(J1709,'FIN CAL LOOKUP'!$A:$J,7,1),VLOOKUP(D1709,'FIN CAL LOOKUP'!$A:$J,7,1))),"Not Applicable")</f>
        <v>DEC, FY24</v>
      </c>
      <c r="N1709" s="8" t="str">
        <f>IFERROR(IF(I1709="Booked",VLOOKUP(K1709,'FIN CAL LOOKUP'!$A:$J,10,1),IF(I1709="Complete",VLOOKUP(J1709,'FIN CAL LOOKUP'!$A:$J,10,1),VLOOKUP(D1709,'FIN CAL LOOKUP'!$A:$J,10,1))),"Not Applicable")</f>
        <v>Q2, FY24</v>
      </c>
    </row>
    <row r="1710" spans="1:14" x14ac:dyDescent="0.25">
      <c r="A1710" t="s">
        <v>219</v>
      </c>
      <c r="C1710" t="s">
        <v>14</v>
      </c>
      <c r="D1710" s="3">
        <v>44935</v>
      </c>
      <c r="E1710" t="s">
        <v>365</v>
      </c>
      <c r="F1710" t="s">
        <v>366</v>
      </c>
      <c r="G1710" t="s">
        <v>367</v>
      </c>
      <c r="H1710" t="s">
        <v>10</v>
      </c>
      <c r="I1710" t="s">
        <v>17</v>
      </c>
      <c r="J1710" s="3">
        <v>44977</v>
      </c>
      <c r="K1710" s="3">
        <v>44919</v>
      </c>
      <c r="M1710" s="8" t="str">
        <f>IFERROR(IF(I1710="Booked",VLOOKUP(K1710,'FIN CAL LOOKUP'!$A:$J,7,1),IF(I1710="Complete",VLOOKUP(J1710,'FIN CAL LOOKUP'!$A:$J,7,1),VLOOKUP(D1710,'FIN CAL LOOKUP'!$A:$J,7,1))),"Not Applicable")</f>
        <v>FEB, FY23</v>
      </c>
      <c r="N1710" s="8" t="str">
        <f>IFERROR(IF(I1710="Booked",VLOOKUP(K1710,'FIN CAL LOOKUP'!$A:$J,10,1),IF(I1710="Complete",VLOOKUP(J1710,'FIN CAL LOOKUP'!$A:$J,10,1),VLOOKUP(D1710,'FIN CAL LOOKUP'!$A:$J,10,1))),"Not Applicable")</f>
        <v>Q3, FY23</v>
      </c>
    </row>
    <row r="1711" spans="1:14" x14ac:dyDescent="0.25">
      <c r="A1711" t="s">
        <v>219</v>
      </c>
      <c r="C1711" t="s">
        <v>14</v>
      </c>
      <c r="D1711" s="3">
        <v>44935</v>
      </c>
      <c r="E1711" t="s">
        <v>365</v>
      </c>
      <c r="F1711" t="s">
        <v>366</v>
      </c>
      <c r="G1711" t="s">
        <v>367</v>
      </c>
      <c r="H1711" t="s">
        <v>11</v>
      </c>
      <c r="I1711" t="s">
        <v>17</v>
      </c>
      <c r="J1711" s="3">
        <v>45054</v>
      </c>
      <c r="K1711" s="3">
        <v>44919</v>
      </c>
      <c r="M1711" s="8" t="str">
        <f>IFERROR(IF(I1711="Booked",VLOOKUP(K1711,'FIN CAL LOOKUP'!$A:$J,7,1),IF(I1711="Complete",VLOOKUP(J1711,'FIN CAL LOOKUP'!$A:$J,7,1),VLOOKUP(D1711,'FIN CAL LOOKUP'!$A:$J,7,1))),"Not Applicable")</f>
        <v>MAY, FY23</v>
      </c>
      <c r="N1711" s="8" t="str">
        <f>IFERROR(IF(I1711="Booked",VLOOKUP(K1711,'FIN CAL LOOKUP'!$A:$J,10,1),IF(I1711="Complete",VLOOKUP(J1711,'FIN CAL LOOKUP'!$A:$J,10,1),VLOOKUP(D1711,'FIN CAL LOOKUP'!$A:$J,10,1))),"Not Applicable")</f>
        <v>Q4, FY23</v>
      </c>
    </row>
    <row r="1712" spans="1:14" x14ac:dyDescent="0.25">
      <c r="A1712" t="s">
        <v>30</v>
      </c>
      <c r="B1712" t="s">
        <v>189</v>
      </c>
      <c r="C1712" t="s">
        <v>32</v>
      </c>
      <c r="D1712" s="3">
        <v>44935</v>
      </c>
      <c r="E1712" t="s">
        <v>368</v>
      </c>
      <c r="F1712" t="s">
        <v>369</v>
      </c>
      <c r="G1712" t="s">
        <v>370</v>
      </c>
      <c r="H1712" t="s">
        <v>4</v>
      </c>
      <c r="I1712" t="s">
        <v>17</v>
      </c>
      <c r="J1712" s="3">
        <v>44949</v>
      </c>
      <c r="K1712" s="3">
        <v>44917</v>
      </c>
      <c r="M1712" s="8" t="str">
        <f>IFERROR(IF(I1712="Booked",VLOOKUP(K1712,'FIN CAL LOOKUP'!$A:$J,7,1),IF(I1712="Complete",VLOOKUP(J1712,'FIN CAL LOOKUP'!$A:$J,7,1),VLOOKUP(D1712,'FIN CAL LOOKUP'!$A:$J,7,1))),"Not Applicable")</f>
        <v>FEB, FY23</v>
      </c>
      <c r="N1712" s="8" t="str">
        <f>IFERROR(IF(I1712="Booked",VLOOKUP(K1712,'FIN CAL LOOKUP'!$A:$J,10,1),IF(I1712="Complete",VLOOKUP(J1712,'FIN CAL LOOKUP'!$A:$J,10,1),VLOOKUP(D1712,'FIN CAL LOOKUP'!$A:$J,10,1))),"Not Applicable")</f>
        <v>Q3, FY23</v>
      </c>
    </row>
    <row r="1713" spans="1:14" x14ac:dyDescent="0.25">
      <c r="A1713" t="s">
        <v>30</v>
      </c>
      <c r="B1713" t="s">
        <v>189</v>
      </c>
      <c r="C1713" t="s">
        <v>32</v>
      </c>
      <c r="D1713" s="3">
        <v>44935</v>
      </c>
      <c r="E1713" t="s">
        <v>368</v>
      </c>
      <c r="F1713" t="s">
        <v>369</v>
      </c>
      <c r="G1713" t="s">
        <v>370</v>
      </c>
      <c r="H1713" t="s">
        <v>7</v>
      </c>
      <c r="I1713" t="s">
        <v>17</v>
      </c>
      <c r="J1713" s="3">
        <v>44950</v>
      </c>
      <c r="K1713" s="3">
        <v>44917</v>
      </c>
      <c r="M1713" s="8" t="str">
        <f>IFERROR(IF(I1713="Booked",VLOOKUP(K1713,'FIN CAL LOOKUP'!$A:$J,7,1),IF(I1713="Complete",VLOOKUP(J1713,'FIN CAL LOOKUP'!$A:$J,7,1),VLOOKUP(D1713,'FIN CAL LOOKUP'!$A:$J,7,1))),"Not Applicable")</f>
        <v>FEB, FY23</v>
      </c>
      <c r="N1713" s="8" t="str">
        <f>IFERROR(IF(I1713="Booked",VLOOKUP(K1713,'FIN CAL LOOKUP'!$A:$J,10,1),IF(I1713="Complete",VLOOKUP(J1713,'FIN CAL LOOKUP'!$A:$J,10,1),VLOOKUP(D1713,'FIN CAL LOOKUP'!$A:$J,10,1))),"Not Applicable")</f>
        <v>Q3, FY23</v>
      </c>
    </row>
    <row r="1714" spans="1:14" x14ac:dyDescent="0.25">
      <c r="A1714" t="s">
        <v>30</v>
      </c>
      <c r="B1714" t="s">
        <v>189</v>
      </c>
      <c r="C1714" t="s">
        <v>32</v>
      </c>
      <c r="D1714" s="3">
        <v>44935</v>
      </c>
      <c r="E1714" t="s">
        <v>368</v>
      </c>
      <c r="F1714" t="s">
        <v>369</v>
      </c>
      <c r="G1714" t="s">
        <v>370</v>
      </c>
      <c r="H1714" t="s">
        <v>1366</v>
      </c>
      <c r="I1714" t="s">
        <v>17</v>
      </c>
      <c r="J1714" s="3">
        <v>45377</v>
      </c>
      <c r="K1714" s="3">
        <v>45351</v>
      </c>
      <c r="M1714" s="8" t="str">
        <f>IFERROR(IF(I1714="Booked",VLOOKUP(K1714,'FIN CAL LOOKUP'!$A:$J,7,1),IF(I1714="Complete",VLOOKUP(J1714,'FIN CAL LOOKUP'!$A:$J,7,1),VLOOKUP(D1714,'FIN CAL LOOKUP'!$A:$J,7,1))),"Not Applicable")</f>
        <v>APR, FY24</v>
      </c>
      <c r="N1714" s="8" t="str">
        <f>IFERROR(IF(I1714="Booked",VLOOKUP(K1714,'FIN CAL LOOKUP'!$A:$J,10,1),IF(I1714="Complete",VLOOKUP(J1714,'FIN CAL LOOKUP'!$A:$J,10,1),VLOOKUP(D1714,'FIN CAL LOOKUP'!$A:$J,10,1))),"Not Applicable")</f>
        <v>Q4, FY24</v>
      </c>
    </row>
    <row r="1715" spans="1:14" x14ac:dyDescent="0.25">
      <c r="A1715" t="s">
        <v>30</v>
      </c>
      <c r="B1715" t="s">
        <v>189</v>
      </c>
      <c r="C1715" t="s">
        <v>32</v>
      </c>
      <c r="D1715" s="3">
        <v>44935</v>
      </c>
      <c r="E1715" t="s">
        <v>368</v>
      </c>
      <c r="F1715" t="s">
        <v>369</v>
      </c>
      <c r="G1715" t="s">
        <v>370</v>
      </c>
      <c r="H1715" t="s">
        <v>1367</v>
      </c>
      <c r="I1715" t="s">
        <v>17</v>
      </c>
      <c r="J1715" s="3">
        <v>45377</v>
      </c>
      <c r="K1715" s="3">
        <v>45351</v>
      </c>
      <c r="M1715" s="8" t="str">
        <f>IFERROR(IF(I1715="Booked",VLOOKUP(K1715,'FIN CAL LOOKUP'!$A:$J,7,1),IF(I1715="Complete",VLOOKUP(J1715,'FIN CAL LOOKUP'!$A:$J,7,1),VLOOKUP(D1715,'FIN CAL LOOKUP'!$A:$J,7,1))),"Not Applicable")</f>
        <v>APR, FY24</v>
      </c>
      <c r="N1715" s="8" t="str">
        <f>IFERROR(IF(I1715="Booked",VLOOKUP(K1715,'FIN CAL LOOKUP'!$A:$J,10,1),IF(I1715="Complete",VLOOKUP(J1715,'FIN CAL LOOKUP'!$A:$J,10,1),VLOOKUP(D1715,'FIN CAL LOOKUP'!$A:$J,10,1))),"Not Applicable")</f>
        <v>Q4, FY24</v>
      </c>
    </row>
    <row r="1716" spans="1:14" x14ac:dyDescent="0.25">
      <c r="A1716" t="s">
        <v>30</v>
      </c>
      <c r="B1716" t="s">
        <v>189</v>
      </c>
      <c r="C1716" t="s">
        <v>32</v>
      </c>
      <c r="D1716" s="3">
        <v>44935</v>
      </c>
      <c r="E1716" t="s">
        <v>368</v>
      </c>
      <c r="F1716" t="s">
        <v>369</v>
      </c>
      <c r="G1716" t="s">
        <v>370</v>
      </c>
      <c r="H1716" t="s">
        <v>1368</v>
      </c>
      <c r="I1716" t="s">
        <v>17</v>
      </c>
      <c r="J1716" s="3">
        <v>45377</v>
      </c>
      <c r="K1716" s="3">
        <v>45351</v>
      </c>
      <c r="M1716" s="8" t="str">
        <f>IFERROR(IF(I1716="Booked",VLOOKUP(K1716,'FIN CAL LOOKUP'!$A:$J,7,1),IF(I1716="Complete",VLOOKUP(J1716,'FIN CAL LOOKUP'!$A:$J,7,1),VLOOKUP(D1716,'FIN CAL LOOKUP'!$A:$J,7,1))),"Not Applicable")</f>
        <v>APR, FY24</v>
      </c>
      <c r="N1716" s="8" t="str">
        <f>IFERROR(IF(I1716="Booked",VLOOKUP(K1716,'FIN CAL LOOKUP'!$A:$J,10,1),IF(I1716="Complete",VLOOKUP(J1716,'FIN CAL LOOKUP'!$A:$J,10,1),VLOOKUP(D1716,'FIN CAL LOOKUP'!$A:$J,10,1))),"Not Applicable")</f>
        <v>Q4, FY24</v>
      </c>
    </row>
    <row r="1717" spans="1:14" x14ac:dyDescent="0.25">
      <c r="A1717" t="s">
        <v>30</v>
      </c>
      <c r="B1717" t="s">
        <v>189</v>
      </c>
      <c r="C1717" t="s">
        <v>32</v>
      </c>
      <c r="D1717" s="3">
        <v>44935</v>
      </c>
      <c r="E1717" t="s">
        <v>368</v>
      </c>
      <c r="F1717" t="s">
        <v>369</v>
      </c>
      <c r="G1717" t="s">
        <v>370</v>
      </c>
      <c r="H1717" t="s">
        <v>1369</v>
      </c>
      <c r="I1717" t="s">
        <v>17</v>
      </c>
      <c r="J1717" s="3">
        <v>45377</v>
      </c>
      <c r="K1717" s="3">
        <v>45351</v>
      </c>
      <c r="M1717" s="8" t="str">
        <f>IFERROR(IF(I1717="Booked",VLOOKUP(K1717,'FIN CAL LOOKUP'!$A:$J,7,1),IF(I1717="Complete",VLOOKUP(J1717,'FIN CAL LOOKUP'!$A:$J,7,1),VLOOKUP(D1717,'FIN CAL LOOKUP'!$A:$J,7,1))),"Not Applicable")</f>
        <v>APR, FY24</v>
      </c>
      <c r="N1717" s="8" t="str">
        <f>IFERROR(IF(I1717="Booked",VLOOKUP(K1717,'FIN CAL LOOKUP'!$A:$J,10,1),IF(I1717="Complete",VLOOKUP(J1717,'FIN CAL LOOKUP'!$A:$J,10,1),VLOOKUP(D1717,'FIN CAL LOOKUP'!$A:$J,10,1))),"Not Applicable")</f>
        <v>Q4, FY24</v>
      </c>
    </row>
    <row r="1718" spans="1:14" x14ac:dyDescent="0.25">
      <c r="A1718" t="s">
        <v>30</v>
      </c>
      <c r="B1718" t="s">
        <v>189</v>
      </c>
      <c r="C1718" t="s">
        <v>32</v>
      </c>
      <c r="D1718" s="3">
        <v>44935</v>
      </c>
      <c r="E1718" t="s">
        <v>368</v>
      </c>
      <c r="F1718" t="s">
        <v>369</v>
      </c>
      <c r="G1718" t="s">
        <v>370</v>
      </c>
      <c r="H1718" t="s">
        <v>1370</v>
      </c>
      <c r="I1718" t="s">
        <v>17</v>
      </c>
      <c r="J1718" s="3">
        <v>45377</v>
      </c>
      <c r="K1718" s="3">
        <v>45351</v>
      </c>
      <c r="M1718" s="8" t="str">
        <f>IFERROR(IF(I1718="Booked",VLOOKUP(K1718,'FIN CAL LOOKUP'!$A:$J,7,1),IF(I1718="Complete",VLOOKUP(J1718,'FIN CAL LOOKUP'!$A:$J,7,1),VLOOKUP(D1718,'FIN CAL LOOKUP'!$A:$J,7,1))),"Not Applicable")</f>
        <v>APR, FY24</v>
      </c>
      <c r="N1718" s="8" t="str">
        <f>IFERROR(IF(I1718="Booked",VLOOKUP(K1718,'FIN CAL LOOKUP'!$A:$J,10,1),IF(I1718="Complete",VLOOKUP(J1718,'FIN CAL LOOKUP'!$A:$J,10,1),VLOOKUP(D1718,'FIN CAL LOOKUP'!$A:$J,10,1))),"Not Applicable")</f>
        <v>Q4, FY24</v>
      </c>
    </row>
    <row r="1719" spans="1:14" x14ac:dyDescent="0.25">
      <c r="A1719" t="s">
        <v>30</v>
      </c>
      <c r="B1719" t="s">
        <v>189</v>
      </c>
      <c r="C1719" t="s">
        <v>32</v>
      </c>
      <c r="D1719" s="3">
        <v>44935</v>
      </c>
      <c r="E1719" t="s">
        <v>368</v>
      </c>
      <c r="F1719" t="s">
        <v>369</v>
      </c>
      <c r="G1719" t="s">
        <v>370</v>
      </c>
      <c r="H1719" t="s">
        <v>8</v>
      </c>
      <c r="I1719" t="s">
        <v>17</v>
      </c>
      <c r="J1719" s="3">
        <v>44959</v>
      </c>
      <c r="K1719" s="3">
        <v>44917</v>
      </c>
      <c r="M1719" s="8" t="str">
        <f>IFERROR(IF(I1719="Booked",VLOOKUP(K1719,'FIN CAL LOOKUP'!$A:$J,7,1),IF(I1719="Complete",VLOOKUP(J1719,'FIN CAL LOOKUP'!$A:$J,7,1),VLOOKUP(D1719,'FIN CAL LOOKUP'!$A:$J,7,1))),"Not Applicable")</f>
        <v>FEB, FY23</v>
      </c>
      <c r="N1719" s="8" t="str">
        <f>IFERROR(IF(I1719="Booked",VLOOKUP(K1719,'FIN CAL LOOKUP'!$A:$J,10,1),IF(I1719="Complete",VLOOKUP(J1719,'FIN CAL LOOKUP'!$A:$J,10,1),VLOOKUP(D1719,'FIN CAL LOOKUP'!$A:$J,10,1))),"Not Applicable")</f>
        <v>Q3, FY23</v>
      </c>
    </row>
    <row r="1720" spans="1:14" x14ac:dyDescent="0.25">
      <c r="A1720" t="s">
        <v>30</v>
      </c>
      <c r="B1720" t="s">
        <v>189</v>
      </c>
      <c r="C1720" t="s">
        <v>32</v>
      </c>
      <c r="D1720" s="3">
        <v>44935</v>
      </c>
      <c r="E1720" t="s">
        <v>368</v>
      </c>
      <c r="F1720" t="s">
        <v>369</v>
      </c>
      <c r="G1720" t="s">
        <v>370</v>
      </c>
      <c r="H1720" t="s">
        <v>9</v>
      </c>
      <c r="I1720" t="s">
        <v>17</v>
      </c>
      <c r="J1720" s="3">
        <v>44945</v>
      </c>
      <c r="K1720" s="3">
        <v>44917</v>
      </c>
      <c r="M1720" s="8" t="str">
        <f>IFERROR(IF(I1720="Booked",VLOOKUP(K1720,'FIN CAL LOOKUP'!$A:$J,7,1),IF(I1720="Complete",VLOOKUP(J1720,'FIN CAL LOOKUP'!$A:$J,7,1),VLOOKUP(D1720,'FIN CAL LOOKUP'!$A:$J,7,1))),"Not Applicable")</f>
        <v>JAN, FY23</v>
      </c>
      <c r="N1720" s="8" t="str">
        <f>IFERROR(IF(I1720="Booked",VLOOKUP(K1720,'FIN CAL LOOKUP'!$A:$J,10,1),IF(I1720="Complete",VLOOKUP(J1720,'FIN CAL LOOKUP'!$A:$J,10,1),VLOOKUP(D1720,'FIN CAL LOOKUP'!$A:$J,10,1))),"Not Applicable")</f>
        <v>Q3, FY23</v>
      </c>
    </row>
    <row r="1721" spans="1:14" x14ac:dyDescent="0.25">
      <c r="A1721" t="s">
        <v>30</v>
      </c>
      <c r="B1721" t="s">
        <v>189</v>
      </c>
      <c r="C1721" t="s">
        <v>32</v>
      </c>
      <c r="D1721" s="3">
        <v>44935</v>
      </c>
      <c r="E1721" t="s">
        <v>368</v>
      </c>
      <c r="F1721" t="s">
        <v>369</v>
      </c>
      <c r="G1721" t="s">
        <v>370</v>
      </c>
      <c r="H1721" t="s">
        <v>10</v>
      </c>
      <c r="I1721" t="s">
        <v>17</v>
      </c>
      <c r="J1721" s="3">
        <v>44959</v>
      </c>
      <c r="K1721" s="3">
        <v>44917</v>
      </c>
      <c r="M1721" s="8" t="str">
        <f>IFERROR(IF(I1721="Booked",VLOOKUP(K1721,'FIN CAL LOOKUP'!$A:$J,7,1),IF(I1721="Complete",VLOOKUP(J1721,'FIN CAL LOOKUP'!$A:$J,7,1),VLOOKUP(D1721,'FIN CAL LOOKUP'!$A:$J,7,1))),"Not Applicable")</f>
        <v>FEB, FY23</v>
      </c>
      <c r="N1721" s="8" t="str">
        <f>IFERROR(IF(I1721="Booked",VLOOKUP(K1721,'FIN CAL LOOKUP'!$A:$J,10,1),IF(I1721="Complete",VLOOKUP(J1721,'FIN CAL LOOKUP'!$A:$J,10,1),VLOOKUP(D1721,'FIN CAL LOOKUP'!$A:$J,10,1))),"Not Applicable")</f>
        <v>Q3, FY23</v>
      </c>
    </row>
    <row r="1722" spans="1:14" x14ac:dyDescent="0.25">
      <c r="A1722" t="s">
        <v>30</v>
      </c>
      <c r="B1722" t="s">
        <v>189</v>
      </c>
      <c r="C1722" t="s">
        <v>32</v>
      </c>
      <c r="D1722" s="3">
        <v>44935</v>
      </c>
      <c r="E1722" t="s">
        <v>368</v>
      </c>
      <c r="F1722" t="s">
        <v>369</v>
      </c>
      <c r="G1722" t="s">
        <v>370</v>
      </c>
      <c r="H1722" t="s">
        <v>10</v>
      </c>
      <c r="I1722" t="s">
        <v>17</v>
      </c>
      <c r="J1722" s="3">
        <v>45029</v>
      </c>
      <c r="K1722" s="3">
        <v>45029</v>
      </c>
      <c r="L1722" t="s">
        <v>371</v>
      </c>
      <c r="M1722" s="8" t="str">
        <f>IFERROR(IF(I1722="Booked",VLOOKUP(K1722,'FIN CAL LOOKUP'!$A:$J,7,1),IF(I1722="Complete",VLOOKUP(J1722,'FIN CAL LOOKUP'!$A:$J,7,1),VLOOKUP(D1722,'FIN CAL LOOKUP'!$A:$J,7,1))),"Not Applicable")</f>
        <v>APR, FY23</v>
      </c>
      <c r="N1722" s="8" t="str">
        <f>IFERROR(IF(I1722="Booked",VLOOKUP(K1722,'FIN CAL LOOKUP'!$A:$J,10,1),IF(I1722="Complete",VLOOKUP(J1722,'FIN CAL LOOKUP'!$A:$J,10,1),VLOOKUP(D1722,'FIN CAL LOOKUP'!$A:$J,10,1))),"Not Applicable")</f>
        <v>Q4, FY23</v>
      </c>
    </row>
    <row r="1723" spans="1:14" x14ac:dyDescent="0.25">
      <c r="A1723" t="s">
        <v>30</v>
      </c>
      <c r="B1723" t="s">
        <v>189</v>
      </c>
      <c r="C1723" t="s">
        <v>32</v>
      </c>
      <c r="D1723" s="3">
        <v>44935</v>
      </c>
      <c r="E1723" t="s">
        <v>368</v>
      </c>
      <c r="F1723" t="s">
        <v>369</v>
      </c>
      <c r="G1723" t="s">
        <v>370</v>
      </c>
      <c r="H1723" t="s">
        <v>10</v>
      </c>
      <c r="I1723" t="s">
        <v>17</v>
      </c>
      <c r="J1723" s="3">
        <v>45061</v>
      </c>
      <c r="K1723" s="3">
        <v>45047</v>
      </c>
      <c r="L1723" t="s">
        <v>371</v>
      </c>
      <c r="M1723" s="8" t="str">
        <f>IFERROR(IF(I1723="Booked",VLOOKUP(K1723,'FIN CAL LOOKUP'!$A:$J,7,1),IF(I1723="Complete",VLOOKUP(J1723,'FIN CAL LOOKUP'!$A:$J,7,1),VLOOKUP(D1723,'FIN CAL LOOKUP'!$A:$J,7,1))),"Not Applicable")</f>
        <v>MAY, FY23</v>
      </c>
      <c r="N1723" s="8" t="str">
        <f>IFERROR(IF(I1723="Booked",VLOOKUP(K1723,'FIN CAL LOOKUP'!$A:$J,10,1),IF(I1723="Complete",VLOOKUP(J1723,'FIN CAL LOOKUP'!$A:$J,10,1),VLOOKUP(D1723,'FIN CAL LOOKUP'!$A:$J,10,1))),"Not Applicable")</f>
        <v>Q4, FY23</v>
      </c>
    </row>
    <row r="1724" spans="1:14" x14ac:dyDescent="0.25">
      <c r="A1724" t="s">
        <v>30</v>
      </c>
      <c r="B1724" t="s">
        <v>189</v>
      </c>
      <c r="C1724" t="s">
        <v>32</v>
      </c>
      <c r="D1724" s="3">
        <v>44935</v>
      </c>
      <c r="E1724" t="s">
        <v>368</v>
      </c>
      <c r="F1724" t="s">
        <v>369</v>
      </c>
      <c r="G1724" t="s">
        <v>370</v>
      </c>
      <c r="H1724" t="s">
        <v>11</v>
      </c>
      <c r="I1724" t="s">
        <v>17</v>
      </c>
      <c r="J1724" s="3">
        <v>44950</v>
      </c>
      <c r="K1724" s="3">
        <v>44917</v>
      </c>
      <c r="M1724" s="8" t="str">
        <f>IFERROR(IF(I1724="Booked",VLOOKUP(K1724,'FIN CAL LOOKUP'!$A:$J,7,1),IF(I1724="Complete",VLOOKUP(J1724,'FIN CAL LOOKUP'!$A:$J,7,1),VLOOKUP(D1724,'FIN CAL LOOKUP'!$A:$J,7,1))),"Not Applicable")</f>
        <v>FEB, FY23</v>
      </c>
      <c r="N1724" s="8" t="str">
        <f>IFERROR(IF(I1724="Booked",VLOOKUP(K1724,'FIN CAL LOOKUP'!$A:$J,10,1),IF(I1724="Complete",VLOOKUP(J1724,'FIN CAL LOOKUP'!$A:$J,10,1),VLOOKUP(D1724,'FIN CAL LOOKUP'!$A:$J,10,1))),"Not Applicable")</f>
        <v>Q3, FY23</v>
      </c>
    </row>
    <row r="1725" spans="1:14" x14ac:dyDescent="0.25">
      <c r="A1725" t="s">
        <v>41</v>
      </c>
      <c r="B1725" t="s">
        <v>485</v>
      </c>
      <c r="C1725" t="s">
        <v>124</v>
      </c>
      <c r="D1725" s="3">
        <v>44935</v>
      </c>
      <c r="E1725" t="s">
        <v>372</v>
      </c>
      <c r="F1725" t="s">
        <v>373</v>
      </c>
      <c r="G1725" t="s">
        <v>1540</v>
      </c>
      <c r="H1725" t="s">
        <v>4</v>
      </c>
      <c r="I1725" t="s">
        <v>17</v>
      </c>
      <c r="J1725" s="3">
        <v>45265</v>
      </c>
      <c r="K1725" s="3">
        <v>44924</v>
      </c>
      <c r="M1725" s="8" t="str">
        <f>IFERROR(IF(I1725="Booked",VLOOKUP(K1725,'FIN CAL LOOKUP'!$A:$J,7,1),IF(I1725="Complete",VLOOKUP(J1725,'FIN CAL LOOKUP'!$A:$J,7,1),VLOOKUP(D1725,'FIN CAL LOOKUP'!$A:$J,7,1))),"Not Applicable")</f>
        <v>DEC, FY24</v>
      </c>
      <c r="N1725" s="8" t="str">
        <f>IFERROR(IF(I1725="Booked",VLOOKUP(K1725,'FIN CAL LOOKUP'!$A:$J,10,1),IF(I1725="Complete",VLOOKUP(J1725,'FIN CAL LOOKUP'!$A:$J,10,1),VLOOKUP(D1725,'FIN CAL LOOKUP'!$A:$J,10,1))),"Not Applicable")</f>
        <v>Q2, FY24</v>
      </c>
    </row>
    <row r="1726" spans="1:14" x14ac:dyDescent="0.25">
      <c r="A1726" t="s">
        <v>41</v>
      </c>
      <c r="B1726" t="s">
        <v>485</v>
      </c>
      <c r="C1726" t="s">
        <v>124</v>
      </c>
      <c r="D1726" s="3">
        <v>44935</v>
      </c>
      <c r="E1726" t="s">
        <v>372</v>
      </c>
      <c r="F1726" t="s">
        <v>373</v>
      </c>
      <c r="G1726" t="s">
        <v>1540</v>
      </c>
      <c r="H1726" t="s">
        <v>7</v>
      </c>
      <c r="I1726" t="s">
        <v>17</v>
      </c>
      <c r="J1726" s="3">
        <v>45142</v>
      </c>
      <c r="K1726" s="3">
        <v>44924</v>
      </c>
      <c r="M1726" s="8" t="str">
        <f>IFERROR(IF(I1726="Booked",VLOOKUP(K1726,'FIN CAL LOOKUP'!$A:$J,7,1),IF(I1726="Complete",VLOOKUP(J1726,'FIN CAL LOOKUP'!$A:$J,7,1),VLOOKUP(D1726,'FIN CAL LOOKUP'!$A:$J,7,1))),"Not Applicable")</f>
        <v>AUG, FY24</v>
      </c>
      <c r="N1726" s="8" t="str">
        <f>IFERROR(IF(I1726="Booked",VLOOKUP(K1726,'FIN CAL LOOKUP'!$A:$J,10,1),IF(I1726="Complete",VLOOKUP(J1726,'FIN CAL LOOKUP'!$A:$J,10,1),VLOOKUP(D1726,'FIN CAL LOOKUP'!$A:$J,10,1))),"Not Applicable")</f>
        <v>Q1, FY24</v>
      </c>
    </row>
    <row r="1727" spans="1:14" x14ac:dyDescent="0.25">
      <c r="C1727" t="s">
        <v>45</v>
      </c>
      <c r="D1727" s="3">
        <v>44935</v>
      </c>
      <c r="E1727" t="s">
        <v>1541</v>
      </c>
      <c r="F1727" t="s">
        <v>1542</v>
      </c>
      <c r="G1727" t="s">
        <v>1543</v>
      </c>
      <c r="H1727" t="s">
        <v>4</v>
      </c>
      <c r="I1727" t="s">
        <v>17</v>
      </c>
      <c r="J1727" s="3">
        <v>45253</v>
      </c>
      <c r="K1727" s="3">
        <v>44876</v>
      </c>
      <c r="M1727" s="8" t="str">
        <f>IFERROR(IF(I1727="Booked",VLOOKUP(K1727,'FIN CAL LOOKUP'!$A:$J,7,1),IF(I1727="Complete",VLOOKUP(J1727,'FIN CAL LOOKUP'!$A:$J,7,1),VLOOKUP(D1727,'FIN CAL LOOKUP'!$A:$J,7,1))),"Not Applicable")</f>
        <v>NOV, FY24</v>
      </c>
      <c r="N1727" s="8" t="str">
        <f>IFERROR(IF(I1727="Booked",VLOOKUP(K1727,'FIN CAL LOOKUP'!$A:$J,10,1),IF(I1727="Complete",VLOOKUP(J1727,'FIN CAL LOOKUP'!$A:$J,10,1),VLOOKUP(D1727,'FIN CAL LOOKUP'!$A:$J,10,1))),"Not Applicable")</f>
        <v>Q2, FY24</v>
      </c>
    </row>
    <row r="1728" spans="1:14" x14ac:dyDescent="0.25">
      <c r="C1728" t="s">
        <v>45</v>
      </c>
      <c r="D1728" s="3">
        <v>44935</v>
      </c>
      <c r="E1728" t="s">
        <v>1541</v>
      </c>
      <c r="F1728" t="s">
        <v>1542</v>
      </c>
      <c r="G1728" t="s">
        <v>1543</v>
      </c>
      <c r="H1728" t="s">
        <v>7</v>
      </c>
      <c r="I1728" t="s">
        <v>17</v>
      </c>
      <c r="J1728" s="3">
        <v>45260</v>
      </c>
      <c r="K1728" s="3">
        <v>44876</v>
      </c>
      <c r="M1728" s="8" t="str">
        <f>IFERROR(IF(I1728="Booked",VLOOKUP(K1728,'FIN CAL LOOKUP'!$A:$J,7,1),IF(I1728="Complete",VLOOKUP(J1728,'FIN CAL LOOKUP'!$A:$J,7,1),VLOOKUP(D1728,'FIN CAL LOOKUP'!$A:$J,7,1))),"Not Applicable")</f>
        <v>DEC, FY24</v>
      </c>
      <c r="N1728" s="8" t="str">
        <f>IFERROR(IF(I1728="Booked",VLOOKUP(K1728,'FIN CAL LOOKUP'!$A:$J,10,1),IF(I1728="Complete",VLOOKUP(J1728,'FIN CAL LOOKUP'!$A:$J,10,1),VLOOKUP(D1728,'FIN CAL LOOKUP'!$A:$J,10,1))),"Not Applicable")</f>
        <v>Q2, FY24</v>
      </c>
    </row>
    <row r="1729" spans="1:14" x14ac:dyDescent="0.25">
      <c r="C1729" t="s">
        <v>45</v>
      </c>
      <c r="D1729" s="3">
        <v>44935</v>
      </c>
      <c r="E1729" t="s">
        <v>1541</v>
      </c>
      <c r="F1729" t="s">
        <v>1542</v>
      </c>
      <c r="G1729" t="s">
        <v>1543</v>
      </c>
      <c r="H1729" t="s">
        <v>1366</v>
      </c>
      <c r="I1729" t="s">
        <v>17</v>
      </c>
      <c r="J1729" s="3">
        <v>45796</v>
      </c>
      <c r="K1729" s="3">
        <v>45351</v>
      </c>
      <c r="M1729" s="8" t="str">
        <f>IFERROR(IF(I1729="Booked",VLOOKUP(K1729,'FIN CAL LOOKUP'!$A:$J,7,1),IF(I1729="Complete",VLOOKUP(J1729,'FIN CAL LOOKUP'!$A:$J,7,1),VLOOKUP(D1729,'FIN CAL LOOKUP'!$A:$J,7,1))),"Not Applicable")</f>
        <v>MAY, FY25</v>
      </c>
      <c r="N1729" s="8" t="str">
        <f>IFERROR(IF(I1729="Booked",VLOOKUP(K1729,'FIN CAL LOOKUP'!$A:$J,10,1),IF(I1729="Complete",VLOOKUP(J1729,'FIN CAL LOOKUP'!$A:$J,10,1),VLOOKUP(D1729,'FIN CAL LOOKUP'!$A:$J,10,1))),"Not Applicable")</f>
        <v>Q4, FY25</v>
      </c>
    </row>
    <row r="1730" spans="1:14" x14ac:dyDescent="0.25">
      <c r="C1730" t="s">
        <v>45</v>
      </c>
      <c r="D1730" s="3">
        <v>44935</v>
      </c>
      <c r="E1730" t="s">
        <v>1541</v>
      </c>
      <c r="F1730" t="s">
        <v>1542</v>
      </c>
      <c r="G1730" t="s">
        <v>1543</v>
      </c>
      <c r="H1730" t="s">
        <v>1367</v>
      </c>
      <c r="I1730" t="s">
        <v>17</v>
      </c>
      <c r="J1730" s="3">
        <v>45796</v>
      </c>
      <c r="K1730" s="3">
        <v>45351</v>
      </c>
      <c r="M1730" s="8" t="str">
        <f>IFERROR(IF(I1730="Booked",VLOOKUP(K1730,'FIN CAL LOOKUP'!$A:$J,7,1),IF(I1730="Complete",VLOOKUP(J1730,'FIN CAL LOOKUP'!$A:$J,7,1),VLOOKUP(D1730,'FIN CAL LOOKUP'!$A:$J,7,1))),"Not Applicable")</f>
        <v>MAY, FY25</v>
      </c>
      <c r="N1730" s="8" t="str">
        <f>IFERROR(IF(I1730="Booked",VLOOKUP(K1730,'FIN CAL LOOKUP'!$A:$J,10,1),IF(I1730="Complete",VLOOKUP(J1730,'FIN CAL LOOKUP'!$A:$J,10,1),VLOOKUP(D1730,'FIN CAL LOOKUP'!$A:$J,10,1))),"Not Applicable")</f>
        <v>Q4, FY25</v>
      </c>
    </row>
    <row r="1731" spans="1:14" x14ac:dyDescent="0.25">
      <c r="C1731" t="s">
        <v>45</v>
      </c>
      <c r="D1731" s="3">
        <v>44935</v>
      </c>
      <c r="E1731" t="s">
        <v>1541</v>
      </c>
      <c r="F1731" t="s">
        <v>1542</v>
      </c>
      <c r="G1731" t="s">
        <v>1543</v>
      </c>
      <c r="H1731" t="s">
        <v>1368</v>
      </c>
      <c r="I1731" t="s">
        <v>17</v>
      </c>
      <c r="J1731" s="3">
        <v>45796</v>
      </c>
      <c r="K1731" s="3">
        <v>45351</v>
      </c>
      <c r="M1731" s="8" t="str">
        <f>IFERROR(IF(I1731="Booked",VLOOKUP(K1731,'FIN CAL LOOKUP'!$A:$J,7,1),IF(I1731="Complete",VLOOKUP(J1731,'FIN CAL LOOKUP'!$A:$J,7,1),VLOOKUP(D1731,'FIN CAL LOOKUP'!$A:$J,7,1))),"Not Applicable")</f>
        <v>MAY, FY25</v>
      </c>
      <c r="N1731" s="8" t="str">
        <f>IFERROR(IF(I1731="Booked",VLOOKUP(K1731,'FIN CAL LOOKUP'!$A:$J,10,1),IF(I1731="Complete",VLOOKUP(J1731,'FIN CAL LOOKUP'!$A:$J,10,1),VLOOKUP(D1731,'FIN CAL LOOKUP'!$A:$J,10,1))),"Not Applicable")</f>
        <v>Q4, FY25</v>
      </c>
    </row>
    <row r="1732" spans="1:14" x14ac:dyDescent="0.25">
      <c r="C1732" t="s">
        <v>45</v>
      </c>
      <c r="D1732" s="3">
        <v>44935</v>
      </c>
      <c r="E1732" t="s">
        <v>1541</v>
      </c>
      <c r="F1732" t="s">
        <v>1542</v>
      </c>
      <c r="G1732" t="s">
        <v>1543</v>
      </c>
      <c r="H1732" t="s">
        <v>1369</v>
      </c>
      <c r="I1732" t="s">
        <v>17</v>
      </c>
      <c r="J1732" s="3">
        <v>45796</v>
      </c>
      <c r="K1732" s="3">
        <v>45351</v>
      </c>
      <c r="M1732" s="8" t="str">
        <f>IFERROR(IF(I1732="Booked",VLOOKUP(K1732,'FIN CAL LOOKUP'!$A:$J,7,1),IF(I1732="Complete",VLOOKUP(J1732,'FIN CAL LOOKUP'!$A:$J,7,1),VLOOKUP(D1732,'FIN CAL LOOKUP'!$A:$J,7,1))),"Not Applicable")</f>
        <v>MAY, FY25</v>
      </c>
      <c r="N1732" s="8" t="str">
        <f>IFERROR(IF(I1732="Booked",VLOOKUP(K1732,'FIN CAL LOOKUP'!$A:$J,10,1),IF(I1732="Complete",VLOOKUP(J1732,'FIN CAL LOOKUP'!$A:$J,10,1),VLOOKUP(D1732,'FIN CAL LOOKUP'!$A:$J,10,1))),"Not Applicable")</f>
        <v>Q4, FY25</v>
      </c>
    </row>
    <row r="1733" spans="1:14" x14ac:dyDescent="0.25">
      <c r="C1733" t="s">
        <v>45</v>
      </c>
      <c r="D1733" s="3">
        <v>44935</v>
      </c>
      <c r="E1733" t="s">
        <v>1541</v>
      </c>
      <c r="F1733" t="s">
        <v>1542</v>
      </c>
      <c r="G1733" t="s">
        <v>1543</v>
      </c>
      <c r="H1733" t="s">
        <v>1370</v>
      </c>
      <c r="I1733" t="s">
        <v>17</v>
      </c>
      <c r="J1733" s="3">
        <v>45796</v>
      </c>
      <c r="K1733" s="3">
        <v>45351</v>
      </c>
      <c r="M1733" s="8" t="str">
        <f>IFERROR(IF(I1733="Booked",VLOOKUP(K1733,'FIN CAL LOOKUP'!$A:$J,7,1),IF(I1733="Complete",VLOOKUP(J1733,'FIN CAL LOOKUP'!$A:$J,7,1),VLOOKUP(D1733,'FIN CAL LOOKUP'!$A:$J,7,1))),"Not Applicable")</f>
        <v>MAY, FY25</v>
      </c>
      <c r="N1733" s="8" t="str">
        <f>IFERROR(IF(I1733="Booked",VLOOKUP(K1733,'FIN CAL LOOKUP'!$A:$J,10,1),IF(I1733="Complete",VLOOKUP(J1733,'FIN CAL LOOKUP'!$A:$J,10,1),VLOOKUP(D1733,'FIN CAL LOOKUP'!$A:$J,10,1))),"Not Applicable")</f>
        <v>Q4, FY25</v>
      </c>
    </row>
    <row r="1734" spans="1:14" x14ac:dyDescent="0.25">
      <c r="C1734" t="s">
        <v>45</v>
      </c>
      <c r="D1734" s="3">
        <v>44935</v>
      </c>
      <c r="E1734" t="s">
        <v>1541</v>
      </c>
      <c r="F1734" t="s">
        <v>1542</v>
      </c>
      <c r="G1734" t="s">
        <v>1543</v>
      </c>
      <c r="H1734" t="s">
        <v>8</v>
      </c>
      <c r="I1734" t="s">
        <v>17</v>
      </c>
      <c r="J1734" s="3">
        <v>45253</v>
      </c>
      <c r="K1734" s="3">
        <v>44876</v>
      </c>
      <c r="M1734" s="8" t="str">
        <f>IFERROR(IF(I1734="Booked",VLOOKUP(K1734,'FIN CAL LOOKUP'!$A:$J,7,1),IF(I1734="Complete",VLOOKUP(J1734,'FIN CAL LOOKUP'!$A:$J,7,1),VLOOKUP(D1734,'FIN CAL LOOKUP'!$A:$J,7,1))),"Not Applicable")</f>
        <v>NOV, FY24</v>
      </c>
      <c r="N1734" s="8" t="str">
        <f>IFERROR(IF(I1734="Booked",VLOOKUP(K1734,'FIN CAL LOOKUP'!$A:$J,10,1),IF(I1734="Complete",VLOOKUP(J1734,'FIN CAL LOOKUP'!$A:$J,10,1),VLOOKUP(D1734,'FIN CAL LOOKUP'!$A:$J,10,1))),"Not Applicable")</f>
        <v>Q2, FY24</v>
      </c>
    </row>
    <row r="1735" spans="1:14" x14ac:dyDescent="0.25">
      <c r="C1735" t="s">
        <v>45</v>
      </c>
      <c r="D1735" s="3">
        <v>44935</v>
      </c>
      <c r="E1735" t="s">
        <v>1541</v>
      </c>
      <c r="F1735" t="s">
        <v>1542</v>
      </c>
      <c r="G1735" t="s">
        <v>1543</v>
      </c>
      <c r="H1735" t="s">
        <v>9</v>
      </c>
      <c r="I1735" t="s">
        <v>17</v>
      </c>
      <c r="J1735" s="3">
        <v>44943</v>
      </c>
      <c r="K1735" s="3">
        <v>44876</v>
      </c>
      <c r="M1735" s="8" t="str">
        <f>IFERROR(IF(I1735="Booked",VLOOKUP(K1735,'FIN CAL LOOKUP'!$A:$J,7,1),IF(I1735="Complete",VLOOKUP(J1735,'FIN CAL LOOKUP'!$A:$J,7,1),VLOOKUP(D1735,'FIN CAL LOOKUP'!$A:$J,7,1))),"Not Applicable")</f>
        <v>JAN, FY23</v>
      </c>
      <c r="N1735" s="8" t="str">
        <f>IFERROR(IF(I1735="Booked",VLOOKUP(K1735,'FIN CAL LOOKUP'!$A:$J,10,1),IF(I1735="Complete",VLOOKUP(J1735,'FIN CAL LOOKUP'!$A:$J,10,1),VLOOKUP(D1735,'FIN CAL LOOKUP'!$A:$J,10,1))),"Not Applicable")</f>
        <v>Q3, FY23</v>
      </c>
    </row>
    <row r="1736" spans="1:14" x14ac:dyDescent="0.25">
      <c r="C1736" t="s">
        <v>45</v>
      </c>
      <c r="D1736" s="3">
        <v>44935</v>
      </c>
      <c r="E1736" t="s">
        <v>1541</v>
      </c>
      <c r="F1736" t="s">
        <v>1542</v>
      </c>
      <c r="G1736" t="s">
        <v>1543</v>
      </c>
      <c r="H1736" t="s">
        <v>10</v>
      </c>
      <c r="I1736" t="s">
        <v>17</v>
      </c>
      <c r="J1736" s="3">
        <v>45253</v>
      </c>
      <c r="K1736" s="3">
        <v>44876</v>
      </c>
      <c r="M1736" s="8" t="str">
        <f>IFERROR(IF(I1736="Booked",VLOOKUP(K1736,'FIN CAL LOOKUP'!$A:$J,7,1),IF(I1736="Complete",VLOOKUP(J1736,'FIN CAL LOOKUP'!$A:$J,7,1),VLOOKUP(D1736,'FIN CAL LOOKUP'!$A:$J,7,1))),"Not Applicable")</f>
        <v>NOV, FY24</v>
      </c>
      <c r="N1736" s="8" t="str">
        <f>IFERROR(IF(I1736="Booked",VLOOKUP(K1736,'FIN CAL LOOKUP'!$A:$J,10,1),IF(I1736="Complete",VLOOKUP(J1736,'FIN CAL LOOKUP'!$A:$J,10,1),VLOOKUP(D1736,'FIN CAL LOOKUP'!$A:$J,10,1))),"Not Applicable")</f>
        <v>Q2, FY24</v>
      </c>
    </row>
    <row r="1737" spans="1:14" x14ac:dyDescent="0.25">
      <c r="C1737" t="s">
        <v>45</v>
      </c>
      <c r="D1737" s="3">
        <v>44935</v>
      </c>
      <c r="E1737" t="s">
        <v>1541</v>
      </c>
      <c r="F1737" t="s">
        <v>1542</v>
      </c>
      <c r="G1737" t="s">
        <v>1543</v>
      </c>
      <c r="H1737" t="s">
        <v>11</v>
      </c>
      <c r="I1737" t="s">
        <v>17</v>
      </c>
      <c r="J1737" s="3">
        <v>45253</v>
      </c>
      <c r="K1737" s="3">
        <v>45057</v>
      </c>
      <c r="M1737" s="8" t="str">
        <f>IFERROR(IF(I1737="Booked",VLOOKUP(K1737,'FIN CAL LOOKUP'!$A:$J,7,1),IF(I1737="Complete",VLOOKUP(J1737,'FIN CAL LOOKUP'!$A:$J,7,1),VLOOKUP(D1737,'FIN CAL LOOKUP'!$A:$J,7,1))),"Not Applicable")</f>
        <v>NOV, FY24</v>
      </c>
      <c r="N1737" s="8" t="str">
        <f>IFERROR(IF(I1737="Booked",VLOOKUP(K1737,'FIN CAL LOOKUP'!$A:$J,10,1),IF(I1737="Complete",VLOOKUP(J1737,'FIN CAL LOOKUP'!$A:$J,10,1),VLOOKUP(D1737,'FIN CAL LOOKUP'!$A:$J,10,1))),"Not Applicable")</f>
        <v>Q2, FY24</v>
      </c>
    </row>
    <row r="1738" spans="1:14" x14ac:dyDescent="0.25">
      <c r="A1738" t="s">
        <v>30</v>
      </c>
      <c r="B1738" t="s">
        <v>339</v>
      </c>
      <c r="C1738" t="s">
        <v>32</v>
      </c>
      <c r="D1738" s="3">
        <v>44929</v>
      </c>
      <c r="E1738" t="s">
        <v>374</v>
      </c>
      <c r="F1738" t="s">
        <v>375</v>
      </c>
      <c r="G1738" t="s">
        <v>376</v>
      </c>
      <c r="H1738" t="s">
        <v>4</v>
      </c>
      <c r="I1738" t="s">
        <v>17</v>
      </c>
      <c r="J1738" s="3">
        <v>44930</v>
      </c>
      <c r="K1738" s="3">
        <v>44895</v>
      </c>
      <c r="M1738" s="8" t="str">
        <f>IFERROR(IF(I1738="Booked",VLOOKUP(K1738,'FIN CAL LOOKUP'!$A:$J,7,1),IF(I1738="Complete",VLOOKUP(J1738,'FIN CAL LOOKUP'!$A:$J,7,1),VLOOKUP(D1738,'FIN CAL LOOKUP'!$A:$J,7,1))),"Not Applicable")</f>
        <v>JAN, FY23</v>
      </c>
      <c r="N1738" s="8" t="str">
        <f>IFERROR(IF(I1738="Booked",VLOOKUP(K1738,'FIN CAL LOOKUP'!$A:$J,10,1),IF(I1738="Complete",VLOOKUP(J1738,'FIN CAL LOOKUP'!$A:$J,10,1),VLOOKUP(D1738,'FIN CAL LOOKUP'!$A:$J,10,1))),"Not Applicable")</f>
        <v>Q3, FY23</v>
      </c>
    </row>
    <row r="1739" spans="1:14" x14ac:dyDescent="0.25">
      <c r="A1739" t="s">
        <v>30</v>
      </c>
      <c r="B1739" t="s">
        <v>339</v>
      </c>
      <c r="C1739" t="s">
        <v>32</v>
      </c>
      <c r="D1739" s="3">
        <v>44929</v>
      </c>
      <c r="E1739" t="s">
        <v>374</v>
      </c>
      <c r="F1739" t="s">
        <v>375</v>
      </c>
      <c r="G1739" t="s">
        <v>376</v>
      </c>
      <c r="H1739" t="s">
        <v>7</v>
      </c>
      <c r="I1739" t="s">
        <v>17</v>
      </c>
      <c r="J1739" s="3">
        <v>44930</v>
      </c>
      <c r="K1739" s="3">
        <v>44895</v>
      </c>
      <c r="M1739" s="8" t="str">
        <f>IFERROR(IF(I1739="Booked",VLOOKUP(K1739,'FIN CAL LOOKUP'!$A:$J,7,1),IF(I1739="Complete",VLOOKUP(J1739,'FIN CAL LOOKUP'!$A:$J,7,1),VLOOKUP(D1739,'FIN CAL LOOKUP'!$A:$J,7,1))),"Not Applicable")</f>
        <v>JAN, FY23</v>
      </c>
      <c r="N1739" s="8" t="str">
        <f>IFERROR(IF(I1739="Booked",VLOOKUP(K1739,'FIN CAL LOOKUP'!$A:$J,10,1),IF(I1739="Complete",VLOOKUP(J1739,'FIN CAL LOOKUP'!$A:$J,10,1),VLOOKUP(D1739,'FIN CAL LOOKUP'!$A:$J,10,1))),"Not Applicable")</f>
        <v>Q3, FY23</v>
      </c>
    </row>
    <row r="1740" spans="1:14" x14ac:dyDescent="0.25">
      <c r="A1740" t="s">
        <v>30</v>
      </c>
      <c r="B1740" t="s">
        <v>339</v>
      </c>
      <c r="C1740" t="s">
        <v>32</v>
      </c>
      <c r="D1740" s="3">
        <v>44929</v>
      </c>
      <c r="E1740" t="s">
        <v>374</v>
      </c>
      <c r="F1740" t="s">
        <v>375</v>
      </c>
      <c r="G1740" t="s">
        <v>376</v>
      </c>
      <c r="H1740" t="s">
        <v>1366</v>
      </c>
      <c r="I1740" t="s">
        <v>17</v>
      </c>
      <c r="J1740" s="3">
        <v>45400</v>
      </c>
      <c r="K1740" s="3">
        <v>45351</v>
      </c>
      <c r="M1740" s="8" t="str">
        <f>IFERROR(IF(I1740="Booked",VLOOKUP(K1740,'FIN CAL LOOKUP'!$A:$J,7,1),IF(I1740="Complete",VLOOKUP(J1740,'FIN CAL LOOKUP'!$A:$J,7,1),VLOOKUP(D1740,'FIN CAL LOOKUP'!$A:$J,7,1))),"Not Applicable")</f>
        <v>APR, FY24</v>
      </c>
      <c r="N1740" s="8" t="str">
        <f>IFERROR(IF(I1740="Booked",VLOOKUP(K1740,'FIN CAL LOOKUP'!$A:$J,10,1),IF(I1740="Complete",VLOOKUP(J1740,'FIN CAL LOOKUP'!$A:$J,10,1),VLOOKUP(D1740,'FIN CAL LOOKUP'!$A:$J,10,1))),"Not Applicable")</f>
        <v>Q4, FY24</v>
      </c>
    </row>
    <row r="1741" spans="1:14" x14ac:dyDescent="0.25">
      <c r="A1741" t="s">
        <v>30</v>
      </c>
      <c r="B1741" t="s">
        <v>339</v>
      </c>
      <c r="C1741" t="s">
        <v>32</v>
      </c>
      <c r="D1741" s="3">
        <v>44929</v>
      </c>
      <c r="E1741" t="s">
        <v>374</v>
      </c>
      <c r="F1741" t="s">
        <v>375</v>
      </c>
      <c r="G1741" t="s">
        <v>376</v>
      </c>
      <c r="H1741" t="s">
        <v>1366</v>
      </c>
      <c r="I1741" t="s">
        <v>17</v>
      </c>
      <c r="J1741" s="3">
        <v>45756</v>
      </c>
      <c r="K1741" s="3">
        <v>45721</v>
      </c>
      <c r="M1741" s="8" t="str">
        <f>IFERROR(IF(I1741="Booked",VLOOKUP(K1741,'FIN CAL LOOKUP'!$A:$J,7,1),IF(I1741="Complete",VLOOKUP(J1741,'FIN CAL LOOKUP'!$A:$J,7,1),VLOOKUP(D1741,'FIN CAL LOOKUP'!$A:$J,7,1))),"Not Applicable")</f>
        <v>APR, FY25</v>
      </c>
      <c r="N1741" s="8" t="str">
        <f>IFERROR(IF(I1741="Booked",VLOOKUP(K1741,'FIN CAL LOOKUP'!$A:$J,10,1),IF(I1741="Complete",VLOOKUP(J1741,'FIN CAL LOOKUP'!$A:$J,10,1),VLOOKUP(D1741,'FIN CAL LOOKUP'!$A:$J,10,1))),"Not Applicable")</f>
        <v>Q4, FY25</v>
      </c>
    </row>
    <row r="1742" spans="1:14" x14ac:dyDescent="0.25">
      <c r="A1742" t="s">
        <v>30</v>
      </c>
      <c r="B1742" t="s">
        <v>339</v>
      </c>
      <c r="C1742" t="s">
        <v>32</v>
      </c>
      <c r="D1742" s="3">
        <v>44929</v>
      </c>
      <c r="E1742" t="s">
        <v>374</v>
      </c>
      <c r="F1742" t="s">
        <v>375</v>
      </c>
      <c r="G1742" t="s">
        <v>376</v>
      </c>
      <c r="H1742" t="s">
        <v>1367</v>
      </c>
      <c r="I1742" t="s">
        <v>17</v>
      </c>
      <c r="J1742" s="3">
        <v>45400</v>
      </c>
      <c r="K1742" s="3">
        <v>45351</v>
      </c>
      <c r="M1742" s="8" t="str">
        <f>IFERROR(IF(I1742="Booked",VLOOKUP(K1742,'FIN CAL LOOKUP'!$A:$J,7,1),IF(I1742="Complete",VLOOKUP(J1742,'FIN CAL LOOKUP'!$A:$J,7,1),VLOOKUP(D1742,'FIN CAL LOOKUP'!$A:$J,7,1))),"Not Applicable")</f>
        <v>APR, FY24</v>
      </c>
      <c r="N1742" s="8" t="str">
        <f>IFERROR(IF(I1742="Booked",VLOOKUP(K1742,'FIN CAL LOOKUP'!$A:$J,10,1),IF(I1742="Complete",VLOOKUP(J1742,'FIN CAL LOOKUP'!$A:$J,10,1),VLOOKUP(D1742,'FIN CAL LOOKUP'!$A:$J,10,1))),"Not Applicable")</f>
        <v>Q4, FY24</v>
      </c>
    </row>
    <row r="1743" spans="1:14" x14ac:dyDescent="0.25">
      <c r="A1743" t="s">
        <v>30</v>
      </c>
      <c r="B1743" t="s">
        <v>339</v>
      </c>
      <c r="C1743" t="s">
        <v>32</v>
      </c>
      <c r="D1743" s="3">
        <v>44929</v>
      </c>
      <c r="E1743" t="s">
        <v>374</v>
      </c>
      <c r="F1743" t="s">
        <v>375</v>
      </c>
      <c r="G1743" t="s">
        <v>376</v>
      </c>
      <c r="H1743" t="s">
        <v>1367</v>
      </c>
      <c r="I1743" t="s">
        <v>17</v>
      </c>
      <c r="J1743" s="3">
        <v>45756</v>
      </c>
      <c r="K1743" s="3">
        <v>45721</v>
      </c>
      <c r="M1743" s="8" t="str">
        <f>IFERROR(IF(I1743="Booked",VLOOKUP(K1743,'FIN CAL LOOKUP'!$A:$J,7,1),IF(I1743="Complete",VLOOKUP(J1743,'FIN CAL LOOKUP'!$A:$J,7,1),VLOOKUP(D1743,'FIN CAL LOOKUP'!$A:$J,7,1))),"Not Applicable")</f>
        <v>APR, FY25</v>
      </c>
      <c r="N1743" s="8" t="str">
        <f>IFERROR(IF(I1743="Booked",VLOOKUP(K1743,'FIN CAL LOOKUP'!$A:$J,10,1),IF(I1743="Complete",VLOOKUP(J1743,'FIN CAL LOOKUP'!$A:$J,10,1),VLOOKUP(D1743,'FIN CAL LOOKUP'!$A:$J,10,1))),"Not Applicable")</f>
        <v>Q4, FY25</v>
      </c>
    </row>
    <row r="1744" spans="1:14" x14ac:dyDescent="0.25">
      <c r="A1744" t="s">
        <v>30</v>
      </c>
      <c r="B1744" t="s">
        <v>339</v>
      </c>
      <c r="C1744" t="s">
        <v>32</v>
      </c>
      <c r="D1744" s="3">
        <v>44929</v>
      </c>
      <c r="E1744" t="s">
        <v>374</v>
      </c>
      <c r="F1744" t="s">
        <v>375</v>
      </c>
      <c r="G1744" t="s">
        <v>376</v>
      </c>
      <c r="H1744" t="s">
        <v>1368</v>
      </c>
      <c r="I1744" t="s">
        <v>17</v>
      </c>
      <c r="J1744" s="3">
        <v>45400</v>
      </c>
      <c r="K1744" s="3">
        <v>45351</v>
      </c>
      <c r="M1744" s="8" t="str">
        <f>IFERROR(IF(I1744="Booked",VLOOKUP(K1744,'FIN CAL LOOKUP'!$A:$J,7,1),IF(I1744="Complete",VLOOKUP(J1744,'FIN CAL LOOKUP'!$A:$J,7,1),VLOOKUP(D1744,'FIN CAL LOOKUP'!$A:$J,7,1))),"Not Applicable")</f>
        <v>APR, FY24</v>
      </c>
      <c r="N1744" s="8" t="str">
        <f>IFERROR(IF(I1744="Booked",VLOOKUP(K1744,'FIN CAL LOOKUP'!$A:$J,10,1),IF(I1744="Complete",VLOOKUP(J1744,'FIN CAL LOOKUP'!$A:$J,10,1),VLOOKUP(D1744,'FIN CAL LOOKUP'!$A:$J,10,1))),"Not Applicable")</f>
        <v>Q4, FY24</v>
      </c>
    </row>
    <row r="1745" spans="1:14" x14ac:dyDescent="0.25">
      <c r="A1745" t="s">
        <v>30</v>
      </c>
      <c r="B1745" t="s">
        <v>339</v>
      </c>
      <c r="C1745" t="s">
        <v>32</v>
      </c>
      <c r="D1745" s="3">
        <v>44929</v>
      </c>
      <c r="E1745" t="s">
        <v>374</v>
      </c>
      <c r="F1745" t="s">
        <v>375</v>
      </c>
      <c r="G1745" t="s">
        <v>376</v>
      </c>
      <c r="H1745" t="s">
        <v>1368</v>
      </c>
      <c r="I1745" t="s">
        <v>17</v>
      </c>
      <c r="J1745" s="3">
        <v>45756</v>
      </c>
      <c r="K1745" s="3">
        <v>45721</v>
      </c>
      <c r="M1745" s="8" t="str">
        <f>IFERROR(IF(I1745="Booked",VLOOKUP(K1745,'FIN CAL LOOKUP'!$A:$J,7,1),IF(I1745="Complete",VLOOKUP(J1745,'FIN CAL LOOKUP'!$A:$J,7,1),VLOOKUP(D1745,'FIN CAL LOOKUP'!$A:$J,7,1))),"Not Applicable")</f>
        <v>APR, FY25</v>
      </c>
      <c r="N1745" s="8" t="str">
        <f>IFERROR(IF(I1745="Booked",VLOOKUP(K1745,'FIN CAL LOOKUP'!$A:$J,10,1),IF(I1745="Complete",VLOOKUP(J1745,'FIN CAL LOOKUP'!$A:$J,10,1),VLOOKUP(D1745,'FIN CAL LOOKUP'!$A:$J,10,1))),"Not Applicable")</f>
        <v>Q4, FY25</v>
      </c>
    </row>
    <row r="1746" spans="1:14" x14ac:dyDescent="0.25">
      <c r="A1746" t="s">
        <v>30</v>
      </c>
      <c r="B1746" t="s">
        <v>339</v>
      </c>
      <c r="C1746" t="s">
        <v>32</v>
      </c>
      <c r="D1746" s="3">
        <v>44929</v>
      </c>
      <c r="E1746" t="s">
        <v>374</v>
      </c>
      <c r="F1746" t="s">
        <v>375</v>
      </c>
      <c r="G1746" t="s">
        <v>376</v>
      </c>
      <c r="H1746" t="s">
        <v>1369</v>
      </c>
      <c r="I1746" t="s">
        <v>17</v>
      </c>
      <c r="J1746" s="3">
        <v>45400</v>
      </c>
      <c r="K1746" s="3">
        <v>45351</v>
      </c>
      <c r="M1746" s="8" t="str">
        <f>IFERROR(IF(I1746="Booked",VLOOKUP(K1746,'FIN CAL LOOKUP'!$A:$J,7,1),IF(I1746="Complete",VLOOKUP(J1746,'FIN CAL LOOKUP'!$A:$J,7,1),VLOOKUP(D1746,'FIN CAL LOOKUP'!$A:$J,7,1))),"Not Applicable")</f>
        <v>APR, FY24</v>
      </c>
      <c r="N1746" s="8" t="str">
        <f>IFERROR(IF(I1746="Booked",VLOOKUP(K1746,'FIN CAL LOOKUP'!$A:$J,10,1),IF(I1746="Complete",VLOOKUP(J1746,'FIN CAL LOOKUP'!$A:$J,10,1),VLOOKUP(D1746,'FIN CAL LOOKUP'!$A:$J,10,1))),"Not Applicable")</f>
        <v>Q4, FY24</v>
      </c>
    </row>
    <row r="1747" spans="1:14" x14ac:dyDescent="0.25">
      <c r="A1747" t="s">
        <v>30</v>
      </c>
      <c r="B1747" t="s">
        <v>339</v>
      </c>
      <c r="C1747" t="s">
        <v>32</v>
      </c>
      <c r="D1747" s="3">
        <v>44929</v>
      </c>
      <c r="E1747" t="s">
        <v>374</v>
      </c>
      <c r="F1747" t="s">
        <v>375</v>
      </c>
      <c r="G1747" t="s">
        <v>376</v>
      </c>
      <c r="H1747" t="s">
        <v>1369</v>
      </c>
      <c r="I1747" t="s">
        <v>17</v>
      </c>
      <c r="J1747" s="3">
        <v>45756</v>
      </c>
      <c r="K1747" s="3">
        <v>45721</v>
      </c>
      <c r="M1747" s="8" t="str">
        <f>IFERROR(IF(I1747="Booked",VLOOKUP(K1747,'FIN CAL LOOKUP'!$A:$J,7,1),IF(I1747="Complete",VLOOKUP(J1747,'FIN CAL LOOKUP'!$A:$J,7,1),VLOOKUP(D1747,'FIN CAL LOOKUP'!$A:$J,7,1))),"Not Applicable")</f>
        <v>APR, FY25</v>
      </c>
      <c r="N1747" s="8" t="str">
        <f>IFERROR(IF(I1747="Booked",VLOOKUP(K1747,'FIN CAL LOOKUP'!$A:$J,10,1),IF(I1747="Complete",VLOOKUP(J1747,'FIN CAL LOOKUP'!$A:$J,10,1),VLOOKUP(D1747,'FIN CAL LOOKUP'!$A:$J,10,1))),"Not Applicable")</f>
        <v>Q4, FY25</v>
      </c>
    </row>
    <row r="1748" spans="1:14" x14ac:dyDescent="0.25">
      <c r="A1748" t="s">
        <v>30</v>
      </c>
      <c r="B1748" t="s">
        <v>339</v>
      </c>
      <c r="C1748" t="s">
        <v>32</v>
      </c>
      <c r="D1748" s="3">
        <v>44929</v>
      </c>
      <c r="E1748" t="s">
        <v>374</v>
      </c>
      <c r="F1748" t="s">
        <v>375</v>
      </c>
      <c r="G1748" t="s">
        <v>376</v>
      </c>
      <c r="H1748" t="s">
        <v>1370</v>
      </c>
      <c r="I1748" t="s">
        <v>17</v>
      </c>
      <c r="J1748" s="3">
        <v>45400</v>
      </c>
      <c r="K1748" s="3">
        <v>45351</v>
      </c>
      <c r="M1748" s="8" t="str">
        <f>IFERROR(IF(I1748="Booked",VLOOKUP(K1748,'FIN CAL LOOKUP'!$A:$J,7,1),IF(I1748="Complete",VLOOKUP(J1748,'FIN CAL LOOKUP'!$A:$J,7,1),VLOOKUP(D1748,'FIN CAL LOOKUP'!$A:$J,7,1))),"Not Applicable")</f>
        <v>APR, FY24</v>
      </c>
      <c r="N1748" s="8" t="str">
        <f>IFERROR(IF(I1748="Booked",VLOOKUP(K1748,'FIN CAL LOOKUP'!$A:$J,10,1),IF(I1748="Complete",VLOOKUP(J1748,'FIN CAL LOOKUP'!$A:$J,10,1),VLOOKUP(D1748,'FIN CAL LOOKUP'!$A:$J,10,1))),"Not Applicable")</f>
        <v>Q4, FY24</v>
      </c>
    </row>
    <row r="1749" spans="1:14" x14ac:dyDescent="0.25">
      <c r="A1749" t="s">
        <v>30</v>
      </c>
      <c r="B1749" t="s">
        <v>339</v>
      </c>
      <c r="C1749" t="s">
        <v>32</v>
      </c>
      <c r="D1749" s="3">
        <v>44929</v>
      </c>
      <c r="E1749" t="s">
        <v>374</v>
      </c>
      <c r="F1749" t="s">
        <v>375</v>
      </c>
      <c r="G1749" t="s">
        <v>376</v>
      </c>
      <c r="H1749" t="s">
        <v>1370</v>
      </c>
      <c r="I1749" t="s">
        <v>17</v>
      </c>
      <c r="J1749" s="3">
        <v>45756</v>
      </c>
      <c r="K1749" s="3">
        <v>45721</v>
      </c>
      <c r="M1749" s="8" t="str">
        <f>IFERROR(IF(I1749="Booked",VLOOKUP(K1749,'FIN CAL LOOKUP'!$A:$J,7,1),IF(I1749="Complete",VLOOKUP(J1749,'FIN CAL LOOKUP'!$A:$J,7,1),VLOOKUP(D1749,'FIN CAL LOOKUP'!$A:$J,7,1))),"Not Applicable")</f>
        <v>APR, FY25</v>
      </c>
      <c r="N1749" s="8" t="str">
        <f>IFERROR(IF(I1749="Booked",VLOOKUP(K1749,'FIN CAL LOOKUP'!$A:$J,10,1),IF(I1749="Complete",VLOOKUP(J1749,'FIN CAL LOOKUP'!$A:$J,10,1),VLOOKUP(D1749,'FIN CAL LOOKUP'!$A:$J,10,1))),"Not Applicable")</f>
        <v>Q4, FY25</v>
      </c>
    </row>
    <row r="1750" spans="1:14" x14ac:dyDescent="0.25">
      <c r="A1750" t="s">
        <v>30</v>
      </c>
      <c r="B1750" t="s">
        <v>339</v>
      </c>
      <c r="C1750" t="s">
        <v>32</v>
      </c>
      <c r="D1750" s="3">
        <v>44929</v>
      </c>
      <c r="E1750" t="s">
        <v>374</v>
      </c>
      <c r="F1750" t="s">
        <v>375</v>
      </c>
      <c r="G1750" t="s">
        <v>376</v>
      </c>
      <c r="H1750" t="s">
        <v>8</v>
      </c>
      <c r="I1750" t="s">
        <v>17</v>
      </c>
      <c r="J1750" s="3">
        <v>44929</v>
      </c>
      <c r="K1750" s="3">
        <v>44895</v>
      </c>
      <c r="M1750" s="8" t="str">
        <f>IFERROR(IF(I1750="Booked",VLOOKUP(K1750,'FIN CAL LOOKUP'!$A:$J,7,1),IF(I1750="Complete",VLOOKUP(J1750,'FIN CAL LOOKUP'!$A:$J,7,1),VLOOKUP(D1750,'FIN CAL LOOKUP'!$A:$J,7,1))),"Not Applicable")</f>
        <v>JAN, FY23</v>
      </c>
      <c r="N1750" s="8" t="str">
        <f>IFERROR(IF(I1750="Booked",VLOOKUP(K1750,'FIN CAL LOOKUP'!$A:$J,10,1),IF(I1750="Complete",VLOOKUP(J1750,'FIN CAL LOOKUP'!$A:$J,10,1),VLOOKUP(D1750,'FIN CAL LOOKUP'!$A:$J,10,1))),"Not Applicable")</f>
        <v>Q3, FY23</v>
      </c>
    </row>
    <row r="1751" spans="1:14" x14ac:dyDescent="0.25">
      <c r="A1751" t="s">
        <v>30</v>
      </c>
      <c r="B1751" t="s">
        <v>339</v>
      </c>
      <c r="C1751" t="s">
        <v>32</v>
      </c>
      <c r="D1751" s="3">
        <v>44929</v>
      </c>
      <c r="E1751" t="s">
        <v>374</v>
      </c>
      <c r="F1751" t="s">
        <v>375</v>
      </c>
      <c r="G1751" t="s">
        <v>376</v>
      </c>
      <c r="H1751" t="s">
        <v>9</v>
      </c>
      <c r="I1751" t="s">
        <v>17</v>
      </c>
      <c r="J1751" s="3">
        <v>44929</v>
      </c>
      <c r="K1751" s="3">
        <v>44895</v>
      </c>
      <c r="M1751" s="8" t="str">
        <f>IFERROR(IF(I1751="Booked",VLOOKUP(K1751,'FIN CAL LOOKUP'!$A:$J,7,1),IF(I1751="Complete",VLOOKUP(J1751,'FIN CAL LOOKUP'!$A:$J,7,1),VLOOKUP(D1751,'FIN CAL LOOKUP'!$A:$J,7,1))),"Not Applicable")</f>
        <v>JAN, FY23</v>
      </c>
      <c r="N1751" s="8" t="str">
        <f>IFERROR(IF(I1751="Booked",VLOOKUP(K1751,'FIN CAL LOOKUP'!$A:$J,10,1),IF(I1751="Complete",VLOOKUP(J1751,'FIN CAL LOOKUP'!$A:$J,10,1),VLOOKUP(D1751,'FIN CAL LOOKUP'!$A:$J,10,1))),"Not Applicable")</f>
        <v>Q3, FY23</v>
      </c>
    </row>
    <row r="1752" spans="1:14" x14ac:dyDescent="0.25">
      <c r="A1752" t="s">
        <v>30</v>
      </c>
      <c r="B1752" t="s">
        <v>339</v>
      </c>
      <c r="C1752" t="s">
        <v>32</v>
      </c>
      <c r="D1752" s="3">
        <v>44929</v>
      </c>
      <c r="E1752" t="s">
        <v>374</v>
      </c>
      <c r="F1752" t="s">
        <v>375</v>
      </c>
      <c r="G1752" t="s">
        <v>376</v>
      </c>
      <c r="H1752" t="s">
        <v>10</v>
      </c>
      <c r="I1752" t="s">
        <v>17</v>
      </c>
      <c r="J1752" s="3">
        <v>44929</v>
      </c>
      <c r="K1752" s="3">
        <v>44895</v>
      </c>
      <c r="M1752" s="8" t="str">
        <f>IFERROR(IF(I1752="Booked",VLOOKUP(K1752,'FIN CAL LOOKUP'!$A:$J,7,1),IF(I1752="Complete",VLOOKUP(J1752,'FIN CAL LOOKUP'!$A:$J,7,1),VLOOKUP(D1752,'FIN CAL LOOKUP'!$A:$J,7,1))),"Not Applicable")</f>
        <v>JAN, FY23</v>
      </c>
      <c r="N1752" s="8" t="str">
        <f>IFERROR(IF(I1752="Booked",VLOOKUP(K1752,'FIN CAL LOOKUP'!$A:$J,10,1),IF(I1752="Complete",VLOOKUP(J1752,'FIN CAL LOOKUP'!$A:$J,10,1),VLOOKUP(D1752,'FIN CAL LOOKUP'!$A:$J,10,1))),"Not Applicable")</f>
        <v>Q3, FY23</v>
      </c>
    </row>
    <row r="1753" spans="1:14" x14ac:dyDescent="0.25">
      <c r="A1753" t="s">
        <v>30</v>
      </c>
      <c r="B1753" t="s">
        <v>339</v>
      </c>
      <c r="C1753" t="s">
        <v>32</v>
      </c>
      <c r="D1753" s="3">
        <v>44929</v>
      </c>
      <c r="E1753" t="s">
        <v>374</v>
      </c>
      <c r="F1753" t="s">
        <v>375</v>
      </c>
      <c r="G1753" t="s">
        <v>376</v>
      </c>
      <c r="H1753" t="s">
        <v>11</v>
      </c>
      <c r="I1753" t="s">
        <v>17</v>
      </c>
      <c r="J1753" s="3">
        <v>44929</v>
      </c>
      <c r="K1753" s="3">
        <v>44895</v>
      </c>
      <c r="M1753" s="8" t="str">
        <f>IFERROR(IF(I1753="Booked",VLOOKUP(K1753,'FIN CAL LOOKUP'!$A:$J,7,1),IF(I1753="Complete",VLOOKUP(J1753,'FIN CAL LOOKUP'!$A:$J,7,1),VLOOKUP(D1753,'FIN CAL LOOKUP'!$A:$J,7,1))),"Not Applicable")</f>
        <v>JAN, FY23</v>
      </c>
      <c r="N1753" s="8" t="str">
        <f>IFERROR(IF(I1753="Booked",VLOOKUP(K1753,'FIN CAL LOOKUP'!$A:$J,10,1),IF(I1753="Complete",VLOOKUP(J1753,'FIN CAL LOOKUP'!$A:$J,10,1),VLOOKUP(D1753,'FIN CAL LOOKUP'!$A:$J,10,1))),"Not Applicable")</f>
        <v>Q3, FY23</v>
      </c>
    </row>
    <row r="1754" spans="1:14" x14ac:dyDescent="0.25">
      <c r="A1754" t="s">
        <v>24</v>
      </c>
      <c r="B1754" t="s">
        <v>1363</v>
      </c>
      <c r="C1754" t="s">
        <v>16</v>
      </c>
      <c r="D1754" s="3">
        <v>44914</v>
      </c>
      <c r="E1754" t="s">
        <v>377</v>
      </c>
      <c r="F1754" t="s">
        <v>378</v>
      </c>
      <c r="G1754" t="s">
        <v>379</v>
      </c>
      <c r="H1754" t="s">
        <v>4</v>
      </c>
      <c r="I1754" t="s">
        <v>17</v>
      </c>
      <c r="J1754" s="3">
        <v>44918</v>
      </c>
      <c r="K1754" s="3">
        <v>44910</v>
      </c>
      <c r="M1754" s="8" t="str">
        <f>IFERROR(IF(I1754="Booked",VLOOKUP(K1754,'FIN CAL LOOKUP'!$A:$J,7,1),IF(I1754="Complete",VLOOKUP(J1754,'FIN CAL LOOKUP'!$A:$J,7,1),VLOOKUP(D1754,'FIN CAL LOOKUP'!$A:$J,7,1))),"Not Applicable")</f>
        <v>DEC, FY23</v>
      </c>
      <c r="N1754" s="8" t="str">
        <f>IFERROR(IF(I1754="Booked",VLOOKUP(K1754,'FIN CAL LOOKUP'!$A:$J,10,1),IF(I1754="Complete",VLOOKUP(J1754,'FIN CAL LOOKUP'!$A:$J,10,1),VLOOKUP(D1754,'FIN CAL LOOKUP'!$A:$J,10,1))),"Not Applicable")</f>
        <v>Q2, FY23</v>
      </c>
    </row>
    <row r="1755" spans="1:14" x14ac:dyDescent="0.25">
      <c r="A1755" t="s">
        <v>24</v>
      </c>
      <c r="B1755" t="s">
        <v>1363</v>
      </c>
      <c r="C1755" t="s">
        <v>16</v>
      </c>
      <c r="D1755" s="3">
        <v>44914</v>
      </c>
      <c r="E1755" t="s">
        <v>377</v>
      </c>
      <c r="F1755" t="s">
        <v>378</v>
      </c>
      <c r="G1755" t="s">
        <v>379</v>
      </c>
      <c r="H1755" t="s">
        <v>7</v>
      </c>
      <c r="I1755" t="s">
        <v>17</v>
      </c>
      <c r="J1755" s="3">
        <v>44918</v>
      </c>
      <c r="K1755" s="3">
        <v>44910</v>
      </c>
      <c r="M1755" s="8" t="str">
        <f>IFERROR(IF(I1755="Booked",VLOOKUP(K1755,'FIN CAL LOOKUP'!$A:$J,7,1),IF(I1755="Complete",VLOOKUP(J1755,'FIN CAL LOOKUP'!$A:$J,7,1),VLOOKUP(D1755,'FIN CAL LOOKUP'!$A:$J,7,1))),"Not Applicable")</f>
        <v>DEC, FY23</v>
      </c>
      <c r="N1755" s="8" t="str">
        <f>IFERROR(IF(I1755="Booked",VLOOKUP(K1755,'FIN CAL LOOKUP'!$A:$J,10,1),IF(I1755="Complete",VLOOKUP(J1755,'FIN CAL LOOKUP'!$A:$J,10,1),VLOOKUP(D1755,'FIN CAL LOOKUP'!$A:$J,10,1))),"Not Applicable")</f>
        <v>Q2, FY23</v>
      </c>
    </row>
    <row r="1756" spans="1:14" x14ac:dyDescent="0.25">
      <c r="A1756" t="s">
        <v>24</v>
      </c>
      <c r="B1756" t="s">
        <v>1363</v>
      </c>
      <c r="C1756" t="s">
        <v>16</v>
      </c>
      <c r="D1756" s="3">
        <v>44914</v>
      </c>
      <c r="E1756" t="s">
        <v>377</v>
      </c>
      <c r="F1756" t="s">
        <v>378</v>
      </c>
      <c r="G1756" t="s">
        <v>379</v>
      </c>
      <c r="H1756" t="s">
        <v>1366</v>
      </c>
      <c r="I1756" t="s">
        <v>18</v>
      </c>
      <c r="J1756" s="3"/>
      <c r="K1756" s="3">
        <v>45351</v>
      </c>
      <c r="M1756" s="8" t="str">
        <f>IFERROR(IF(I1756="Booked",VLOOKUP(K1756,'FIN CAL LOOKUP'!$A:$J,7,1),IF(I1756="Complete",VLOOKUP(J1756,'FIN CAL LOOKUP'!$A:$J,7,1),VLOOKUP(D1756,'FIN CAL LOOKUP'!$A:$J,7,1))),"Not Applicable")</f>
        <v>DEC, FY23</v>
      </c>
      <c r="N1756" s="8" t="str">
        <f>IFERROR(IF(I1756="Booked",VLOOKUP(K1756,'FIN CAL LOOKUP'!$A:$J,10,1),IF(I1756="Complete",VLOOKUP(J1756,'FIN CAL LOOKUP'!$A:$J,10,1),VLOOKUP(D1756,'FIN CAL LOOKUP'!$A:$J,10,1))),"Not Applicable")</f>
        <v>Q2, FY23</v>
      </c>
    </row>
    <row r="1757" spans="1:14" x14ac:dyDescent="0.25">
      <c r="A1757" t="s">
        <v>24</v>
      </c>
      <c r="B1757" t="s">
        <v>1363</v>
      </c>
      <c r="C1757" t="s">
        <v>16</v>
      </c>
      <c r="D1757" s="3">
        <v>44914</v>
      </c>
      <c r="E1757" t="s">
        <v>377</v>
      </c>
      <c r="F1757" t="s">
        <v>378</v>
      </c>
      <c r="G1757" t="s">
        <v>379</v>
      </c>
      <c r="H1757" t="s">
        <v>1367</v>
      </c>
      <c r="I1757" t="s">
        <v>5</v>
      </c>
      <c r="J1757" s="3"/>
      <c r="K1757" s="3">
        <v>45351</v>
      </c>
      <c r="M1757" s="8" t="str">
        <f>IFERROR(IF(I1757="Booked",VLOOKUP(K1757,'FIN CAL LOOKUP'!$A:$J,7,1),IF(I1757="Complete",VLOOKUP(J1757,'FIN CAL LOOKUP'!$A:$J,7,1),VLOOKUP(D1757,'FIN CAL LOOKUP'!$A:$J,7,1))),"Not Applicable")</f>
        <v>MAR, FY24</v>
      </c>
      <c r="N1757" s="8" t="str">
        <f>IFERROR(IF(I1757="Booked",VLOOKUP(K1757,'FIN CAL LOOKUP'!$A:$J,10,1),IF(I1757="Complete",VLOOKUP(J1757,'FIN CAL LOOKUP'!$A:$J,10,1),VLOOKUP(D1757,'FIN CAL LOOKUP'!$A:$J,10,1))),"Not Applicable")</f>
        <v>Q3, FY24</v>
      </c>
    </row>
    <row r="1758" spans="1:14" x14ac:dyDescent="0.25">
      <c r="A1758" t="s">
        <v>24</v>
      </c>
      <c r="B1758" t="s">
        <v>1363</v>
      </c>
      <c r="C1758" t="s">
        <v>16</v>
      </c>
      <c r="D1758" s="3">
        <v>44914</v>
      </c>
      <c r="E1758" t="s">
        <v>377</v>
      </c>
      <c r="F1758" t="s">
        <v>378</v>
      </c>
      <c r="G1758" t="s">
        <v>379</v>
      </c>
      <c r="H1758" t="s">
        <v>1368</v>
      </c>
      <c r="I1758" t="s">
        <v>18</v>
      </c>
      <c r="J1758" s="3"/>
      <c r="K1758" s="3">
        <v>45351</v>
      </c>
      <c r="M1758" s="8" t="str">
        <f>IFERROR(IF(I1758="Booked",VLOOKUP(K1758,'FIN CAL LOOKUP'!$A:$J,7,1),IF(I1758="Complete",VLOOKUP(J1758,'FIN CAL LOOKUP'!$A:$J,7,1),VLOOKUP(D1758,'FIN CAL LOOKUP'!$A:$J,7,1))),"Not Applicable")</f>
        <v>DEC, FY23</v>
      </c>
      <c r="N1758" s="8" t="str">
        <f>IFERROR(IF(I1758="Booked",VLOOKUP(K1758,'FIN CAL LOOKUP'!$A:$J,10,1),IF(I1758="Complete",VLOOKUP(J1758,'FIN CAL LOOKUP'!$A:$J,10,1),VLOOKUP(D1758,'FIN CAL LOOKUP'!$A:$J,10,1))),"Not Applicable")</f>
        <v>Q2, FY23</v>
      </c>
    </row>
    <row r="1759" spans="1:14" x14ac:dyDescent="0.25">
      <c r="A1759" t="s">
        <v>24</v>
      </c>
      <c r="B1759" t="s">
        <v>1363</v>
      </c>
      <c r="C1759" t="s">
        <v>16</v>
      </c>
      <c r="D1759" s="3">
        <v>44914</v>
      </c>
      <c r="E1759" t="s">
        <v>377</v>
      </c>
      <c r="F1759" t="s">
        <v>378</v>
      </c>
      <c r="G1759" t="s">
        <v>379</v>
      </c>
      <c r="H1759" t="s">
        <v>1369</v>
      </c>
      <c r="I1759" t="s">
        <v>18</v>
      </c>
      <c r="J1759" s="3"/>
      <c r="K1759" s="3">
        <v>45351</v>
      </c>
      <c r="M1759" s="8" t="str">
        <f>IFERROR(IF(I1759="Booked",VLOOKUP(K1759,'FIN CAL LOOKUP'!$A:$J,7,1),IF(I1759="Complete",VLOOKUP(J1759,'FIN CAL LOOKUP'!$A:$J,7,1),VLOOKUP(D1759,'FIN CAL LOOKUP'!$A:$J,7,1))),"Not Applicable")</f>
        <v>DEC, FY23</v>
      </c>
      <c r="N1759" s="8" t="str">
        <f>IFERROR(IF(I1759="Booked",VLOOKUP(K1759,'FIN CAL LOOKUP'!$A:$J,10,1),IF(I1759="Complete",VLOOKUP(J1759,'FIN CAL LOOKUP'!$A:$J,10,1),VLOOKUP(D1759,'FIN CAL LOOKUP'!$A:$J,10,1))),"Not Applicable")</f>
        <v>Q2, FY23</v>
      </c>
    </row>
    <row r="1760" spans="1:14" x14ac:dyDescent="0.25">
      <c r="A1760" t="s">
        <v>24</v>
      </c>
      <c r="B1760" t="s">
        <v>1363</v>
      </c>
      <c r="C1760" t="s">
        <v>16</v>
      </c>
      <c r="D1760" s="3">
        <v>44914</v>
      </c>
      <c r="E1760" t="s">
        <v>377</v>
      </c>
      <c r="F1760" t="s">
        <v>378</v>
      </c>
      <c r="G1760" t="s">
        <v>379</v>
      </c>
      <c r="H1760" t="s">
        <v>1370</v>
      </c>
      <c r="I1760" t="s">
        <v>17</v>
      </c>
      <c r="J1760" s="3">
        <v>45513</v>
      </c>
      <c r="K1760" s="3">
        <v>45351</v>
      </c>
      <c r="M1760" s="8" t="str">
        <f>IFERROR(IF(I1760="Booked",VLOOKUP(K1760,'FIN CAL LOOKUP'!$A:$J,7,1),IF(I1760="Complete",VLOOKUP(J1760,'FIN CAL LOOKUP'!$A:$J,7,1),VLOOKUP(D1760,'FIN CAL LOOKUP'!$A:$J,7,1))),"Not Applicable")</f>
        <v>AUG, FY25</v>
      </c>
      <c r="N1760" s="8" t="str">
        <f>IFERROR(IF(I1760="Booked",VLOOKUP(K1760,'FIN CAL LOOKUP'!$A:$J,10,1),IF(I1760="Complete",VLOOKUP(J1760,'FIN CAL LOOKUP'!$A:$J,10,1),VLOOKUP(D1760,'FIN CAL LOOKUP'!$A:$J,10,1))),"Not Applicable")</f>
        <v>Q1, FY25</v>
      </c>
    </row>
    <row r="1761" spans="1:14" x14ac:dyDescent="0.25">
      <c r="A1761" t="s">
        <v>24</v>
      </c>
      <c r="B1761" t="s">
        <v>1363</v>
      </c>
      <c r="C1761" t="s">
        <v>16</v>
      </c>
      <c r="D1761" s="3">
        <v>44914</v>
      </c>
      <c r="E1761" t="s">
        <v>377</v>
      </c>
      <c r="F1761" t="s">
        <v>378</v>
      </c>
      <c r="G1761" t="s">
        <v>379</v>
      </c>
      <c r="H1761" t="s">
        <v>8</v>
      </c>
      <c r="I1761" t="s">
        <v>17</v>
      </c>
      <c r="J1761" s="3">
        <v>44918</v>
      </c>
      <c r="K1761" s="3">
        <v>44910</v>
      </c>
      <c r="M1761" s="8" t="str">
        <f>IFERROR(IF(I1761="Booked",VLOOKUP(K1761,'FIN CAL LOOKUP'!$A:$J,7,1),IF(I1761="Complete",VLOOKUP(J1761,'FIN CAL LOOKUP'!$A:$J,7,1),VLOOKUP(D1761,'FIN CAL LOOKUP'!$A:$J,7,1))),"Not Applicable")</f>
        <v>DEC, FY23</v>
      </c>
      <c r="N1761" s="8" t="str">
        <f>IFERROR(IF(I1761="Booked",VLOOKUP(K1761,'FIN CAL LOOKUP'!$A:$J,10,1),IF(I1761="Complete",VLOOKUP(J1761,'FIN CAL LOOKUP'!$A:$J,10,1),VLOOKUP(D1761,'FIN CAL LOOKUP'!$A:$J,10,1))),"Not Applicable")</f>
        <v>Q2, FY23</v>
      </c>
    </row>
    <row r="1762" spans="1:14" x14ac:dyDescent="0.25">
      <c r="A1762" t="s">
        <v>24</v>
      </c>
      <c r="B1762" t="s">
        <v>1363</v>
      </c>
      <c r="C1762" t="s">
        <v>16</v>
      </c>
      <c r="D1762" s="3">
        <v>44914</v>
      </c>
      <c r="E1762" t="s">
        <v>377</v>
      </c>
      <c r="F1762" t="s">
        <v>378</v>
      </c>
      <c r="G1762" t="s">
        <v>379</v>
      </c>
      <c r="H1762" t="s">
        <v>9</v>
      </c>
      <c r="I1762" t="s">
        <v>17</v>
      </c>
      <c r="J1762" s="3">
        <v>44918</v>
      </c>
      <c r="K1762" s="3">
        <v>44910</v>
      </c>
      <c r="M1762" s="8" t="str">
        <f>IFERROR(IF(I1762="Booked",VLOOKUP(K1762,'FIN CAL LOOKUP'!$A:$J,7,1),IF(I1762="Complete",VLOOKUP(J1762,'FIN CAL LOOKUP'!$A:$J,7,1),VLOOKUP(D1762,'FIN CAL LOOKUP'!$A:$J,7,1))),"Not Applicable")</f>
        <v>DEC, FY23</v>
      </c>
      <c r="N1762" s="8" t="str">
        <f>IFERROR(IF(I1762="Booked",VLOOKUP(K1762,'FIN CAL LOOKUP'!$A:$J,10,1),IF(I1762="Complete",VLOOKUP(J1762,'FIN CAL LOOKUP'!$A:$J,10,1),VLOOKUP(D1762,'FIN CAL LOOKUP'!$A:$J,10,1))),"Not Applicable")</f>
        <v>Q2, FY23</v>
      </c>
    </row>
    <row r="1763" spans="1:14" x14ac:dyDescent="0.25">
      <c r="A1763" t="s">
        <v>24</v>
      </c>
      <c r="B1763" t="s">
        <v>1363</v>
      </c>
      <c r="C1763" t="s">
        <v>16</v>
      </c>
      <c r="D1763" s="3">
        <v>44914</v>
      </c>
      <c r="E1763" t="s">
        <v>377</v>
      </c>
      <c r="F1763" t="s">
        <v>378</v>
      </c>
      <c r="G1763" t="s">
        <v>379</v>
      </c>
      <c r="H1763" t="s">
        <v>10</v>
      </c>
      <c r="I1763" t="s">
        <v>17</v>
      </c>
      <c r="J1763" s="3">
        <v>44918</v>
      </c>
      <c r="K1763" s="3">
        <v>44910</v>
      </c>
      <c r="M1763" s="8" t="str">
        <f>IFERROR(IF(I1763="Booked",VLOOKUP(K1763,'FIN CAL LOOKUP'!$A:$J,7,1),IF(I1763="Complete",VLOOKUP(J1763,'FIN CAL LOOKUP'!$A:$J,7,1),VLOOKUP(D1763,'FIN CAL LOOKUP'!$A:$J,7,1))),"Not Applicable")</f>
        <v>DEC, FY23</v>
      </c>
      <c r="N1763" s="8" t="str">
        <f>IFERROR(IF(I1763="Booked",VLOOKUP(K1763,'FIN CAL LOOKUP'!$A:$J,10,1),IF(I1763="Complete",VLOOKUP(J1763,'FIN CAL LOOKUP'!$A:$J,10,1),VLOOKUP(D1763,'FIN CAL LOOKUP'!$A:$J,10,1))),"Not Applicable")</f>
        <v>Q2, FY23</v>
      </c>
    </row>
    <row r="1764" spans="1:14" x14ac:dyDescent="0.25">
      <c r="A1764" t="s">
        <v>24</v>
      </c>
      <c r="B1764" t="s">
        <v>1363</v>
      </c>
      <c r="C1764" t="s">
        <v>16</v>
      </c>
      <c r="D1764" s="3">
        <v>44914</v>
      </c>
      <c r="E1764" t="s">
        <v>377</v>
      </c>
      <c r="F1764" t="s">
        <v>378</v>
      </c>
      <c r="G1764" t="s">
        <v>379</v>
      </c>
      <c r="H1764" t="s">
        <v>11</v>
      </c>
      <c r="I1764" t="s">
        <v>17</v>
      </c>
      <c r="J1764" s="3">
        <v>44918</v>
      </c>
      <c r="K1764" s="3">
        <v>44910</v>
      </c>
      <c r="M1764" s="8" t="str">
        <f>IFERROR(IF(I1764="Booked",VLOOKUP(K1764,'FIN CAL LOOKUP'!$A:$J,7,1),IF(I1764="Complete",VLOOKUP(J1764,'FIN CAL LOOKUP'!$A:$J,7,1),VLOOKUP(D1764,'FIN CAL LOOKUP'!$A:$J,7,1))),"Not Applicable")</f>
        <v>DEC, FY23</v>
      </c>
      <c r="N1764" s="8" t="str">
        <f>IFERROR(IF(I1764="Booked",VLOOKUP(K1764,'FIN CAL LOOKUP'!$A:$J,10,1),IF(I1764="Complete",VLOOKUP(J1764,'FIN CAL LOOKUP'!$A:$J,10,1),VLOOKUP(D1764,'FIN CAL LOOKUP'!$A:$J,10,1))),"Not Applicable")</f>
        <v>Q2, FY23</v>
      </c>
    </row>
    <row r="1765" spans="1:14" x14ac:dyDescent="0.25">
      <c r="A1765" t="s">
        <v>41</v>
      </c>
      <c r="C1765" t="s">
        <v>14</v>
      </c>
      <c r="D1765" s="3">
        <v>44914</v>
      </c>
      <c r="E1765" t="s">
        <v>380</v>
      </c>
      <c r="F1765" t="s">
        <v>381</v>
      </c>
      <c r="G1765" t="s">
        <v>382</v>
      </c>
      <c r="H1765" t="s">
        <v>4</v>
      </c>
      <c r="I1765" t="s">
        <v>17</v>
      </c>
      <c r="J1765" s="3">
        <v>44935</v>
      </c>
      <c r="K1765" s="3">
        <v>44894</v>
      </c>
      <c r="M1765" s="8" t="str">
        <f>IFERROR(IF(I1765="Booked",VLOOKUP(K1765,'FIN CAL LOOKUP'!$A:$J,7,1),IF(I1765="Complete",VLOOKUP(J1765,'FIN CAL LOOKUP'!$A:$J,7,1),VLOOKUP(D1765,'FIN CAL LOOKUP'!$A:$J,7,1))),"Not Applicable")</f>
        <v>JAN, FY23</v>
      </c>
      <c r="N1765" s="8" t="str">
        <f>IFERROR(IF(I1765="Booked",VLOOKUP(K1765,'FIN CAL LOOKUP'!$A:$J,10,1),IF(I1765="Complete",VLOOKUP(J1765,'FIN CAL LOOKUP'!$A:$J,10,1),VLOOKUP(D1765,'FIN CAL LOOKUP'!$A:$J,10,1))),"Not Applicable")</f>
        <v>Q3, FY23</v>
      </c>
    </row>
    <row r="1766" spans="1:14" x14ac:dyDescent="0.25">
      <c r="A1766" t="s">
        <v>41</v>
      </c>
      <c r="C1766" t="s">
        <v>14</v>
      </c>
      <c r="D1766" s="3">
        <v>44914</v>
      </c>
      <c r="E1766" t="s">
        <v>380</v>
      </c>
      <c r="F1766" t="s">
        <v>381</v>
      </c>
      <c r="G1766" t="s">
        <v>382</v>
      </c>
      <c r="H1766" t="s">
        <v>7</v>
      </c>
      <c r="I1766" t="s">
        <v>17</v>
      </c>
      <c r="J1766" s="3">
        <v>44935</v>
      </c>
      <c r="K1766" s="3">
        <v>44894</v>
      </c>
      <c r="M1766" s="8" t="str">
        <f>IFERROR(IF(I1766="Booked",VLOOKUP(K1766,'FIN CAL LOOKUP'!$A:$J,7,1),IF(I1766="Complete",VLOOKUP(J1766,'FIN CAL LOOKUP'!$A:$J,7,1),VLOOKUP(D1766,'FIN CAL LOOKUP'!$A:$J,7,1))),"Not Applicable")</f>
        <v>JAN, FY23</v>
      </c>
      <c r="N1766" s="8" t="str">
        <f>IFERROR(IF(I1766="Booked",VLOOKUP(K1766,'FIN CAL LOOKUP'!$A:$J,10,1),IF(I1766="Complete",VLOOKUP(J1766,'FIN CAL LOOKUP'!$A:$J,10,1),VLOOKUP(D1766,'FIN CAL LOOKUP'!$A:$J,10,1))),"Not Applicable")</f>
        <v>Q3, FY23</v>
      </c>
    </row>
    <row r="1767" spans="1:14" x14ac:dyDescent="0.25">
      <c r="A1767" t="s">
        <v>41</v>
      </c>
      <c r="C1767" t="s">
        <v>14</v>
      </c>
      <c r="D1767" s="3">
        <v>44914</v>
      </c>
      <c r="E1767" t="s">
        <v>380</v>
      </c>
      <c r="F1767" t="s">
        <v>381</v>
      </c>
      <c r="G1767" t="s">
        <v>382</v>
      </c>
      <c r="H1767" t="s">
        <v>1366</v>
      </c>
      <c r="I1767" t="s">
        <v>17</v>
      </c>
      <c r="J1767" s="3">
        <v>45421</v>
      </c>
      <c r="K1767" s="3">
        <v>45351</v>
      </c>
      <c r="M1767" s="8" t="str">
        <f>IFERROR(IF(I1767="Booked",VLOOKUP(K1767,'FIN CAL LOOKUP'!$A:$J,7,1),IF(I1767="Complete",VLOOKUP(J1767,'FIN CAL LOOKUP'!$A:$J,7,1),VLOOKUP(D1767,'FIN CAL LOOKUP'!$A:$J,7,1))),"Not Applicable")</f>
        <v>MAY, FY24</v>
      </c>
      <c r="N1767" s="8" t="str">
        <f>IFERROR(IF(I1767="Booked",VLOOKUP(K1767,'FIN CAL LOOKUP'!$A:$J,10,1),IF(I1767="Complete",VLOOKUP(J1767,'FIN CAL LOOKUP'!$A:$J,10,1),VLOOKUP(D1767,'FIN CAL LOOKUP'!$A:$J,10,1))),"Not Applicable")</f>
        <v>Q4, FY24</v>
      </c>
    </row>
    <row r="1768" spans="1:14" x14ac:dyDescent="0.25">
      <c r="A1768" t="s">
        <v>41</v>
      </c>
      <c r="C1768" t="s">
        <v>14</v>
      </c>
      <c r="D1768" s="3">
        <v>44914</v>
      </c>
      <c r="E1768" t="s">
        <v>380</v>
      </c>
      <c r="F1768" t="s">
        <v>381</v>
      </c>
      <c r="G1768" t="s">
        <v>382</v>
      </c>
      <c r="H1768" t="s">
        <v>1366</v>
      </c>
      <c r="I1768" t="s">
        <v>17</v>
      </c>
      <c r="J1768" s="3">
        <v>45790</v>
      </c>
      <c r="K1768" s="3">
        <v>45742</v>
      </c>
      <c r="M1768" s="8" t="str">
        <f>IFERROR(IF(I1768="Booked",VLOOKUP(K1768,'FIN CAL LOOKUP'!$A:$J,7,1),IF(I1768="Complete",VLOOKUP(J1768,'FIN CAL LOOKUP'!$A:$J,7,1),VLOOKUP(D1768,'FIN CAL LOOKUP'!$A:$J,7,1))),"Not Applicable")</f>
        <v>MAY, FY25</v>
      </c>
      <c r="N1768" s="8" t="str">
        <f>IFERROR(IF(I1768="Booked",VLOOKUP(K1768,'FIN CAL LOOKUP'!$A:$J,10,1),IF(I1768="Complete",VLOOKUP(J1768,'FIN CAL LOOKUP'!$A:$J,10,1),VLOOKUP(D1768,'FIN CAL LOOKUP'!$A:$J,10,1))),"Not Applicable")</f>
        <v>Q4, FY25</v>
      </c>
    </row>
    <row r="1769" spans="1:14" x14ac:dyDescent="0.25">
      <c r="A1769" t="s">
        <v>41</v>
      </c>
      <c r="C1769" t="s">
        <v>14</v>
      </c>
      <c r="D1769" s="3">
        <v>44914</v>
      </c>
      <c r="E1769" t="s">
        <v>380</v>
      </c>
      <c r="F1769" t="s">
        <v>381</v>
      </c>
      <c r="G1769" t="s">
        <v>382</v>
      </c>
      <c r="H1769" t="s">
        <v>1367</v>
      </c>
      <c r="I1769" t="s">
        <v>17</v>
      </c>
      <c r="J1769" s="3">
        <v>45421</v>
      </c>
      <c r="K1769" s="3">
        <v>45351</v>
      </c>
      <c r="M1769" s="8" t="str">
        <f>IFERROR(IF(I1769="Booked",VLOOKUP(K1769,'FIN CAL LOOKUP'!$A:$J,7,1),IF(I1769="Complete",VLOOKUP(J1769,'FIN CAL LOOKUP'!$A:$J,7,1),VLOOKUP(D1769,'FIN CAL LOOKUP'!$A:$J,7,1))),"Not Applicable")</f>
        <v>MAY, FY24</v>
      </c>
      <c r="N1769" s="8" t="str">
        <f>IFERROR(IF(I1769="Booked",VLOOKUP(K1769,'FIN CAL LOOKUP'!$A:$J,10,1),IF(I1769="Complete",VLOOKUP(J1769,'FIN CAL LOOKUP'!$A:$J,10,1),VLOOKUP(D1769,'FIN CAL LOOKUP'!$A:$J,10,1))),"Not Applicable")</f>
        <v>Q4, FY24</v>
      </c>
    </row>
    <row r="1770" spans="1:14" x14ac:dyDescent="0.25">
      <c r="A1770" t="s">
        <v>41</v>
      </c>
      <c r="C1770" t="s">
        <v>14</v>
      </c>
      <c r="D1770" s="3">
        <v>44914</v>
      </c>
      <c r="E1770" t="s">
        <v>380</v>
      </c>
      <c r="F1770" t="s">
        <v>381</v>
      </c>
      <c r="G1770" t="s">
        <v>382</v>
      </c>
      <c r="H1770" t="s">
        <v>1367</v>
      </c>
      <c r="I1770" t="s">
        <v>17</v>
      </c>
      <c r="J1770" s="3">
        <v>45790</v>
      </c>
      <c r="K1770" s="3">
        <v>45742</v>
      </c>
      <c r="M1770" s="8" t="str">
        <f>IFERROR(IF(I1770="Booked",VLOOKUP(K1770,'FIN CAL LOOKUP'!$A:$J,7,1),IF(I1770="Complete",VLOOKUP(J1770,'FIN CAL LOOKUP'!$A:$J,7,1),VLOOKUP(D1770,'FIN CAL LOOKUP'!$A:$J,7,1))),"Not Applicable")</f>
        <v>MAY, FY25</v>
      </c>
      <c r="N1770" s="8" t="str">
        <f>IFERROR(IF(I1770="Booked",VLOOKUP(K1770,'FIN CAL LOOKUP'!$A:$J,10,1),IF(I1770="Complete",VLOOKUP(J1770,'FIN CAL LOOKUP'!$A:$J,10,1),VLOOKUP(D1770,'FIN CAL LOOKUP'!$A:$J,10,1))),"Not Applicable")</f>
        <v>Q4, FY25</v>
      </c>
    </row>
    <row r="1771" spans="1:14" x14ac:dyDescent="0.25">
      <c r="A1771" t="s">
        <v>41</v>
      </c>
      <c r="C1771" t="s">
        <v>14</v>
      </c>
      <c r="D1771" s="3">
        <v>44914</v>
      </c>
      <c r="E1771" t="s">
        <v>380</v>
      </c>
      <c r="F1771" t="s">
        <v>381</v>
      </c>
      <c r="G1771" t="s">
        <v>382</v>
      </c>
      <c r="H1771" t="s">
        <v>1368</v>
      </c>
      <c r="I1771" t="s">
        <v>17</v>
      </c>
      <c r="J1771" s="3">
        <v>45421</v>
      </c>
      <c r="K1771" s="3">
        <v>45351</v>
      </c>
      <c r="M1771" s="8" t="str">
        <f>IFERROR(IF(I1771="Booked",VLOOKUP(K1771,'FIN CAL LOOKUP'!$A:$J,7,1),IF(I1771="Complete",VLOOKUP(J1771,'FIN CAL LOOKUP'!$A:$J,7,1),VLOOKUP(D1771,'FIN CAL LOOKUP'!$A:$J,7,1))),"Not Applicable")</f>
        <v>MAY, FY24</v>
      </c>
      <c r="N1771" s="8" t="str">
        <f>IFERROR(IF(I1771="Booked",VLOOKUP(K1771,'FIN CAL LOOKUP'!$A:$J,10,1),IF(I1771="Complete",VLOOKUP(J1771,'FIN CAL LOOKUP'!$A:$J,10,1),VLOOKUP(D1771,'FIN CAL LOOKUP'!$A:$J,10,1))),"Not Applicable")</f>
        <v>Q4, FY24</v>
      </c>
    </row>
    <row r="1772" spans="1:14" x14ac:dyDescent="0.25">
      <c r="A1772" t="s">
        <v>41</v>
      </c>
      <c r="C1772" t="s">
        <v>14</v>
      </c>
      <c r="D1772" s="3">
        <v>44914</v>
      </c>
      <c r="E1772" t="s">
        <v>380</v>
      </c>
      <c r="F1772" t="s">
        <v>381</v>
      </c>
      <c r="G1772" t="s">
        <v>382</v>
      </c>
      <c r="H1772" t="s">
        <v>1368</v>
      </c>
      <c r="I1772" t="s">
        <v>17</v>
      </c>
      <c r="J1772" s="3">
        <v>45790</v>
      </c>
      <c r="K1772" s="3">
        <v>45742</v>
      </c>
      <c r="M1772" s="8" t="str">
        <f>IFERROR(IF(I1772="Booked",VLOOKUP(K1772,'FIN CAL LOOKUP'!$A:$J,7,1),IF(I1772="Complete",VLOOKUP(J1772,'FIN CAL LOOKUP'!$A:$J,7,1),VLOOKUP(D1772,'FIN CAL LOOKUP'!$A:$J,7,1))),"Not Applicable")</f>
        <v>MAY, FY25</v>
      </c>
      <c r="N1772" s="8" t="str">
        <f>IFERROR(IF(I1772="Booked",VLOOKUP(K1772,'FIN CAL LOOKUP'!$A:$J,10,1),IF(I1772="Complete",VLOOKUP(J1772,'FIN CAL LOOKUP'!$A:$J,10,1),VLOOKUP(D1772,'FIN CAL LOOKUP'!$A:$J,10,1))),"Not Applicable")</f>
        <v>Q4, FY25</v>
      </c>
    </row>
    <row r="1773" spans="1:14" x14ac:dyDescent="0.25">
      <c r="A1773" t="s">
        <v>41</v>
      </c>
      <c r="C1773" t="s">
        <v>14</v>
      </c>
      <c r="D1773" s="3">
        <v>44914</v>
      </c>
      <c r="E1773" t="s">
        <v>380</v>
      </c>
      <c r="F1773" t="s">
        <v>381</v>
      </c>
      <c r="G1773" t="s">
        <v>382</v>
      </c>
      <c r="H1773" t="s">
        <v>1369</v>
      </c>
      <c r="I1773" t="s">
        <v>17</v>
      </c>
      <c r="J1773" s="3">
        <v>45421</v>
      </c>
      <c r="K1773" s="3">
        <v>45351</v>
      </c>
      <c r="M1773" s="8" t="str">
        <f>IFERROR(IF(I1773="Booked",VLOOKUP(K1773,'FIN CAL LOOKUP'!$A:$J,7,1),IF(I1773="Complete",VLOOKUP(J1773,'FIN CAL LOOKUP'!$A:$J,7,1),VLOOKUP(D1773,'FIN CAL LOOKUP'!$A:$J,7,1))),"Not Applicable")</f>
        <v>MAY, FY24</v>
      </c>
      <c r="N1773" s="8" t="str">
        <f>IFERROR(IF(I1773="Booked",VLOOKUP(K1773,'FIN CAL LOOKUP'!$A:$J,10,1),IF(I1773="Complete",VLOOKUP(J1773,'FIN CAL LOOKUP'!$A:$J,10,1),VLOOKUP(D1773,'FIN CAL LOOKUP'!$A:$J,10,1))),"Not Applicable")</f>
        <v>Q4, FY24</v>
      </c>
    </row>
    <row r="1774" spans="1:14" x14ac:dyDescent="0.25">
      <c r="A1774" t="s">
        <v>41</v>
      </c>
      <c r="C1774" t="s">
        <v>14</v>
      </c>
      <c r="D1774" s="3">
        <v>44914</v>
      </c>
      <c r="E1774" t="s">
        <v>380</v>
      </c>
      <c r="F1774" t="s">
        <v>381</v>
      </c>
      <c r="G1774" t="s">
        <v>382</v>
      </c>
      <c r="H1774" t="s">
        <v>1369</v>
      </c>
      <c r="I1774" t="s">
        <v>17</v>
      </c>
      <c r="J1774" s="3">
        <v>45790</v>
      </c>
      <c r="K1774" s="3">
        <v>45742</v>
      </c>
      <c r="M1774" s="8" t="str">
        <f>IFERROR(IF(I1774="Booked",VLOOKUP(K1774,'FIN CAL LOOKUP'!$A:$J,7,1),IF(I1774="Complete",VLOOKUP(J1774,'FIN CAL LOOKUP'!$A:$J,7,1),VLOOKUP(D1774,'FIN CAL LOOKUP'!$A:$J,7,1))),"Not Applicable")</f>
        <v>MAY, FY25</v>
      </c>
      <c r="N1774" s="8" t="str">
        <f>IFERROR(IF(I1774="Booked",VLOOKUP(K1774,'FIN CAL LOOKUP'!$A:$J,10,1),IF(I1774="Complete",VLOOKUP(J1774,'FIN CAL LOOKUP'!$A:$J,10,1),VLOOKUP(D1774,'FIN CAL LOOKUP'!$A:$J,10,1))),"Not Applicable")</f>
        <v>Q4, FY25</v>
      </c>
    </row>
    <row r="1775" spans="1:14" x14ac:dyDescent="0.25">
      <c r="A1775" t="s">
        <v>41</v>
      </c>
      <c r="C1775" t="s">
        <v>14</v>
      </c>
      <c r="D1775" s="3">
        <v>44914</v>
      </c>
      <c r="E1775" t="s">
        <v>380</v>
      </c>
      <c r="F1775" t="s">
        <v>381</v>
      </c>
      <c r="G1775" t="s">
        <v>382</v>
      </c>
      <c r="H1775" t="s">
        <v>1370</v>
      </c>
      <c r="I1775" t="s">
        <v>5</v>
      </c>
      <c r="J1775" s="3"/>
      <c r="K1775" s="3">
        <v>45742</v>
      </c>
      <c r="M1775" s="8" t="str">
        <f>IFERROR(IF(I1775="Booked",VLOOKUP(K1775,'FIN CAL LOOKUP'!$A:$J,7,1),IF(I1775="Complete",VLOOKUP(J1775,'FIN CAL LOOKUP'!$A:$J,7,1),VLOOKUP(D1775,'FIN CAL LOOKUP'!$A:$J,7,1))),"Not Applicable")</f>
        <v>MAR, FY25</v>
      </c>
      <c r="N1775" s="8" t="str">
        <f>IFERROR(IF(I1775="Booked",VLOOKUP(K1775,'FIN CAL LOOKUP'!$A:$J,10,1),IF(I1775="Complete",VLOOKUP(J1775,'FIN CAL LOOKUP'!$A:$J,10,1),VLOOKUP(D1775,'FIN CAL LOOKUP'!$A:$J,10,1))),"Not Applicable")</f>
        <v>Q3, FY25</v>
      </c>
    </row>
    <row r="1776" spans="1:14" x14ac:dyDescent="0.25">
      <c r="A1776" t="s">
        <v>41</v>
      </c>
      <c r="C1776" t="s">
        <v>14</v>
      </c>
      <c r="D1776" s="3">
        <v>44914</v>
      </c>
      <c r="E1776" t="s">
        <v>380</v>
      </c>
      <c r="F1776" t="s">
        <v>381</v>
      </c>
      <c r="G1776" t="s">
        <v>382</v>
      </c>
      <c r="H1776" t="s">
        <v>1370</v>
      </c>
      <c r="I1776" t="s">
        <v>17</v>
      </c>
      <c r="J1776" s="3">
        <v>45421</v>
      </c>
      <c r="K1776" s="3">
        <v>45351</v>
      </c>
      <c r="M1776" s="8" t="str">
        <f>IFERROR(IF(I1776="Booked",VLOOKUP(K1776,'FIN CAL LOOKUP'!$A:$J,7,1),IF(I1776="Complete",VLOOKUP(J1776,'FIN CAL LOOKUP'!$A:$J,7,1),VLOOKUP(D1776,'FIN CAL LOOKUP'!$A:$J,7,1))),"Not Applicable")</f>
        <v>MAY, FY24</v>
      </c>
      <c r="N1776" s="8" t="str">
        <f>IFERROR(IF(I1776="Booked",VLOOKUP(K1776,'FIN CAL LOOKUP'!$A:$J,10,1),IF(I1776="Complete",VLOOKUP(J1776,'FIN CAL LOOKUP'!$A:$J,10,1),VLOOKUP(D1776,'FIN CAL LOOKUP'!$A:$J,10,1))),"Not Applicable")</f>
        <v>Q4, FY24</v>
      </c>
    </row>
    <row r="1777" spans="1:14" x14ac:dyDescent="0.25">
      <c r="A1777" t="s">
        <v>41</v>
      </c>
      <c r="C1777" t="s">
        <v>14</v>
      </c>
      <c r="D1777" s="3">
        <v>44914</v>
      </c>
      <c r="E1777" t="s">
        <v>380</v>
      </c>
      <c r="F1777" t="s">
        <v>381</v>
      </c>
      <c r="G1777" t="s">
        <v>382</v>
      </c>
      <c r="H1777" t="s">
        <v>8</v>
      </c>
      <c r="I1777" t="s">
        <v>17</v>
      </c>
      <c r="J1777" s="3">
        <v>44935</v>
      </c>
      <c r="K1777" s="3">
        <v>44894</v>
      </c>
      <c r="M1777" s="8" t="str">
        <f>IFERROR(IF(I1777="Booked",VLOOKUP(K1777,'FIN CAL LOOKUP'!$A:$J,7,1),IF(I1777="Complete",VLOOKUP(J1777,'FIN CAL LOOKUP'!$A:$J,7,1),VLOOKUP(D1777,'FIN CAL LOOKUP'!$A:$J,7,1))),"Not Applicable")</f>
        <v>JAN, FY23</v>
      </c>
      <c r="N1777" s="8" t="str">
        <f>IFERROR(IF(I1777="Booked",VLOOKUP(K1777,'FIN CAL LOOKUP'!$A:$J,10,1),IF(I1777="Complete",VLOOKUP(J1777,'FIN CAL LOOKUP'!$A:$J,10,1),VLOOKUP(D1777,'FIN CAL LOOKUP'!$A:$J,10,1))),"Not Applicable")</f>
        <v>Q3, FY23</v>
      </c>
    </row>
    <row r="1778" spans="1:14" x14ac:dyDescent="0.25">
      <c r="A1778" t="s">
        <v>41</v>
      </c>
      <c r="C1778" t="s">
        <v>14</v>
      </c>
      <c r="D1778" s="3">
        <v>44914</v>
      </c>
      <c r="E1778" t="s">
        <v>380</v>
      </c>
      <c r="F1778" t="s">
        <v>381</v>
      </c>
      <c r="G1778" t="s">
        <v>382</v>
      </c>
      <c r="H1778" t="s">
        <v>9</v>
      </c>
      <c r="I1778" t="s">
        <v>17</v>
      </c>
      <c r="J1778" s="3">
        <v>44935</v>
      </c>
      <c r="K1778" s="3">
        <v>44894</v>
      </c>
      <c r="M1778" s="8" t="str">
        <f>IFERROR(IF(I1778="Booked",VLOOKUP(K1778,'FIN CAL LOOKUP'!$A:$J,7,1),IF(I1778="Complete",VLOOKUP(J1778,'FIN CAL LOOKUP'!$A:$J,7,1),VLOOKUP(D1778,'FIN CAL LOOKUP'!$A:$J,7,1))),"Not Applicable")</f>
        <v>JAN, FY23</v>
      </c>
      <c r="N1778" s="8" t="str">
        <f>IFERROR(IF(I1778="Booked",VLOOKUP(K1778,'FIN CAL LOOKUP'!$A:$J,10,1),IF(I1778="Complete",VLOOKUP(J1778,'FIN CAL LOOKUP'!$A:$J,10,1),VLOOKUP(D1778,'FIN CAL LOOKUP'!$A:$J,10,1))),"Not Applicable")</f>
        <v>Q3, FY23</v>
      </c>
    </row>
    <row r="1779" spans="1:14" x14ac:dyDescent="0.25">
      <c r="A1779" t="s">
        <v>41</v>
      </c>
      <c r="C1779" t="s">
        <v>14</v>
      </c>
      <c r="D1779" s="3">
        <v>44914</v>
      </c>
      <c r="E1779" t="s">
        <v>380</v>
      </c>
      <c r="F1779" t="s">
        <v>381</v>
      </c>
      <c r="G1779" t="s">
        <v>382</v>
      </c>
      <c r="H1779" t="s">
        <v>10</v>
      </c>
      <c r="I1779" t="s">
        <v>17</v>
      </c>
      <c r="J1779" s="3">
        <v>44935</v>
      </c>
      <c r="K1779" s="3">
        <v>44894</v>
      </c>
      <c r="M1779" s="8" t="str">
        <f>IFERROR(IF(I1779="Booked",VLOOKUP(K1779,'FIN CAL LOOKUP'!$A:$J,7,1),IF(I1779="Complete",VLOOKUP(J1779,'FIN CAL LOOKUP'!$A:$J,7,1),VLOOKUP(D1779,'FIN CAL LOOKUP'!$A:$J,7,1))),"Not Applicable")</f>
        <v>JAN, FY23</v>
      </c>
      <c r="N1779" s="8" t="str">
        <f>IFERROR(IF(I1779="Booked",VLOOKUP(K1779,'FIN CAL LOOKUP'!$A:$J,10,1),IF(I1779="Complete",VLOOKUP(J1779,'FIN CAL LOOKUP'!$A:$J,10,1),VLOOKUP(D1779,'FIN CAL LOOKUP'!$A:$J,10,1))),"Not Applicable")</f>
        <v>Q3, FY23</v>
      </c>
    </row>
    <row r="1780" spans="1:14" x14ac:dyDescent="0.25">
      <c r="A1780" t="s">
        <v>41</v>
      </c>
      <c r="C1780" t="s">
        <v>14</v>
      </c>
      <c r="D1780" s="3">
        <v>44914</v>
      </c>
      <c r="E1780" t="s">
        <v>380</v>
      </c>
      <c r="F1780" t="s">
        <v>381</v>
      </c>
      <c r="G1780" t="s">
        <v>382</v>
      </c>
      <c r="H1780" t="s">
        <v>11</v>
      </c>
      <c r="I1780" t="s">
        <v>17</v>
      </c>
      <c r="J1780" s="3">
        <v>44935</v>
      </c>
      <c r="K1780" s="3">
        <v>44894</v>
      </c>
      <c r="M1780" s="8" t="str">
        <f>IFERROR(IF(I1780="Booked",VLOOKUP(K1780,'FIN CAL LOOKUP'!$A:$J,7,1),IF(I1780="Complete",VLOOKUP(J1780,'FIN CAL LOOKUP'!$A:$J,7,1),VLOOKUP(D1780,'FIN CAL LOOKUP'!$A:$J,7,1))),"Not Applicable")</f>
        <v>JAN, FY23</v>
      </c>
      <c r="N1780" s="8" t="str">
        <f>IFERROR(IF(I1780="Booked",VLOOKUP(K1780,'FIN CAL LOOKUP'!$A:$J,10,1),IF(I1780="Complete",VLOOKUP(J1780,'FIN CAL LOOKUP'!$A:$J,10,1),VLOOKUP(D1780,'FIN CAL LOOKUP'!$A:$J,10,1))),"Not Applicable")</f>
        <v>Q3, FY23</v>
      </c>
    </row>
    <row r="1781" spans="1:14" x14ac:dyDescent="0.25">
      <c r="A1781" t="s">
        <v>12</v>
      </c>
      <c r="B1781" t="s">
        <v>51</v>
      </c>
      <c r="C1781" t="s">
        <v>52</v>
      </c>
      <c r="D1781" s="3">
        <v>44907</v>
      </c>
      <c r="E1781" t="s">
        <v>383</v>
      </c>
      <c r="F1781" t="s">
        <v>384</v>
      </c>
      <c r="G1781" t="s">
        <v>385</v>
      </c>
      <c r="H1781" t="s">
        <v>4</v>
      </c>
      <c r="I1781" t="s">
        <v>17</v>
      </c>
      <c r="J1781" s="3">
        <v>44911</v>
      </c>
      <c r="K1781" s="3">
        <v>44881</v>
      </c>
      <c r="M1781" s="8" t="str">
        <f>IFERROR(IF(I1781="Booked",VLOOKUP(K1781,'FIN CAL LOOKUP'!$A:$J,7,1),IF(I1781="Complete",VLOOKUP(J1781,'FIN CAL LOOKUP'!$A:$J,7,1),VLOOKUP(D1781,'FIN CAL LOOKUP'!$A:$J,7,1))),"Not Applicable")</f>
        <v>DEC, FY23</v>
      </c>
      <c r="N1781" s="8" t="str">
        <f>IFERROR(IF(I1781="Booked",VLOOKUP(K1781,'FIN CAL LOOKUP'!$A:$J,10,1),IF(I1781="Complete",VLOOKUP(J1781,'FIN CAL LOOKUP'!$A:$J,10,1),VLOOKUP(D1781,'FIN CAL LOOKUP'!$A:$J,10,1))),"Not Applicable")</f>
        <v>Q2, FY23</v>
      </c>
    </row>
    <row r="1782" spans="1:14" x14ac:dyDescent="0.25">
      <c r="A1782" t="s">
        <v>12</v>
      </c>
      <c r="B1782" t="s">
        <v>51</v>
      </c>
      <c r="C1782" t="s">
        <v>52</v>
      </c>
      <c r="D1782" s="3">
        <v>44907</v>
      </c>
      <c r="E1782" t="s">
        <v>383</v>
      </c>
      <c r="F1782" t="s">
        <v>384</v>
      </c>
      <c r="G1782" t="s">
        <v>385</v>
      </c>
      <c r="H1782" t="s">
        <v>7</v>
      </c>
      <c r="I1782" t="s">
        <v>17</v>
      </c>
      <c r="J1782" s="3">
        <v>44914</v>
      </c>
      <c r="K1782" s="3">
        <v>44881</v>
      </c>
      <c r="M1782" s="8" t="str">
        <f>IFERROR(IF(I1782="Booked",VLOOKUP(K1782,'FIN CAL LOOKUP'!$A:$J,7,1),IF(I1782="Complete",VLOOKUP(J1782,'FIN CAL LOOKUP'!$A:$J,7,1),VLOOKUP(D1782,'FIN CAL LOOKUP'!$A:$J,7,1))),"Not Applicable")</f>
        <v>DEC, FY23</v>
      </c>
      <c r="N1782" s="8" t="str">
        <f>IFERROR(IF(I1782="Booked",VLOOKUP(K1782,'FIN CAL LOOKUP'!$A:$J,10,1),IF(I1782="Complete",VLOOKUP(J1782,'FIN CAL LOOKUP'!$A:$J,10,1),VLOOKUP(D1782,'FIN CAL LOOKUP'!$A:$J,10,1))),"Not Applicable")</f>
        <v>Q2, FY23</v>
      </c>
    </row>
    <row r="1783" spans="1:14" x14ac:dyDescent="0.25">
      <c r="A1783" t="s">
        <v>12</v>
      </c>
      <c r="B1783" t="s">
        <v>51</v>
      </c>
      <c r="C1783" t="s">
        <v>52</v>
      </c>
      <c r="D1783" s="3">
        <v>44907</v>
      </c>
      <c r="E1783" t="s">
        <v>383</v>
      </c>
      <c r="F1783" t="s">
        <v>384</v>
      </c>
      <c r="G1783" t="s">
        <v>385</v>
      </c>
      <c r="H1783" t="s">
        <v>1366</v>
      </c>
      <c r="I1783" t="s">
        <v>5</v>
      </c>
      <c r="J1783" s="3"/>
      <c r="K1783" s="3">
        <v>45789</v>
      </c>
      <c r="M1783" s="8" t="str">
        <f>IFERROR(IF(I1783="Booked",VLOOKUP(K1783,'FIN CAL LOOKUP'!$A:$J,7,1),IF(I1783="Complete",VLOOKUP(J1783,'FIN CAL LOOKUP'!$A:$J,7,1),VLOOKUP(D1783,'FIN CAL LOOKUP'!$A:$J,7,1))),"Not Applicable")</f>
        <v>MAY, FY25</v>
      </c>
      <c r="N1783" s="8" t="str">
        <f>IFERROR(IF(I1783="Booked",VLOOKUP(K1783,'FIN CAL LOOKUP'!$A:$J,10,1),IF(I1783="Complete",VLOOKUP(J1783,'FIN CAL LOOKUP'!$A:$J,10,1),VLOOKUP(D1783,'FIN CAL LOOKUP'!$A:$J,10,1))),"Not Applicable")</f>
        <v>Q4, FY25</v>
      </c>
    </row>
    <row r="1784" spans="1:14" x14ac:dyDescent="0.25">
      <c r="A1784" t="s">
        <v>12</v>
      </c>
      <c r="B1784" t="s">
        <v>51</v>
      </c>
      <c r="C1784" t="s">
        <v>52</v>
      </c>
      <c r="D1784" s="3">
        <v>44907</v>
      </c>
      <c r="E1784" t="s">
        <v>383</v>
      </c>
      <c r="F1784" t="s">
        <v>384</v>
      </c>
      <c r="G1784" t="s">
        <v>385</v>
      </c>
      <c r="H1784" t="s">
        <v>1366</v>
      </c>
      <c r="I1784" t="s">
        <v>17</v>
      </c>
      <c r="J1784" s="3">
        <v>45468</v>
      </c>
      <c r="K1784" s="3">
        <v>45351</v>
      </c>
      <c r="M1784" s="8" t="str">
        <f>IFERROR(IF(I1784="Booked",VLOOKUP(K1784,'FIN CAL LOOKUP'!$A:$J,7,1),IF(I1784="Complete",VLOOKUP(J1784,'FIN CAL LOOKUP'!$A:$J,7,1),VLOOKUP(D1784,'FIN CAL LOOKUP'!$A:$J,7,1))),"Not Applicable")</f>
        <v>JUN, FY24</v>
      </c>
      <c r="N1784" s="8" t="str">
        <f>IFERROR(IF(I1784="Booked",VLOOKUP(K1784,'FIN CAL LOOKUP'!$A:$J,10,1),IF(I1784="Complete",VLOOKUP(J1784,'FIN CAL LOOKUP'!$A:$J,10,1),VLOOKUP(D1784,'FIN CAL LOOKUP'!$A:$J,10,1))),"Not Applicable")</f>
        <v>Q4, FY24</v>
      </c>
    </row>
    <row r="1785" spans="1:14" x14ac:dyDescent="0.25">
      <c r="A1785" t="s">
        <v>12</v>
      </c>
      <c r="B1785" t="s">
        <v>51</v>
      </c>
      <c r="C1785" t="s">
        <v>52</v>
      </c>
      <c r="D1785" s="3">
        <v>44907</v>
      </c>
      <c r="E1785" t="s">
        <v>383</v>
      </c>
      <c r="F1785" t="s">
        <v>384</v>
      </c>
      <c r="G1785" t="s">
        <v>385</v>
      </c>
      <c r="H1785" t="s">
        <v>1367</v>
      </c>
      <c r="I1785" t="s">
        <v>5</v>
      </c>
      <c r="J1785" s="3"/>
      <c r="K1785" s="3">
        <v>45789</v>
      </c>
      <c r="M1785" s="8" t="str">
        <f>IFERROR(IF(I1785="Booked",VLOOKUP(K1785,'FIN CAL LOOKUP'!$A:$J,7,1),IF(I1785="Complete",VLOOKUP(J1785,'FIN CAL LOOKUP'!$A:$J,7,1),VLOOKUP(D1785,'FIN CAL LOOKUP'!$A:$J,7,1))),"Not Applicable")</f>
        <v>MAY, FY25</v>
      </c>
      <c r="N1785" s="8" t="str">
        <f>IFERROR(IF(I1785="Booked",VLOOKUP(K1785,'FIN CAL LOOKUP'!$A:$J,10,1),IF(I1785="Complete",VLOOKUP(J1785,'FIN CAL LOOKUP'!$A:$J,10,1),VLOOKUP(D1785,'FIN CAL LOOKUP'!$A:$J,10,1))),"Not Applicable")</f>
        <v>Q4, FY25</v>
      </c>
    </row>
    <row r="1786" spans="1:14" x14ac:dyDescent="0.25">
      <c r="A1786" t="s">
        <v>12</v>
      </c>
      <c r="B1786" t="s">
        <v>51</v>
      </c>
      <c r="C1786" t="s">
        <v>52</v>
      </c>
      <c r="D1786" s="3">
        <v>44907</v>
      </c>
      <c r="E1786" t="s">
        <v>383</v>
      </c>
      <c r="F1786" t="s">
        <v>384</v>
      </c>
      <c r="G1786" t="s">
        <v>385</v>
      </c>
      <c r="H1786" t="s">
        <v>1367</v>
      </c>
      <c r="I1786" t="s">
        <v>17</v>
      </c>
      <c r="J1786" s="3">
        <v>45468</v>
      </c>
      <c r="K1786" s="3">
        <v>45351</v>
      </c>
      <c r="M1786" s="8" t="str">
        <f>IFERROR(IF(I1786="Booked",VLOOKUP(K1786,'FIN CAL LOOKUP'!$A:$J,7,1),IF(I1786="Complete",VLOOKUP(J1786,'FIN CAL LOOKUP'!$A:$J,7,1),VLOOKUP(D1786,'FIN CAL LOOKUP'!$A:$J,7,1))),"Not Applicable")</f>
        <v>JUN, FY24</v>
      </c>
      <c r="N1786" s="8" t="str">
        <f>IFERROR(IF(I1786="Booked",VLOOKUP(K1786,'FIN CAL LOOKUP'!$A:$J,10,1),IF(I1786="Complete",VLOOKUP(J1786,'FIN CAL LOOKUP'!$A:$J,10,1),VLOOKUP(D1786,'FIN CAL LOOKUP'!$A:$J,10,1))),"Not Applicable")</f>
        <v>Q4, FY24</v>
      </c>
    </row>
    <row r="1787" spans="1:14" x14ac:dyDescent="0.25">
      <c r="A1787" t="s">
        <v>12</v>
      </c>
      <c r="B1787" t="s">
        <v>51</v>
      </c>
      <c r="C1787" t="s">
        <v>52</v>
      </c>
      <c r="D1787" s="3">
        <v>44907</v>
      </c>
      <c r="E1787" t="s">
        <v>383</v>
      </c>
      <c r="F1787" t="s">
        <v>384</v>
      </c>
      <c r="G1787" t="s">
        <v>385</v>
      </c>
      <c r="H1787" t="s">
        <v>1368</v>
      </c>
      <c r="I1787" t="s">
        <v>5</v>
      </c>
      <c r="J1787" s="3"/>
      <c r="K1787" s="3">
        <v>45789</v>
      </c>
      <c r="M1787" s="8" t="str">
        <f>IFERROR(IF(I1787="Booked",VLOOKUP(K1787,'FIN CAL LOOKUP'!$A:$J,7,1),IF(I1787="Complete",VLOOKUP(J1787,'FIN CAL LOOKUP'!$A:$J,7,1),VLOOKUP(D1787,'FIN CAL LOOKUP'!$A:$J,7,1))),"Not Applicable")</f>
        <v>MAY, FY25</v>
      </c>
      <c r="N1787" s="8" t="str">
        <f>IFERROR(IF(I1787="Booked",VLOOKUP(K1787,'FIN CAL LOOKUP'!$A:$J,10,1),IF(I1787="Complete",VLOOKUP(J1787,'FIN CAL LOOKUP'!$A:$J,10,1),VLOOKUP(D1787,'FIN CAL LOOKUP'!$A:$J,10,1))),"Not Applicable")</f>
        <v>Q4, FY25</v>
      </c>
    </row>
    <row r="1788" spans="1:14" x14ac:dyDescent="0.25">
      <c r="A1788" t="s">
        <v>12</v>
      </c>
      <c r="B1788" t="s">
        <v>51</v>
      </c>
      <c r="C1788" t="s">
        <v>52</v>
      </c>
      <c r="D1788" s="3">
        <v>44907</v>
      </c>
      <c r="E1788" t="s">
        <v>383</v>
      </c>
      <c r="F1788" t="s">
        <v>384</v>
      </c>
      <c r="G1788" t="s">
        <v>385</v>
      </c>
      <c r="H1788" t="s">
        <v>1368</v>
      </c>
      <c r="I1788" t="s">
        <v>17</v>
      </c>
      <c r="J1788" s="3">
        <v>45468</v>
      </c>
      <c r="K1788" s="3">
        <v>45351</v>
      </c>
      <c r="M1788" s="8" t="str">
        <f>IFERROR(IF(I1788="Booked",VLOOKUP(K1788,'FIN CAL LOOKUP'!$A:$J,7,1),IF(I1788="Complete",VLOOKUP(J1788,'FIN CAL LOOKUP'!$A:$J,7,1),VLOOKUP(D1788,'FIN CAL LOOKUP'!$A:$J,7,1))),"Not Applicable")</f>
        <v>JUN, FY24</v>
      </c>
      <c r="N1788" s="8" t="str">
        <f>IFERROR(IF(I1788="Booked",VLOOKUP(K1788,'FIN CAL LOOKUP'!$A:$J,10,1),IF(I1788="Complete",VLOOKUP(J1788,'FIN CAL LOOKUP'!$A:$J,10,1),VLOOKUP(D1788,'FIN CAL LOOKUP'!$A:$J,10,1))),"Not Applicable")</f>
        <v>Q4, FY24</v>
      </c>
    </row>
    <row r="1789" spans="1:14" x14ac:dyDescent="0.25">
      <c r="A1789" t="s">
        <v>12</v>
      </c>
      <c r="B1789" t="s">
        <v>51</v>
      </c>
      <c r="C1789" t="s">
        <v>52</v>
      </c>
      <c r="D1789" s="3">
        <v>44907</v>
      </c>
      <c r="E1789" t="s">
        <v>383</v>
      </c>
      <c r="F1789" t="s">
        <v>384</v>
      </c>
      <c r="G1789" t="s">
        <v>385</v>
      </c>
      <c r="H1789" t="s">
        <v>1369</v>
      </c>
      <c r="I1789" t="s">
        <v>5</v>
      </c>
      <c r="J1789" s="3"/>
      <c r="K1789" s="3">
        <v>45789</v>
      </c>
      <c r="M1789" s="8" t="str">
        <f>IFERROR(IF(I1789="Booked",VLOOKUP(K1789,'FIN CAL LOOKUP'!$A:$J,7,1),IF(I1789="Complete",VLOOKUP(J1789,'FIN CAL LOOKUP'!$A:$J,7,1),VLOOKUP(D1789,'FIN CAL LOOKUP'!$A:$J,7,1))),"Not Applicable")</f>
        <v>MAY, FY25</v>
      </c>
      <c r="N1789" s="8" t="str">
        <f>IFERROR(IF(I1789="Booked",VLOOKUP(K1789,'FIN CAL LOOKUP'!$A:$J,10,1),IF(I1789="Complete",VLOOKUP(J1789,'FIN CAL LOOKUP'!$A:$J,10,1),VLOOKUP(D1789,'FIN CAL LOOKUP'!$A:$J,10,1))),"Not Applicable")</f>
        <v>Q4, FY25</v>
      </c>
    </row>
    <row r="1790" spans="1:14" x14ac:dyDescent="0.25">
      <c r="A1790" t="s">
        <v>12</v>
      </c>
      <c r="B1790" t="s">
        <v>51</v>
      </c>
      <c r="C1790" t="s">
        <v>52</v>
      </c>
      <c r="D1790" s="3">
        <v>44907</v>
      </c>
      <c r="E1790" t="s">
        <v>383</v>
      </c>
      <c r="F1790" t="s">
        <v>384</v>
      </c>
      <c r="G1790" t="s">
        <v>385</v>
      </c>
      <c r="H1790" t="s">
        <v>1369</v>
      </c>
      <c r="I1790" t="s">
        <v>17</v>
      </c>
      <c r="J1790" s="3">
        <v>45468</v>
      </c>
      <c r="K1790" s="3">
        <v>45351</v>
      </c>
      <c r="M1790" s="8" t="str">
        <f>IFERROR(IF(I1790="Booked",VLOOKUP(K1790,'FIN CAL LOOKUP'!$A:$J,7,1),IF(I1790="Complete",VLOOKUP(J1790,'FIN CAL LOOKUP'!$A:$J,7,1),VLOOKUP(D1790,'FIN CAL LOOKUP'!$A:$J,7,1))),"Not Applicable")</f>
        <v>JUN, FY24</v>
      </c>
      <c r="N1790" s="8" t="str">
        <f>IFERROR(IF(I1790="Booked",VLOOKUP(K1790,'FIN CAL LOOKUP'!$A:$J,10,1),IF(I1790="Complete",VLOOKUP(J1790,'FIN CAL LOOKUP'!$A:$J,10,1),VLOOKUP(D1790,'FIN CAL LOOKUP'!$A:$J,10,1))),"Not Applicable")</f>
        <v>Q4, FY24</v>
      </c>
    </row>
    <row r="1791" spans="1:14" x14ac:dyDescent="0.25">
      <c r="A1791" t="s">
        <v>12</v>
      </c>
      <c r="B1791" t="s">
        <v>51</v>
      </c>
      <c r="C1791" t="s">
        <v>52</v>
      </c>
      <c r="D1791" s="3">
        <v>44907</v>
      </c>
      <c r="E1791" t="s">
        <v>383</v>
      </c>
      <c r="F1791" t="s">
        <v>384</v>
      </c>
      <c r="G1791" t="s">
        <v>385</v>
      </c>
      <c r="H1791" t="s">
        <v>1370</v>
      </c>
      <c r="I1791" t="s">
        <v>5</v>
      </c>
      <c r="J1791" s="3"/>
      <c r="K1791" s="3">
        <v>45789</v>
      </c>
      <c r="M1791" s="8" t="str">
        <f>IFERROR(IF(I1791="Booked",VLOOKUP(K1791,'FIN CAL LOOKUP'!$A:$J,7,1),IF(I1791="Complete",VLOOKUP(J1791,'FIN CAL LOOKUP'!$A:$J,7,1),VLOOKUP(D1791,'FIN CAL LOOKUP'!$A:$J,7,1))),"Not Applicable")</f>
        <v>MAY, FY25</v>
      </c>
      <c r="N1791" s="8" t="str">
        <f>IFERROR(IF(I1791="Booked",VLOOKUP(K1791,'FIN CAL LOOKUP'!$A:$J,10,1),IF(I1791="Complete",VLOOKUP(J1791,'FIN CAL LOOKUP'!$A:$J,10,1),VLOOKUP(D1791,'FIN CAL LOOKUP'!$A:$J,10,1))),"Not Applicable")</f>
        <v>Q4, FY25</v>
      </c>
    </row>
    <row r="1792" spans="1:14" x14ac:dyDescent="0.25">
      <c r="A1792" t="s">
        <v>12</v>
      </c>
      <c r="B1792" t="s">
        <v>51</v>
      </c>
      <c r="C1792" t="s">
        <v>52</v>
      </c>
      <c r="D1792" s="3">
        <v>44907</v>
      </c>
      <c r="E1792" t="s">
        <v>383</v>
      </c>
      <c r="F1792" t="s">
        <v>384</v>
      </c>
      <c r="G1792" t="s">
        <v>385</v>
      </c>
      <c r="H1792" t="s">
        <v>1370</v>
      </c>
      <c r="I1792" t="s">
        <v>17</v>
      </c>
      <c r="J1792" s="3">
        <v>45468</v>
      </c>
      <c r="K1792" s="3">
        <v>45351</v>
      </c>
      <c r="M1792" s="8" t="str">
        <f>IFERROR(IF(I1792="Booked",VLOOKUP(K1792,'FIN CAL LOOKUP'!$A:$J,7,1),IF(I1792="Complete",VLOOKUP(J1792,'FIN CAL LOOKUP'!$A:$J,7,1),VLOOKUP(D1792,'FIN CAL LOOKUP'!$A:$J,7,1))),"Not Applicable")</f>
        <v>JUN, FY24</v>
      </c>
      <c r="N1792" s="8" t="str">
        <f>IFERROR(IF(I1792="Booked",VLOOKUP(K1792,'FIN CAL LOOKUP'!$A:$J,10,1),IF(I1792="Complete",VLOOKUP(J1792,'FIN CAL LOOKUP'!$A:$J,10,1),VLOOKUP(D1792,'FIN CAL LOOKUP'!$A:$J,10,1))),"Not Applicable")</f>
        <v>Q4, FY24</v>
      </c>
    </row>
    <row r="1793" spans="1:14" x14ac:dyDescent="0.25">
      <c r="A1793" t="s">
        <v>12</v>
      </c>
      <c r="B1793" t="s">
        <v>51</v>
      </c>
      <c r="C1793" t="s">
        <v>52</v>
      </c>
      <c r="D1793" s="3">
        <v>44907</v>
      </c>
      <c r="E1793" t="s">
        <v>383</v>
      </c>
      <c r="F1793" t="s">
        <v>384</v>
      </c>
      <c r="G1793" t="s">
        <v>385</v>
      </c>
      <c r="H1793" t="s">
        <v>8</v>
      </c>
      <c r="I1793" t="s">
        <v>17</v>
      </c>
      <c r="J1793" s="3">
        <v>44908</v>
      </c>
      <c r="K1793" s="3">
        <v>44881</v>
      </c>
      <c r="M1793" s="8" t="str">
        <f>IFERROR(IF(I1793="Booked",VLOOKUP(K1793,'FIN CAL LOOKUP'!$A:$J,7,1),IF(I1793="Complete",VLOOKUP(J1793,'FIN CAL LOOKUP'!$A:$J,7,1),VLOOKUP(D1793,'FIN CAL LOOKUP'!$A:$J,7,1))),"Not Applicable")</f>
        <v>DEC, FY23</v>
      </c>
      <c r="N1793" s="8" t="str">
        <f>IFERROR(IF(I1793="Booked",VLOOKUP(K1793,'FIN CAL LOOKUP'!$A:$J,10,1),IF(I1793="Complete",VLOOKUP(J1793,'FIN CAL LOOKUP'!$A:$J,10,1),VLOOKUP(D1793,'FIN CAL LOOKUP'!$A:$J,10,1))),"Not Applicable")</f>
        <v>Q2, FY23</v>
      </c>
    </row>
    <row r="1794" spans="1:14" x14ac:dyDescent="0.25">
      <c r="A1794" t="s">
        <v>12</v>
      </c>
      <c r="B1794" t="s">
        <v>51</v>
      </c>
      <c r="C1794" t="s">
        <v>52</v>
      </c>
      <c r="D1794" s="3">
        <v>44907</v>
      </c>
      <c r="E1794" t="s">
        <v>383</v>
      </c>
      <c r="F1794" t="s">
        <v>384</v>
      </c>
      <c r="G1794" t="s">
        <v>385</v>
      </c>
      <c r="H1794" t="s">
        <v>9</v>
      </c>
      <c r="I1794" t="s">
        <v>17</v>
      </c>
      <c r="J1794" s="3">
        <v>44910</v>
      </c>
      <c r="K1794" s="3">
        <v>44881</v>
      </c>
      <c r="M1794" s="8" t="str">
        <f>IFERROR(IF(I1794="Booked",VLOOKUP(K1794,'FIN CAL LOOKUP'!$A:$J,7,1),IF(I1794="Complete",VLOOKUP(J1794,'FIN CAL LOOKUP'!$A:$J,7,1),VLOOKUP(D1794,'FIN CAL LOOKUP'!$A:$J,7,1))),"Not Applicable")</f>
        <v>DEC, FY23</v>
      </c>
      <c r="N1794" s="8" t="str">
        <f>IFERROR(IF(I1794="Booked",VLOOKUP(K1794,'FIN CAL LOOKUP'!$A:$J,10,1),IF(I1794="Complete",VLOOKUP(J1794,'FIN CAL LOOKUP'!$A:$J,10,1),VLOOKUP(D1794,'FIN CAL LOOKUP'!$A:$J,10,1))),"Not Applicable")</f>
        <v>Q2, FY23</v>
      </c>
    </row>
    <row r="1795" spans="1:14" x14ac:dyDescent="0.25">
      <c r="A1795" t="s">
        <v>12</v>
      </c>
      <c r="B1795" t="s">
        <v>51</v>
      </c>
      <c r="C1795" t="s">
        <v>52</v>
      </c>
      <c r="D1795" s="3">
        <v>44907</v>
      </c>
      <c r="E1795" t="s">
        <v>383</v>
      </c>
      <c r="F1795" t="s">
        <v>384</v>
      </c>
      <c r="G1795" t="s">
        <v>385</v>
      </c>
      <c r="H1795" t="s">
        <v>10</v>
      </c>
      <c r="I1795" t="s">
        <v>17</v>
      </c>
      <c r="J1795" s="3">
        <v>44908</v>
      </c>
      <c r="K1795" s="3">
        <v>44881</v>
      </c>
      <c r="M1795" s="8" t="str">
        <f>IFERROR(IF(I1795="Booked",VLOOKUP(K1795,'FIN CAL LOOKUP'!$A:$J,7,1),IF(I1795="Complete",VLOOKUP(J1795,'FIN CAL LOOKUP'!$A:$J,7,1),VLOOKUP(D1795,'FIN CAL LOOKUP'!$A:$J,7,1))),"Not Applicable")</f>
        <v>DEC, FY23</v>
      </c>
      <c r="N1795" s="8" t="str">
        <f>IFERROR(IF(I1795="Booked",VLOOKUP(K1795,'FIN CAL LOOKUP'!$A:$J,10,1),IF(I1795="Complete",VLOOKUP(J1795,'FIN CAL LOOKUP'!$A:$J,10,1),VLOOKUP(D1795,'FIN CAL LOOKUP'!$A:$J,10,1))),"Not Applicable")</f>
        <v>Q2, FY23</v>
      </c>
    </row>
    <row r="1796" spans="1:14" x14ac:dyDescent="0.25">
      <c r="A1796" t="s">
        <v>12</v>
      </c>
      <c r="B1796" t="s">
        <v>51</v>
      </c>
      <c r="C1796" t="s">
        <v>52</v>
      </c>
      <c r="D1796" s="3">
        <v>44907</v>
      </c>
      <c r="E1796" t="s">
        <v>383</v>
      </c>
      <c r="F1796" t="s">
        <v>384</v>
      </c>
      <c r="G1796" t="s">
        <v>385</v>
      </c>
      <c r="H1796" t="s">
        <v>10</v>
      </c>
      <c r="I1796" t="s">
        <v>17</v>
      </c>
      <c r="J1796" s="3">
        <v>44994</v>
      </c>
      <c r="K1796" s="3">
        <v>44994</v>
      </c>
      <c r="L1796" t="s">
        <v>386</v>
      </c>
      <c r="M1796" s="8" t="str">
        <f>IFERROR(IF(I1796="Booked",VLOOKUP(K1796,'FIN CAL LOOKUP'!$A:$J,7,1),IF(I1796="Complete",VLOOKUP(J1796,'FIN CAL LOOKUP'!$A:$J,7,1),VLOOKUP(D1796,'FIN CAL LOOKUP'!$A:$J,7,1))),"Not Applicable")</f>
        <v>MAR, FY23</v>
      </c>
      <c r="N1796" s="8" t="str">
        <f>IFERROR(IF(I1796="Booked",VLOOKUP(K1796,'FIN CAL LOOKUP'!$A:$J,10,1),IF(I1796="Complete",VLOOKUP(J1796,'FIN CAL LOOKUP'!$A:$J,10,1),VLOOKUP(D1796,'FIN CAL LOOKUP'!$A:$J,10,1))),"Not Applicable")</f>
        <v>Q3, FY23</v>
      </c>
    </row>
    <row r="1797" spans="1:14" x14ac:dyDescent="0.25">
      <c r="A1797" t="s">
        <v>12</v>
      </c>
      <c r="B1797" t="s">
        <v>51</v>
      </c>
      <c r="C1797" t="s">
        <v>52</v>
      </c>
      <c r="D1797" s="3">
        <v>44907</v>
      </c>
      <c r="E1797" t="s">
        <v>383</v>
      </c>
      <c r="F1797" t="s">
        <v>384</v>
      </c>
      <c r="G1797" t="s">
        <v>385</v>
      </c>
      <c r="H1797" t="s">
        <v>10</v>
      </c>
      <c r="I1797" t="s">
        <v>17</v>
      </c>
      <c r="J1797" s="3">
        <v>45174</v>
      </c>
      <c r="K1797" s="3">
        <v>45174</v>
      </c>
      <c r="L1797" t="s">
        <v>386</v>
      </c>
      <c r="M1797" s="8" t="str">
        <f>IFERROR(IF(I1797="Booked",VLOOKUP(K1797,'FIN CAL LOOKUP'!$A:$J,7,1),IF(I1797="Complete",VLOOKUP(J1797,'FIN CAL LOOKUP'!$A:$J,7,1),VLOOKUP(D1797,'FIN CAL LOOKUP'!$A:$J,7,1))),"Not Applicable")</f>
        <v>SEP, FY24</v>
      </c>
      <c r="N1797" s="8" t="str">
        <f>IFERROR(IF(I1797="Booked",VLOOKUP(K1797,'FIN CAL LOOKUP'!$A:$J,10,1),IF(I1797="Complete",VLOOKUP(J1797,'FIN CAL LOOKUP'!$A:$J,10,1),VLOOKUP(D1797,'FIN CAL LOOKUP'!$A:$J,10,1))),"Not Applicable")</f>
        <v>Q1, FY24</v>
      </c>
    </row>
    <row r="1798" spans="1:14" x14ac:dyDescent="0.25">
      <c r="A1798" t="s">
        <v>12</v>
      </c>
      <c r="B1798" t="s">
        <v>51</v>
      </c>
      <c r="C1798" t="s">
        <v>52</v>
      </c>
      <c r="D1798" s="3">
        <v>44907</v>
      </c>
      <c r="E1798" t="s">
        <v>383</v>
      </c>
      <c r="F1798" t="s">
        <v>384</v>
      </c>
      <c r="G1798" t="s">
        <v>385</v>
      </c>
      <c r="H1798" t="s">
        <v>11</v>
      </c>
      <c r="I1798" t="s">
        <v>17</v>
      </c>
      <c r="J1798" s="3">
        <v>44908</v>
      </c>
      <c r="K1798" s="3">
        <v>44881</v>
      </c>
      <c r="M1798" s="8" t="str">
        <f>IFERROR(IF(I1798="Booked",VLOOKUP(K1798,'FIN CAL LOOKUP'!$A:$J,7,1),IF(I1798="Complete",VLOOKUP(J1798,'FIN CAL LOOKUP'!$A:$J,7,1),VLOOKUP(D1798,'FIN CAL LOOKUP'!$A:$J,7,1))),"Not Applicable")</f>
        <v>DEC, FY23</v>
      </c>
      <c r="N1798" s="8" t="str">
        <f>IFERROR(IF(I1798="Booked",VLOOKUP(K1798,'FIN CAL LOOKUP'!$A:$J,10,1),IF(I1798="Complete",VLOOKUP(J1798,'FIN CAL LOOKUP'!$A:$J,10,1),VLOOKUP(D1798,'FIN CAL LOOKUP'!$A:$J,10,1))),"Not Applicable")</f>
        <v>Q2, FY23</v>
      </c>
    </row>
    <row r="1799" spans="1:14" x14ac:dyDescent="0.25">
      <c r="A1799" t="s">
        <v>60</v>
      </c>
      <c r="B1799" t="s">
        <v>274</v>
      </c>
      <c r="C1799" t="s">
        <v>14</v>
      </c>
      <c r="D1799" s="3">
        <v>44900</v>
      </c>
      <c r="E1799" t="s">
        <v>387</v>
      </c>
      <c r="F1799" t="s">
        <v>388</v>
      </c>
      <c r="G1799" t="s">
        <v>389</v>
      </c>
      <c r="H1799" t="s">
        <v>4</v>
      </c>
      <c r="I1799" t="s">
        <v>17</v>
      </c>
      <c r="J1799" s="3">
        <v>44914</v>
      </c>
      <c r="K1799" s="3">
        <v>44894</v>
      </c>
      <c r="M1799" s="8" t="str">
        <f>IFERROR(IF(I1799="Booked",VLOOKUP(K1799,'FIN CAL LOOKUP'!$A:$J,7,1),IF(I1799="Complete",VLOOKUP(J1799,'FIN CAL LOOKUP'!$A:$J,7,1),VLOOKUP(D1799,'FIN CAL LOOKUP'!$A:$J,7,1))),"Not Applicable")</f>
        <v>DEC, FY23</v>
      </c>
      <c r="N1799" s="8" t="str">
        <f>IFERROR(IF(I1799="Booked",VLOOKUP(K1799,'FIN CAL LOOKUP'!$A:$J,10,1),IF(I1799="Complete",VLOOKUP(J1799,'FIN CAL LOOKUP'!$A:$J,10,1),VLOOKUP(D1799,'FIN CAL LOOKUP'!$A:$J,10,1))),"Not Applicable")</f>
        <v>Q2, FY23</v>
      </c>
    </row>
    <row r="1800" spans="1:14" x14ac:dyDescent="0.25">
      <c r="A1800" t="s">
        <v>60</v>
      </c>
      <c r="B1800" t="s">
        <v>274</v>
      </c>
      <c r="C1800" t="s">
        <v>14</v>
      </c>
      <c r="D1800" s="3">
        <v>44900</v>
      </c>
      <c r="E1800" t="s">
        <v>387</v>
      </c>
      <c r="F1800" t="s">
        <v>388</v>
      </c>
      <c r="G1800" t="s">
        <v>389</v>
      </c>
      <c r="H1800" t="s">
        <v>7</v>
      </c>
      <c r="I1800" t="s">
        <v>17</v>
      </c>
      <c r="J1800" s="3">
        <v>44914</v>
      </c>
      <c r="K1800" s="3">
        <v>44894</v>
      </c>
      <c r="M1800" s="8" t="str">
        <f>IFERROR(IF(I1800="Booked",VLOOKUP(K1800,'FIN CAL LOOKUP'!$A:$J,7,1),IF(I1800="Complete",VLOOKUP(J1800,'FIN CAL LOOKUP'!$A:$J,7,1),VLOOKUP(D1800,'FIN CAL LOOKUP'!$A:$J,7,1))),"Not Applicable")</f>
        <v>DEC, FY23</v>
      </c>
      <c r="N1800" s="8" t="str">
        <f>IFERROR(IF(I1800="Booked",VLOOKUP(K1800,'FIN CAL LOOKUP'!$A:$J,10,1),IF(I1800="Complete",VLOOKUP(J1800,'FIN CAL LOOKUP'!$A:$J,10,1),VLOOKUP(D1800,'FIN CAL LOOKUP'!$A:$J,10,1))),"Not Applicable")</f>
        <v>Q2, FY23</v>
      </c>
    </row>
    <row r="1801" spans="1:14" x14ac:dyDescent="0.25">
      <c r="A1801" t="s">
        <v>60</v>
      </c>
      <c r="B1801" t="s">
        <v>274</v>
      </c>
      <c r="C1801" t="s">
        <v>14</v>
      </c>
      <c r="D1801" s="3">
        <v>44900</v>
      </c>
      <c r="E1801" t="s">
        <v>387</v>
      </c>
      <c r="F1801" t="s">
        <v>388</v>
      </c>
      <c r="G1801" t="s">
        <v>389</v>
      </c>
      <c r="H1801" t="s">
        <v>1366</v>
      </c>
      <c r="I1801" t="s">
        <v>5</v>
      </c>
      <c r="J1801" s="3"/>
      <c r="K1801" s="3">
        <v>45351</v>
      </c>
      <c r="M1801" s="8" t="str">
        <f>IFERROR(IF(I1801="Booked",VLOOKUP(K1801,'FIN CAL LOOKUP'!$A:$J,7,1),IF(I1801="Complete",VLOOKUP(J1801,'FIN CAL LOOKUP'!$A:$J,7,1),VLOOKUP(D1801,'FIN CAL LOOKUP'!$A:$J,7,1))),"Not Applicable")</f>
        <v>MAR, FY24</v>
      </c>
      <c r="N1801" s="8" t="str">
        <f>IFERROR(IF(I1801="Booked",VLOOKUP(K1801,'FIN CAL LOOKUP'!$A:$J,10,1),IF(I1801="Complete",VLOOKUP(J1801,'FIN CAL LOOKUP'!$A:$J,10,1),VLOOKUP(D1801,'FIN CAL LOOKUP'!$A:$J,10,1))),"Not Applicable")</f>
        <v>Q3, FY24</v>
      </c>
    </row>
    <row r="1802" spans="1:14" x14ac:dyDescent="0.25">
      <c r="A1802" t="s">
        <v>60</v>
      </c>
      <c r="B1802" t="s">
        <v>274</v>
      </c>
      <c r="C1802" t="s">
        <v>14</v>
      </c>
      <c r="D1802" s="3">
        <v>44900</v>
      </c>
      <c r="E1802" t="s">
        <v>387</v>
      </c>
      <c r="F1802" t="s">
        <v>388</v>
      </c>
      <c r="G1802" t="s">
        <v>389</v>
      </c>
      <c r="H1802" t="s">
        <v>1367</v>
      </c>
      <c r="I1802" t="s">
        <v>5</v>
      </c>
      <c r="J1802" s="3"/>
      <c r="K1802" s="3">
        <v>45351</v>
      </c>
      <c r="M1802" s="8" t="str">
        <f>IFERROR(IF(I1802="Booked",VLOOKUP(K1802,'FIN CAL LOOKUP'!$A:$J,7,1),IF(I1802="Complete",VLOOKUP(J1802,'FIN CAL LOOKUP'!$A:$J,7,1),VLOOKUP(D1802,'FIN CAL LOOKUP'!$A:$J,7,1))),"Not Applicable")</f>
        <v>MAR, FY24</v>
      </c>
      <c r="N1802" s="8" t="str">
        <f>IFERROR(IF(I1802="Booked",VLOOKUP(K1802,'FIN CAL LOOKUP'!$A:$J,10,1),IF(I1802="Complete",VLOOKUP(J1802,'FIN CAL LOOKUP'!$A:$J,10,1),VLOOKUP(D1802,'FIN CAL LOOKUP'!$A:$J,10,1))),"Not Applicable")</f>
        <v>Q3, FY24</v>
      </c>
    </row>
    <row r="1803" spans="1:14" x14ac:dyDescent="0.25">
      <c r="A1803" t="s">
        <v>60</v>
      </c>
      <c r="B1803" t="s">
        <v>274</v>
      </c>
      <c r="C1803" t="s">
        <v>14</v>
      </c>
      <c r="D1803" s="3">
        <v>44900</v>
      </c>
      <c r="E1803" t="s">
        <v>387</v>
      </c>
      <c r="F1803" t="s">
        <v>388</v>
      </c>
      <c r="G1803" t="s">
        <v>389</v>
      </c>
      <c r="H1803" t="s">
        <v>1368</v>
      </c>
      <c r="I1803" t="s">
        <v>5</v>
      </c>
      <c r="J1803" s="3"/>
      <c r="K1803" s="3">
        <v>45351</v>
      </c>
      <c r="M1803" s="8" t="str">
        <f>IFERROR(IF(I1803="Booked",VLOOKUP(K1803,'FIN CAL LOOKUP'!$A:$J,7,1),IF(I1803="Complete",VLOOKUP(J1803,'FIN CAL LOOKUP'!$A:$J,7,1),VLOOKUP(D1803,'FIN CAL LOOKUP'!$A:$J,7,1))),"Not Applicable")</f>
        <v>MAR, FY24</v>
      </c>
      <c r="N1803" s="8" t="str">
        <f>IFERROR(IF(I1803="Booked",VLOOKUP(K1803,'FIN CAL LOOKUP'!$A:$J,10,1),IF(I1803="Complete",VLOOKUP(J1803,'FIN CAL LOOKUP'!$A:$J,10,1),VLOOKUP(D1803,'FIN CAL LOOKUP'!$A:$J,10,1))),"Not Applicable")</f>
        <v>Q3, FY24</v>
      </c>
    </row>
    <row r="1804" spans="1:14" x14ac:dyDescent="0.25">
      <c r="A1804" t="s">
        <v>60</v>
      </c>
      <c r="B1804" t="s">
        <v>274</v>
      </c>
      <c r="C1804" t="s">
        <v>14</v>
      </c>
      <c r="D1804" s="3">
        <v>44900</v>
      </c>
      <c r="E1804" t="s">
        <v>387</v>
      </c>
      <c r="F1804" t="s">
        <v>388</v>
      </c>
      <c r="G1804" t="s">
        <v>389</v>
      </c>
      <c r="H1804" t="s">
        <v>1369</v>
      </c>
      <c r="I1804" t="s">
        <v>5</v>
      </c>
      <c r="J1804" s="3"/>
      <c r="K1804" s="3">
        <v>45351</v>
      </c>
      <c r="M1804" s="8" t="str">
        <f>IFERROR(IF(I1804="Booked",VLOOKUP(K1804,'FIN CAL LOOKUP'!$A:$J,7,1),IF(I1804="Complete",VLOOKUP(J1804,'FIN CAL LOOKUP'!$A:$J,7,1),VLOOKUP(D1804,'FIN CAL LOOKUP'!$A:$J,7,1))),"Not Applicable")</f>
        <v>MAR, FY24</v>
      </c>
      <c r="N1804" s="8" t="str">
        <f>IFERROR(IF(I1804="Booked",VLOOKUP(K1804,'FIN CAL LOOKUP'!$A:$J,10,1),IF(I1804="Complete",VLOOKUP(J1804,'FIN CAL LOOKUP'!$A:$J,10,1),VLOOKUP(D1804,'FIN CAL LOOKUP'!$A:$J,10,1))),"Not Applicable")</f>
        <v>Q3, FY24</v>
      </c>
    </row>
    <row r="1805" spans="1:14" x14ac:dyDescent="0.25">
      <c r="A1805" t="s">
        <v>60</v>
      </c>
      <c r="B1805" t="s">
        <v>274</v>
      </c>
      <c r="C1805" t="s">
        <v>14</v>
      </c>
      <c r="D1805" s="3">
        <v>44900</v>
      </c>
      <c r="E1805" t="s">
        <v>387</v>
      </c>
      <c r="F1805" t="s">
        <v>388</v>
      </c>
      <c r="G1805" t="s">
        <v>389</v>
      </c>
      <c r="H1805" t="s">
        <v>1370</v>
      </c>
      <c r="I1805" t="s">
        <v>5</v>
      </c>
      <c r="J1805" s="3"/>
      <c r="K1805" s="3">
        <v>45351</v>
      </c>
      <c r="M1805" s="8" t="str">
        <f>IFERROR(IF(I1805="Booked",VLOOKUP(K1805,'FIN CAL LOOKUP'!$A:$J,7,1),IF(I1805="Complete",VLOOKUP(J1805,'FIN CAL LOOKUP'!$A:$J,7,1),VLOOKUP(D1805,'FIN CAL LOOKUP'!$A:$J,7,1))),"Not Applicable")</f>
        <v>MAR, FY24</v>
      </c>
      <c r="N1805" s="8" t="str">
        <f>IFERROR(IF(I1805="Booked",VLOOKUP(K1805,'FIN CAL LOOKUP'!$A:$J,10,1),IF(I1805="Complete",VLOOKUP(J1805,'FIN CAL LOOKUP'!$A:$J,10,1),VLOOKUP(D1805,'FIN CAL LOOKUP'!$A:$J,10,1))),"Not Applicable")</f>
        <v>Q3, FY24</v>
      </c>
    </row>
    <row r="1806" spans="1:14" x14ac:dyDescent="0.25">
      <c r="A1806" t="s">
        <v>60</v>
      </c>
      <c r="B1806" t="s">
        <v>274</v>
      </c>
      <c r="C1806" t="s">
        <v>14</v>
      </c>
      <c r="D1806" s="3">
        <v>44900</v>
      </c>
      <c r="E1806" t="s">
        <v>387</v>
      </c>
      <c r="F1806" t="s">
        <v>388</v>
      </c>
      <c r="G1806" t="s">
        <v>389</v>
      </c>
      <c r="H1806" t="s">
        <v>8</v>
      </c>
      <c r="I1806" t="s">
        <v>17</v>
      </c>
      <c r="J1806" s="3">
        <v>44911</v>
      </c>
      <c r="K1806" s="3">
        <v>44894</v>
      </c>
      <c r="M1806" s="8" t="str">
        <f>IFERROR(IF(I1806="Booked",VLOOKUP(K1806,'FIN CAL LOOKUP'!$A:$J,7,1),IF(I1806="Complete",VLOOKUP(J1806,'FIN CAL LOOKUP'!$A:$J,7,1),VLOOKUP(D1806,'FIN CAL LOOKUP'!$A:$J,7,1))),"Not Applicable")</f>
        <v>DEC, FY23</v>
      </c>
      <c r="N1806" s="8" t="str">
        <f>IFERROR(IF(I1806="Booked",VLOOKUP(K1806,'FIN CAL LOOKUP'!$A:$J,10,1),IF(I1806="Complete",VLOOKUP(J1806,'FIN CAL LOOKUP'!$A:$J,10,1),VLOOKUP(D1806,'FIN CAL LOOKUP'!$A:$J,10,1))),"Not Applicable")</f>
        <v>Q2, FY23</v>
      </c>
    </row>
    <row r="1807" spans="1:14" x14ac:dyDescent="0.25">
      <c r="A1807" t="s">
        <v>60</v>
      </c>
      <c r="B1807" t="s">
        <v>274</v>
      </c>
      <c r="C1807" t="s">
        <v>14</v>
      </c>
      <c r="D1807" s="3">
        <v>44900</v>
      </c>
      <c r="E1807" t="s">
        <v>387</v>
      </c>
      <c r="F1807" t="s">
        <v>388</v>
      </c>
      <c r="G1807" t="s">
        <v>389</v>
      </c>
      <c r="H1807" t="s">
        <v>9</v>
      </c>
      <c r="I1807" t="s">
        <v>17</v>
      </c>
      <c r="J1807" s="3">
        <v>44914</v>
      </c>
      <c r="K1807" s="3">
        <v>44894</v>
      </c>
      <c r="M1807" s="8" t="str">
        <f>IFERROR(IF(I1807="Booked",VLOOKUP(K1807,'FIN CAL LOOKUP'!$A:$J,7,1),IF(I1807="Complete",VLOOKUP(J1807,'FIN CAL LOOKUP'!$A:$J,7,1),VLOOKUP(D1807,'FIN CAL LOOKUP'!$A:$J,7,1))),"Not Applicable")</f>
        <v>DEC, FY23</v>
      </c>
      <c r="N1807" s="8" t="str">
        <f>IFERROR(IF(I1807="Booked",VLOOKUP(K1807,'FIN CAL LOOKUP'!$A:$J,10,1),IF(I1807="Complete",VLOOKUP(J1807,'FIN CAL LOOKUP'!$A:$J,10,1),VLOOKUP(D1807,'FIN CAL LOOKUP'!$A:$J,10,1))),"Not Applicable")</f>
        <v>Q2, FY23</v>
      </c>
    </row>
    <row r="1808" spans="1:14" x14ac:dyDescent="0.25">
      <c r="A1808" t="s">
        <v>60</v>
      </c>
      <c r="B1808" t="s">
        <v>274</v>
      </c>
      <c r="C1808" t="s">
        <v>14</v>
      </c>
      <c r="D1808" s="3">
        <v>44900</v>
      </c>
      <c r="E1808" t="s">
        <v>387</v>
      </c>
      <c r="F1808" t="s">
        <v>388</v>
      </c>
      <c r="G1808" t="s">
        <v>389</v>
      </c>
      <c r="H1808" t="s">
        <v>10</v>
      </c>
      <c r="I1808" t="s">
        <v>17</v>
      </c>
      <c r="J1808" s="3">
        <v>44914</v>
      </c>
      <c r="K1808" s="3">
        <v>44894</v>
      </c>
      <c r="M1808" s="8" t="str">
        <f>IFERROR(IF(I1808="Booked",VLOOKUP(K1808,'FIN CAL LOOKUP'!$A:$J,7,1),IF(I1808="Complete",VLOOKUP(J1808,'FIN CAL LOOKUP'!$A:$J,7,1),VLOOKUP(D1808,'FIN CAL LOOKUP'!$A:$J,7,1))),"Not Applicable")</f>
        <v>DEC, FY23</v>
      </c>
      <c r="N1808" s="8" t="str">
        <f>IFERROR(IF(I1808="Booked",VLOOKUP(K1808,'FIN CAL LOOKUP'!$A:$J,10,1),IF(I1808="Complete",VLOOKUP(J1808,'FIN CAL LOOKUP'!$A:$J,10,1),VLOOKUP(D1808,'FIN CAL LOOKUP'!$A:$J,10,1))),"Not Applicable")</f>
        <v>Q2, FY23</v>
      </c>
    </row>
    <row r="1809" spans="1:14" x14ac:dyDescent="0.25">
      <c r="A1809" t="s">
        <v>60</v>
      </c>
      <c r="B1809" t="s">
        <v>274</v>
      </c>
      <c r="C1809" t="s">
        <v>14</v>
      </c>
      <c r="D1809" s="3">
        <v>44900</v>
      </c>
      <c r="E1809" t="s">
        <v>387</v>
      </c>
      <c r="F1809" t="s">
        <v>388</v>
      </c>
      <c r="G1809" t="s">
        <v>389</v>
      </c>
      <c r="H1809" t="s">
        <v>11</v>
      </c>
      <c r="I1809" t="s">
        <v>17</v>
      </c>
      <c r="J1809" s="3">
        <v>44901</v>
      </c>
      <c r="K1809" s="3">
        <v>44894</v>
      </c>
      <c r="M1809" s="8" t="str">
        <f>IFERROR(IF(I1809="Booked",VLOOKUP(K1809,'FIN CAL LOOKUP'!$A:$J,7,1),IF(I1809="Complete",VLOOKUP(J1809,'FIN CAL LOOKUP'!$A:$J,7,1),VLOOKUP(D1809,'FIN CAL LOOKUP'!$A:$J,7,1))),"Not Applicable")</f>
        <v>DEC, FY23</v>
      </c>
      <c r="N1809" s="8" t="str">
        <f>IFERROR(IF(I1809="Booked",VLOOKUP(K1809,'FIN CAL LOOKUP'!$A:$J,10,1),IF(I1809="Complete",VLOOKUP(J1809,'FIN CAL LOOKUP'!$A:$J,10,1),VLOOKUP(D1809,'FIN CAL LOOKUP'!$A:$J,10,1))),"Not Applicable")</f>
        <v>Q2, FY23</v>
      </c>
    </row>
    <row r="1810" spans="1:14" x14ac:dyDescent="0.25">
      <c r="A1810" t="s">
        <v>41</v>
      </c>
      <c r="C1810" t="s">
        <v>14</v>
      </c>
      <c r="D1810" s="3">
        <v>44900</v>
      </c>
      <c r="E1810" t="s">
        <v>20</v>
      </c>
      <c r="F1810" t="s">
        <v>390</v>
      </c>
      <c r="G1810" t="s">
        <v>391</v>
      </c>
      <c r="H1810" t="s">
        <v>4</v>
      </c>
      <c r="I1810" t="s">
        <v>17</v>
      </c>
      <c r="J1810" s="3">
        <v>44972</v>
      </c>
      <c r="K1810" s="3">
        <v>44902</v>
      </c>
      <c r="M1810" s="8" t="str">
        <f>IFERROR(IF(I1810="Booked",VLOOKUP(K1810,'FIN CAL LOOKUP'!$A:$J,7,1),IF(I1810="Complete",VLOOKUP(J1810,'FIN CAL LOOKUP'!$A:$J,7,1),VLOOKUP(D1810,'FIN CAL LOOKUP'!$A:$J,7,1))),"Not Applicable")</f>
        <v>FEB, FY23</v>
      </c>
      <c r="N1810" s="8" t="str">
        <f>IFERROR(IF(I1810="Booked",VLOOKUP(K1810,'FIN CAL LOOKUP'!$A:$J,10,1),IF(I1810="Complete",VLOOKUP(J1810,'FIN CAL LOOKUP'!$A:$J,10,1),VLOOKUP(D1810,'FIN CAL LOOKUP'!$A:$J,10,1))),"Not Applicable")</f>
        <v>Q3, FY23</v>
      </c>
    </row>
    <row r="1811" spans="1:14" x14ac:dyDescent="0.25">
      <c r="A1811" t="s">
        <v>41</v>
      </c>
      <c r="C1811" t="s">
        <v>14</v>
      </c>
      <c r="D1811" s="3">
        <v>44900</v>
      </c>
      <c r="E1811" t="s">
        <v>20</v>
      </c>
      <c r="F1811" t="s">
        <v>390</v>
      </c>
      <c r="G1811" t="s">
        <v>391</v>
      </c>
      <c r="H1811" t="s">
        <v>7</v>
      </c>
      <c r="I1811" t="s">
        <v>17</v>
      </c>
      <c r="J1811" s="3">
        <v>44972</v>
      </c>
      <c r="K1811" s="3">
        <v>44902</v>
      </c>
      <c r="M1811" s="8" t="str">
        <f>IFERROR(IF(I1811="Booked",VLOOKUP(K1811,'FIN CAL LOOKUP'!$A:$J,7,1),IF(I1811="Complete",VLOOKUP(J1811,'FIN CAL LOOKUP'!$A:$J,7,1),VLOOKUP(D1811,'FIN CAL LOOKUP'!$A:$J,7,1))),"Not Applicable")</f>
        <v>FEB, FY23</v>
      </c>
      <c r="N1811" s="8" t="str">
        <f>IFERROR(IF(I1811="Booked",VLOOKUP(K1811,'FIN CAL LOOKUP'!$A:$J,10,1),IF(I1811="Complete",VLOOKUP(J1811,'FIN CAL LOOKUP'!$A:$J,10,1),VLOOKUP(D1811,'FIN CAL LOOKUP'!$A:$J,10,1))),"Not Applicable")</f>
        <v>Q3, FY23</v>
      </c>
    </row>
    <row r="1812" spans="1:14" x14ac:dyDescent="0.25">
      <c r="A1812" t="s">
        <v>41</v>
      </c>
      <c r="C1812" t="s">
        <v>14</v>
      </c>
      <c r="D1812" s="3">
        <v>44900</v>
      </c>
      <c r="E1812" t="s">
        <v>20</v>
      </c>
      <c r="F1812" t="s">
        <v>390</v>
      </c>
      <c r="G1812" t="s">
        <v>391</v>
      </c>
      <c r="H1812" t="s">
        <v>1366</v>
      </c>
      <c r="I1812" t="s">
        <v>17</v>
      </c>
      <c r="J1812" s="3">
        <v>45387</v>
      </c>
      <c r="K1812" s="3">
        <v>45351</v>
      </c>
      <c r="M1812" s="8" t="str">
        <f>IFERROR(IF(I1812="Booked",VLOOKUP(K1812,'FIN CAL LOOKUP'!$A:$J,7,1),IF(I1812="Complete",VLOOKUP(J1812,'FIN CAL LOOKUP'!$A:$J,7,1),VLOOKUP(D1812,'FIN CAL LOOKUP'!$A:$J,7,1))),"Not Applicable")</f>
        <v>APR, FY24</v>
      </c>
      <c r="N1812" s="8" t="str">
        <f>IFERROR(IF(I1812="Booked",VLOOKUP(K1812,'FIN CAL LOOKUP'!$A:$J,10,1),IF(I1812="Complete",VLOOKUP(J1812,'FIN CAL LOOKUP'!$A:$J,10,1),VLOOKUP(D1812,'FIN CAL LOOKUP'!$A:$J,10,1))),"Not Applicable")</f>
        <v>Q4, FY24</v>
      </c>
    </row>
    <row r="1813" spans="1:14" x14ac:dyDescent="0.25">
      <c r="A1813" t="s">
        <v>41</v>
      </c>
      <c r="C1813" t="s">
        <v>14</v>
      </c>
      <c r="D1813" s="3">
        <v>44900</v>
      </c>
      <c r="E1813" t="s">
        <v>20</v>
      </c>
      <c r="F1813" t="s">
        <v>390</v>
      </c>
      <c r="G1813" t="s">
        <v>391</v>
      </c>
      <c r="H1813" t="s">
        <v>1367</v>
      </c>
      <c r="I1813" t="s">
        <v>17</v>
      </c>
      <c r="J1813" s="3">
        <v>45387</v>
      </c>
      <c r="K1813" s="3">
        <v>45351</v>
      </c>
      <c r="M1813" s="8" t="str">
        <f>IFERROR(IF(I1813="Booked",VLOOKUP(K1813,'FIN CAL LOOKUP'!$A:$J,7,1),IF(I1813="Complete",VLOOKUP(J1813,'FIN CAL LOOKUP'!$A:$J,7,1),VLOOKUP(D1813,'FIN CAL LOOKUP'!$A:$J,7,1))),"Not Applicable")</f>
        <v>APR, FY24</v>
      </c>
      <c r="N1813" s="8" t="str">
        <f>IFERROR(IF(I1813="Booked",VLOOKUP(K1813,'FIN CAL LOOKUP'!$A:$J,10,1),IF(I1813="Complete",VLOOKUP(J1813,'FIN CAL LOOKUP'!$A:$J,10,1),VLOOKUP(D1813,'FIN CAL LOOKUP'!$A:$J,10,1))),"Not Applicable")</f>
        <v>Q4, FY24</v>
      </c>
    </row>
    <row r="1814" spans="1:14" x14ac:dyDescent="0.25">
      <c r="A1814" t="s">
        <v>41</v>
      </c>
      <c r="C1814" t="s">
        <v>14</v>
      </c>
      <c r="D1814" s="3">
        <v>44900</v>
      </c>
      <c r="E1814" t="s">
        <v>20</v>
      </c>
      <c r="F1814" t="s">
        <v>390</v>
      </c>
      <c r="G1814" t="s">
        <v>391</v>
      </c>
      <c r="H1814" t="s">
        <v>1368</v>
      </c>
      <c r="I1814" t="s">
        <v>17</v>
      </c>
      <c r="J1814" s="3">
        <v>45387</v>
      </c>
      <c r="K1814" s="3">
        <v>45351</v>
      </c>
      <c r="M1814" s="8" t="str">
        <f>IFERROR(IF(I1814="Booked",VLOOKUP(K1814,'FIN CAL LOOKUP'!$A:$J,7,1),IF(I1814="Complete",VLOOKUP(J1814,'FIN CAL LOOKUP'!$A:$J,7,1),VLOOKUP(D1814,'FIN CAL LOOKUP'!$A:$J,7,1))),"Not Applicable")</f>
        <v>APR, FY24</v>
      </c>
      <c r="N1814" s="8" t="str">
        <f>IFERROR(IF(I1814="Booked",VLOOKUP(K1814,'FIN CAL LOOKUP'!$A:$J,10,1),IF(I1814="Complete",VLOOKUP(J1814,'FIN CAL LOOKUP'!$A:$J,10,1),VLOOKUP(D1814,'FIN CAL LOOKUP'!$A:$J,10,1))),"Not Applicable")</f>
        <v>Q4, FY24</v>
      </c>
    </row>
    <row r="1815" spans="1:14" x14ac:dyDescent="0.25">
      <c r="A1815" t="s">
        <v>41</v>
      </c>
      <c r="C1815" t="s">
        <v>14</v>
      </c>
      <c r="D1815" s="3">
        <v>44900</v>
      </c>
      <c r="E1815" t="s">
        <v>20</v>
      </c>
      <c r="F1815" t="s">
        <v>390</v>
      </c>
      <c r="G1815" t="s">
        <v>391</v>
      </c>
      <c r="H1815" t="s">
        <v>1369</v>
      </c>
      <c r="I1815" t="s">
        <v>17</v>
      </c>
      <c r="J1815" s="3">
        <v>45387</v>
      </c>
      <c r="K1815" s="3">
        <v>45351</v>
      </c>
      <c r="M1815" s="8" t="str">
        <f>IFERROR(IF(I1815="Booked",VLOOKUP(K1815,'FIN CAL LOOKUP'!$A:$J,7,1),IF(I1815="Complete",VLOOKUP(J1815,'FIN CAL LOOKUP'!$A:$J,7,1),VLOOKUP(D1815,'FIN CAL LOOKUP'!$A:$J,7,1))),"Not Applicable")</f>
        <v>APR, FY24</v>
      </c>
      <c r="N1815" s="8" t="str">
        <f>IFERROR(IF(I1815="Booked",VLOOKUP(K1815,'FIN CAL LOOKUP'!$A:$J,10,1),IF(I1815="Complete",VLOOKUP(J1815,'FIN CAL LOOKUP'!$A:$J,10,1),VLOOKUP(D1815,'FIN CAL LOOKUP'!$A:$J,10,1))),"Not Applicable")</f>
        <v>Q4, FY24</v>
      </c>
    </row>
    <row r="1816" spans="1:14" x14ac:dyDescent="0.25">
      <c r="A1816" t="s">
        <v>41</v>
      </c>
      <c r="C1816" t="s">
        <v>14</v>
      </c>
      <c r="D1816" s="3">
        <v>44900</v>
      </c>
      <c r="E1816" t="s">
        <v>20</v>
      </c>
      <c r="F1816" t="s">
        <v>390</v>
      </c>
      <c r="G1816" t="s">
        <v>391</v>
      </c>
      <c r="H1816" t="s">
        <v>1370</v>
      </c>
      <c r="I1816" t="s">
        <v>17</v>
      </c>
      <c r="J1816" s="3">
        <v>45387</v>
      </c>
      <c r="K1816" s="3">
        <v>45351</v>
      </c>
      <c r="M1816" s="8" t="str">
        <f>IFERROR(IF(I1816="Booked",VLOOKUP(K1816,'FIN CAL LOOKUP'!$A:$J,7,1),IF(I1816="Complete",VLOOKUP(J1816,'FIN CAL LOOKUP'!$A:$J,7,1),VLOOKUP(D1816,'FIN CAL LOOKUP'!$A:$J,7,1))),"Not Applicable")</f>
        <v>APR, FY24</v>
      </c>
      <c r="N1816" s="8" t="str">
        <f>IFERROR(IF(I1816="Booked",VLOOKUP(K1816,'FIN CAL LOOKUP'!$A:$J,10,1),IF(I1816="Complete",VLOOKUP(J1816,'FIN CAL LOOKUP'!$A:$J,10,1),VLOOKUP(D1816,'FIN CAL LOOKUP'!$A:$J,10,1))),"Not Applicable")</f>
        <v>Q4, FY24</v>
      </c>
    </row>
    <row r="1817" spans="1:14" x14ac:dyDescent="0.25">
      <c r="A1817" t="s">
        <v>41</v>
      </c>
      <c r="C1817" t="s">
        <v>14</v>
      </c>
      <c r="D1817" s="3">
        <v>44900</v>
      </c>
      <c r="E1817" t="s">
        <v>20</v>
      </c>
      <c r="F1817" t="s">
        <v>390</v>
      </c>
      <c r="G1817" t="s">
        <v>391</v>
      </c>
      <c r="H1817" t="s">
        <v>8</v>
      </c>
      <c r="I1817" t="s">
        <v>17</v>
      </c>
      <c r="J1817" s="3">
        <v>44972</v>
      </c>
      <c r="K1817" s="3">
        <v>44902</v>
      </c>
      <c r="M1817" s="8" t="str">
        <f>IFERROR(IF(I1817="Booked",VLOOKUP(K1817,'FIN CAL LOOKUP'!$A:$J,7,1),IF(I1817="Complete",VLOOKUP(J1817,'FIN CAL LOOKUP'!$A:$J,7,1),VLOOKUP(D1817,'FIN CAL LOOKUP'!$A:$J,7,1))),"Not Applicable")</f>
        <v>FEB, FY23</v>
      </c>
      <c r="N1817" s="8" t="str">
        <f>IFERROR(IF(I1817="Booked",VLOOKUP(K1817,'FIN CAL LOOKUP'!$A:$J,10,1),IF(I1817="Complete",VLOOKUP(J1817,'FIN CAL LOOKUP'!$A:$J,10,1),VLOOKUP(D1817,'FIN CAL LOOKUP'!$A:$J,10,1))),"Not Applicable")</f>
        <v>Q3, FY23</v>
      </c>
    </row>
    <row r="1818" spans="1:14" x14ac:dyDescent="0.25">
      <c r="A1818" t="s">
        <v>41</v>
      </c>
      <c r="C1818" t="s">
        <v>14</v>
      </c>
      <c r="D1818" s="3">
        <v>44900</v>
      </c>
      <c r="E1818" t="s">
        <v>20</v>
      </c>
      <c r="F1818" t="s">
        <v>390</v>
      </c>
      <c r="G1818" t="s">
        <v>391</v>
      </c>
      <c r="H1818" t="s">
        <v>9</v>
      </c>
      <c r="I1818" t="s">
        <v>17</v>
      </c>
      <c r="J1818" s="3">
        <v>44972</v>
      </c>
      <c r="K1818" s="3">
        <v>44902</v>
      </c>
      <c r="M1818" s="8" t="str">
        <f>IFERROR(IF(I1818="Booked",VLOOKUP(K1818,'FIN CAL LOOKUP'!$A:$J,7,1),IF(I1818="Complete",VLOOKUP(J1818,'FIN CAL LOOKUP'!$A:$J,7,1),VLOOKUP(D1818,'FIN CAL LOOKUP'!$A:$J,7,1))),"Not Applicable")</f>
        <v>FEB, FY23</v>
      </c>
      <c r="N1818" s="8" t="str">
        <f>IFERROR(IF(I1818="Booked",VLOOKUP(K1818,'FIN CAL LOOKUP'!$A:$J,10,1),IF(I1818="Complete",VLOOKUP(J1818,'FIN CAL LOOKUP'!$A:$J,10,1),VLOOKUP(D1818,'FIN CAL LOOKUP'!$A:$J,10,1))),"Not Applicable")</f>
        <v>Q3, FY23</v>
      </c>
    </row>
    <row r="1819" spans="1:14" x14ac:dyDescent="0.25">
      <c r="A1819" t="s">
        <v>41</v>
      </c>
      <c r="C1819" t="s">
        <v>14</v>
      </c>
      <c r="D1819" s="3">
        <v>44900</v>
      </c>
      <c r="E1819" t="s">
        <v>20</v>
      </c>
      <c r="F1819" t="s">
        <v>390</v>
      </c>
      <c r="G1819" t="s">
        <v>391</v>
      </c>
      <c r="H1819" t="s">
        <v>10</v>
      </c>
      <c r="I1819" t="s">
        <v>17</v>
      </c>
      <c r="J1819" s="3">
        <v>44972</v>
      </c>
      <c r="K1819" s="3">
        <v>44902</v>
      </c>
      <c r="M1819" s="8" t="str">
        <f>IFERROR(IF(I1819="Booked",VLOOKUP(K1819,'FIN CAL LOOKUP'!$A:$J,7,1),IF(I1819="Complete",VLOOKUP(J1819,'FIN CAL LOOKUP'!$A:$J,7,1),VLOOKUP(D1819,'FIN CAL LOOKUP'!$A:$J,7,1))),"Not Applicable")</f>
        <v>FEB, FY23</v>
      </c>
      <c r="N1819" s="8" t="str">
        <f>IFERROR(IF(I1819="Booked",VLOOKUP(K1819,'FIN CAL LOOKUP'!$A:$J,10,1),IF(I1819="Complete",VLOOKUP(J1819,'FIN CAL LOOKUP'!$A:$J,10,1),VLOOKUP(D1819,'FIN CAL LOOKUP'!$A:$J,10,1))),"Not Applicable")</f>
        <v>Q3, FY23</v>
      </c>
    </row>
    <row r="1820" spans="1:14" x14ac:dyDescent="0.25">
      <c r="A1820" t="s">
        <v>41</v>
      </c>
      <c r="C1820" t="s">
        <v>14</v>
      </c>
      <c r="D1820" s="3">
        <v>44900</v>
      </c>
      <c r="E1820" t="s">
        <v>20</v>
      </c>
      <c r="F1820" t="s">
        <v>390</v>
      </c>
      <c r="G1820" t="s">
        <v>391</v>
      </c>
      <c r="H1820" t="s">
        <v>11</v>
      </c>
      <c r="I1820" t="s">
        <v>17</v>
      </c>
      <c r="J1820" s="3">
        <v>44972</v>
      </c>
      <c r="K1820" s="3">
        <v>44902</v>
      </c>
      <c r="M1820" s="8" t="str">
        <f>IFERROR(IF(I1820="Booked",VLOOKUP(K1820,'FIN CAL LOOKUP'!$A:$J,7,1),IF(I1820="Complete",VLOOKUP(J1820,'FIN CAL LOOKUP'!$A:$J,7,1),VLOOKUP(D1820,'FIN CAL LOOKUP'!$A:$J,7,1))),"Not Applicable")</f>
        <v>FEB, FY23</v>
      </c>
      <c r="N1820" s="8" t="str">
        <f>IFERROR(IF(I1820="Booked",VLOOKUP(K1820,'FIN CAL LOOKUP'!$A:$J,10,1),IF(I1820="Complete",VLOOKUP(J1820,'FIN CAL LOOKUP'!$A:$J,10,1),VLOOKUP(D1820,'FIN CAL LOOKUP'!$A:$J,10,1))),"Not Applicable")</f>
        <v>Q3, FY23</v>
      </c>
    </row>
    <row r="1821" spans="1:14" x14ac:dyDescent="0.25">
      <c r="A1821" t="s">
        <v>12</v>
      </c>
      <c r="B1821" t="s">
        <v>13</v>
      </c>
      <c r="C1821" t="s">
        <v>16</v>
      </c>
      <c r="D1821" s="3">
        <v>44894</v>
      </c>
      <c r="E1821" t="s">
        <v>393</v>
      </c>
      <c r="F1821" t="s">
        <v>394</v>
      </c>
      <c r="G1821" t="s">
        <v>395</v>
      </c>
      <c r="H1821" t="s">
        <v>4</v>
      </c>
      <c r="I1821" t="s">
        <v>17</v>
      </c>
      <c r="J1821" s="3">
        <v>44897</v>
      </c>
      <c r="K1821" s="3">
        <v>44880</v>
      </c>
      <c r="M1821" s="8" t="str">
        <f>IFERROR(IF(I1821="Booked",VLOOKUP(K1821,'FIN CAL LOOKUP'!$A:$J,7,1),IF(I1821="Complete",VLOOKUP(J1821,'FIN CAL LOOKUP'!$A:$J,7,1),VLOOKUP(D1821,'FIN CAL LOOKUP'!$A:$J,7,1))),"Not Applicable")</f>
        <v>DEC, FY23</v>
      </c>
      <c r="N1821" s="8" t="str">
        <f>IFERROR(IF(I1821="Booked",VLOOKUP(K1821,'FIN CAL LOOKUP'!$A:$J,10,1),IF(I1821="Complete",VLOOKUP(J1821,'FIN CAL LOOKUP'!$A:$J,10,1),VLOOKUP(D1821,'FIN CAL LOOKUP'!$A:$J,10,1))),"Not Applicable")</f>
        <v>Q2, FY23</v>
      </c>
    </row>
    <row r="1822" spans="1:14" x14ac:dyDescent="0.25">
      <c r="A1822" t="s">
        <v>12</v>
      </c>
      <c r="B1822" t="s">
        <v>13</v>
      </c>
      <c r="C1822" t="s">
        <v>16</v>
      </c>
      <c r="D1822" s="3">
        <v>44894</v>
      </c>
      <c r="E1822" t="s">
        <v>393</v>
      </c>
      <c r="F1822" t="s">
        <v>394</v>
      </c>
      <c r="G1822" t="s">
        <v>395</v>
      </c>
      <c r="H1822" t="s">
        <v>7</v>
      </c>
      <c r="I1822" t="s">
        <v>17</v>
      </c>
      <c r="J1822" s="3">
        <v>44897</v>
      </c>
      <c r="K1822" s="3">
        <v>44880</v>
      </c>
      <c r="M1822" s="8" t="str">
        <f>IFERROR(IF(I1822="Booked",VLOOKUP(K1822,'FIN CAL LOOKUP'!$A:$J,7,1),IF(I1822="Complete",VLOOKUP(J1822,'FIN CAL LOOKUP'!$A:$J,7,1),VLOOKUP(D1822,'FIN CAL LOOKUP'!$A:$J,7,1))),"Not Applicable")</f>
        <v>DEC, FY23</v>
      </c>
      <c r="N1822" s="8" t="str">
        <f>IFERROR(IF(I1822="Booked",VLOOKUP(K1822,'FIN CAL LOOKUP'!$A:$J,10,1),IF(I1822="Complete",VLOOKUP(J1822,'FIN CAL LOOKUP'!$A:$J,10,1),VLOOKUP(D1822,'FIN CAL LOOKUP'!$A:$J,10,1))),"Not Applicable")</f>
        <v>Q2, FY23</v>
      </c>
    </row>
    <row r="1823" spans="1:14" x14ac:dyDescent="0.25">
      <c r="A1823" t="s">
        <v>12</v>
      </c>
      <c r="B1823" t="s">
        <v>13</v>
      </c>
      <c r="C1823" t="s">
        <v>16</v>
      </c>
      <c r="D1823" s="3">
        <v>44894</v>
      </c>
      <c r="E1823" t="s">
        <v>393</v>
      </c>
      <c r="F1823" t="s">
        <v>394</v>
      </c>
      <c r="G1823" t="s">
        <v>395</v>
      </c>
      <c r="H1823" t="s">
        <v>1366</v>
      </c>
      <c r="I1823" t="s">
        <v>5</v>
      </c>
      <c r="J1823" s="3"/>
      <c r="K1823" s="3">
        <v>45351</v>
      </c>
      <c r="M1823" s="8" t="str">
        <f>IFERROR(IF(I1823="Booked",VLOOKUP(K1823,'FIN CAL LOOKUP'!$A:$J,7,1),IF(I1823="Complete",VLOOKUP(J1823,'FIN CAL LOOKUP'!$A:$J,7,1),VLOOKUP(D1823,'FIN CAL LOOKUP'!$A:$J,7,1))),"Not Applicable")</f>
        <v>MAR, FY24</v>
      </c>
      <c r="N1823" s="8" t="str">
        <f>IFERROR(IF(I1823="Booked",VLOOKUP(K1823,'FIN CAL LOOKUP'!$A:$J,10,1),IF(I1823="Complete",VLOOKUP(J1823,'FIN CAL LOOKUP'!$A:$J,10,1),VLOOKUP(D1823,'FIN CAL LOOKUP'!$A:$J,10,1))),"Not Applicable")</f>
        <v>Q3, FY24</v>
      </c>
    </row>
    <row r="1824" spans="1:14" x14ac:dyDescent="0.25">
      <c r="A1824" t="s">
        <v>12</v>
      </c>
      <c r="B1824" t="s">
        <v>13</v>
      </c>
      <c r="C1824" t="s">
        <v>16</v>
      </c>
      <c r="D1824" s="3">
        <v>44894</v>
      </c>
      <c r="E1824" t="s">
        <v>393</v>
      </c>
      <c r="F1824" t="s">
        <v>394</v>
      </c>
      <c r="G1824" t="s">
        <v>395</v>
      </c>
      <c r="H1824" t="s">
        <v>1367</v>
      </c>
      <c r="I1824" t="s">
        <v>5</v>
      </c>
      <c r="J1824" s="3"/>
      <c r="K1824" s="3">
        <v>45351</v>
      </c>
      <c r="M1824" s="8" t="str">
        <f>IFERROR(IF(I1824="Booked",VLOOKUP(K1824,'FIN CAL LOOKUP'!$A:$J,7,1),IF(I1824="Complete",VLOOKUP(J1824,'FIN CAL LOOKUP'!$A:$J,7,1),VLOOKUP(D1824,'FIN CAL LOOKUP'!$A:$J,7,1))),"Not Applicable")</f>
        <v>MAR, FY24</v>
      </c>
      <c r="N1824" s="8" t="str">
        <f>IFERROR(IF(I1824="Booked",VLOOKUP(K1824,'FIN CAL LOOKUP'!$A:$J,10,1),IF(I1824="Complete",VLOOKUP(J1824,'FIN CAL LOOKUP'!$A:$J,10,1),VLOOKUP(D1824,'FIN CAL LOOKUP'!$A:$J,10,1))),"Not Applicable")</f>
        <v>Q3, FY24</v>
      </c>
    </row>
    <row r="1825" spans="1:14" x14ac:dyDescent="0.25">
      <c r="A1825" t="s">
        <v>12</v>
      </c>
      <c r="B1825" t="s">
        <v>13</v>
      </c>
      <c r="C1825" t="s">
        <v>16</v>
      </c>
      <c r="D1825" s="3">
        <v>44894</v>
      </c>
      <c r="E1825" t="s">
        <v>393</v>
      </c>
      <c r="F1825" t="s">
        <v>394</v>
      </c>
      <c r="G1825" t="s">
        <v>395</v>
      </c>
      <c r="H1825" t="s">
        <v>1368</v>
      </c>
      <c r="I1825" t="s">
        <v>5</v>
      </c>
      <c r="J1825" s="3"/>
      <c r="K1825" s="3">
        <v>45351</v>
      </c>
      <c r="M1825" s="8" t="str">
        <f>IFERROR(IF(I1825="Booked",VLOOKUP(K1825,'FIN CAL LOOKUP'!$A:$J,7,1),IF(I1825="Complete",VLOOKUP(J1825,'FIN CAL LOOKUP'!$A:$J,7,1),VLOOKUP(D1825,'FIN CAL LOOKUP'!$A:$J,7,1))),"Not Applicable")</f>
        <v>MAR, FY24</v>
      </c>
      <c r="N1825" s="8" t="str">
        <f>IFERROR(IF(I1825="Booked",VLOOKUP(K1825,'FIN CAL LOOKUP'!$A:$J,10,1),IF(I1825="Complete",VLOOKUP(J1825,'FIN CAL LOOKUP'!$A:$J,10,1),VLOOKUP(D1825,'FIN CAL LOOKUP'!$A:$J,10,1))),"Not Applicable")</f>
        <v>Q3, FY24</v>
      </c>
    </row>
    <row r="1826" spans="1:14" x14ac:dyDescent="0.25">
      <c r="A1826" t="s">
        <v>12</v>
      </c>
      <c r="B1826" t="s">
        <v>13</v>
      </c>
      <c r="C1826" t="s">
        <v>16</v>
      </c>
      <c r="D1826" s="3">
        <v>44894</v>
      </c>
      <c r="E1826" t="s">
        <v>393</v>
      </c>
      <c r="F1826" t="s">
        <v>394</v>
      </c>
      <c r="G1826" t="s">
        <v>395</v>
      </c>
      <c r="H1826" t="s">
        <v>1369</v>
      </c>
      <c r="I1826" t="s">
        <v>5</v>
      </c>
      <c r="J1826" s="3"/>
      <c r="K1826" s="3">
        <v>45351</v>
      </c>
      <c r="M1826" s="8" t="str">
        <f>IFERROR(IF(I1826="Booked",VLOOKUP(K1826,'FIN CAL LOOKUP'!$A:$J,7,1),IF(I1826="Complete",VLOOKUP(J1826,'FIN CAL LOOKUP'!$A:$J,7,1),VLOOKUP(D1826,'FIN CAL LOOKUP'!$A:$J,7,1))),"Not Applicable")</f>
        <v>MAR, FY24</v>
      </c>
      <c r="N1826" s="8" t="str">
        <f>IFERROR(IF(I1826="Booked",VLOOKUP(K1826,'FIN CAL LOOKUP'!$A:$J,10,1),IF(I1826="Complete",VLOOKUP(J1826,'FIN CAL LOOKUP'!$A:$J,10,1),VLOOKUP(D1826,'FIN CAL LOOKUP'!$A:$J,10,1))),"Not Applicable")</f>
        <v>Q3, FY24</v>
      </c>
    </row>
    <row r="1827" spans="1:14" x14ac:dyDescent="0.25">
      <c r="A1827" t="s">
        <v>12</v>
      </c>
      <c r="B1827" t="s">
        <v>13</v>
      </c>
      <c r="C1827" t="s">
        <v>16</v>
      </c>
      <c r="D1827" s="3">
        <v>44894</v>
      </c>
      <c r="E1827" t="s">
        <v>393</v>
      </c>
      <c r="F1827" t="s">
        <v>394</v>
      </c>
      <c r="G1827" t="s">
        <v>395</v>
      </c>
      <c r="H1827" t="s">
        <v>1370</v>
      </c>
      <c r="I1827" t="s">
        <v>5</v>
      </c>
      <c r="J1827" s="3"/>
      <c r="K1827" s="3">
        <v>45351</v>
      </c>
      <c r="M1827" s="8" t="str">
        <f>IFERROR(IF(I1827="Booked",VLOOKUP(K1827,'FIN CAL LOOKUP'!$A:$J,7,1),IF(I1827="Complete",VLOOKUP(J1827,'FIN CAL LOOKUP'!$A:$J,7,1),VLOOKUP(D1827,'FIN CAL LOOKUP'!$A:$J,7,1))),"Not Applicable")</f>
        <v>MAR, FY24</v>
      </c>
      <c r="N1827" s="8" t="str">
        <f>IFERROR(IF(I1827="Booked",VLOOKUP(K1827,'FIN CAL LOOKUP'!$A:$J,10,1),IF(I1827="Complete",VLOOKUP(J1827,'FIN CAL LOOKUP'!$A:$J,10,1),VLOOKUP(D1827,'FIN CAL LOOKUP'!$A:$J,10,1))),"Not Applicable")</f>
        <v>Q3, FY24</v>
      </c>
    </row>
    <row r="1828" spans="1:14" x14ac:dyDescent="0.25">
      <c r="A1828" t="s">
        <v>12</v>
      </c>
      <c r="B1828" t="s">
        <v>13</v>
      </c>
      <c r="C1828" t="s">
        <v>16</v>
      </c>
      <c r="D1828" s="3">
        <v>44894</v>
      </c>
      <c r="E1828" t="s">
        <v>393</v>
      </c>
      <c r="F1828" t="s">
        <v>394</v>
      </c>
      <c r="G1828" t="s">
        <v>395</v>
      </c>
      <c r="H1828" t="s">
        <v>8</v>
      </c>
      <c r="I1828" t="s">
        <v>17</v>
      </c>
      <c r="J1828" s="3">
        <v>44896</v>
      </c>
      <c r="K1828" s="3">
        <v>44880</v>
      </c>
      <c r="M1828" s="8" t="str">
        <f>IFERROR(IF(I1828="Booked",VLOOKUP(K1828,'FIN CAL LOOKUP'!$A:$J,7,1),IF(I1828="Complete",VLOOKUP(J1828,'FIN CAL LOOKUP'!$A:$J,7,1),VLOOKUP(D1828,'FIN CAL LOOKUP'!$A:$J,7,1))),"Not Applicable")</f>
        <v>DEC, FY23</v>
      </c>
      <c r="N1828" s="8" t="str">
        <f>IFERROR(IF(I1828="Booked",VLOOKUP(K1828,'FIN CAL LOOKUP'!$A:$J,10,1),IF(I1828="Complete",VLOOKUP(J1828,'FIN CAL LOOKUP'!$A:$J,10,1),VLOOKUP(D1828,'FIN CAL LOOKUP'!$A:$J,10,1))),"Not Applicable")</f>
        <v>Q2, FY23</v>
      </c>
    </row>
    <row r="1829" spans="1:14" x14ac:dyDescent="0.25">
      <c r="A1829" t="s">
        <v>12</v>
      </c>
      <c r="B1829" t="s">
        <v>13</v>
      </c>
      <c r="C1829" t="s">
        <v>16</v>
      </c>
      <c r="D1829" s="3">
        <v>44894</v>
      </c>
      <c r="E1829" t="s">
        <v>393</v>
      </c>
      <c r="F1829" t="s">
        <v>394</v>
      </c>
      <c r="G1829" t="s">
        <v>395</v>
      </c>
      <c r="H1829" t="s">
        <v>9</v>
      </c>
      <c r="I1829" t="s">
        <v>17</v>
      </c>
      <c r="J1829" s="3">
        <v>44896</v>
      </c>
      <c r="K1829" s="3">
        <v>44880</v>
      </c>
      <c r="M1829" s="8" t="str">
        <f>IFERROR(IF(I1829="Booked",VLOOKUP(K1829,'FIN CAL LOOKUP'!$A:$J,7,1),IF(I1829="Complete",VLOOKUP(J1829,'FIN CAL LOOKUP'!$A:$J,7,1),VLOOKUP(D1829,'FIN CAL LOOKUP'!$A:$J,7,1))),"Not Applicable")</f>
        <v>DEC, FY23</v>
      </c>
      <c r="N1829" s="8" t="str">
        <f>IFERROR(IF(I1829="Booked",VLOOKUP(K1829,'FIN CAL LOOKUP'!$A:$J,10,1),IF(I1829="Complete",VLOOKUP(J1829,'FIN CAL LOOKUP'!$A:$J,10,1),VLOOKUP(D1829,'FIN CAL LOOKUP'!$A:$J,10,1))),"Not Applicable")</f>
        <v>Q2, FY23</v>
      </c>
    </row>
    <row r="1830" spans="1:14" x14ac:dyDescent="0.25">
      <c r="A1830" t="s">
        <v>12</v>
      </c>
      <c r="B1830" t="s">
        <v>13</v>
      </c>
      <c r="C1830" t="s">
        <v>16</v>
      </c>
      <c r="D1830" s="3">
        <v>44894</v>
      </c>
      <c r="E1830" t="s">
        <v>393</v>
      </c>
      <c r="F1830" t="s">
        <v>394</v>
      </c>
      <c r="G1830" t="s">
        <v>395</v>
      </c>
      <c r="H1830" t="s">
        <v>10</v>
      </c>
      <c r="I1830" t="s">
        <v>17</v>
      </c>
      <c r="J1830" s="3">
        <v>44896</v>
      </c>
      <c r="K1830" s="3">
        <v>44880</v>
      </c>
      <c r="M1830" s="8" t="str">
        <f>IFERROR(IF(I1830="Booked",VLOOKUP(K1830,'FIN CAL LOOKUP'!$A:$J,7,1),IF(I1830="Complete",VLOOKUP(J1830,'FIN CAL LOOKUP'!$A:$J,7,1),VLOOKUP(D1830,'FIN CAL LOOKUP'!$A:$J,7,1))),"Not Applicable")</f>
        <v>DEC, FY23</v>
      </c>
      <c r="N1830" s="8" t="str">
        <f>IFERROR(IF(I1830="Booked",VLOOKUP(K1830,'FIN CAL LOOKUP'!$A:$J,10,1),IF(I1830="Complete",VLOOKUP(J1830,'FIN CAL LOOKUP'!$A:$J,10,1),VLOOKUP(D1830,'FIN CAL LOOKUP'!$A:$J,10,1))),"Not Applicable")</f>
        <v>Q2, FY23</v>
      </c>
    </row>
    <row r="1831" spans="1:14" x14ac:dyDescent="0.25">
      <c r="A1831" t="s">
        <v>12</v>
      </c>
      <c r="B1831" t="s">
        <v>13</v>
      </c>
      <c r="C1831" t="s">
        <v>16</v>
      </c>
      <c r="D1831" s="3">
        <v>44894</v>
      </c>
      <c r="E1831" t="s">
        <v>393</v>
      </c>
      <c r="F1831" t="s">
        <v>394</v>
      </c>
      <c r="G1831" t="s">
        <v>395</v>
      </c>
      <c r="H1831" t="s">
        <v>11</v>
      </c>
      <c r="I1831" t="s">
        <v>17</v>
      </c>
      <c r="J1831" s="3">
        <v>44896</v>
      </c>
      <c r="K1831" s="3">
        <v>44880</v>
      </c>
      <c r="M1831" s="8" t="str">
        <f>IFERROR(IF(I1831="Booked",VLOOKUP(K1831,'FIN CAL LOOKUP'!$A:$J,7,1),IF(I1831="Complete",VLOOKUP(J1831,'FIN CAL LOOKUP'!$A:$J,7,1),VLOOKUP(D1831,'FIN CAL LOOKUP'!$A:$J,7,1))),"Not Applicable")</f>
        <v>DEC, FY23</v>
      </c>
      <c r="N1831" s="8" t="str">
        <f>IFERROR(IF(I1831="Booked",VLOOKUP(K1831,'FIN CAL LOOKUP'!$A:$J,10,1),IF(I1831="Complete",VLOOKUP(J1831,'FIN CAL LOOKUP'!$A:$J,10,1),VLOOKUP(D1831,'FIN CAL LOOKUP'!$A:$J,10,1))),"Not Applicable")</f>
        <v>Q2, FY23</v>
      </c>
    </row>
    <row r="1832" spans="1:14" x14ac:dyDescent="0.25">
      <c r="A1832" t="s">
        <v>46</v>
      </c>
      <c r="C1832" t="s">
        <v>47</v>
      </c>
      <c r="D1832" s="3">
        <v>44888</v>
      </c>
      <c r="E1832" t="s">
        <v>396</v>
      </c>
      <c r="F1832" t="s">
        <v>397</v>
      </c>
      <c r="G1832" t="s">
        <v>398</v>
      </c>
      <c r="H1832" t="s">
        <v>4</v>
      </c>
      <c r="I1832" t="s">
        <v>17</v>
      </c>
      <c r="J1832" s="3">
        <v>44896</v>
      </c>
      <c r="K1832" s="3">
        <v>44873</v>
      </c>
      <c r="M1832" s="8" t="str">
        <f>IFERROR(IF(I1832="Booked",VLOOKUP(K1832,'FIN CAL LOOKUP'!$A:$J,7,1),IF(I1832="Complete",VLOOKUP(J1832,'FIN CAL LOOKUP'!$A:$J,7,1),VLOOKUP(D1832,'FIN CAL LOOKUP'!$A:$J,7,1))),"Not Applicable")</f>
        <v>DEC, FY23</v>
      </c>
      <c r="N1832" s="8" t="str">
        <f>IFERROR(IF(I1832="Booked",VLOOKUP(K1832,'FIN CAL LOOKUP'!$A:$J,10,1),IF(I1832="Complete",VLOOKUP(J1832,'FIN CAL LOOKUP'!$A:$J,10,1),VLOOKUP(D1832,'FIN CAL LOOKUP'!$A:$J,10,1))),"Not Applicable")</f>
        <v>Q2, FY23</v>
      </c>
    </row>
    <row r="1833" spans="1:14" x14ac:dyDescent="0.25">
      <c r="A1833" t="s">
        <v>46</v>
      </c>
      <c r="C1833" t="s">
        <v>47</v>
      </c>
      <c r="D1833" s="3">
        <v>44888</v>
      </c>
      <c r="E1833" t="s">
        <v>396</v>
      </c>
      <c r="F1833" t="s">
        <v>397</v>
      </c>
      <c r="G1833" t="s">
        <v>398</v>
      </c>
      <c r="H1833" t="s">
        <v>7</v>
      </c>
      <c r="I1833" t="s">
        <v>17</v>
      </c>
      <c r="J1833" s="3">
        <v>44896</v>
      </c>
      <c r="K1833" s="3">
        <v>44873</v>
      </c>
      <c r="M1833" s="8" t="str">
        <f>IFERROR(IF(I1833="Booked",VLOOKUP(K1833,'FIN CAL LOOKUP'!$A:$J,7,1),IF(I1833="Complete",VLOOKUP(J1833,'FIN CAL LOOKUP'!$A:$J,7,1),VLOOKUP(D1833,'FIN CAL LOOKUP'!$A:$J,7,1))),"Not Applicable")</f>
        <v>DEC, FY23</v>
      </c>
      <c r="N1833" s="8" t="str">
        <f>IFERROR(IF(I1833="Booked",VLOOKUP(K1833,'FIN CAL LOOKUP'!$A:$J,10,1),IF(I1833="Complete",VLOOKUP(J1833,'FIN CAL LOOKUP'!$A:$J,10,1),VLOOKUP(D1833,'FIN CAL LOOKUP'!$A:$J,10,1))),"Not Applicable")</f>
        <v>Q2, FY23</v>
      </c>
    </row>
    <row r="1834" spans="1:14" x14ac:dyDescent="0.25">
      <c r="A1834" t="s">
        <v>46</v>
      </c>
      <c r="C1834" t="s">
        <v>47</v>
      </c>
      <c r="D1834" s="3">
        <v>44888</v>
      </c>
      <c r="E1834" t="s">
        <v>396</v>
      </c>
      <c r="F1834" t="s">
        <v>397</v>
      </c>
      <c r="G1834" t="s">
        <v>398</v>
      </c>
      <c r="H1834" t="s">
        <v>1366</v>
      </c>
      <c r="I1834" t="s">
        <v>5</v>
      </c>
      <c r="J1834" s="3"/>
      <c r="K1834" s="3">
        <v>45742</v>
      </c>
      <c r="M1834" s="8" t="str">
        <f>IFERROR(IF(I1834="Booked",VLOOKUP(K1834,'FIN CAL LOOKUP'!$A:$J,7,1),IF(I1834="Complete",VLOOKUP(J1834,'FIN CAL LOOKUP'!$A:$J,7,1),VLOOKUP(D1834,'FIN CAL LOOKUP'!$A:$J,7,1))),"Not Applicable")</f>
        <v>MAR, FY25</v>
      </c>
      <c r="N1834" s="8" t="str">
        <f>IFERROR(IF(I1834="Booked",VLOOKUP(K1834,'FIN CAL LOOKUP'!$A:$J,10,1),IF(I1834="Complete",VLOOKUP(J1834,'FIN CAL LOOKUP'!$A:$J,10,1),VLOOKUP(D1834,'FIN CAL LOOKUP'!$A:$J,10,1))),"Not Applicable")</f>
        <v>Q3, FY25</v>
      </c>
    </row>
    <row r="1835" spans="1:14" x14ac:dyDescent="0.25">
      <c r="A1835" t="s">
        <v>46</v>
      </c>
      <c r="C1835" t="s">
        <v>47</v>
      </c>
      <c r="D1835" s="3">
        <v>44888</v>
      </c>
      <c r="E1835" t="s">
        <v>396</v>
      </c>
      <c r="F1835" t="s">
        <v>397</v>
      </c>
      <c r="G1835" t="s">
        <v>398</v>
      </c>
      <c r="H1835" t="s">
        <v>1366</v>
      </c>
      <c r="I1835" t="s">
        <v>17</v>
      </c>
      <c r="J1835" s="3">
        <v>45420</v>
      </c>
      <c r="K1835" s="3">
        <v>45351</v>
      </c>
      <c r="M1835" s="8" t="str">
        <f>IFERROR(IF(I1835="Booked",VLOOKUP(K1835,'FIN CAL LOOKUP'!$A:$J,7,1),IF(I1835="Complete",VLOOKUP(J1835,'FIN CAL LOOKUP'!$A:$J,7,1),VLOOKUP(D1835,'FIN CAL LOOKUP'!$A:$J,7,1))),"Not Applicable")</f>
        <v>MAY, FY24</v>
      </c>
      <c r="N1835" s="8" t="str">
        <f>IFERROR(IF(I1835="Booked",VLOOKUP(K1835,'FIN CAL LOOKUP'!$A:$J,10,1),IF(I1835="Complete",VLOOKUP(J1835,'FIN CAL LOOKUP'!$A:$J,10,1),VLOOKUP(D1835,'FIN CAL LOOKUP'!$A:$J,10,1))),"Not Applicable")</f>
        <v>Q4, FY24</v>
      </c>
    </row>
    <row r="1836" spans="1:14" x14ac:dyDescent="0.25">
      <c r="A1836" t="s">
        <v>46</v>
      </c>
      <c r="C1836" t="s">
        <v>47</v>
      </c>
      <c r="D1836" s="3">
        <v>44888</v>
      </c>
      <c r="E1836" t="s">
        <v>396</v>
      </c>
      <c r="F1836" t="s">
        <v>397</v>
      </c>
      <c r="G1836" t="s">
        <v>398</v>
      </c>
      <c r="H1836" t="s">
        <v>1367</v>
      </c>
      <c r="I1836" t="s">
        <v>5</v>
      </c>
      <c r="J1836" s="3"/>
      <c r="K1836" s="3">
        <v>45742</v>
      </c>
      <c r="M1836" s="8" t="str">
        <f>IFERROR(IF(I1836="Booked",VLOOKUP(K1836,'FIN CAL LOOKUP'!$A:$J,7,1),IF(I1836="Complete",VLOOKUP(J1836,'FIN CAL LOOKUP'!$A:$J,7,1),VLOOKUP(D1836,'FIN CAL LOOKUP'!$A:$J,7,1))),"Not Applicable")</f>
        <v>MAR, FY25</v>
      </c>
      <c r="N1836" s="8" t="str">
        <f>IFERROR(IF(I1836="Booked",VLOOKUP(K1836,'FIN CAL LOOKUP'!$A:$J,10,1),IF(I1836="Complete",VLOOKUP(J1836,'FIN CAL LOOKUP'!$A:$J,10,1),VLOOKUP(D1836,'FIN CAL LOOKUP'!$A:$J,10,1))),"Not Applicable")</f>
        <v>Q3, FY25</v>
      </c>
    </row>
    <row r="1837" spans="1:14" x14ac:dyDescent="0.25">
      <c r="A1837" t="s">
        <v>46</v>
      </c>
      <c r="C1837" t="s">
        <v>47</v>
      </c>
      <c r="D1837" s="3">
        <v>44888</v>
      </c>
      <c r="E1837" t="s">
        <v>396</v>
      </c>
      <c r="F1837" t="s">
        <v>397</v>
      </c>
      <c r="G1837" t="s">
        <v>398</v>
      </c>
      <c r="H1837" t="s">
        <v>1367</v>
      </c>
      <c r="I1837" t="s">
        <v>17</v>
      </c>
      <c r="J1837" s="3">
        <v>45420</v>
      </c>
      <c r="K1837" s="3">
        <v>45351</v>
      </c>
      <c r="M1837" s="8" t="str">
        <f>IFERROR(IF(I1837="Booked",VLOOKUP(K1837,'FIN CAL LOOKUP'!$A:$J,7,1),IF(I1837="Complete",VLOOKUP(J1837,'FIN CAL LOOKUP'!$A:$J,7,1),VLOOKUP(D1837,'FIN CAL LOOKUP'!$A:$J,7,1))),"Not Applicable")</f>
        <v>MAY, FY24</v>
      </c>
      <c r="N1837" s="8" t="str">
        <f>IFERROR(IF(I1837="Booked",VLOOKUP(K1837,'FIN CAL LOOKUP'!$A:$J,10,1),IF(I1837="Complete",VLOOKUP(J1837,'FIN CAL LOOKUP'!$A:$J,10,1),VLOOKUP(D1837,'FIN CAL LOOKUP'!$A:$J,10,1))),"Not Applicable")</f>
        <v>Q4, FY24</v>
      </c>
    </row>
    <row r="1838" spans="1:14" x14ac:dyDescent="0.25">
      <c r="A1838" t="s">
        <v>46</v>
      </c>
      <c r="C1838" t="s">
        <v>47</v>
      </c>
      <c r="D1838" s="3">
        <v>44888</v>
      </c>
      <c r="E1838" t="s">
        <v>396</v>
      </c>
      <c r="F1838" t="s">
        <v>397</v>
      </c>
      <c r="G1838" t="s">
        <v>398</v>
      </c>
      <c r="H1838" t="s">
        <v>1368</v>
      </c>
      <c r="I1838" t="s">
        <v>5</v>
      </c>
      <c r="J1838" s="3"/>
      <c r="K1838" s="3">
        <v>45742</v>
      </c>
      <c r="M1838" s="8" t="str">
        <f>IFERROR(IF(I1838="Booked",VLOOKUP(K1838,'FIN CAL LOOKUP'!$A:$J,7,1),IF(I1838="Complete",VLOOKUP(J1838,'FIN CAL LOOKUP'!$A:$J,7,1),VLOOKUP(D1838,'FIN CAL LOOKUP'!$A:$J,7,1))),"Not Applicable")</f>
        <v>MAR, FY25</v>
      </c>
      <c r="N1838" s="8" t="str">
        <f>IFERROR(IF(I1838="Booked",VLOOKUP(K1838,'FIN CAL LOOKUP'!$A:$J,10,1),IF(I1838="Complete",VLOOKUP(J1838,'FIN CAL LOOKUP'!$A:$J,10,1),VLOOKUP(D1838,'FIN CAL LOOKUP'!$A:$J,10,1))),"Not Applicable")</f>
        <v>Q3, FY25</v>
      </c>
    </row>
    <row r="1839" spans="1:14" x14ac:dyDescent="0.25">
      <c r="A1839" t="s">
        <v>46</v>
      </c>
      <c r="C1839" t="s">
        <v>47</v>
      </c>
      <c r="D1839" s="3">
        <v>44888</v>
      </c>
      <c r="E1839" t="s">
        <v>396</v>
      </c>
      <c r="F1839" t="s">
        <v>397</v>
      </c>
      <c r="G1839" t="s">
        <v>398</v>
      </c>
      <c r="H1839" t="s">
        <v>1368</v>
      </c>
      <c r="I1839" t="s">
        <v>17</v>
      </c>
      <c r="J1839" s="3">
        <v>45420</v>
      </c>
      <c r="K1839" s="3">
        <v>45351</v>
      </c>
      <c r="M1839" s="8" t="str">
        <f>IFERROR(IF(I1839="Booked",VLOOKUP(K1839,'FIN CAL LOOKUP'!$A:$J,7,1),IF(I1839="Complete",VLOOKUP(J1839,'FIN CAL LOOKUP'!$A:$J,7,1),VLOOKUP(D1839,'FIN CAL LOOKUP'!$A:$J,7,1))),"Not Applicable")</f>
        <v>MAY, FY24</v>
      </c>
      <c r="N1839" s="8" t="str">
        <f>IFERROR(IF(I1839="Booked",VLOOKUP(K1839,'FIN CAL LOOKUP'!$A:$J,10,1),IF(I1839="Complete",VLOOKUP(J1839,'FIN CAL LOOKUP'!$A:$J,10,1),VLOOKUP(D1839,'FIN CAL LOOKUP'!$A:$J,10,1))),"Not Applicable")</f>
        <v>Q4, FY24</v>
      </c>
    </row>
    <row r="1840" spans="1:14" x14ac:dyDescent="0.25">
      <c r="A1840" t="s">
        <v>46</v>
      </c>
      <c r="C1840" t="s">
        <v>47</v>
      </c>
      <c r="D1840" s="3">
        <v>44888</v>
      </c>
      <c r="E1840" t="s">
        <v>396</v>
      </c>
      <c r="F1840" t="s">
        <v>397</v>
      </c>
      <c r="G1840" t="s">
        <v>398</v>
      </c>
      <c r="H1840" t="s">
        <v>1369</v>
      </c>
      <c r="I1840" t="s">
        <v>5</v>
      </c>
      <c r="J1840" s="3"/>
      <c r="K1840" s="3">
        <v>45742</v>
      </c>
      <c r="M1840" s="8" t="str">
        <f>IFERROR(IF(I1840="Booked",VLOOKUP(K1840,'FIN CAL LOOKUP'!$A:$J,7,1),IF(I1840="Complete",VLOOKUP(J1840,'FIN CAL LOOKUP'!$A:$J,7,1),VLOOKUP(D1840,'FIN CAL LOOKUP'!$A:$J,7,1))),"Not Applicable")</f>
        <v>MAR, FY25</v>
      </c>
      <c r="N1840" s="8" t="str">
        <f>IFERROR(IF(I1840="Booked",VLOOKUP(K1840,'FIN CAL LOOKUP'!$A:$J,10,1),IF(I1840="Complete",VLOOKUP(J1840,'FIN CAL LOOKUP'!$A:$J,10,1),VLOOKUP(D1840,'FIN CAL LOOKUP'!$A:$J,10,1))),"Not Applicable")</f>
        <v>Q3, FY25</v>
      </c>
    </row>
    <row r="1841" spans="1:14" x14ac:dyDescent="0.25">
      <c r="A1841" t="s">
        <v>46</v>
      </c>
      <c r="C1841" t="s">
        <v>47</v>
      </c>
      <c r="D1841" s="3">
        <v>44888</v>
      </c>
      <c r="E1841" t="s">
        <v>396</v>
      </c>
      <c r="F1841" t="s">
        <v>397</v>
      </c>
      <c r="G1841" t="s">
        <v>398</v>
      </c>
      <c r="H1841" t="s">
        <v>1369</v>
      </c>
      <c r="I1841" t="s">
        <v>17</v>
      </c>
      <c r="J1841" s="3">
        <v>45420</v>
      </c>
      <c r="K1841" s="3">
        <v>45351</v>
      </c>
      <c r="M1841" s="8" t="str">
        <f>IFERROR(IF(I1841="Booked",VLOOKUP(K1841,'FIN CAL LOOKUP'!$A:$J,7,1),IF(I1841="Complete",VLOOKUP(J1841,'FIN CAL LOOKUP'!$A:$J,7,1),VLOOKUP(D1841,'FIN CAL LOOKUP'!$A:$J,7,1))),"Not Applicable")</f>
        <v>MAY, FY24</v>
      </c>
      <c r="N1841" s="8" t="str">
        <f>IFERROR(IF(I1841="Booked",VLOOKUP(K1841,'FIN CAL LOOKUP'!$A:$J,10,1),IF(I1841="Complete",VLOOKUP(J1841,'FIN CAL LOOKUP'!$A:$J,10,1),VLOOKUP(D1841,'FIN CAL LOOKUP'!$A:$J,10,1))),"Not Applicable")</f>
        <v>Q4, FY24</v>
      </c>
    </row>
    <row r="1842" spans="1:14" x14ac:dyDescent="0.25">
      <c r="A1842" t="s">
        <v>46</v>
      </c>
      <c r="C1842" t="s">
        <v>47</v>
      </c>
      <c r="D1842" s="3">
        <v>44888</v>
      </c>
      <c r="E1842" t="s">
        <v>396</v>
      </c>
      <c r="F1842" t="s">
        <v>397</v>
      </c>
      <c r="G1842" t="s">
        <v>398</v>
      </c>
      <c r="H1842" t="s">
        <v>1370</v>
      </c>
      <c r="I1842" t="s">
        <v>5</v>
      </c>
      <c r="J1842" s="3"/>
      <c r="K1842" s="3">
        <v>45742</v>
      </c>
      <c r="M1842" s="8" t="str">
        <f>IFERROR(IF(I1842="Booked",VLOOKUP(K1842,'FIN CAL LOOKUP'!$A:$J,7,1),IF(I1842="Complete",VLOOKUP(J1842,'FIN CAL LOOKUP'!$A:$J,7,1),VLOOKUP(D1842,'FIN CAL LOOKUP'!$A:$J,7,1))),"Not Applicable")</f>
        <v>MAR, FY25</v>
      </c>
      <c r="N1842" s="8" t="str">
        <f>IFERROR(IF(I1842="Booked",VLOOKUP(K1842,'FIN CAL LOOKUP'!$A:$J,10,1),IF(I1842="Complete",VLOOKUP(J1842,'FIN CAL LOOKUP'!$A:$J,10,1),VLOOKUP(D1842,'FIN CAL LOOKUP'!$A:$J,10,1))),"Not Applicable")</f>
        <v>Q3, FY25</v>
      </c>
    </row>
    <row r="1843" spans="1:14" x14ac:dyDescent="0.25">
      <c r="A1843" t="s">
        <v>46</v>
      </c>
      <c r="C1843" t="s">
        <v>47</v>
      </c>
      <c r="D1843" s="3">
        <v>44888</v>
      </c>
      <c r="E1843" t="s">
        <v>396</v>
      </c>
      <c r="F1843" t="s">
        <v>397</v>
      </c>
      <c r="G1843" t="s">
        <v>398</v>
      </c>
      <c r="H1843" t="s">
        <v>1370</v>
      </c>
      <c r="I1843" t="s">
        <v>17</v>
      </c>
      <c r="J1843" s="3">
        <v>45420</v>
      </c>
      <c r="K1843" s="3">
        <v>45351</v>
      </c>
      <c r="M1843" s="8" t="str">
        <f>IFERROR(IF(I1843="Booked",VLOOKUP(K1843,'FIN CAL LOOKUP'!$A:$J,7,1),IF(I1843="Complete",VLOOKUP(J1843,'FIN CAL LOOKUP'!$A:$J,7,1),VLOOKUP(D1843,'FIN CAL LOOKUP'!$A:$J,7,1))),"Not Applicable")</f>
        <v>MAY, FY24</v>
      </c>
      <c r="N1843" s="8" t="str">
        <f>IFERROR(IF(I1843="Booked",VLOOKUP(K1843,'FIN CAL LOOKUP'!$A:$J,10,1),IF(I1843="Complete",VLOOKUP(J1843,'FIN CAL LOOKUP'!$A:$J,10,1),VLOOKUP(D1843,'FIN CAL LOOKUP'!$A:$J,10,1))),"Not Applicable")</f>
        <v>Q4, FY24</v>
      </c>
    </row>
    <row r="1844" spans="1:14" x14ac:dyDescent="0.25">
      <c r="A1844" t="s">
        <v>46</v>
      </c>
      <c r="C1844" t="s">
        <v>47</v>
      </c>
      <c r="D1844" s="3">
        <v>44888</v>
      </c>
      <c r="E1844" t="s">
        <v>396</v>
      </c>
      <c r="F1844" t="s">
        <v>397</v>
      </c>
      <c r="G1844" t="s">
        <v>398</v>
      </c>
      <c r="H1844" t="s">
        <v>8</v>
      </c>
      <c r="I1844" t="s">
        <v>17</v>
      </c>
      <c r="J1844" s="3">
        <v>44894</v>
      </c>
      <c r="K1844" s="3">
        <v>44873</v>
      </c>
      <c r="M1844" s="8" t="str">
        <f>IFERROR(IF(I1844="Booked",VLOOKUP(K1844,'FIN CAL LOOKUP'!$A:$J,7,1),IF(I1844="Complete",VLOOKUP(J1844,'FIN CAL LOOKUP'!$A:$J,7,1),VLOOKUP(D1844,'FIN CAL LOOKUP'!$A:$J,7,1))),"Not Applicable")</f>
        <v>DEC, FY23</v>
      </c>
      <c r="N1844" s="8" t="str">
        <f>IFERROR(IF(I1844="Booked",VLOOKUP(K1844,'FIN CAL LOOKUP'!$A:$J,10,1),IF(I1844="Complete",VLOOKUP(J1844,'FIN CAL LOOKUP'!$A:$J,10,1),VLOOKUP(D1844,'FIN CAL LOOKUP'!$A:$J,10,1))),"Not Applicable")</f>
        <v>Q2, FY23</v>
      </c>
    </row>
    <row r="1845" spans="1:14" x14ac:dyDescent="0.25">
      <c r="A1845" t="s">
        <v>46</v>
      </c>
      <c r="C1845" t="s">
        <v>47</v>
      </c>
      <c r="D1845" s="3">
        <v>44888</v>
      </c>
      <c r="E1845" t="s">
        <v>396</v>
      </c>
      <c r="F1845" t="s">
        <v>397</v>
      </c>
      <c r="G1845" t="s">
        <v>398</v>
      </c>
      <c r="H1845" t="s">
        <v>9</v>
      </c>
      <c r="I1845" t="s">
        <v>17</v>
      </c>
      <c r="J1845" s="3">
        <v>44896</v>
      </c>
      <c r="K1845" s="3">
        <v>44873</v>
      </c>
      <c r="M1845" s="8" t="str">
        <f>IFERROR(IF(I1845="Booked",VLOOKUP(K1845,'FIN CAL LOOKUP'!$A:$J,7,1),IF(I1845="Complete",VLOOKUP(J1845,'FIN CAL LOOKUP'!$A:$J,7,1),VLOOKUP(D1845,'FIN CAL LOOKUP'!$A:$J,7,1))),"Not Applicable")</f>
        <v>DEC, FY23</v>
      </c>
      <c r="N1845" s="8" t="str">
        <f>IFERROR(IF(I1845="Booked",VLOOKUP(K1845,'FIN CAL LOOKUP'!$A:$J,10,1),IF(I1845="Complete",VLOOKUP(J1845,'FIN CAL LOOKUP'!$A:$J,10,1),VLOOKUP(D1845,'FIN CAL LOOKUP'!$A:$J,10,1))),"Not Applicable")</f>
        <v>Q2, FY23</v>
      </c>
    </row>
    <row r="1846" spans="1:14" x14ac:dyDescent="0.25">
      <c r="A1846" t="s">
        <v>46</v>
      </c>
      <c r="C1846" t="s">
        <v>47</v>
      </c>
      <c r="D1846" s="3">
        <v>44888</v>
      </c>
      <c r="E1846" t="s">
        <v>396</v>
      </c>
      <c r="F1846" t="s">
        <v>397</v>
      </c>
      <c r="G1846" t="s">
        <v>398</v>
      </c>
      <c r="H1846" t="s">
        <v>10</v>
      </c>
      <c r="I1846" t="s">
        <v>17</v>
      </c>
      <c r="J1846" s="3">
        <v>44894</v>
      </c>
      <c r="K1846" s="3">
        <v>44873</v>
      </c>
      <c r="M1846" s="8" t="str">
        <f>IFERROR(IF(I1846="Booked",VLOOKUP(K1846,'FIN CAL LOOKUP'!$A:$J,7,1),IF(I1846="Complete",VLOOKUP(J1846,'FIN CAL LOOKUP'!$A:$J,7,1),VLOOKUP(D1846,'FIN CAL LOOKUP'!$A:$J,7,1))),"Not Applicable")</f>
        <v>DEC, FY23</v>
      </c>
      <c r="N1846" s="8" t="str">
        <f>IFERROR(IF(I1846="Booked",VLOOKUP(K1846,'FIN CAL LOOKUP'!$A:$J,10,1),IF(I1846="Complete",VLOOKUP(J1846,'FIN CAL LOOKUP'!$A:$J,10,1),VLOOKUP(D1846,'FIN CAL LOOKUP'!$A:$J,10,1))),"Not Applicable")</f>
        <v>Q2, FY23</v>
      </c>
    </row>
    <row r="1847" spans="1:14" x14ac:dyDescent="0.25">
      <c r="A1847" t="s">
        <v>46</v>
      </c>
      <c r="C1847" t="s">
        <v>47</v>
      </c>
      <c r="D1847" s="3">
        <v>44888</v>
      </c>
      <c r="E1847" t="s">
        <v>396</v>
      </c>
      <c r="F1847" t="s">
        <v>397</v>
      </c>
      <c r="G1847" t="s">
        <v>398</v>
      </c>
      <c r="H1847" t="s">
        <v>11</v>
      </c>
      <c r="I1847" t="s">
        <v>17</v>
      </c>
      <c r="J1847" s="3">
        <v>44894</v>
      </c>
      <c r="K1847" s="3">
        <v>44873</v>
      </c>
      <c r="M1847" s="8" t="str">
        <f>IFERROR(IF(I1847="Booked",VLOOKUP(K1847,'FIN CAL LOOKUP'!$A:$J,7,1),IF(I1847="Complete",VLOOKUP(J1847,'FIN CAL LOOKUP'!$A:$J,7,1),VLOOKUP(D1847,'FIN CAL LOOKUP'!$A:$J,7,1))),"Not Applicable")</f>
        <v>DEC, FY23</v>
      </c>
      <c r="N1847" s="8" t="str">
        <f>IFERROR(IF(I1847="Booked",VLOOKUP(K1847,'FIN CAL LOOKUP'!$A:$J,10,1),IF(I1847="Complete",VLOOKUP(J1847,'FIN CAL LOOKUP'!$A:$J,10,1),VLOOKUP(D1847,'FIN CAL LOOKUP'!$A:$J,10,1))),"Not Applicable")</f>
        <v>Q2, FY23</v>
      </c>
    </row>
    <row r="1848" spans="1:14" x14ac:dyDescent="0.25">
      <c r="A1848" t="s">
        <v>24</v>
      </c>
      <c r="B1848" t="s">
        <v>1422</v>
      </c>
      <c r="C1848" t="s">
        <v>16</v>
      </c>
      <c r="D1848" s="3">
        <v>44886</v>
      </c>
      <c r="E1848" t="s">
        <v>25</v>
      </c>
      <c r="F1848" t="s">
        <v>399</v>
      </c>
      <c r="G1848" t="s">
        <v>400</v>
      </c>
      <c r="H1848" t="s">
        <v>4</v>
      </c>
      <c r="I1848" t="s">
        <v>17</v>
      </c>
      <c r="J1848" s="3">
        <v>44949</v>
      </c>
      <c r="K1848" s="3">
        <v>44877</v>
      </c>
      <c r="M1848" s="8" t="str">
        <f>IFERROR(IF(I1848="Booked",VLOOKUP(K1848,'FIN CAL LOOKUP'!$A:$J,7,1),IF(I1848="Complete",VLOOKUP(J1848,'FIN CAL LOOKUP'!$A:$J,7,1),VLOOKUP(D1848,'FIN CAL LOOKUP'!$A:$J,7,1))),"Not Applicable")</f>
        <v>FEB, FY23</v>
      </c>
      <c r="N1848" s="8" t="str">
        <f>IFERROR(IF(I1848="Booked",VLOOKUP(K1848,'FIN CAL LOOKUP'!$A:$J,10,1),IF(I1848="Complete",VLOOKUP(J1848,'FIN CAL LOOKUP'!$A:$J,10,1),VLOOKUP(D1848,'FIN CAL LOOKUP'!$A:$J,10,1))),"Not Applicable")</f>
        <v>Q3, FY23</v>
      </c>
    </row>
    <row r="1849" spans="1:14" x14ac:dyDescent="0.25">
      <c r="A1849" t="s">
        <v>24</v>
      </c>
      <c r="B1849" t="s">
        <v>1422</v>
      </c>
      <c r="C1849" t="s">
        <v>16</v>
      </c>
      <c r="D1849" s="3">
        <v>44886</v>
      </c>
      <c r="E1849" t="s">
        <v>25</v>
      </c>
      <c r="F1849" t="s">
        <v>399</v>
      </c>
      <c r="G1849" t="s">
        <v>400</v>
      </c>
      <c r="H1849" t="s">
        <v>7</v>
      </c>
      <c r="I1849" t="s">
        <v>17</v>
      </c>
      <c r="J1849" s="3">
        <v>44949</v>
      </c>
      <c r="K1849" s="3">
        <v>44877</v>
      </c>
      <c r="M1849" s="8" t="str">
        <f>IFERROR(IF(I1849="Booked",VLOOKUP(K1849,'FIN CAL LOOKUP'!$A:$J,7,1),IF(I1849="Complete",VLOOKUP(J1849,'FIN CAL LOOKUP'!$A:$J,7,1),VLOOKUP(D1849,'FIN CAL LOOKUP'!$A:$J,7,1))),"Not Applicable")</f>
        <v>FEB, FY23</v>
      </c>
      <c r="N1849" s="8" t="str">
        <f>IFERROR(IF(I1849="Booked",VLOOKUP(K1849,'FIN CAL LOOKUP'!$A:$J,10,1),IF(I1849="Complete",VLOOKUP(J1849,'FIN CAL LOOKUP'!$A:$J,10,1),VLOOKUP(D1849,'FIN CAL LOOKUP'!$A:$J,10,1))),"Not Applicable")</f>
        <v>Q3, FY23</v>
      </c>
    </row>
    <row r="1850" spans="1:14" x14ac:dyDescent="0.25">
      <c r="A1850" t="s">
        <v>24</v>
      </c>
      <c r="B1850" t="s">
        <v>1422</v>
      </c>
      <c r="C1850" t="s">
        <v>16</v>
      </c>
      <c r="D1850" s="3">
        <v>44886</v>
      </c>
      <c r="E1850" t="s">
        <v>25</v>
      </c>
      <c r="F1850" t="s">
        <v>399</v>
      </c>
      <c r="G1850" t="s">
        <v>400</v>
      </c>
      <c r="H1850" t="s">
        <v>1366</v>
      </c>
      <c r="I1850" t="s">
        <v>5</v>
      </c>
      <c r="J1850" s="3"/>
      <c r="K1850" s="3">
        <v>45735</v>
      </c>
      <c r="M1850" s="8" t="str">
        <f>IFERROR(IF(I1850="Booked",VLOOKUP(K1850,'FIN CAL LOOKUP'!$A:$J,7,1),IF(I1850="Complete",VLOOKUP(J1850,'FIN CAL LOOKUP'!$A:$J,7,1),VLOOKUP(D1850,'FIN CAL LOOKUP'!$A:$J,7,1))),"Not Applicable")</f>
        <v>MAR, FY25</v>
      </c>
      <c r="N1850" s="8" t="str">
        <f>IFERROR(IF(I1850="Booked",VLOOKUP(K1850,'FIN CAL LOOKUP'!$A:$J,10,1),IF(I1850="Complete",VLOOKUP(J1850,'FIN CAL LOOKUP'!$A:$J,10,1),VLOOKUP(D1850,'FIN CAL LOOKUP'!$A:$J,10,1))),"Not Applicable")</f>
        <v>Q3, FY25</v>
      </c>
    </row>
    <row r="1851" spans="1:14" x14ac:dyDescent="0.25">
      <c r="A1851" t="s">
        <v>24</v>
      </c>
      <c r="B1851" t="s">
        <v>1422</v>
      </c>
      <c r="C1851" t="s">
        <v>16</v>
      </c>
      <c r="D1851" s="3">
        <v>44886</v>
      </c>
      <c r="E1851" t="s">
        <v>25</v>
      </c>
      <c r="F1851" t="s">
        <v>399</v>
      </c>
      <c r="G1851" t="s">
        <v>400</v>
      </c>
      <c r="H1851" t="s">
        <v>1366</v>
      </c>
      <c r="I1851" t="s">
        <v>17</v>
      </c>
      <c r="J1851" s="3">
        <v>45414</v>
      </c>
      <c r="K1851" s="3">
        <v>45351</v>
      </c>
      <c r="M1851" s="8" t="str">
        <f>IFERROR(IF(I1851="Booked",VLOOKUP(K1851,'FIN CAL LOOKUP'!$A:$J,7,1),IF(I1851="Complete",VLOOKUP(J1851,'FIN CAL LOOKUP'!$A:$J,7,1),VLOOKUP(D1851,'FIN CAL LOOKUP'!$A:$J,7,1))),"Not Applicable")</f>
        <v>MAY, FY24</v>
      </c>
      <c r="N1851" s="8" t="str">
        <f>IFERROR(IF(I1851="Booked",VLOOKUP(K1851,'FIN CAL LOOKUP'!$A:$J,10,1),IF(I1851="Complete",VLOOKUP(J1851,'FIN CAL LOOKUP'!$A:$J,10,1),VLOOKUP(D1851,'FIN CAL LOOKUP'!$A:$J,10,1))),"Not Applicable")</f>
        <v>Q4, FY24</v>
      </c>
    </row>
    <row r="1852" spans="1:14" x14ac:dyDescent="0.25">
      <c r="A1852" t="s">
        <v>24</v>
      </c>
      <c r="B1852" t="s">
        <v>1422</v>
      </c>
      <c r="C1852" t="s">
        <v>16</v>
      </c>
      <c r="D1852" s="3">
        <v>44886</v>
      </c>
      <c r="E1852" t="s">
        <v>25</v>
      </c>
      <c r="F1852" t="s">
        <v>399</v>
      </c>
      <c r="G1852" t="s">
        <v>400</v>
      </c>
      <c r="H1852" t="s">
        <v>1367</v>
      </c>
      <c r="I1852" t="s">
        <v>5</v>
      </c>
      <c r="J1852" s="3"/>
      <c r="K1852" s="3">
        <v>45735</v>
      </c>
      <c r="M1852" s="8" t="str">
        <f>IFERROR(IF(I1852="Booked",VLOOKUP(K1852,'FIN CAL LOOKUP'!$A:$J,7,1),IF(I1852="Complete",VLOOKUP(J1852,'FIN CAL LOOKUP'!$A:$J,7,1),VLOOKUP(D1852,'FIN CAL LOOKUP'!$A:$J,7,1))),"Not Applicable")</f>
        <v>MAR, FY25</v>
      </c>
      <c r="N1852" s="8" t="str">
        <f>IFERROR(IF(I1852="Booked",VLOOKUP(K1852,'FIN CAL LOOKUP'!$A:$J,10,1),IF(I1852="Complete",VLOOKUP(J1852,'FIN CAL LOOKUP'!$A:$J,10,1),VLOOKUP(D1852,'FIN CAL LOOKUP'!$A:$J,10,1))),"Not Applicable")</f>
        <v>Q3, FY25</v>
      </c>
    </row>
    <row r="1853" spans="1:14" x14ac:dyDescent="0.25">
      <c r="A1853" t="s">
        <v>24</v>
      </c>
      <c r="B1853" t="s">
        <v>1422</v>
      </c>
      <c r="C1853" t="s">
        <v>16</v>
      </c>
      <c r="D1853" s="3">
        <v>44886</v>
      </c>
      <c r="E1853" t="s">
        <v>25</v>
      </c>
      <c r="F1853" t="s">
        <v>399</v>
      </c>
      <c r="G1853" t="s">
        <v>400</v>
      </c>
      <c r="H1853" t="s">
        <v>1367</v>
      </c>
      <c r="I1853" t="s">
        <v>17</v>
      </c>
      <c r="J1853" s="3">
        <v>45414</v>
      </c>
      <c r="K1853" s="3">
        <v>45351</v>
      </c>
      <c r="M1853" s="8" t="str">
        <f>IFERROR(IF(I1853="Booked",VLOOKUP(K1853,'FIN CAL LOOKUP'!$A:$J,7,1),IF(I1853="Complete",VLOOKUP(J1853,'FIN CAL LOOKUP'!$A:$J,7,1),VLOOKUP(D1853,'FIN CAL LOOKUP'!$A:$J,7,1))),"Not Applicable")</f>
        <v>MAY, FY24</v>
      </c>
      <c r="N1853" s="8" t="str">
        <f>IFERROR(IF(I1853="Booked",VLOOKUP(K1853,'FIN CAL LOOKUP'!$A:$J,10,1),IF(I1853="Complete",VLOOKUP(J1853,'FIN CAL LOOKUP'!$A:$J,10,1),VLOOKUP(D1853,'FIN CAL LOOKUP'!$A:$J,10,1))),"Not Applicable")</f>
        <v>Q4, FY24</v>
      </c>
    </row>
    <row r="1854" spans="1:14" x14ac:dyDescent="0.25">
      <c r="A1854" t="s">
        <v>24</v>
      </c>
      <c r="B1854" t="s">
        <v>1422</v>
      </c>
      <c r="C1854" t="s">
        <v>16</v>
      </c>
      <c r="D1854" s="3">
        <v>44886</v>
      </c>
      <c r="E1854" t="s">
        <v>25</v>
      </c>
      <c r="F1854" t="s">
        <v>399</v>
      </c>
      <c r="G1854" t="s">
        <v>400</v>
      </c>
      <c r="H1854" t="s">
        <v>1368</v>
      </c>
      <c r="I1854" t="s">
        <v>5</v>
      </c>
      <c r="J1854" s="3"/>
      <c r="K1854" s="3">
        <v>45735</v>
      </c>
      <c r="M1854" s="8" t="str">
        <f>IFERROR(IF(I1854="Booked",VLOOKUP(K1854,'FIN CAL LOOKUP'!$A:$J,7,1),IF(I1854="Complete",VLOOKUP(J1854,'FIN CAL LOOKUP'!$A:$J,7,1),VLOOKUP(D1854,'FIN CAL LOOKUP'!$A:$J,7,1))),"Not Applicable")</f>
        <v>MAR, FY25</v>
      </c>
      <c r="N1854" s="8" t="str">
        <f>IFERROR(IF(I1854="Booked",VLOOKUP(K1854,'FIN CAL LOOKUP'!$A:$J,10,1),IF(I1854="Complete",VLOOKUP(J1854,'FIN CAL LOOKUP'!$A:$J,10,1),VLOOKUP(D1854,'FIN CAL LOOKUP'!$A:$J,10,1))),"Not Applicable")</f>
        <v>Q3, FY25</v>
      </c>
    </row>
    <row r="1855" spans="1:14" x14ac:dyDescent="0.25">
      <c r="A1855" t="s">
        <v>24</v>
      </c>
      <c r="B1855" t="s">
        <v>1422</v>
      </c>
      <c r="C1855" t="s">
        <v>16</v>
      </c>
      <c r="D1855" s="3">
        <v>44886</v>
      </c>
      <c r="E1855" t="s">
        <v>25</v>
      </c>
      <c r="F1855" t="s">
        <v>399</v>
      </c>
      <c r="G1855" t="s">
        <v>400</v>
      </c>
      <c r="H1855" t="s">
        <v>1368</v>
      </c>
      <c r="I1855" t="s">
        <v>17</v>
      </c>
      <c r="J1855" s="3">
        <v>45414</v>
      </c>
      <c r="K1855" s="3">
        <v>45351</v>
      </c>
      <c r="M1855" s="8" t="str">
        <f>IFERROR(IF(I1855="Booked",VLOOKUP(K1855,'FIN CAL LOOKUP'!$A:$J,7,1),IF(I1855="Complete",VLOOKUP(J1855,'FIN CAL LOOKUP'!$A:$J,7,1),VLOOKUP(D1855,'FIN CAL LOOKUP'!$A:$J,7,1))),"Not Applicable")</f>
        <v>MAY, FY24</v>
      </c>
      <c r="N1855" s="8" t="str">
        <f>IFERROR(IF(I1855="Booked",VLOOKUP(K1855,'FIN CAL LOOKUP'!$A:$J,10,1),IF(I1855="Complete",VLOOKUP(J1855,'FIN CAL LOOKUP'!$A:$J,10,1),VLOOKUP(D1855,'FIN CAL LOOKUP'!$A:$J,10,1))),"Not Applicable")</f>
        <v>Q4, FY24</v>
      </c>
    </row>
    <row r="1856" spans="1:14" x14ac:dyDescent="0.25">
      <c r="A1856" t="s">
        <v>24</v>
      </c>
      <c r="B1856" t="s">
        <v>1422</v>
      </c>
      <c r="C1856" t="s">
        <v>16</v>
      </c>
      <c r="D1856" s="3">
        <v>44886</v>
      </c>
      <c r="E1856" t="s">
        <v>25</v>
      </c>
      <c r="F1856" t="s">
        <v>399</v>
      </c>
      <c r="G1856" t="s">
        <v>400</v>
      </c>
      <c r="H1856" t="s">
        <v>1369</v>
      </c>
      <c r="I1856" t="s">
        <v>5</v>
      </c>
      <c r="J1856" s="3"/>
      <c r="K1856" s="3">
        <v>45735</v>
      </c>
      <c r="M1856" s="8" t="str">
        <f>IFERROR(IF(I1856="Booked",VLOOKUP(K1856,'FIN CAL LOOKUP'!$A:$J,7,1),IF(I1856="Complete",VLOOKUP(J1856,'FIN CAL LOOKUP'!$A:$J,7,1),VLOOKUP(D1856,'FIN CAL LOOKUP'!$A:$J,7,1))),"Not Applicable")</f>
        <v>MAR, FY25</v>
      </c>
      <c r="N1856" s="8" t="str">
        <f>IFERROR(IF(I1856="Booked",VLOOKUP(K1856,'FIN CAL LOOKUP'!$A:$J,10,1),IF(I1856="Complete",VLOOKUP(J1856,'FIN CAL LOOKUP'!$A:$J,10,1),VLOOKUP(D1856,'FIN CAL LOOKUP'!$A:$J,10,1))),"Not Applicable")</f>
        <v>Q3, FY25</v>
      </c>
    </row>
    <row r="1857" spans="1:14" x14ac:dyDescent="0.25">
      <c r="A1857" t="s">
        <v>24</v>
      </c>
      <c r="B1857" t="s">
        <v>1422</v>
      </c>
      <c r="C1857" t="s">
        <v>16</v>
      </c>
      <c r="D1857" s="3">
        <v>44886</v>
      </c>
      <c r="E1857" t="s">
        <v>25</v>
      </c>
      <c r="F1857" t="s">
        <v>399</v>
      </c>
      <c r="G1857" t="s">
        <v>400</v>
      </c>
      <c r="H1857" t="s">
        <v>1369</v>
      </c>
      <c r="I1857" t="s">
        <v>17</v>
      </c>
      <c r="J1857" s="3">
        <v>45414</v>
      </c>
      <c r="K1857" s="3">
        <v>45351</v>
      </c>
      <c r="M1857" s="8" t="str">
        <f>IFERROR(IF(I1857="Booked",VLOOKUP(K1857,'FIN CAL LOOKUP'!$A:$J,7,1),IF(I1857="Complete",VLOOKUP(J1857,'FIN CAL LOOKUP'!$A:$J,7,1),VLOOKUP(D1857,'FIN CAL LOOKUP'!$A:$J,7,1))),"Not Applicable")</f>
        <v>MAY, FY24</v>
      </c>
      <c r="N1857" s="8" t="str">
        <f>IFERROR(IF(I1857="Booked",VLOOKUP(K1857,'FIN CAL LOOKUP'!$A:$J,10,1),IF(I1857="Complete",VLOOKUP(J1857,'FIN CAL LOOKUP'!$A:$J,10,1),VLOOKUP(D1857,'FIN CAL LOOKUP'!$A:$J,10,1))),"Not Applicable")</f>
        <v>Q4, FY24</v>
      </c>
    </row>
    <row r="1858" spans="1:14" x14ac:dyDescent="0.25">
      <c r="A1858" t="s">
        <v>24</v>
      </c>
      <c r="B1858" t="s">
        <v>1422</v>
      </c>
      <c r="C1858" t="s">
        <v>16</v>
      </c>
      <c r="D1858" s="3">
        <v>44886</v>
      </c>
      <c r="E1858" t="s">
        <v>25</v>
      </c>
      <c r="F1858" t="s">
        <v>399</v>
      </c>
      <c r="G1858" t="s">
        <v>400</v>
      </c>
      <c r="H1858" t="s">
        <v>1370</v>
      </c>
      <c r="I1858" t="s">
        <v>5</v>
      </c>
      <c r="J1858" s="3"/>
      <c r="K1858" s="3">
        <v>45735</v>
      </c>
      <c r="M1858" s="8" t="str">
        <f>IFERROR(IF(I1858="Booked",VLOOKUP(K1858,'FIN CAL LOOKUP'!$A:$J,7,1),IF(I1858="Complete",VLOOKUP(J1858,'FIN CAL LOOKUP'!$A:$J,7,1),VLOOKUP(D1858,'FIN CAL LOOKUP'!$A:$J,7,1))),"Not Applicable")</f>
        <v>MAR, FY25</v>
      </c>
      <c r="N1858" s="8" t="str">
        <f>IFERROR(IF(I1858="Booked",VLOOKUP(K1858,'FIN CAL LOOKUP'!$A:$J,10,1),IF(I1858="Complete",VLOOKUP(J1858,'FIN CAL LOOKUP'!$A:$J,10,1),VLOOKUP(D1858,'FIN CAL LOOKUP'!$A:$J,10,1))),"Not Applicable")</f>
        <v>Q3, FY25</v>
      </c>
    </row>
    <row r="1859" spans="1:14" x14ac:dyDescent="0.25">
      <c r="A1859" t="s">
        <v>24</v>
      </c>
      <c r="B1859" t="s">
        <v>1422</v>
      </c>
      <c r="C1859" t="s">
        <v>16</v>
      </c>
      <c r="D1859" s="3">
        <v>44886</v>
      </c>
      <c r="E1859" t="s">
        <v>25</v>
      </c>
      <c r="F1859" t="s">
        <v>399</v>
      </c>
      <c r="G1859" t="s">
        <v>400</v>
      </c>
      <c r="H1859" t="s">
        <v>1370</v>
      </c>
      <c r="I1859" t="s">
        <v>17</v>
      </c>
      <c r="J1859" s="3">
        <v>45414</v>
      </c>
      <c r="K1859" s="3">
        <v>45351</v>
      </c>
      <c r="M1859" s="8" t="str">
        <f>IFERROR(IF(I1859="Booked",VLOOKUP(K1859,'FIN CAL LOOKUP'!$A:$J,7,1),IF(I1859="Complete",VLOOKUP(J1859,'FIN CAL LOOKUP'!$A:$J,7,1),VLOOKUP(D1859,'FIN CAL LOOKUP'!$A:$J,7,1))),"Not Applicable")</f>
        <v>MAY, FY24</v>
      </c>
      <c r="N1859" s="8" t="str">
        <f>IFERROR(IF(I1859="Booked",VLOOKUP(K1859,'FIN CAL LOOKUP'!$A:$J,10,1),IF(I1859="Complete",VLOOKUP(J1859,'FIN CAL LOOKUP'!$A:$J,10,1),VLOOKUP(D1859,'FIN CAL LOOKUP'!$A:$J,10,1))),"Not Applicable")</f>
        <v>Q4, FY24</v>
      </c>
    </row>
    <row r="1860" spans="1:14" x14ac:dyDescent="0.25">
      <c r="A1860" t="s">
        <v>24</v>
      </c>
      <c r="B1860" t="s">
        <v>1422</v>
      </c>
      <c r="C1860" t="s">
        <v>16</v>
      </c>
      <c r="D1860" s="3">
        <v>44886</v>
      </c>
      <c r="E1860" t="s">
        <v>25</v>
      </c>
      <c r="F1860" t="s">
        <v>399</v>
      </c>
      <c r="G1860" t="s">
        <v>400</v>
      </c>
      <c r="H1860" t="s">
        <v>8</v>
      </c>
      <c r="I1860" t="s">
        <v>17</v>
      </c>
      <c r="J1860" s="3">
        <v>44949</v>
      </c>
      <c r="K1860" s="3">
        <v>44877</v>
      </c>
      <c r="M1860" s="8" t="str">
        <f>IFERROR(IF(I1860="Booked",VLOOKUP(K1860,'FIN CAL LOOKUP'!$A:$J,7,1),IF(I1860="Complete",VLOOKUP(J1860,'FIN CAL LOOKUP'!$A:$J,7,1),VLOOKUP(D1860,'FIN CAL LOOKUP'!$A:$J,7,1))),"Not Applicable")</f>
        <v>FEB, FY23</v>
      </c>
      <c r="N1860" s="8" t="str">
        <f>IFERROR(IF(I1860="Booked",VLOOKUP(K1860,'FIN CAL LOOKUP'!$A:$J,10,1),IF(I1860="Complete",VLOOKUP(J1860,'FIN CAL LOOKUP'!$A:$J,10,1),VLOOKUP(D1860,'FIN CAL LOOKUP'!$A:$J,10,1))),"Not Applicable")</f>
        <v>Q3, FY23</v>
      </c>
    </row>
    <row r="1861" spans="1:14" x14ac:dyDescent="0.25">
      <c r="A1861" t="s">
        <v>24</v>
      </c>
      <c r="B1861" t="s">
        <v>1422</v>
      </c>
      <c r="C1861" t="s">
        <v>16</v>
      </c>
      <c r="D1861" s="3">
        <v>44886</v>
      </c>
      <c r="E1861" t="s">
        <v>25</v>
      </c>
      <c r="F1861" t="s">
        <v>399</v>
      </c>
      <c r="G1861" t="s">
        <v>400</v>
      </c>
      <c r="H1861" t="s">
        <v>9</v>
      </c>
      <c r="I1861" t="s">
        <v>17</v>
      </c>
      <c r="J1861" s="3">
        <v>44949</v>
      </c>
      <c r="K1861" s="3">
        <v>44877</v>
      </c>
      <c r="M1861" s="8" t="str">
        <f>IFERROR(IF(I1861="Booked",VLOOKUP(K1861,'FIN CAL LOOKUP'!$A:$J,7,1),IF(I1861="Complete",VLOOKUP(J1861,'FIN CAL LOOKUP'!$A:$J,7,1),VLOOKUP(D1861,'FIN CAL LOOKUP'!$A:$J,7,1))),"Not Applicable")</f>
        <v>FEB, FY23</v>
      </c>
      <c r="N1861" s="8" t="str">
        <f>IFERROR(IF(I1861="Booked",VLOOKUP(K1861,'FIN CAL LOOKUP'!$A:$J,10,1),IF(I1861="Complete",VLOOKUP(J1861,'FIN CAL LOOKUP'!$A:$J,10,1),VLOOKUP(D1861,'FIN CAL LOOKUP'!$A:$J,10,1))),"Not Applicable")</f>
        <v>Q3, FY23</v>
      </c>
    </row>
    <row r="1862" spans="1:14" x14ac:dyDescent="0.25">
      <c r="A1862" t="s">
        <v>24</v>
      </c>
      <c r="B1862" t="s">
        <v>1422</v>
      </c>
      <c r="C1862" t="s">
        <v>16</v>
      </c>
      <c r="D1862" s="3">
        <v>44886</v>
      </c>
      <c r="E1862" t="s">
        <v>25</v>
      </c>
      <c r="F1862" t="s">
        <v>399</v>
      </c>
      <c r="G1862" t="s">
        <v>400</v>
      </c>
      <c r="H1862" t="s">
        <v>10</v>
      </c>
      <c r="I1862" t="s">
        <v>17</v>
      </c>
      <c r="J1862" s="3">
        <v>44949</v>
      </c>
      <c r="K1862" s="3">
        <v>44877</v>
      </c>
      <c r="M1862" s="8" t="str">
        <f>IFERROR(IF(I1862="Booked",VLOOKUP(K1862,'FIN CAL LOOKUP'!$A:$J,7,1),IF(I1862="Complete",VLOOKUP(J1862,'FIN CAL LOOKUP'!$A:$J,7,1),VLOOKUP(D1862,'FIN CAL LOOKUP'!$A:$J,7,1))),"Not Applicable")</f>
        <v>FEB, FY23</v>
      </c>
      <c r="N1862" s="8" t="str">
        <f>IFERROR(IF(I1862="Booked",VLOOKUP(K1862,'FIN CAL LOOKUP'!$A:$J,10,1),IF(I1862="Complete",VLOOKUP(J1862,'FIN CAL LOOKUP'!$A:$J,10,1),VLOOKUP(D1862,'FIN CAL LOOKUP'!$A:$J,10,1))),"Not Applicable")</f>
        <v>Q3, FY23</v>
      </c>
    </row>
    <row r="1863" spans="1:14" x14ac:dyDescent="0.25">
      <c r="A1863" t="s">
        <v>24</v>
      </c>
      <c r="B1863" t="s">
        <v>1422</v>
      </c>
      <c r="C1863" t="s">
        <v>16</v>
      </c>
      <c r="D1863" s="3">
        <v>44886</v>
      </c>
      <c r="E1863" t="s">
        <v>25</v>
      </c>
      <c r="F1863" t="s">
        <v>399</v>
      </c>
      <c r="G1863" t="s">
        <v>400</v>
      </c>
      <c r="H1863" t="s">
        <v>11</v>
      </c>
      <c r="I1863" t="s">
        <v>17</v>
      </c>
      <c r="J1863" s="3">
        <v>44949</v>
      </c>
      <c r="K1863" s="3">
        <v>44877</v>
      </c>
      <c r="M1863" s="8" t="str">
        <f>IFERROR(IF(I1863="Booked",VLOOKUP(K1863,'FIN CAL LOOKUP'!$A:$J,7,1),IF(I1863="Complete",VLOOKUP(J1863,'FIN CAL LOOKUP'!$A:$J,7,1),VLOOKUP(D1863,'FIN CAL LOOKUP'!$A:$J,7,1))),"Not Applicable")</f>
        <v>FEB, FY23</v>
      </c>
      <c r="N1863" s="8" t="str">
        <f>IFERROR(IF(I1863="Booked",VLOOKUP(K1863,'FIN CAL LOOKUP'!$A:$J,10,1),IF(I1863="Complete",VLOOKUP(J1863,'FIN CAL LOOKUP'!$A:$J,10,1),VLOOKUP(D1863,'FIN CAL LOOKUP'!$A:$J,10,1))),"Not Applicable")</f>
        <v>Q3, FY23</v>
      </c>
    </row>
    <row r="1864" spans="1:14" x14ac:dyDescent="0.25">
      <c r="A1864" t="s">
        <v>30</v>
      </c>
      <c r="B1864" t="s">
        <v>156</v>
      </c>
      <c r="C1864" t="s">
        <v>32</v>
      </c>
      <c r="D1864" s="3">
        <v>44881</v>
      </c>
      <c r="E1864" t="s">
        <v>401</v>
      </c>
      <c r="F1864" t="s">
        <v>402</v>
      </c>
      <c r="G1864" t="s">
        <v>403</v>
      </c>
      <c r="H1864" t="s">
        <v>4</v>
      </c>
      <c r="I1864" t="s">
        <v>17</v>
      </c>
      <c r="J1864" s="3">
        <v>45089</v>
      </c>
      <c r="K1864" s="3">
        <v>44877</v>
      </c>
      <c r="M1864" s="8" t="str">
        <f>IFERROR(IF(I1864="Booked",VLOOKUP(K1864,'FIN CAL LOOKUP'!$A:$J,7,1),IF(I1864="Complete",VLOOKUP(J1864,'FIN CAL LOOKUP'!$A:$J,7,1),VLOOKUP(D1864,'FIN CAL LOOKUP'!$A:$J,7,1))),"Not Applicable")</f>
        <v>JUN, FY23</v>
      </c>
      <c r="N1864" s="8" t="str">
        <f>IFERROR(IF(I1864="Booked",VLOOKUP(K1864,'FIN CAL LOOKUP'!$A:$J,10,1),IF(I1864="Complete",VLOOKUP(J1864,'FIN CAL LOOKUP'!$A:$J,10,1),VLOOKUP(D1864,'FIN CAL LOOKUP'!$A:$J,10,1))),"Not Applicable")</f>
        <v>Q4, FY23</v>
      </c>
    </row>
    <row r="1865" spans="1:14" x14ac:dyDescent="0.25">
      <c r="A1865" t="s">
        <v>30</v>
      </c>
      <c r="B1865" t="s">
        <v>156</v>
      </c>
      <c r="C1865" t="s">
        <v>32</v>
      </c>
      <c r="D1865" s="3">
        <v>44881</v>
      </c>
      <c r="E1865" t="s">
        <v>401</v>
      </c>
      <c r="F1865" t="s">
        <v>402</v>
      </c>
      <c r="G1865" t="s">
        <v>403</v>
      </c>
      <c r="H1865" t="s">
        <v>7</v>
      </c>
      <c r="I1865" t="s">
        <v>17</v>
      </c>
      <c r="J1865" s="3">
        <v>45089</v>
      </c>
      <c r="K1865" s="3">
        <v>44877</v>
      </c>
      <c r="M1865" s="8" t="str">
        <f>IFERROR(IF(I1865="Booked",VLOOKUP(K1865,'FIN CAL LOOKUP'!$A:$J,7,1),IF(I1865="Complete",VLOOKUP(J1865,'FIN CAL LOOKUP'!$A:$J,7,1),VLOOKUP(D1865,'FIN CAL LOOKUP'!$A:$J,7,1))),"Not Applicable")</f>
        <v>JUN, FY23</v>
      </c>
      <c r="N1865" s="8" t="str">
        <f>IFERROR(IF(I1865="Booked",VLOOKUP(K1865,'FIN CAL LOOKUP'!$A:$J,10,1),IF(I1865="Complete",VLOOKUP(J1865,'FIN CAL LOOKUP'!$A:$J,10,1),VLOOKUP(D1865,'FIN CAL LOOKUP'!$A:$J,10,1))),"Not Applicable")</f>
        <v>Q4, FY23</v>
      </c>
    </row>
    <row r="1866" spans="1:14" x14ac:dyDescent="0.25">
      <c r="A1866" t="s">
        <v>30</v>
      </c>
      <c r="B1866" t="s">
        <v>156</v>
      </c>
      <c r="C1866" t="s">
        <v>32</v>
      </c>
      <c r="D1866" s="3">
        <v>44881</v>
      </c>
      <c r="E1866" t="s">
        <v>401</v>
      </c>
      <c r="F1866" t="s">
        <v>402</v>
      </c>
      <c r="G1866" t="s">
        <v>403</v>
      </c>
      <c r="H1866" t="s">
        <v>1366</v>
      </c>
      <c r="I1866" t="s">
        <v>5</v>
      </c>
      <c r="J1866" s="3"/>
      <c r="K1866" s="3">
        <v>45351</v>
      </c>
      <c r="M1866" s="8" t="str">
        <f>IFERROR(IF(I1866="Booked",VLOOKUP(K1866,'FIN CAL LOOKUP'!$A:$J,7,1),IF(I1866="Complete",VLOOKUP(J1866,'FIN CAL LOOKUP'!$A:$J,7,1),VLOOKUP(D1866,'FIN CAL LOOKUP'!$A:$J,7,1))),"Not Applicable")</f>
        <v>MAR, FY24</v>
      </c>
      <c r="N1866" s="8" t="str">
        <f>IFERROR(IF(I1866="Booked",VLOOKUP(K1866,'FIN CAL LOOKUP'!$A:$J,10,1),IF(I1866="Complete",VLOOKUP(J1866,'FIN CAL LOOKUP'!$A:$J,10,1),VLOOKUP(D1866,'FIN CAL LOOKUP'!$A:$J,10,1))),"Not Applicable")</f>
        <v>Q3, FY24</v>
      </c>
    </row>
    <row r="1867" spans="1:14" x14ac:dyDescent="0.25">
      <c r="A1867" t="s">
        <v>30</v>
      </c>
      <c r="B1867" t="s">
        <v>156</v>
      </c>
      <c r="C1867" t="s">
        <v>32</v>
      </c>
      <c r="D1867" s="3">
        <v>44881</v>
      </c>
      <c r="E1867" t="s">
        <v>401</v>
      </c>
      <c r="F1867" t="s">
        <v>402</v>
      </c>
      <c r="G1867" t="s">
        <v>403</v>
      </c>
      <c r="H1867" t="s">
        <v>1367</v>
      </c>
      <c r="I1867" t="s">
        <v>5</v>
      </c>
      <c r="J1867" s="3"/>
      <c r="K1867" s="3">
        <v>45351</v>
      </c>
      <c r="M1867" s="8" t="str">
        <f>IFERROR(IF(I1867="Booked",VLOOKUP(K1867,'FIN CAL LOOKUP'!$A:$J,7,1),IF(I1867="Complete",VLOOKUP(J1867,'FIN CAL LOOKUP'!$A:$J,7,1),VLOOKUP(D1867,'FIN CAL LOOKUP'!$A:$J,7,1))),"Not Applicable")</f>
        <v>MAR, FY24</v>
      </c>
      <c r="N1867" s="8" t="str">
        <f>IFERROR(IF(I1867="Booked",VLOOKUP(K1867,'FIN CAL LOOKUP'!$A:$J,10,1),IF(I1867="Complete",VLOOKUP(J1867,'FIN CAL LOOKUP'!$A:$J,10,1),VLOOKUP(D1867,'FIN CAL LOOKUP'!$A:$J,10,1))),"Not Applicable")</f>
        <v>Q3, FY24</v>
      </c>
    </row>
    <row r="1868" spans="1:14" x14ac:dyDescent="0.25">
      <c r="A1868" t="s">
        <v>30</v>
      </c>
      <c r="B1868" t="s">
        <v>156</v>
      </c>
      <c r="C1868" t="s">
        <v>32</v>
      </c>
      <c r="D1868" s="3">
        <v>44881</v>
      </c>
      <c r="E1868" t="s">
        <v>401</v>
      </c>
      <c r="F1868" t="s">
        <v>402</v>
      </c>
      <c r="G1868" t="s">
        <v>403</v>
      </c>
      <c r="H1868" t="s">
        <v>1368</v>
      </c>
      <c r="I1868" t="s">
        <v>5</v>
      </c>
      <c r="J1868" s="3"/>
      <c r="K1868" s="3">
        <v>45351</v>
      </c>
      <c r="M1868" s="8" t="str">
        <f>IFERROR(IF(I1868="Booked",VLOOKUP(K1868,'FIN CAL LOOKUP'!$A:$J,7,1),IF(I1868="Complete",VLOOKUP(J1868,'FIN CAL LOOKUP'!$A:$J,7,1),VLOOKUP(D1868,'FIN CAL LOOKUP'!$A:$J,7,1))),"Not Applicable")</f>
        <v>MAR, FY24</v>
      </c>
      <c r="N1868" s="8" t="str">
        <f>IFERROR(IF(I1868="Booked",VLOOKUP(K1868,'FIN CAL LOOKUP'!$A:$J,10,1),IF(I1868="Complete",VLOOKUP(J1868,'FIN CAL LOOKUP'!$A:$J,10,1),VLOOKUP(D1868,'FIN CAL LOOKUP'!$A:$J,10,1))),"Not Applicable")</f>
        <v>Q3, FY24</v>
      </c>
    </row>
    <row r="1869" spans="1:14" x14ac:dyDescent="0.25">
      <c r="A1869" t="s">
        <v>30</v>
      </c>
      <c r="B1869" t="s">
        <v>156</v>
      </c>
      <c r="C1869" t="s">
        <v>32</v>
      </c>
      <c r="D1869" s="3">
        <v>44881</v>
      </c>
      <c r="E1869" t="s">
        <v>401</v>
      </c>
      <c r="F1869" t="s">
        <v>402</v>
      </c>
      <c r="G1869" t="s">
        <v>403</v>
      </c>
      <c r="H1869" t="s">
        <v>1369</v>
      </c>
      <c r="I1869" t="s">
        <v>5</v>
      </c>
      <c r="J1869" s="3"/>
      <c r="K1869" s="3">
        <v>45351</v>
      </c>
      <c r="M1869" s="8" t="str">
        <f>IFERROR(IF(I1869="Booked",VLOOKUP(K1869,'FIN CAL LOOKUP'!$A:$J,7,1),IF(I1869="Complete",VLOOKUP(J1869,'FIN CAL LOOKUP'!$A:$J,7,1),VLOOKUP(D1869,'FIN CAL LOOKUP'!$A:$J,7,1))),"Not Applicable")</f>
        <v>MAR, FY24</v>
      </c>
      <c r="N1869" s="8" t="str">
        <f>IFERROR(IF(I1869="Booked",VLOOKUP(K1869,'FIN CAL LOOKUP'!$A:$J,10,1),IF(I1869="Complete",VLOOKUP(J1869,'FIN CAL LOOKUP'!$A:$J,10,1),VLOOKUP(D1869,'FIN CAL LOOKUP'!$A:$J,10,1))),"Not Applicable")</f>
        <v>Q3, FY24</v>
      </c>
    </row>
    <row r="1870" spans="1:14" x14ac:dyDescent="0.25">
      <c r="A1870" t="s">
        <v>30</v>
      </c>
      <c r="B1870" t="s">
        <v>156</v>
      </c>
      <c r="C1870" t="s">
        <v>32</v>
      </c>
      <c r="D1870" s="3">
        <v>44881</v>
      </c>
      <c r="E1870" t="s">
        <v>401</v>
      </c>
      <c r="F1870" t="s">
        <v>402</v>
      </c>
      <c r="G1870" t="s">
        <v>403</v>
      </c>
      <c r="H1870" t="s">
        <v>1370</v>
      </c>
      <c r="I1870" t="s">
        <v>5</v>
      </c>
      <c r="J1870" s="3"/>
      <c r="K1870" s="3">
        <v>45351</v>
      </c>
      <c r="M1870" s="8" t="str">
        <f>IFERROR(IF(I1870="Booked",VLOOKUP(K1870,'FIN CAL LOOKUP'!$A:$J,7,1),IF(I1870="Complete",VLOOKUP(J1870,'FIN CAL LOOKUP'!$A:$J,7,1),VLOOKUP(D1870,'FIN CAL LOOKUP'!$A:$J,7,1))),"Not Applicable")</f>
        <v>MAR, FY24</v>
      </c>
      <c r="N1870" s="8" t="str">
        <f>IFERROR(IF(I1870="Booked",VLOOKUP(K1870,'FIN CAL LOOKUP'!$A:$J,10,1),IF(I1870="Complete",VLOOKUP(J1870,'FIN CAL LOOKUP'!$A:$J,10,1),VLOOKUP(D1870,'FIN CAL LOOKUP'!$A:$J,10,1))),"Not Applicable")</f>
        <v>Q3, FY24</v>
      </c>
    </row>
    <row r="1871" spans="1:14" x14ac:dyDescent="0.25">
      <c r="A1871" t="s">
        <v>30</v>
      </c>
      <c r="B1871" t="s">
        <v>156</v>
      </c>
      <c r="C1871" t="s">
        <v>32</v>
      </c>
      <c r="D1871" s="3">
        <v>44881</v>
      </c>
      <c r="E1871" t="s">
        <v>401</v>
      </c>
      <c r="F1871" t="s">
        <v>402</v>
      </c>
      <c r="G1871" t="s">
        <v>403</v>
      </c>
      <c r="H1871" t="s">
        <v>8</v>
      </c>
      <c r="I1871" t="s">
        <v>17</v>
      </c>
      <c r="J1871" s="3">
        <v>44929</v>
      </c>
      <c r="K1871" s="3">
        <v>44877</v>
      </c>
      <c r="M1871" s="8" t="str">
        <f>IFERROR(IF(I1871="Booked",VLOOKUP(K1871,'FIN CAL LOOKUP'!$A:$J,7,1),IF(I1871="Complete",VLOOKUP(J1871,'FIN CAL LOOKUP'!$A:$J,7,1),VLOOKUP(D1871,'FIN CAL LOOKUP'!$A:$J,7,1))),"Not Applicable")</f>
        <v>JAN, FY23</v>
      </c>
      <c r="N1871" s="8" t="str">
        <f>IFERROR(IF(I1871="Booked",VLOOKUP(K1871,'FIN CAL LOOKUP'!$A:$J,10,1),IF(I1871="Complete",VLOOKUP(J1871,'FIN CAL LOOKUP'!$A:$J,10,1),VLOOKUP(D1871,'FIN CAL LOOKUP'!$A:$J,10,1))),"Not Applicable")</f>
        <v>Q3, FY23</v>
      </c>
    </row>
    <row r="1872" spans="1:14" x14ac:dyDescent="0.25">
      <c r="A1872" t="s">
        <v>30</v>
      </c>
      <c r="B1872" t="s">
        <v>156</v>
      </c>
      <c r="C1872" t="s">
        <v>32</v>
      </c>
      <c r="D1872" s="3">
        <v>44881</v>
      </c>
      <c r="E1872" t="s">
        <v>401</v>
      </c>
      <c r="F1872" t="s">
        <v>402</v>
      </c>
      <c r="G1872" t="s">
        <v>403</v>
      </c>
      <c r="H1872" t="s">
        <v>9</v>
      </c>
      <c r="I1872" t="s">
        <v>17</v>
      </c>
      <c r="J1872" s="3">
        <v>44898</v>
      </c>
      <c r="K1872" s="3">
        <v>44877</v>
      </c>
      <c r="M1872" s="8" t="str">
        <f>IFERROR(IF(I1872="Booked",VLOOKUP(K1872,'FIN CAL LOOKUP'!$A:$J,7,1),IF(I1872="Complete",VLOOKUP(J1872,'FIN CAL LOOKUP'!$A:$J,7,1),VLOOKUP(D1872,'FIN CAL LOOKUP'!$A:$J,7,1))),"Not Applicable")</f>
        <v>DEC, FY23</v>
      </c>
      <c r="N1872" s="8" t="str">
        <f>IFERROR(IF(I1872="Booked",VLOOKUP(K1872,'FIN CAL LOOKUP'!$A:$J,10,1),IF(I1872="Complete",VLOOKUP(J1872,'FIN CAL LOOKUP'!$A:$J,10,1),VLOOKUP(D1872,'FIN CAL LOOKUP'!$A:$J,10,1))),"Not Applicable")</f>
        <v>Q2, FY23</v>
      </c>
    </row>
    <row r="1873" spans="1:14" x14ac:dyDescent="0.25">
      <c r="A1873" t="s">
        <v>30</v>
      </c>
      <c r="B1873" t="s">
        <v>156</v>
      </c>
      <c r="C1873" t="s">
        <v>32</v>
      </c>
      <c r="D1873" s="3">
        <v>44881</v>
      </c>
      <c r="E1873" t="s">
        <v>401</v>
      </c>
      <c r="F1873" t="s">
        <v>402</v>
      </c>
      <c r="G1873" t="s">
        <v>403</v>
      </c>
      <c r="H1873" t="s">
        <v>10</v>
      </c>
      <c r="I1873" t="s">
        <v>17</v>
      </c>
      <c r="J1873" s="3">
        <v>44901</v>
      </c>
      <c r="K1873" s="3">
        <v>44877</v>
      </c>
      <c r="M1873" s="8" t="str">
        <f>IFERROR(IF(I1873="Booked",VLOOKUP(K1873,'FIN CAL LOOKUP'!$A:$J,7,1),IF(I1873="Complete",VLOOKUP(J1873,'FIN CAL LOOKUP'!$A:$J,7,1),VLOOKUP(D1873,'FIN CAL LOOKUP'!$A:$J,7,1))),"Not Applicable")</f>
        <v>DEC, FY23</v>
      </c>
      <c r="N1873" s="8" t="str">
        <f>IFERROR(IF(I1873="Booked",VLOOKUP(K1873,'FIN CAL LOOKUP'!$A:$J,10,1),IF(I1873="Complete",VLOOKUP(J1873,'FIN CAL LOOKUP'!$A:$J,10,1),VLOOKUP(D1873,'FIN CAL LOOKUP'!$A:$J,10,1))),"Not Applicable")</f>
        <v>Q2, FY23</v>
      </c>
    </row>
    <row r="1874" spans="1:14" x14ac:dyDescent="0.25">
      <c r="A1874" t="s">
        <v>30</v>
      </c>
      <c r="B1874" t="s">
        <v>156</v>
      </c>
      <c r="C1874" t="s">
        <v>32</v>
      </c>
      <c r="D1874" s="3">
        <v>44881</v>
      </c>
      <c r="E1874" t="s">
        <v>401</v>
      </c>
      <c r="F1874" t="s">
        <v>402</v>
      </c>
      <c r="G1874" t="s">
        <v>403</v>
      </c>
      <c r="H1874" t="s">
        <v>11</v>
      </c>
      <c r="I1874" t="s">
        <v>17</v>
      </c>
      <c r="J1874" s="3">
        <v>44929</v>
      </c>
      <c r="K1874" s="3">
        <v>44877</v>
      </c>
      <c r="M1874" s="8" t="str">
        <f>IFERROR(IF(I1874="Booked",VLOOKUP(K1874,'FIN CAL LOOKUP'!$A:$J,7,1),IF(I1874="Complete",VLOOKUP(J1874,'FIN CAL LOOKUP'!$A:$J,7,1),VLOOKUP(D1874,'FIN CAL LOOKUP'!$A:$J,7,1))),"Not Applicable")</f>
        <v>JAN, FY23</v>
      </c>
      <c r="N1874" s="8" t="str">
        <f>IFERROR(IF(I1874="Booked",VLOOKUP(K1874,'FIN CAL LOOKUP'!$A:$J,10,1),IF(I1874="Complete",VLOOKUP(J1874,'FIN CAL LOOKUP'!$A:$J,10,1),VLOOKUP(D1874,'FIN CAL LOOKUP'!$A:$J,10,1))),"Not Applicable")</f>
        <v>Q3, FY23</v>
      </c>
    </row>
    <row r="1875" spans="1:14" x14ac:dyDescent="0.25">
      <c r="A1875" t="s">
        <v>30</v>
      </c>
      <c r="B1875" t="s">
        <v>156</v>
      </c>
      <c r="C1875" t="s">
        <v>32</v>
      </c>
      <c r="D1875" s="3">
        <v>44879</v>
      </c>
      <c r="E1875" t="s">
        <v>405</v>
      </c>
      <c r="F1875" t="s">
        <v>406</v>
      </c>
      <c r="G1875" t="s">
        <v>407</v>
      </c>
      <c r="H1875" t="s">
        <v>4</v>
      </c>
      <c r="I1875" t="s">
        <v>17</v>
      </c>
      <c r="J1875" s="3">
        <v>45082</v>
      </c>
      <c r="K1875" s="3">
        <v>44875</v>
      </c>
      <c r="M1875" s="8" t="str">
        <f>IFERROR(IF(I1875="Booked",VLOOKUP(K1875,'FIN CAL LOOKUP'!$A:$J,7,1),IF(I1875="Complete",VLOOKUP(J1875,'FIN CAL LOOKUP'!$A:$J,7,1),VLOOKUP(D1875,'FIN CAL LOOKUP'!$A:$J,7,1))),"Not Applicable")</f>
        <v>JUN, FY23</v>
      </c>
      <c r="N1875" s="8" t="str">
        <f>IFERROR(IF(I1875="Booked",VLOOKUP(K1875,'FIN CAL LOOKUP'!$A:$J,10,1),IF(I1875="Complete",VLOOKUP(J1875,'FIN CAL LOOKUP'!$A:$J,10,1),VLOOKUP(D1875,'FIN CAL LOOKUP'!$A:$J,10,1))),"Not Applicable")</f>
        <v>Q4, FY23</v>
      </c>
    </row>
    <row r="1876" spans="1:14" x14ac:dyDescent="0.25">
      <c r="A1876" t="s">
        <v>30</v>
      </c>
      <c r="B1876" t="s">
        <v>156</v>
      </c>
      <c r="C1876" t="s">
        <v>32</v>
      </c>
      <c r="D1876" s="3">
        <v>44879</v>
      </c>
      <c r="E1876" t="s">
        <v>405</v>
      </c>
      <c r="F1876" t="s">
        <v>406</v>
      </c>
      <c r="G1876" t="s">
        <v>407</v>
      </c>
      <c r="H1876" t="s">
        <v>7</v>
      </c>
      <c r="I1876" t="s">
        <v>17</v>
      </c>
      <c r="J1876" s="3">
        <v>45082</v>
      </c>
      <c r="K1876" s="3">
        <v>44875</v>
      </c>
      <c r="M1876" s="8" t="str">
        <f>IFERROR(IF(I1876="Booked",VLOOKUP(K1876,'FIN CAL LOOKUP'!$A:$J,7,1),IF(I1876="Complete",VLOOKUP(J1876,'FIN CAL LOOKUP'!$A:$J,7,1),VLOOKUP(D1876,'FIN CAL LOOKUP'!$A:$J,7,1))),"Not Applicable")</f>
        <v>JUN, FY23</v>
      </c>
      <c r="N1876" s="8" t="str">
        <f>IFERROR(IF(I1876="Booked",VLOOKUP(K1876,'FIN CAL LOOKUP'!$A:$J,10,1),IF(I1876="Complete",VLOOKUP(J1876,'FIN CAL LOOKUP'!$A:$J,10,1),VLOOKUP(D1876,'FIN CAL LOOKUP'!$A:$J,10,1))),"Not Applicable")</f>
        <v>Q4, FY23</v>
      </c>
    </row>
    <row r="1877" spans="1:14" x14ac:dyDescent="0.25">
      <c r="A1877" t="s">
        <v>30</v>
      </c>
      <c r="B1877" t="s">
        <v>156</v>
      </c>
      <c r="C1877" t="s">
        <v>32</v>
      </c>
      <c r="D1877" s="3">
        <v>44879</v>
      </c>
      <c r="E1877" t="s">
        <v>405</v>
      </c>
      <c r="F1877" t="s">
        <v>406</v>
      </c>
      <c r="G1877" t="s">
        <v>407</v>
      </c>
      <c r="H1877" t="s">
        <v>1366</v>
      </c>
      <c r="I1877" t="s">
        <v>5</v>
      </c>
      <c r="J1877" s="3"/>
      <c r="K1877" s="3">
        <v>45785</v>
      </c>
      <c r="M1877" s="8" t="str">
        <f>IFERROR(IF(I1877="Booked",VLOOKUP(K1877,'FIN CAL LOOKUP'!$A:$J,7,1),IF(I1877="Complete",VLOOKUP(J1877,'FIN CAL LOOKUP'!$A:$J,7,1),VLOOKUP(D1877,'FIN CAL LOOKUP'!$A:$J,7,1))),"Not Applicable")</f>
        <v>MAY, FY25</v>
      </c>
      <c r="N1877" s="8" t="str">
        <f>IFERROR(IF(I1877="Booked",VLOOKUP(K1877,'FIN CAL LOOKUP'!$A:$J,10,1),IF(I1877="Complete",VLOOKUP(J1877,'FIN CAL LOOKUP'!$A:$J,10,1),VLOOKUP(D1877,'FIN CAL LOOKUP'!$A:$J,10,1))),"Not Applicable")</f>
        <v>Q4, FY25</v>
      </c>
    </row>
    <row r="1878" spans="1:14" x14ac:dyDescent="0.25">
      <c r="A1878" t="s">
        <v>30</v>
      </c>
      <c r="B1878" t="s">
        <v>156</v>
      </c>
      <c r="C1878" t="s">
        <v>32</v>
      </c>
      <c r="D1878" s="3">
        <v>44879</v>
      </c>
      <c r="E1878" t="s">
        <v>405</v>
      </c>
      <c r="F1878" t="s">
        <v>406</v>
      </c>
      <c r="G1878" t="s">
        <v>407</v>
      </c>
      <c r="H1878" t="s">
        <v>1366</v>
      </c>
      <c r="I1878" t="s">
        <v>17</v>
      </c>
      <c r="J1878" s="3">
        <v>45464</v>
      </c>
      <c r="K1878" s="3">
        <v>45351</v>
      </c>
      <c r="M1878" s="8" t="str">
        <f>IFERROR(IF(I1878="Booked",VLOOKUP(K1878,'FIN CAL LOOKUP'!$A:$J,7,1),IF(I1878="Complete",VLOOKUP(J1878,'FIN CAL LOOKUP'!$A:$J,7,1),VLOOKUP(D1878,'FIN CAL LOOKUP'!$A:$J,7,1))),"Not Applicable")</f>
        <v>JUN, FY24</v>
      </c>
      <c r="N1878" s="8" t="str">
        <f>IFERROR(IF(I1878="Booked",VLOOKUP(K1878,'FIN CAL LOOKUP'!$A:$J,10,1),IF(I1878="Complete",VLOOKUP(J1878,'FIN CAL LOOKUP'!$A:$J,10,1),VLOOKUP(D1878,'FIN CAL LOOKUP'!$A:$J,10,1))),"Not Applicable")</f>
        <v>Q4, FY24</v>
      </c>
    </row>
    <row r="1879" spans="1:14" x14ac:dyDescent="0.25">
      <c r="A1879" t="s">
        <v>30</v>
      </c>
      <c r="B1879" t="s">
        <v>156</v>
      </c>
      <c r="C1879" t="s">
        <v>32</v>
      </c>
      <c r="D1879" s="3">
        <v>44879</v>
      </c>
      <c r="E1879" t="s">
        <v>405</v>
      </c>
      <c r="F1879" t="s">
        <v>406</v>
      </c>
      <c r="G1879" t="s">
        <v>407</v>
      </c>
      <c r="H1879" t="s">
        <v>1367</v>
      </c>
      <c r="I1879" t="s">
        <v>18</v>
      </c>
      <c r="J1879" s="3"/>
      <c r="K1879" s="3">
        <v>45351</v>
      </c>
      <c r="M1879" s="8" t="str">
        <f>IFERROR(IF(I1879="Booked",VLOOKUP(K1879,'FIN CAL LOOKUP'!$A:$J,7,1),IF(I1879="Complete",VLOOKUP(J1879,'FIN CAL LOOKUP'!$A:$J,7,1),VLOOKUP(D1879,'FIN CAL LOOKUP'!$A:$J,7,1))),"Not Applicable")</f>
        <v>NOV, FY23</v>
      </c>
      <c r="N1879" s="8" t="str">
        <f>IFERROR(IF(I1879="Booked",VLOOKUP(K1879,'FIN CAL LOOKUP'!$A:$J,10,1),IF(I1879="Complete",VLOOKUP(J1879,'FIN CAL LOOKUP'!$A:$J,10,1),VLOOKUP(D1879,'FIN CAL LOOKUP'!$A:$J,10,1))),"Not Applicable")</f>
        <v>Q2, FY23</v>
      </c>
    </row>
    <row r="1880" spans="1:14" x14ac:dyDescent="0.25">
      <c r="A1880" t="s">
        <v>30</v>
      </c>
      <c r="B1880" t="s">
        <v>156</v>
      </c>
      <c r="C1880" t="s">
        <v>32</v>
      </c>
      <c r="D1880" s="3">
        <v>44879</v>
      </c>
      <c r="E1880" t="s">
        <v>405</v>
      </c>
      <c r="F1880" t="s">
        <v>406</v>
      </c>
      <c r="G1880" t="s">
        <v>407</v>
      </c>
      <c r="H1880" t="s">
        <v>1368</v>
      </c>
      <c r="I1880" t="s">
        <v>5</v>
      </c>
      <c r="J1880" s="3"/>
      <c r="K1880" s="3">
        <v>45785</v>
      </c>
      <c r="M1880" s="8" t="str">
        <f>IFERROR(IF(I1880="Booked",VLOOKUP(K1880,'FIN CAL LOOKUP'!$A:$J,7,1),IF(I1880="Complete",VLOOKUP(J1880,'FIN CAL LOOKUP'!$A:$J,7,1),VLOOKUP(D1880,'FIN CAL LOOKUP'!$A:$J,7,1))),"Not Applicable")</f>
        <v>MAY, FY25</v>
      </c>
      <c r="N1880" s="8" t="str">
        <f>IFERROR(IF(I1880="Booked",VLOOKUP(K1880,'FIN CAL LOOKUP'!$A:$J,10,1),IF(I1880="Complete",VLOOKUP(J1880,'FIN CAL LOOKUP'!$A:$J,10,1),VLOOKUP(D1880,'FIN CAL LOOKUP'!$A:$J,10,1))),"Not Applicable")</f>
        <v>Q4, FY25</v>
      </c>
    </row>
    <row r="1881" spans="1:14" x14ac:dyDescent="0.25">
      <c r="A1881" t="s">
        <v>30</v>
      </c>
      <c r="B1881" t="s">
        <v>156</v>
      </c>
      <c r="C1881" t="s">
        <v>32</v>
      </c>
      <c r="D1881" s="3">
        <v>44879</v>
      </c>
      <c r="E1881" t="s">
        <v>405</v>
      </c>
      <c r="F1881" t="s">
        <v>406</v>
      </c>
      <c r="G1881" t="s">
        <v>407</v>
      </c>
      <c r="H1881" t="s">
        <v>1368</v>
      </c>
      <c r="I1881" t="s">
        <v>17</v>
      </c>
      <c r="J1881" s="3">
        <v>45464</v>
      </c>
      <c r="K1881" s="3">
        <v>45351</v>
      </c>
      <c r="M1881" s="8" t="str">
        <f>IFERROR(IF(I1881="Booked",VLOOKUP(K1881,'FIN CAL LOOKUP'!$A:$J,7,1),IF(I1881="Complete",VLOOKUP(J1881,'FIN CAL LOOKUP'!$A:$J,7,1),VLOOKUP(D1881,'FIN CAL LOOKUP'!$A:$J,7,1))),"Not Applicable")</f>
        <v>JUN, FY24</v>
      </c>
      <c r="N1881" s="8" t="str">
        <f>IFERROR(IF(I1881="Booked",VLOOKUP(K1881,'FIN CAL LOOKUP'!$A:$J,10,1),IF(I1881="Complete",VLOOKUP(J1881,'FIN CAL LOOKUP'!$A:$J,10,1),VLOOKUP(D1881,'FIN CAL LOOKUP'!$A:$J,10,1))),"Not Applicable")</f>
        <v>Q4, FY24</v>
      </c>
    </row>
    <row r="1882" spans="1:14" x14ac:dyDescent="0.25">
      <c r="A1882" t="s">
        <v>30</v>
      </c>
      <c r="B1882" t="s">
        <v>156</v>
      </c>
      <c r="C1882" t="s">
        <v>32</v>
      </c>
      <c r="D1882" s="3">
        <v>44879</v>
      </c>
      <c r="E1882" t="s">
        <v>405</v>
      </c>
      <c r="F1882" t="s">
        <v>406</v>
      </c>
      <c r="G1882" t="s">
        <v>407</v>
      </c>
      <c r="H1882" t="s">
        <v>1369</v>
      </c>
      <c r="I1882" t="s">
        <v>5</v>
      </c>
      <c r="J1882" s="3"/>
      <c r="K1882" s="3">
        <v>45785</v>
      </c>
      <c r="M1882" s="8" t="str">
        <f>IFERROR(IF(I1882="Booked",VLOOKUP(K1882,'FIN CAL LOOKUP'!$A:$J,7,1),IF(I1882="Complete",VLOOKUP(J1882,'FIN CAL LOOKUP'!$A:$J,7,1),VLOOKUP(D1882,'FIN CAL LOOKUP'!$A:$J,7,1))),"Not Applicable")</f>
        <v>MAY, FY25</v>
      </c>
      <c r="N1882" s="8" t="str">
        <f>IFERROR(IF(I1882="Booked",VLOOKUP(K1882,'FIN CAL LOOKUP'!$A:$J,10,1),IF(I1882="Complete",VLOOKUP(J1882,'FIN CAL LOOKUP'!$A:$J,10,1),VLOOKUP(D1882,'FIN CAL LOOKUP'!$A:$J,10,1))),"Not Applicable")</f>
        <v>Q4, FY25</v>
      </c>
    </row>
    <row r="1883" spans="1:14" x14ac:dyDescent="0.25">
      <c r="A1883" t="s">
        <v>30</v>
      </c>
      <c r="B1883" t="s">
        <v>156</v>
      </c>
      <c r="C1883" t="s">
        <v>32</v>
      </c>
      <c r="D1883" s="3">
        <v>44879</v>
      </c>
      <c r="E1883" t="s">
        <v>405</v>
      </c>
      <c r="F1883" t="s">
        <v>406</v>
      </c>
      <c r="G1883" t="s">
        <v>407</v>
      </c>
      <c r="H1883" t="s">
        <v>1369</v>
      </c>
      <c r="I1883" t="s">
        <v>17</v>
      </c>
      <c r="J1883" s="3">
        <v>45464</v>
      </c>
      <c r="K1883" s="3">
        <v>45351</v>
      </c>
      <c r="M1883" s="8" t="str">
        <f>IFERROR(IF(I1883="Booked",VLOOKUP(K1883,'FIN CAL LOOKUP'!$A:$J,7,1),IF(I1883="Complete",VLOOKUP(J1883,'FIN CAL LOOKUP'!$A:$J,7,1),VLOOKUP(D1883,'FIN CAL LOOKUP'!$A:$J,7,1))),"Not Applicable")</f>
        <v>JUN, FY24</v>
      </c>
      <c r="N1883" s="8" t="str">
        <f>IFERROR(IF(I1883="Booked",VLOOKUP(K1883,'FIN CAL LOOKUP'!$A:$J,10,1),IF(I1883="Complete",VLOOKUP(J1883,'FIN CAL LOOKUP'!$A:$J,10,1),VLOOKUP(D1883,'FIN CAL LOOKUP'!$A:$J,10,1))),"Not Applicable")</f>
        <v>Q4, FY24</v>
      </c>
    </row>
    <row r="1884" spans="1:14" x14ac:dyDescent="0.25">
      <c r="A1884" t="s">
        <v>30</v>
      </c>
      <c r="B1884" t="s">
        <v>156</v>
      </c>
      <c r="C1884" t="s">
        <v>32</v>
      </c>
      <c r="D1884" s="3">
        <v>44879</v>
      </c>
      <c r="E1884" t="s">
        <v>405</v>
      </c>
      <c r="F1884" t="s">
        <v>406</v>
      </c>
      <c r="G1884" t="s">
        <v>407</v>
      </c>
      <c r="H1884" t="s">
        <v>1370</v>
      </c>
      <c r="I1884" t="s">
        <v>5</v>
      </c>
      <c r="J1884" s="3"/>
      <c r="K1884" s="3">
        <v>45785</v>
      </c>
      <c r="M1884" s="8" t="str">
        <f>IFERROR(IF(I1884="Booked",VLOOKUP(K1884,'FIN CAL LOOKUP'!$A:$J,7,1),IF(I1884="Complete",VLOOKUP(J1884,'FIN CAL LOOKUP'!$A:$J,7,1),VLOOKUP(D1884,'FIN CAL LOOKUP'!$A:$J,7,1))),"Not Applicable")</f>
        <v>MAY, FY25</v>
      </c>
      <c r="N1884" s="8" t="str">
        <f>IFERROR(IF(I1884="Booked",VLOOKUP(K1884,'FIN CAL LOOKUP'!$A:$J,10,1),IF(I1884="Complete",VLOOKUP(J1884,'FIN CAL LOOKUP'!$A:$J,10,1),VLOOKUP(D1884,'FIN CAL LOOKUP'!$A:$J,10,1))),"Not Applicable")</f>
        <v>Q4, FY25</v>
      </c>
    </row>
    <row r="1885" spans="1:14" x14ac:dyDescent="0.25">
      <c r="A1885" t="s">
        <v>30</v>
      </c>
      <c r="B1885" t="s">
        <v>156</v>
      </c>
      <c r="C1885" t="s">
        <v>32</v>
      </c>
      <c r="D1885" s="3">
        <v>44879</v>
      </c>
      <c r="E1885" t="s">
        <v>405</v>
      </c>
      <c r="F1885" t="s">
        <v>406</v>
      </c>
      <c r="G1885" t="s">
        <v>407</v>
      </c>
      <c r="H1885" t="s">
        <v>1370</v>
      </c>
      <c r="I1885" t="s">
        <v>17</v>
      </c>
      <c r="J1885" s="3">
        <v>45464</v>
      </c>
      <c r="K1885" s="3">
        <v>45351</v>
      </c>
      <c r="M1885" s="8" t="str">
        <f>IFERROR(IF(I1885="Booked",VLOOKUP(K1885,'FIN CAL LOOKUP'!$A:$J,7,1),IF(I1885="Complete",VLOOKUP(J1885,'FIN CAL LOOKUP'!$A:$J,7,1),VLOOKUP(D1885,'FIN CAL LOOKUP'!$A:$J,7,1))),"Not Applicable")</f>
        <v>JUN, FY24</v>
      </c>
      <c r="N1885" s="8" t="str">
        <f>IFERROR(IF(I1885="Booked",VLOOKUP(K1885,'FIN CAL LOOKUP'!$A:$J,10,1),IF(I1885="Complete",VLOOKUP(J1885,'FIN CAL LOOKUP'!$A:$J,10,1),VLOOKUP(D1885,'FIN CAL LOOKUP'!$A:$J,10,1))),"Not Applicable")</f>
        <v>Q4, FY24</v>
      </c>
    </row>
    <row r="1886" spans="1:14" x14ac:dyDescent="0.25">
      <c r="A1886" t="s">
        <v>30</v>
      </c>
      <c r="B1886" t="s">
        <v>156</v>
      </c>
      <c r="C1886" t="s">
        <v>32</v>
      </c>
      <c r="D1886" s="3">
        <v>44879</v>
      </c>
      <c r="E1886" t="s">
        <v>405</v>
      </c>
      <c r="F1886" t="s">
        <v>406</v>
      </c>
      <c r="G1886" t="s">
        <v>407</v>
      </c>
      <c r="H1886" t="s">
        <v>8</v>
      </c>
      <c r="I1886" t="s">
        <v>17</v>
      </c>
      <c r="J1886" s="3">
        <v>44901</v>
      </c>
      <c r="K1886" s="3">
        <v>44875</v>
      </c>
      <c r="M1886" s="8" t="str">
        <f>IFERROR(IF(I1886="Booked",VLOOKUP(K1886,'FIN CAL LOOKUP'!$A:$J,7,1),IF(I1886="Complete",VLOOKUP(J1886,'FIN CAL LOOKUP'!$A:$J,7,1),VLOOKUP(D1886,'FIN CAL LOOKUP'!$A:$J,7,1))),"Not Applicable")</f>
        <v>DEC, FY23</v>
      </c>
      <c r="N1886" s="8" t="str">
        <f>IFERROR(IF(I1886="Booked",VLOOKUP(K1886,'FIN CAL LOOKUP'!$A:$J,10,1),IF(I1886="Complete",VLOOKUP(J1886,'FIN CAL LOOKUP'!$A:$J,10,1),VLOOKUP(D1886,'FIN CAL LOOKUP'!$A:$J,10,1))),"Not Applicable")</f>
        <v>Q2, FY23</v>
      </c>
    </row>
    <row r="1887" spans="1:14" x14ac:dyDescent="0.25">
      <c r="A1887" t="s">
        <v>30</v>
      </c>
      <c r="B1887" t="s">
        <v>156</v>
      </c>
      <c r="C1887" t="s">
        <v>32</v>
      </c>
      <c r="D1887" s="3">
        <v>44879</v>
      </c>
      <c r="E1887" t="s">
        <v>405</v>
      </c>
      <c r="F1887" t="s">
        <v>406</v>
      </c>
      <c r="G1887" t="s">
        <v>407</v>
      </c>
      <c r="H1887" t="s">
        <v>9</v>
      </c>
      <c r="I1887" t="s">
        <v>17</v>
      </c>
      <c r="J1887" s="3">
        <v>45082</v>
      </c>
      <c r="K1887" s="3">
        <v>44875</v>
      </c>
      <c r="M1887" s="8" t="str">
        <f>IFERROR(IF(I1887="Booked",VLOOKUP(K1887,'FIN CAL LOOKUP'!$A:$J,7,1),IF(I1887="Complete",VLOOKUP(J1887,'FIN CAL LOOKUP'!$A:$J,7,1),VLOOKUP(D1887,'FIN CAL LOOKUP'!$A:$J,7,1))),"Not Applicable")</f>
        <v>JUN, FY23</v>
      </c>
      <c r="N1887" s="8" t="str">
        <f>IFERROR(IF(I1887="Booked",VLOOKUP(K1887,'FIN CAL LOOKUP'!$A:$J,10,1),IF(I1887="Complete",VLOOKUP(J1887,'FIN CAL LOOKUP'!$A:$J,10,1),VLOOKUP(D1887,'FIN CAL LOOKUP'!$A:$J,10,1))),"Not Applicable")</f>
        <v>Q4, FY23</v>
      </c>
    </row>
    <row r="1888" spans="1:14" x14ac:dyDescent="0.25">
      <c r="A1888" t="s">
        <v>30</v>
      </c>
      <c r="B1888" t="s">
        <v>156</v>
      </c>
      <c r="C1888" t="s">
        <v>32</v>
      </c>
      <c r="D1888" s="3">
        <v>44879</v>
      </c>
      <c r="E1888" t="s">
        <v>405</v>
      </c>
      <c r="F1888" t="s">
        <v>406</v>
      </c>
      <c r="G1888" t="s">
        <v>407</v>
      </c>
      <c r="H1888" t="s">
        <v>10</v>
      </c>
      <c r="I1888" t="s">
        <v>17</v>
      </c>
      <c r="J1888" s="3">
        <v>44901</v>
      </c>
      <c r="K1888" s="3">
        <v>44875</v>
      </c>
      <c r="M1888" s="8" t="str">
        <f>IFERROR(IF(I1888="Booked",VLOOKUP(K1888,'FIN CAL LOOKUP'!$A:$J,7,1),IF(I1888="Complete",VLOOKUP(J1888,'FIN CAL LOOKUP'!$A:$J,7,1),VLOOKUP(D1888,'FIN CAL LOOKUP'!$A:$J,7,1))),"Not Applicable")</f>
        <v>DEC, FY23</v>
      </c>
      <c r="N1888" s="8" t="str">
        <f>IFERROR(IF(I1888="Booked",VLOOKUP(K1888,'FIN CAL LOOKUP'!$A:$J,10,1),IF(I1888="Complete",VLOOKUP(J1888,'FIN CAL LOOKUP'!$A:$J,10,1),VLOOKUP(D1888,'FIN CAL LOOKUP'!$A:$J,10,1))),"Not Applicable")</f>
        <v>Q2, FY23</v>
      </c>
    </row>
    <row r="1889" spans="1:14" x14ac:dyDescent="0.25">
      <c r="A1889" t="s">
        <v>30</v>
      </c>
      <c r="B1889" t="s">
        <v>156</v>
      </c>
      <c r="C1889" t="s">
        <v>32</v>
      </c>
      <c r="D1889" s="3">
        <v>44879</v>
      </c>
      <c r="E1889" t="s">
        <v>405</v>
      </c>
      <c r="F1889" t="s">
        <v>406</v>
      </c>
      <c r="G1889" t="s">
        <v>407</v>
      </c>
      <c r="H1889" t="s">
        <v>11</v>
      </c>
      <c r="I1889" t="s">
        <v>17</v>
      </c>
      <c r="J1889" s="3">
        <v>44887</v>
      </c>
      <c r="K1889" s="3">
        <v>44875</v>
      </c>
      <c r="M1889" s="8" t="str">
        <f>IFERROR(IF(I1889="Booked",VLOOKUP(K1889,'FIN CAL LOOKUP'!$A:$J,7,1),IF(I1889="Complete",VLOOKUP(J1889,'FIN CAL LOOKUP'!$A:$J,7,1),VLOOKUP(D1889,'FIN CAL LOOKUP'!$A:$J,7,1))),"Not Applicable")</f>
        <v>NOV, FY23</v>
      </c>
      <c r="N1889" s="8" t="str">
        <f>IFERROR(IF(I1889="Booked",VLOOKUP(K1889,'FIN CAL LOOKUP'!$A:$J,10,1),IF(I1889="Complete",VLOOKUP(J1889,'FIN CAL LOOKUP'!$A:$J,10,1),VLOOKUP(D1889,'FIN CAL LOOKUP'!$A:$J,10,1))),"Not Applicable")</f>
        <v>Q2, FY23</v>
      </c>
    </row>
    <row r="1890" spans="1:14" x14ac:dyDescent="0.25">
      <c r="A1890" t="s">
        <v>41</v>
      </c>
      <c r="B1890" t="s">
        <v>485</v>
      </c>
      <c r="C1890" t="s">
        <v>124</v>
      </c>
      <c r="D1890" s="3">
        <v>44879</v>
      </c>
      <c r="E1890" t="s">
        <v>411</v>
      </c>
      <c r="F1890" t="s">
        <v>412</v>
      </c>
      <c r="G1890" t="s">
        <v>413</v>
      </c>
      <c r="H1890" t="s">
        <v>4</v>
      </c>
      <c r="I1890" t="s">
        <v>17</v>
      </c>
      <c r="J1890" s="3">
        <v>45090</v>
      </c>
      <c r="K1890" s="3">
        <v>44876</v>
      </c>
      <c r="M1890" s="8" t="str">
        <f>IFERROR(IF(I1890="Booked",VLOOKUP(K1890,'FIN CAL LOOKUP'!$A:$J,7,1),IF(I1890="Complete",VLOOKUP(J1890,'FIN CAL LOOKUP'!$A:$J,7,1),VLOOKUP(D1890,'FIN CAL LOOKUP'!$A:$J,7,1))),"Not Applicable")</f>
        <v>JUN, FY23</v>
      </c>
      <c r="N1890" s="8" t="str">
        <f>IFERROR(IF(I1890="Booked",VLOOKUP(K1890,'FIN CAL LOOKUP'!$A:$J,10,1),IF(I1890="Complete",VLOOKUP(J1890,'FIN CAL LOOKUP'!$A:$J,10,1),VLOOKUP(D1890,'FIN CAL LOOKUP'!$A:$J,10,1))),"Not Applicable")</f>
        <v>Q4, FY23</v>
      </c>
    </row>
    <row r="1891" spans="1:14" x14ac:dyDescent="0.25">
      <c r="A1891" t="s">
        <v>41</v>
      </c>
      <c r="B1891" t="s">
        <v>485</v>
      </c>
      <c r="C1891" t="s">
        <v>124</v>
      </c>
      <c r="D1891" s="3">
        <v>44879</v>
      </c>
      <c r="E1891" t="s">
        <v>411</v>
      </c>
      <c r="F1891" t="s">
        <v>412</v>
      </c>
      <c r="G1891" t="s">
        <v>413</v>
      </c>
      <c r="H1891" t="s">
        <v>7</v>
      </c>
      <c r="I1891" t="s">
        <v>17</v>
      </c>
      <c r="J1891" s="3">
        <v>45090</v>
      </c>
      <c r="K1891" s="3">
        <v>44876</v>
      </c>
      <c r="M1891" s="8" t="str">
        <f>IFERROR(IF(I1891="Booked",VLOOKUP(K1891,'FIN CAL LOOKUP'!$A:$J,7,1),IF(I1891="Complete",VLOOKUP(J1891,'FIN CAL LOOKUP'!$A:$J,7,1),VLOOKUP(D1891,'FIN CAL LOOKUP'!$A:$J,7,1))),"Not Applicable")</f>
        <v>JUN, FY23</v>
      </c>
      <c r="N1891" s="8" t="str">
        <f>IFERROR(IF(I1891="Booked",VLOOKUP(K1891,'FIN CAL LOOKUP'!$A:$J,10,1),IF(I1891="Complete",VLOOKUP(J1891,'FIN CAL LOOKUP'!$A:$J,10,1),VLOOKUP(D1891,'FIN CAL LOOKUP'!$A:$J,10,1))),"Not Applicable")</f>
        <v>Q4, FY23</v>
      </c>
    </row>
    <row r="1892" spans="1:14" x14ac:dyDescent="0.25">
      <c r="A1892" t="s">
        <v>41</v>
      </c>
      <c r="B1892" t="s">
        <v>485</v>
      </c>
      <c r="C1892" t="s">
        <v>124</v>
      </c>
      <c r="D1892" s="3">
        <v>44879</v>
      </c>
      <c r="E1892" t="s">
        <v>414</v>
      </c>
      <c r="F1892" t="s">
        <v>415</v>
      </c>
      <c r="G1892" t="s">
        <v>416</v>
      </c>
      <c r="H1892" t="s">
        <v>4</v>
      </c>
      <c r="I1892" t="s">
        <v>17</v>
      </c>
      <c r="J1892" s="3">
        <v>45088</v>
      </c>
      <c r="K1892" s="3">
        <v>44874</v>
      </c>
      <c r="M1892" s="8" t="str">
        <f>IFERROR(IF(I1892="Booked",VLOOKUP(K1892,'FIN CAL LOOKUP'!$A:$J,7,1),IF(I1892="Complete",VLOOKUP(J1892,'FIN CAL LOOKUP'!$A:$J,7,1),VLOOKUP(D1892,'FIN CAL LOOKUP'!$A:$J,7,1))),"Not Applicable")</f>
        <v>JUN, FY23</v>
      </c>
      <c r="N1892" s="8" t="str">
        <f>IFERROR(IF(I1892="Booked",VLOOKUP(K1892,'FIN CAL LOOKUP'!$A:$J,10,1),IF(I1892="Complete",VLOOKUP(J1892,'FIN CAL LOOKUP'!$A:$J,10,1),VLOOKUP(D1892,'FIN CAL LOOKUP'!$A:$J,10,1))),"Not Applicable")</f>
        <v>Q4, FY23</v>
      </c>
    </row>
    <row r="1893" spans="1:14" x14ac:dyDescent="0.25">
      <c r="A1893" t="s">
        <v>41</v>
      </c>
      <c r="B1893" t="s">
        <v>485</v>
      </c>
      <c r="C1893" t="s">
        <v>124</v>
      </c>
      <c r="D1893" s="3">
        <v>44879</v>
      </c>
      <c r="E1893" t="s">
        <v>414</v>
      </c>
      <c r="F1893" t="s">
        <v>415</v>
      </c>
      <c r="G1893" t="s">
        <v>416</v>
      </c>
      <c r="H1893" t="s">
        <v>7</v>
      </c>
      <c r="I1893" t="s">
        <v>17</v>
      </c>
      <c r="J1893" s="3">
        <v>45088</v>
      </c>
      <c r="K1893" s="3">
        <v>44874</v>
      </c>
      <c r="M1893" s="8" t="str">
        <f>IFERROR(IF(I1893="Booked",VLOOKUP(K1893,'FIN CAL LOOKUP'!$A:$J,7,1),IF(I1893="Complete",VLOOKUP(J1893,'FIN CAL LOOKUP'!$A:$J,7,1),VLOOKUP(D1893,'FIN CAL LOOKUP'!$A:$J,7,1))),"Not Applicable")</f>
        <v>JUN, FY23</v>
      </c>
      <c r="N1893" s="8" t="str">
        <f>IFERROR(IF(I1893="Booked",VLOOKUP(K1893,'FIN CAL LOOKUP'!$A:$J,10,1),IF(I1893="Complete",VLOOKUP(J1893,'FIN CAL LOOKUP'!$A:$J,10,1),VLOOKUP(D1893,'FIN CAL LOOKUP'!$A:$J,10,1))),"Not Applicable")</f>
        <v>Q4, FY23</v>
      </c>
    </row>
    <row r="1894" spans="1:14" x14ac:dyDescent="0.25">
      <c r="A1894" t="s">
        <v>41</v>
      </c>
      <c r="B1894" t="s">
        <v>42</v>
      </c>
      <c r="C1894" t="s">
        <v>124</v>
      </c>
      <c r="D1894" s="3">
        <v>44879</v>
      </c>
      <c r="E1894" t="s">
        <v>408</v>
      </c>
      <c r="F1894" t="s">
        <v>409</v>
      </c>
      <c r="G1894" t="s">
        <v>410</v>
      </c>
      <c r="H1894" t="s">
        <v>4</v>
      </c>
      <c r="I1894" t="s">
        <v>17</v>
      </c>
      <c r="J1894" s="3">
        <v>45090</v>
      </c>
      <c r="K1894" s="3">
        <v>44875</v>
      </c>
      <c r="M1894" s="8" t="str">
        <f>IFERROR(IF(I1894="Booked",VLOOKUP(K1894,'FIN CAL LOOKUP'!$A:$J,7,1),IF(I1894="Complete",VLOOKUP(J1894,'FIN CAL LOOKUP'!$A:$J,7,1),VLOOKUP(D1894,'FIN CAL LOOKUP'!$A:$J,7,1))),"Not Applicable")</f>
        <v>JUN, FY23</v>
      </c>
      <c r="N1894" s="8" t="str">
        <f>IFERROR(IF(I1894="Booked",VLOOKUP(K1894,'FIN CAL LOOKUP'!$A:$J,10,1),IF(I1894="Complete",VLOOKUP(J1894,'FIN CAL LOOKUP'!$A:$J,10,1),VLOOKUP(D1894,'FIN CAL LOOKUP'!$A:$J,10,1))),"Not Applicable")</f>
        <v>Q4, FY23</v>
      </c>
    </row>
    <row r="1895" spans="1:14" x14ac:dyDescent="0.25">
      <c r="A1895" t="s">
        <v>41</v>
      </c>
      <c r="B1895" t="s">
        <v>42</v>
      </c>
      <c r="C1895" t="s">
        <v>124</v>
      </c>
      <c r="D1895" s="3">
        <v>44879</v>
      </c>
      <c r="E1895" t="s">
        <v>408</v>
      </c>
      <c r="F1895" t="s">
        <v>409</v>
      </c>
      <c r="G1895" t="s">
        <v>410</v>
      </c>
      <c r="H1895" t="s">
        <v>7</v>
      </c>
      <c r="I1895" t="s">
        <v>17</v>
      </c>
      <c r="J1895" s="3">
        <v>45090</v>
      </c>
      <c r="K1895" s="3">
        <v>44875</v>
      </c>
      <c r="M1895" s="8" t="str">
        <f>IFERROR(IF(I1895="Booked",VLOOKUP(K1895,'FIN CAL LOOKUP'!$A:$J,7,1),IF(I1895="Complete",VLOOKUP(J1895,'FIN CAL LOOKUP'!$A:$J,7,1),VLOOKUP(D1895,'FIN CAL LOOKUP'!$A:$J,7,1))),"Not Applicable")</f>
        <v>JUN, FY23</v>
      </c>
      <c r="N1895" s="8" t="str">
        <f>IFERROR(IF(I1895="Booked",VLOOKUP(K1895,'FIN CAL LOOKUP'!$A:$J,10,1),IF(I1895="Complete",VLOOKUP(J1895,'FIN CAL LOOKUP'!$A:$J,10,1),VLOOKUP(D1895,'FIN CAL LOOKUP'!$A:$J,10,1))),"Not Applicable")</f>
        <v>Q4, FY23</v>
      </c>
    </row>
    <row r="1896" spans="1:14" x14ac:dyDescent="0.25">
      <c r="A1896" t="s">
        <v>41</v>
      </c>
      <c r="B1896" t="s">
        <v>42</v>
      </c>
      <c r="C1896" t="s">
        <v>124</v>
      </c>
      <c r="D1896" s="3">
        <v>44879</v>
      </c>
      <c r="E1896" t="s">
        <v>417</v>
      </c>
      <c r="F1896" t="s">
        <v>418</v>
      </c>
      <c r="G1896" t="s">
        <v>419</v>
      </c>
      <c r="H1896" t="s">
        <v>4</v>
      </c>
      <c r="I1896" t="s">
        <v>17</v>
      </c>
      <c r="J1896" s="3">
        <v>45377</v>
      </c>
      <c r="K1896" s="3">
        <v>44875</v>
      </c>
      <c r="M1896" s="8" t="str">
        <f>IFERROR(IF(I1896="Booked",VLOOKUP(K1896,'FIN CAL LOOKUP'!$A:$J,7,1),IF(I1896="Complete",VLOOKUP(J1896,'FIN CAL LOOKUP'!$A:$J,7,1),VLOOKUP(D1896,'FIN CAL LOOKUP'!$A:$J,7,1))),"Not Applicable")</f>
        <v>APR, FY24</v>
      </c>
      <c r="N1896" s="8" t="str">
        <f>IFERROR(IF(I1896="Booked",VLOOKUP(K1896,'FIN CAL LOOKUP'!$A:$J,10,1),IF(I1896="Complete",VLOOKUP(J1896,'FIN CAL LOOKUP'!$A:$J,10,1),VLOOKUP(D1896,'FIN CAL LOOKUP'!$A:$J,10,1))),"Not Applicable")</f>
        <v>Q4, FY24</v>
      </c>
    </row>
    <row r="1897" spans="1:14" x14ac:dyDescent="0.25">
      <c r="A1897" t="s">
        <v>41</v>
      </c>
      <c r="B1897" t="s">
        <v>42</v>
      </c>
      <c r="C1897" t="s">
        <v>124</v>
      </c>
      <c r="D1897" s="3">
        <v>44879</v>
      </c>
      <c r="E1897" t="s">
        <v>417</v>
      </c>
      <c r="F1897" t="s">
        <v>418</v>
      </c>
      <c r="G1897" t="s">
        <v>419</v>
      </c>
      <c r="H1897" t="s">
        <v>7</v>
      </c>
      <c r="I1897" t="s">
        <v>17</v>
      </c>
      <c r="J1897" s="3">
        <v>45090</v>
      </c>
      <c r="K1897" s="3">
        <v>44875</v>
      </c>
      <c r="M1897" s="8" t="str">
        <f>IFERROR(IF(I1897="Booked",VLOOKUP(K1897,'FIN CAL LOOKUP'!$A:$J,7,1),IF(I1897="Complete",VLOOKUP(J1897,'FIN CAL LOOKUP'!$A:$J,7,1),VLOOKUP(D1897,'FIN CAL LOOKUP'!$A:$J,7,1))),"Not Applicable")</f>
        <v>JUN, FY23</v>
      </c>
      <c r="N1897" s="8" t="str">
        <f>IFERROR(IF(I1897="Booked",VLOOKUP(K1897,'FIN CAL LOOKUP'!$A:$J,10,1),IF(I1897="Complete",VLOOKUP(J1897,'FIN CAL LOOKUP'!$A:$J,10,1),VLOOKUP(D1897,'FIN CAL LOOKUP'!$A:$J,10,1))),"Not Applicable")</f>
        <v>Q4, FY23</v>
      </c>
    </row>
    <row r="1898" spans="1:14" x14ac:dyDescent="0.25">
      <c r="A1898" t="s">
        <v>24</v>
      </c>
      <c r="B1898" t="s">
        <v>1363</v>
      </c>
      <c r="C1898" t="s">
        <v>16</v>
      </c>
      <c r="D1898" s="3">
        <v>44851</v>
      </c>
      <c r="E1898" t="s">
        <v>421</v>
      </c>
      <c r="F1898" t="s">
        <v>422</v>
      </c>
      <c r="G1898" t="s">
        <v>423</v>
      </c>
      <c r="H1898" t="s">
        <v>4</v>
      </c>
      <c r="I1898" t="s">
        <v>17</v>
      </c>
      <c r="J1898" s="3">
        <v>44851</v>
      </c>
      <c r="K1898" s="3">
        <v>44846</v>
      </c>
      <c r="M1898" s="8" t="str">
        <f>IFERROR(IF(I1898="Booked",VLOOKUP(K1898,'FIN CAL LOOKUP'!$A:$J,7,1),IF(I1898="Complete",VLOOKUP(J1898,'FIN CAL LOOKUP'!$A:$J,7,1),VLOOKUP(D1898,'FIN CAL LOOKUP'!$A:$J,7,1))),"Not Applicable")</f>
        <v>OCT, FY23</v>
      </c>
      <c r="N1898" s="8" t="str">
        <f>IFERROR(IF(I1898="Booked",VLOOKUP(K1898,'FIN CAL LOOKUP'!$A:$J,10,1),IF(I1898="Complete",VLOOKUP(J1898,'FIN CAL LOOKUP'!$A:$J,10,1),VLOOKUP(D1898,'FIN CAL LOOKUP'!$A:$J,10,1))),"Not Applicable")</f>
        <v>Q2, FY23</v>
      </c>
    </row>
    <row r="1899" spans="1:14" x14ac:dyDescent="0.25">
      <c r="A1899" t="s">
        <v>24</v>
      </c>
      <c r="B1899" t="s">
        <v>1363</v>
      </c>
      <c r="C1899" t="s">
        <v>16</v>
      </c>
      <c r="D1899" s="3">
        <v>44851</v>
      </c>
      <c r="E1899" t="s">
        <v>421</v>
      </c>
      <c r="F1899" t="s">
        <v>422</v>
      </c>
      <c r="G1899" t="s">
        <v>423</v>
      </c>
      <c r="H1899" t="s">
        <v>7</v>
      </c>
      <c r="I1899" t="s">
        <v>17</v>
      </c>
      <c r="J1899" s="3">
        <v>44851</v>
      </c>
      <c r="K1899" s="3">
        <v>44846</v>
      </c>
      <c r="M1899" s="8" t="str">
        <f>IFERROR(IF(I1899="Booked",VLOOKUP(K1899,'FIN CAL LOOKUP'!$A:$J,7,1),IF(I1899="Complete",VLOOKUP(J1899,'FIN CAL LOOKUP'!$A:$J,7,1),VLOOKUP(D1899,'FIN CAL LOOKUP'!$A:$J,7,1))),"Not Applicable")</f>
        <v>OCT, FY23</v>
      </c>
      <c r="N1899" s="8" t="str">
        <f>IFERROR(IF(I1899="Booked",VLOOKUP(K1899,'FIN CAL LOOKUP'!$A:$J,10,1),IF(I1899="Complete",VLOOKUP(J1899,'FIN CAL LOOKUP'!$A:$J,10,1),VLOOKUP(D1899,'FIN CAL LOOKUP'!$A:$J,10,1))),"Not Applicable")</f>
        <v>Q2, FY23</v>
      </c>
    </row>
    <row r="1900" spans="1:14" x14ac:dyDescent="0.25">
      <c r="A1900" t="s">
        <v>24</v>
      </c>
      <c r="B1900" t="s">
        <v>1363</v>
      </c>
      <c r="C1900" t="s">
        <v>16</v>
      </c>
      <c r="D1900" s="3">
        <v>44851</v>
      </c>
      <c r="E1900" t="s">
        <v>421</v>
      </c>
      <c r="F1900" t="s">
        <v>422</v>
      </c>
      <c r="G1900" t="s">
        <v>423</v>
      </c>
      <c r="H1900" t="s">
        <v>1366</v>
      </c>
      <c r="I1900" t="s">
        <v>17</v>
      </c>
      <c r="J1900" s="3">
        <v>45385</v>
      </c>
      <c r="K1900" s="3">
        <v>45351</v>
      </c>
      <c r="M1900" s="8" t="str">
        <f>IFERROR(IF(I1900="Booked",VLOOKUP(K1900,'FIN CAL LOOKUP'!$A:$J,7,1),IF(I1900="Complete",VLOOKUP(J1900,'FIN CAL LOOKUP'!$A:$J,7,1),VLOOKUP(D1900,'FIN CAL LOOKUP'!$A:$J,7,1))),"Not Applicable")</f>
        <v>APR, FY24</v>
      </c>
      <c r="N1900" s="8" t="str">
        <f>IFERROR(IF(I1900="Booked",VLOOKUP(K1900,'FIN CAL LOOKUP'!$A:$J,10,1),IF(I1900="Complete",VLOOKUP(J1900,'FIN CAL LOOKUP'!$A:$J,10,1),VLOOKUP(D1900,'FIN CAL LOOKUP'!$A:$J,10,1))),"Not Applicable")</f>
        <v>Q4, FY24</v>
      </c>
    </row>
    <row r="1901" spans="1:14" x14ac:dyDescent="0.25">
      <c r="A1901" t="s">
        <v>24</v>
      </c>
      <c r="B1901" t="s">
        <v>1363</v>
      </c>
      <c r="C1901" t="s">
        <v>16</v>
      </c>
      <c r="D1901" s="3">
        <v>44851</v>
      </c>
      <c r="E1901" t="s">
        <v>421</v>
      </c>
      <c r="F1901" t="s">
        <v>422</v>
      </c>
      <c r="G1901" t="s">
        <v>423</v>
      </c>
      <c r="H1901" t="s">
        <v>1367</v>
      </c>
      <c r="I1901" t="s">
        <v>17</v>
      </c>
      <c r="J1901" s="3">
        <v>45385</v>
      </c>
      <c r="K1901" s="3">
        <v>45351</v>
      </c>
      <c r="M1901" s="8" t="str">
        <f>IFERROR(IF(I1901="Booked",VLOOKUP(K1901,'FIN CAL LOOKUP'!$A:$J,7,1),IF(I1901="Complete",VLOOKUP(J1901,'FIN CAL LOOKUP'!$A:$J,7,1),VLOOKUP(D1901,'FIN CAL LOOKUP'!$A:$J,7,1))),"Not Applicable")</f>
        <v>APR, FY24</v>
      </c>
      <c r="N1901" s="8" t="str">
        <f>IFERROR(IF(I1901="Booked",VLOOKUP(K1901,'FIN CAL LOOKUP'!$A:$J,10,1),IF(I1901="Complete",VLOOKUP(J1901,'FIN CAL LOOKUP'!$A:$J,10,1),VLOOKUP(D1901,'FIN CAL LOOKUP'!$A:$J,10,1))),"Not Applicable")</f>
        <v>Q4, FY24</v>
      </c>
    </row>
    <row r="1902" spans="1:14" x14ac:dyDescent="0.25">
      <c r="A1902" t="s">
        <v>24</v>
      </c>
      <c r="B1902" t="s">
        <v>1363</v>
      </c>
      <c r="C1902" t="s">
        <v>16</v>
      </c>
      <c r="D1902" s="3">
        <v>44851</v>
      </c>
      <c r="E1902" t="s">
        <v>421</v>
      </c>
      <c r="F1902" t="s">
        <v>422</v>
      </c>
      <c r="G1902" t="s">
        <v>423</v>
      </c>
      <c r="H1902" t="s">
        <v>1368</v>
      </c>
      <c r="I1902" t="s">
        <v>17</v>
      </c>
      <c r="J1902" s="3">
        <v>45385</v>
      </c>
      <c r="K1902" s="3">
        <v>45351</v>
      </c>
      <c r="M1902" s="8" t="str">
        <f>IFERROR(IF(I1902="Booked",VLOOKUP(K1902,'FIN CAL LOOKUP'!$A:$J,7,1),IF(I1902="Complete",VLOOKUP(J1902,'FIN CAL LOOKUP'!$A:$J,7,1),VLOOKUP(D1902,'FIN CAL LOOKUP'!$A:$J,7,1))),"Not Applicable")</f>
        <v>APR, FY24</v>
      </c>
      <c r="N1902" s="8" t="str">
        <f>IFERROR(IF(I1902="Booked",VLOOKUP(K1902,'FIN CAL LOOKUP'!$A:$J,10,1),IF(I1902="Complete",VLOOKUP(J1902,'FIN CAL LOOKUP'!$A:$J,10,1),VLOOKUP(D1902,'FIN CAL LOOKUP'!$A:$J,10,1))),"Not Applicable")</f>
        <v>Q4, FY24</v>
      </c>
    </row>
    <row r="1903" spans="1:14" x14ac:dyDescent="0.25">
      <c r="A1903" t="s">
        <v>24</v>
      </c>
      <c r="B1903" t="s">
        <v>1363</v>
      </c>
      <c r="C1903" t="s">
        <v>16</v>
      </c>
      <c r="D1903" s="3">
        <v>44851</v>
      </c>
      <c r="E1903" t="s">
        <v>421</v>
      </c>
      <c r="F1903" t="s">
        <v>422</v>
      </c>
      <c r="G1903" t="s">
        <v>423</v>
      </c>
      <c r="H1903" t="s">
        <v>1369</v>
      </c>
      <c r="I1903" t="s">
        <v>17</v>
      </c>
      <c r="J1903" s="3">
        <v>45385</v>
      </c>
      <c r="K1903" s="3">
        <v>45351</v>
      </c>
      <c r="M1903" s="8" t="str">
        <f>IFERROR(IF(I1903="Booked",VLOOKUP(K1903,'FIN CAL LOOKUP'!$A:$J,7,1),IF(I1903="Complete",VLOOKUP(J1903,'FIN CAL LOOKUP'!$A:$J,7,1),VLOOKUP(D1903,'FIN CAL LOOKUP'!$A:$J,7,1))),"Not Applicable")</f>
        <v>APR, FY24</v>
      </c>
      <c r="N1903" s="8" t="str">
        <f>IFERROR(IF(I1903="Booked",VLOOKUP(K1903,'FIN CAL LOOKUP'!$A:$J,10,1),IF(I1903="Complete",VLOOKUP(J1903,'FIN CAL LOOKUP'!$A:$J,10,1),VLOOKUP(D1903,'FIN CAL LOOKUP'!$A:$J,10,1))),"Not Applicable")</f>
        <v>Q4, FY24</v>
      </c>
    </row>
    <row r="1904" spans="1:14" x14ac:dyDescent="0.25">
      <c r="A1904" t="s">
        <v>24</v>
      </c>
      <c r="B1904" t="s">
        <v>1363</v>
      </c>
      <c r="C1904" t="s">
        <v>16</v>
      </c>
      <c r="D1904" s="3">
        <v>44851</v>
      </c>
      <c r="E1904" t="s">
        <v>421</v>
      </c>
      <c r="F1904" t="s">
        <v>422</v>
      </c>
      <c r="G1904" t="s">
        <v>423</v>
      </c>
      <c r="H1904" t="s">
        <v>1370</v>
      </c>
      <c r="I1904" t="s">
        <v>17</v>
      </c>
      <c r="J1904" s="3">
        <v>45385</v>
      </c>
      <c r="K1904" s="3">
        <v>45351</v>
      </c>
      <c r="M1904" s="8" t="str">
        <f>IFERROR(IF(I1904="Booked",VLOOKUP(K1904,'FIN CAL LOOKUP'!$A:$J,7,1),IF(I1904="Complete",VLOOKUP(J1904,'FIN CAL LOOKUP'!$A:$J,7,1),VLOOKUP(D1904,'FIN CAL LOOKUP'!$A:$J,7,1))),"Not Applicable")</f>
        <v>APR, FY24</v>
      </c>
      <c r="N1904" s="8" t="str">
        <f>IFERROR(IF(I1904="Booked",VLOOKUP(K1904,'FIN CAL LOOKUP'!$A:$J,10,1),IF(I1904="Complete",VLOOKUP(J1904,'FIN CAL LOOKUP'!$A:$J,10,1),VLOOKUP(D1904,'FIN CAL LOOKUP'!$A:$J,10,1))),"Not Applicable")</f>
        <v>Q4, FY24</v>
      </c>
    </row>
    <row r="1905" spans="1:14" x14ac:dyDescent="0.25">
      <c r="A1905" t="s">
        <v>24</v>
      </c>
      <c r="B1905" t="s">
        <v>1363</v>
      </c>
      <c r="C1905" t="s">
        <v>16</v>
      </c>
      <c r="D1905" s="3">
        <v>44851</v>
      </c>
      <c r="E1905" t="s">
        <v>421</v>
      </c>
      <c r="F1905" t="s">
        <v>422</v>
      </c>
      <c r="G1905" t="s">
        <v>423</v>
      </c>
      <c r="H1905" t="s">
        <v>8</v>
      </c>
      <c r="I1905" t="s">
        <v>17</v>
      </c>
      <c r="J1905" s="3">
        <v>44858</v>
      </c>
      <c r="K1905" s="3">
        <v>44846</v>
      </c>
      <c r="M1905" s="8" t="str">
        <f>IFERROR(IF(I1905="Booked",VLOOKUP(K1905,'FIN CAL LOOKUP'!$A:$J,7,1),IF(I1905="Complete",VLOOKUP(J1905,'FIN CAL LOOKUP'!$A:$J,7,1),VLOOKUP(D1905,'FIN CAL LOOKUP'!$A:$J,7,1))),"Not Applicable")</f>
        <v>NOV, FY23</v>
      </c>
      <c r="N1905" s="8" t="str">
        <f>IFERROR(IF(I1905="Booked",VLOOKUP(K1905,'FIN CAL LOOKUP'!$A:$J,10,1),IF(I1905="Complete",VLOOKUP(J1905,'FIN CAL LOOKUP'!$A:$J,10,1),VLOOKUP(D1905,'FIN CAL LOOKUP'!$A:$J,10,1))),"Not Applicable")</f>
        <v>Q2, FY23</v>
      </c>
    </row>
    <row r="1906" spans="1:14" x14ac:dyDescent="0.25">
      <c r="A1906" t="s">
        <v>24</v>
      </c>
      <c r="B1906" t="s">
        <v>1363</v>
      </c>
      <c r="C1906" t="s">
        <v>16</v>
      </c>
      <c r="D1906" s="3">
        <v>44851</v>
      </c>
      <c r="E1906" t="s">
        <v>421</v>
      </c>
      <c r="F1906" t="s">
        <v>422</v>
      </c>
      <c r="G1906" t="s">
        <v>423</v>
      </c>
      <c r="H1906" t="s">
        <v>9</v>
      </c>
      <c r="I1906" t="s">
        <v>17</v>
      </c>
      <c r="J1906" s="3">
        <v>44851</v>
      </c>
      <c r="K1906" s="3">
        <v>44846</v>
      </c>
      <c r="M1906" s="8" t="str">
        <f>IFERROR(IF(I1906="Booked",VLOOKUP(K1906,'FIN CAL LOOKUP'!$A:$J,7,1),IF(I1906="Complete",VLOOKUP(J1906,'FIN CAL LOOKUP'!$A:$J,7,1),VLOOKUP(D1906,'FIN CAL LOOKUP'!$A:$J,7,1))),"Not Applicable")</f>
        <v>OCT, FY23</v>
      </c>
      <c r="N1906" s="8" t="str">
        <f>IFERROR(IF(I1906="Booked",VLOOKUP(K1906,'FIN CAL LOOKUP'!$A:$J,10,1),IF(I1906="Complete",VLOOKUP(J1906,'FIN CAL LOOKUP'!$A:$J,10,1),VLOOKUP(D1906,'FIN CAL LOOKUP'!$A:$J,10,1))),"Not Applicable")</f>
        <v>Q2, FY23</v>
      </c>
    </row>
    <row r="1907" spans="1:14" x14ac:dyDescent="0.25">
      <c r="A1907" t="s">
        <v>24</v>
      </c>
      <c r="B1907" t="s">
        <v>1363</v>
      </c>
      <c r="C1907" t="s">
        <v>16</v>
      </c>
      <c r="D1907" s="3">
        <v>44851</v>
      </c>
      <c r="E1907" t="s">
        <v>421</v>
      </c>
      <c r="F1907" t="s">
        <v>422</v>
      </c>
      <c r="G1907" t="s">
        <v>423</v>
      </c>
      <c r="H1907" t="s">
        <v>10</v>
      </c>
      <c r="I1907" t="s">
        <v>17</v>
      </c>
      <c r="J1907" s="3">
        <v>44855</v>
      </c>
      <c r="K1907" s="3">
        <v>44846</v>
      </c>
      <c r="M1907" s="8" t="str">
        <f>IFERROR(IF(I1907="Booked",VLOOKUP(K1907,'FIN CAL LOOKUP'!$A:$J,7,1),IF(I1907="Complete",VLOOKUP(J1907,'FIN CAL LOOKUP'!$A:$J,7,1),VLOOKUP(D1907,'FIN CAL LOOKUP'!$A:$J,7,1))),"Not Applicable")</f>
        <v>OCT, FY23</v>
      </c>
      <c r="N1907" s="8" t="str">
        <f>IFERROR(IF(I1907="Booked",VLOOKUP(K1907,'FIN CAL LOOKUP'!$A:$J,10,1),IF(I1907="Complete",VLOOKUP(J1907,'FIN CAL LOOKUP'!$A:$J,10,1),VLOOKUP(D1907,'FIN CAL LOOKUP'!$A:$J,10,1))),"Not Applicable")</f>
        <v>Q2, FY23</v>
      </c>
    </row>
    <row r="1908" spans="1:14" x14ac:dyDescent="0.25">
      <c r="A1908" t="s">
        <v>24</v>
      </c>
      <c r="B1908" t="s">
        <v>1363</v>
      </c>
      <c r="C1908" t="s">
        <v>16</v>
      </c>
      <c r="D1908" s="3">
        <v>44851</v>
      </c>
      <c r="E1908" t="s">
        <v>421</v>
      </c>
      <c r="F1908" t="s">
        <v>422</v>
      </c>
      <c r="G1908" t="s">
        <v>423</v>
      </c>
      <c r="H1908" t="s">
        <v>10</v>
      </c>
      <c r="I1908" t="s">
        <v>17</v>
      </c>
      <c r="J1908" s="3">
        <v>45117</v>
      </c>
      <c r="K1908" s="3">
        <v>45117</v>
      </c>
      <c r="M1908" s="8" t="str">
        <f>IFERROR(IF(I1908="Booked",VLOOKUP(K1908,'FIN CAL LOOKUP'!$A:$J,7,1),IF(I1908="Complete",VLOOKUP(J1908,'FIN CAL LOOKUP'!$A:$J,7,1),VLOOKUP(D1908,'FIN CAL LOOKUP'!$A:$J,7,1))),"Not Applicable")</f>
        <v>JUL, FY24</v>
      </c>
      <c r="N1908" s="8" t="str">
        <f>IFERROR(IF(I1908="Booked",VLOOKUP(K1908,'FIN CAL LOOKUP'!$A:$J,10,1),IF(I1908="Complete",VLOOKUP(J1908,'FIN CAL LOOKUP'!$A:$J,10,1),VLOOKUP(D1908,'FIN CAL LOOKUP'!$A:$J,10,1))),"Not Applicable")</f>
        <v>Q1, FY24</v>
      </c>
    </row>
    <row r="1909" spans="1:14" x14ac:dyDescent="0.25">
      <c r="A1909" t="s">
        <v>24</v>
      </c>
      <c r="B1909" t="s">
        <v>1363</v>
      </c>
      <c r="C1909" t="s">
        <v>16</v>
      </c>
      <c r="D1909" s="3">
        <v>44851</v>
      </c>
      <c r="E1909" t="s">
        <v>421</v>
      </c>
      <c r="F1909" t="s">
        <v>422</v>
      </c>
      <c r="G1909" t="s">
        <v>423</v>
      </c>
      <c r="H1909" t="s">
        <v>10</v>
      </c>
      <c r="I1909" t="s">
        <v>17</v>
      </c>
      <c r="J1909" s="3">
        <v>45330</v>
      </c>
      <c r="K1909" s="3">
        <v>45330</v>
      </c>
      <c r="M1909" s="8" t="str">
        <f>IFERROR(IF(I1909="Booked",VLOOKUP(K1909,'FIN CAL LOOKUP'!$A:$J,7,1),IF(I1909="Complete",VLOOKUP(J1909,'FIN CAL LOOKUP'!$A:$J,7,1),VLOOKUP(D1909,'FIN CAL LOOKUP'!$A:$J,7,1))),"Not Applicable")</f>
        <v>FEB, FY24</v>
      </c>
      <c r="N1909" s="8" t="str">
        <f>IFERROR(IF(I1909="Booked",VLOOKUP(K1909,'FIN CAL LOOKUP'!$A:$J,10,1),IF(I1909="Complete",VLOOKUP(J1909,'FIN CAL LOOKUP'!$A:$J,10,1),VLOOKUP(D1909,'FIN CAL LOOKUP'!$A:$J,10,1))),"Not Applicable")</f>
        <v>Q3, FY24</v>
      </c>
    </row>
    <row r="1910" spans="1:14" x14ac:dyDescent="0.25">
      <c r="A1910" t="s">
        <v>24</v>
      </c>
      <c r="B1910" t="s">
        <v>1363</v>
      </c>
      <c r="C1910" t="s">
        <v>16</v>
      </c>
      <c r="D1910" s="3">
        <v>44851</v>
      </c>
      <c r="E1910" t="s">
        <v>421</v>
      </c>
      <c r="F1910" t="s">
        <v>422</v>
      </c>
      <c r="G1910" t="s">
        <v>423</v>
      </c>
      <c r="H1910" t="s">
        <v>10</v>
      </c>
      <c r="I1910" t="s">
        <v>17</v>
      </c>
      <c r="J1910" s="3">
        <v>45349</v>
      </c>
      <c r="K1910" s="3">
        <v>45349</v>
      </c>
      <c r="M1910" s="8" t="str">
        <f>IFERROR(IF(I1910="Booked",VLOOKUP(K1910,'FIN CAL LOOKUP'!$A:$J,7,1),IF(I1910="Complete",VLOOKUP(J1910,'FIN CAL LOOKUP'!$A:$J,7,1),VLOOKUP(D1910,'FIN CAL LOOKUP'!$A:$J,7,1))),"Not Applicable")</f>
        <v>MAR, FY24</v>
      </c>
      <c r="N1910" s="8" t="str">
        <f>IFERROR(IF(I1910="Booked",VLOOKUP(K1910,'FIN CAL LOOKUP'!$A:$J,10,1),IF(I1910="Complete",VLOOKUP(J1910,'FIN CAL LOOKUP'!$A:$J,10,1),VLOOKUP(D1910,'FIN CAL LOOKUP'!$A:$J,10,1))),"Not Applicable")</f>
        <v>Q3, FY24</v>
      </c>
    </row>
    <row r="1911" spans="1:14" x14ac:dyDescent="0.25">
      <c r="A1911" t="s">
        <v>24</v>
      </c>
      <c r="B1911" t="s">
        <v>1363</v>
      </c>
      <c r="C1911" t="s">
        <v>16</v>
      </c>
      <c r="D1911" s="3">
        <v>44851</v>
      </c>
      <c r="E1911" t="s">
        <v>421</v>
      </c>
      <c r="F1911" t="s">
        <v>422</v>
      </c>
      <c r="G1911" t="s">
        <v>423</v>
      </c>
      <c r="H1911" t="s">
        <v>11</v>
      </c>
      <c r="I1911" t="s">
        <v>17</v>
      </c>
      <c r="J1911" s="3">
        <v>44855</v>
      </c>
      <c r="K1911" s="3">
        <v>44846</v>
      </c>
      <c r="M1911" s="8" t="str">
        <f>IFERROR(IF(I1911="Booked",VLOOKUP(K1911,'FIN CAL LOOKUP'!$A:$J,7,1),IF(I1911="Complete",VLOOKUP(J1911,'FIN CAL LOOKUP'!$A:$J,7,1),VLOOKUP(D1911,'FIN CAL LOOKUP'!$A:$J,7,1))),"Not Applicable")</f>
        <v>OCT, FY23</v>
      </c>
      <c r="N1911" s="8" t="str">
        <f>IFERROR(IF(I1911="Booked",VLOOKUP(K1911,'FIN CAL LOOKUP'!$A:$J,10,1),IF(I1911="Complete",VLOOKUP(J1911,'FIN CAL LOOKUP'!$A:$J,10,1),VLOOKUP(D1911,'FIN CAL LOOKUP'!$A:$J,10,1))),"Not Applicable")</f>
        <v>Q2, FY23</v>
      </c>
    </row>
    <row r="1912" spans="1:14" x14ac:dyDescent="0.25">
      <c r="A1912" t="s">
        <v>24</v>
      </c>
      <c r="B1912" t="s">
        <v>1422</v>
      </c>
      <c r="C1912" t="s">
        <v>16</v>
      </c>
      <c r="D1912" s="3">
        <v>44851</v>
      </c>
      <c r="E1912" t="s">
        <v>424</v>
      </c>
      <c r="F1912" t="s">
        <v>425</v>
      </c>
      <c r="G1912" t="s">
        <v>426</v>
      </c>
      <c r="H1912" t="s">
        <v>4</v>
      </c>
      <c r="I1912" t="s">
        <v>17</v>
      </c>
      <c r="J1912" s="3">
        <v>44855</v>
      </c>
      <c r="K1912" s="3">
        <v>44845</v>
      </c>
      <c r="M1912" s="8" t="str">
        <f>IFERROR(IF(I1912="Booked",VLOOKUP(K1912,'FIN CAL LOOKUP'!$A:$J,7,1),IF(I1912="Complete",VLOOKUP(J1912,'FIN CAL LOOKUP'!$A:$J,7,1),VLOOKUP(D1912,'FIN CAL LOOKUP'!$A:$J,7,1))),"Not Applicable")</f>
        <v>OCT, FY23</v>
      </c>
      <c r="N1912" s="8" t="str">
        <f>IFERROR(IF(I1912="Booked",VLOOKUP(K1912,'FIN CAL LOOKUP'!$A:$J,10,1),IF(I1912="Complete",VLOOKUP(J1912,'FIN CAL LOOKUP'!$A:$J,10,1),VLOOKUP(D1912,'FIN CAL LOOKUP'!$A:$J,10,1))),"Not Applicable")</f>
        <v>Q2, FY23</v>
      </c>
    </row>
    <row r="1913" spans="1:14" x14ac:dyDescent="0.25">
      <c r="A1913" t="s">
        <v>24</v>
      </c>
      <c r="B1913" t="s">
        <v>1422</v>
      </c>
      <c r="C1913" t="s">
        <v>16</v>
      </c>
      <c r="D1913" s="3">
        <v>44851</v>
      </c>
      <c r="E1913" t="s">
        <v>424</v>
      </c>
      <c r="F1913" t="s">
        <v>425</v>
      </c>
      <c r="G1913" t="s">
        <v>426</v>
      </c>
      <c r="H1913" t="s">
        <v>7</v>
      </c>
      <c r="I1913" t="s">
        <v>17</v>
      </c>
      <c r="J1913" s="3">
        <v>44855</v>
      </c>
      <c r="K1913" s="3">
        <v>44845</v>
      </c>
      <c r="M1913" s="8" t="str">
        <f>IFERROR(IF(I1913="Booked",VLOOKUP(K1913,'FIN CAL LOOKUP'!$A:$J,7,1),IF(I1913="Complete",VLOOKUP(J1913,'FIN CAL LOOKUP'!$A:$J,7,1),VLOOKUP(D1913,'FIN CAL LOOKUP'!$A:$J,7,1))),"Not Applicable")</f>
        <v>OCT, FY23</v>
      </c>
      <c r="N1913" s="8" t="str">
        <f>IFERROR(IF(I1913="Booked",VLOOKUP(K1913,'FIN CAL LOOKUP'!$A:$J,10,1),IF(I1913="Complete",VLOOKUP(J1913,'FIN CAL LOOKUP'!$A:$J,10,1),VLOOKUP(D1913,'FIN CAL LOOKUP'!$A:$J,10,1))),"Not Applicable")</f>
        <v>Q2, FY23</v>
      </c>
    </row>
    <row r="1914" spans="1:14" x14ac:dyDescent="0.25">
      <c r="A1914" t="s">
        <v>24</v>
      </c>
      <c r="B1914" t="s">
        <v>1422</v>
      </c>
      <c r="C1914" t="s">
        <v>16</v>
      </c>
      <c r="D1914" s="3">
        <v>44851</v>
      </c>
      <c r="E1914" t="s">
        <v>424</v>
      </c>
      <c r="F1914" t="s">
        <v>425</v>
      </c>
      <c r="G1914" t="s">
        <v>426</v>
      </c>
      <c r="H1914" t="s">
        <v>1366</v>
      </c>
      <c r="I1914" t="s">
        <v>17</v>
      </c>
      <c r="J1914" s="3">
        <v>45498</v>
      </c>
      <c r="K1914" s="3">
        <v>45351</v>
      </c>
      <c r="M1914" s="8" t="str">
        <f>IFERROR(IF(I1914="Booked",VLOOKUP(K1914,'FIN CAL LOOKUP'!$A:$J,7,1),IF(I1914="Complete",VLOOKUP(J1914,'FIN CAL LOOKUP'!$A:$J,7,1),VLOOKUP(D1914,'FIN CAL LOOKUP'!$A:$J,7,1))),"Not Applicable")</f>
        <v>JUL, FY25</v>
      </c>
      <c r="N1914" s="8" t="str">
        <f>IFERROR(IF(I1914="Booked",VLOOKUP(K1914,'FIN CAL LOOKUP'!$A:$J,10,1),IF(I1914="Complete",VLOOKUP(J1914,'FIN CAL LOOKUP'!$A:$J,10,1),VLOOKUP(D1914,'FIN CAL LOOKUP'!$A:$J,10,1))),"Not Applicable")</f>
        <v>Q1, FY25</v>
      </c>
    </row>
    <row r="1915" spans="1:14" x14ac:dyDescent="0.25">
      <c r="A1915" t="s">
        <v>24</v>
      </c>
      <c r="B1915" t="s">
        <v>1422</v>
      </c>
      <c r="C1915" t="s">
        <v>16</v>
      </c>
      <c r="D1915" s="3">
        <v>44851</v>
      </c>
      <c r="E1915" t="s">
        <v>424</v>
      </c>
      <c r="F1915" t="s">
        <v>425</v>
      </c>
      <c r="G1915" t="s">
        <v>426</v>
      </c>
      <c r="H1915" t="s">
        <v>1367</v>
      </c>
      <c r="I1915" t="s">
        <v>17</v>
      </c>
      <c r="J1915" s="3">
        <v>45498</v>
      </c>
      <c r="K1915" s="3">
        <v>45351</v>
      </c>
      <c r="M1915" s="8" t="str">
        <f>IFERROR(IF(I1915="Booked",VLOOKUP(K1915,'FIN CAL LOOKUP'!$A:$J,7,1),IF(I1915="Complete",VLOOKUP(J1915,'FIN CAL LOOKUP'!$A:$J,7,1),VLOOKUP(D1915,'FIN CAL LOOKUP'!$A:$J,7,1))),"Not Applicable")</f>
        <v>JUL, FY25</v>
      </c>
      <c r="N1915" s="8" t="str">
        <f>IFERROR(IF(I1915="Booked",VLOOKUP(K1915,'FIN CAL LOOKUP'!$A:$J,10,1),IF(I1915="Complete",VLOOKUP(J1915,'FIN CAL LOOKUP'!$A:$J,10,1),VLOOKUP(D1915,'FIN CAL LOOKUP'!$A:$J,10,1))),"Not Applicable")</f>
        <v>Q1, FY25</v>
      </c>
    </row>
    <row r="1916" spans="1:14" x14ac:dyDescent="0.25">
      <c r="A1916" t="s">
        <v>24</v>
      </c>
      <c r="B1916" t="s">
        <v>1422</v>
      </c>
      <c r="C1916" t="s">
        <v>16</v>
      </c>
      <c r="D1916" s="3">
        <v>44851</v>
      </c>
      <c r="E1916" t="s">
        <v>424</v>
      </c>
      <c r="F1916" t="s">
        <v>425</v>
      </c>
      <c r="G1916" t="s">
        <v>426</v>
      </c>
      <c r="H1916" t="s">
        <v>1368</v>
      </c>
      <c r="I1916" t="s">
        <v>17</v>
      </c>
      <c r="J1916" s="3">
        <v>45498</v>
      </c>
      <c r="K1916" s="3">
        <v>45351</v>
      </c>
      <c r="M1916" s="8" t="str">
        <f>IFERROR(IF(I1916="Booked",VLOOKUP(K1916,'FIN CAL LOOKUP'!$A:$J,7,1),IF(I1916="Complete",VLOOKUP(J1916,'FIN CAL LOOKUP'!$A:$J,7,1),VLOOKUP(D1916,'FIN CAL LOOKUP'!$A:$J,7,1))),"Not Applicable")</f>
        <v>JUL, FY25</v>
      </c>
      <c r="N1916" s="8" t="str">
        <f>IFERROR(IF(I1916="Booked",VLOOKUP(K1916,'FIN CAL LOOKUP'!$A:$J,10,1),IF(I1916="Complete",VLOOKUP(J1916,'FIN CAL LOOKUP'!$A:$J,10,1),VLOOKUP(D1916,'FIN CAL LOOKUP'!$A:$J,10,1))),"Not Applicable")</f>
        <v>Q1, FY25</v>
      </c>
    </row>
    <row r="1917" spans="1:14" x14ac:dyDescent="0.25">
      <c r="A1917" t="s">
        <v>24</v>
      </c>
      <c r="B1917" t="s">
        <v>1422</v>
      </c>
      <c r="C1917" t="s">
        <v>16</v>
      </c>
      <c r="D1917" s="3">
        <v>44851</v>
      </c>
      <c r="E1917" t="s">
        <v>424</v>
      </c>
      <c r="F1917" t="s">
        <v>425</v>
      </c>
      <c r="G1917" t="s">
        <v>426</v>
      </c>
      <c r="H1917" t="s">
        <v>1369</v>
      </c>
      <c r="I1917" t="s">
        <v>17</v>
      </c>
      <c r="J1917" s="3">
        <v>45498</v>
      </c>
      <c r="K1917" s="3">
        <v>45351</v>
      </c>
      <c r="M1917" s="8" t="str">
        <f>IFERROR(IF(I1917="Booked",VLOOKUP(K1917,'FIN CAL LOOKUP'!$A:$J,7,1),IF(I1917="Complete",VLOOKUP(J1917,'FIN CAL LOOKUP'!$A:$J,7,1),VLOOKUP(D1917,'FIN CAL LOOKUP'!$A:$J,7,1))),"Not Applicable")</f>
        <v>JUL, FY25</v>
      </c>
      <c r="N1917" s="8" t="str">
        <f>IFERROR(IF(I1917="Booked",VLOOKUP(K1917,'FIN CAL LOOKUP'!$A:$J,10,1),IF(I1917="Complete",VLOOKUP(J1917,'FIN CAL LOOKUP'!$A:$J,10,1),VLOOKUP(D1917,'FIN CAL LOOKUP'!$A:$J,10,1))),"Not Applicable")</f>
        <v>Q1, FY25</v>
      </c>
    </row>
    <row r="1918" spans="1:14" x14ac:dyDescent="0.25">
      <c r="A1918" t="s">
        <v>24</v>
      </c>
      <c r="B1918" t="s">
        <v>1422</v>
      </c>
      <c r="C1918" t="s">
        <v>16</v>
      </c>
      <c r="D1918" s="3">
        <v>44851</v>
      </c>
      <c r="E1918" t="s">
        <v>424</v>
      </c>
      <c r="F1918" t="s">
        <v>425</v>
      </c>
      <c r="G1918" t="s">
        <v>426</v>
      </c>
      <c r="H1918" t="s">
        <v>1370</v>
      </c>
      <c r="I1918" t="s">
        <v>17</v>
      </c>
      <c r="J1918" s="3">
        <v>45498</v>
      </c>
      <c r="K1918" s="3">
        <v>45351</v>
      </c>
      <c r="M1918" s="8" t="str">
        <f>IFERROR(IF(I1918="Booked",VLOOKUP(K1918,'FIN CAL LOOKUP'!$A:$J,7,1),IF(I1918="Complete",VLOOKUP(J1918,'FIN CAL LOOKUP'!$A:$J,7,1),VLOOKUP(D1918,'FIN CAL LOOKUP'!$A:$J,7,1))),"Not Applicable")</f>
        <v>JUL, FY25</v>
      </c>
      <c r="N1918" s="8" t="str">
        <f>IFERROR(IF(I1918="Booked",VLOOKUP(K1918,'FIN CAL LOOKUP'!$A:$J,10,1),IF(I1918="Complete",VLOOKUP(J1918,'FIN CAL LOOKUP'!$A:$J,10,1),VLOOKUP(D1918,'FIN CAL LOOKUP'!$A:$J,10,1))),"Not Applicable")</f>
        <v>Q1, FY25</v>
      </c>
    </row>
    <row r="1919" spans="1:14" x14ac:dyDescent="0.25">
      <c r="A1919" t="s">
        <v>24</v>
      </c>
      <c r="B1919" t="s">
        <v>1422</v>
      </c>
      <c r="C1919" t="s">
        <v>16</v>
      </c>
      <c r="D1919" s="3">
        <v>44851</v>
      </c>
      <c r="E1919" t="s">
        <v>424</v>
      </c>
      <c r="F1919" t="s">
        <v>425</v>
      </c>
      <c r="G1919" t="s">
        <v>426</v>
      </c>
      <c r="H1919" t="s">
        <v>8</v>
      </c>
      <c r="I1919" t="s">
        <v>17</v>
      </c>
      <c r="J1919" s="3">
        <v>44854</v>
      </c>
      <c r="K1919" s="3">
        <v>44845</v>
      </c>
      <c r="M1919" s="8" t="str">
        <f>IFERROR(IF(I1919="Booked",VLOOKUP(K1919,'FIN CAL LOOKUP'!$A:$J,7,1),IF(I1919="Complete",VLOOKUP(J1919,'FIN CAL LOOKUP'!$A:$J,7,1),VLOOKUP(D1919,'FIN CAL LOOKUP'!$A:$J,7,1))),"Not Applicable")</f>
        <v>OCT, FY23</v>
      </c>
      <c r="N1919" s="8" t="str">
        <f>IFERROR(IF(I1919="Booked",VLOOKUP(K1919,'FIN CAL LOOKUP'!$A:$J,10,1),IF(I1919="Complete",VLOOKUP(J1919,'FIN CAL LOOKUP'!$A:$J,10,1),VLOOKUP(D1919,'FIN CAL LOOKUP'!$A:$J,10,1))),"Not Applicable")</f>
        <v>Q2, FY23</v>
      </c>
    </row>
    <row r="1920" spans="1:14" x14ac:dyDescent="0.25">
      <c r="A1920" t="s">
        <v>24</v>
      </c>
      <c r="B1920" t="s">
        <v>1422</v>
      </c>
      <c r="C1920" t="s">
        <v>16</v>
      </c>
      <c r="D1920" s="3">
        <v>44851</v>
      </c>
      <c r="E1920" t="s">
        <v>424</v>
      </c>
      <c r="F1920" t="s">
        <v>425</v>
      </c>
      <c r="G1920" t="s">
        <v>426</v>
      </c>
      <c r="H1920" t="s">
        <v>9</v>
      </c>
      <c r="I1920" t="s">
        <v>17</v>
      </c>
      <c r="J1920" s="3">
        <v>44854</v>
      </c>
      <c r="K1920" s="3">
        <v>44845</v>
      </c>
      <c r="M1920" s="8" t="str">
        <f>IFERROR(IF(I1920="Booked",VLOOKUP(K1920,'FIN CAL LOOKUP'!$A:$J,7,1),IF(I1920="Complete",VLOOKUP(J1920,'FIN CAL LOOKUP'!$A:$J,7,1),VLOOKUP(D1920,'FIN CAL LOOKUP'!$A:$J,7,1))),"Not Applicable")</f>
        <v>OCT, FY23</v>
      </c>
      <c r="N1920" s="8" t="str">
        <f>IFERROR(IF(I1920="Booked",VLOOKUP(K1920,'FIN CAL LOOKUP'!$A:$J,10,1),IF(I1920="Complete",VLOOKUP(J1920,'FIN CAL LOOKUP'!$A:$J,10,1),VLOOKUP(D1920,'FIN CAL LOOKUP'!$A:$J,10,1))),"Not Applicable")</f>
        <v>Q2, FY23</v>
      </c>
    </row>
    <row r="1921" spans="1:14" x14ac:dyDescent="0.25">
      <c r="A1921" t="s">
        <v>24</v>
      </c>
      <c r="B1921" t="s">
        <v>1422</v>
      </c>
      <c r="C1921" t="s">
        <v>16</v>
      </c>
      <c r="D1921" s="3">
        <v>44851</v>
      </c>
      <c r="E1921" t="s">
        <v>424</v>
      </c>
      <c r="F1921" t="s">
        <v>425</v>
      </c>
      <c r="G1921" t="s">
        <v>426</v>
      </c>
      <c r="H1921" t="s">
        <v>10</v>
      </c>
      <c r="I1921" t="s">
        <v>17</v>
      </c>
      <c r="J1921" s="3">
        <v>44854</v>
      </c>
      <c r="K1921" s="3">
        <v>44845</v>
      </c>
      <c r="M1921" s="8" t="str">
        <f>IFERROR(IF(I1921="Booked",VLOOKUP(K1921,'FIN CAL LOOKUP'!$A:$J,7,1),IF(I1921="Complete",VLOOKUP(J1921,'FIN CAL LOOKUP'!$A:$J,7,1),VLOOKUP(D1921,'FIN CAL LOOKUP'!$A:$J,7,1))),"Not Applicable")</f>
        <v>OCT, FY23</v>
      </c>
      <c r="N1921" s="8" t="str">
        <f>IFERROR(IF(I1921="Booked",VLOOKUP(K1921,'FIN CAL LOOKUP'!$A:$J,10,1),IF(I1921="Complete",VLOOKUP(J1921,'FIN CAL LOOKUP'!$A:$J,10,1),VLOOKUP(D1921,'FIN CAL LOOKUP'!$A:$J,10,1))),"Not Applicable")</f>
        <v>Q2, FY23</v>
      </c>
    </row>
    <row r="1922" spans="1:14" x14ac:dyDescent="0.25">
      <c r="A1922" t="s">
        <v>24</v>
      </c>
      <c r="B1922" t="s">
        <v>1422</v>
      </c>
      <c r="C1922" t="s">
        <v>16</v>
      </c>
      <c r="D1922" s="3">
        <v>44851</v>
      </c>
      <c r="E1922" t="s">
        <v>424</v>
      </c>
      <c r="F1922" t="s">
        <v>425</v>
      </c>
      <c r="G1922" t="s">
        <v>426</v>
      </c>
      <c r="H1922" t="s">
        <v>11</v>
      </c>
      <c r="I1922" t="s">
        <v>17</v>
      </c>
      <c r="J1922" s="3">
        <v>44853</v>
      </c>
      <c r="K1922" s="3">
        <v>44845</v>
      </c>
      <c r="M1922" s="8" t="str">
        <f>IFERROR(IF(I1922="Booked",VLOOKUP(K1922,'FIN CAL LOOKUP'!$A:$J,7,1),IF(I1922="Complete",VLOOKUP(J1922,'FIN CAL LOOKUP'!$A:$J,7,1),VLOOKUP(D1922,'FIN CAL LOOKUP'!$A:$J,7,1))),"Not Applicable")</f>
        <v>OCT, FY23</v>
      </c>
      <c r="N1922" s="8" t="str">
        <f>IFERROR(IF(I1922="Booked",VLOOKUP(K1922,'FIN CAL LOOKUP'!$A:$J,10,1),IF(I1922="Complete",VLOOKUP(J1922,'FIN CAL LOOKUP'!$A:$J,10,1),VLOOKUP(D1922,'FIN CAL LOOKUP'!$A:$J,10,1))),"Not Applicable")</f>
        <v>Q2, FY23</v>
      </c>
    </row>
    <row r="1923" spans="1:14" x14ac:dyDescent="0.25">
      <c r="A1923" t="s">
        <v>46</v>
      </c>
      <c r="C1923" t="s">
        <v>47</v>
      </c>
      <c r="D1923" s="3">
        <v>44851</v>
      </c>
      <c r="E1923" t="s">
        <v>427</v>
      </c>
      <c r="F1923" t="s">
        <v>428</v>
      </c>
      <c r="G1923" t="s">
        <v>429</v>
      </c>
      <c r="H1923" t="s">
        <v>4</v>
      </c>
      <c r="I1923" t="s">
        <v>17</v>
      </c>
      <c r="J1923" s="3">
        <v>44854</v>
      </c>
      <c r="K1923" s="3">
        <v>44824</v>
      </c>
      <c r="M1923" s="8" t="str">
        <f>IFERROR(IF(I1923="Booked",VLOOKUP(K1923,'FIN CAL LOOKUP'!$A:$J,7,1),IF(I1923="Complete",VLOOKUP(J1923,'FIN CAL LOOKUP'!$A:$J,7,1),VLOOKUP(D1923,'FIN CAL LOOKUP'!$A:$J,7,1))),"Not Applicable")</f>
        <v>OCT, FY23</v>
      </c>
      <c r="N1923" s="8" t="str">
        <f>IFERROR(IF(I1923="Booked",VLOOKUP(K1923,'FIN CAL LOOKUP'!$A:$J,10,1),IF(I1923="Complete",VLOOKUP(J1923,'FIN CAL LOOKUP'!$A:$J,10,1),VLOOKUP(D1923,'FIN CAL LOOKUP'!$A:$J,10,1))),"Not Applicable")</f>
        <v>Q2, FY23</v>
      </c>
    </row>
    <row r="1924" spans="1:14" x14ac:dyDescent="0.25">
      <c r="A1924" t="s">
        <v>46</v>
      </c>
      <c r="C1924" t="s">
        <v>47</v>
      </c>
      <c r="D1924" s="3">
        <v>44851</v>
      </c>
      <c r="E1924" t="s">
        <v>427</v>
      </c>
      <c r="F1924" t="s">
        <v>428</v>
      </c>
      <c r="G1924" t="s">
        <v>429</v>
      </c>
      <c r="H1924" t="s">
        <v>7</v>
      </c>
      <c r="I1924" t="s">
        <v>17</v>
      </c>
      <c r="J1924" s="3">
        <v>44854</v>
      </c>
      <c r="K1924" s="3">
        <v>44824</v>
      </c>
      <c r="M1924" s="8" t="str">
        <f>IFERROR(IF(I1924="Booked",VLOOKUP(K1924,'FIN CAL LOOKUP'!$A:$J,7,1),IF(I1924="Complete",VLOOKUP(J1924,'FIN CAL LOOKUP'!$A:$J,7,1),VLOOKUP(D1924,'FIN CAL LOOKUP'!$A:$J,7,1))),"Not Applicable")</f>
        <v>OCT, FY23</v>
      </c>
      <c r="N1924" s="8" t="str">
        <f>IFERROR(IF(I1924="Booked",VLOOKUP(K1924,'FIN CAL LOOKUP'!$A:$J,10,1),IF(I1924="Complete",VLOOKUP(J1924,'FIN CAL LOOKUP'!$A:$J,10,1),VLOOKUP(D1924,'FIN CAL LOOKUP'!$A:$J,10,1))),"Not Applicable")</f>
        <v>Q2, FY23</v>
      </c>
    </row>
    <row r="1925" spans="1:14" x14ac:dyDescent="0.25">
      <c r="A1925" t="s">
        <v>46</v>
      </c>
      <c r="C1925" t="s">
        <v>47</v>
      </c>
      <c r="D1925" s="3">
        <v>44851</v>
      </c>
      <c r="E1925" t="s">
        <v>427</v>
      </c>
      <c r="F1925" t="s">
        <v>428</v>
      </c>
      <c r="G1925" t="s">
        <v>429</v>
      </c>
      <c r="H1925" t="s">
        <v>1366</v>
      </c>
      <c r="I1925" t="s">
        <v>17</v>
      </c>
      <c r="J1925" s="3">
        <v>45387</v>
      </c>
      <c r="K1925" s="3">
        <v>45351</v>
      </c>
      <c r="M1925" s="8" t="str">
        <f>IFERROR(IF(I1925="Booked",VLOOKUP(K1925,'FIN CAL LOOKUP'!$A:$J,7,1),IF(I1925="Complete",VLOOKUP(J1925,'FIN CAL LOOKUP'!$A:$J,7,1),VLOOKUP(D1925,'FIN CAL LOOKUP'!$A:$J,7,1))),"Not Applicable")</f>
        <v>APR, FY24</v>
      </c>
      <c r="N1925" s="8" t="str">
        <f>IFERROR(IF(I1925="Booked",VLOOKUP(K1925,'FIN CAL LOOKUP'!$A:$J,10,1),IF(I1925="Complete",VLOOKUP(J1925,'FIN CAL LOOKUP'!$A:$J,10,1),VLOOKUP(D1925,'FIN CAL LOOKUP'!$A:$J,10,1))),"Not Applicable")</f>
        <v>Q4, FY24</v>
      </c>
    </row>
    <row r="1926" spans="1:14" x14ac:dyDescent="0.25">
      <c r="A1926" t="s">
        <v>46</v>
      </c>
      <c r="C1926" t="s">
        <v>47</v>
      </c>
      <c r="D1926" s="3">
        <v>44851</v>
      </c>
      <c r="E1926" t="s">
        <v>427</v>
      </c>
      <c r="F1926" t="s">
        <v>428</v>
      </c>
      <c r="G1926" t="s">
        <v>429</v>
      </c>
      <c r="H1926" t="s">
        <v>1367</v>
      </c>
      <c r="I1926" t="s">
        <v>17</v>
      </c>
      <c r="J1926" s="3">
        <v>45387</v>
      </c>
      <c r="K1926" s="3">
        <v>45351</v>
      </c>
      <c r="M1926" s="8" t="str">
        <f>IFERROR(IF(I1926="Booked",VLOOKUP(K1926,'FIN CAL LOOKUP'!$A:$J,7,1),IF(I1926="Complete",VLOOKUP(J1926,'FIN CAL LOOKUP'!$A:$J,7,1),VLOOKUP(D1926,'FIN CAL LOOKUP'!$A:$J,7,1))),"Not Applicable")</f>
        <v>APR, FY24</v>
      </c>
      <c r="N1926" s="8" t="str">
        <f>IFERROR(IF(I1926="Booked",VLOOKUP(K1926,'FIN CAL LOOKUP'!$A:$J,10,1),IF(I1926="Complete",VLOOKUP(J1926,'FIN CAL LOOKUP'!$A:$J,10,1),VLOOKUP(D1926,'FIN CAL LOOKUP'!$A:$J,10,1))),"Not Applicable")</f>
        <v>Q4, FY24</v>
      </c>
    </row>
    <row r="1927" spans="1:14" x14ac:dyDescent="0.25">
      <c r="A1927" t="s">
        <v>46</v>
      </c>
      <c r="C1927" t="s">
        <v>47</v>
      </c>
      <c r="D1927" s="3">
        <v>44851</v>
      </c>
      <c r="E1927" t="s">
        <v>427</v>
      </c>
      <c r="F1927" t="s">
        <v>428</v>
      </c>
      <c r="G1927" t="s">
        <v>429</v>
      </c>
      <c r="H1927" t="s">
        <v>1368</v>
      </c>
      <c r="I1927" t="s">
        <v>17</v>
      </c>
      <c r="J1927" s="3">
        <v>45387</v>
      </c>
      <c r="K1927" s="3">
        <v>45351</v>
      </c>
      <c r="M1927" s="8" t="str">
        <f>IFERROR(IF(I1927="Booked",VLOOKUP(K1927,'FIN CAL LOOKUP'!$A:$J,7,1),IF(I1927="Complete",VLOOKUP(J1927,'FIN CAL LOOKUP'!$A:$J,7,1),VLOOKUP(D1927,'FIN CAL LOOKUP'!$A:$J,7,1))),"Not Applicable")</f>
        <v>APR, FY24</v>
      </c>
      <c r="N1927" s="8" t="str">
        <f>IFERROR(IF(I1927="Booked",VLOOKUP(K1927,'FIN CAL LOOKUP'!$A:$J,10,1),IF(I1927="Complete",VLOOKUP(J1927,'FIN CAL LOOKUP'!$A:$J,10,1),VLOOKUP(D1927,'FIN CAL LOOKUP'!$A:$J,10,1))),"Not Applicable")</f>
        <v>Q4, FY24</v>
      </c>
    </row>
    <row r="1928" spans="1:14" x14ac:dyDescent="0.25">
      <c r="A1928" t="s">
        <v>46</v>
      </c>
      <c r="C1928" t="s">
        <v>47</v>
      </c>
      <c r="D1928" s="3">
        <v>44851</v>
      </c>
      <c r="E1928" t="s">
        <v>427</v>
      </c>
      <c r="F1928" t="s">
        <v>428</v>
      </c>
      <c r="G1928" t="s">
        <v>429</v>
      </c>
      <c r="H1928" t="s">
        <v>1369</v>
      </c>
      <c r="I1928" t="s">
        <v>17</v>
      </c>
      <c r="J1928" s="3">
        <v>45387</v>
      </c>
      <c r="K1928" s="3">
        <v>45351</v>
      </c>
      <c r="M1928" s="8" t="str">
        <f>IFERROR(IF(I1928="Booked",VLOOKUP(K1928,'FIN CAL LOOKUP'!$A:$J,7,1),IF(I1928="Complete",VLOOKUP(J1928,'FIN CAL LOOKUP'!$A:$J,7,1),VLOOKUP(D1928,'FIN CAL LOOKUP'!$A:$J,7,1))),"Not Applicable")</f>
        <v>APR, FY24</v>
      </c>
      <c r="N1928" s="8" t="str">
        <f>IFERROR(IF(I1928="Booked",VLOOKUP(K1928,'FIN CAL LOOKUP'!$A:$J,10,1),IF(I1928="Complete",VLOOKUP(J1928,'FIN CAL LOOKUP'!$A:$J,10,1),VLOOKUP(D1928,'FIN CAL LOOKUP'!$A:$J,10,1))),"Not Applicable")</f>
        <v>Q4, FY24</v>
      </c>
    </row>
    <row r="1929" spans="1:14" x14ac:dyDescent="0.25">
      <c r="A1929" t="s">
        <v>46</v>
      </c>
      <c r="C1929" t="s">
        <v>47</v>
      </c>
      <c r="D1929" s="3">
        <v>44851</v>
      </c>
      <c r="E1929" t="s">
        <v>427</v>
      </c>
      <c r="F1929" t="s">
        <v>428</v>
      </c>
      <c r="G1929" t="s">
        <v>429</v>
      </c>
      <c r="H1929" t="s">
        <v>1370</v>
      </c>
      <c r="I1929" t="s">
        <v>17</v>
      </c>
      <c r="J1929" s="3">
        <v>45387</v>
      </c>
      <c r="K1929" s="3">
        <v>45351</v>
      </c>
      <c r="M1929" s="8" t="str">
        <f>IFERROR(IF(I1929="Booked",VLOOKUP(K1929,'FIN CAL LOOKUP'!$A:$J,7,1),IF(I1929="Complete",VLOOKUP(J1929,'FIN CAL LOOKUP'!$A:$J,7,1),VLOOKUP(D1929,'FIN CAL LOOKUP'!$A:$J,7,1))),"Not Applicable")</f>
        <v>APR, FY24</v>
      </c>
      <c r="N1929" s="8" t="str">
        <f>IFERROR(IF(I1929="Booked",VLOOKUP(K1929,'FIN CAL LOOKUP'!$A:$J,10,1),IF(I1929="Complete",VLOOKUP(J1929,'FIN CAL LOOKUP'!$A:$J,10,1),VLOOKUP(D1929,'FIN CAL LOOKUP'!$A:$J,10,1))),"Not Applicable")</f>
        <v>Q4, FY24</v>
      </c>
    </row>
    <row r="1930" spans="1:14" x14ac:dyDescent="0.25">
      <c r="A1930" t="s">
        <v>46</v>
      </c>
      <c r="C1930" t="s">
        <v>47</v>
      </c>
      <c r="D1930" s="3">
        <v>44851</v>
      </c>
      <c r="E1930" t="s">
        <v>427</v>
      </c>
      <c r="F1930" t="s">
        <v>428</v>
      </c>
      <c r="G1930" t="s">
        <v>429</v>
      </c>
      <c r="H1930" t="s">
        <v>8</v>
      </c>
      <c r="I1930" t="s">
        <v>17</v>
      </c>
      <c r="J1930" s="3">
        <v>44852</v>
      </c>
      <c r="K1930" s="3">
        <v>44822</v>
      </c>
      <c r="M1930" s="8" t="str">
        <f>IFERROR(IF(I1930="Booked",VLOOKUP(K1930,'FIN CAL LOOKUP'!$A:$J,7,1),IF(I1930="Complete",VLOOKUP(J1930,'FIN CAL LOOKUP'!$A:$J,7,1),VLOOKUP(D1930,'FIN CAL LOOKUP'!$A:$J,7,1))),"Not Applicable")</f>
        <v>OCT, FY23</v>
      </c>
      <c r="N1930" s="8" t="str">
        <f>IFERROR(IF(I1930="Booked",VLOOKUP(K1930,'FIN CAL LOOKUP'!$A:$J,10,1),IF(I1930="Complete",VLOOKUP(J1930,'FIN CAL LOOKUP'!$A:$J,10,1),VLOOKUP(D1930,'FIN CAL LOOKUP'!$A:$J,10,1))),"Not Applicable")</f>
        <v>Q2, FY23</v>
      </c>
    </row>
    <row r="1931" spans="1:14" x14ac:dyDescent="0.25">
      <c r="A1931" t="s">
        <v>46</v>
      </c>
      <c r="C1931" t="s">
        <v>47</v>
      </c>
      <c r="D1931" s="3">
        <v>44851</v>
      </c>
      <c r="E1931" t="s">
        <v>427</v>
      </c>
      <c r="F1931" t="s">
        <v>428</v>
      </c>
      <c r="G1931" t="s">
        <v>429</v>
      </c>
      <c r="H1931" t="s">
        <v>9</v>
      </c>
      <c r="I1931" t="s">
        <v>17</v>
      </c>
      <c r="J1931" s="3">
        <v>44852</v>
      </c>
      <c r="K1931" s="3">
        <v>44822</v>
      </c>
      <c r="M1931" s="8" t="str">
        <f>IFERROR(IF(I1931="Booked",VLOOKUP(K1931,'FIN CAL LOOKUP'!$A:$J,7,1),IF(I1931="Complete",VLOOKUP(J1931,'FIN CAL LOOKUP'!$A:$J,7,1),VLOOKUP(D1931,'FIN CAL LOOKUP'!$A:$J,7,1))),"Not Applicable")</f>
        <v>OCT, FY23</v>
      </c>
      <c r="N1931" s="8" t="str">
        <f>IFERROR(IF(I1931="Booked",VLOOKUP(K1931,'FIN CAL LOOKUP'!$A:$J,10,1),IF(I1931="Complete",VLOOKUP(J1931,'FIN CAL LOOKUP'!$A:$J,10,1),VLOOKUP(D1931,'FIN CAL LOOKUP'!$A:$J,10,1))),"Not Applicable")</f>
        <v>Q2, FY23</v>
      </c>
    </row>
    <row r="1932" spans="1:14" x14ac:dyDescent="0.25">
      <c r="A1932" t="s">
        <v>46</v>
      </c>
      <c r="C1932" t="s">
        <v>47</v>
      </c>
      <c r="D1932" s="3">
        <v>44851</v>
      </c>
      <c r="E1932" t="s">
        <v>427</v>
      </c>
      <c r="F1932" t="s">
        <v>428</v>
      </c>
      <c r="G1932" t="s">
        <v>429</v>
      </c>
      <c r="H1932" t="s">
        <v>10</v>
      </c>
      <c r="I1932" t="s">
        <v>17</v>
      </c>
      <c r="J1932" s="3">
        <v>44852</v>
      </c>
      <c r="K1932" s="3">
        <v>44822</v>
      </c>
      <c r="M1932" s="8" t="str">
        <f>IFERROR(IF(I1932="Booked",VLOOKUP(K1932,'FIN CAL LOOKUP'!$A:$J,7,1),IF(I1932="Complete",VLOOKUP(J1932,'FIN CAL LOOKUP'!$A:$J,7,1),VLOOKUP(D1932,'FIN CAL LOOKUP'!$A:$J,7,1))),"Not Applicable")</f>
        <v>OCT, FY23</v>
      </c>
      <c r="N1932" s="8" t="str">
        <f>IFERROR(IF(I1932="Booked",VLOOKUP(K1932,'FIN CAL LOOKUP'!$A:$J,10,1),IF(I1932="Complete",VLOOKUP(J1932,'FIN CAL LOOKUP'!$A:$J,10,1),VLOOKUP(D1932,'FIN CAL LOOKUP'!$A:$J,10,1))),"Not Applicable")</f>
        <v>Q2, FY23</v>
      </c>
    </row>
    <row r="1933" spans="1:14" x14ac:dyDescent="0.25">
      <c r="A1933" t="s">
        <v>46</v>
      </c>
      <c r="C1933" t="s">
        <v>47</v>
      </c>
      <c r="D1933" s="3">
        <v>44851</v>
      </c>
      <c r="E1933" t="s">
        <v>427</v>
      </c>
      <c r="F1933" t="s">
        <v>428</v>
      </c>
      <c r="G1933" t="s">
        <v>429</v>
      </c>
      <c r="H1933" t="s">
        <v>11</v>
      </c>
      <c r="I1933" t="s">
        <v>17</v>
      </c>
      <c r="J1933" s="3">
        <v>44852</v>
      </c>
      <c r="K1933" s="3">
        <v>44822</v>
      </c>
      <c r="M1933" s="8" t="str">
        <f>IFERROR(IF(I1933="Booked",VLOOKUP(K1933,'FIN CAL LOOKUP'!$A:$J,7,1),IF(I1933="Complete",VLOOKUP(J1933,'FIN CAL LOOKUP'!$A:$J,7,1),VLOOKUP(D1933,'FIN CAL LOOKUP'!$A:$J,7,1))),"Not Applicable")</f>
        <v>OCT, FY23</v>
      </c>
      <c r="N1933" s="8" t="str">
        <f>IFERROR(IF(I1933="Booked",VLOOKUP(K1933,'FIN CAL LOOKUP'!$A:$J,10,1),IF(I1933="Complete",VLOOKUP(J1933,'FIN CAL LOOKUP'!$A:$J,10,1),VLOOKUP(D1933,'FIN CAL LOOKUP'!$A:$J,10,1))),"Not Applicable")</f>
        <v>Q2, FY23</v>
      </c>
    </row>
    <row r="1934" spans="1:14" x14ac:dyDescent="0.25">
      <c r="A1934" t="s">
        <v>30</v>
      </c>
      <c r="B1934" t="s">
        <v>260</v>
      </c>
      <c r="C1934" t="s">
        <v>32</v>
      </c>
      <c r="D1934" s="3">
        <v>44851</v>
      </c>
      <c r="E1934" t="s">
        <v>430</v>
      </c>
      <c r="F1934" t="s">
        <v>431</v>
      </c>
      <c r="G1934" t="s">
        <v>432</v>
      </c>
      <c r="H1934" t="s">
        <v>4</v>
      </c>
      <c r="I1934" t="s">
        <v>17</v>
      </c>
      <c r="J1934" s="3">
        <v>44859</v>
      </c>
      <c r="K1934" s="3">
        <v>44824</v>
      </c>
      <c r="M1934" s="8" t="str">
        <f>IFERROR(IF(I1934="Booked",VLOOKUP(K1934,'FIN CAL LOOKUP'!$A:$J,7,1),IF(I1934="Complete",VLOOKUP(J1934,'FIN CAL LOOKUP'!$A:$J,7,1),VLOOKUP(D1934,'FIN CAL LOOKUP'!$A:$J,7,1))),"Not Applicable")</f>
        <v>NOV, FY23</v>
      </c>
      <c r="N1934" s="8" t="str">
        <f>IFERROR(IF(I1934="Booked",VLOOKUP(K1934,'FIN CAL LOOKUP'!$A:$J,10,1),IF(I1934="Complete",VLOOKUP(J1934,'FIN CAL LOOKUP'!$A:$J,10,1),VLOOKUP(D1934,'FIN CAL LOOKUP'!$A:$J,10,1))),"Not Applicable")</f>
        <v>Q2, FY23</v>
      </c>
    </row>
    <row r="1935" spans="1:14" x14ac:dyDescent="0.25">
      <c r="A1935" t="s">
        <v>30</v>
      </c>
      <c r="B1935" t="s">
        <v>260</v>
      </c>
      <c r="C1935" t="s">
        <v>32</v>
      </c>
      <c r="D1935" s="3">
        <v>44851</v>
      </c>
      <c r="E1935" t="s">
        <v>430</v>
      </c>
      <c r="F1935" t="s">
        <v>431</v>
      </c>
      <c r="G1935" t="s">
        <v>432</v>
      </c>
      <c r="H1935" t="s">
        <v>7</v>
      </c>
      <c r="I1935" t="s">
        <v>17</v>
      </c>
      <c r="J1935" s="3">
        <v>44859</v>
      </c>
      <c r="K1935" s="3">
        <v>44824</v>
      </c>
      <c r="M1935" s="8" t="str">
        <f>IFERROR(IF(I1935="Booked",VLOOKUP(K1935,'FIN CAL LOOKUP'!$A:$J,7,1),IF(I1935="Complete",VLOOKUP(J1935,'FIN CAL LOOKUP'!$A:$J,7,1),VLOOKUP(D1935,'FIN CAL LOOKUP'!$A:$J,7,1))),"Not Applicable")</f>
        <v>NOV, FY23</v>
      </c>
      <c r="N1935" s="8" t="str">
        <f>IFERROR(IF(I1935="Booked",VLOOKUP(K1935,'FIN CAL LOOKUP'!$A:$J,10,1),IF(I1935="Complete",VLOOKUP(J1935,'FIN CAL LOOKUP'!$A:$J,10,1),VLOOKUP(D1935,'FIN CAL LOOKUP'!$A:$J,10,1))),"Not Applicable")</f>
        <v>Q2, FY23</v>
      </c>
    </row>
    <row r="1936" spans="1:14" x14ac:dyDescent="0.25">
      <c r="A1936" t="s">
        <v>30</v>
      </c>
      <c r="B1936" t="s">
        <v>260</v>
      </c>
      <c r="C1936" t="s">
        <v>32</v>
      </c>
      <c r="D1936" s="3">
        <v>44851</v>
      </c>
      <c r="E1936" t="s">
        <v>430</v>
      </c>
      <c r="F1936" t="s">
        <v>431</v>
      </c>
      <c r="G1936" t="s">
        <v>432</v>
      </c>
      <c r="H1936" t="s">
        <v>1366</v>
      </c>
      <c r="I1936" t="s">
        <v>17</v>
      </c>
      <c r="J1936" s="3">
        <v>45405</v>
      </c>
      <c r="K1936" s="3">
        <v>45351</v>
      </c>
      <c r="M1936" s="8" t="str">
        <f>IFERROR(IF(I1936="Booked",VLOOKUP(K1936,'FIN CAL LOOKUP'!$A:$J,7,1),IF(I1936="Complete",VLOOKUP(J1936,'FIN CAL LOOKUP'!$A:$J,7,1),VLOOKUP(D1936,'FIN CAL LOOKUP'!$A:$J,7,1))),"Not Applicable")</f>
        <v>MAY, FY24</v>
      </c>
      <c r="N1936" s="8" t="str">
        <f>IFERROR(IF(I1936="Booked",VLOOKUP(K1936,'FIN CAL LOOKUP'!$A:$J,10,1),IF(I1936="Complete",VLOOKUP(J1936,'FIN CAL LOOKUP'!$A:$J,10,1),VLOOKUP(D1936,'FIN CAL LOOKUP'!$A:$J,10,1))),"Not Applicable")</f>
        <v>Q4, FY24</v>
      </c>
    </row>
    <row r="1937" spans="1:14" x14ac:dyDescent="0.25">
      <c r="A1937" t="s">
        <v>30</v>
      </c>
      <c r="B1937" t="s">
        <v>260</v>
      </c>
      <c r="C1937" t="s">
        <v>32</v>
      </c>
      <c r="D1937" s="3">
        <v>44851</v>
      </c>
      <c r="E1937" t="s">
        <v>430</v>
      </c>
      <c r="F1937" t="s">
        <v>431</v>
      </c>
      <c r="G1937" t="s">
        <v>432</v>
      </c>
      <c r="H1937" t="s">
        <v>1366</v>
      </c>
      <c r="I1937" t="s">
        <v>17</v>
      </c>
      <c r="J1937" s="3">
        <v>45755</v>
      </c>
      <c r="K1937" s="3">
        <v>45726</v>
      </c>
      <c r="M1937" s="8" t="str">
        <f>IFERROR(IF(I1937="Booked",VLOOKUP(K1937,'FIN CAL LOOKUP'!$A:$J,7,1),IF(I1937="Complete",VLOOKUP(J1937,'FIN CAL LOOKUP'!$A:$J,7,1),VLOOKUP(D1937,'FIN CAL LOOKUP'!$A:$J,7,1))),"Not Applicable")</f>
        <v>APR, FY25</v>
      </c>
      <c r="N1937" s="8" t="str">
        <f>IFERROR(IF(I1937="Booked",VLOOKUP(K1937,'FIN CAL LOOKUP'!$A:$J,10,1),IF(I1937="Complete",VLOOKUP(J1937,'FIN CAL LOOKUP'!$A:$J,10,1),VLOOKUP(D1937,'FIN CAL LOOKUP'!$A:$J,10,1))),"Not Applicable")</f>
        <v>Q4, FY25</v>
      </c>
    </row>
    <row r="1938" spans="1:14" x14ac:dyDescent="0.25">
      <c r="A1938" t="s">
        <v>30</v>
      </c>
      <c r="B1938" t="s">
        <v>260</v>
      </c>
      <c r="C1938" t="s">
        <v>32</v>
      </c>
      <c r="D1938" s="3">
        <v>44851</v>
      </c>
      <c r="E1938" t="s">
        <v>430</v>
      </c>
      <c r="F1938" t="s">
        <v>431</v>
      </c>
      <c r="G1938" t="s">
        <v>432</v>
      </c>
      <c r="H1938" t="s">
        <v>1367</v>
      </c>
      <c r="I1938" t="s">
        <v>17</v>
      </c>
      <c r="J1938" s="3">
        <v>45404</v>
      </c>
      <c r="K1938" s="3">
        <v>45351</v>
      </c>
      <c r="M1938" s="8" t="str">
        <f>IFERROR(IF(I1938="Booked",VLOOKUP(K1938,'FIN CAL LOOKUP'!$A:$J,7,1),IF(I1938="Complete",VLOOKUP(J1938,'FIN CAL LOOKUP'!$A:$J,7,1),VLOOKUP(D1938,'FIN CAL LOOKUP'!$A:$J,7,1))),"Not Applicable")</f>
        <v>MAY, FY24</v>
      </c>
      <c r="N1938" s="8" t="str">
        <f>IFERROR(IF(I1938="Booked",VLOOKUP(K1938,'FIN CAL LOOKUP'!$A:$J,10,1),IF(I1938="Complete",VLOOKUP(J1938,'FIN CAL LOOKUP'!$A:$J,10,1),VLOOKUP(D1938,'FIN CAL LOOKUP'!$A:$J,10,1))),"Not Applicable")</f>
        <v>Q4, FY24</v>
      </c>
    </row>
    <row r="1939" spans="1:14" x14ac:dyDescent="0.25">
      <c r="A1939" t="s">
        <v>30</v>
      </c>
      <c r="B1939" t="s">
        <v>260</v>
      </c>
      <c r="C1939" t="s">
        <v>32</v>
      </c>
      <c r="D1939" s="3">
        <v>44851</v>
      </c>
      <c r="E1939" t="s">
        <v>430</v>
      </c>
      <c r="F1939" t="s">
        <v>431</v>
      </c>
      <c r="G1939" t="s">
        <v>432</v>
      </c>
      <c r="H1939" t="s">
        <v>1367</v>
      </c>
      <c r="I1939" t="s">
        <v>17</v>
      </c>
      <c r="J1939" s="3">
        <v>45755</v>
      </c>
      <c r="K1939" s="3">
        <v>45725</v>
      </c>
      <c r="M1939" s="8" t="str">
        <f>IFERROR(IF(I1939="Booked",VLOOKUP(K1939,'FIN CAL LOOKUP'!$A:$J,7,1),IF(I1939="Complete",VLOOKUP(J1939,'FIN CAL LOOKUP'!$A:$J,7,1),VLOOKUP(D1939,'FIN CAL LOOKUP'!$A:$J,7,1))),"Not Applicable")</f>
        <v>APR, FY25</v>
      </c>
      <c r="N1939" s="8" t="str">
        <f>IFERROR(IF(I1939="Booked",VLOOKUP(K1939,'FIN CAL LOOKUP'!$A:$J,10,1),IF(I1939="Complete",VLOOKUP(J1939,'FIN CAL LOOKUP'!$A:$J,10,1),VLOOKUP(D1939,'FIN CAL LOOKUP'!$A:$J,10,1))),"Not Applicable")</f>
        <v>Q4, FY25</v>
      </c>
    </row>
    <row r="1940" spans="1:14" x14ac:dyDescent="0.25">
      <c r="A1940" t="s">
        <v>30</v>
      </c>
      <c r="B1940" t="s">
        <v>260</v>
      </c>
      <c r="C1940" t="s">
        <v>32</v>
      </c>
      <c r="D1940" s="3">
        <v>44851</v>
      </c>
      <c r="E1940" t="s">
        <v>430</v>
      </c>
      <c r="F1940" t="s">
        <v>431</v>
      </c>
      <c r="G1940" t="s">
        <v>432</v>
      </c>
      <c r="H1940" t="s">
        <v>1368</v>
      </c>
      <c r="I1940" t="s">
        <v>17</v>
      </c>
      <c r="J1940" s="3">
        <v>45405</v>
      </c>
      <c r="K1940" s="3">
        <v>45351</v>
      </c>
      <c r="M1940" s="8" t="str">
        <f>IFERROR(IF(I1940="Booked",VLOOKUP(K1940,'FIN CAL LOOKUP'!$A:$J,7,1),IF(I1940="Complete",VLOOKUP(J1940,'FIN CAL LOOKUP'!$A:$J,7,1),VLOOKUP(D1940,'FIN CAL LOOKUP'!$A:$J,7,1))),"Not Applicable")</f>
        <v>MAY, FY24</v>
      </c>
      <c r="N1940" s="8" t="str">
        <f>IFERROR(IF(I1940="Booked",VLOOKUP(K1940,'FIN CAL LOOKUP'!$A:$J,10,1),IF(I1940="Complete",VLOOKUP(J1940,'FIN CAL LOOKUP'!$A:$J,10,1),VLOOKUP(D1940,'FIN CAL LOOKUP'!$A:$J,10,1))),"Not Applicable")</f>
        <v>Q4, FY24</v>
      </c>
    </row>
    <row r="1941" spans="1:14" x14ac:dyDescent="0.25">
      <c r="A1941" t="s">
        <v>30</v>
      </c>
      <c r="B1941" t="s">
        <v>260</v>
      </c>
      <c r="C1941" t="s">
        <v>32</v>
      </c>
      <c r="D1941" s="3">
        <v>44851</v>
      </c>
      <c r="E1941" t="s">
        <v>430</v>
      </c>
      <c r="F1941" t="s">
        <v>431</v>
      </c>
      <c r="G1941" t="s">
        <v>432</v>
      </c>
      <c r="H1941" t="s">
        <v>1368</v>
      </c>
      <c r="I1941" t="s">
        <v>17</v>
      </c>
      <c r="J1941" s="3">
        <v>45755</v>
      </c>
      <c r="K1941" s="3">
        <v>45726</v>
      </c>
      <c r="M1941" s="8" t="str">
        <f>IFERROR(IF(I1941="Booked",VLOOKUP(K1941,'FIN CAL LOOKUP'!$A:$J,7,1),IF(I1941="Complete",VLOOKUP(J1941,'FIN CAL LOOKUP'!$A:$J,7,1),VLOOKUP(D1941,'FIN CAL LOOKUP'!$A:$J,7,1))),"Not Applicable")</f>
        <v>APR, FY25</v>
      </c>
      <c r="N1941" s="8" t="str">
        <f>IFERROR(IF(I1941="Booked",VLOOKUP(K1941,'FIN CAL LOOKUP'!$A:$J,10,1),IF(I1941="Complete",VLOOKUP(J1941,'FIN CAL LOOKUP'!$A:$J,10,1),VLOOKUP(D1941,'FIN CAL LOOKUP'!$A:$J,10,1))),"Not Applicable")</f>
        <v>Q4, FY25</v>
      </c>
    </row>
    <row r="1942" spans="1:14" x14ac:dyDescent="0.25">
      <c r="A1942" t="s">
        <v>30</v>
      </c>
      <c r="B1942" t="s">
        <v>260</v>
      </c>
      <c r="C1942" t="s">
        <v>32</v>
      </c>
      <c r="D1942" s="3">
        <v>44851</v>
      </c>
      <c r="E1942" t="s">
        <v>430</v>
      </c>
      <c r="F1942" t="s">
        <v>431</v>
      </c>
      <c r="G1942" t="s">
        <v>432</v>
      </c>
      <c r="H1942" t="s">
        <v>1369</v>
      </c>
      <c r="I1942" t="s">
        <v>17</v>
      </c>
      <c r="J1942" s="3">
        <v>45405</v>
      </c>
      <c r="K1942" s="3">
        <v>45351</v>
      </c>
      <c r="M1942" s="8" t="str">
        <f>IFERROR(IF(I1942="Booked",VLOOKUP(K1942,'FIN CAL LOOKUP'!$A:$J,7,1),IF(I1942="Complete",VLOOKUP(J1942,'FIN CAL LOOKUP'!$A:$J,7,1),VLOOKUP(D1942,'FIN CAL LOOKUP'!$A:$J,7,1))),"Not Applicable")</f>
        <v>MAY, FY24</v>
      </c>
      <c r="N1942" s="8" t="str">
        <f>IFERROR(IF(I1942="Booked",VLOOKUP(K1942,'FIN CAL LOOKUP'!$A:$J,10,1),IF(I1942="Complete",VLOOKUP(J1942,'FIN CAL LOOKUP'!$A:$J,10,1),VLOOKUP(D1942,'FIN CAL LOOKUP'!$A:$J,10,1))),"Not Applicable")</f>
        <v>Q4, FY24</v>
      </c>
    </row>
    <row r="1943" spans="1:14" x14ac:dyDescent="0.25">
      <c r="A1943" t="s">
        <v>30</v>
      </c>
      <c r="B1943" t="s">
        <v>260</v>
      </c>
      <c r="C1943" t="s">
        <v>32</v>
      </c>
      <c r="D1943" s="3">
        <v>44851</v>
      </c>
      <c r="E1943" t="s">
        <v>430</v>
      </c>
      <c r="F1943" t="s">
        <v>431</v>
      </c>
      <c r="G1943" t="s">
        <v>432</v>
      </c>
      <c r="H1943" t="s">
        <v>1369</v>
      </c>
      <c r="I1943" t="s">
        <v>17</v>
      </c>
      <c r="J1943" s="3">
        <v>45755</v>
      </c>
      <c r="K1943" s="3">
        <v>45726</v>
      </c>
      <c r="M1943" s="8" t="str">
        <f>IFERROR(IF(I1943="Booked",VLOOKUP(K1943,'FIN CAL LOOKUP'!$A:$J,7,1),IF(I1943="Complete",VLOOKUP(J1943,'FIN CAL LOOKUP'!$A:$J,7,1),VLOOKUP(D1943,'FIN CAL LOOKUP'!$A:$J,7,1))),"Not Applicable")</f>
        <v>APR, FY25</v>
      </c>
      <c r="N1943" s="8" t="str">
        <f>IFERROR(IF(I1943="Booked",VLOOKUP(K1943,'FIN CAL LOOKUP'!$A:$J,10,1),IF(I1943="Complete",VLOOKUP(J1943,'FIN CAL LOOKUP'!$A:$J,10,1),VLOOKUP(D1943,'FIN CAL LOOKUP'!$A:$J,10,1))),"Not Applicable")</f>
        <v>Q4, FY25</v>
      </c>
    </row>
    <row r="1944" spans="1:14" x14ac:dyDescent="0.25">
      <c r="A1944" t="s">
        <v>30</v>
      </c>
      <c r="B1944" t="s">
        <v>260</v>
      </c>
      <c r="C1944" t="s">
        <v>32</v>
      </c>
      <c r="D1944" s="3">
        <v>44851</v>
      </c>
      <c r="E1944" t="s">
        <v>430</v>
      </c>
      <c r="F1944" t="s">
        <v>431</v>
      </c>
      <c r="G1944" t="s">
        <v>432</v>
      </c>
      <c r="H1944" t="s">
        <v>1370</v>
      </c>
      <c r="I1944" t="s">
        <v>17</v>
      </c>
      <c r="J1944" s="3">
        <v>45405</v>
      </c>
      <c r="K1944" s="3">
        <v>45351</v>
      </c>
      <c r="M1944" s="8" t="str">
        <f>IFERROR(IF(I1944="Booked",VLOOKUP(K1944,'FIN CAL LOOKUP'!$A:$J,7,1),IF(I1944="Complete",VLOOKUP(J1944,'FIN CAL LOOKUP'!$A:$J,7,1),VLOOKUP(D1944,'FIN CAL LOOKUP'!$A:$J,7,1))),"Not Applicable")</f>
        <v>MAY, FY24</v>
      </c>
      <c r="N1944" s="8" t="str">
        <f>IFERROR(IF(I1944="Booked",VLOOKUP(K1944,'FIN CAL LOOKUP'!$A:$J,10,1),IF(I1944="Complete",VLOOKUP(J1944,'FIN CAL LOOKUP'!$A:$J,10,1),VLOOKUP(D1944,'FIN CAL LOOKUP'!$A:$J,10,1))),"Not Applicable")</f>
        <v>Q4, FY24</v>
      </c>
    </row>
    <row r="1945" spans="1:14" x14ac:dyDescent="0.25">
      <c r="A1945" t="s">
        <v>30</v>
      </c>
      <c r="B1945" t="s">
        <v>260</v>
      </c>
      <c r="C1945" t="s">
        <v>32</v>
      </c>
      <c r="D1945" s="3">
        <v>44851</v>
      </c>
      <c r="E1945" t="s">
        <v>430</v>
      </c>
      <c r="F1945" t="s">
        <v>431</v>
      </c>
      <c r="G1945" t="s">
        <v>432</v>
      </c>
      <c r="H1945" t="s">
        <v>1370</v>
      </c>
      <c r="I1945" t="s">
        <v>17</v>
      </c>
      <c r="J1945" s="3">
        <v>45763</v>
      </c>
      <c r="K1945" s="3">
        <v>45726</v>
      </c>
      <c r="M1945" s="8" t="str">
        <f>IFERROR(IF(I1945="Booked",VLOOKUP(K1945,'FIN CAL LOOKUP'!$A:$J,7,1),IF(I1945="Complete",VLOOKUP(J1945,'FIN CAL LOOKUP'!$A:$J,7,1),VLOOKUP(D1945,'FIN CAL LOOKUP'!$A:$J,7,1))),"Not Applicable")</f>
        <v>APR, FY25</v>
      </c>
      <c r="N1945" s="8" t="str">
        <f>IFERROR(IF(I1945="Booked",VLOOKUP(K1945,'FIN CAL LOOKUP'!$A:$J,10,1),IF(I1945="Complete",VLOOKUP(J1945,'FIN CAL LOOKUP'!$A:$J,10,1),VLOOKUP(D1945,'FIN CAL LOOKUP'!$A:$J,10,1))),"Not Applicable")</f>
        <v>Q4, FY25</v>
      </c>
    </row>
    <row r="1946" spans="1:14" x14ac:dyDescent="0.25">
      <c r="A1946" t="s">
        <v>30</v>
      </c>
      <c r="B1946" t="s">
        <v>260</v>
      </c>
      <c r="C1946" t="s">
        <v>32</v>
      </c>
      <c r="D1946" s="3">
        <v>44851</v>
      </c>
      <c r="E1946" t="s">
        <v>430</v>
      </c>
      <c r="F1946" t="s">
        <v>431</v>
      </c>
      <c r="G1946" t="s">
        <v>432</v>
      </c>
      <c r="H1946" t="s">
        <v>8</v>
      </c>
      <c r="I1946" t="s">
        <v>17</v>
      </c>
      <c r="J1946" s="3">
        <v>44859</v>
      </c>
      <c r="K1946" s="3">
        <v>44807</v>
      </c>
      <c r="M1946" s="8" t="str">
        <f>IFERROR(IF(I1946="Booked",VLOOKUP(K1946,'FIN CAL LOOKUP'!$A:$J,7,1),IF(I1946="Complete",VLOOKUP(J1946,'FIN CAL LOOKUP'!$A:$J,7,1),VLOOKUP(D1946,'FIN CAL LOOKUP'!$A:$J,7,1))),"Not Applicable")</f>
        <v>NOV, FY23</v>
      </c>
      <c r="N1946" s="8" t="str">
        <f>IFERROR(IF(I1946="Booked",VLOOKUP(K1946,'FIN CAL LOOKUP'!$A:$J,10,1),IF(I1946="Complete",VLOOKUP(J1946,'FIN CAL LOOKUP'!$A:$J,10,1),VLOOKUP(D1946,'FIN CAL LOOKUP'!$A:$J,10,1))),"Not Applicable")</f>
        <v>Q2, FY23</v>
      </c>
    </row>
    <row r="1947" spans="1:14" x14ac:dyDescent="0.25">
      <c r="A1947" t="s">
        <v>30</v>
      </c>
      <c r="B1947" t="s">
        <v>260</v>
      </c>
      <c r="C1947" t="s">
        <v>32</v>
      </c>
      <c r="D1947" s="3">
        <v>44851</v>
      </c>
      <c r="E1947" t="s">
        <v>430</v>
      </c>
      <c r="F1947" t="s">
        <v>431</v>
      </c>
      <c r="G1947" t="s">
        <v>432</v>
      </c>
      <c r="H1947" t="s">
        <v>9</v>
      </c>
      <c r="I1947" t="s">
        <v>17</v>
      </c>
      <c r="J1947" s="3">
        <v>44859</v>
      </c>
      <c r="K1947" s="3">
        <v>44807</v>
      </c>
      <c r="M1947" s="8" t="str">
        <f>IFERROR(IF(I1947="Booked",VLOOKUP(K1947,'FIN CAL LOOKUP'!$A:$J,7,1),IF(I1947="Complete",VLOOKUP(J1947,'FIN CAL LOOKUP'!$A:$J,7,1),VLOOKUP(D1947,'FIN CAL LOOKUP'!$A:$J,7,1))),"Not Applicable")</f>
        <v>NOV, FY23</v>
      </c>
      <c r="N1947" s="8" t="str">
        <f>IFERROR(IF(I1947="Booked",VLOOKUP(K1947,'FIN CAL LOOKUP'!$A:$J,10,1),IF(I1947="Complete",VLOOKUP(J1947,'FIN CAL LOOKUP'!$A:$J,10,1),VLOOKUP(D1947,'FIN CAL LOOKUP'!$A:$J,10,1))),"Not Applicable")</f>
        <v>Q2, FY23</v>
      </c>
    </row>
    <row r="1948" spans="1:14" x14ac:dyDescent="0.25">
      <c r="A1948" t="s">
        <v>30</v>
      </c>
      <c r="B1948" t="s">
        <v>260</v>
      </c>
      <c r="C1948" t="s">
        <v>32</v>
      </c>
      <c r="D1948" s="3">
        <v>44851</v>
      </c>
      <c r="E1948" t="s">
        <v>430</v>
      </c>
      <c r="F1948" t="s">
        <v>431</v>
      </c>
      <c r="G1948" t="s">
        <v>432</v>
      </c>
      <c r="H1948" t="s">
        <v>10</v>
      </c>
      <c r="I1948" t="s">
        <v>17</v>
      </c>
      <c r="J1948" s="3">
        <v>44859</v>
      </c>
      <c r="K1948" s="3">
        <v>44807</v>
      </c>
      <c r="M1948" s="8" t="str">
        <f>IFERROR(IF(I1948="Booked",VLOOKUP(K1948,'FIN CAL LOOKUP'!$A:$J,7,1),IF(I1948="Complete",VLOOKUP(J1948,'FIN CAL LOOKUP'!$A:$J,7,1),VLOOKUP(D1948,'FIN CAL LOOKUP'!$A:$J,7,1))),"Not Applicable")</f>
        <v>NOV, FY23</v>
      </c>
      <c r="N1948" s="8" t="str">
        <f>IFERROR(IF(I1948="Booked",VLOOKUP(K1948,'FIN CAL LOOKUP'!$A:$J,10,1),IF(I1948="Complete",VLOOKUP(J1948,'FIN CAL LOOKUP'!$A:$J,10,1),VLOOKUP(D1948,'FIN CAL LOOKUP'!$A:$J,10,1))),"Not Applicable")</f>
        <v>Q2, FY23</v>
      </c>
    </row>
    <row r="1949" spans="1:14" x14ac:dyDescent="0.25">
      <c r="A1949" t="s">
        <v>30</v>
      </c>
      <c r="B1949" t="s">
        <v>260</v>
      </c>
      <c r="C1949" t="s">
        <v>32</v>
      </c>
      <c r="D1949" s="3">
        <v>44851</v>
      </c>
      <c r="E1949" t="s">
        <v>430</v>
      </c>
      <c r="F1949" t="s">
        <v>431</v>
      </c>
      <c r="G1949" t="s">
        <v>432</v>
      </c>
      <c r="H1949" t="s">
        <v>11</v>
      </c>
      <c r="I1949" t="s">
        <v>17</v>
      </c>
      <c r="J1949" s="3">
        <v>44859</v>
      </c>
      <c r="K1949" s="3">
        <v>44807</v>
      </c>
      <c r="M1949" s="8" t="str">
        <f>IFERROR(IF(I1949="Booked",VLOOKUP(K1949,'FIN CAL LOOKUP'!$A:$J,7,1),IF(I1949="Complete",VLOOKUP(J1949,'FIN CAL LOOKUP'!$A:$J,7,1),VLOOKUP(D1949,'FIN CAL LOOKUP'!$A:$J,7,1))),"Not Applicable")</f>
        <v>NOV, FY23</v>
      </c>
      <c r="N1949" s="8" t="str">
        <f>IFERROR(IF(I1949="Booked",VLOOKUP(K1949,'FIN CAL LOOKUP'!$A:$J,10,1),IF(I1949="Complete",VLOOKUP(J1949,'FIN CAL LOOKUP'!$A:$J,10,1),VLOOKUP(D1949,'FIN CAL LOOKUP'!$A:$J,10,1))),"Not Applicable")</f>
        <v>Q2, FY23</v>
      </c>
    </row>
    <row r="1950" spans="1:14" x14ac:dyDescent="0.25">
      <c r="A1950" t="s">
        <v>1</v>
      </c>
      <c r="B1950" t="s">
        <v>2</v>
      </c>
      <c r="C1950" t="s">
        <v>14</v>
      </c>
      <c r="D1950" s="3">
        <v>44851</v>
      </c>
      <c r="E1950" t="s">
        <v>433</v>
      </c>
      <c r="F1950" t="s">
        <v>238</v>
      </c>
      <c r="G1950" t="s">
        <v>69</v>
      </c>
      <c r="H1950" t="s">
        <v>4</v>
      </c>
      <c r="I1950" t="s">
        <v>17</v>
      </c>
      <c r="J1950" s="3">
        <v>44855</v>
      </c>
      <c r="K1950" s="3">
        <v>44824</v>
      </c>
      <c r="M1950" s="8" t="str">
        <f>IFERROR(IF(I1950="Booked",VLOOKUP(K1950,'FIN CAL LOOKUP'!$A:$J,7,1),IF(I1950="Complete",VLOOKUP(J1950,'FIN CAL LOOKUP'!$A:$J,7,1),VLOOKUP(D1950,'FIN CAL LOOKUP'!$A:$J,7,1))),"Not Applicable")</f>
        <v>OCT, FY23</v>
      </c>
      <c r="N1950" s="8" t="str">
        <f>IFERROR(IF(I1950="Booked",VLOOKUP(K1950,'FIN CAL LOOKUP'!$A:$J,10,1),IF(I1950="Complete",VLOOKUP(J1950,'FIN CAL LOOKUP'!$A:$J,10,1),VLOOKUP(D1950,'FIN CAL LOOKUP'!$A:$J,10,1))),"Not Applicable")</f>
        <v>Q2, FY23</v>
      </c>
    </row>
    <row r="1951" spans="1:14" x14ac:dyDescent="0.25">
      <c r="A1951" t="s">
        <v>1</v>
      </c>
      <c r="B1951" t="s">
        <v>2</v>
      </c>
      <c r="C1951" t="s">
        <v>14</v>
      </c>
      <c r="D1951" s="3">
        <v>44851</v>
      </c>
      <c r="E1951" t="s">
        <v>433</v>
      </c>
      <c r="F1951" t="s">
        <v>238</v>
      </c>
      <c r="G1951" t="s">
        <v>69</v>
      </c>
      <c r="H1951" t="s">
        <v>7</v>
      </c>
      <c r="I1951" t="s">
        <v>17</v>
      </c>
      <c r="J1951" s="3">
        <v>44855</v>
      </c>
      <c r="K1951" s="3">
        <v>44824</v>
      </c>
      <c r="M1951" s="8" t="str">
        <f>IFERROR(IF(I1951="Booked",VLOOKUP(K1951,'FIN CAL LOOKUP'!$A:$J,7,1),IF(I1951="Complete",VLOOKUP(J1951,'FIN CAL LOOKUP'!$A:$J,7,1),VLOOKUP(D1951,'FIN CAL LOOKUP'!$A:$J,7,1))),"Not Applicable")</f>
        <v>OCT, FY23</v>
      </c>
      <c r="N1951" s="8" t="str">
        <f>IFERROR(IF(I1951="Booked",VLOOKUP(K1951,'FIN CAL LOOKUP'!$A:$J,10,1),IF(I1951="Complete",VLOOKUP(J1951,'FIN CAL LOOKUP'!$A:$J,10,1),VLOOKUP(D1951,'FIN CAL LOOKUP'!$A:$J,10,1))),"Not Applicable")</f>
        <v>Q2, FY23</v>
      </c>
    </row>
    <row r="1952" spans="1:14" x14ac:dyDescent="0.25">
      <c r="A1952" t="s">
        <v>1</v>
      </c>
      <c r="B1952" t="s">
        <v>2</v>
      </c>
      <c r="C1952" t="s">
        <v>14</v>
      </c>
      <c r="D1952" s="3">
        <v>44851</v>
      </c>
      <c r="E1952" t="s">
        <v>433</v>
      </c>
      <c r="F1952" t="s">
        <v>238</v>
      </c>
      <c r="G1952" t="s">
        <v>69</v>
      </c>
      <c r="H1952" t="s">
        <v>1366</v>
      </c>
      <c r="I1952" t="s">
        <v>5</v>
      </c>
      <c r="J1952" s="3"/>
      <c r="K1952" s="3">
        <v>45798</v>
      </c>
      <c r="M1952" s="8" t="str">
        <f>IFERROR(IF(I1952="Booked",VLOOKUP(K1952,'FIN CAL LOOKUP'!$A:$J,7,1),IF(I1952="Complete",VLOOKUP(J1952,'FIN CAL LOOKUP'!$A:$J,7,1),VLOOKUP(D1952,'FIN CAL LOOKUP'!$A:$J,7,1))),"Not Applicable")</f>
        <v>MAY, FY25</v>
      </c>
      <c r="N1952" s="8" t="str">
        <f>IFERROR(IF(I1952="Booked",VLOOKUP(K1952,'FIN CAL LOOKUP'!$A:$J,10,1),IF(I1952="Complete",VLOOKUP(J1952,'FIN CAL LOOKUP'!$A:$J,10,1),VLOOKUP(D1952,'FIN CAL LOOKUP'!$A:$J,10,1))),"Not Applicable")</f>
        <v>Q4, FY25</v>
      </c>
    </row>
    <row r="1953" spans="1:14" x14ac:dyDescent="0.25">
      <c r="A1953" t="s">
        <v>1</v>
      </c>
      <c r="B1953" t="s">
        <v>2</v>
      </c>
      <c r="C1953" t="s">
        <v>14</v>
      </c>
      <c r="D1953" s="3">
        <v>44851</v>
      </c>
      <c r="E1953" t="s">
        <v>433</v>
      </c>
      <c r="F1953" t="s">
        <v>238</v>
      </c>
      <c r="G1953" t="s">
        <v>69</v>
      </c>
      <c r="H1953" t="s">
        <v>1366</v>
      </c>
      <c r="I1953" t="s">
        <v>17</v>
      </c>
      <c r="J1953" s="3">
        <v>45477</v>
      </c>
      <c r="K1953" s="3">
        <v>45351</v>
      </c>
      <c r="M1953" s="8" t="str">
        <f>IFERROR(IF(I1953="Booked",VLOOKUP(K1953,'FIN CAL LOOKUP'!$A:$J,7,1),IF(I1953="Complete",VLOOKUP(J1953,'FIN CAL LOOKUP'!$A:$J,7,1),VLOOKUP(D1953,'FIN CAL LOOKUP'!$A:$J,7,1))),"Not Applicable")</f>
        <v>JUL, FY25</v>
      </c>
      <c r="N1953" s="8" t="str">
        <f>IFERROR(IF(I1953="Booked",VLOOKUP(K1953,'FIN CAL LOOKUP'!$A:$J,10,1),IF(I1953="Complete",VLOOKUP(J1953,'FIN CAL LOOKUP'!$A:$J,10,1),VLOOKUP(D1953,'FIN CAL LOOKUP'!$A:$J,10,1))),"Not Applicable")</f>
        <v>Q1, FY25</v>
      </c>
    </row>
    <row r="1954" spans="1:14" x14ac:dyDescent="0.25">
      <c r="A1954" t="s">
        <v>1</v>
      </c>
      <c r="B1954" t="s">
        <v>2</v>
      </c>
      <c r="C1954" t="s">
        <v>14</v>
      </c>
      <c r="D1954" s="3">
        <v>44851</v>
      </c>
      <c r="E1954" t="s">
        <v>433</v>
      </c>
      <c r="F1954" t="s">
        <v>238</v>
      </c>
      <c r="G1954" t="s">
        <v>69</v>
      </c>
      <c r="H1954" t="s">
        <v>1367</v>
      </c>
      <c r="I1954" t="s">
        <v>5</v>
      </c>
      <c r="J1954" s="3"/>
      <c r="K1954" s="3">
        <v>45798</v>
      </c>
      <c r="M1954" s="8" t="str">
        <f>IFERROR(IF(I1954="Booked",VLOOKUP(K1954,'FIN CAL LOOKUP'!$A:$J,7,1),IF(I1954="Complete",VLOOKUP(J1954,'FIN CAL LOOKUP'!$A:$J,7,1),VLOOKUP(D1954,'FIN CAL LOOKUP'!$A:$J,7,1))),"Not Applicable")</f>
        <v>MAY, FY25</v>
      </c>
      <c r="N1954" s="8" t="str">
        <f>IFERROR(IF(I1954="Booked",VLOOKUP(K1954,'FIN CAL LOOKUP'!$A:$J,10,1),IF(I1954="Complete",VLOOKUP(J1954,'FIN CAL LOOKUP'!$A:$J,10,1),VLOOKUP(D1954,'FIN CAL LOOKUP'!$A:$J,10,1))),"Not Applicable")</f>
        <v>Q4, FY25</v>
      </c>
    </row>
    <row r="1955" spans="1:14" x14ac:dyDescent="0.25">
      <c r="A1955" t="s">
        <v>1</v>
      </c>
      <c r="B1955" t="s">
        <v>2</v>
      </c>
      <c r="C1955" t="s">
        <v>14</v>
      </c>
      <c r="D1955" s="3">
        <v>44851</v>
      </c>
      <c r="E1955" t="s">
        <v>433</v>
      </c>
      <c r="F1955" t="s">
        <v>238</v>
      </c>
      <c r="G1955" t="s">
        <v>69</v>
      </c>
      <c r="H1955" t="s">
        <v>1367</v>
      </c>
      <c r="I1955" t="s">
        <v>17</v>
      </c>
      <c r="J1955" s="3">
        <v>45477</v>
      </c>
      <c r="K1955" s="3">
        <v>45351</v>
      </c>
      <c r="M1955" s="8" t="str">
        <f>IFERROR(IF(I1955="Booked",VLOOKUP(K1955,'FIN CAL LOOKUP'!$A:$J,7,1),IF(I1955="Complete",VLOOKUP(J1955,'FIN CAL LOOKUP'!$A:$J,7,1),VLOOKUP(D1955,'FIN CAL LOOKUP'!$A:$J,7,1))),"Not Applicable")</f>
        <v>JUL, FY25</v>
      </c>
      <c r="N1955" s="8" t="str">
        <f>IFERROR(IF(I1955="Booked",VLOOKUP(K1955,'FIN CAL LOOKUP'!$A:$J,10,1),IF(I1955="Complete",VLOOKUP(J1955,'FIN CAL LOOKUP'!$A:$J,10,1),VLOOKUP(D1955,'FIN CAL LOOKUP'!$A:$J,10,1))),"Not Applicable")</f>
        <v>Q1, FY25</v>
      </c>
    </row>
    <row r="1956" spans="1:14" x14ac:dyDescent="0.25">
      <c r="A1956" t="s">
        <v>1</v>
      </c>
      <c r="B1956" t="s">
        <v>2</v>
      </c>
      <c r="C1956" t="s">
        <v>14</v>
      </c>
      <c r="D1956" s="3">
        <v>44851</v>
      </c>
      <c r="E1956" t="s">
        <v>433</v>
      </c>
      <c r="F1956" t="s">
        <v>238</v>
      </c>
      <c r="G1956" t="s">
        <v>69</v>
      </c>
      <c r="H1956" t="s">
        <v>1368</v>
      </c>
      <c r="I1956" t="s">
        <v>5</v>
      </c>
      <c r="J1956" s="3"/>
      <c r="K1956" s="3">
        <v>45798</v>
      </c>
      <c r="M1956" s="8" t="str">
        <f>IFERROR(IF(I1956="Booked",VLOOKUP(K1956,'FIN CAL LOOKUP'!$A:$J,7,1),IF(I1956="Complete",VLOOKUP(J1956,'FIN CAL LOOKUP'!$A:$J,7,1),VLOOKUP(D1956,'FIN CAL LOOKUP'!$A:$J,7,1))),"Not Applicable")</f>
        <v>MAY, FY25</v>
      </c>
      <c r="N1956" s="8" t="str">
        <f>IFERROR(IF(I1956="Booked",VLOOKUP(K1956,'FIN CAL LOOKUP'!$A:$J,10,1),IF(I1956="Complete",VLOOKUP(J1956,'FIN CAL LOOKUP'!$A:$J,10,1),VLOOKUP(D1956,'FIN CAL LOOKUP'!$A:$J,10,1))),"Not Applicable")</f>
        <v>Q4, FY25</v>
      </c>
    </row>
    <row r="1957" spans="1:14" x14ac:dyDescent="0.25">
      <c r="A1957" t="s">
        <v>1</v>
      </c>
      <c r="B1957" t="s">
        <v>2</v>
      </c>
      <c r="C1957" t="s">
        <v>14</v>
      </c>
      <c r="D1957" s="3">
        <v>44851</v>
      </c>
      <c r="E1957" t="s">
        <v>433</v>
      </c>
      <c r="F1957" t="s">
        <v>238</v>
      </c>
      <c r="G1957" t="s">
        <v>69</v>
      </c>
      <c r="H1957" t="s">
        <v>1368</v>
      </c>
      <c r="I1957" t="s">
        <v>17</v>
      </c>
      <c r="J1957" s="3">
        <v>45477</v>
      </c>
      <c r="K1957" s="3">
        <v>45351</v>
      </c>
      <c r="M1957" s="8" t="str">
        <f>IFERROR(IF(I1957="Booked",VLOOKUP(K1957,'FIN CAL LOOKUP'!$A:$J,7,1),IF(I1957="Complete",VLOOKUP(J1957,'FIN CAL LOOKUP'!$A:$J,7,1),VLOOKUP(D1957,'FIN CAL LOOKUP'!$A:$J,7,1))),"Not Applicable")</f>
        <v>JUL, FY25</v>
      </c>
      <c r="N1957" s="8" t="str">
        <f>IFERROR(IF(I1957="Booked",VLOOKUP(K1957,'FIN CAL LOOKUP'!$A:$J,10,1),IF(I1957="Complete",VLOOKUP(J1957,'FIN CAL LOOKUP'!$A:$J,10,1),VLOOKUP(D1957,'FIN CAL LOOKUP'!$A:$J,10,1))),"Not Applicable")</f>
        <v>Q1, FY25</v>
      </c>
    </row>
    <row r="1958" spans="1:14" x14ac:dyDescent="0.25">
      <c r="A1958" t="s">
        <v>1</v>
      </c>
      <c r="B1958" t="s">
        <v>2</v>
      </c>
      <c r="C1958" t="s">
        <v>14</v>
      </c>
      <c r="D1958" s="3">
        <v>44851</v>
      </c>
      <c r="E1958" t="s">
        <v>433</v>
      </c>
      <c r="F1958" t="s">
        <v>238</v>
      </c>
      <c r="G1958" t="s">
        <v>69</v>
      </c>
      <c r="H1958" t="s">
        <v>1369</v>
      </c>
      <c r="I1958" t="s">
        <v>5</v>
      </c>
      <c r="J1958" s="3"/>
      <c r="K1958" s="3">
        <v>45798</v>
      </c>
      <c r="M1958" s="8" t="str">
        <f>IFERROR(IF(I1958="Booked",VLOOKUP(K1958,'FIN CAL LOOKUP'!$A:$J,7,1),IF(I1958="Complete",VLOOKUP(J1958,'FIN CAL LOOKUP'!$A:$J,7,1),VLOOKUP(D1958,'FIN CAL LOOKUP'!$A:$J,7,1))),"Not Applicable")</f>
        <v>MAY, FY25</v>
      </c>
      <c r="N1958" s="8" t="str">
        <f>IFERROR(IF(I1958="Booked",VLOOKUP(K1958,'FIN CAL LOOKUP'!$A:$J,10,1),IF(I1958="Complete",VLOOKUP(J1958,'FIN CAL LOOKUP'!$A:$J,10,1),VLOOKUP(D1958,'FIN CAL LOOKUP'!$A:$J,10,1))),"Not Applicable")</f>
        <v>Q4, FY25</v>
      </c>
    </row>
    <row r="1959" spans="1:14" x14ac:dyDescent="0.25">
      <c r="A1959" t="s">
        <v>1</v>
      </c>
      <c r="B1959" t="s">
        <v>2</v>
      </c>
      <c r="C1959" t="s">
        <v>14</v>
      </c>
      <c r="D1959" s="3">
        <v>44851</v>
      </c>
      <c r="E1959" t="s">
        <v>433</v>
      </c>
      <c r="F1959" t="s">
        <v>238</v>
      </c>
      <c r="G1959" t="s">
        <v>69</v>
      </c>
      <c r="H1959" t="s">
        <v>1369</v>
      </c>
      <c r="I1959" t="s">
        <v>17</v>
      </c>
      <c r="J1959" s="3">
        <v>45477</v>
      </c>
      <c r="K1959" s="3">
        <v>45351</v>
      </c>
      <c r="M1959" s="8" t="str">
        <f>IFERROR(IF(I1959="Booked",VLOOKUP(K1959,'FIN CAL LOOKUP'!$A:$J,7,1),IF(I1959="Complete",VLOOKUP(J1959,'FIN CAL LOOKUP'!$A:$J,7,1),VLOOKUP(D1959,'FIN CAL LOOKUP'!$A:$J,7,1))),"Not Applicable")</f>
        <v>JUL, FY25</v>
      </c>
      <c r="N1959" s="8" t="str">
        <f>IFERROR(IF(I1959="Booked",VLOOKUP(K1959,'FIN CAL LOOKUP'!$A:$J,10,1),IF(I1959="Complete",VLOOKUP(J1959,'FIN CAL LOOKUP'!$A:$J,10,1),VLOOKUP(D1959,'FIN CAL LOOKUP'!$A:$J,10,1))),"Not Applicable")</f>
        <v>Q1, FY25</v>
      </c>
    </row>
    <row r="1960" spans="1:14" x14ac:dyDescent="0.25">
      <c r="A1960" t="s">
        <v>1</v>
      </c>
      <c r="B1960" t="s">
        <v>2</v>
      </c>
      <c r="C1960" t="s">
        <v>14</v>
      </c>
      <c r="D1960" s="3">
        <v>44851</v>
      </c>
      <c r="E1960" t="s">
        <v>433</v>
      </c>
      <c r="F1960" t="s">
        <v>238</v>
      </c>
      <c r="G1960" t="s">
        <v>69</v>
      </c>
      <c r="H1960" t="s">
        <v>1370</v>
      </c>
      <c r="I1960" t="s">
        <v>5</v>
      </c>
      <c r="J1960" s="3"/>
      <c r="K1960" s="3">
        <v>45798</v>
      </c>
      <c r="M1960" s="8" t="str">
        <f>IFERROR(IF(I1960="Booked",VLOOKUP(K1960,'FIN CAL LOOKUP'!$A:$J,7,1),IF(I1960="Complete",VLOOKUP(J1960,'FIN CAL LOOKUP'!$A:$J,7,1),VLOOKUP(D1960,'FIN CAL LOOKUP'!$A:$J,7,1))),"Not Applicable")</f>
        <v>MAY, FY25</v>
      </c>
      <c r="N1960" s="8" t="str">
        <f>IFERROR(IF(I1960="Booked",VLOOKUP(K1960,'FIN CAL LOOKUP'!$A:$J,10,1),IF(I1960="Complete",VLOOKUP(J1960,'FIN CAL LOOKUP'!$A:$J,10,1),VLOOKUP(D1960,'FIN CAL LOOKUP'!$A:$J,10,1))),"Not Applicable")</f>
        <v>Q4, FY25</v>
      </c>
    </row>
    <row r="1961" spans="1:14" x14ac:dyDescent="0.25">
      <c r="A1961" t="s">
        <v>1</v>
      </c>
      <c r="B1961" t="s">
        <v>2</v>
      </c>
      <c r="C1961" t="s">
        <v>14</v>
      </c>
      <c r="D1961" s="3">
        <v>44851</v>
      </c>
      <c r="E1961" t="s">
        <v>433</v>
      </c>
      <c r="F1961" t="s">
        <v>238</v>
      </c>
      <c r="G1961" t="s">
        <v>69</v>
      </c>
      <c r="H1961" t="s">
        <v>1370</v>
      </c>
      <c r="I1961" t="s">
        <v>17</v>
      </c>
      <c r="J1961" s="3">
        <v>45477</v>
      </c>
      <c r="K1961" s="3">
        <v>45351</v>
      </c>
      <c r="M1961" s="8" t="str">
        <f>IFERROR(IF(I1961="Booked",VLOOKUP(K1961,'FIN CAL LOOKUP'!$A:$J,7,1),IF(I1961="Complete",VLOOKUP(J1961,'FIN CAL LOOKUP'!$A:$J,7,1),VLOOKUP(D1961,'FIN CAL LOOKUP'!$A:$J,7,1))),"Not Applicable")</f>
        <v>JUL, FY25</v>
      </c>
      <c r="N1961" s="8" t="str">
        <f>IFERROR(IF(I1961="Booked",VLOOKUP(K1961,'FIN CAL LOOKUP'!$A:$J,10,1),IF(I1961="Complete",VLOOKUP(J1961,'FIN CAL LOOKUP'!$A:$J,10,1),VLOOKUP(D1961,'FIN CAL LOOKUP'!$A:$J,10,1))),"Not Applicable")</f>
        <v>Q1, FY25</v>
      </c>
    </row>
    <row r="1962" spans="1:14" x14ac:dyDescent="0.25">
      <c r="A1962" t="s">
        <v>1</v>
      </c>
      <c r="B1962" t="s">
        <v>2</v>
      </c>
      <c r="C1962" t="s">
        <v>14</v>
      </c>
      <c r="D1962" s="3">
        <v>44851</v>
      </c>
      <c r="E1962" t="s">
        <v>433</v>
      </c>
      <c r="F1962" t="s">
        <v>238</v>
      </c>
      <c r="G1962" t="s">
        <v>69</v>
      </c>
      <c r="H1962" t="s">
        <v>8</v>
      </c>
      <c r="I1962" t="s">
        <v>17</v>
      </c>
      <c r="J1962" s="3">
        <v>44855</v>
      </c>
      <c r="K1962" s="3">
        <v>44819</v>
      </c>
      <c r="M1962" s="8" t="str">
        <f>IFERROR(IF(I1962="Booked",VLOOKUP(K1962,'FIN CAL LOOKUP'!$A:$J,7,1),IF(I1962="Complete",VLOOKUP(J1962,'FIN CAL LOOKUP'!$A:$J,7,1),VLOOKUP(D1962,'FIN CAL LOOKUP'!$A:$J,7,1))),"Not Applicable")</f>
        <v>OCT, FY23</v>
      </c>
      <c r="N1962" s="8" t="str">
        <f>IFERROR(IF(I1962="Booked",VLOOKUP(K1962,'FIN CAL LOOKUP'!$A:$J,10,1),IF(I1962="Complete",VLOOKUP(J1962,'FIN CAL LOOKUP'!$A:$J,10,1),VLOOKUP(D1962,'FIN CAL LOOKUP'!$A:$J,10,1))),"Not Applicable")</f>
        <v>Q2, FY23</v>
      </c>
    </row>
    <row r="1963" spans="1:14" x14ac:dyDescent="0.25">
      <c r="A1963" t="s">
        <v>1</v>
      </c>
      <c r="B1963" t="s">
        <v>2</v>
      </c>
      <c r="C1963" t="s">
        <v>14</v>
      </c>
      <c r="D1963" s="3">
        <v>44851</v>
      </c>
      <c r="E1963" t="s">
        <v>433</v>
      </c>
      <c r="F1963" t="s">
        <v>238</v>
      </c>
      <c r="G1963" t="s">
        <v>69</v>
      </c>
      <c r="H1963" t="s">
        <v>9</v>
      </c>
      <c r="I1963" t="s">
        <v>17</v>
      </c>
      <c r="J1963" s="3">
        <v>44855</v>
      </c>
      <c r="K1963" s="3">
        <v>44819</v>
      </c>
      <c r="M1963" s="8" t="str">
        <f>IFERROR(IF(I1963="Booked",VLOOKUP(K1963,'FIN CAL LOOKUP'!$A:$J,7,1),IF(I1963="Complete",VLOOKUP(J1963,'FIN CAL LOOKUP'!$A:$J,7,1),VLOOKUP(D1963,'FIN CAL LOOKUP'!$A:$J,7,1))),"Not Applicable")</f>
        <v>OCT, FY23</v>
      </c>
      <c r="N1963" s="8" t="str">
        <f>IFERROR(IF(I1963="Booked",VLOOKUP(K1963,'FIN CAL LOOKUP'!$A:$J,10,1),IF(I1963="Complete",VLOOKUP(J1963,'FIN CAL LOOKUP'!$A:$J,10,1),VLOOKUP(D1963,'FIN CAL LOOKUP'!$A:$J,10,1))),"Not Applicable")</f>
        <v>Q2, FY23</v>
      </c>
    </row>
    <row r="1964" spans="1:14" x14ac:dyDescent="0.25">
      <c r="A1964" t="s">
        <v>1</v>
      </c>
      <c r="B1964" t="s">
        <v>2</v>
      </c>
      <c r="C1964" t="s">
        <v>14</v>
      </c>
      <c r="D1964" s="3">
        <v>44851</v>
      </c>
      <c r="E1964" t="s">
        <v>433</v>
      </c>
      <c r="F1964" t="s">
        <v>238</v>
      </c>
      <c r="G1964" t="s">
        <v>69</v>
      </c>
      <c r="H1964" t="s">
        <v>10</v>
      </c>
      <c r="I1964" t="s">
        <v>17</v>
      </c>
      <c r="J1964" s="3">
        <v>44855</v>
      </c>
      <c r="K1964" s="3">
        <v>44819</v>
      </c>
      <c r="M1964" s="8" t="str">
        <f>IFERROR(IF(I1964="Booked",VLOOKUP(K1964,'FIN CAL LOOKUP'!$A:$J,7,1),IF(I1964="Complete",VLOOKUP(J1964,'FIN CAL LOOKUP'!$A:$J,7,1),VLOOKUP(D1964,'FIN CAL LOOKUP'!$A:$J,7,1))),"Not Applicable")</f>
        <v>OCT, FY23</v>
      </c>
      <c r="N1964" s="8" t="str">
        <f>IFERROR(IF(I1964="Booked",VLOOKUP(K1964,'FIN CAL LOOKUP'!$A:$J,10,1),IF(I1964="Complete",VLOOKUP(J1964,'FIN CAL LOOKUP'!$A:$J,10,1),VLOOKUP(D1964,'FIN CAL LOOKUP'!$A:$J,10,1))),"Not Applicable")</f>
        <v>Q2, FY23</v>
      </c>
    </row>
    <row r="1965" spans="1:14" x14ac:dyDescent="0.25">
      <c r="A1965" t="s">
        <v>1</v>
      </c>
      <c r="B1965" t="s">
        <v>2</v>
      </c>
      <c r="C1965" t="s">
        <v>14</v>
      </c>
      <c r="D1965" s="3">
        <v>44851</v>
      </c>
      <c r="E1965" t="s">
        <v>433</v>
      </c>
      <c r="F1965" t="s">
        <v>238</v>
      </c>
      <c r="G1965" t="s">
        <v>69</v>
      </c>
      <c r="H1965" t="s">
        <v>11</v>
      </c>
      <c r="I1965" t="s">
        <v>17</v>
      </c>
      <c r="J1965" s="3">
        <v>44855</v>
      </c>
      <c r="K1965" s="3">
        <v>44819</v>
      </c>
      <c r="M1965" s="8" t="str">
        <f>IFERROR(IF(I1965="Booked",VLOOKUP(K1965,'FIN CAL LOOKUP'!$A:$J,7,1),IF(I1965="Complete",VLOOKUP(J1965,'FIN CAL LOOKUP'!$A:$J,7,1),VLOOKUP(D1965,'FIN CAL LOOKUP'!$A:$J,7,1))),"Not Applicable")</f>
        <v>OCT, FY23</v>
      </c>
      <c r="N1965" s="8" t="str">
        <f>IFERROR(IF(I1965="Booked",VLOOKUP(K1965,'FIN CAL LOOKUP'!$A:$J,10,1),IF(I1965="Complete",VLOOKUP(J1965,'FIN CAL LOOKUP'!$A:$J,10,1),VLOOKUP(D1965,'FIN CAL LOOKUP'!$A:$J,10,1))),"Not Applicable")</f>
        <v>Q2, FY23</v>
      </c>
    </row>
    <row r="1966" spans="1:14" x14ac:dyDescent="0.25">
      <c r="A1966" t="s">
        <v>30</v>
      </c>
      <c r="B1966" t="s">
        <v>260</v>
      </c>
      <c r="C1966" t="s">
        <v>32</v>
      </c>
      <c r="D1966" s="3">
        <v>44844</v>
      </c>
      <c r="E1966" t="s">
        <v>434</v>
      </c>
      <c r="F1966" t="s">
        <v>435</v>
      </c>
      <c r="G1966" t="s">
        <v>436</v>
      </c>
      <c r="H1966" t="s">
        <v>4</v>
      </c>
      <c r="I1966" t="s">
        <v>17</v>
      </c>
      <c r="J1966" s="3">
        <v>44846</v>
      </c>
      <c r="K1966" s="3">
        <v>44841</v>
      </c>
      <c r="M1966" s="8" t="str">
        <f>IFERROR(IF(I1966="Booked",VLOOKUP(K1966,'FIN CAL LOOKUP'!$A:$J,7,1),IF(I1966="Complete",VLOOKUP(J1966,'FIN CAL LOOKUP'!$A:$J,7,1),VLOOKUP(D1966,'FIN CAL LOOKUP'!$A:$J,7,1))),"Not Applicable")</f>
        <v>OCT, FY23</v>
      </c>
      <c r="N1966" s="8" t="str">
        <f>IFERROR(IF(I1966="Booked",VLOOKUP(K1966,'FIN CAL LOOKUP'!$A:$J,10,1),IF(I1966="Complete",VLOOKUP(J1966,'FIN CAL LOOKUP'!$A:$J,10,1),VLOOKUP(D1966,'FIN CAL LOOKUP'!$A:$J,10,1))),"Not Applicable")</f>
        <v>Q2, FY23</v>
      </c>
    </row>
    <row r="1967" spans="1:14" x14ac:dyDescent="0.25">
      <c r="A1967" t="s">
        <v>30</v>
      </c>
      <c r="B1967" t="s">
        <v>260</v>
      </c>
      <c r="C1967" t="s">
        <v>32</v>
      </c>
      <c r="D1967" s="3">
        <v>44844</v>
      </c>
      <c r="E1967" t="s">
        <v>434</v>
      </c>
      <c r="F1967" t="s">
        <v>435</v>
      </c>
      <c r="G1967" t="s">
        <v>436</v>
      </c>
      <c r="H1967" t="s">
        <v>7</v>
      </c>
      <c r="I1967" t="s">
        <v>17</v>
      </c>
      <c r="J1967" s="3">
        <v>44846</v>
      </c>
      <c r="K1967" s="3">
        <v>44841</v>
      </c>
      <c r="M1967" s="8" t="str">
        <f>IFERROR(IF(I1967="Booked",VLOOKUP(K1967,'FIN CAL LOOKUP'!$A:$J,7,1),IF(I1967="Complete",VLOOKUP(J1967,'FIN CAL LOOKUP'!$A:$J,7,1),VLOOKUP(D1967,'FIN CAL LOOKUP'!$A:$J,7,1))),"Not Applicable")</f>
        <v>OCT, FY23</v>
      </c>
      <c r="N1967" s="8" t="str">
        <f>IFERROR(IF(I1967="Booked",VLOOKUP(K1967,'FIN CAL LOOKUP'!$A:$J,10,1),IF(I1967="Complete",VLOOKUP(J1967,'FIN CAL LOOKUP'!$A:$J,10,1),VLOOKUP(D1967,'FIN CAL LOOKUP'!$A:$J,10,1))),"Not Applicable")</f>
        <v>Q2, FY23</v>
      </c>
    </row>
    <row r="1968" spans="1:14" x14ac:dyDescent="0.25">
      <c r="A1968" t="s">
        <v>30</v>
      </c>
      <c r="B1968" t="s">
        <v>260</v>
      </c>
      <c r="C1968" t="s">
        <v>32</v>
      </c>
      <c r="D1968" s="3">
        <v>44844</v>
      </c>
      <c r="E1968" t="s">
        <v>434</v>
      </c>
      <c r="F1968" t="s">
        <v>435</v>
      </c>
      <c r="G1968" t="s">
        <v>436</v>
      </c>
      <c r="H1968" t="s">
        <v>1366</v>
      </c>
      <c r="I1968" t="s">
        <v>17</v>
      </c>
      <c r="J1968" s="3">
        <v>45469</v>
      </c>
      <c r="K1968" s="3">
        <v>45351</v>
      </c>
      <c r="M1968" s="8" t="str">
        <f>IFERROR(IF(I1968="Booked",VLOOKUP(K1968,'FIN CAL LOOKUP'!$A:$J,7,1),IF(I1968="Complete",VLOOKUP(J1968,'FIN CAL LOOKUP'!$A:$J,7,1),VLOOKUP(D1968,'FIN CAL LOOKUP'!$A:$J,7,1))),"Not Applicable")</f>
        <v>JUN, FY24</v>
      </c>
      <c r="N1968" s="8" t="str">
        <f>IFERROR(IF(I1968="Booked",VLOOKUP(K1968,'FIN CAL LOOKUP'!$A:$J,10,1),IF(I1968="Complete",VLOOKUP(J1968,'FIN CAL LOOKUP'!$A:$J,10,1),VLOOKUP(D1968,'FIN CAL LOOKUP'!$A:$J,10,1))),"Not Applicable")</f>
        <v>Q4, FY24</v>
      </c>
    </row>
    <row r="1969" spans="1:14" x14ac:dyDescent="0.25">
      <c r="A1969" t="s">
        <v>30</v>
      </c>
      <c r="B1969" t="s">
        <v>260</v>
      </c>
      <c r="C1969" t="s">
        <v>32</v>
      </c>
      <c r="D1969" s="3">
        <v>44844</v>
      </c>
      <c r="E1969" t="s">
        <v>434</v>
      </c>
      <c r="F1969" t="s">
        <v>435</v>
      </c>
      <c r="G1969" t="s">
        <v>436</v>
      </c>
      <c r="H1969" t="s">
        <v>1366</v>
      </c>
      <c r="I1969" t="s">
        <v>17</v>
      </c>
      <c r="J1969" s="3">
        <v>45798</v>
      </c>
      <c r="K1969" s="3">
        <v>45790</v>
      </c>
      <c r="M1969" s="8" t="str">
        <f>IFERROR(IF(I1969="Booked",VLOOKUP(K1969,'FIN CAL LOOKUP'!$A:$J,7,1),IF(I1969="Complete",VLOOKUP(J1969,'FIN CAL LOOKUP'!$A:$J,7,1),VLOOKUP(D1969,'FIN CAL LOOKUP'!$A:$J,7,1))),"Not Applicable")</f>
        <v>MAY, FY25</v>
      </c>
      <c r="N1969" s="8" t="str">
        <f>IFERROR(IF(I1969="Booked",VLOOKUP(K1969,'FIN CAL LOOKUP'!$A:$J,10,1),IF(I1969="Complete",VLOOKUP(J1969,'FIN CAL LOOKUP'!$A:$J,10,1),VLOOKUP(D1969,'FIN CAL LOOKUP'!$A:$J,10,1))),"Not Applicable")</f>
        <v>Q4, FY25</v>
      </c>
    </row>
    <row r="1970" spans="1:14" x14ac:dyDescent="0.25">
      <c r="A1970" t="s">
        <v>30</v>
      </c>
      <c r="B1970" t="s">
        <v>260</v>
      </c>
      <c r="C1970" t="s">
        <v>32</v>
      </c>
      <c r="D1970" s="3">
        <v>44844</v>
      </c>
      <c r="E1970" t="s">
        <v>434</v>
      </c>
      <c r="F1970" t="s">
        <v>435</v>
      </c>
      <c r="G1970" t="s">
        <v>436</v>
      </c>
      <c r="H1970" t="s">
        <v>1367</v>
      </c>
      <c r="I1970" t="s">
        <v>17</v>
      </c>
      <c r="J1970" s="3">
        <v>45469</v>
      </c>
      <c r="K1970" s="3">
        <v>45351</v>
      </c>
      <c r="M1970" s="8" t="str">
        <f>IFERROR(IF(I1970="Booked",VLOOKUP(K1970,'FIN CAL LOOKUP'!$A:$J,7,1),IF(I1970="Complete",VLOOKUP(J1970,'FIN CAL LOOKUP'!$A:$J,7,1),VLOOKUP(D1970,'FIN CAL LOOKUP'!$A:$J,7,1))),"Not Applicable")</f>
        <v>JUN, FY24</v>
      </c>
      <c r="N1970" s="8" t="str">
        <f>IFERROR(IF(I1970="Booked",VLOOKUP(K1970,'FIN CAL LOOKUP'!$A:$J,10,1),IF(I1970="Complete",VLOOKUP(J1970,'FIN CAL LOOKUP'!$A:$J,10,1),VLOOKUP(D1970,'FIN CAL LOOKUP'!$A:$J,10,1))),"Not Applicable")</f>
        <v>Q4, FY24</v>
      </c>
    </row>
    <row r="1971" spans="1:14" x14ac:dyDescent="0.25">
      <c r="A1971" t="s">
        <v>30</v>
      </c>
      <c r="B1971" t="s">
        <v>260</v>
      </c>
      <c r="C1971" t="s">
        <v>32</v>
      </c>
      <c r="D1971" s="3">
        <v>44844</v>
      </c>
      <c r="E1971" t="s">
        <v>434</v>
      </c>
      <c r="F1971" t="s">
        <v>435</v>
      </c>
      <c r="G1971" t="s">
        <v>436</v>
      </c>
      <c r="H1971" t="s">
        <v>1367</v>
      </c>
      <c r="I1971" t="s">
        <v>17</v>
      </c>
      <c r="J1971" s="3">
        <v>45798</v>
      </c>
      <c r="K1971" s="3">
        <v>45790</v>
      </c>
      <c r="M1971" s="8" t="str">
        <f>IFERROR(IF(I1971="Booked",VLOOKUP(K1971,'FIN CAL LOOKUP'!$A:$J,7,1),IF(I1971="Complete",VLOOKUP(J1971,'FIN CAL LOOKUP'!$A:$J,7,1),VLOOKUP(D1971,'FIN CAL LOOKUP'!$A:$J,7,1))),"Not Applicable")</f>
        <v>MAY, FY25</v>
      </c>
      <c r="N1971" s="8" t="str">
        <f>IFERROR(IF(I1971="Booked",VLOOKUP(K1971,'FIN CAL LOOKUP'!$A:$J,10,1),IF(I1971="Complete",VLOOKUP(J1971,'FIN CAL LOOKUP'!$A:$J,10,1),VLOOKUP(D1971,'FIN CAL LOOKUP'!$A:$J,10,1))),"Not Applicable")</f>
        <v>Q4, FY25</v>
      </c>
    </row>
    <row r="1972" spans="1:14" x14ac:dyDescent="0.25">
      <c r="A1972" t="s">
        <v>30</v>
      </c>
      <c r="B1972" t="s">
        <v>260</v>
      </c>
      <c r="C1972" t="s">
        <v>32</v>
      </c>
      <c r="D1972" s="3">
        <v>44844</v>
      </c>
      <c r="E1972" t="s">
        <v>434</v>
      </c>
      <c r="F1972" t="s">
        <v>435</v>
      </c>
      <c r="G1972" t="s">
        <v>436</v>
      </c>
      <c r="H1972" t="s">
        <v>1368</v>
      </c>
      <c r="I1972" t="s">
        <v>17</v>
      </c>
      <c r="J1972" s="3">
        <v>45469</v>
      </c>
      <c r="K1972" s="3">
        <v>45351</v>
      </c>
      <c r="M1972" s="8" t="str">
        <f>IFERROR(IF(I1972="Booked",VLOOKUP(K1972,'FIN CAL LOOKUP'!$A:$J,7,1),IF(I1972="Complete",VLOOKUP(J1972,'FIN CAL LOOKUP'!$A:$J,7,1),VLOOKUP(D1972,'FIN CAL LOOKUP'!$A:$J,7,1))),"Not Applicable")</f>
        <v>JUN, FY24</v>
      </c>
      <c r="N1972" s="8" t="str">
        <f>IFERROR(IF(I1972="Booked",VLOOKUP(K1972,'FIN CAL LOOKUP'!$A:$J,10,1),IF(I1972="Complete",VLOOKUP(J1972,'FIN CAL LOOKUP'!$A:$J,10,1),VLOOKUP(D1972,'FIN CAL LOOKUP'!$A:$J,10,1))),"Not Applicable")</f>
        <v>Q4, FY24</v>
      </c>
    </row>
    <row r="1973" spans="1:14" x14ac:dyDescent="0.25">
      <c r="A1973" t="s">
        <v>30</v>
      </c>
      <c r="B1973" t="s">
        <v>260</v>
      </c>
      <c r="C1973" t="s">
        <v>32</v>
      </c>
      <c r="D1973" s="3">
        <v>44844</v>
      </c>
      <c r="E1973" t="s">
        <v>434</v>
      </c>
      <c r="F1973" t="s">
        <v>435</v>
      </c>
      <c r="G1973" t="s">
        <v>436</v>
      </c>
      <c r="H1973" t="s">
        <v>1368</v>
      </c>
      <c r="I1973" t="s">
        <v>17</v>
      </c>
      <c r="J1973" s="3">
        <v>45798</v>
      </c>
      <c r="K1973" s="3">
        <v>45790</v>
      </c>
      <c r="M1973" s="8" t="str">
        <f>IFERROR(IF(I1973="Booked",VLOOKUP(K1973,'FIN CAL LOOKUP'!$A:$J,7,1),IF(I1973="Complete",VLOOKUP(J1973,'FIN CAL LOOKUP'!$A:$J,7,1),VLOOKUP(D1973,'FIN CAL LOOKUP'!$A:$J,7,1))),"Not Applicable")</f>
        <v>MAY, FY25</v>
      </c>
      <c r="N1973" s="8" t="str">
        <f>IFERROR(IF(I1973="Booked",VLOOKUP(K1973,'FIN CAL LOOKUP'!$A:$J,10,1),IF(I1973="Complete",VLOOKUP(J1973,'FIN CAL LOOKUP'!$A:$J,10,1),VLOOKUP(D1973,'FIN CAL LOOKUP'!$A:$J,10,1))),"Not Applicable")</f>
        <v>Q4, FY25</v>
      </c>
    </row>
    <row r="1974" spans="1:14" x14ac:dyDescent="0.25">
      <c r="A1974" t="s">
        <v>30</v>
      </c>
      <c r="B1974" t="s">
        <v>260</v>
      </c>
      <c r="C1974" t="s">
        <v>32</v>
      </c>
      <c r="D1974" s="3">
        <v>44844</v>
      </c>
      <c r="E1974" t="s">
        <v>434</v>
      </c>
      <c r="F1974" t="s">
        <v>435</v>
      </c>
      <c r="G1974" t="s">
        <v>436</v>
      </c>
      <c r="H1974" t="s">
        <v>1369</v>
      </c>
      <c r="I1974" t="s">
        <v>17</v>
      </c>
      <c r="J1974" s="3">
        <v>45469</v>
      </c>
      <c r="K1974" s="3">
        <v>45351</v>
      </c>
      <c r="M1974" s="8" t="str">
        <f>IFERROR(IF(I1974="Booked",VLOOKUP(K1974,'FIN CAL LOOKUP'!$A:$J,7,1),IF(I1974="Complete",VLOOKUP(J1974,'FIN CAL LOOKUP'!$A:$J,7,1),VLOOKUP(D1974,'FIN CAL LOOKUP'!$A:$J,7,1))),"Not Applicable")</f>
        <v>JUN, FY24</v>
      </c>
      <c r="N1974" s="8" t="str">
        <f>IFERROR(IF(I1974="Booked",VLOOKUP(K1974,'FIN CAL LOOKUP'!$A:$J,10,1),IF(I1974="Complete",VLOOKUP(J1974,'FIN CAL LOOKUP'!$A:$J,10,1),VLOOKUP(D1974,'FIN CAL LOOKUP'!$A:$J,10,1))),"Not Applicable")</f>
        <v>Q4, FY24</v>
      </c>
    </row>
    <row r="1975" spans="1:14" x14ac:dyDescent="0.25">
      <c r="A1975" t="s">
        <v>30</v>
      </c>
      <c r="B1975" t="s">
        <v>260</v>
      </c>
      <c r="C1975" t="s">
        <v>32</v>
      </c>
      <c r="D1975" s="3">
        <v>44844</v>
      </c>
      <c r="E1975" t="s">
        <v>434</v>
      </c>
      <c r="F1975" t="s">
        <v>435</v>
      </c>
      <c r="G1975" t="s">
        <v>436</v>
      </c>
      <c r="H1975" t="s">
        <v>1369</v>
      </c>
      <c r="I1975" t="s">
        <v>17</v>
      </c>
      <c r="J1975" s="3">
        <v>45798</v>
      </c>
      <c r="K1975" s="3">
        <v>45790</v>
      </c>
      <c r="M1975" s="8" t="str">
        <f>IFERROR(IF(I1975="Booked",VLOOKUP(K1975,'FIN CAL LOOKUP'!$A:$J,7,1),IF(I1975="Complete",VLOOKUP(J1975,'FIN CAL LOOKUP'!$A:$J,7,1),VLOOKUP(D1975,'FIN CAL LOOKUP'!$A:$J,7,1))),"Not Applicable")</f>
        <v>MAY, FY25</v>
      </c>
      <c r="N1975" s="8" t="str">
        <f>IFERROR(IF(I1975="Booked",VLOOKUP(K1975,'FIN CAL LOOKUP'!$A:$J,10,1),IF(I1975="Complete",VLOOKUP(J1975,'FIN CAL LOOKUP'!$A:$J,10,1),VLOOKUP(D1975,'FIN CAL LOOKUP'!$A:$J,10,1))),"Not Applicable")</f>
        <v>Q4, FY25</v>
      </c>
    </row>
    <row r="1976" spans="1:14" x14ac:dyDescent="0.25">
      <c r="A1976" t="s">
        <v>30</v>
      </c>
      <c r="B1976" t="s">
        <v>260</v>
      </c>
      <c r="C1976" t="s">
        <v>32</v>
      </c>
      <c r="D1976" s="3">
        <v>44844</v>
      </c>
      <c r="E1976" t="s">
        <v>434</v>
      </c>
      <c r="F1976" t="s">
        <v>435</v>
      </c>
      <c r="G1976" t="s">
        <v>436</v>
      </c>
      <c r="H1976" t="s">
        <v>1370</v>
      </c>
      <c r="I1976" t="s">
        <v>17</v>
      </c>
      <c r="J1976" s="3">
        <v>45469</v>
      </c>
      <c r="K1976" s="3">
        <v>45351</v>
      </c>
      <c r="M1976" s="8" t="str">
        <f>IFERROR(IF(I1976="Booked",VLOOKUP(K1976,'FIN CAL LOOKUP'!$A:$J,7,1),IF(I1976="Complete",VLOOKUP(J1976,'FIN CAL LOOKUP'!$A:$J,7,1),VLOOKUP(D1976,'FIN CAL LOOKUP'!$A:$J,7,1))),"Not Applicable")</f>
        <v>JUN, FY24</v>
      </c>
      <c r="N1976" s="8" t="str">
        <f>IFERROR(IF(I1976="Booked",VLOOKUP(K1976,'FIN CAL LOOKUP'!$A:$J,10,1),IF(I1976="Complete",VLOOKUP(J1976,'FIN CAL LOOKUP'!$A:$J,10,1),VLOOKUP(D1976,'FIN CAL LOOKUP'!$A:$J,10,1))),"Not Applicable")</f>
        <v>Q4, FY24</v>
      </c>
    </row>
    <row r="1977" spans="1:14" x14ac:dyDescent="0.25">
      <c r="A1977" t="s">
        <v>30</v>
      </c>
      <c r="B1977" t="s">
        <v>260</v>
      </c>
      <c r="C1977" t="s">
        <v>32</v>
      </c>
      <c r="D1977" s="3">
        <v>44844</v>
      </c>
      <c r="E1977" t="s">
        <v>434</v>
      </c>
      <c r="F1977" t="s">
        <v>435</v>
      </c>
      <c r="G1977" t="s">
        <v>436</v>
      </c>
      <c r="H1977" t="s">
        <v>1370</v>
      </c>
      <c r="I1977" t="s">
        <v>17</v>
      </c>
      <c r="J1977" s="3">
        <v>45798</v>
      </c>
      <c r="K1977" s="3">
        <v>45790</v>
      </c>
      <c r="M1977" s="8" t="str">
        <f>IFERROR(IF(I1977="Booked",VLOOKUP(K1977,'FIN CAL LOOKUP'!$A:$J,7,1),IF(I1977="Complete",VLOOKUP(J1977,'FIN CAL LOOKUP'!$A:$J,7,1),VLOOKUP(D1977,'FIN CAL LOOKUP'!$A:$J,7,1))),"Not Applicable")</f>
        <v>MAY, FY25</v>
      </c>
      <c r="N1977" s="8" t="str">
        <f>IFERROR(IF(I1977="Booked",VLOOKUP(K1977,'FIN CAL LOOKUP'!$A:$J,10,1),IF(I1977="Complete",VLOOKUP(J1977,'FIN CAL LOOKUP'!$A:$J,10,1),VLOOKUP(D1977,'FIN CAL LOOKUP'!$A:$J,10,1))),"Not Applicable")</f>
        <v>Q4, FY25</v>
      </c>
    </row>
    <row r="1978" spans="1:14" x14ac:dyDescent="0.25">
      <c r="A1978" t="s">
        <v>30</v>
      </c>
      <c r="B1978" t="s">
        <v>260</v>
      </c>
      <c r="C1978" t="s">
        <v>32</v>
      </c>
      <c r="D1978" s="3">
        <v>44844</v>
      </c>
      <c r="E1978" t="s">
        <v>434</v>
      </c>
      <c r="F1978" t="s">
        <v>435</v>
      </c>
      <c r="G1978" t="s">
        <v>436</v>
      </c>
      <c r="H1978" t="s">
        <v>8</v>
      </c>
      <c r="I1978" t="s">
        <v>17</v>
      </c>
      <c r="J1978" s="3">
        <v>44845</v>
      </c>
      <c r="K1978" s="3">
        <v>44841</v>
      </c>
      <c r="M1978" s="8" t="str">
        <f>IFERROR(IF(I1978="Booked",VLOOKUP(K1978,'FIN CAL LOOKUP'!$A:$J,7,1),IF(I1978="Complete",VLOOKUP(J1978,'FIN CAL LOOKUP'!$A:$J,7,1),VLOOKUP(D1978,'FIN CAL LOOKUP'!$A:$J,7,1))),"Not Applicable")</f>
        <v>OCT, FY23</v>
      </c>
      <c r="N1978" s="8" t="str">
        <f>IFERROR(IF(I1978="Booked",VLOOKUP(K1978,'FIN CAL LOOKUP'!$A:$J,10,1),IF(I1978="Complete",VLOOKUP(J1978,'FIN CAL LOOKUP'!$A:$J,10,1),VLOOKUP(D1978,'FIN CAL LOOKUP'!$A:$J,10,1))),"Not Applicable")</f>
        <v>Q2, FY23</v>
      </c>
    </row>
    <row r="1979" spans="1:14" x14ac:dyDescent="0.25">
      <c r="A1979" t="s">
        <v>30</v>
      </c>
      <c r="B1979" t="s">
        <v>260</v>
      </c>
      <c r="C1979" t="s">
        <v>32</v>
      </c>
      <c r="D1979" s="3">
        <v>44844</v>
      </c>
      <c r="E1979" t="s">
        <v>434</v>
      </c>
      <c r="F1979" t="s">
        <v>435</v>
      </c>
      <c r="G1979" t="s">
        <v>436</v>
      </c>
      <c r="H1979" t="s">
        <v>8</v>
      </c>
      <c r="I1979" t="s">
        <v>17</v>
      </c>
      <c r="J1979" s="3">
        <v>45630</v>
      </c>
      <c r="K1979" s="3">
        <v>45629</v>
      </c>
      <c r="M1979" s="8" t="str">
        <f>IFERROR(IF(I1979="Booked",VLOOKUP(K1979,'FIN CAL LOOKUP'!$A:$J,7,1),IF(I1979="Complete",VLOOKUP(J1979,'FIN CAL LOOKUP'!$A:$J,7,1),VLOOKUP(D1979,'FIN CAL LOOKUP'!$A:$J,7,1))),"Not Applicable")</f>
        <v>DEC, FY25</v>
      </c>
      <c r="N1979" s="8" t="str">
        <f>IFERROR(IF(I1979="Booked",VLOOKUP(K1979,'FIN CAL LOOKUP'!$A:$J,10,1),IF(I1979="Complete",VLOOKUP(J1979,'FIN CAL LOOKUP'!$A:$J,10,1),VLOOKUP(D1979,'FIN CAL LOOKUP'!$A:$J,10,1))),"Not Applicable")</f>
        <v>Q2, FY25</v>
      </c>
    </row>
    <row r="1980" spans="1:14" x14ac:dyDescent="0.25">
      <c r="A1980" t="s">
        <v>30</v>
      </c>
      <c r="B1980" t="s">
        <v>260</v>
      </c>
      <c r="C1980" t="s">
        <v>32</v>
      </c>
      <c r="D1980" s="3">
        <v>44844</v>
      </c>
      <c r="E1980" t="s">
        <v>434</v>
      </c>
      <c r="F1980" t="s">
        <v>435</v>
      </c>
      <c r="G1980" t="s">
        <v>436</v>
      </c>
      <c r="H1980" t="s">
        <v>9</v>
      </c>
      <c r="I1980" t="s">
        <v>17</v>
      </c>
      <c r="J1980" s="3">
        <v>44845</v>
      </c>
      <c r="K1980" s="3">
        <v>44841</v>
      </c>
      <c r="M1980" s="8" t="str">
        <f>IFERROR(IF(I1980="Booked",VLOOKUP(K1980,'FIN CAL LOOKUP'!$A:$J,7,1),IF(I1980="Complete",VLOOKUP(J1980,'FIN CAL LOOKUP'!$A:$J,7,1),VLOOKUP(D1980,'FIN CAL LOOKUP'!$A:$J,7,1))),"Not Applicable")</f>
        <v>OCT, FY23</v>
      </c>
      <c r="N1980" s="8" t="str">
        <f>IFERROR(IF(I1980="Booked",VLOOKUP(K1980,'FIN CAL LOOKUP'!$A:$J,10,1),IF(I1980="Complete",VLOOKUP(J1980,'FIN CAL LOOKUP'!$A:$J,10,1),VLOOKUP(D1980,'FIN CAL LOOKUP'!$A:$J,10,1))),"Not Applicable")</f>
        <v>Q2, FY23</v>
      </c>
    </row>
    <row r="1981" spans="1:14" x14ac:dyDescent="0.25">
      <c r="A1981" t="s">
        <v>30</v>
      </c>
      <c r="B1981" t="s">
        <v>260</v>
      </c>
      <c r="C1981" t="s">
        <v>32</v>
      </c>
      <c r="D1981" s="3">
        <v>44844</v>
      </c>
      <c r="E1981" t="s">
        <v>434</v>
      </c>
      <c r="F1981" t="s">
        <v>435</v>
      </c>
      <c r="G1981" t="s">
        <v>436</v>
      </c>
      <c r="H1981" t="s">
        <v>10</v>
      </c>
      <c r="I1981" t="s">
        <v>17</v>
      </c>
      <c r="J1981" s="3">
        <v>44845</v>
      </c>
      <c r="K1981" s="3">
        <v>44841</v>
      </c>
      <c r="M1981" s="8" t="str">
        <f>IFERROR(IF(I1981="Booked",VLOOKUP(K1981,'FIN CAL LOOKUP'!$A:$J,7,1),IF(I1981="Complete",VLOOKUP(J1981,'FIN CAL LOOKUP'!$A:$J,7,1),VLOOKUP(D1981,'FIN CAL LOOKUP'!$A:$J,7,1))),"Not Applicable")</f>
        <v>OCT, FY23</v>
      </c>
      <c r="N1981" s="8" t="str">
        <f>IFERROR(IF(I1981="Booked",VLOOKUP(K1981,'FIN CAL LOOKUP'!$A:$J,10,1),IF(I1981="Complete",VLOOKUP(J1981,'FIN CAL LOOKUP'!$A:$J,10,1),VLOOKUP(D1981,'FIN CAL LOOKUP'!$A:$J,10,1))),"Not Applicable")</f>
        <v>Q2, FY23</v>
      </c>
    </row>
    <row r="1982" spans="1:14" x14ac:dyDescent="0.25">
      <c r="A1982" t="s">
        <v>30</v>
      </c>
      <c r="B1982" t="s">
        <v>260</v>
      </c>
      <c r="C1982" t="s">
        <v>32</v>
      </c>
      <c r="D1982" s="3">
        <v>44844</v>
      </c>
      <c r="E1982" t="s">
        <v>434</v>
      </c>
      <c r="F1982" t="s">
        <v>435</v>
      </c>
      <c r="G1982" t="s">
        <v>436</v>
      </c>
      <c r="H1982" t="s">
        <v>10</v>
      </c>
      <c r="I1982" t="s">
        <v>17</v>
      </c>
      <c r="J1982" s="3">
        <v>45215</v>
      </c>
      <c r="K1982" s="3">
        <v>45215</v>
      </c>
      <c r="M1982" s="8" t="str">
        <f>IFERROR(IF(I1982="Booked",VLOOKUP(K1982,'FIN CAL LOOKUP'!$A:$J,7,1),IF(I1982="Complete",VLOOKUP(J1982,'FIN CAL LOOKUP'!$A:$J,7,1),VLOOKUP(D1982,'FIN CAL LOOKUP'!$A:$J,7,1))),"Not Applicable")</f>
        <v>OCT, FY24</v>
      </c>
      <c r="N1982" s="8" t="str">
        <f>IFERROR(IF(I1982="Booked",VLOOKUP(K1982,'FIN CAL LOOKUP'!$A:$J,10,1),IF(I1982="Complete",VLOOKUP(J1982,'FIN CAL LOOKUP'!$A:$J,10,1),VLOOKUP(D1982,'FIN CAL LOOKUP'!$A:$J,10,1))),"Not Applicable")</f>
        <v>Q2, FY24</v>
      </c>
    </row>
    <row r="1983" spans="1:14" x14ac:dyDescent="0.25">
      <c r="A1983" t="s">
        <v>30</v>
      </c>
      <c r="B1983" t="s">
        <v>260</v>
      </c>
      <c r="C1983" t="s">
        <v>32</v>
      </c>
      <c r="D1983" s="3">
        <v>44844</v>
      </c>
      <c r="E1983" t="s">
        <v>434</v>
      </c>
      <c r="F1983" t="s">
        <v>435</v>
      </c>
      <c r="G1983" t="s">
        <v>436</v>
      </c>
      <c r="H1983" t="s">
        <v>11</v>
      </c>
      <c r="I1983" t="s">
        <v>17</v>
      </c>
      <c r="J1983" s="3">
        <v>44845</v>
      </c>
      <c r="K1983" s="3">
        <v>44841</v>
      </c>
      <c r="M1983" s="8" t="str">
        <f>IFERROR(IF(I1983="Booked",VLOOKUP(K1983,'FIN CAL LOOKUP'!$A:$J,7,1),IF(I1983="Complete",VLOOKUP(J1983,'FIN CAL LOOKUP'!$A:$J,7,1),VLOOKUP(D1983,'FIN CAL LOOKUP'!$A:$J,7,1))),"Not Applicable")</f>
        <v>OCT, FY23</v>
      </c>
      <c r="N1983" s="8" t="str">
        <f>IFERROR(IF(I1983="Booked",VLOOKUP(K1983,'FIN CAL LOOKUP'!$A:$J,10,1),IF(I1983="Complete",VLOOKUP(J1983,'FIN CAL LOOKUP'!$A:$J,10,1),VLOOKUP(D1983,'FIN CAL LOOKUP'!$A:$J,10,1))),"Not Applicable")</f>
        <v>Q2, FY23</v>
      </c>
    </row>
    <row r="1984" spans="1:14" x14ac:dyDescent="0.25">
      <c r="A1984" t="s">
        <v>30</v>
      </c>
      <c r="B1984" t="s">
        <v>189</v>
      </c>
      <c r="C1984" t="s">
        <v>14</v>
      </c>
      <c r="D1984" s="3">
        <v>44841</v>
      </c>
      <c r="E1984" t="s">
        <v>437</v>
      </c>
      <c r="F1984" t="s">
        <v>438</v>
      </c>
      <c r="G1984" t="s">
        <v>439</v>
      </c>
      <c r="H1984" t="s">
        <v>4</v>
      </c>
      <c r="I1984" t="s">
        <v>17</v>
      </c>
      <c r="J1984" s="3">
        <v>45513</v>
      </c>
      <c r="K1984" s="3">
        <v>44824</v>
      </c>
      <c r="M1984" s="8" t="str">
        <f>IFERROR(IF(I1984="Booked",VLOOKUP(K1984,'FIN CAL LOOKUP'!$A:$J,7,1),IF(I1984="Complete",VLOOKUP(J1984,'FIN CAL LOOKUP'!$A:$J,7,1),VLOOKUP(D1984,'FIN CAL LOOKUP'!$A:$J,7,1))),"Not Applicable")</f>
        <v>AUG, FY25</v>
      </c>
      <c r="N1984" s="8" t="str">
        <f>IFERROR(IF(I1984="Booked",VLOOKUP(K1984,'FIN CAL LOOKUP'!$A:$J,10,1),IF(I1984="Complete",VLOOKUP(J1984,'FIN CAL LOOKUP'!$A:$J,10,1),VLOOKUP(D1984,'FIN CAL LOOKUP'!$A:$J,10,1))),"Not Applicable")</f>
        <v>Q1, FY25</v>
      </c>
    </row>
    <row r="1985" spans="1:14" x14ac:dyDescent="0.25">
      <c r="A1985" t="s">
        <v>30</v>
      </c>
      <c r="B1985" t="s">
        <v>189</v>
      </c>
      <c r="C1985" t="s">
        <v>14</v>
      </c>
      <c r="D1985" s="3">
        <v>44841</v>
      </c>
      <c r="E1985" t="s">
        <v>437</v>
      </c>
      <c r="F1985" t="s">
        <v>438</v>
      </c>
      <c r="G1985" t="s">
        <v>439</v>
      </c>
      <c r="H1985" t="s">
        <v>7</v>
      </c>
      <c r="I1985" t="s">
        <v>17</v>
      </c>
      <c r="J1985" s="3">
        <v>45513</v>
      </c>
      <c r="K1985" s="3">
        <v>44824</v>
      </c>
      <c r="M1985" s="8" t="str">
        <f>IFERROR(IF(I1985="Booked",VLOOKUP(K1985,'FIN CAL LOOKUP'!$A:$J,7,1),IF(I1985="Complete",VLOOKUP(J1985,'FIN CAL LOOKUP'!$A:$J,7,1),VLOOKUP(D1985,'FIN CAL LOOKUP'!$A:$J,7,1))),"Not Applicable")</f>
        <v>AUG, FY25</v>
      </c>
      <c r="N1985" s="8" t="str">
        <f>IFERROR(IF(I1985="Booked",VLOOKUP(K1985,'FIN CAL LOOKUP'!$A:$J,10,1),IF(I1985="Complete",VLOOKUP(J1985,'FIN CAL LOOKUP'!$A:$J,10,1),VLOOKUP(D1985,'FIN CAL LOOKUP'!$A:$J,10,1))),"Not Applicable")</f>
        <v>Q1, FY25</v>
      </c>
    </row>
    <row r="1986" spans="1:14" x14ac:dyDescent="0.25">
      <c r="A1986" t="s">
        <v>30</v>
      </c>
      <c r="B1986" t="s">
        <v>189</v>
      </c>
      <c r="C1986" t="s">
        <v>14</v>
      </c>
      <c r="D1986" s="3">
        <v>44841</v>
      </c>
      <c r="E1986" t="s">
        <v>437</v>
      </c>
      <c r="F1986" t="s">
        <v>438</v>
      </c>
      <c r="G1986" t="s">
        <v>439</v>
      </c>
      <c r="H1986" t="s">
        <v>1366</v>
      </c>
      <c r="I1986" t="s">
        <v>5</v>
      </c>
      <c r="J1986" s="3"/>
      <c r="K1986" s="3">
        <v>45351</v>
      </c>
      <c r="M1986" s="8" t="str">
        <f>IFERROR(IF(I1986="Booked",VLOOKUP(K1986,'FIN CAL LOOKUP'!$A:$J,7,1),IF(I1986="Complete",VLOOKUP(J1986,'FIN CAL LOOKUP'!$A:$J,7,1),VLOOKUP(D1986,'FIN CAL LOOKUP'!$A:$J,7,1))),"Not Applicable")</f>
        <v>MAR, FY24</v>
      </c>
      <c r="N1986" s="8" t="str">
        <f>IFERROR(IF(I1986="Booked",VLOOKUP(K1986,'FIN CAL LOOKUP'!$A:$J,10,1),IF(I1986="Complete",VLOOKUP(J1986,'FIN CAL LOOKUP'!$A:$J,10,1),VLOOKUP(D1986,'FIN CAL LOOKUP'!$A:$J,10,1))),"Not Applicable")</f>
        <v>Q3, FY24</v>
      </c>
    </row>
    <row r="1987" spans="1:14" x14ac:dyDescent="0.25">
      <c r="A1987" t="s">
        <v>30</v>
      </c>
      <c r="B1987" t="s">
        <v>189</v>
      </c>
      <c r="C1987" t="s">
        <v>14</v>
      </c>
      <c r="D1987" s="3">
        <v>44841</v>
      </c>
      <c r="E1987" t="s">
        <v>437</v>
      </c>
      <c r="F1987" t="s">
        <v>438</v>
      </c>
      <c r="G1987" t="s">
        <v>439</v>
      </c>
      <c r="H1987" t="s">
        <v>1367</v>
      </c>
      <c r="I1987" t="s">
        <v>18</v>
      </c>
      <c r="J1987" s="3"/>
      <c r="K1987" s="3">
        <v>45351</v>
      </c>
      <c r="M1987" s="8" t="str">
        <f>IFERROR(IF(I1987="Booked",VLOOKUP(K1987,'FIN CAL LOOKUP'!$A:$J,7,1),IF(I1987="Complete",VLOOKUP(J1987,'FIN CAL LOOKUP'!$A:$J,7,1),VLOOKUP(D1987,'FIN CAL LOOKUP'!$A:$J,7,1))),"Not Applicable")</f>
        <v>OCT, FY23</v>
      </c>
      <c r="N1987" s="8" t="str">
        <f>IFERROR(IF(I1987="Booked",VLOOKUP(K1987,'FIN CAL LOOKUP'!$A:$J,10,1),IF(I1987="Complete",VLOOKUP(J1987,'FIN CAL LOOKUP'!$A:$J,10,1),VLOOKUP(D1987,'FIN CAL LOOKUP'!$A:$J,10,1))),"Not Applicable")</f>
        <v>Q2, FY23</v>
      </c>
    </row>
    <row r="1988" spans="1:14" x14ac:dyDescent="0.25">
      <c r="A1988" t="s">
        <v>30</v>
      </c>
      <c r="B1988" t="s">
        <v>189</v>
      </c>
      <c r="C1988" t="s">
        <v>14</v>
      </c>
      <c r="D1988" s="3">
        <v>44841</v>
      </c>
      <c r="E1988" t="s">
        <v>437</v>
      </c>
      <c r="F1988" t="s">
        <v>438</v>
      </c>
      <c r="G1988" t="s">
        <v>439</v>
      </c>
      <c r="H1988" t="s">
        <v>1368</v>
      </c>
      <c r="I1988" t="s">
        <v>5</v>
      </c>
      <c r="J1988" s="3"/>
      <c r="K1988" s="3">
        <v>45351</v>
      </c>
      <c r="M1988" s="8" t="str">
        <f>IFERROR(IF(I1988="Booked",VLOOKUP(K1988,'FIN CAL LOOKUP'!$A:$J,7,1),IF(I1988="Complete",VLOOKUP(J1988,'FIN CAL LOOKUP'!$A:$J,7,1),VLOOKUP(D1988,'FIN CAL LOOKUP'!$A:$J,7,1))),"Not Applicable")</f>
        <v>MAR, FY24</v>
      </c>
      <c r="N1988" s="8" t="str">
        <f>IFERROR(IF(I1988="Booked",VLOOKUP(K1988,'FIN CAL LOOKUP'!$A:$J,10,1),IF(I1988="Complete",VLOOKUP(J1988,'FIN CAL LOOKUP'!$A:$J,10,1),VLOOKUP(D1988,'FIN CAL LOOKUP'!$A:$J,10,1))),"Not Applicable")</f>
        <v>Q3, FY24</v>
      </c>
    </row>
    <row r="1989" spans="1:14" x14ac:dyDescent="0.25">
      <c r="A1989" t="s">
        <v>30</v>
      </c>
      <c r="B1989" t="s">
        <v>189</v>
      </c>
      <c r="C1989" t="s">
        <v>14</v>
      </c>
      <c r="D1989" s="3">
        <v>44841</v>
      </c>
      <c r="E1989" t="s">
        <v>437</v>
      </c>
      <c r="F1989" t="s">
        <v>438</v>
      </c>
      <c r="G1989" t="s">
        <v>439</v>
      </c>
      <c r="H1989" t="s">
        <v>1369</v>
      </c>
      <c r="I1989" t="s">
        <v>5</v>
      </c>
      <c r="J1989" s="3"/>
      <c r="K1989" s="3">
        <v>45351</v>
      </c>
      <c r="M1989" s="8" t="str">
        <f>IFERROR(IF(I1989="Booked",VLOOKUP(K1989,'FIN CAL LOOKUP'!$A:$J,7,1),IF(I1989="Complete",VLOOKUP(J1989,'FIN CAL LOOKUP'!$A:$J,7,1),VLOOKUP(D1989,'FIN CAL LOOKUP'!$A:$J,7,1))),"Not Applicable")</f>
        <v>MAR, FY24</v>
      </c>
      <c r="N1989" s="8" t="str">
        <f>IFERROR(IF(I1989="Booked",VLOOKUP(K1989,'FIN CAL LOOKUP'!$A:$J,10,1),IF(I1989="Complete",VLOOKUP(J1989,'FIN CAL LOOKUP'!$A:$J,10,1),VLOOKUP(D1989,'FIN CAL LOOKUP'!$A:$J,10,1))),"Not Applicable")</f>
        <v>Q3, FY24</v>
      </c>
    </row>
    <row r="1990" spans="1:14" x14ac:dyDescent="0.25">
      <c r="A1990" t="s">
        <v>30</v>
      </c>
      <c r="B1990" t="s">
        <v>189</v>
      </c>
      <c r="C1990" t="s">
        <v>14</v>
      </c>
      <c r="D1990" s="3">
        <v>44841</v>
      </c>
      <c r="E1990" t="s">
        <v>437</v>
      </c>
      <c r="F1990" t="s">
        <v>438</v>
      </c>
      <c r="G1990" t="s">
        <v>439</v>
      </c>
      <c r="H1990" t="s">
        <v>1370</v>
      </c>
      <c r="I1990" t="s">
        <v>5</v>
      </c>
      <c r="J1990" s="3"/>
      <c r="K1990" s="3">
        <v>45351</v>
      </c>
      <c r="M1990" s="8" t="str">
        <f>IFERROR(IF(I1990="Booked",VLOOKUP(K1990,'FIN CAL LOOKUP'!$A:$J,7,1),IF(I1990="Complete",VLOOKUP(J1990,'FIN CAL LOOKUP'!$A:$J,7,1),VLOOKUP(D1990,'FIN CAL LOOKUP'!$A:$J,7,1))),"Not Applicable")</f>
        <v>MAR, FY24</v>
      </c>
      <c r="N1990" s="8" t="str">
        <f>IFERROR(IF(I1990="Booked",VLOOKUP(K1990,'FIN CAL LOOKUP'!$A:$J,10,1),IF(I1990="Complete",VLOOKUP(J1990,'FIN CAL LOOKUP'!$A:$J,10,1),VLOOKUP(D1990,'FIN CAL LOOKUP'!$A:$J,10,1))),"Not Applicable")</f>
        <v>Q3, FY24</v>
      </c>
    </row>
    <row r="1991" spans="1:14" x14ac:dyDescent="0.25">
      <c r="A1991" t="s">
        <v>30</v>
      </c>
      <c r="B1991" t="s">
        <v>189</v>
      </c>
      <c r="C1991" t="s">
        <v>14</v>
      </c>
      <c r="D1991" s="3">
        <v>44841</v>
      </c>
      <c r="E1991" t="s">
        <v>437</v>
      </c>
      <c r="F1991" t="s">
        <v>438</v>
      </c>
      <c r="G1991" t="s">
        <v>439</v>
      </c>
      <c r="H1991" t="s">
        <v>8</v>
      </c>
      <c r="I1991" t="s">
        <v>17</v>
      </c>
      <c r="J1991" s="3">
        <v>45513</v>
      </c>
      <c r="K1991" s="3">
        <v>44820</v>
      </c>
      <c r="M1991" s="8" t="str">
        <f>IFERROR(IF(I1991="Booked",VLOOKUP(K1991,'FIN CAL LOOKUP'!$A:$J,7,1),IF(I1991="Complete",VLOOKUP(J1991,'FIN CAL LOOKUP'!$A:$J,7,1),VLOOKUP(D1991,'FIN CAL LOOKUP'!$A:$J,7,1))),"Not Applicable")</f>
        <v>AUG, FY25</v>
      </c>
      <c r="N1991" s="8" t="str">
        <f>IFERROR(IF(I1991="Booked",VLOOKUP(K1991,'FIN CAL LOOKUP'!$A:$J,10,1),IF(I1991="Complete",VLOOKUP(J1991,'FIN CAL LOOKUP'!$A:$J,10,1),VLOOKUP(D1991,'FIN CAL LOOKUP'!$A:$J,10,1))),"Not Applicable")</f>
        <v>Q1, FY25</v>
      </c>
    </row>
    <row r="1992" spans="1:14" x14ac:dyDescent="0.25">
      <c r="A1992" t="s">
        <v>30</v>
      </c>
      <c r="B1992" t="s">
        <v>189</v>
      </c>
      <c r="C1992" t="s">
        <v>14</v>
      </c>
      <c r="D1992" s="3">
        <v>44841</v>
      </c>
      <c r="E1992" t="s">
        <v>437</v>
      </c>
      <c r="F1992" t="s">
        <v>438</v>
      </c>
      <c r="G1992" t="s">
        <v>439</v>
      </c>
      <c r="H1992" t="s">
        <v>9</v>
      </c>
      <c r="I1992" t="s">
        <v>17</v>
      </c>
      <c r="J1992" s="3">
        <v>45513</v>
      </c>
      <c r="K1992" s="3">
        <v>44820</v>
      </c>
      <c r="M1992" s="8" t="str">
        <f>IFERROR(IF(I1992="Booked",VLOOKUP(K1992,'FIN CAL LOOKUP'!$A:$J,7,1),IF(I1992="Complete",VLOOKUP(J1992,'FIN CAL LOOKUP'!$A:$J,7,1),VLOOKUP(D1992,'FIN CAL LOOKUP'!$A:$J,7,1))),"Not Applicable")</f>
        <v>AUG, FY25</v>
      </c>
      <c r="N1992" s="8" t="str">
        <f>IFERROR(IF(I1992="Booked",VLOOKUP(K1992,'FIN CAL LOOKUP'!$A:$J,10,1),IF(I1992="Complete",VLOOKUP(J1992,'FIN CAL LOOKUP'!$A:$J,10,1),VLOOKUP(D1992,'FIN CAL LOOKUP'!$A:$J,10,1))),"Not Applicable")</f>
        <v>Q1, FY25</v>
      </c>
    </row>
    <row r="1993" spans="1:14" x14ac:dyDescent="0.25">
      <c r="A1993" t="s">
        <v>30</v>
      </c>
      <c r="B1993" t="s">
        <v>189</v>
      </c>
      <c r="C1993" t="s">
        <v>14</v>
      </c>
      <c r="D1993" s="3">
        <v>44841</v>
      </c>
      <c r="E1993" t="s">
        <v>437</v>
      </c>
      <c r="F1993" t="s">
        <v>438</v>
      </c>
      <c r="G1993" t="s">
        <v>439</v>
      </c>
      <c r="H1993" t="s">
        <v>10</v>
      </c>
      <c r="I1993" t="s">
        <v>17</v>
      </c>
      <c r="J1993" s="3">
        <v>45513</v>
      </c>
      <c r="K1993" s="3">
        <v>44820</v>
      </c>
      <c r="M1993" s="8" t="str">
        <f>IFERROR(IF(I1993="Booked",VLOOKUP(K1993,'FIN CAL LOOKUP'!$A:$J,7,1),IF(I1993="Complete",VLOOKUP(J1993,'FIN CAL LOOKUP'!$A:$J,7,1),VLOOKUP(D1993,'FIN CAL LOOKUP'!$A:$J,7,1))),"Not Applicable")</f>
        <v>AUG, FY25</v>
      </c>
      <c r="N1993" s="8" t="str">
        <f>IFERROR(IF(I1993="Booked",VLOOKUP(K1993,'FIN CAL LOOKUP'!$A:$J,10,1),IF(I1993="Complete",VLOOKUP(J1993,'FIN CAL LOOKUP'!$A:$J,10,1),VLOOKUP(D1993,'FIN CAL LOOKUP'!$A:$J,10,1))),"Not Applicable")</f>
        <v>Q1, FY25</v>
      </c>
    </row>
    <row r="1994" spans="1:14" x14ac:dyDescent="0.25">
      <c r="A1994" t="s">
        <v>30</v>
      </c>
      <c r="B1994" t="s">
        <v>189</v>
      </c>
      <c r="C1994" t="s">
        <v>14</v>
      </c>
      <c r="D1994" s="3">
        <v>44841</v>
      </c>
      <c r="E1994" t="s">
        <v>437</v>
      </c>
      <c r="F1994" t="s">
        <v>438</v>
      </c>
      <c r="G1994" t="s">
        <v>439</v>
      </c>
      <c r="H1994" t="s">
        <v>11</v>
      </c>
      <c r="I1994" t="s">
        <v>17</v>
      </c>
      <c r="J1994" s="3">
        <v>45520</v>
      </c>
      <c r="K1994" s="3">
        <v>44820</v>
      </c>
      <c r="M1994" s="8" t="str">
        <f>IFERROR(IF(I1994="Booked",VLOOKUP(K1994,'FIN CAL LOOKUP'!$A:$J,7,1),IF(I1994="Complete",VLOOKUP(J1994,'FIN CAL LOOKUP'!$A:$J,7,1),VLOOKUP(D1994,'FIN CAL LOOKUP'!$A:$J,7,1))),"Not Applicable")</f>
        <v>AUG, FY25</v>
      </c>
      <c r="N1994" s="8" t="str">
        <f>IFERROR(IF(I1994="Booked",VLOOKUP(K1994,'FIN CAL LOOKUP'!$A:$J,10,1),IF(I1994="Complete",VLOOKUP(J1994,'FIN CAL LOOKUP'!$A:$J,10,1),VLOOKUP(D1994,'FIN CAL LOOKUP'!$A:$J,10,1))),"Not Applicable")</f>
        <v>Q1, FY25</v>
      </c>
    </row>
    <row r="1995" spans="1:14" x14ac:dyDescent="0.25">
      <c r="A1995" t="s">
        <v>30</v>
      </c>
      <c r="B1995" t="s">
        <v>260</v>
      </c>
      <c r="C1995" t="s">
        <v>32</v>
      </c>
      <c r="D1995" s="3">
        <v>44839</v>
      </c>
      <c r="E1995" t="s">
        <v>440</v>
      </c>
      <c r="F1995" t="s">
        <v>441</v>
      </c>
      <c r="G1995" t="s">
        <v>442</v>
      </c>
      <c r="H1995" t="s">
        <v>4</v>
      </c>
      <c r="I1995" t="s">
        <v>17</v>
      </c>
      <c r="J1995" s="3">
        <v>44904</v>
      </c>
      <c r="K1995" s="3">
        <v>44824</v>
      </c>
      <c r="M1995" s="8" t="str">
        <f>IFERROR(IF(I1995="Booked",VLOOKUP(K1995,'FIN CAL LOOKUP'!$A:$J,7,1),IF(I1995="Complete",VLOOKUP(J1995,'FIN CAL LOOKUP'!$A:$J,7,1),VLOOKUP(D1995,'FIN CAL LOOKUP'!$A:$J,7,1))),"Not Applicable")</f>
        <v>DEC, FY23</v>
      </c>
      <c r="N1995" s="8" t="str">
        <f>IFERROR(IF(I1995="Booked",VLOOKUP(K1995,'FIN CAL LOOKUP'!$A:$J,10,1),IF(I1995="Complete",VLOOKUP(J1995,'FIN CAL LOOKUP'!$A:$J,10,1),VLOOKUP(D1995,'FIN CAL LOOKUP'!$A:$J,10,1))),"Not Applicable")</f>
        <v>Q2, FY23</v>
      </c>
    </row>
    <row r="1996" spans="1:14" x14ac:dyDescent="0.25">
      <c r="A1996" t="s">
        <v>30</v>
      </c>
      <c r="B1996" t="s">
        <v>260</v>
      </c>
      <c r="C1996" t="s">
        <v>32</v>
      </c>
      <c r="D1996" s="3">
        <v>44839</v>
      </c>
      <c r="E1996" t="s">
        <v>440</v>
      </c>
      <c r="F1996" t="s">
        <v>441</v>
      </c>
      <c r="G1996" t="s">
        <v>442</v>
      </c>
      <c r="H1996" t="s">
        <v>7</v>
      </c>
      <c r="I1996" t="s">
        <v>17</v>
      </c>
      <c r="J1996" s="3">
        <v>44904</v>
      </c>
      <c r="K1996" s="3">
        <v>44824</v>
      </c>
      <c r="M1996" s="8" t="str">
        <f>IFERROR(IF(I1996="Booked",VLOOKUP(K1996,'FIN CAL LOOKUP'!$A:$J,7,1),IF(I1996="Complete",VLOOKUP(J1996,'FIN CAL LOOKUP'!$A:$J,7,1),VLOOKUP(D1996,'FIN CAL LOOKUP'!$A:$J,7,1))),"Not Applicable")</f>
        <v>DEC, FY23</v>
      </c>
      <c r="N1996" s="8" t="str">
        <f>IFERROR(IF(I1996="Booked",VLOOKUP(K1996,'FIN CAL LOOKUP'!$A:$J,10,1),IF(I1996="Complete",VLOOKUP(J1996,'FIN CAL LOOKUP'!$A:$J,10,1),VLOOKUP(D1996,'FIN CAL LOOKUP'!$A:$J,10,1))),"Not Applicable")</f>
        <v>Q2, FY23</v>
      </c>
    </row>
    <row r="1997" spans="1:14" x14ac:dyDescent="0.25">
      <c r="A1997" t="s">
        <v>30</v>
      </c>
      <c r="B1997" t="s">
        <v>260</v>
      </c>
      <c r="C1997" t="s">
        <v>32</v>
      </c>
      <c r="D1997" s="3">
        <v>44839</v>
      </c>
      <c r="E1997" t="s">
        <v>440</v>
      </c>
      <c r="F1997" t="s">
        <v>441</v>
      </c>
      <c r="G1997" t="s">
        <v>442</v>
      </c>
      <c r="H1997" t="s">
        <v>1366</v>
      </c>
      <c r="I1997" t="s">
        <v>17</v>
      </c>
      <c r="J1997" s="3">
        <v>45363</v>
      </c>
      <c r="K1997" s="3">
        <v>45351</v>
      </c>
      <c r="M1997" s="8" t="str">
        <f>IFERROR(IF(I1997="Booked",VLOOKUP(K1997,'FIN CAL LOOKUP'!$A:$J,7,1),IF(I1997="Complete",VLOOKUP(J1997,'FIN CAL LOOKUP'!$A:$J,7,1),VLOOKUP(D1997,'FIN CAL LOOKUP'!$A:$J,7,1))),"Not Applicable")</f>
        <v>MAR, FY24</v>
      </c>
      <c r="N1997" s="8" t="str">
        <f>IFERROR(IF(I1997="Booked",VLOOKUP(K1997,'FIN CAL LOOKUP'!$A:$J,10,1),IF(I1997="Complete",VLOOKUP(J1997,'FIN CAL LOOKUP'!$A:$J,10,1),VLOOKUP(D1997,'FIN CAL LOOKUP'!$A:$J,10,1))),"Not Applicable")</f>
        <v>Q3, FY24</v>
      </c>
    </row>
    <row r="1998" spans="1:14" x14ac:dyDescent="0.25">
      <c r="A1998" t="s">
        <v>30</v>
      </c>
      <c r="B1998" t="s">
        <v>260</v>
      </c>
      <c r="C1998" t="s">
        <v>32</v>
      </c>
      <c r="D1998" s="3">
        <v>44839</v>
      </c>
      <c r="E1998" t="s">
        <v>440</v>
      </c>
      <c r="F1998" t="s">
        <v>441</v>
      </c>
      <c r="G1998" t="s">
        <v>442</v>
      </c>
      <c r="H1998" t="s">
        <v>1367</v>
      </c>
      <c r="I1998" t="s">
        <v>17</v>
      </c>
      <c r="J1998" s="3">
        <v>45364</v>
      </c>
      <c r="K1998" s="3">
        <v>45351</v>
      </c>
      <c r="M1998" s="8" t="str">
        <f>IFERROR(IF(I1998="Booked",VLOOKUP(K1998,'FIN CAL LOOKUP'!$A:$J,7,1),IF(I1998="Complete",VLOOKUP(J1998,'FIN CAL LOOKUP'!$A:$J,7,1),VLOOKUP(D1998,'FIN CAL LOOKUP'!$A:$J,7,1))),"Not Applicable")</f>
        <v>MAR, FY24</v>
      </c>
      <c r="N1998" s="8" t="str">
        <f>IFERROR(IF(I1998="Booked",VLOOKUP(K1998,'FIN CAL LOOKUP'!$A:$J,10,1),IF(I1998="Complete",VLOOKUP(J1998,'FIN CAL LOOKUP'!$A:$J,10,1),VLOOKUP(D1998,'FIN CAL LOOKUP'!$A:$J,10,1))),"Not Applicable")</f>
        <v>Q3, FY24</v>
      </c>
    </row>
    <row r="1999" spans="1:14" x14ac:dyDescent="0.25">
      <c r="A1999" t="s">
        <v>30</v>
      </c>
      <c r="B1999" t="s">
        <v>260</v>
      </c>
      <c r="C1999" t="s">
        <v>32</v>
      </c>
      <c r="D1999" s="3">
        <v>44839</v>
      </c>
      <c r="E1999" t="s">
        <v>440</v>
      </c>
      <c r="F1999" t="s">
        <v>441</v>
      </c>
      <c r="G1999" t="s">
        <v>442</v>
      </c>
      <c r="H1999" t="s">
        <v>1368</v>
      </c>
      <c r="I1999" t="s">
        <v>17</v>
      </c>
      <c r="J1999" s="3">
        <v>45364</v>
      </c>
      <c r="K1999" s="3">
        <v>45351</v>
      </c>
      <c r="M1999" s="8" t="str">
        <f>IFERROR(IF(I1999="Booked",VLOOKUP(K1999,'FIN CAL LOOKUP'!$A:$J,7,1),IF(I1999="Complete",VLOOKUP(J1999,'FIN CAL LOOKUP'!$A:$J,7,1),VLOOKUP(D1999,'FIN CAL LOOKUP'!$A:$J,7,1))),"Not Applicable")</f>
        <v>MAR, FY24</v>
      </c>
      <c r="N1999" s="8" t="str">
        <f>IFERROR(IF(I1999="Booked",VLOOKUP(K1999,'FIN CAL LOOKUP'!$A:$J,10,1),IF(I1999="Complete",VLOOKUP(J1999,'FIN CAL LOOKUP'!$A:$J,10,1),VLOOKUP(D1999,'FIN CAL LOOKUP'!$A:$J,10,1))),"Not Applicable")</f>
        <v>Q3, FY24</v>
      </c>
    </row>
    <row r="2000" spans="1:14" x14ac:dyDescent="0.25">
      <c r="A2000" t="s">
        <v>30</v>
      </c>
      <c r="B2000" t="s">
        <v>260</v>
      </c>
      <c r="C2000" t="s">
        <v>32</v>
      </c>
      <c r="D2000" s="3">
        <v>44839</v>
      </c>
      <c r="E2000" t="s">
        <v>440</v>
      </c>
      <c r="F2000" t="s">
        <v>441</v>
      </c>
      <c r="G2000" t="s">
        <v>442</v>
      </c>
      <c r="H2000" t="s">
        <v>1369</v>
      </c>
      <c r="I2000" t="s">
        <v>17</v>
      </c>
      <c r="J2000" s="3">
        <v>45364</v>
      </c>
      <c r="K2000" s="3">
        <v>45351</v>
      </c>
      <c r="M2000" s="8" t="str">
        <f>IFERROR(IF(I2000="Booked",VLOOKUP(K2000,'FIN CAL LOOKUP'!$A:$J,7,1),IF(I2000="Complete",VLOOKUP(J2000,'FIN CAL LOOKUP'!$A:$J,7,1),VLOOKUP(D2000,'FIN CAL LOOKUP'!$A:$J,7,1))),"Not Applicable")</f>
        <v>MAR, FY24</v>
      </c>
      <c r="N2000" s="8" t="str">
        <f>IFERROR(IF(I2000="Booked",VLOOKUP(K2000,'FIN CAL LOOKUP'!$A:$J,10,1),IF(I2000="Complete",VLOOKUP(J2000,'FIN CAL LOOKUP'!$A:$J,10,1),VLOOKUP(D2000,'FIN CAL LOOKUP'!$A:$J,10,1))),"Not Applicable")</f>
        <v>Q3, FY24</v>
      </c>
    </row>
    <row r="2001" spans="1:14" x14ac:dyDescent="0.25">
      <c r="A2001" t="s">
        <v>30</v>
      </c>
      <c r="B2001" t="s">
        <v>260</v>
      </c>
      <c r="C2001" t="s">
        <v>32</v>
      </c>
      <c r="D2001" s="3">
        <v>44839</v>
      </c>
      <c r="E2001" t="s">
        <v>440</v>
      </c>
      <c r="F2001" t="s">
        <v>441</v>
      </c>
      <c r="G2001" t="s">
        <v>442</v>
      </c>
      <c r="H2001" t="s">
        <v>1370</v>
      </c>
      <c r="I2001" t="s">
        <v>17</v>
      </c>
      <c r="J2001" s="3">
        <v>45364</v>
      </c>
      <c r="K2001" s="3">
        <v>45351</v>
      </c>
      <c r="M2001" s="8" t="str">
        <f>IFERROR(IF(I2001="Booked",VLOOKUP(K2001,'FIN CAL LOOKUP'!$A:$J,7,1),IF(I2001="Complete",VLOOKUP(J2001,'FIN CAL LOOKUP'!$A:$J,7,1),VLOOKUP(D2001,'FIN CAL LOOKUP'!$A:$J,7,1))),"Not Applicable")</f>
        <v>MAR, FY24</v>
      </c>
      <c r="N2001" s="8" t="str">
        <f>IFERROR(IF(I2001="Booked",VLOOKUP(K2001,'FIN CAL LOOKUP'!$A:$J,10,1),IF(I2001="Complete",VLOOKUP(J2001,'FIN CAL LOOKUP'!$A:$J,10,1),VLOOKUP(D2001,'FIN CAL LOOKUP'!$A:$J,10,1))),"Not Applicable")</f>
        <v>Q3, FY24</v>
      </c>
    </row>
    <row r="2002" spans="1:14" x14ac:dyDescent="0.25">
      <c r="A2002" t="s">
        <v>30</v>
      </c>
      <c r="B2002" t="s">
        <v>260</v>
      </c>
      <c r="C2002" t="s">
        <v>32</v>
      </c>
      <c r="D2002" s="3">
        <v>44839</v>
      </c>
      <c r="E2002" t="s">
        <v>440</v>
      </c>
      <c r="F2002" t="s">
        <v>441</v>
      </c>
      <c r="G2002" t="s">
        <v>442</v>
      </c>
      <c r="H2002" t="s">
        <v>8</v>
      </c>
      <c r="I2002" t="s">
        <v>17</v>
      </c>
      <c r="J2002" s="3">
        <v>44904</v>
      </c>
      <c r="K2002" s="3">
        <v>44787</v>
      </c>
      <c r="M2002" s="8" t="str">
        <f>IFERROR(IF(I2002="Booked",VLOOKUP(K2002,'FIN CAL LOOKUP'!$A:$J,7,1),IF(I2002="Complete",VLOOKUP(J2002,'FIN CAL LOOKUP'!$A:$J,7,1),VLOOKUP(D2002,'FIN CAL LOOKUP'!$A:$J,7,1))),"Not Applicable")</f>
        <v>DEC, FY23</v>
      </c>
      <c r="N2002" s="8" t="str">
        <f>IFERROR(IF(I2002="Booked",VLOOKUP(K2002,'FIN CAL LOOKUP'!$A:$J,10,1),IF(I2002="Complete",VLOOKUP(J2002,'FIN CAL LOOKUP'!$A:$J,10,1),VLOOKUP(D2002,'FIN CAL LOOKUP'!$A:$J,10,1))),"Not Applicable")</f>
        <v>Q2, FY23</v>
      </c>
    </row>
    <row r="2003" spans="1:14" x14ac:dyDescent="0.25">
      <c r="A2003" t="s">
        <v>30</v>
      </c>
      <c r="B2003" t="s">
        <v>260</v>
      </c>
      <c r="C2003" t="s">
        <v>32</v>
      </c>
      <c r="D2003" s="3">
        <v>44839</v>
      </c>
      <c r="E2003" t="s">
        <v>440</v>
      </c>
      <c r="F2003" t="s">
        <v>441</v>
      </c>
      <c r="G2003" t="s">
        <v>442</v>
      </c>
      <c r="H2003" t="s">
        <v>9</v>
      </c>
      <c r="I2003" t="s">
        <v>17</v>
      </c>
      <c r="J2003" s="3">
        <v>44904</v>
      </c>
      <c r="K2003" s="3">
        <v>44787</v>
      </c>
      <c r="M2003" s="8" t="str">
        <f>IFERROR(IF(I2003="Booked",VLOOKUP(K2003,'FIN CAL LOOKUP'!$A:$J,7,1),IF(I2003="Complete",VLOOKUP(J2003,'FIN CAL LOOKUP'!$A:$J,7,1),VLOOKUP(D2003,'FIN CAL LOOKUP'!$A:$J,7,1))),"Not Applicable")</f>
        <v>DEC, FY23</v>
      </c>
      <c r="N2003" s="8" t="str">
        <f>IFERROR(IF(I2003="Booked",VLOOKUP(K2003,'FIN CAL LOOKUP'!$A:$J,10,1),IF(I2003="Complete",VLOOKUP(J2003,'FIN CAL LOOKUP'!$A:$J,10,1),VLOOKUP(D2003,'FIN CAL LOOKUP'!$A:$J,10,1))),"Not Applicable")</f>
        <v>Q2, FY23</v>
      </c>
    </row>
    <row r="2004" spans="1:14" x14ac:dyDescent="0.25">
      <c r="A2004" t="s">
        <v>30</v>
      </c>
      <c r="B2004" t="s">
        <v>260</v>
      </c>
      <c r="C2004" t="s">
        <v>32</v>
      </c>
      <c r="D2004" s="3">
        <v>44839</v>
      </c>
      <c r="E2004" t="s">
        <v>440</v>
      </c>
      <c r="F2004" t="s">
        <v>441</v>
      </c>
      <c r="G2004" t="s">
        <v>442</v>
      </c>
      <c r="H2004" t="s">
        <v>10</v>
      </c>
      <c r="I2004" t="s">
        <v>17</v>
      </c>
      <c r="J2004" s="3">
        <v>44900</v>
      </c>
      <c r="K2004" s="3">
        <v>44787</v>
      </c>
      <c r="M2004" s="8" t="str">
        <f>IFERROR(IF(I2004="Booked",VLOOKUP(K2004,'FIN CAL LOOKUP'!$A:$J,7,1),IF(I2004="Complete",VLOOKUP(J2004,'FIN CAL LOOKUP'!$A:$J,7,1),VLOOKUP(D2004,'FIN CAL LOOKUP'!$A:$J,7,1))),"Not Applicable")</f>
        <v>DEC, FY23</v>
      </c>
      <c r="N2004" s="8" t="str">
        <f>IFERROR(IF(I2004="Booked",VLOOKUP(K2004,'FIN CAL LOOKUP'!$A:$J,10,1),IF(I2004="Complete",VLOOKUP(J2004,'FIN CAL LOOKUP'!$A:$J,10,1),VLOOKUP(D2004,'FIN CAL LOOKUP'!$A:$J,10,1))),"Not Applicable")</f>
        <v>Q2, FY23</v>
      </c>
    </row>
    <row r="2005" spans="1:14" x14ac:dyDescent="0.25">
      <c r="A2005" t="s">
        <v>30</v>
      </c>
      <c r="B2005" t="s">
        <v>260</v>
      </c>
      <c r="C2005" t="s">
        <v>32</v>
      </c>
      <c r="D2005" s="3">
        <v>44839</v>
      </c>
      <c r="E2005" t="s">
        <v>440</v>
      </c>
      <c r="F2005" t="s">
        <v>441</v>
      </c>
      <c r="G2005" t="s">
        <v>442</v>
      </c>
      <c r="H2005" t="s">
        <v>11</v>
      </c>
      <c r="I2005" t="s">
        <v>17</v>
      </c>
      <c r="J2005" s="3">
        <v>44900</v>
      </c>
      <c r="K2005" s="3">
        <v>44787</v>
      </c>
      <c r="M2005" s="8" t="str">
        <f>IFERROR(IF(I2005="Booked",VLOOKUP(K2005,'FIN CAL LOOKUP'!$A:$J,7,1),IF(I2005="Complete",VLOOKUP(J2005,'FIN CAL LOOKUP'!$A:$J,7,1),VLOOKUP(D2005,'FIN CAL LOOKUP'!$A:$J,7,1))),"Not Applicable")</f>
        <v>DEC, FY23</v>
      </c>
      <c r="N2005" s="8" t="str">
        <f>IFERROR(IF(I2005="Booked",VLOOKUP(K2005,'FIN CAL LOOKUP'!$A:$J,10,1),IF(I2005="Complete",VLOOKUP(J2005,'FIN CAL LOOKUP'!$A:$J,10,1),VLOOKUP(D2005,'FIN CAL LOOKUP'!$A:$J,10,1))),"Not Applicable")</f>
        <v>Q2, FY23</v>
      </c>
    </row>
    <row r="2006" spans="1:14" x14ac:dyDescent="0.25">
      <c r="A2006" t="s">
        <v>1</v>
      </c>
      <c r="B2006" t="s">
        <v>19</v>
      </c>
      <c r="C2006" t="s">
        <v>14</v>
      </c>
      <c r="D2006" s="3">
        <v>44837</v>
      </c>
      <c r="E2006" t="s">
        <v>443</v>
      </c>
      <c r="F2006" t="s">
        <v>380</v>
      </c>
      <c r="G2006" t="s">
        <v>1545</v>
      </c>
      <c r="H2006" t="s">
        <v>4</v>
      </c>
      <c r="I2006" t="s">
        <v>17</v>
      </c>
      <c r="J2006" s="3">
        <v>45063</v>
      </c>
      <c r="K2006" s="3">
        <v>44845</v>
      </c>
      <c r="M2006" s="8" t="str">
        <f>IFERROR(IF(I2006="Booked",VLOOKUP(K2006,'FIN CAL LOOKUP'!$A:$J,7,1),IF(I2006="Complete",VLOOKUP(J2006,'FIN CAL LOOKUP'!$A:$J,7,1),VLOOKUP(D2006,'FIN CAL LOOKUP'!$A:$J,7,1))),"Not Applicable")</f>
        <v>MAY, FY23</v>
      </c>
      <c r="N2006" s="8" t="str">
        <f>IFERROR(IF(I2006="Booked",VLOOKUP(K2006,'FIN CAL LOOKUP'!$A:$J,10,1),IF(I2006="Complete",VLOOKUP(J2006,'FIN CAL LOOKUP'!$A:$J,10,1),VLOOKUP(D2006,'FIN CAL LOOKUP'!$A:$J,10,1))),"Not Applicable")</f>
        <v>Q4, FY23</v>
      </c>
    </row>
    <row r="2007" spans="1:14" x14ac:dyDescent="0.25">
      <c r="A2007" t="s">
        <v>1</v>
      </c>
      <c r="B2007" t="s">
        <v>19</v>
      </c>
      <c r="C2007" t="s">
        <v>14</v>
      </c>
      <c r="D2007" s="3">
        <v>44837</v>
      </c>
      <c r="E2007" t="s">
        <v>443</v>
      </c>
      <c r="F2007" t="s">
        <v>380</v>
      </c>
      <c r="G2007" t="s">
        <v>1545</v>
      </c>
      <c r="H2007" t="s">
        <v>7</v>
      </c>
      <c r="I2007" t="s">
        <v>17</v>
      </c>
      <c r="J2007" s="3">
        <v>45063</v>
      </c>
      <c r="K2007" s="3">
        <v>44845</v>
      </c>
      <c r="M2007" s="8" t="str">
        <f>IFERROR(IF(I2007="Booked",VLOOKUP(K2007,'FIN CAL LOOKUP'!$A:$J,7,1),IF(I2007="Complete",VLOOKUP(J2007,'FIN CAL LOOKUP'!$A:$J,7,1),VLOOKUP(D2007,'FIN CAL LOOKUP'!$A:$J,7,1))),"Not Applicable")</f>
        <v>MAY, FY23</v>
      </c>
      <c r="N2007" s="8" t="str">
        <f>IFERROR(IF(I2007="Booked",VLOOKUP(K2007,'FIN CAL LOOKUP'!$A:$J,10,1),IF(I2007="Complete",VLOOKUP(J2007,'FIN CAL LOOKUP'!$A:$J,10,1),VLOOKUP(D2007,'FIN CAL LOOKUP'!$A:$J,10,1))),"Not Applicable")</f>
        <v>Q4, FY23</v>
      </c>
    </row>
    <row r="2008" spans="1:14" x14ac:dyDescent="0.25">
      <c r="A2008" t="s">
        <v>1</v>
      </c>
      <c r="B2008" t="s">
        <v>19</v>
      </c>
      <c r="C2008" t="s">
        <v>14</v>
      </c>
      <c r="D2008" s="3">
        <v>44837</v>
      </c>
      <c r="E2008" t="s">
        <v>443</v>
      </c>
      <c r="F2008" t="s">
        <v>380</v>
      </c>
      <c r="G2008" t="s">
        <v>1545</v>
      </c>
      <c r="H2008" t="s">
        <v>1366</v>
      </c>
      <c r="I2008" t="s">
        <v>5</v>
      </c>
      <c r="J2008" s="3"/>
      <c r="K2008" s="3">
        <v>45351</v>
      </c>
      <c r="M2008" s="8" t="str">
        <f>IFERROR(IF(I2008="Booked",VLOOKUP(K2008,'FIN CAL LOOKUP'!$A:$J,7,1),IF(I2008="Complete",VLOOKUP(J2008,'FIN CAL LOOKUP'!$A:$J,7,1),VLOOKUP(D2008,'FIN CAL LOOKUP'!$A:$J,7,1))),"Not Applicable")</f>
        <v>MAR, FY24</v>
      </c>
      <c r="N2008" s="8" t="str">
        <f>IFERROR(IF(I2008="Booked",VLOOKUP(K2008,'FIN CAL LOOKUP'!$A:$J,10,1),IF(I2008="Complete",VLOOKUP(J2008,'FIN CAL LOOKUP'!$A:$J,10,1),VLOOKUP(D2008,'FIN CAL LOOKUP'!$A:$J,10,1))),"Not Applicable")</f>
        <v>Q3, FY24</v>
      </c>
    </row>
    <row r="2009" spans="1:14" x14ac:dyDescent="0.25">
      <c r="A2009" t="s">
        <v>1</v>
      </c>
      <c r="B2009" t="s">
        <v>19</v>
      </c>
      <c r="C2009" t="s">
        <v>14</v>
      </c>
      <c r="D2009" s="3">
        <v>44837</v>
      </c>
      <c r="E2009" t="s">
        <v>443</v>
      </c>
      <c r="F2009" t="s">
        <v>380</v>
      </c>
      <c r="G2009" t="s">
        <v>1545</v>
      </c>
      <c r="H2009" t="s">
        <v>1367</v>
      </c>
      <c r="I2009" t="s">
        <v>5</v>
      </c>
      <c r="J2009" s="3"/>
      <c r="K2009" s="3">
        <v>45351</v>
      </c>
      <c r="M2009" s="8" t="str">
        <f>IFERROR(IF(I2009="Booked",VLOOKUP(K2009,'FIN CAL LOOKUP'!$A:$J,7,1),IF(I2009="Complete",VLOOKUP(J2009,'FIN CAL LOOKUP'!$A:$J,7,1),VLOOKUP(D2009,'FIN CAL LOOKUP'!$A:$J,7,1))),"Not Applicable")</f>
        <v>MAR, FY24</v>
      </c>
      <c r="N2009" s="8" t="str">
        <f>IFERROR(IF(I2009="Booked",VLOOKUP(K2009,'FIN CAL LOOKUP'!$A:$J,10,1),IF(I2009="Complete",VLOOKUP(J2009,'FIN CAL LOOKUP'!$A:$J,10,1),VLOOKUP(D2009,'FIN CAL LOOKUP'!$A:$J,10,1))),"Not Applicable")</f>
        <v>Q3, FY24</v>
      </c>
    </row>
    <row r="2010" spans="1:14" x14ac:dyDescent="0.25">
      <c r="A2010" t="s">
        <v>1</v>
      </c>
      <c r="B2010" t="s">
        <v>19</v>
      </c>
      <c r="C2010" t="s">
        <v>14</v>
      </c>
      <c r="D2010" s="3">
        <v>44837</v>
      </c>
      <c r="E2010" t="s">
        <v>443</v>
      </c>
      <c r="F2010" t="s">
        <v>380</v>
      </c>
      <c r="G2010" t="s">
        <v>1545</v>
      </c>
      <c r="H2010" t="s">
        <v>1368</v>
      </c>
      <c r="I2010" t="s">
        <v>5</v>
      </c>
      <c r="J2010" s="3"/>
      <c r="K2010" s="3">
        <v>45351</v>
      </c>
      <c r="M2010" s="8" t="str">
        <f>IFERROR(IF(I2010="Booked",VLOOKUP(K2010,'FIN CAL LOOKUP'!$A:$J,7,1),IF(I2010="Complete",VLOOKUP(J2010,'FIN CAL LOOKUP'!$A:$J,7,1),VLOOKUP(D2010,'FIN CAL LOOKUP'!$A:$J,7,1))),"Not Applicable")</f>
        <v>MAR, FY24</v>
      </c>
      <c r="N2010" s="8" t="str">
        <f>IFERROR(IF(I2010="Booked",VLOOKUP(K2010,'FIN CAL LOOKUP'!$A:$J,10,1),IF(I2010="Complete",VLOOKUP(J2010,'FIN CAL LOOKUP'!$A:$J,10,1),VLOOKUP(D2010,'FIN CAL LOOKUP'!$A:$J,10,1))),"Not Applicable")</f>
        <v>Q3, FY24</v>
      </c>
    </row>
    <row r="2011" spans="1:14" x14ac:dyDescent="0.25">
      <c r="A2011" t="s">
        <v>1</v>
      </c>
      <c r="B2011" t="s">
        <v>19</v>
      </c>
      <c r="C2011" t="s">
        <v>14</v>
      </c>
      <c r="D2011" s="3">
        <v>44837</v>
      </c>
      <c r="E2011" t="s">
        <v>443</v>
      </c>
      <c r="F2011" t="s">
        <v>380</v>
      </c>
      <c r="G2011" t="s">
        <v>1545</v>
      </c>
      <c r="H2011" t="s">
        <v>1369</v>
      </c>
      <c r="I2011" t="s">
        <v>5</v>
      </c>
      <c r="J2011" s="3"/>
      <c r="K2011" s="3">
        <v>45351</v>
      </c>
      <c r="M2011" s="8" t="str">
        <f>IFERROR(IF(I2011="Booked",VLOOKUP(K2011,'FIN CAL LOOKUP'!$A:$J,7,1),IF(I2011="Complete",VLOOKUP(J2011,'FIN CAL LOOKUP'!$A:$J,7,1),VLOOKUP(D2011,'FIN CAL LOOKUP'!$A:$J,7,1))),"Not Applicable")</f>
        <v>MAR, FY24</v>
      </c>
      <c r="N2011" s="8" t="str">
        <f>IFERROR(IF(I2011="Booked",VLOOKUP(K2011,'FIN CAL LOOKUP'!$A:$J,10,1),IF(I2011="Complete",VLOOKUP(J2011,'FIN CAL LOOKUP'!$A:$J,10,1),VLOOKUP(D2011,'FIN CAL LOOKUP'!$A:$J,10,1))),"Not Applicable")</f>
        <v>Q3, FY24</v>
      </c>
    </row>
    <row r="2012" spans="1:14" x14ac:dyDescent="0.25">
      <c r="A2012" t="s">
        <v>1</v>
      </c>
      <c r="B2012" t="s">
        <v>19</v>
      </c>
      <c r="C2012" t="s">
        <v>14</v>
      </c>
      <c r="D2012" s="3">
        <v>44837</v>
      </c>
      <c r="E2012" t="s">
        <v>443</v>
      </c>
      <c r="F2012" t="s">
        <v>380</v>
      </c>
      <c r="G2012" t="s">
        <v>1545</v>
      </c>
      <c r="H2012" t="s">
        <v>1370</v>
      </c>
      <c r="I2012" t="s">
        <v>5</v>
      </c>
      <c r="J2012" s="3"/>
      <c r="K2012" s="3">
        <v>45351</v>
      </c>
      <c r="M2012" s="8" t="str">
        <f>IFERROR(IF(I2012="Booked",VLOOKUP(K2012,'FIN CAL LOOKUP'!$A:$J,7,1),IF(I2012="Complete",VLOOKUP(J2012,'FIN CAL LOOKUP'!$A:$J,7,1),VLOOKUP(D2012,'FIN CAL LOOKUP'!$A:$J,7,1))),"Not Applicable")</f>
        <v>MAR, FY24</v>
      </c>
      <c r="N2012" s="8" t="str">
        <f>IFERROR(IF(I2012="Booked",VLOOKUP(K2012,'FIN CAL LOOKUP'!$A:$J,10,1),IF(I2012="Complete",VLOOKUP(J2012,'FIN CAL LOOKUP'!$A:$J,10,1),VLOOKUP(D2012,'FIN CAL LOOKUP'!$A:$J,10,1))),"Not Applicable")</f>
        <v>Q3, FY24</v>
      </c>
    </row>
    <row r="2013" spans="1:14" x14ac:dyDescent="0.25">
      <c r="A2013" t="s">
        <v>1</v>
      </c>
      <c r="B2013" t="s">
        <v>19</v>
      </c>
      <c r="C2013" t="s">
        <v>14</v>
      </c>
      <c r="D2013" s="3">
        <v>44837</v>
      </c>
      <c r="E2013" t="s">
        <v>443</v>
      </c>
      <c r="F2013" t="s">
        <v>380</v>
      </c>
      <c r="G2013" t="s">
        <v>1545</v>
      </c>
      <c r="H2013" t="s">
        <v>8</v>
      </c>
      <c r="I2013" t="s">
        <v>17</v>
      </c>
      <c r="J2013" s="3">
        <v>44867</v>
      </c>
      <c r="K2013" s="3">
        <v>44845</v>
      </c>
      <c r="M2013" s="8" t="str">
        <f>IFERROR(IF(I2013="Booked",VLOOKUP(K2013,'FIN CAL LOOKUP'!$A:$J,7,1),IF(I2013="Complete",VLOOKUP(J2013,'FIN CAL LOOKUP'!$A:$J,7,1),VLOOKUP(D2013,'FIN CAL LOOKUP'!$A:$J,7,1))),"Not Applicable")</f>
        <v>NOV, FY23</v>
      </c>
      <c r="N2013" s="8" t="str">
        <f>IFERROR(IF(I2013="Booked",VLOOKUP(K2013,'FIN CAL LOOKUP'!$A:$J,10,1),IF(I2013="Complete",VLOOKUP(J2013,'FIN CAL LOOKUP'!$A:$J,10,1),VLOOKUP(D2013,'FIN CAL LOOKUP'!$A:$J,10,1))),"Not Applicable")</f>
        <v>Q2, FY23</v>
      </c>
    </row>
    <row r="2014" spans="1:14" x14ac:dyDescent="0.25">
      <c r="A2014" t="s">
        <v>1</v>
      </c>
      <c r="B2014" t="s">
        <v>19</v>
      </c>
      <c r="C2014" t="s">
        <v>14</v>
      </c>
      <c r="D2014" s="3">
        <v>44837</v>
      </c>
      <c r="E2014" t="s">
        <v>443</v>
      </c>
      <c r="F2014" t="s">
        <v>380</v>
      </c>
      <c r="G2014" t="s">
        <v>1545</v>
      </c>
      <c r="H2014" t="s">
        <v>9</v>
      </c>
      <c r="I2014" t="s">
        <v>17</v>
      </c>
      <c r="J2014" s="3">
        <v>44867</v>
      </c>
      <c r="K2014" s="3">
        <v>44845</v>
      </c>
      <c r="M2014" s="8" t="str">
        <f>IFERROR(IF(I2014="Booked",VLOOKUP(K2014,'FIN CAL LOOKUP'!$A:$J,7,1),IF(I2014="Complete",VLOOKUP(J2014,'FIN CAL LOOKUP'!$A:$J,7,1),VLOOKUP(D2014,'FIN CAL LOOKUP'!$A:$J,7,1))),"Not Applicable")</f>
        <v>NOV, FY23</v>
      </c>
      <c r="N2014" s="8" t="str">
        <f>IFERROR(IF(I2014="Booked",VLOOKUP(K2014,'FIN CAL LOOKUP'!$A:$J,10,1),IF(I2014="Complete",VLOOKUP(J2014,'FIN CAL LOOKUP'!$A:$J,10,1),VLOOKUP(D2014,'FIN CAL LOOKUP'!$A:$J,10,1))),"Not Applicable")</f>
        <v>Q2, FY23</v>
      </c>
    </row>
    <row r="2015" spans="1:14" x14ac:dyDescent="0.25">
      <c r="A2015" t="s">
        <v>1</v>
      </c>
      <c r="B2015" t="s">
        <v>19</v>
      </c>
      <c r="C2015" t="s">
        <v>14</v>
      </c>
      <c r="D2015" s="3">
        <v>44837</v>
      </c>
      <c r="E2015" t="s">
        <v>443</v>
      </c>
      <c r="F2015" t="s">
        <v>380</v>
      </c>
      <c r="G2015" t="s">
        <v>1545</v>
      </c>
      <c r="H2015" t="s">
        <v>10</v>
      </c>
      <c r="I2015" t="s">
        <v>17</v>
      </c>
      <c r="J2015" s="3">
        <v>44867</v>
      </c>
      <c r="K2015" s="3">
        <v>44845</v>
      </c>
      <c r="M2015" s="8" t="str">
        <f>IFERROR(IF(I2015="Booked",VLOOKUP(K2015,'FIN CAL LOOKUP'!$A:$J,7,1),IF(I2015="Complete",VLOOKUP(J2015,'FIN CAL LOOKUP'!$A:$J,7,1),VLOOKUP(D2015,'FIN CAL LOOKUP'!$A:$J,7,1))),"Not Applicable")</f>
        <v>NOV, FY23</v>
      </c>
      <c r="N2015" s="8" t="str">
        <f>IFERROR(IF(I2015="Booked",VLOOKUP(K2015,'FIN CAL LOOKUP'!$A:$J,10,1),IF(I2015="Complete",VLOOKUP(J2015,'FIN CAL LOOKUP'!$A:$J,10,1),VLOOKUP(D2015,'FIN CAL LOOKUP'!$A:$J,10,1))),"Not Applicable")</f>
        <v>Q2, FY23</v>
      </c>
    </row>
    <row r="2016" spans="1:14" x14ac:dyDescent="0.25">
      <c r="A2016" t="s">
        <v>1</v>
      </c>
      <c r="B2016" t="s">
        <v>19</v>
      </c>
      <c r="C2016" t="s">
        <v>14</v>
      </c>
      <c r="D2016" s="3">
        <v>44837</v>
      </c>
      <c r="E2016" t="s">
        <v>443</v>
      </c>
      <c r="F2016" t="s">
        <v>380</v>
      </c>
      <c r="G2016" t="s">
        <v>1545</v>
      </c>
      <c r="H2016" t="s">
        <v>11</v>
      </c>
      <c r="I2016" t="s">
        <v>17</v>
      </c>
      <c r="J2016" s="3">
        <v>44867</v>
      </c>
      <c r="K2016" s="3">
        <v>44845</v>
      </c>
      <c r="M2016" s="8" t="str">
        <f>IFERROR(IF(I2016="Booked",VLOOKUP(K2016,'FIN CAL LOOKUP'!$A:$J,7,1),IF(I2016="Complete",VLOOKUP(J2016,'FIN CAL LOOKUP'!$A:$J,7,1),VLOOKUP(D2016,'FIN CAL LOOKUP'!$A:$J,7,1))),"Not Applicable")</f>
        <v>NOV, FY23</v>
      </c>
      <c r="N2016" s="8" t="str">
        <f>IFERROR(IF(I2016="Booked",VLOOKUP(K2016,'FIN CAL LOOKUP'!$A:$J,10,1),IF(I2016="Complete",VLOOKUP(J2016,'FIN CAL LOOKUP'!$A:$J,10,1),VLOOKUP(D2016,'FIN CAL LOOKUP'!$A:$J,10,1))),"Not Applicable")</f>
        <v>Q2, FY23</v>
      </c>
    </row>
    <row r="2017" spans="1:14" x14ac:dyDescent="0.25">
      <c r="A2017" t="s">
        <v>1</v>
      </c>
      <c r="B2017" t="s">
        <v>95</v>
      </c>
      <c r="C2017" t="s">
        <v>14</v>
      </c>
      <c r="D2017" s="3">
        <v>44830</v>
      </c>
      <c r="E2017" t="s">
        <v>444</v>
      </c>
      <c r="F2017" t="s">
        <v>445</v>
      </c>
      <c r="G2017" t="s">
        <v>446</v>
      </c>
      <c r="H2017" t="s">
        <v>4</v>
      </c>
      <c r="I2017" t="s">
        <v>17</v>
      </c>
      <c r="J2017" s="3">
        <v>44843</v>
      </c>
      <c r="K2017" s="3">
        <v>44826</v>
      </c>
      <c r="M2017" s="8" t="str">
        <f>IFERROR(IF(I2017="Booked",VLOOKUP(K2017,'FIN CAL LOOKUP'!$A:$J,7,1),IF(I2017="Complete",VLOOKUP(J2017,'FIN CAL LOOKUP'!$A:$J,7,1),VLOOKUP(D2017,'FIN CAL LOOKUP'!$A:$J,7,1))),"Not Applicable")</f>
        <v>OCT, FY23</v>
      </c>
      <c r="N2017" s="8" t="str">
        <f>IFERROR(IF(I2017="Booked",VLOOKUP(K2017,'FIN CAL LOOKUP'!$A:$J,10,1),IF(I2017="Complete",VLOOKUP(J2017,'FIN CAL LOOKUP'!$A:$J,10,1),VLOOKUP(D2017,'FIN CAL LOOKUP'!$A:$J,10,1))),"Not Applicable")</f>
        <v>Q2, FY23</v>
      </c>
    </row>
    <row r="2018" spans="1:14" x14ac:dyDescent="0.25">
      <c r="A2018" t="s">
        <v>1</v>
      </c>
      <c r="B2018" t="s">
        <v>95</v>
      </c>
      <c r="C2018" t="s">
        <v>14</v>
      </c>
      <c r="D2018" s="3">
        <v>44830</v>
      </c>
      <c r="E2018" t="s">
        <v>444</v>
      </c>
      <c r="F2018" t="s">
        <v>445</v>
      </c>
      <c r="G2018" t="s">
        <v>446</v>
      </c>
      <c r="H2018" t="s">
        <v>7</v>
      </c>
      <c r="I2018" t="s">
        <v>17</v>
      </c>
      <c r="J2018" s="3">
        <v>44843</v>
      </c>
      <c r="K2018" s="3">
        <v>44826</v>
      </c>
      <c r="M2018" s="8" t="str">
        <f>IFERROR(IF(I2018="Booked",VLOOKUP(K2018,'FIN CAL LOOKUP'!$A:$J,7,1),IF(I2018="Complete",VLOOKUP(J2018,'FIN CAL LOOKUP'!$A:$J,7,1),VLOOKUP(D2018,'FIN CAL LOOKUP'!$A:$J,7,1))),"Not Applicable")</f>
        <v>OCT, FY23</v>
      </c>
      <c r="N2018" s="8" t="str">
        <f>IFERROR(IF(I2018="Booked",VLOOKUP(K2018,'FIN CAL LOOKUP'!$A:$J,10,1),IF(I2018="Complete",VLOOKUP(J2018,'FIN CAL LOOKUP'!$A:$J,10,1),VLOOKUP(D2018,'FIN CAL LOOKUP'!$A:$J,10,1))),"Not Applicable")</f>
        <v>Q2, FY23</v>
      </c>
    </row>
    <row r="2019" spans="1:14" x14ac:dyDescent="0.25">
      <c r="A2019" t="s">
        <v>1</v>
      </c>
      <c r="B2019" t="s">
        <v>95</v>
      </c>
      <c r="C2019" t="s">
        <v>14</v>
      </c>
      <c r="D2019" s="3">
        <v>44830</v>
      </c>
      <c r="E2019" t="s">
        <v>444</v>
      </c>
      <c r="F2019" t="s">
        <v>445</v>
      </c>
      <c r="G2019" t="s">
        <v>446</v>
      </c>
      <c r="H2019" t="s">
        <v>1366</v>
      </c>
      <c r="I2019" t="s">
        <v>17</v>
      </c>
      <c r="J2019" s="3">
        <v>45431</v>
      </c>
      <c r="K2019" s="3">
        <v>45351</v>
      </c>
      <c r="M2019" s="8" t="str">
        <f>IFERROR(IF(I2019="Booked",VLOOKUP(K2019,'FIN CAL LOOKUP'!$A:$J,7,1),IF(I2019="Complete",VLOOKUP(J2019,'FIN CAL LOOKUP'!$A:$J,7,1),VLOOKUP(D2019,'FIN CAL LOOKUP'!$A:$J,7,1))),"Not Applicable")</f>
        <v>MAY, FY24</v>
      </c>
      <c r="N2019" s="8" t="str">
        <f>IFERROR(IF(I2019="Booked",VLOOKUP(K2019,'FIN CAL LOOKUP'!$A:$J,10,1),IF(I2019="Complete",VLOOKUP(J2019,'FIN CAL LOOKUP'!$A:$J,10,1),VLOOKUP(D2019,'FIN CAL LOOKUP'!$A:$J,10,1))),"Not Applicable")</f>
        <v>Q4, FY24</v>
      </c>
    </row>
    <row r="2020" spans="1:14" x14ac:dyDescent="0.25">
      <c r="A2020" t="s">
        <v>1</v>
      </c>
      <c r="B2020" t="s">
        <v>95</v>
      </c>
      <c r="C2020" t="s">
        <v>14</v>
      </c>
      <c r="D2020" s="3">
        <v>44830</v>
      </c>
      <c r="E2020" t="s">
        <v>444</v>
      </c>
      <c r="F2020" t="s">
        <v>445</v>
      </c>
      <c r="G2020" t="s">
        <v>446</v>
      </c>
      <c r="H2020" t="s">
        <v>1366</v>
      </c>
      <c r="I2020" t="s">
        <v>17</v>
      </c>
      <c r="J2020" s="3">
        <v>45767</v>
      </c>
      <c r="K2020" s="3">
        <v>45752</v>
      </c>
      <c r="M2020" s="8" t="str">
        <f>IFERROR(IF(I2020="Booked",VLOOKUP(K2020,'FIN CAL LOOKUP'!$A:$J,7,1),IF(I2020="Complete",VLOOKUP(J2020,'FIN CAL LOOKUP'!$A:$J,7,1),VLOOKUP(D2020,'FIN CAL LOOKUP'!$A:$J,7,1))),"Not Applicable")</f>
        <v>APR, FY25</v>
      </c>
      <c r="N2020" s="8" t="str">
        <f>IFERROR(IF(I2020="Booked",VLOOKUP(K2020,'FIN CAL LOOKUP'!$A:$J,10,1),IF(I2020="Complete",VLOOKUP(J2020,'FIN CAL LOOKUP'!$A:$J,10,1),VLOOKUP(D2020,'FIN CAL LOOKUP'!$A:$J,10,1))),"Not Applicable")</f>
        <v>Q4, FY25</v>
      </c>
    </row>
    <row r="2021" spans="1:14" x14ac:dyDescent="0.25">
      <c r="A2021" t="s">
        <v>1</v>
      </c>
      <c r="B2021" t="s">
        <v>95</v>
      </c>
      <c r="C2021" t="s">
        <v>14</v>
      </c>
      <c r="D2021" s="3">
        <v>44830</v>
      </c>
      <c r="E2021" t="s">
        <v>444</v>
      </c>
      <c r="F2021" t="s">
        <v>445</v>
      </c>
      <c r="G2021" t="s">
        <v>446</v>
      </c>
      <c r="H2021" t="s">
        <v>1367</v>
      </c>
      <c r="I2021" t="s">
        <v>17</v>
      </c>
      <c r="J2021" s="3">
        <v>45417</v>
      </c>
      <c r="K2021" s="3">
        <v>45351</v>
      </c>
      <c r="M2021" s="8" t="str">
        <f>IFERROR(IF(I2021="Booked",VLOOKUP(K2021,'FIN CAL LOOKUP'!$A:$J,7,1),IF(I2021="Complete",VLOOKUP(J2021,'FIN CAL LOOKUP'!$A:$J,7,1),VLOOKUP(D2021,'FIN CAL LOOKUP'!$A:$J,7,1))),"Not Applicable")</f>
        <v>MAY, FY24</v>
      </c>
      <c r="N2021" s="8" t="str">
        <f>IFERROR(IF(I2021="Booked",VLOOKUP(K2021,'FIN CAL LOOKUP'!$A:$J,10,1),IF(I2021="Complete",VLOOKUP(J2021,'FIN CAL LOOKUP'!$A:$J,10,1),VLOOKUP(D2021,'FIN CAL LOOKUP'!$A:$J,10,1))),"Not Applicable")</f>
        <v>Q4, FY24</v>
      </c>
    </row>
    <row r="2022" spans="1:14" x14ac:dyDescent="0.25">
      <c r="A2022" t="s">
        <v>1</v>
      </c>
      <c r="B2022" t="s">
        <v>95</v>
      </c>
      <c r="C2022" t="s">
        <v>14</v>
      </c>
      <c r="D2022" s="3">
        <v>44830</v>
      </c>
      <c r="E2022" t="s">
        <v>444</v>
      </c>
      <c r="F2022" t="s">
        <v>445</v>
      </c>
      <c r="G2022" t="s">
        <v>446</v>
      </c>
      <c r="H2022" t="s">
        <v>1367</v>
      </c>
      <c r="I2022" t="s">
        <v>17</v>
      </c>
      <c r="J2022" s="3">
        <v>45774</v>
      </c>
      <c r="K2022" s="3">
        <v>45738</v>
      </c>
      <c r="M2022" s="8" t="str">
        <f>IFERROR(IF(I2022="Booked",VLOOKUP(K2022,'FIN CAL LOOKUP'!$A:$J,7,1),IF(I2022="Complete",VLOOKUP(J2022,'FIN CAL LOOKUP'!$A:$J,7,1),VLOOKUP(D2022,'FIN CAL LOOKUP'!$A:$J,7,1))),"Not Applicable")</f>
        <v>APR, FY25</v>
      </c>
      <c r="N2022" s="8" t="str">
        <f>IFERROR(IF(I2022="Booked",VLOOKUP(K2022,'FIN CAL LOOKUP'!$A:$J,10,1),IF(I2022="Complete",VLOOKUP(J2022,'FIN CAL LOOKUP'!$A:$J,10,1),VLOOKUP(D2022,'FIN CAL LOOKUP'!$A:$J,10,1))),"Not Applicable")</f>
        <v>Q4, FY25</v>
      </c>
    </row>
    <row r="2023" spans="1:14" x14ac:dyDescent="0.25">
      <c r="A2023" t="s">
        <v>1</v>
      </c>
      <c r="B2023" t="s">
        <v>95</v>
      </c>
      <c r="C2023" t="s">
        <v>14</v>
      </c>
      <c r="D2023" s="3">
        <v>44830</v>
      </c>
      <c r="E2023" t="s">
        <v>444</v>
      </c>
      <c r="F2023" t="s">
        <v>445</v>
      </c>
      <c r="G2023" t="s">
        <v>446</v>
      </c>
      <c r="H2023" t="s">
        <v>1368</v>
      </c>
      <c r="I2023" t="s">
        <v>17</v>
      </c>
      <c r="J2023" s="3">
        <v>45423</v>
      </c>
      <c r="K2023" s="3">
        <v>45351</v>
      </c>
      <c r="M2023" s="8" t="str">
        <f>IFERROR(IF(I2023="Booked",VLOOKUP(K2023,'FIN CAL LOOKUP'!$A:$J,7,1),IF(I2023="Complete",VLOOKUP(J2023,'FIN CAL LOOKUP'!$A:$J,7,1),VLOOKUP(D2023,'FIN CAL LOOKUP'!$A:$J,7,1))),"Not Applicable")</f>
        <v>MAY, FY24</v>
      </c>
      <c r="N2023" s="8" t="str">
        <f>IFERROR(IF(I2023="Booked",VLOOKUP(K2023,'FIN CAL LOOKUP'!$A:$J,10,1),IF(I2023="Complete",VLOOKUP(J2023,'FIN CAL LOOKUP'!$A:$J,10,1),VLOOKUP(D2023,'FIN CAL LOOKUP'!$A:$J,10,1))),"Not Applicable")</f>
        <v>Q4, FY24</v>
      </c>
    </row>
    <row r="2024" spans="1:14" x14ac:dyDescent="0.25">
      <c r="A2024" t="s">
        <v>1</v>
      </c>
      <c r="B2024" t="s">
        <v>95</v>
      </c>
      <c r="C2024" t="s">
        <v>14</v>
      </c>
      <c r="D2024" s="3">
        <v>44830</v>
      </c>
      <c r="E2024" t="s">
        <v>444</v>
      </c>
      <c r="F2024" t="s">
        <v>445</v>
      </c>
      <c r="G2024" t="s">
        <v>446</v>
      </c>
      <c r="H2024" t="s">
        <v>1368</v>
      </c>
      <c r="I2024" t="s">
        <v>17</v>
      </c>
      <c r="J2024" s="3">
        <v>45774</v>
      </c>
      <c r="K2024" s="3">
        <v>45744</v>
      </c>
      <c r="M2024" s="8" t="str">
        <f>IFERROR(IF(I2024="Booked",VLOOKUP(K2024,'FIN CAL LOOKUP'!$A:$J,7,1),IF(I2024="Complete",VLOOKUP(J2024,'FIN CAL LOOKUP'!$A:$J,7,1),VLOOKUP(D2024,'FIN CAL LOOKUP'!$A:$J,7,1))),"Not Applicable")</f>
        <v>APR, FY25</v>
      </c>
      <c r="N2024" s="8" t="str">
        <f>IFERROR(IF(I2024="Booked",VLOOKUP(K2024,'FIN CAL LOOKUP'!$A:$J,10,1),IF(I2024="Complete",VLOOKUP(J2024,'FIN CAL LOOKUP'!$A:$J,10,1),VLOOKUP(D2024,'FIN CAL LOOKUP'!$A:$J,10,1))),"Not Applicable")</f>
        <v>Q4, FY25</v>
      </c>
    </row>
    <row r="2025" spans="1:14" x14ac:dyDescent="0.25">
      <c r="A2025" t="s">
        <v>1</v>
      </c>
      <c r="B2025" t="s">
        <v>95</v>
      </c>
      <c r="C2025" t="s">
        <v>14</v>
      </c>
      <c r="D2025" s="3">
        <v>44830</v>
      </c>
      <c r="E2025" t="s">
        <v>444</v>
      </c>
      <c r="F2025" t="s">
        <v>445</v>
      </c>
      <c r="G2025" t="s">
        <v>446</v>
      </c>
      <c r="H2025" t="s">
        <v>1369</v>
      </c>
      <c r="I2025" t="s">
        <v>17</v>
      </c>
      <c r="J2025" s="3">
        <v>45437</v>
      </c>
      <c r="K2025" s="3">
        <v>45351</v>
      </c>
      <c r="M2025" s="8" t="str">
        <f>IFERROR(IF(I2025="Booked",VLOOKUP(K2025,'FIN CAL LOOKUP'!$A:$J,7,1),IF(I2025="Complete",VLOOKUP(J2025,'FIN CAL LOOKUP'!$A:$J,7,1),VLOOKUP(D2025,'FIN CAL LOOKUP'!$A:$J,7,1))),"Not Applicable")</f>
        <v>MAY, FY24</v>
      </c>
      <c r="N2025" s="8" t="str">
        <f>IFERROR(IF(I2025="Booked",VLOOKUP(K2025,'FIN CAL LOOKUP'!$A:$J,10,1),IF(I2025="Complete",VLOOKUP(J2025,'FIN CAL LOOKUP'!$A:$J,10,1),VLOOKUP(D2025,'FIN CAL LOOKUP'!$A:$J,10,1))),"Not Applicable")</f>
        <v>Q4, FY24</v>
      </c>
    </row>
    <row r="2026" spans="1:14" x14ac:dyDescent="0.25">
      <c r="A2026" t="s">
        <v>1</v>
      </c>
      <c r="B2026" t="s">
        <v>95</v>
      </c>
      <c r="C2026" t="s">
        <v>14</v>
      </c>
      <c r="D2026" s="3">
        <v>44830</v>
      </c>
      <c r="E2026" t="s">
        <v>444</v>
      </c>
      <c r="F2026" t="s">
        <v>445</v>
      </c>
      <c r="G2026" t="s">
        <v>446</v>
      </c>
      <c r="H2026" t="s">
        <v>1369</v>
      </c>
      <c r="I2026" t="s">
        <v>17</v>
      </c>
      <c r="J2026" s="3">
        <v>45774</v>
      </c>
      <c r="K2026" s="3">
        <v>45758</v>
      </c>
      <c r="M2026" s="8" t="str">
        <f>IFERROR(IF(I2026="Booked",VLOOKUP(K2026,'FIN CAL LOOKUP'!$A:$J,7,1),IF(I2026="Complete",VLOOKUP(J2026,'FIN CAL LOOKUP'!$A:$J,7,1),VLOOKUP(D2026,'FIN CAL LOOKUP'!$A:$J,7,1))),"Not Applicable")</f>
        <v>APR, FY25</v>
      </c>
      <c r="N2026" s="8" t="str">
        <f>IFERROR(IF(I2026="Booked",VLOOKUP(K2026,'FIN CAL LOOKUP'!$A:$J,10,1),IF(I2026="Complete",VLOOKUP(J2026,'FIN CAL LOOKUP'!$A:$J,10,1),VLOOKUP(D2026,'FIN CAL LOOKUP'!$A:$J,10,1))),"Not Applicable")</f>
        <v>Q4, FY25</v>
      </c>
    </row>
    <row r="2027" spans="1:14" x14ac:dyDescent="0.25">
      <c r="A2027" t="s">
        <v>1</v>
      </c>
      <c r="B2027" t="s">
        <v>95</v>
      </c>
      <c r="C2027" t="s">
        <v>14</v>
      </c>
      <c r="D2027" s="3">
        <v>44830</v>
      </c>
      <c r="E2027" t="s">
        <v>444</v>
      </c>
      <c r="F2027" t="s">
        <v>445</v>
      </c>
      <c r="G2027" t="s">
        <v>446</v>
      </c>
      <c r="H2027" t="s">
        <v>1370</v>
      </c>
      <c r="I2027" t="s">
        <v>5</v>
      </c>
      <c r="J2027" s="3"/>
      <c r="K2027" s="3">
        <v>45808</v>
      </c>
      <c r="M2027" s="8" t="str">
        <f>IFERROR(IF(I2027="Booked",VLOOKUP(K2027,'FIN CAL LOOKUP'!$A:$J,7,1),IF(I2027="Complete",VLOOKUP(J2027,'FIN CAL LOOKUP'!$A:$J,7,1),VLOOKUP(D2027,'FIN CAL LOOKUP'!$A:$J,7,1))),"Not Applicable")</f>
        <v>MAY, FY25</v>
      </c>
      <c r="N2027" s="8" t="str">
        <f>IFERROR(IF(I2027="Booked",VLOOKUP(K2027,'FIN CAL LOOKUP'!$A:$J,10,1),IF(I2027="Complete",VLOOKUP(J2027,'FIN CAL LOOKUP'!$A:$J,10,1),VLOOKUP(D2027,'FIN CAL LOOKUP'!$A:$J,10,1))),"Not Applicable")</f>
        <v>Q4, FY25</v>
      </c>
    </row>
    <row r="2028" spans="1:14" x14ac:dyDescent="0.25">
      <c r="A2028" t="s">
        <v>1</v>
      </c>
      <c r="B2028" t="s">
        <v>95</v>
      </c>
      <c r="C2028" t="s">
        <v>14</v>
      </c>
      <c r="D2028" s="3">
        <v>44830</v>
      </c>
      <c r="E2028" t="s">
        <v>444</v>
      </c>
      <c r="F2028" t="s">
        <v>445</v>
      </c>
      <c r="G2028" t="s">
        <v>446</v>
      </c>
      <c r="H2028" t="s">
        <v>1370</v>
      </c>
      <c r="I2028" t="s">
        <v>17</v>
      </c>
      <c r="J2028" s="3">
        <v>45487</v>
      </c>
      <c r="K2028" s="3">
        <v>45351</v>
      </c>
      <c r="M2028" s="8" t="str">
        <f>IFERROR(IF(I2028="Booked",VLOOKUP(K2028,'FIN CAL LOOKUP'!$A:$J,7,1),IF(I2028="Complete",VLOOKUP(J2028,'FIN CAL LOOKUP'!$A:$J,7,1),VLOOKUP(D2028,'FIN CAL LOOKUP'!$A:$J,7,1))),"Not Applicable")</f>
        <v>JUL, FY25</v>
      </c>
      <c r="N2028" s="8" t="str">
        <f>IFERROR(IF(I2028="Booked",VLOOKUP(K2028,'FIN CAL LOOKUP'!$A:$J,10,1),IF(I2028="Complete",VLOOKUP(J2028,'FIN CAL LOOKUP'!$A:$J,10,1),VLOOKUP(D2028,'FIN CAL LOOKUP'!$A:$J,10,1))),"Not Applicable")</f>
        <v>Q1, FY25</v>
      </c>
    </row>
    <row r="2029" spans="1:14" x14ac:dyDescent="0.25">
      <c r="A2029" t="s">
        <v>1</v>
      </c>
      <c r="B2029" t="s">
        <v>95</v>
      </c>
      <c r="C2029" t="s">
        <v>14</v>
      </c>
      <c r="D2029" s="3">
        <v>44830</v>
      </c>
      <c r="E2029" t="s">
        <v>444</v>
      </c>
      <c r="F2029" t="s">
        <v>445</v>
      </c>
      <c r="G2029" t="s">
        <v>446</v>
      </c>
      <c r="H2029" t="s">
        <v>8</v>
      </c>
      <c r="I2029" t="s">
        <v>17</v>
      </c>
      <c r="J2029" s="3">
        <v>44870</v>
      </c>
      <c r="K2029" s="3">
        <v>44826</v>
      </c>
      <c r="M2029" s="8" t="str">
        <f>IFERROR(IF(I2029="Booked",VLOOKUP(K2029,'FIN CAL LOOKUP'!$A:$J,7,1),IF(I2029="Complete",VLOOKUP(J2029,'FIN CAL LOOKUP'!$A:$J,7,1),VLOOKUP(D2029,'FIN CAL LOOKUP'!$A:$J,7,1))),"Not Applicable")</f>
        <v>NOV, FY23</v>
      </c>
      <c r="N2029" s="8" t="str">
        <f>IFERROR(IF(I2029="Booked",VLOOKUP(K2029,'FIN CAL LOOKUP'!$A:$J,10,1),IF(I2029="Complete",VLOOKUP(J2029,'FIN CAL LOOKUP'!$A:$J,10,1),VLOOKUP(D2029,'FIN CAL LOOKUP'!$A:$J,10,1))),"Not Applicable")</f>
        <v>Q2, FY23</v>
      </c>
    </row>
    <row r="2030" spans="1:14" x14ac:dyDescent="0.25">
      <c r="A2030" t="s">
        <v>1</v>
      </c>
      <c r="B2030" t="s">
        <v>95</v>
      </c>
      <c r="C2030" t="s">
        <v>14</v>
      </c>
      <c r="D2030" s="3">
        <v>44830</v>
      </c>
      <c r="E2030" t="s">
        <v>444</v>
      </c>
      <c r="F2030" t="s">
        <v>445</v>
      </c>
      <c r="G2030" t="s">
        <v>446</v>
      </c>
      <c r="H2030" t="s">
        <v>9</v>
      </c>
      <c r="I2030" t="s">
        <v>17</v>
      </c>
      <c r="J2030" s="3">
        <v>44864</v>
      </c>
      <c r="K2030" s="3">
        <v>44826</v>
      </c>
      <c r="M2030" s="8" t="str">
        <f>IFERROR(IF(I2030="Booked",VLOOKUP(K2030,'FIN CAL LOOKUP'!$A:$J,7,1),IF(I2030="Complete",VLOOKUP(J2030,'FIN CAL LOOKUP'!$A:$J,7,1),VLOOKUP(D2030,'FIN CAL LOOKUP'!$A:$J,7,1))),"Not Applicable")</f>
        <v>NOV, FY23</v>
      </c>
      <c r="N2030" s="8" t="str">
        <f>IFERROR(IF(I2030="Booked",VLOOKUP(K2030,'FIN CAL LOOKUP'!$A:$J,10,1),IF(I2030="Complete",VLOOKUP(J2030,'FIN CAL LOOKUP'!$A:$J,10,1),VLOOKUP(D2030,'FIN CAL LOOKUP'!$A:$J,10,1))),"Not Applicable")</f>
        <v>Q2, FY23</v>
      </c>
    </row>
    <row r="2031" spans="1:14" x14ac:dyDescent="0.25">
      <c r="A2031" t="s">
        <v>1</v>
      </c>
      <c r="B2031" t="s">
        <v>95</v>
      </c>
      <c r="C2031" t="s">
        <v>14</v>
      </c>
      <c r="D2031" s="3">
        <v>44830</v>
      </c>
      <c r="E2031" t="s">
        <v>444</v>
      </c>
      <c r="F2031" t="s">
        <v>445</v>
      </c>
      <c r="G2031" t="s">
        <v>446</v>
      </c>
      <c r="H2031" t="s">
        <v>10</v>
      </c>
      <c r="I2031" t="s">
        <v>17</v>
      </c>
      <c r="J2031" s="3">
        <v>44849</v>
      </c>
      <c r="K2031" s="3">
        <v>44826</v>
      </c>
      <c r="M2031" s="8" t="str">
        <f>IFERROR(IF(I2031="Booked",VLOOKUP(K2031,'FIN CAL LOOKUP'!$A:$J,7,1),IF(I2031="Complete",VLOOKUP(J2031,'FIN CAL LOOKUP'!$A:$J,7,1),VLOOKUP(D2031,'FIN CAL LOOKUP'!$A:$J,7,1))),"Not Applicable")</f>
        <v>OCT, FY23</v>
      </c>
      <c r="N2031" s="8" t="str">
        <f>IFERROR(IF(I2031="Booked",VLOOKUP(K2031,'FIN CAL LOOKUP'!$A:$J,10,1),IF(I2031="Complete",VLOOKUP(J2031,'FIN CAL LOOKUP'!$A:$J,10,1),VLOOKUP(D2031,'FIN CAL LOOKUP'!$A:$J,10,1))),"Not Applicable")</f>
        <v>Q2, FY23</v>
      </c>
    </row>
    <row r="2032" spans="1:14" x14ac:dyDescent="0.25">
      <c r="A2032" t="s">
        <v>1</v>
      </c>
      <c r="B2032" t="s">
        <v>95</v>
      </c>
      <c r="C2032" t="s">
        <v>14</v>
      </c>
      <c r="D2032" s="3">
        <v>44830</v>
      </c>
      <c r="E2032" t="s">
        <v>444</v>
      </c>
      <c r="F2032" t="s">
        <v>445</v>
      </c>
      <c r="G2032" t="s">
        <v>446</v>
      </c>
      <c r="H2032" t="s">
        <v>11</v>
      </c>
      <c r="I2032" t="s">
        <v>17</v>
      </c>
      <c r="J2032" s="3">
        <v>44870</v>
      </c>
      <c r="K2032" s="3">
        <v>44826</v>
      </c>
      <c r="M2032" s="8" t="str">
        <f>IFERROR(IF(I2032="Booked",VLOOKUP(K2032,'FIN CAL LOOKUP'!$A:$J,7,1),IF(I2032="Complete",VLOOKUP(J2032,'FIN CAL LOOKUP'!$A:$J,7,1),VLOOKUP(D2032,'FIN CAL LOOKUP'!$A:$J,7,1))),"Not Applicable")</f>
        <v>NOV, FY23</v>
      </c>
      <c r="N2032" s="8" t="str">
        <f>IFERROR(IF(I2032="Booked",VLOOKUP(K2032,'FIN CAL LOOKUP'!$A:$J,10,1),IF(I2032="Complete",VLOOKUP(J2032,'FIN CAL LOOKUP'!$A:$J,10,1),VLOOKUP(D2032,'FIN CAL LOOKUP'!$A:$J,10,1))),"Not Applicable")</f>
        <v>Q2, FY23</v>
      </c>
    </row>
    <row r="2033" spans="1:14" x14ac:dyDescent="0.25">
      <c r="B2033" t="s">
        <v>1546</v>
      </c>
      <c r="C2033" t="s">
        <v>45</v>
      </c>
      <c r="D2033" s="3">
        <v>44830</v>
      </c>
      <c r="E2033" t="s">
        <v>448</v>
      </c>
      <c r="F2033" t="s">
        <v>1547</v>
      </c>
      <c r="G2033" t="s">
        <v>1548</v>
      </c>
      <c r="H2033" t="s">
        <v>4</v>
      </c>
      <c r="I2033" t="s">
        <v>17</v>
      </c>
      <c r="J2033" s="3">
        <v>44830</v>
      </c>
      <c r="K2033" s="3">
        <v>44824</v>
      </c>
      <c r="M2033" s="8" t="str">
        <f>IFERROR(IF(I2033="Booked",VLOOKUP(K2033,'FIN CAL LOOKUP'!$A:$J,7,1),IF(I2033="Complete",VLOOKUP(J2033,'FIN CAL LOOKUP'!$A:$J,7,1),VLOOKUP(D2033,'FIN CAL LOOKUP'!$A:$J,7,1))),"Not Applicable")</f>
        <v>OCT, FY23</v>
      </c>
      <c r="N2033" s="8" t="str">
        <f>IFERROR(IF(I2033="Booked",VLOOKUP(K2033,'FIN CAL LOOKUP'!$A:$J,10,1),IF(I2033="Complete",VLOOKUP(J2033,'FIN CAL LOOKUP'!$A:$J,10,1),VLOOKUP(D2033,'FIN CAL LOOKUP'!$A:$J,10,1))),"Not Applicable")</f>
        <v>Q2, FY23</v>
      </c>
    </row>
    <row r="2034" spans="1:14" x14ac:dyDescent="0.25">
      <c r="B2034" t="s">
        <v>1546</v>
      </c>
      <c r="C2034" t="s">
        <v>45</v>
      </c>
      <c r="D2034" s="3">
        <v>44830</v>
      </c>
      <c r="E2034" t="s">
        <v>448</v>
      </c>
      <c r="F2034" t="s">
        <v>1547</v>
      </c>
      <c r="G2034" t="s">
        <v>1548</v>
      </c>
      <c r="H2034" t="s">
        <v>7</v>
      </c>
      <c r="I2034" t="s">
        <v>17</v>
      </c>
      <c r="J2034" s="3">
        <v>44830</v>
      </c>
      <c r="K2034" s="3">
        <v>44824</v>
      </c>
      <c r="M2034" s="8" t="str">
        <f>IFERROR(IF(I2034="Booked",VLOOKUP(K2034,'FIN CAL LOOKUP'!$A:$J,7,1),IF(I2034="Complete",VLOOKUP(J2034,'FIN CAL LOOKUP'!$A:$J,7,1),VLOOKUP(D2034,'FIN CAL LOOKUP'!$A:$J,7,1))),"Not Applicable")</f>
        <v>OCT, FY23</v>
      </c>
      <c r="N2034" s="8" t="str">
        <f>IFERROR(IF(I2034="Booked",VLOOKUP(K2034,'FIN CAL LOOKUP'!$A:$J,10,1),IF(I2034="Complete",VLOOKUP(J2034,'FIN CAL LOOKUP'!$A:$J,10,1),VLOOKUP(D2034,'FIN CAL LOOKUP'!$A:$J,10,1))),"Not Applicable")</f>
        <v>Q2, FY23</v>
      </c>
    </row>
    <row r="2035" spans="1:14" x14ac:dyDescent="0.25">
      <c r="B2035" t="s">
        <v>1546</v>
      </c>
      <c r="C2035" t="s">
        <v>45</v>
      </c>
      <c r="D2035" s="3">
        <v>44830</v>
      </c>
      <c r="E2035" t="s">
        <v>448</v>
      </c>
      <c r="F2035" t="s">
        <v>1547</v>
      </c>
      <c r="G2035" t="s">
        <v>1548</v>
      </c>
      <c r="H2035" t="s">
        <v>1366</v>
      </c>
      <c r="I2035" t="s">
        <v>5</v>
      </c>
      <c r="J2035" s="3"/>
      <c r="K2035" s="3">
        <v>45351</v>
      </c>
      <c r="M2035" s="8" t="str">
        <f>IFERROR(IF(I2035="Booked",VLOOKUP(K2035,'FIN CAL LOOKUP'!$A:$J,7,1),IF(I2035="Complete",VLOOKUP(J2035,'FIN CAL LOOKUP'!$A:$J,7,1),VLOOKUP(D2035,'FIN CAL LOOKUP'!$A:$J,7,1))),"Not Applicable")</f>
        <v>MAR, FY24</v>
      </c>
      <c r="N2035" s="8" t="str">
        <f>IFERROR(IF(I2035="Booked",VLOOKUP(K2035,'FIN CAL LOOKUP'!$A:$J,10,1),IF(I2035="Complete",VLOOKUP(J2035,'FIN CAL LOOKUP'!$A:$J,10,1),VLOOKUP(D2035,'FIN CAL LOOKUP'!$A:$J,10,1))),"Not Applicable")</f>
        <v>Q3, FY24</v>
      </c>
    </row>
    <row r="2036" spans="1:14" x14ac:dyDescent="0.25">
      <c r="B2036" t="s">
        <v>1546</v>
      </c>
      <c r="C2036" t="s">
        <v>45</v>
      </c>
      <c r="D2036" s="3">
        <v>44830</v>
      </c>
      <c r="E2036" t="s">
        <v>448</v>
      </c>
      <c r="F2036" t="s">
        <v>1547</v>
      </c>
      <c r="G2036" t="s">
        <v>1548</v>
      </c>
      <c r="H2036" t="s">
        <v>1367</v>
      </c>
      <c r="I2036" t="s">
        <v>5</v>
      </c>
      <c r="J2036" s="3"/>
      <c r="K2036" s="3">
        <v>45351</v>
      </c>
      <c r="M2036" s="8" t="str">
        <f>IFERROR(IF(I2036="Booked",VLOOKUP(K2036,'FIN CAL LOOKUP'!$A:$J,7,1),IF(I2036="Complete",VLOOKUP(J2036,'FIN CAL LOOKUP'!$A:$J,7,1),VLOOKUP(D2036,'FIN CAL LOOKUP'!$A:$J,7,1))),"Not Applicable")</f>
        <v>MAR, FY24</v>
      </c>
      <c r="N2036" s="8" t="str">
        <f>IFERROR(IF(I2036="Booked",VLOOKUP(K2036,'FIN CAL LOOKUP'!$A:$J,10,1),IF(I2036="Complete",VLOOKUP(J2036,'FIN CAL LOOKUP'!$A:$J,10,1),VLOOKUP(D2036,'FIN CAL LOOKUP'!$A:$J,10,1))),"Not Applicable")</f>
        <v>Q3, FY24</v>
      </c>
    </row>
    <row r="2037" spans="1:14" x14ac:dyDescent="0.25">
      <c r="B2037" t="s">
        <v>1546</v>
      </c>
      <c r="C2037" t="s">
        <v>45</v>
      </c>
      <c r="D2037" s="3">
        <v>44830</v>
      </c>
      <c r="E2037" t="s">
        <v>448</v>
      </c>
      <c r="F2037" t="s">
        <v>1547</v>
      </c>
      <c r="G2037" t="s">
        <v>1548</v>
      </c>
      <c r="H2037" t="s">
        <v>1368</v>
      </c>
      <c r="I2037" t="s">
        <v>5</v>
      </c>
      <c r="J2037" s="3"/>
      <c r="K2037" s="3">
        <v>45351</v>
      </c>
      <c r="M2037" s="8" t="str">
        <f>IFERROR(IF(I2037="Booked",VLOOKUP(K2037,'FIN CAL LOOKUP'!$A:$J,7,1),IF(I2037="Complete",VLOOKUP(J2037,'FIN CAL LOOKUP'!$A:$J,7,1),VLOOKUP(D2037,'FIN CAL LOOKUP'!$A:$J,7,1))),"Not Applicable")</f>
        <v>MAR, FY24</v>
      </c>
      <c r="N2037" s="8" t="str">
        <f>IFERROR(IF(I2037="Booked",VLOOKUP(K2037,'FIN CAL LOOKUP'!$A:$J,10,1),IF(I2037="Complete",VLOOKUP(J2037,'FIN CAL LOOKUP'!$A:$J,10,1),VLOOKUP(D2037,'FIN CAL LOOKUP'!$A:$J,10,1))),"Not Applicable")</f>
        <v>Q3, FY24</v>
      </c>
    </row>
    <row r="2038" spans="1:14" x14ac:dyDescent="0.25">
      <c r="B2038" t="s">
        <v>1546</v>
      </c>
      <c r="C2038" t="s">
        <v>45</v>
      </c>
      <c r="D2038" s="3">
        <v>44830</v>
      </c>
      <c r="E2038" t="s">
        <v>448</v>
      </c>
      <c r="F2038" t="s">
        <v>1547</v>
      </c>
      <c r="G2038" t="s">
        <v>1548</v>
      </c>
      <c r="H2038" t="s">
        <v>1369</v>
      </c>
      <c r="I2038" t="s">
        <v>5</v>
      </c>
      <c r="J2038" s="3"/>
      <c r="K2038" s="3">
        <v>45351</v>
      </c>
      <c r="M2038" s="8" t="str">
        <f>IFERROR(IF(I2038="Booked",VLOOKUP(K2038,'FIN CAL LOOKUP'!$A:$J,7,1),IF(I2038="Complete",VLOOKUP(J2038,'FIN CAL LOOKUP'!$A:$J,7,1),VLOOKUP(D2038,'FIN CAL LOOKUP'!$A:$J,7,1))),"Not Applicable")</f>
        <v>MAR, FY24</v>
      </c>
      <c r="N2038" s="8" t="str">
        <f>IFERROR(IF(I2038="Booked",VLOOKUP(K2038,'FIN CAL LOOKUP'!$A:$J,10,1),IF(I2038="Complete",VLOOKUP(J2038,'FIN CAL LOOKUP'!$A:$J,10,1),VLOOKUP(D2038,'FIN CAL LOOKUP'!$A:$J,10,1))),"Not Applicable")</f>
        <v>Q3, FY24</v>
      </c>
    </row>
    <row r="2039" spans="1:14" x14ac:dyDescent="0.25">
      <c r="B2039" t="s">
        <v>1546</v>
      </c>
      <c r="C2039" t="s">
        <v>45</v>
      </c>
      <c r="D2039" s="3">
        <v>44830</v>
      </c>
      <c r="E2039" t="s">
        <v>448</v>
      </c>
      <c r="F2039" t="s">
        <v>1547</v>
      </c>
      <c r="G2039" t="s">
        <v>1548</v>
      </c>
      <c r="H2039" t="s">
        <v>1370</v>
      </c>
      <c r="I2039" t="s">
        <v>5</v>
      </c>
      <c r="J2039" s="3"/>
      <c r="K2039" s="3">
        <v>45351</v>
      </c>
      <c r="M2039" s="8" t="str">
        <f>IFERROR(IF(I2039="Booked",VLOOKUP(K2039,'FIN CAL LOOKUP'!$A:$J,7,1),IF(I2039="Complete",VLOOKUP(J2039,'FIN CAL LOOKUP'!$A:$J,7,1),VLOOKUP(D2039,'FIN CAL LOOKUP'!$A:$J,7,1))),"Not Applicable")</f>
        <v>MAR, FY24</v>
      </c>
      <c r="N2039" s="8" t="str">
        <f>IFERROR(IF(I2039="Booked",VLOOKUP(K2039,'FIN CAL LOOKUP'!$A:$J,10,1),IF(I2039="Complete",VLOOKUP(J2039,'FIN CAL LOOKUP'!$A:$J,10,1),VLOOKUP(D2039,'FIN CAL LOOKUP'!$A:$J,10,1))),"Not Applicable")</f>
        <v>Q3, FY24</v>
      </c>
    </row>
    <row r="2040" spans="1:14" x14ac:dyDescent="0.25">
      <c r="B2040" t="s">
        <v>1546</v>
      </c>
      <c r="C2040" t="s">
        <v>45</v>
      </c>
      <c r="D2040" s="3">
        <v>44830</v>
      </c>
      <c r="E2040" t="s">
        <v>448</v>
      </c>
      <c r="F2040" t="s">
        <v>1547</v>
      </c>
      <c r="G2040" t="s">
        <v>1548</v>
      </c>
      <c r="H2040" t="s">
        <v>8</v>
      </c>
      <c r="I2040" t="s">
        <v>17</v>
      </c>
      <c r="J2040" s="3">
        <v>44830</v>
      </c>
      <c r="K2040" s="3">
        <v>44799</v>
      </c>
      <c r="M2040" s="8" t="str">
        <f>IFERROR(IF(I2040="Booked",VLOOKUP(K2040,'FIN CAL LOOKUP'!$A:$J,7,1),IF(I2040="Complete",VLOOKUP(J2040,'FIN CAL LOOKUP'!$A:$J,7,1),VLOOKUP(D2040,'FIN CAL LOOKUP'!$A:$J,7,1))),"Not Applicable")</f>
        <v>OCT, FY23</v>
      </c>
      <c r="N2040" s="8" t="str">
        <f>IFERROR(IF(I2040="Booked",VLOOKUP(K2040,'FIN CAL LOOKUP'!$A:$J,10,1),IF(I2040="Complete",VLOOKUP(J2040,'FIN CAL LOOKUP'!$A:$J,10,1),VLOOKUP(D2040,'FIN CAL LOOKUP'!$A:$J,10,1))),"Not Applicable")</f>
        <v>Q2, FY23</v>
      </c>
    </row>
    <row r="2041" spans="1:14" x14ac:dyDescent="0.25">
      <c r="B2041" t="s">
        <v>1546</v>
      </c>
      <c r="C2041" t="s">
        <v>45</v>
      </c>
      <c r="D2041" s="3">
        <v>44830</v>
      </c>
      <c r="E2041" t="s">
        <v>448</v>
      </c>
      <c r="F2041" t="s">
        <v>1547</v>
      </c>
      <c r="G2041" t="s">
        <v>1548</v>
      </c>
      <c r="H2041" t="s">
        <v>9</v>
      </c>
      <c r="I2041" t="s">
        <v>17</v>
      </c>
      <c r="J2041" s="3">
        <v>44830</v>
      </c>
      <c r="K2041" s="3">
        <v>44830</v>
      </c>
      <c r="M2041" s="8" t="str">
        <f>IFERROR(IF(I2041="Booked",VLOOKUP(K2041,'FIN CAL LOOKUP'!$A:$J,7,1),IF(I2041="Complete",VLOOKUP(J2041,'FIN CAL LOOKUP'!$A:$J,7,1),VLOOKUP(D2041,'FIN CAL LOOKUP'!$A:$J,7,1))),"Not Applicable")</f>
        <v>OCT, FY23</v>
      </c>
      <c r="N2041" s="8" t="str">
        <f>IFERROR(IF(I2041="Booked",VLOOKUP(K2041,'FIN CAL LOOKUP'!$A:$J,10,1),IF(I2041="Complete",VLOOKUP(J2041,'FIN CAL LOOKUP'!$A:$J,10,1),VLOOKUP(D2041,'FIN CAL LOOKUP'!$A:$J,10,1))),"Not Applicable")</f>
        <v>Q2, FY23</v>
      </c>
    </row>
    <row r="2042" spans="1:14" x14ac:dyDescent="0.25">
      <c r="B2042" t="s">
        <v>1546</v>
      </c>
      <c r="C2042" t="s">
        <v>45</v>
      </c>
      <c r="D2042" s="3">
        <v>44830</v>
      </c>
      <c r="E2042" t="s">
        <v>448</v>
      </c>
      <c r="F2042" t="s">
        <v>1547</v>
      </c>
      <c r="G2042" t="s">
        <v>1548</v>
      </c>
      <c r="H2042" t="s">
        <v>10</v>
      </c>
      <c r="I2042" t="s">
        <v>17</v>
      </c>
      <c r="J2042" s="3">
        <v>44830</v>
      </c>
      <c r="K2042" s="3">
        <v>44799</v>
      </c>
      <c r="M2042" s="8" t="str">
        <f>IFERROR(IF(I2042="Booked",VLOOKUP(K2042,'FIN CAL LOOKUP'!$A:$J,7,1),IF(I2042="Complete",VLOOKUP(J2042,'FIN CAL LOOKUP'!$A:$J,7,1),VLOOKUP(D2042,'FIN CAL LOOKUP'!$A:$J,7,1))),"Not Applicable")</f>
        <v>OCT, FY23</v>
      </c>
      <c r="N2042" s="8" t="str">
        <f>IFERROR(IF(I2042="Booked",VLOOKUP(K2042,'FIN CAL LOOKUP'!$A:$J,10,1),IF(I2042="Complete",VLOOKUP(J2042,'FIN CAL LOOKUP'!$A:$J,10,1),VLOOKUP(D2042,'FIN CAL LOOKUP'!$A:$J,10,1))),"Not Applicable")</f>
        <v>Q2, FY23</v>
      </c>
    </row>
    <row r="2043" spans="1:14" x14ac:dyDescent="0.25">
      <c r="B2043" t="s">
        <v>1546</v>
      </c>
      <c r="C2043" t="s">
        <v>45</v>
      </c>
      <c r="D2043" s="3">
        <v>44830</v>
      </c>
      <c r="E2043" t="s">
        <v>448</v>
      </c>
      <c r="F2043" t="s">
        <v>1547</v>
      </c>
      <c r="G2043" t="s">
        <v>1548</v>
      </c>
      <c r="H2043" t="s">
        <v>10</v>
      </c>
      <c r="I2043" t="s">
        <v>17</v>
      </c>
      <c r="J2043" s="3">
        <v>45478</v>
      </c>
      <c r="K2043" s="3">
        <v>45474</v>
      </c>
      <c r="M2043" s="8" t="str">
        <f>IFERROR(IF(I2043="Booked",VLOOKUP(K2043,'FIN CAL LOOKUP'!$A:$J,7,1),IF(I2043="Complete",VLOOKUP(J2043,'FIN CAL LOOKUP'!$A:$J,7,1),VLOOKUP(D2043,'FIN CAL LOOKUP'!$A:$J,7,1))),"Not Applicable")</f>
        <v>JUL, FY25</v>
      </c>
      <c r="N2043" s="8" t="str">
        <f>IFERROR(IF(I2043="Booked",VLOOKUP(K2043,'FIN CAL LOOKUP'!$A:$J,10,1),IF(I2043="Complete",VLOOKUP(J2043,'FIN CAL LOOKUP'!$A:$J,10,1),VLOOKUP(D2043,'FIN CAL LOOKUP'!$A:$J,10,1))),"Not Applicable")</f>
        <v>Q1, FY25</v>
      </c>
    </row>
    <row r="2044" spans="1:14" x14ac:dyDescent="0.25">
      <c r="B2044" t="s">
        <v>1546</v>
      </c>
      <c r="C2044" t="s">
        <v>45</v>
      </c>
      <c r="D2044" s="3">
        <v>44830</v>
      </c>
      <c r="E2044" t="s">
        <v>448</v>
      </c>
      <c r="F2044" t="s">
        <v>1547</v>
      </c>
      <c r="G2044" t="s">
        <v>1548</v>
      </c>
      <c r="H2044" t="s">
        <v>11</v>
      </c>
      <c r="I2044" t="s">
        <v>17</v>
      </c>
      <c r="J2044" s="3">
        <v>45664</v>
      </c>
      <c r="K2044" s="3">
        <v>45057</v>
      </c>
      <c r="M2044" s="8" t="str">
        <f>IFERROR(IF(I2044="Booked",VLOOKUP(K2044,'FIN CAL LOOKUP'!$A:$J,7,1),IF(I2044="Complete",VLOOKUP(J2044,'FIN CAL LOOKUP'!$A:$J,7,1),VLOOKUP(D2044,'FIN CAL LOOKUP'!$A:$J,7,1))),"Not Applicable")</f>
        <v>JAN, FY25</v>
      </c>
      <c r="N2044" s="8" t="str">
        <f>IFERROR(IF(I2044="Booked",VLOOKUP(K2044,'FIN CAL LOOKUP'!$A:$J,10,1),IF(I2044="Complete",VLOOKUP(J2044,'FIN CAL LOOKUP'!$A:$J,10,1),VLOOKUP(D2044,'FIN CAL LOOKUP'!$A:$J,10,1))),"Not Applicable")</f>
        <v>Q3, FY25</v>
      </c>
    </row>
    <row r="2045" spans="1:14" x14ac:dyDescent="0.25">
      <c r="A2045" t="s">
        <v>30</v>
      </c>
      <c r="B2045" t="s">
        <v>156</v>
      </c>
      <c r="C2045" t="s">
        <v>14</v>
      </c>
      <c r="D2045" s="3">
        <v>44823</v>
      </c>
      <c r="E2045" t="s">
        <v>449</v>
      </c>
      <c r="F2045" t="s">
        <v>450</v>
      </c>
      <c r="G2045" t="s">
        <v>217</v>
      </c>
      <c r="H2045" t="s">
        <v>4</v>
      </c>
      <c r="I2045" t="s">
        <v>17</v>
      </c>
      <c r="J2045" s="3">
        <v>44840</v>
      </c>
      <c r="K2045" s="3">
        <v>44824</v>
      </c>
      <c r="M2045" s="8" t="str">
        <f>IFERROR(IF(I2045="Booked",VLOOKUP(K2045,'FIN CAL LOOKUP'!$A:$J,7,1),IF(I2045="Complete",VLOOKUP(J2045,'FIN CAL LOOKUP'!$A:$J,7,1),VLOOKUP(D2045,'FIN CAL LOOKUP'!$A:$J,7,1))),"Not Applicable")</f>
        <v>OCT, FY23</v>
      </c>
      <c r="N2045" s="8" t="str">
        <f>IFERROR(IF(I2045="Booked",VLOOKUP(K2045,'FIN CAL LOOKUP'!$A:$J,10,1),IF(I2045="Complete",VLOOKUP(J2045,'FIN CAL LOOKUP'!$A:$J,10,1),VLOOKUP(D2045,'FIN CAL LOOKUP'!$A:$J,10,1))),"Not Applicable")</f>
        <v>Q2, FY23</v>
      </c>
    </row>
    <row r="2046" spans="1:14" x14ac:dyDescent="0.25">
      <c r="A2046" t="s">
        <v>30</v>
      </c>
      <c r="B2046" t="s">
        <v>156</v>
      </c>
      <c r="C2046" t="s">
        <v>14</v>
      </c>
      <c r="D2046" s="3">
        <v>44823</v>
      </c>
      <c r="E2046" t="s">
        <v>449</v>
      </c>
      <c r="F2046" t="s">
        <v>450</v>
      </c>
      <c r="G2046" t="s">
        <v>217</v>
      </c>
      <c r="H2046" t="s">
        <v>7</v>
      </c>
      <c r="I2046" t="s">
        <v>17</v>
      </c>
      <c r="J2046" s="3">
        <v>44840</v>
      </c>
      <c r="K2046" s="3">
        <v>44824</v>
      </c>
      <c r="M2046" s="8" t="str">
        <f>IFERROR(IF(I2046="Booked",VLOOKUP(K2046,'FIN CAL LOOKUP'!$A:$J,7,1),IF(I2046="Complete",VLOOKUP(J2046,'FIN CAL LOOKUP'!$A:$J,7,1),VLOOKUP(D2046,'FIN CAL LOOKUP'!$A:$J,7,1))),"Not Applicable")</f>
        <v>OCT, FY23</v>
      </c>
      <c r="N2046" s="8" t="str">
        <f>IFERROR(IF(I2046="Booked",VLOOKUP(K2046,'FIN CAL LOOKUP'!$A:$J,10,1),IF(I2046="Complete",VLOOKUP(J2046,'FIN CAL LOOKUP'!$A:$J,10,1),VLOOKUP(D2046,'FIN CAL LOOKUP'!$A:$J,10,1))),"Not Applicable")</f>
        <v>Q2, FY23</v>
      </c>
    </row>
    <row r="2047" spans="1:14" x14ac:dyDescent="0.25">
      <c r="A2047" t="s">
        <v>30</v>
      </c>
      <c r="B2047" t="s">
        <v>156</v>
      </c>
      <c r="C2047" t="s">
        <v>14</v>
      </c>
      <c r="D2047" s="3">
        <v>44823</v>
      </c>
      <c r="E2047" t="s">
        <v>449</v>
      </c>
      <c r="F2047" t="s">
        <v>450</v>
      </c>
      <c r="G2047" t="s">
        <v>217</v>
      </c>
      <c r="H2047" t="s">
        <v>1366</v>
      </c>
      <c r="I2047" t="s">
        <v>5</v>
      </c>
      <c r="J2047" s="3"/>
      <c r="K2047" s="3">
        <v>45351</v>
      </c>
      <c r="M2047" s="8" t="str">
        <f>IFERROR(IF(I2047="Booked",VLOOKUP(K2047,'FIN CAL LOOKUP'!$A:$J,7,1),IF(I2047="Complete",VLOOKUP(J2047,'FIN CAL LOOKUP'!$A:$J,7,1),VLOOKUP(D2047,'FIN CAL LOOKUP'!$A:$J,7,1))),"Not Applicable")</f>
        <v>MAR, FY24</v>
      </c>
      <c r="N2047" s="8" t="str">
        <f>IFERROR(IF(I2047="Booked",VLOOKUP(K2047,'FIN CAL LOOKUP'!$A:$J,10,1),IF(I2047="Complete",VLOOKUP(J2047,'FIN CAL LOOKUP'!$A:$J,10,1),VLOOKUP(D2047,'FIN CAL LOOKUP'!$A:$J,10,1))),"Not Applicable")</f>
        <v>Q3, FY24</v>
      </c>
    </row>
    <row r="2048" spans="1:14" x14ac:dyDescent="0.25">
      <c r="A2048" t="s">
        <v>30</v>
      </c>
      <c r="B2048" t="s">
        <v>156</v>
      </c>
      <c r="C2048" t="s">
        <v>14</v>
      </c>
      <c r="D2048" s="3">
        <v>44823</v>
      </c>
      <c r="E2048" t="s">
        <v>449</v>
      </c>
      <c r="F2048" t="s">
        <v>450</v>
      </c>
      <c r="G2048" t="s">
        <v>217</v>
      </c>
      <c r="H2048" t="s">
        <v>1367</v>
      </c>
      <c r="I2048" t="s">
        <v>5</v>
      </c>
      <c r="J2048" s="3"/>
      <c r="K2048" s="3">
        <v>45351</v>
      </c>
      <c r="M2048" s="8" t="str">
        <f>IFERROR(IF(I2048="Booked",VLOOKUP(K2048,'FIN CAL LOOKUP'!$A:$J,7,1),IF(I2048="Complete",VLOOKUP(J2048,'FIN CAL LOOKUP'!$A:$J,7,1),VLOOKUP(D2048,'FIN CAL LOOKUP'!$A:$J,7,1))),"Not Applicable")</f>
        <v>MAR, FY24</v>
      </c>
      <c r="N2048" s="8" t="str">
        <f>IFERROR(IF(I2048="Booked",VLOOKUP(K2048,'FIN CAL LOOKUP'!$A:$J,10,1),IF(I2048="Complete",VLOOKUP(J2048,'FIN CAL LOOKUP'!$A:$J,10,1),VLOOKUP(D2048,'FIN CAL LOOKUP'!$A:$J,10,1))),"Not Applicable")</f>
        <v>Q3, FY24</v>
      </c>
    </row>
    <row r="2049" spans="1:14" x14ac:dyDescent="0.25">
      <c r="A2049" t="s">
        <v>30</v>
      </c>
      <c r="B2049" t="s">
        <v>156</v>
      </c>
      <c r="C2049" t="s">
        <v>14</v>
      </c>
      <c r="D2049" s="3">
        <v>44823</v>
      </c>
      <c r="E2049" t="s">
        <v>449</v>
      </c>
      <c r="F2049" t="s">
        <v>450</v>
      </c>
      <c r="G2049" t="s">
        <v>217</v>
      </c>
      <c r="H2049" t="s">
        <v>1368</v>
      </c>
      <c r="I2049" t="s">
        <v>5</v>
      </c>
      <c r="J2049" s="3"/>
      <c r="K2049" s="3">
        <v>45351</v>
      </c>
      <c r="M2049" s="8" t="str">
        <f>IFERROR(IF(I2049="Booked",VLOOKUP(K2049,'FIN CAL LOOKUP'!$A:$J,7,1),IF(I2049="Complete",VLOOKUP(J2049,'FIN CAL LOOKUP'!$A:$J,7,1),VLOOKUP(D2049,'FIN CAL LOOKUP'!$A:$J,7,1))),"Not Applicable")</f>
        <v>MAR, FY24</v>
      </c>
      <c r="N2049" s="8" t="str">
        <f>IFERROR(IF(I2049="Booked",VLOOKUP(K2049,'FIN CAL LOOKUP'!$A:$J,10,1),IF(I2049="Complete",VLOOKUP(J2049,'FIN CAL LOOKUP'!$A:$J,10,1),VLOOKUP(D2049,'FIN CAL LOOKUP'!$A:$J,10,1))),"Not Applicable")</f>
        <v>Q3, FY24</v>
      </c>
    </row>
    <row r="2050" spans="1:14" x14ac:dyDescent="0.25">
      <c r="A2050" t="s">
        <v>30</v>
      </c>
      <c r="B2050" t="s">
        <v>156</v>
      </c>
      <c r="C2050" t="s">
        <v>14</v>
      </c>
      <c r="D2050" s="3">
        <v>44823</v>
      </c>
      <c r="E2050" t="s">
        <v>449</v>
      </c>
      <c r="F2050" t="s">
        <v>450</v>
      </c>
      <c r="G2050" t="s">
        <v>217</v>
      </c>
      <c r="H2050" t="s">
        <v>1369</v>
      </c>
      <c r="I2050" t="s">
        <v>5</v>
      </c>
      <c r="J2050" s="3"/>
      <c r="K2050" s="3">
        <v>45351</v>
      </c>
      <c r="M2050" s="8" t="str">
        <f>IFERROR(IF(I2050="Booked",VLOOKUP(K2050,'FIN CAL LOOKUP'!$A:$J,7,1),IF(I2050="Complete",VLOOKUP(J2050,'FIN CAL LOOKUP'!$A:$J,7,1),VLOOKUP(D2050,'FIN CAL LOOKUP'!$A:$J,7,1))),"Not Applicable")</f>
        <v>MAR, FY24</v>
      </c>
      <c r="N2050" s="8" t="str">
        <f>IFERROR(IF(I2050="Booked",VLOOKUP(K2050,'FIN CAL LOOKUP'!$A:$J,10,1),IF(I2050="Complete",VLOOKUP(J2050,'FIN CAL LOOKUP'!$A:$J,10,1),VLOOKUP(D2050,'FIN CAL LOOKUP'!$A:$J,10,1))),"Not Applicable")</f>
        <v>Q3, FY24</v>
      </c>
    </row>
    <row r="2051" spans="1:14" x14ac:dyDescent="0.25">
      <c r="A2051" t="s">
        <v>30</v>
      </c>
      <c r="B2051" t="s">
        <v>156</v>
      </c>
      <c r="C2051" t="s">
        <v>14</v>
      </c>
      <c r="D2051" s="3">
        <v>44823</v>
      </c>
      <c r="E2051" t="s">
        <v>449</v>
      </c>
      <c r="F2051" t="s">
        <v>450</v>
      </c>
      <c r="G2051" t="s">
        <v>217</v>
      </c>
      <c r="H2051" t="s">
        <v>1370</v>
      </c>
      <c r="I2051" t="s">
        <v>5</v>
      </c>
      <c r="J2051" s="3"/>
      <c r="K2051" s="3">
        <v>45351</v>
      </c>
      <c r="M2051" s="8" t="str">
        <f>IFERROR(IF(I2051="Booked",VLOOKUP(K2051,'FIN CAL LOOKUP'!$A:$J,7,1),IF(I2051="Complete",VLOOKUP(J2051,'FIN CAL LOOKUP'!$A:$J,7,1),VLOOKUP(D2051,'FIN CAL LOOKUP'!$A:$J,7,1))),"Not Applicable")</f>
        <v>MAR, FY24</v>
      </c>
      <c r="N2051" s="8" t="str">
        <f>IFERROR(IF(I2051="Booked",VLOOKUP(K2051,'FIN CAL LOOKUP'!$A:$J,10,1),IF(I2051="Complete",VLOOKUP(J2051,'FIN CAL LOOKUP'!$A:$J,10,1),VLOOKUP(D2051,'FIN CAL LOOKUP'!$A:$J,10,1))),"Not Applicable")</f>
        <v>Q3, FY24</v>
      </c>
    </row>
    <row r="2052" spans="1:14" x14ac:dyDescent="0.25">
      <c r="A2052" t="s">
        <v>30</v>
      </c>
      <c r="B2052" t="s">
        <v>156</v>
      </c>
      <c r="C2052" t="s">
        <v>14</v>
      </c>
      <c r="D2052" s="3">
        <v>44823</v>
      </c>
      <c r="E2052" t="s">
        <v>449</v>
      </c>
      <c r="F2052" t="s">
        <v>450</v>
      </c>
      <c r="G2052" t="s">
        <v>217</v>
      </c>
      <c r="H2052" t="s">
        <v>8</v>
      </c>
      <c r="I2052" t="s">
        <v>17</v>
      </c>
      <c r="J2052" s="3">
        <v>44847</v>
      </c>
      <c r="K2052" s="3">
        <v>44814</v>
      </c>
      <c r="M2052" s="8" t="str">
        <f>IFERROR(IF(I2052="Booked",VLOOKUP(K2052,'FIN CAL LOOKUP'!$A:$J,7,1),IF(I2052="Complete",VLOOKUP(J2052,'FIN CAL LOOKUP'!$A:$J,7,1),VLOOKUP(D2052,'FIN CAL LOOKUP'!$A:$J,7,1))),"Not Applicable")</f>
        <v>OCT, FY23</v>
      </c>
      <c r="N2052" s="8" t="str">
        <f>IFERROR(IF(I2052="Booked",VLOOKUP(K2052,'FIN CAL LOOKUP'!$A:$J,10,1),IF(I2052="Complete",VLOOKUP(J2052,'FIN CAL LOOKUP'!$A:$J,10,1),VLOOKUP(D2052,'FIN CAL LOOKUP'!$A:$J,10,1))),"Not Applicable")</f>
        <v>Q2, FY23</v>
      </c>
    </row>
    <row r="2053" spans="1:14" x14ac:dyDescent="0.25">
      <c r="A2053" t="s">
        <v>30</v>
      </c>
      <c r="B2053" t="s">
        <v>156</v>
      </c>
      <c r="C2053" t="s">
        <v>14</v>
      </c>
      <c r="D2053" s="3">
        <v>44823</v>
      </c>
      <c r="E2053" t="s">
        <v>449</v>
      </c>
      <c r="F2053" t="s">
        <v>450</v>
      </c>
      <c r="G2053" t="s">
        <v>217</v>
      </c>
      <c r="H2053" t="s">
        <v>9</v>
      </c>
      <c r="I2053" t="s">
        <v>17</v>
      </c>
      <c r="J2053" s="3">
        <v>44840</v>
      </c>
      <c r="K2053" s="3">
        <v>44814</v>
      </c>
      <c r="M2053" s="8" t="str">
        <f>IFERROR(IF(I2053="Booked",VLOOKUP(K2053,'FIN CAL LOOKUP'!$A:$J,7,1),IF(I2053="Complete",VLOOKUP(J2053,'FIN CAL LOOKUP'!$A:$J,7,1),VLOOKUP(D2053,'FIN CAL LOOKUP'!$A:$J,7,1))),"Not Applicable")</f>
        <v>OCT, FY23</v>
      </c>
      <c r="N2053" s="8" t="str">
        <f>IFERROR(IF(I2053="Booked",VLOOKUP(K2053,'FIN CAL LOOKUP'!$A:$J,10,1),IF(I2053="Complete",VLOOKUP(J2053,'FIN CAL LOOKUP'!$A:$J,10,1),VLOOKUP(D2053,'FIN CAL LOOKUP'!$A:$J,10,1))),"Not Applicable")</f>
        <v>Q2, FY23</v>
      </c>
    </row>
    <row r="2054" spans="1:14" x14ac:dyDescent="0.25">
      <c r="A2054" t="s">
        <v>30</v>
      </c>
      <c r="B2054" t="s">
        <v>156</v>
      </c>
      <c r="C2054" t="s">
        <v>14</v>
      </c>
      <c r="D2054" s="3">
        <v>44823</v>
      </c>
      <c r="E2054" t="s">
        <v>449</v>
      </c>
      <c r="F2054" t="s">
        <v>450</v>
      </c>
      <c r="G2054" t="s">
        <v>217</v>
      </c>
      <c r="H2054" t="s">
        <v>10</v>
      </c>
      <c r="I2054" t="s">
        <v>17</v>
      </c>
      <c r="J2054" s="3">
        <v>44840</v>
      </c>
      <c r="K2054" s="3">
        <v>44814</v>
      </c>
      <c r="M2054" s="8" t="str">
        <f>IFERROR(IF(I2054="Booked",VLOOKUP(K2054,'FIN CAL LOOKUP'!$A:$J,7,1),IF(I2054="Complete",VLOOKUP(J2054,'FIN CAL LOOKUP'!$A:$J,7,1),VLOOKUP(D2054,'FIN CAL LOOKUP'!$A:$J,7,1))),"Not Applicable")</f>
        <v>OCT, FY23</v>
      </c>
      <c r="N2054" s="8" t="str">
        <f>IFERROR(IF(I2054="Booked",VLOOKUP(K2054,'FIN CAL LOOKUP'!$A:$J,10,1),IF(I2054="Complete",VLOOKUP(J2054,'FIN CAL LOOKUP'!$A:$J,10,1),VLOOKUP(D2054,'FIN CAL LOOKUP'!$A:$J,10,1))),"Not Applicable")</f>
        <v>Q2, FY23</v>
      </c>
    </row>
    <row r="2055" spans="1:14" x14ac:dyDescent="0.25">
      <c r="A2055" t="s">
        <v>30</v>
      </c>
      <c r="B2055" t="s">
        <v>156</v>
      </c>
      <c r="C2055" t="s">
        <v>14</v>
      </c>
      <c r="D2055" s="3">
        <v>44823</v>
      </c>
      <c r="E2055" t="s">
        <v>449</v>
      </c>
      <c r="F2055" t="s">
        <v>450</v>
      </c>
      <c r="G2055" t="s">
        <v>217</v>
      </c>
      <c r="H2055" t="s">
        <v>10</v>
      </c>
      <c r="I2055" t="s">
        <v>17</v>
      </c>
      <c r="J2055" s="3">
        <v>44847</v>
      </c>
      <c r="K2055" s="3">
        <v>44847</v>
      </c>
      <c r="M2055" s="8" t="str">
        <f>IFERROR(IF(I2055="Booked",VLOOKUP(K2055,'FIN CAL LOOKUP'!$A:$J,7,1),IF(I2055="Complete",VLOOKUP(J2055,'FIN CAL LOOKUP'!$A:$J,7,1),VLOOKUP(D2055,'FIN CAL LOOKUP'!$A:$J,7,1))),"Not Applicable")</f>
        <v>OCT, FY23</v>
      </c>
      <c r="N2055" s="8" t="str">
        <f>IFERROR(IF(I2055="Booked",VLOOKUP(K2055,'FIN CAL LOOKUP'!$A:$J,10,1),IF(I2055="Complete",VLOOKUP(J2055,'FIN CAL LOOKUP'!$A:$J,10,1),VLOOKUP(D2055,'FIN CAL LOOKUP'!$A:$J,10,1))),"Not Applicable")</f>
        <v>Q2, FY23</v>
      </c>
    </row>
    <row r="2056" spans="1:14" x14ac:dyDescent="0.25">
      <c r="A2056" t="s">
        <v>30</v>
      </c>
      <c r="B2056" t="s">
        <v>156</v>
      </c>
      <c r="C2056" t="s">
        <v>14</v>
      </c>
      <c r="D2056" s="3">
        <v>44823</v>
      </c>
      <c r="E2056" t="s">
        <v>449</v>
      </c>
      <c r="F2056" t="s">
        <v>450</v>
      </c>
      <c r="G2056" t="s">
        <v>217</v>
      </c>
      <c r="H2056" t="s">
        <v>11</v>
      </c>
      <c r="I2056" t="s">
        <v>17</v>
      </c>
      <c r="J2056" s="3">
        <v>44840</v>
      </c>
      <c r="K2056" s="3">
        <v>44814</v>
      </c>
      <c r="M2056" s="8" t="str">
        <f>IFERROR(IF(I2056="Booked",VLOOKUP(K2056,'FIN CAL LOOKUP'!$A:$J,7,1),IF(I2056="Complete",VLOOKUP(J2056,'FIN CAL LOOKUP'!$A:$J,7,1),VLOOKUP(D2056,'FIN CAL LOOKUP'!$A:$J,7,1))),"Not Applicable")</f>
        <v>OCT, FY23</v>
      </c>
      <c r="N2056" s="8" t="str">
        <f>IFERROR(IF(I2056="Booked",VLOOKUP(K2056,'FIN CAL LOOKUP'!$A:$J,10,1),IF(I2056="Complete",VLOOKUP(J2056,'FIN CAL LOOKUP'!$A:$J,10,1),VLOOKUP(D2056,'FIN CAL LOOKUP'!$A:$J,10,1))),"Not Applicable")</f>
        <v>Q2, FY23</v>
      </c>
    </row>
    <row r="2057" spans="1:14" x14ac:dyDescent="0.25">
      <c r="C2057" t="s">
        <v>45</v>
      </c>
      <c r="D2057" s="3">
        <v>44817</v>
      </c>
      <c r="E2057" t="s">
        <v>451</v>
      </c>
      <c r="F2057" t="s">
        <v>1550</v>
      </c>
      <c r="G2057" t="s">
        <v>1551</v>
      </c>
      <c r="H2057" t="s">
        <v>4</v>
      </c>
      <c r="I2057" t="s">
        <v>17</v>
      </c>
      <c r="J2057" s="3">
        <v>45097</v>
      </c>
      <c r="K2057" s="3">
        <v>44965</v>
      </c>
      <c r="M2057" s="8" t="str">
        <f>IFERROR(IF(I2057="Booked",VLOOKUP(K2057,'FIN CAL LOOKUP'!$A:$J,7,1),IF(I2057="Complete",VLOOKUP(J2057,'FIN CAL LOOKUP'!$A:$J,7,1),VLOOKUP(D2057,'FIN CAL LOOKUP'!$A:$J,7,1))),"Not Applicable")</f>
        <v>JUN, FY23</v>
      </c>
      <c r="N2057" s="8" t="str">
        <f>IFERROR(IF(I2057="Booked",VLOOKUP(K2057,'FIN CAL LOOKUP'!$A:$J,10,1),IF(I2057="Complete",VLOOKUP(J2057,'FIN CAL LOOKUP'!$A:$J,10,1),VLOOKUP(D2057,'FIN CAL LOOKUP'!$A:$J,10,1))),"Not Applicable")</f>
        <v>Q4, FY23</v>
      </c>
    </row>
    <row r="2058" spans="1:14" x14ac:dyDescent="0.25">
      <c r="C2058" t="s">
        <v>45</v>
      </c>
      <c r="D2058" s="3">
        <v>44817</v>
      </c>
      <c r="E2058" t="s">
        <v>451</v>
      </c>
      <c r="F2058" t="s">
        <v>1550</v>
      </c>
      <c r="G2058" t="s">
        <v>1551</v>
      </c>
      <c r="H2058" t="s">
        <v>7</v>
      </c>
      <c r="I2058" t="s">
        <v>17</v>
      </c>
      <c r="J2058" s="3">
        <v>45099</v>
      </c>
      <c r="K2058" s="3">
        <v>44965</v>
      </c>
      <c r="M2058" s="8" t="str">
        <f>IFERROR(IF(I2058="Booked",VLOOKUP(K2058,'FIN CAL LOOKUP'!$A:$J,7,1),IF(I2058="Complete",VLOOKUP(J2058,'FIN CAL LOOKUP'!$A:$J,7,1),VLOOKUP(D2058,'FIN CAL LOOKUP'!$A:$J,7,1))),"Not Applicable")</f>
        <v>JUN, FY23</v>
      </c>
      <c r="N2058" s="8" t="str">
        <f>IFERROR(IF(I2058="Booked",VLOOKUP(K2058,'FIN CAL LOOKUP'!$A:$J,10,1),IF(I2058="Complete",VLOOKUP(J2058,'FIN CAL LOOKUP'!$A:$J,10,1),VLOOKUP(D2058,'FIN CAL LOOKUP'!$A:$J,10,1))),"Not Applicable")</f>
        <v>Q4, FY23</v>
      </c>
    </row>
    <row r="2059" spans="1:14" x14ac:dyDescent="0.25">
      <c r="C2059" t="s">
        <v>45</v>
      </c>
      <c r="D2059" s="3">
        <v>44817</v>
      </c>
      <c r="E2059" t="s">
        <v>451</v>
      </c>
      <c r="F2059" t="s">
        <v>1550</v>
      </c>
      <c r="G2059" t="s">
        <v>1551</v>
      </c>
      <c r="H2059" t="s">
        <v>1366</v>
      </c>
      <c r="I2059" t="s">
        <v>17</v>
      </c>
      <c r="J2059" s="3">
        <v>45496</v>
      </c>
      <c r="K2059" s="3">
        <v>45351</v>
      </c>
      <c r="M2059" s="8" t="str">
        <f>IFERROR(IF(I2059="Booked",VLOOKUP(K2059,'FIN CAL LOOKUP'!$A:$J,7,1),IF(I2059="Complete",VLOOKUP(J2059,'FIN CAL LOOKUP'!$A:$J,7,1),VLOOKUP(D2059,'FIN CAL LOOKUP'!$A:$J,7,1))),"Not Applicable")</f>
        <v>JUL, FY25</v>
      </c>
      <c r="N2059" s="8" t="str">
        <f>IFERROR(IF(I2059="Booked",VLOOKUP(K2059,'FIN CAL LOOKUP'!$A:$J,10,1),IF(I2059="Complete",VLOOKUP(J2059,'FIN CAL LOOKUP'!$A:$J,10,1),VLOOKUP(D2059,'FIN CAL LOOKUP'!$A:$J,10,1))),"Not Applicable")</f>
        <v>Q1, FY25</v>
      </c>
    </row>
    <row r="2060" spans="1:14" x14ac:dyDescent="0.25">
      <c r="C2060" t="s">
        <v>45</v>
      </c>
      <c r="D2060" s="3">
        <v>44817</v>
      </c>
      <c r="E2060" t="s">
        <v>451</v>
      </c>
      <c r="F2060" t="s">
        <v>1550</v>
      </c>
      <c r="G2060" t="s">
        <v>1551</v>
      </c>
      <c r="H2060" t="s">
        <v>1367</v>
      </c>
      <c r="I2060" t="s">
        <v>17</v>
      </c>
      <c r="J2060" s="3">
        <v>45496</v>
      </c>
      <c r="K2060" s="3">
        <v>45351</v>
      </c>
      <c r="M2060" s="8" t="str">
        <f>IFERROR(IF(I2060="Booked",VLOOKUP(K2060,'FIN CAL LOOKUP'!$A:$J,7,1),IF(I2060="Complete",VLOOKUP(J2060,'FIN CAL LOOKUP'!$A:$J,7,1),VLOOKUP(D2060,'FIN CAL LOOKUP'!$A:$J,7,1))),"Not Applicable")</f>
        <v>JUL, FY25</v>
      </c>
      <c r="N2060" s="8" t="str">
        <f>IFERROR(IF(I2060="Booked",VLOOKUP(K2060,'FIN CAL LOOKUP'!$A:$J,10,1),IF(I2060="Complete",VLOOKUP(J2060,'FIN CAL LOOKUP'!$A:$J,10,1),VLOOKUP(D2060,'FIN CAL LOOKUP'!$A:$J,10,1))),"Not Applicable")</f>
        <v>Q1, FY25</v>
      </c>
    </row>
    <row r="2061" spans="1:14" x14ac:dyDescent="0.25">
      <c r="C2061" t="s">
        <v>45</v>
      </c>
      <c r="D2061" s="3">
        <v>44817</v>
      </c>
      <c r="E2061" t="s">
        <v>451</v>
      </c>
      <c r="F2061" t="s">
        <v>1550</v>
      </c>
      <c r="G2061" t="s">
        <v>1551</v>
      </c>
      <c r="H2061" t="s">
        <v>1368</v>
      </c>
      <c r="I2061" t="s">
        <v>17</v>
      </c>
      <c r="J2061" s="3">
        <v>45496</v>
      </c>
      <c r="K2061" s="3">
        <v>45351</v>
      </c>
      <c r="M2061" s="8" t="str">
        <f>IFERROR(IF(I2061="Booked",VLOOKUP(K2061,'FIN CAL LOOKUP'!$A:$J,7,1),IF(I2061="Complete",VLOOKUP(J2061,'FIN CAL LOOKUP'!$A:$J,7,1),VLOOKUP(D2061,'FIN CAL LOOKUP'!$A:$J,7,1))),"Not Applicable")</f>
        <v>JUL, FY25</v>
      </c>
      <c r="N2061" s="8" t="str">
        <f>IFERROR(IF(I2061="Booked",VLOOKUP(K2061,'FIN CAL LOOKUP'!$A:$J,10,1),IF(I2061="Complete",VLOOKUP(J2061,'FIN CAL LOOKUP'!$A:$J,10,1),VLOOKUP(D2061,'FIN CAL LOOKUP'!$A:$J,10,1))),"Not Applicable")</f>
        <v>Q1, FY25</v>
      </c>
    </row>
    <row r="2062" spans="1:14" x14ac:dyDescent="0.25">
      <c r="C2062" t="s">
        <v>45</v>
      </c>
      <c r="D2062" s="3">
        <v>44817</v>
      </c>
      <c r="E2062" t="s">
        <v>451</v>
      </c>
      <c r="F2062" t="s">
        <v>1550</v>
      </c>
      <c r="G2062" t="s">
        <v>1551</v>
      </c>
      <c r="H2062" t="s">
        <v>1369</v>
      </c>
      <c r="I2062" t="s">
        <v>17</v>
      </c>
      <c r="J2062" s="3">
        <v>45496</v>
      </c>
      <c r="K2062" s="3">
        <v>45351</v>
      </c>
      <c r="M2062" s="8" t="str">
        <f>IFERROR(IF(I2062="Booked",VLOOKUP(K2062,'FIN CAL LOOKUP'!$A:$J,7,1),IF(I2062="Complete",VLOOKUP(J2062,'FIN CAL LOOKUP'!$A:$J,7,1),VLOOKUP(D2062,'FIN CAL LOOKUP'!$A:$J,7,1))),"Not Applicable")</f>
        <v>JUL, FY25</v>
      </c>
      <c r="N2062" s="8" t="str">
        <f>IFERROR(IF(I2062="Booked",VLOOKUP(K2062,'FIN CAL LOOKUP'!$A:$J,10,1),IF(I2062="Complete",VLOOKUP(J2062,'FIN CAL LOOKUP'!$A:$J,10,1),VLOOKUP(D2062,'FIN CAL LOOKUP'!$A:$J,10,1))),"Not Applicable")</f>
        <v>Q1, FY25</v>
      </c>
    </row>
    <row r="2063" spans="1:14" x14ac:dyDescent="0.25">
      <c r="C2063" t="s">
        <v>45</v>
      </c>
      <c r="D2063" s="3">
        <v>44817</v>
      </c>
      <c r="E2063" t="s">
        <v>451</v>
      </c>
      <c r="F2063" t="s">
        <v>1550</v>
      </c>
      <c r="G2063" t="s">
        <v>1551</v>
      </c>
      <c r="H2063" t="s">
        <v>1370</v>
      </c>
      <c r="I2063" t="s">
        <v>17</v>
      </c>
      <c r="J2063" s="3">
        <v>45419</v>
      </c>
      <c r="K2063" s="3">
        <v>45351</v>
      </c>
      <c r="M2063" s="8" t="str">
        <f>IFERROR(IF(I2063="Booked",VLOOKUP(K2063,'FIN CAL LOOKUP'!$A:$J,7,1),IF(I2063="Complete",VLOOKUP(J2063,'FIN CAL LOOKUP'!$A:$J,7,1),VLOOKUP(D2063,'FIN CAL LOOKUP'!$A:$J,7,1))),"Not Applicable")</f>
        <v>MAY, FY24</v>
      </c>
      <c r="N2063" s="8" t="str">
        <f>IFERROR(IF(I2063="Booked",VLOOKUP(K2063,'FIN CAL LOOKUP'!$A:$J,10,1),IF(I2063="Complete",VLOOKUP(J2063,'FIN CAL LOOKUP'!$A:$J,10,1),VLOOKUP(D2063,'FIN CAL LOOKUP'!$A:$J,10,1))),"Not Applicable")</f>
        <v>Q4, FY24</v>
      </c>
    </row>
    <row r="2064" spans="1:14" x14ac:dyDescent="0.25">
      <c r="C2064" t="s">
        <v>45</v>
      </c>
      <c r="D2064" s="3">
        <v>44817</v>
      </c>
      <c r="E2064" t="s">
        <v>451</v>
      </c>
      <c r="F2064" t="s">
        <v>1550</v>
      </c>
      <c r="G2064" t="s">
        <v>1551</v>
      </c>
      <c r="H2064" t="s">
        <v>1370</v>
      </c>
      <c r="I2064" t="s">
        <v>17</v>
      </c>
      <c r="J2064" s="3">
        <v>45776</v>
      </c>
      <c r="K2064" s="3">
        <v>45740</v>
      </c>
      <c r="M2064" s="8" t="str">
        <f>IFERROR(IF(I2064="Booked",VLOOKUP(K2064,'FIN CAL LOOKUP'!$A:$J,7,1),IF(I2064="Complete",VLOOKUP(J2064,'FIN CAL LOOKUP'!$A:$J,7,1),VLOOKUP(D2064,'FIN CAL LOOKUP'!$A:$J,7,1))),"Not Applicable")</f>
        <v>MAY, FY25</v>
      </c>
      <c r="N2064" s="8" t="str">
        <f>IFERROR(IF(I2064="Booked",VLOOKUP(K2064,'FIN CAL LOOKUP'!$A:$J,10,1),IF(I2064="Complete",VLOOKUP(J2064,'FIN CAL LOOKUP'!$A:$J,10,1),VLOOKUP(D2064,'FIN CAL LOOKUP'!$A:$J,10,1))),"Not Applicable")</f>
        <v>Q4, FY25</v>
      </c>
    </row>
    <row r="2065" spans="1:14" x14ac:dyDescent="0.25">
      <c r="C2065" t="s">
        <v>45</v>
      </c>
      <c r="D2065" s="3">
        <v>44817</v>
      </c>
      <c r="E2065" t="s">
        <v>451</v>
      </c>
      <c r="F2065" t="s">
        <v>1550</v>
      </c>
      <c r="G2065" t="s">
        <v>1551</v>
      </c>
      <c r="H2065" t="s">
        <v>8</v>
      </c>
      <c r="I2065" t="s">
        <v>17</v>
      </c>
      <c r="J2065" s="3">
        <v>45092</v>
      </c>
      <c r="K2065" s="3">
        <v>44965</v>
      </c>
      <c r="M2065" s="8" t="str">
        <f>IFERROR(IF(I2065="Booked",VLOOKUP(K2065,'FIN CAL LOOKUP'!$A:$J,7,1),IF(I2065="Complete",VLOOKUP(J2065,'FIN CAL LOOKUP'!$A:$J,7,1),VLOOKUP(D2065,'FIN CAL LOOKUP'!$A:$J,7,1))),"Not Applicable")</f>
        <v>JUN, FY23</v>
      </c>
      <c r="N2065" s="8" t="str">
        <f>IFERROR(IF(I2065="Booked",VLOOKUP(K2065,'FIN CAL LOOKUP'!$A:$J,10,1),IF(I2065="Complete",VLOOKUP(J2065,'FIN CAL LOOKUP'!$A:$J,10,1),VLOOKUP(D2065,'FIN CAL LOOKUP'!$A:$J,10,1))),"Not Applicable")</f>
        <v>Q4, FY23</v>
      </c>
    </row>
    <row r="2066" spans="1:14" x14ac:dyDescent="0.25">
      <c r="C2066" t="s">
        <v>45</v>
      </c>
      <c r="D2066" s="3">
        <v>44817</v>
      </c>
      <c r="E2066" t="s">
        <v>451</v>
      </c>
      <c r="F2066" t="s">
        <v>1550</v>
      </c>
      <c r="G2066" t="s">
        <v>1551</v>
      </c>
      <c r="H2066" t="s">
        <v>9</v>
      </c>
      <c r="I2066" t="s">
        <v>17</v>
      </c>
      <c r="J2066" s="3">
        <v>45092</v>
      </c>
      <c r="K2066" s="3">
        <v>44965</v>
      </c>
      <c r="M2066" s="8" t="str">
        <f>IFERROR(IF(I2066="Booked",VLOOKUP(K2066,'FIN CAL LOOKUP'!$A:$J,7,1),IF(I2066="Complete",VLOOKUP(J2066,'FIN CAL LOOKUP'!$A:$J,7,1),VLOOKUP(D2066,'FIN CAL LOOKUP'!$A:$J,7,1))),"Not Applicable")</f>
        <v>JUN, FY23</v>
      </c>
      <c r="N2066" s="8" t="str">
        <f>IFERROR(IF(I2066="Booked",VLOOKUP(K2066,'FIN CAL LOOKUP'!$A:$J,10,1),IF(I2066="Complete",VLOOKUP(J2066,'FIN CAL LOOKUP'!$A:$J,10,1),VLOOKUP(D2066,'FIN CAL LOOKUP'!$A:$J,10,1))),"Not Applicable")</f>
        <v>Q4, FY23</v>
      </c>
    </row>
    <row r="2067" spans="1:14" x14ac:dyDescent="0.25">
      <c r="C2067" t="s">
        <v>45</v>
      </c>
      <c r="D2067" s="3">
        <v>44817</v>
      </c>
      <c r="E2067" t="s">
        <v>451</v>
      </c>
      <c r="F2067" t="s">
        <v>1550</v>
      </c>
      <c r="G2067" t="s">
        <v>1551</v>
      </c>
      <c r="H2067" t="s">
        <v>10</v>
      </c>
      <c r="I2067" t="s">
        <v>17</v>
      </c>
      <c r="J2067" s="3">
        <v>45097</v>
      </c>
      <c r="K2067" s="3">
        <v>44965</v>
      </c>
      <c r="M2067" s="8" t="str">
        <f>IFERROR(IF(I2067="Booked",VLOOKUP(K2067,'FIN CAL LOOKUP'!$A:$J,7,1),IF(I2067="Complete",VLOOKUP(J2067,'FIN CAL LOOKUP'!$A:$J,7,1),VLOOKUP(D2067,'FIN CAL LOOKUP'!$A:$J,7,1))),"Not Applicable")</f>
        <v>JUN, FY23</v>
      </c>
      <c r="N2067" s="8" t="str">
        <f>IFERROR(IF(I2067="Booked",VLOOKUP(K2067,'FIN CAL LOOKUP'!$A:$J,10,1),IF(I2067="Complete",VLOOKUP(J2067,'FIN CAL LOOKUP'!$A:$J,10,1),VLOOKUP(D2067,'FIN CAL LOOKUP'!$A:$J,10,1))),"Not Applicable")</f>
        <v>Q4, FY23</v>
      </c>
    </row>
    <row r="2068" spans="1:14" x14ac:dyDescent="0.25">
      <c r="C2068" t="s">
        <v>45</v>
      </c>
      <c r="D2068" s="3">
        <v>44817</v>
      </c>
      <c r="E2068" t="s">
        <v>451</v>
      </c>
      <c r="F2068" t="s">
        <v>1550</v>
      </c>
      <c r="G2068" t="s">
        <v>1551</v>
      </c>
      <c r="H2068" t="s">
        <v>10</v>
      </c>
      <c r="I2068" t="s">
        <v>17</v>
      </c>
      <c r="J2068" s="3">
        <v>45099</v>
      </c>
      <c r="K2068" s="3">
        <v>45099</v>
      </c>
      <c r="M2068" s="8" t="str">
        <f>IFERROR(IF(I2068="Booked",VLOOKUP(K2068,'FIN CAL LOOKUP'!$A:$J,7,1),IF(I2068="Complete",VLOOKUP(J2068,'FIN CAL LOOKUP'!$A:$J,7,1),VLOOKUP(D2068,'FIN CAL LOOKUP'!$A:$J,7,1))),"Not Applicable")</f>
        <v>JUN, FY23</v>
      </c>
      <c r="N2068" s="8" t="str">
        <f>IFERROR(IF(I2068="Booked",VLOOKUP(K2068,'FIN CAL LOOKUP'!$A:$J,10,1),IF(I2068="Complete",VLOOKUP(J2068,'FIN CAL LOOKUP'!$A:$J,10,1),VLOOKUP(D2068,'FIN CAL LOOKUP'!$A:$J,10,1))),"Not Applicable")</f>
        <v>Q4, FY23</v>
      </c>
    </row>
    <row r="2069" spans="1:14" x14ac:dyDescent="0.25">
      <c r="C2069" t="s">
        <v>45</v>
      </c>
      <c r="D2069" s="3">
        <v>44817</v>
      </c>
      <c r="E2069" t="s">
        <v>451</v>
      </c>
      <c r="F2069" t="s">
        <v>1550</v>
      </c>
      <c r="G2069" t="s">
        <v>1551</v>
      </c>
      <c r="H2069" t="s">
        <v>11</v>
      </c>
      <c r="I2069" t="s">
        <v>17</v>
      </c>
      <c r="J2069" s="3">
        <v>45097</v>
      </c>
      <c r="K2069" s="3">
        <v>45057</v>
      </c>
      <c r="M2069" s="8" t="str">
        <f>IFERROR(IF(I2069="Booked",VLOOKUP(K2069,'FIN CAL LOOKUP'!$A:$J,7,1),IF(I2069="Complete",VLOOKUP(J2069,'FIN CAL LOOKUP'!$A:$J,7,1),VLOOKUP(D2069,'FIN CAL LOOKUP'!$A:$J,7,1))),"Not Applicable")</f>
        <v>JUN, FY23</v>
      </c>
      <c r="N2069" s="8" t="str">
        <f>IFERROR(IF(I2069="Booked",VLOOKUP(K2069,'FIN CAL LOOKUP'!$A:$J,10,1),IF(I2069="Complete",VLOOKUP(J2069,'FIN CAL LOOKUP'!$A:$J,10,1),VLOOKUP(D2069,'FIN CAL LOOKUP'!$A:$J,10,1))),"Not Applicable")</f>
        <v>Q4, FY23</v>
      </c>
    </row>
    <row r="2070" spans="1:14" x14ac:dyDescent="0.25">
      <c r="A2070" t="s">
        <v>41</v>
      </c>
      <c r="B2070" t="s">
        <v>42</v>
      </c>
      <c r="C2070" t="s">
        <v>124</v>
      </c>
      <c r="D2070" s="3">
        <v>44816</v>
      </c>
      <c r="E2070" t="s">
        <v>452</v>
      </c>
      <c r="F2070" t="s">
        <v>453</v>
      </c>
      <c r="G2070" t="s">
        <v>454</v>
      </c>
      <c r="H2070" t="s">
        <v>4</v>
      </c>
      <c r="I2070" t="s">
        <v>17</v>
      </c>
      <c r="J2070" s="3">
        <v>45090</v>
      </c>
      <c r="K2070" s="3">
        <v>44840</v>
      </c>
      <c r="M2070" s="8" t="str">
        <f>IFERROR(IF(I2070="Booked",VLOOKUP(K2070,'FIN CAL LOOKUP'!$A:$J,7,1),IF(I2070="Complete",VLOOKUP(J2070,'FIN CAL LOOKUP'!$A:$J,7,1),VLOOKUP(D2070,'FIN CAL LOOKUP'!$A:$J,7,1))),"Not Applicable")</f>
        <v>JUN, FY23</v>
      </c>
      <c r="N2070" s="8" t="str">
        <f>IFERROR(IF(I2070="Booked",VLOOKUP(K2070,'FIN CAL LOOKUP'!$A:$J,10,1),IF(I2070="Complete",VLOOKUP(J2070,'FIN CAL LOOKUP'!$A:$J,10,1),VLOOKUP(D2070,'FIN CAL LOOKUP'!$A:$J,10,1))),"Not Applicable")</f>
        <v>Q4, FY23</v>
      </c>
    </row>
    <row r="2071" spans="1:14" x14ac:dyDescent="0.25">
      <c r="A2071" t="s">
        <v>41</v>
      </c>
      <c r="B2071" t="s">
        <v>42</v>
      </c>
      <c r="C2071" t="s">
        <v>124</v>
      </c>
      <c r="D2071" s="3">
        <v>44816</v>
      </c>
      <c r="E2071" t="s">
        <v>452</v>
      </c>
      <c r="F2071" t="s">
        <v>453</v>
      </c>
      <c r="G2071" t="s">
        <v>454</v>
      </c>
      <c r="H2071" t="s">
        <v>7</v>
      </c>
      <c r="I2071" t="s">
        <v>17</v>
      </c>
      <c r="J2071" s="3">
        <v>45090</v>
      </c>
      <c r="K2071" s="3">
        <v>44840</v>
      </c>
      <c r="M2071" s="8" t="str">
        <f>IFERROR(IF(I2071="Booked",VLOOKUP(K2071,'FIN CAL LOOKUP'!$A:$J,7,1),IF(I2071="Complete",VLOOKUP(J2071,'FIN CAL LOOKUP'!$A:$J,7,1),VLOOKUP(D2071,'FIN CAL LOOKUP'!$A:$J,7,1))),"Not Applicable")</f>
        <v>JUN, FY23</v>
      </c>
      <c r="N2071" s="8" t="str">
        <f>IFERROR(IF(I2071="Booked",VLOOKUP(K2071,'FIN CAL LOOKUP'!$A:$J,10,1),IF(I2071="Complete",VLOOKUP(J2071,'FIN CAL LOOKUP'!$A:$J,10,1),VLOOKUP(D2071,'FIN CAL LOOKUP'!$A:$J,10,1))),"Not Applicable")</f>
        <v>Q4, FY23</v>
      </c>
    </row>
    <row r="2072" spans="1:14" x14ac:dyDescent="0.25">
      <c r="A2072" t="s">
        <v>41</v>
      </c>
      <c r="B2072" t="s">
        <v>42</v>
      </c>
      <c r="C2072" t="s">
        <v>124</v>
      </c>
      <c r="D2072" s="3">
        <v>44816</v>
      </c>
      <c r="E2072" t="s">
        <v>455</v>
      </c>
      <c r="F2072" t="s">
        <v>456</v>
      </c>
      <c r="G2072" t="s">
        <v>457</v>
      </c>
      <c r="H2072" t="s">
        <v>4</v>
      </c>
      <c r="I2072" t="s">
        <v>17</v>
      </c>
      <c r="J2072" s="3">
        <v>45090</v>
      </c>
      <c r="K2072" s="3">
        <v>44840</v>
      </c>
      <c r="M2072" s="8" t="str">
        <f>IFERROR(IF(I2072="Booked",VLOOKUP(K2072,'FIN CAL LOOKUP'!$A:$J,7,1),IF(I2072="Complete",VLOOKUP(J2072,'FIN CAL LOOKUP'!$A:$J,7,1),VLOOKUP(D2072,'FIN CAL LOOKUP'!$A:$J,7,1))),"Not Applicable")</f>
        <v>JUN, FY23</v>
      </c>
      <c r="N2072" s="8" t="str">
        <f>IFERROR(IF(I2072="Booked",VLOOKUP(K2072,'FIN CAL LOOKUP'!$A:$J,10,1),IF(I2072="Complete",VLOOKUP(J2072,'FIN CAL LOOKUP'!$A:$J,10,1),VLOOKUP(D2072,'FIN CAL LOOKUP'!$A:$J,10,1))),"Not Applicable")</f>
        <v>Q4, FY23</v>
      </c>
    </row>
    <row r="2073" spans="1:14" x14ac:dyDescent="0.25">
      <c r="A2073" t="s">
        <v>41</v>
      </c>
      <c r="B2073" t="s">
        <v>42</v>
      </c>
      <c r="C2073" t="s">
        <v>124</v>
      </c>
      <c r="D2073" s="3">
        <v>44816</v>
      </c>
      <c r="E2073" t="s">
        <v>455</v>
      </c>
      <c r="F2073" t="s">
        <v>456</v>
      </c>
      <c r="G2073" t="s">
        <v>457</v>
      </c>
      <c r="H2073" t="s">
        <v>7</v>
      </c>
      <c r="I2073" t="s">
        <v>17</v>
      </c>
      <c r="J2073" s="3">
        <v>45079</v>
      </c>
      <c r="K2073" s="3">
        <v>44840</v>
      </c>
      <c r="M2073" s="8" t="str">
        <f>IFERROR(IF(I2073="Booked",VLOOKUP(K2073,'FIN CAL LOOKUP'!$A:$J,7,1),IF(I2073="Complete",VLOOKUP(J2073,'FIN CAL LOOKUP'!$A:$J,7,1),VLOOKUP(D2073,'FIN CAL LOOKUP'!$A:$J,7,1))),"Not Applicable")</f>
        <v>JUN, FY23</v>
      </c>
      <c r="N2073" s="8" t="str">
        <f>IFERROR(IF(I2073="Booked",VLOOKUP(K2073,'FIN CAL LOOKUP'!$A:$J,10,1),IF(I2073="Complete",VLOOKUP(J2073,'FIN CAL LOOKUP'!$A:$J,10,1),VLOOKUP(D2073,'FIN CAL LOOKUP'!$A:$J,10,1))),"Not Applicable")</f>
        <v>Q4, FY23</v>
      </c>
    </row>
    <row r="2074" spans="1:14" x14ac:dyDescent="0.25">
      <c r="A2074" t="s">
        <v>41</v>
      </c>
      <c r="B2074" t="s">
        <v>42</v>
      </c>
      <c r="C2074" t="s">
        <v>124</v>
      </c>
      <c r="D2074" s="3">
        <v>44816</v>
      </c>
      <c r="E2074" t="s">
        <v>458</v>
      </c>
      <c r="F2074" t="s">
        <v>459</v>
      </c>
      <c r="G2074" t="s">
        <v>460</v>
      </c>
      <c r="H2074" t="s">
        <v>4</v>
      </c>
      <c r="I2074" t="s">
        <v>17</v>
      </c>
      <c r="J2074" s="3">
        <v>45377</v>
      </c>
      <c r="K2074" s="3">
        <v>44840</v>
      </c>
      <c r="M2074" s="8" t="str">
        <f>IFERROR(IF(I2074="Booked",VLOOKUP(K2074,'FIN CAL LOOKUP'!$A:$J,7,1),IF(I2074="Complete",VLOOKUP(J2074,'FIN CAL LOOKUP'!$A:$J,7,1),VLOOKUP(D2074,'FIN CAL LOOKUP'!$A:$J,7,1))),"Not Applicable")</f>
        <v>APR, FY24</v>
      </c>
      <c r="N2074" s="8" t="str">
        <f>IFERROR(IF(I2074="Booked",VLOOKUP(K2074,'FIN CAL LOOKUP'!$A:$J,10,1),IF(I2074="Complete",VLOOKUP(J2074,'FIN CAL LOOKUP'!$A:$J,10,1),VLOOKUP(D2074,'FIN CAL LOOKUP'!$A:$J,10,1))),"Not Applicable")</f>
        <v>Q4, FY24</v>
      </c>
    </row>
    <row r="2075" spans="1:14" x14ac:dyDescent="0.25">
      <c r="A2075" t="s">
        <v>41</v>
      </c>
      <c r="B2075" t="s">
        <v>42</v>
      </c>
      <c r="C2075" t="s">
        <v>124</v>
      </c>
      <c r="D2075" s="3">
        <v>44816</v>
      </c>
      <c r="E2075" t="s">
        <v>458</v>
      </c>
      <c r="F2075" t="s">
        <v>459</v>
      </c>
      <c r="G2075" t="s">
        <v>460</v>
      </c>
      <c r="H2075" t="s">
        <v>7</v>
      </c>
      <c r="I2075" t="s">
        <v>17</v>
      </c>
      <c r="J2075" s="3">
        <v>45377</v>
      </c>
      <c r="K2075" s="3">
        <v>44840</v>
      </c>
      <c r="M2075" s="8" t="str">
        <f>IFERROR(IF(I2075="Booked",VLOOKUP(K2075,'FIN CAL LOOKUP'!$A:$J,7,1),IF(I2075="Complete",VLOOKUP(J2075,'FIN CAL LOOKUP'!$A:$J,7,1),VLOOKUP(D2075,'FIN CAL LOOKUP'!$A:$J,7,1))),"Not Applicable")</f>
        <v>APR, FY24</v>
      </c>
      <c r="N2075" s="8" t="str">
        <f>IFERROR(IF(I2075="Booked",VLOOKUP(K2075,'FIN CAL LOOKUP'!$A:$J,10,1),IF(I2075="Complete",VLOOKUP(J2075,'FIN CAL LOOKUP'!$A:$J,10,1),VLOOKUP(D2075,'FIN CAL LOOKUP'!$A:$J,10,1))),"Not Applicable")</f>
        <v>Q4, FY24</v>
      </c>
    </row>
    <row r="2076" spans="1:14" x14ac:dyDescent="0.25">
      <c r="A2076" t="s">
        <v>41</v>
      </c>
      <c r="B2076" t="s">
        <v>42</v>
      </c>
      <c r="C2076" t="s">
        <v>124</v>
      </c>
      <c r="D2076" s="3">
        <v>44816</v>
      </c>
      <c r="E2076" t="s">
        <v>461</v>
      </c>
      <c r="F2076" t="s">
        <v>461</v>
      </c>
      <c r="G2076" t="s">
        <v>462</v>
      </c>
      <c r="H2076" t="s">
        <v>4</v>
      </c>
      <c r="I2076" t="s">
        <v>17</v>
      </c>
      <c r="J2076" s="3">
        <v>45090</v>
      </c>
      <c r="K2076" s="3">
        <v>44840</v>
      </c>
      <c r="M2076" s="8" t="str">
        <f>IFERROR(IF(I2076="Booked",VLOOKUP(K2076,'FIN CAL LOOKUP'!$A:$J,7,1),IF(I2076="Complete",VLOOKUP(J2076,'FIN CAL LOOKUP'!$A:$J,7,1),VLOOKUP(D2076,'FIN CAL LOOKUP'!$A:$J,7,1))),"Not Applicable")</f>
        <v>JUN, FY23</v>
      </c>
      <c r="N2076" s="8" t="str">
        <f>IFERROR(IF(I2076="Booked",VLOOKUP(K2076,'FIN CAL LOOKUP'!$A:$J,10,1),IF(I2076="Complete",VLOOKUP(J2076,'FIN CAL LOOKUP'!$A:$J,10,1),VLOOKUP(D2076,'FIN CAL LOOKUP'!$A:$J,10,1))),"Not Applicable")</f>
        <v>Q4, FY23</v>
      </c>
    </row>
    <row r="2077" spans="1:14" x14ac:dyDescent="0.25">
      <c r="A2077" t="s">
        <v>41</v>
      </c>
      <c r="B2077" t="s">
        <v>42</v>
      </c>
      <c r="C2077" t="s">
        <v>124</v>
      </c>
      <c r="D2077" s="3">
        <v>44816</v>
      </c>
      <c r="E2077" t="s">
        <v>461</v>
      </c>
      <c r="F2077" t="s">
        <v>461</v>
      </c>
      <c r="G2077" t="s">
        <v>462</v>
      </c>
      <c r="H2077" t="s">
        <v>7</v>
      </c>
      <c r="I2077" t="s">
        <v>17</v>
      </c>
      <c r="J2077" s="3">
        <v>45090</v>
      </c>
      <c r="K2077" s="3">
        <v>44840</v>
      </c>
      <c r="M2077" s="8" t="str">
        <f>IFERROR(IF(I2077="Booked",VLOOKUP(K2077,'FIN CAL LOOKUP'!$A:$J,7,1),IF(I2077="Complete",VLOOKUP(J2077,'FIN CAL LOOKUP'!$A:$J,7,1),VLOOKUP(D2077,'FIN CAL LOOKUP'!$A:$J,7,1))),"Not Applicable")</f>
        <v>JUN, FY23</v>
      </c>
      <c r="N2077" s="8" t="str">
        <f>IFERROR(IF(I2077="Booked",VLOOKUP(K2077,'FIN CAL LOOKUP'!$A:$J,10,1),IF(I2077="Complete",VLOOKUP(J2077,'FIN CAL LOOKUP'!$A:$J,10,1),VLOOKUP(D2077,'FIN CAL LOOKUP'!$A:$J,10,1))),"Not Applicable")</f>
        <v>Q4, FY23</v>
      </c>
    </row>
    <row r="2078" spans="1:14" x14ac:dyDescent="0.25">
      <c r="A2078" t="s">
        <v>41</v>
      </c>
      <c r="B2078" t="s">
        <v>42</v>
      </c>
      <c r="C2078" t="s">
        <v>124</v>
      </c>
      <c r="D2078" s="3">
        <v>44816</v>
      </c>
      <c r="E2078" t="s">
        <v>463</v>
      </c>
      <c r="F2078" t="s">
        <v>54</v>
      </c>
      <c r="G2078" t="s">
        <v>464</v>
      </c>
      <c r="H2078" t="s">
        <v>4</v>
      </c>
      <c r="I2078" t="s">
        <v>17</v>
      </c>
      <c r="J2078" s="3">
        <v>45377</v>
      </c>
      <c r="K2078" s="3">
        <v>44840</v>
      </c>
      <c r="M2078" s="8" t="str">
        <f>IFERROR(IF(I2078="Booked",VLOOKUP(K2078,'FIN CAL LOOKUP'!$A:$J,7,1),IF(I2078="Complete",VLOOKUP(J2078,'FIN CAL LOOKUP'!$A:$J,7,1),VLOOKUP(D2078,'FIN CAL LOOKUP'!$A:$J,7,1))),"Not Applicable")</f>
        <v>APR, FY24</v>
      </c>
      <c r="N2078" s="8" t="str">
        <f>IFERROR(IF(I2078="Booked",VLOOKUP(K2078,'FIN CAL LOOKUP'!$A:$J,10,1),IF(I2078="Complete",VLOOKUP(J2078,'FIN CAL LOOKUP'!$A:$J,10,1),VLOOKUP(D2078,'FIN CAL LOOKUP'!$A:$J,10,1))),"Not Applicable")</f>
        <v>Q4, FY24</v>
      </c>
    </row>
    <row r="2079" spans="1:14" x14ac:dyDescent="0.25">
      <c r="A2079" t="s">
        <v>41</v>
      </c>
      <c r="B2079" t="s">
        <v>42</v>
      </c>
      <c r="C2079" t="s">
        <v>124</v>
      </c>
      <c r="D2079" s="3">
        <v>44816</v>
      </c>
      <c r="E2079" t="s">
        <v>463</v>
      </c>
      <c r="F2079" t="s">
        <v>54</v>
      </c>
      <c r="G2079" t="s">
        <v>464</v>
      </c>
      <c r="H2079" t="s">
        <v>7</v>
      </c>
      <c r="I2079" t="s">
        <v>17</v>
      </c>
      <c r="J2079" s="3">
        <v>45377</v>
      </c>
      <c r="K2079" s="3">
        <v>44840</v>
      </c>
      <c r="M2079" s="8" t="str">
        <f>IFERROR(IF(I2079="Booked",VLOOKUP(K2079,'FIN CAL LOOKUP'!$A:$J,7,1),IF(I2079="Complete",VLOOKUP(J2079,'FIN CAL LOOKUP'!$A:$J,7,1),VLOOKUP(D2079,'FIN CAL LOOKUP'!$A:$J,7,1))),"Not Applicable")</f>
        <v>APR, FY24</v>
      </c>
      <c r="N2079" s="8" t="str">
        <f>IFERROR(IF(I2079="Booked",VLOOKUP(K2079,'FIN CAL LOOKUP'!$A:$J,10,1),IF(I2079="Complete",VLOOKUP(J2079,'FIN CAL LOOKUP'!$A:$J,10,1),VLOOKUP(D2079,'FIN CAL LOOKUP'!$A:$J,10,1))),"Not Applicable")</f>
        <v>Q4, FY24</v>
      </c>
    </row>
    <row r="2080" spans="1:14" x14ac:dyDescent="0.25">
      <c r="A2080" t="s">
        <v>41</v>
      </c>
      <c r="B2080" t="s">
        <v>42</v>
      </c>
      <c r="C2080" t="s">
        <v>124</v>
      </c>
      <c r="D2080" s="3">
        <v>44816</v>
      </c>
      <c r="E2080" t="s">
        <v>465</v>
      </c>
      <c r="F2080" t="s">
        <v>466</v>
      </c>
      <c r="G2080" t="s">
        <v>467</v>
      </c>
      <c r="H2080" t="s">
        <v>4</v>
      </c>
      <c r="I2080" t="s">
        <v>18</v>
      </c>
      <c r="J2080" s="3"/>
      <c r="K2080" s="3">
        <v>44840</v>
      </c>
      <c r="M2080" s="8" t="str">
        <f>IFERROR(IF(I2080="Booked",VLOOKUP(K2080,'FIN CAL LOOKUP'!$A:$J,7,1),IF(I2080="Complete",VLOOKUP(J2080,'FIN CAL LOOKUP'!$A:$J,7,1),VLOOKUP(D2080,'FIN CAL LOOKUP'!$A:$J,7,1))),"Not Applicable")</f>
        <v>SEP, FY23</v>
      </c>
      <c r="N2080" s="8" t="str">
        <f>IFERROR(IF(I2080="Booked",VLOOKUP(K2080,'FIN CAL LOOKUP'!$A:$J,10,1),IF(I2080="Complete",VLOOKUP(J2080,'FIN CAL LOOKUP'!$A:$J,10,1),VLOOKUP(D2080,'FIN CAL LOOKUP'!$A:$J,10,1))),"Not Applicable")</f>
        <v>Q1, FY23</v>
      </c>
    </row>
    <row r="2081" spans="1:14" x14ac:dyDescent="0.25">
      <c r="A2081" t="s">
        <v>41</v>
      </c>
      <c r="B2081" t="s">
        <v>42</v>
      </c>
      <c r="C2081" t="s">
        <v>124</v>
      </c>
      <c r="D2081" s="3">
        <v>44816</v>
      </c>
      <c r="E2081" t="s">
        <v>465</v>
      </c>
      <c r="F2081" t="s">
        <v>466</v>
      </c>
      <c r="G2081" t="s">
        <v>467</v>
      </c>
      <c r="H2081" t="s">
        <v>7</v>
      </c>
      <c r="I2081" t="s">
        <v>5</v>
      </c>
      <c r="J2081" s="3"/>
      <c r="K2081" s="3">
        <v>44840</v>
      </c>
      <c r="M2081" s="8" t="str">
        <f>IFERROR(IF(I2081="Booked",VLOOKUP(K2081,'FIN CAL LOOKUP'!$A:$J,7,1),IF(I2081="Complete",VLOOKUP(J2081,'FIN CAL LOOKUP'!$A:$J,7,1),VLOOKUP(D2081,'FIN CAL LOOKUP'!$A:$J,7,1))),"Not Applicable")</f>
        <v>OCT, FY23</v>
      </c>
      <c r="N2081" s="8" t="str">
        <f>IFERROR(IF(I2081="Booked",VLOOKUP(K2081,'FIN CAL LOOKUP'!$A:$J,10,1),IF(I2081="Complete",VLOOKUP(J2081,'FIN CAL LOOKUP'!$A:$J,10,1),VLOOKUP(D2081,'FIN CAL LOOKUP'!$A:$J,10,1))),"Not Applicable")</f>
        <v>Q2, FY23</v>
      </c>
    </row>
    <row r="2082" spans="1:14" x14ac:dyDescent="0.25">
      <c r="A2082" t="s">
        <v>41</v>
      </c>
      <c r="B2082" t="s">
        <v>42</v>
      </c>
      <c r="C2082" t="s">
        <v>124</v>
      </c>
      <c r="D2082" s="3">
        <v>44816</v>
      </c>
      <c r="E2082" t="s">
        <v>468</v>
      </c>
      <c r="F2082" t="s">
        <v>468</v>
      </c>
      <c r="G2082" t="s">
        <v>469</v>
      </c>
      <c r="H2082" t="s">
        <v>4</v>
      </c>
      <c r="I2082" t="s">
        <v>17</v>
      </c>
      <c r="J2082" s="3">
        <v>45377</v>
      </c>
      <c r="K2082" s="3">
        <v>44840</v>
      </c>
      <c r="M2082" s="8" t="str">
        <f>IFERROR(IF(I2082="Booked",VLOOKUP(K2082,'FIN CAL LOOKUP'!$A:$J,7,1),IF(I2082="Complete",VLOOKUP(J2082,'FIN CAL LOOKUP'!$A:$J,7,1),VLOOKUP(D2082,'FIN CAL LOOKUP'!$A:$J,7,1))),"Not Applicable")</f>
        <v>APR, FY24</v>
      </c>
      <c r="N2082" s="8" t="str">
        <f>IFERROR(IF(I2082="Booked",VLOOKUP(K2082,'FIN CAL LOOKUP'!$A:$J,10,1),IF(I2082="Complete",VLOOKUP(J2082,'FIN CAL LOOKUP'!$A:$J,10,1),VLOOKUP(D2082,'FIN CAL LOOKUP'!$A:$J,10,1))),"Not Applicable")</f>
        <v>Q4, FY24</v>
      </c>
    </row>
    <row r="2083" spans="1:14" x14ac:dyDescent="0.25">
      <c r="A2083" t="s">
        <v>41</v>
      </c>
      <c r="B2083" t="s">
        <v>42</v>
      </c>
      <c r="C2083" t="s">
        <v>124</v>
      </c>
      <c r="D2083" s="3">
        <v>44816</v>
      </c>
      <c r="E2083" t="s">
        <v>468</v>
      </c>
      <c r="F2083" t="s">
        <v>468</v>
      </c>
      <c r="G2083" t="s">
        <v>469</v>
      </c>
      <c r="H2083" t="s">
        <v>7</v>
      </c>
      <c r="I2083" t="s">
        <v>17</v>
      </c>
      <c r="J2083" s="3">
        <v>45377</v>
      </c>
      <c r="K2083" s="3">
        <v>44840</v>
      </c>
      <c r="M2083" s="8" t="str">
        <f>IFERROR(IF(I2083="Booked",VLOOKUP(K2083,'FIN CAL LOOKUP'!$A:$J,7,1),IF(I2083="Complete",VLOOKUP(J2083,'FIN CAL LOOKUP'!$A:$J,7,1),VLOOKUP(D2083,'FIN CAL LOOKUP'!$A:$J,7,1))),"Not Applicable")</f>
        <v>APR, FY24</v>
      </c>
      <c r="N2083" s="8" t="str">
        <f>IFERROR(IF(I2083="Booked",VLOOKUP(K2083,'FIN CAL LOOKUP'!$A:$J,10,1),IF(I2083="Complete",VLOOKUP(J2083,'FIN CAL LOOKUP'!$A:$J,10,1),VLOOKUP(D2083,'FIN CAL LOOKUP'!$A:$J,10,1))),"Not Applicable")</f>
        <v>Q4, FY24</v>
      </c>
    </row>
    <row r="2084" spans="1:14" x14ac:dyDescent="0.25">
      <c r="A2084" t="s">
        <v>41</v>
      </c>
      <c r="B2084" t="s">
        <v>42</v>
      </c>
      <c r="C2084" t="s">
        <v>124</v>
      </c>
      <c r="D2084" s="3">
        <v>44816</v>
      </c>
      <c r="E2084" t="s">
        <v>470</v>
      </c>
      <c r="F2084" t="s">
        <v>471</v>
      </c>
      <c r="G2084" t="s">
        <v>1553</v>
      </c>
      <c r="H2084" t="s">
        <v>4</v>
      </c>
      <c r="I2084" t="s">
        <v>17</v>
      </c>
      <c r="J2084" s="3">
        <v>45090</v>
      </c>
      <c r="K2084" s="3">
        <v>44840</v>
      </c>
      <c r="M2084" s="8" t="str">
        <f>IFERROR(IF(I2084="Booked",VLOOKUP(K2084,'FIN CAL LOOKUP'!$A:$J,7,1),IF(I2084="Complete",VLOOKUP(J2084,'FIN CAL LOOKUP'!$A:$J,7,1),VLOOKUP(D2084,'FIN CAL LOOKUP'!$A:$J,7,1))),"Not Applicable")</f>
        <v>JUN, FY23</v>
      </c>
      <c r="N2084" s="8" t="str">
        <f>IFERROR(IF(I2084="Booked",VLOOKUP(K2084,'FIN CAL LOOKUP'!$A:$J,10,1),IF(I2084="Complete",VLOOKUP(J2084,'FIN CAL LOOKUP'!$A:$J,10,1),VLOOKUP(D2084,'FIN CAL LOOKUP'!$A:$J,10,1))),"Not Applicable")</f>
        <v>Q4, FY23</v>
      </c>
    </row>
    <row r="2085" spans="1:14" x14ac:dyDescent="0.25">
      <c r="A2085" t="s">
        <v>41</v>
      </c>
      <c r="B2085" t="s">
        <v>42</v>
      </c>
      <c r="C2085" t="s">
        <v>124</v>
      </c>
      <c r="D2085" s="3">
        <v>44816</v>
      </c>
      <c r="E2085" t="s">
        <v>470</v>
      </c>
      <c r="F2085" t="s">
        <v>471</v>
      </c>
      <c r="G2085" t="s">
        <v>1553</v>
      </c>
      <c r="H2085" t="s">
        <v>7</v>
      </c>
      <c r="I2085" t="s">
        <v>17</v>
      </c>
      <c r="J2085" s="3">
        <v>45090</v>
      </c>
      <c r="K2085" s="3">
        <v>44840</v>
      </c>
      <c r="M2085" s="8" t="str">
        <f>IFERROR(IF(I2085="Booked",VLOOKUP(K2085,'FIN CAL LOOKUP'!$A:$J,7,1),IF(I2085="Complete",VLOOKUP(J2085,'FIN CAL LOOKUP'!$A:$J,7,1),VLOOKUP(D2085,'FIN CAL LOOKUP'!$A:$J,7,1))),"Not Applicable")</f>
        <v>JUN, FY23</v>
      </c>
      <c r="N2085" s="8" t="str">
        <f>IFERROR(IF(I2085="Booked",VLOOKUP(K2085,'FIN CAL LOOKUP'!$A:$J,10,1),IF(I2085="Complete",VLOOKUP(J2085,'FIN CAL LOOKUP'!$A:$J,10,1),VLOOKUP(D2085,'FIN CAL LOOKUP'!$A:$J,10,1))),"Not Applicable")</f>
        <v>Q4, FY23</v>
      </c>
    </row>
    <row r="2086" spans="1:14" x14ac:dyDescent="0.25">
      <c r="A2086" t="s">
        <v>41</v>
      </c>
      <c r="B2086" t="s">
        <v>42</v>
      </c>
      <c r="C2086" t="s">
        <v>124</v>
      </c>
      <c r="D2086" s="3">
        <v>44816</v>
      </c>
      <c r="E2086" t="s">
        <v>472</v>
      </c>
      <c r="F2086" t="s">
        <v>473</v>
      </c>
      <c r="G2086" t="s">
        <v>474</v>
      </c>
      <c r="H2086" t="s">
        <v>4</v>
      </c>
      <c r="I2086" t="s">
        <v>17</v>
      </c>
      <c r="J2086" s="3">
        <v>45090</v>
      </c>
      <c r="K2086" s="3">
        <v>44840</v>
      </c>
      <c r="M2086" s="8" t="str">
        <f>IFERROR(IF(I2086="Booked",VLOOKUP(K2086,'FIN CAL LOOKUP'!$A:$J,7,1),IF(I2086="Complete",VLOOKUP(J2086,'FIN CAL LOOKUP'!$A:$J,7,1),VLOOKUP(D2086,'FIN CAL LOOKUP'!$A:$J,7,1))),"Not Applicable")</f>
        <v>JUN, FY23</v>
      </c>
      <c r="N2086" s="8" t="str">
        <f>IFERROR(IF(I2086="Booked",VLOOKUP(K2086,'FIN CAL LOOKUP'!$A:$J,10,1),IF(I2086="Complete",VLOOKUP(J2086,'FIN CAL LOOKUP'!$A:$J,10,1),VLOOKUP(D2086,'FIN CAL LOOKUP'!$A:$J,10,1))),"Not Applicable")</f>
        <v>Q4, FY23</v>
      </c>
    </row>
    <row r="2087" spans="1:14" x14ac:dyDescent="0.25">
      <c r="A2087" t="s">
        <v>41</v>
      </c>
      <c r="B2087" t="s">
        <v>42</v>
      </c>
      <c r="C2087" t="s">
        <v>124</v>
      </c>
      <c r="D2087" s="3">
        <v>44816</v>
      </c>
      <c r="E2087" t="s">
        <v>472</v>
      </c>
      <c r="F2087" t="s">
        <v>473</v>
      </c>
      <c r="G2087" t="s">
        <v>474</v>
      </c>
      <c r="H2087" t="s">
        <v>7</v>
      </c>
      <c r="I2087" t="s">
        <v>17</v>
      </c>
      <c r="J2087" s="3">
        <v>45090</v>
      </c>
      <c r="K2087" s="3">
        <v>44840</v>
      </c>
      <c r="M2087" s="8" t="str">
        <f>IFERROR(IF(I2087="Booked",VLOOKUP(K2087,'FIN CAL LOOKUP'!$A:$J,7,1),IF(I2087="Complete",VLOOKUP(J2087,'FIN CAL LOOKUP'!$A:$J,7,1),VLOOKUP(D2087,'FIN CAL LOOKUP'!$A:$J,7,1))),"Not Applicable")</f>
        <v>JUN, FY23</v>
      </c>
      <c r="N2087" s="8" t="str">
        <f>IFERROR(IF(I2087="Booked",VLOOKUP(K2087,'FIN CAL LOOKUP'!$A:$J,10,1),IF(I2087="Complete",VLOOKUP(J2087,'FIN CAL LOOKUP'!$A:$J,10,1),VLOOKUP(D2087,'FIN CAL LOOKUP'!$A:$J,10,1))),"Not Applicable")</f>
        <v>Q4, FY23</v>
      </c>
    </row>
    <row r="2088" spans="1:14" x14ac:dyDescent="0.25">
      <c r="A2088" t="s">
        <v>41</v>
      </c>
      <c r="B2088" t="s">
        <v>42</v>
      </c>
      <c r="C2088" t="s">
        <v>475</v>
      </c>
      <c r="D2088" s="3">
        <v>44816</v>
      </c>
      <c r="E2088" t="s">
        <v>476</v>
      </c>
      <c r="F2088" t="s">
        <v>477</v>
      </c>
      <c r="G2088" t="s">
        <v>478</v>
      </c>
      <c r="H2088" t="s">
        <v>4</v>
      </c>
      <c r="I2088" t="s">
        <v>17</v>
      </c>
      <c r="J2088" s="3">
        <v>45090</v>
      </c>
      <c r="K2088" s="3">
        <v>44840</v>
      </c>
      <c r="M2088" s="8" t="str">
        <f>IFERROR(IF(I2088="Booked",VLOOKUP(K2088,'FIN CAL LOOKUP'!$A:$J,7,1),IF(I2088="Complete",VLOOKUP(J2088,'FIN CAL LOOKUP'!$A:$J,7,1),VLOOKUP(D2088,'FIN CAL LOOKUP'!$A:$J,7,1))),"Not Applicable")</f>
        <v>JUN, FY23</v>
      </c>
      <c r="N2088" s="8" t="str">
        <f>IFERROR(IF(I2088="Booked",VLOOKUP(K2088,'FIN CAL LOOKUP'!$A:$J,10,1),IF(I2088="Complete",VLOOKUP(J2088,'FIN CAL LOOKUP'!$A:$J,10,1),VLOOKUP(D2088,'FIN CAL LOOKUP'!$A:$J,10,1))),"Not Applicable")</f>
        <v>Q4, FY23</v>
      </c>
    </row>
    <row r="2089" spans="1:14" x14ac:dyDescent="0.25">
      <c r="A2089" t="s">
        <v>41</v>
      </c>
      <c r="B2089" t="s">
        <v>42</v>
      </c>
      <c r="C2089" t="s">
        <v>475</v>
      </c>
      <c r="D2089" s="3">
        <v>44816</v>
      </c>
      <c r="E2089" t="s">
        <v>476</v>
      </c>
      <c r="F2089" t="s">
        <v>477</v>
      </c>
      <c r="G2089" t="s">
        <v>478</v>
      </c>
      <c r="H2089" t="s">
        <v>7</v>
      </c>
      <c r="I2089" t="s">
        <v>17</v>
      </c>
      <c r="J2089" s="3">
        <v>45090</v>
      </c>
      <c r="K2089" s="3">
        <v>44840</v>
      </c>
      <c r="M2089" s="8" t="str">
        <f>IFERROR(IF(I2089="Booked",VLOOKUP(K2089,'FIN CAL LOOKUP'!$A:$J,7,1),IF(I2089="Complete",VLOOKUP(J2089,'FIN CAL LOOKUP'!$A:$J,7,1),VLOOKUP(D2089,'FIN CAL LOOKUP'!$A:$J,7,1))),"Not Applicable")</f>
        <v>JUN, FY23</v>
      </c>
      <c r="N2089" s="8" t="str">
        <f>IFERROR(IF(I2089="Booked",VLOOKUP(K2089,'FIN CAL LOOKUP'!$A:$J,10,1),IF(I2089="Complete",VLOOKUP(J2089,'FIN CAL LOOKUP'!$A:$J,10,1),VLOOKUP(D2089,'FIN CAL LOOKUP'!$A:$J,10,1))),"Not Applicable")</f>
        <v>Q4, FY23</v>
      </c>
    </row>
    <row r="2090" spans="1:14" x14ac:dyDescent="0.25">
      <c r="A2090" t="s">
        <v>41</v>
      </c>
      <c r="B2090" t="s">
        <v>42</v>
      </c>
      <c r="C2090" t="s">
        <v>475</v>
      </c>
      <c r="D2090" s="3">
        <v>44816</v>
      </c>
      <c r="E2090" t="s">
        <v>476</v>
      </c>
      <c r="F2090" t="s">
        <v>477</v>
      </c>
      <c r="G2090" t="s">
        <v>478</v>
      </c>
      <c r="H2090" t="s">
        <v>1366</v>
      </c>
      <c r="I2090" t="s">
        <v>17</v>
      </c>
      <c r="J2090" s="3">
        <v>45387</v>
      </c>
      <c r="K2090" s="3">
        <v>45373</v>
      </c>
      <c r="M2090" s="8" t="str">
        <f>IFERROR(IF(I2090="Booked",VLOOKUP(K2090,'FIN CAL LOOKUP'!$A:$J,7,1),IF(I2090="Complete",VLOOKUP(J2090,'FIN CAL LOOKUP'!$A:$J,7,1),VLOOKUP(D2090,'FIN CAL LOOKUP'!$A:$J,7,1))),"Not Applicable")</f>
        <v>APR, FY24</v>
      </c>
      <c r="N2090" s="8" t="str">
        <f>IFERROR(IF(I2090="Booked",VLOOKUP(K2090,'FIN CAL LOOKUP'!$A:$J,10,1),IF(I2090="Complete",VLOOKUP(J2090,'FIN CAL LOOKUP'!$A:$J,10,1),VLOOKUP(D2090,'FIN CAL LOOKUP'!$A:$J,10,1))),"Not Applicable")</f>
        <v>Q4, FY24</v>
      </c>
    </row>
    <row r="2091" spans="1:14" x14ac:dyDescent="0.25">
      <c r="A2091" t="s">
        <v>41</v>
      </c>
      <c r="B2091" t="s">
        <v>42</v>
      </c>
      <c r="C2091" t="s">
        <v>475</v>
      </c>
      <c r="D2091" s="3">
        <v>44816</v>
      </c>
      <c r="E2091" t="s">
        <v>476</v>
      </c>
      <c r="F2091" t="s">
        <v>477</v>
      </c>
      <c r="G2091" t="s">
        <v>478</v>
      </c>
      <c r="H2091" t="s">
        <v>1367</v>
      </c>
      <c r="I2091" t="s">
        <v>17</v>
      </c>
      <c r="J2091" s="3">
        <v>45387</v>
      </c>
      <c r="K2091" s="3">
        <v>45373</v>
      </c>
      <c r="M2091" s="8" t="str">
        <f>IFERROR(IF(I2091="Booked",VLOOKUP(K2091,'FIN CAL LOOKUP'!$A:$J,7,1),IF(I2091="Complete",VLOOKUP(J2091,'FIN CAL LOOKUP'!$A:$J,7,1),VLOOKUP(D2091,'FIN CAL LOOKUP'!$A:$J,7,1))),"Not Applicable")</f>
        <v>APR, FY24</v>
      </c>
      <c r="N2091" s="8" t="str">
        <f>IFERROR(IF(I2091="Booked",VLOOKUP(K2091,'FIN CAL LOOKUP'!$A:$J,10,1),IF(I2091="Complete",VLOOKUP(J2091,'FIN CAL LOOKUP'!$A:$J,10,1),VLOOKUP(D2091,'FIN CAL LOOKUP'!$A:$J,10,1))),"Not Applicable")</f>
        <v>Q4, FY24</v>
      </c>
    </row>
    <row r="2092" spans="1:14" x14ac:dyDescent="0.25">
      <c r="A2092" t="s">
        <v>41</v>
      </c>
      <c r="B2092" t="s">
        <v>42</v>
      </c>
      <c r="C2092" t="s">
        <v>475</v>
      </c>
      <c r="D2092" s="3">
        <v>44816</v>
      </c>
      <c r="E2092" t="s">
        <v>476</v>
      </c>
      <c r="F2092" t="s">
        <v>477</v>
      </c>
      <c r="G2092" t="s">
        <v>478</v>
      </c>
      <c r="H2092" t="s">
        <v>1368</v>
      </c>
      <c r="I2092" t="s">
        <v>17</v>
      </c>
      <c r="J2092" s="3">
        <v>45387</v>
      </c>
      <c r="K2092" s="3">
        <v>45373</v>
      </c>
      <c r="M2092" s="8" t="str">
        <f>IFERROR(IF(I2092="Booked",VLOOKUP(K2092,'FIN CAL LOOKUP'!$A:$J,7,1),IF(I2092="Complete",VLOOKUP(J2092,'FIN CAL LOOKUP'!$A:$J,7,1),VLOOKUP(D2092,'FIN CAL LOOKUP'!$A:$J,7,1))),"Not Applicable")</f>
        <v>APR, FY24</v>
      </c>
      <c r="N2092" s="8" t="str">
        <f>IFERROR(IF(I2092="Booked",VLOOKUP(K2092,'FIN CAL LOOKUP'!$A:$J,10,1),IF(I2092="Complete",VLOOKUP(J2092,'FIN CAL LOOKUP'!$A:$J,10,1),VLOOKUP(D2092,'FIN CAL LOOKUP'!$A:$J,10,1))),"Not Applicable")</f>
        <v>Q4, FY24</v>
      </c>
    </row>
    <row r="2093" spans="1:14" x14ac:dyDescent="0.25">
      <c r="A2093" t="s">
        <v>41</v>
      </c>
      <c r="B2093" t="s">
        <v>42</v>
      </c>
      <c r="C2093" t="s">
        <v>475</v>
      </c>
      <c r="D2093" s="3">
        <v>44816</v>
      </c>
      <c r="E2093" t="s">
        <v>476</v>
      </c>
      <c r="F2093" t="s">
        <v>477</v>
      </c>
      <c r="G2093" t="s">
        <v>478</v>
      </c>
      <c r="H2093" t="s">
        <v>1369</v>
      </c>
      <c r="I2093" t="s">
        <v>17</v>
      </c>
      <c r="J2093" s="3">
        <v>45387</v>
      </c>
      <c r="K2093" s="3">
        <v>45373</v>
      </c>
      <c r="M2093" s="8" t="str">
        <f>IFERROR(IF(I2093="Booked",VLOOKUP(K2093,'FIN CAL LOOKUP'!$A:$J,7,1),IF(I2093="Complete",VLOOKUP(J2093,'FIN CAL LOOKUP'!$A:$J,7,1),VLOOKUP(D2093,'FIN CAL LOOKUP'!$A:$J,7,1))),"Not Applicable")</f>
        <v>APR, FY24</v>
      </c>
      <c r="N2093" s="8" t="str">
        <f>IFERROR(IF(I2093="Booked",VLOOKUP(K2093,'FIN CAL LOOKUP'!$A:$J,10,1),IF(I2093="Complete",VLOOKUP(J2093,'FIN CAL LOOKUP'!$A:$J,10,1),VLOOKUP(D2093,'FIN CAL LOOKUP'!$A:$J,10,1))),"Not Applicable")</f>
        <v>Q4, FY24</v>
      </c>
    </row>
    <row r="2094" spans="1:14" x14ac:dyDescent="0.25">
      <c r="A2094" t="s">
        <v>41</v>
      </c>
      <c r="B2094" t="s">
        <v>42</v>
      </c>
      <c r="C2094" t="s">
        <v>475</v>
      </c>
      <c r="D2094" s="3">
        <v>44816</v>
      </c>
      <c r="E2094" t="s">
        <v>476</v>
      </c>
      <c r="F2094" t="s">
        <v>477</v>
      </c>
      <c r="G2094" t="s">
        <v>478</v>
      </c>
      <c r="H2094" t="s">
        <v>1370</v>
      </c>
      <c r="I2094" t="s">
        <v>17</v>
      </c>
      <c r="J2094" s="3">
        <v>45387</v>
      </c>
      <c r="K2094" s="3">
        <v>45373</v>
      </c>
      <c r="M2094" s="8" t="str">
        <f>IFERROR(IF(I2094="Booked",VLOOKUP(K2094,'FIN CAL LOOKUP'!$A:$J,7,1),IF(I2094="Complete",VLOOKUP(J2094,'FIN CAL LOOKUP'!$A:$J,7,1),VLOOKUP(D2094,'FIN CAL LOOKUP'!$A:$J,7,1))),"Not Applicable")</f>
        <v>APR, FY24</v>
      </c>
      <c r="N2094" s="8" t="str">
        <f>IFERROR(IF(I2094="Booked",VLOOKUP(K2094,'FIN CAL LOOKUP'!$A:$J,10,1),IF(I2094="Complete",VLOOKUP(J2094,'FIN CAL LOOKUP'!$A:$J,10,1),VLOOKUP(D2094,'FIN CAL LOOKUP'!$A:$J,10,1))),"Not Applicable")</f>
        <v>Q4, FY24</v>
      </c>
    </row>
    <row r="2095" spans="1:14" x14ac:dyDescent="0.25">
      <c r="A2095" t="s">
        <v>41</v>
      </c>
      <c r="B2095" t="s">
        <v>42</v>
      </c>
      <c r="C2095" t="s">
        <v>475</v>
      </c>
      <c r="D2095" s="3">
        <v>44816</v>
      </c>
      <c r="E2095" t="s">
        <v>476</v>
      </c>
      <c r="F2095" t="s">
        <v>477</v>
      </c>
      <c r="G2095" t="s">
        <v>478</v>
      </c>
      <c r="H2095" t="s">
        <v>8</v>
      </c>
      <c r="I2095" t="s">
        <v>17</v>
      </c>
      <c r="J2095" s="3">
        <v>45387</v>
      </c>
      <c r="K2095" s="3">
        <v>45373</v>
      </c>
      <c r="M2095" s="8" t="str">
        <f>IFERROR(IF(I2095="Booked",VLOOKUP(K2095,'FIN CAL LOOKUP'!$A:$J,7,1),IF(I2095="Complete",VLOOKUP(J2095,'FIN CAL LOOKUP'!$A:$J,7,1),VLOOKUP(D2095,'FIN CAL LOOKUP'!$A:$J,7,1))),"Not Applicable")</f>
        <v>APR, FY24</v>
      </c>
      <c r="N2095" s="8" t="str">
        <f>IFERROR(IF(I2095="Booked",VLOOKUP(K2095,'FIN CAL LOOKUP'!$A:$J,10,1),IF(I2095="Complete",VLOOKUP(J2095,'FIN CAL LOOKUP'!$A:$J,10,1),VLOOKUP(D2095,'FIN CAL LOOKUP'!$A:$J,10,1))),"Not Applicable")</f>
        <v>Q4, FY24</v>
      </c>
    </row>
    <row r="2096" spans="1:14" x14ac:dyDescent="0.25">
      <c r="A2096" t="s">
        <v>41</v>
      </c>
      <c r="B2096" t="s">
        <v>42</v>
      </c>
      <c r="C2096" t="s">
        <v>475</v>
      </c>
      <c r="D2096" s="3">
        <v>44816</v>
      </c>
      <c r="E2096" t="s">
        <v>476</v>
      </c>
      <c r="F2096" t="s">
        <v>477</v>
      </c>
      <c r="G2096" t="s">
        <v>478</v>
      </c>
      <c r="H2096" t="s">
        <v>9</v>
      </c>
      <c r="I2096" t="s">
        <v>17</v>
      </c>
      <c r="J2096" s="3">
        <v>45387</v>
      </c>
      <c r="K2096" s="3">
        <v>45373</v>
      </c>
      <c r="M2096" s="8" t="str">
        <f>IFERROR(IF(I2096="Booked",VLOOKUP(K2096,'FIN CAL LOOKUP'!$A:$J,7,1),IF(I2096="Complete",VLOOKUP(J2096,'FIN CAL LOOKUP'!$A:$J,7,1),VLOOKUP(D2096,'FIN CAL LOOKUP'!$A:$J,7,1))),"Not Applicable")</f>
        <v>APR, FY24</v>
      </c>
      <c r="N2096" s="8" t="str">
        <f>IFERROR(IF(I2096="Booked",VLOOKUP(K2096,'FIN CAL LOOKUP'!$A:$J,10,1),IF(I2096="Complete",VLOOKUP(J2096,'FIN CAL LOOKUP'!$A:$J,10,1),VLOOKUP(D2096,'FIN CAL LOOKUP'!$A:$J,10,1))),"Not Applicable")</f>
        <v>Q4, FY24</v>
      </c>
    </row>
    <row r="2097" spans="1:14" x14ac:dyDescent="0.25">
      <c r="A2097" t="s">
        <v>41</v>
      </c>
      <c r="B2097" t="s">
        <v>42</v>
      </c>
      <c r="C2097" t="s">
        <v>475</v>
      </c>
      <c r="D2097" s="3">
        <v>44816</v>
      </c>
      <c r="E2097" t="s">
        <v>476</v>
      </c>
      <c r="F2097" t="s">
        <v>477</v>
      </c>
      <c r="G2097" t="s">
        <v>478</v>
      </c>
      <c r="H2097" t="s">
        <v>10</v>
      </c>
      <c r="I2097" t="s">
        <v>17</v>
      </c>
      <c r="J2097" s="3">
        <v>45387</v>
      </c>
      <c r="K2097" s="3">
        <v>45373</v>
      </c>
      <c r="M2097" s="8" t="str">
        <f>IFERROR(IF(I2097="Booked",VLOOKUP(K2097,'FIN CAL LOOKUP'!$A:$J,7,1),IF(I2097="Complete",VLOOKUP(J2097,'FIN CAL LOOKUP'!$A:$J,7,1),VLOOKUP(D2097,'FIN CAL LOOKUP'!$A:$J,7,1))),"Not Applicable")</f>
        <v>APR, FY24</v>
      </c>
      <c r="N2097" s="8" t="str">
        <f>IFERROR(IF(I2097="Booked",VLOOKUP(K2097,'FIN CAL LOOKUP'!$A:$J,10,1),IF(I2097="Complete",VLOOKUP(J2097,'FIN CAL LOOKUP'!$A:$J,10,1),VLOOKUP(D2097,'FIN CAL LOOKUP'!$A:$J,10,1))),"Not Applicable")</f>
        <v>Q4, FY24</v>
      </c>
    </row>
    <row r="2098" spans="1:14" x14ac:dyDescent="0.25">
      <c r="A2098" t="s">
        <v>41</v>
      </c>
      <c r="B2098" t="s">
        <v>42</v>
      </c>
      <c r="C2098" t="s">
        <v>475</v>
      </c>
      <c r="D2098" s="3">
        <v>44816</v>
      </c>
      <c r="E2098" t="s">
        <v>476</v>
      </c>
      <c r="F2098" t="s">
        <v>477</v>
      </c>
      <c r="G2098" t="s">
        <v>478</v>
      </c>
      <c r="H2098" t="s">
        <v>11</v>
      </c>
      <c r="I2098" t="s">
        <v>17</v>
      </c>
      <c r="J2098" s="3">
        <v>45387</v>
      </c>
      <c r="K2098" s="3">
        <v>45373</v>
      </c>
      <c r="M2098" s="8" t="str">
        <f>IFERROR(IF(I2098="Booked",VLOOKUP(K2098,'FIN CAL LOOKUP'!$A:$J,7,1),IF(I2098="Complete",VLOOKUP(J2098,'FIN CAL LOOKUP'!$A:$J,7,1),VLOOKUP(D2098,'FIN CAL LOOKUP'!$A:$J,7,1))),"Not Applicable")</f>
        <v>APR, FY24</v>
      </c>
      <c r="N2098" s="8" t="str">
        <f>IFERROR(IF(I2098="Booked",VLOOKUP(K2098,'FIN CAL LOOKUP'!$A:$J,10,1),IF(I2098="Complete",VLOOKUP(J2098,'FIN CAL LOOKUP'!$A:$J,10,1),VLOOKUP(D2098,'FIN CAL LOOKUP'!$A:$J,10,1))),"Not Applicable")</f>
        <v>Q4, FY24</v>
      </c>
    </row>
    <row r="2099" spans="1:14" x14ac:dyDescent="0.25">
      <c r="A2099" t="s">
        <v>12</v>
      </c>
      <c r="B2099" t="s">
        <v>51</v>
      </c>
      <c r="C2099" t="s">
        <v>14</v>
      </c>
      <c r="D2099" s="3">
        <v>44809</v>
      </c>
      <c r="E2099" t="s">
        <v>479</v>
      </c>
      <c r="F2099" t="s">
        <v>480</v>
      </c>
      <c r="G2099" t="s">
        <v>481</v>
      </c>
      <c r="H2099" t="s">
        <v>4</v>
      </c>
      <c r="I2099" t="s">
        <v>17</v>
      </c>
      <c r="J2099" s="3">
        <v>44846</v>
      </c>
      <c r="K2099" s="3">
        <v>44824</v>
      </c>
      <c r="M2099" s="8" t="str">
        <f>IFERROR(IF(I2099="Booked",VLOOKUP(K2099,'FIN CAL LOOKUP'!$A:$J,7,1),IF(I2099="Complete",VLOOKUP(J2099,'FIN CAL LOOKUP'!$A:$J,7,1),VLOOKUP(D2099,'FIN CAL LOOKUP'!$A:$J,7,1))),"Not Applicable")</f>
        <v>OCT, FY23</v>
      </c>
      <c r="N2099" s="8" t="str">
        <f>IFERROR(IF(I2099="Booked",VLOOKUP(K2099,'FIN CAL LOOKUP'!$A:$J,10,1),IF(I2099="Complete",VLOOKUP(J2099,'FIN CAL LOOKUP'!$A:$J,10,1),VLOOKUP(D2099,'FIN CAL LOOKUP'!$A:$J,10,1))),"Not Applicable")</f>
        <v>Q2, FY23</v>
      </c>
    </row>
    <row r="2100" spans="1:14" x14ac:dyDescent="0.25">
      <c r="A2100" t="s">
        <v>12</v>
      </c>
      <c r="B2100" t="s">
        <v>51</v>
      </c>
      <c r="C2100" t="s">
        <v>14</v>
      </c>
      <c r="D2100" s="3">
        <v>44809</v>
      </c>
      <c r="E2100" t="s">
        <v>479</v>
      </c>
      <c r="F2100" t="s">
        <v>480</v>
      </c>
      <c r="G2100" t="s">
        <v>481</v>
      </c>
      <c r="H2100" t="s">
        <v>7</v>
      </c>
      <c r="I2100" t="s">
        <v>17</v>
      </c>
      <c r="J2100" s="3">
        <v>44846</v>
      </c>
      <c r="K2100" s="3">
        <v>44824</v>
      </c>
      <c r="M2100" s="8" t="str">
        <f>IFERROR(IF(I2100="Booked",VLOOKUP(K2100,'FIN CAL LOOKUP'!$A:$J,7,1),IF(I2100="Complete",VLOOKUP(J2100,'FIN CAL LOOKUP'!$A:$J,7,1),VLOOKUP(D2100,'FIN CAL LOOKUP'!$A:$J,7,1))),"Not Applicable")</f>
        <v>OCT, FY23</v>
      </c>
      <c r="N2100" s="8" t="str">
        <f>IFERROR(IF(I2100="Booked",VLOOKUP(K2100,'FIN CAL LOOKUP'!$A:$J,10,1),IF(I2100="Complete",VLOOKUP(J2100,'FIN CAL LOOKUP'!$A:$J,10,1),VLOOKUP(D2100,'FIN CAL LOOKUP'!$A:$J,10,1))),"Not Applicable")</f>
        <v>Q2, FY23</v>
      </c>
    </row>
    <row r="2101" spans="1:14" x14ac:dyDescent="0.25">
      <c r="A2101" t="s">
        <v>12</v>
      </c>
      <c r="B2101" t="s">
        <v>51</v>
      </c>
      <c r="C2101" t="s">
        <v>14</v>
      </c>
      <c r="D2101" s="3">
        <v>44809</v>
      </c>
      <c r="E2101" t="s">
        <v>479</v>
      </c>
      <c r="F2101" t="s">
        <v>480</v>
      </c>
      <c r="G2101" t="s">
        <v>481</v>
      </c>
      <c r="H2101" t="s">
        <v>1366</v>
      </c>
      <c r="I2101" t="s">
        <v>5</v>
      </c>
      <c r="J2101" s="3"/>
      <c r="K2101" s="3">
        <v>45351</v>
      </c>
      <c r="M2101" s="8" t="str">
        <f>IFERROR(IF(I2101="Booked",VLOOKUP(K2101,'FIN CAL LOOKUP'!$A:$J,7,1),IF(I2101="Complete",VLOOKUP(J2101,'FIN CAL LOOKUP'!$A:$J,7,1),VLOOKUP(D2101,'FIN CAL LOOKUP'!$A:$J,7,1))),"Not Applicable")</f>
        <v>MAR, FY24</v>
      </c>
      <c r="N2101" s="8" t="str">
        <f>IFERROR(IF(I2101="Booked",VLOOKUP(K2101,'FIN CAL LOOKUP'!$A:$J,10,1),IF(I2101="Complete",VLOOKUP(J2101,'FIN CAL LOOKUP'!$A:$J,10,1),VLOOKUP(D2101,'FIN CAL LOOKUP'!$A:$J,10,1))),"Not Applicable")</f>
        <v>Q3, FY24</v>
      </c>
    </row>
    <row r="2102" spans="1:14" x14ac:dyDescent="0.25">
      <c r="A2102" t="s">
        <v>12</v>
      </c>
      <c r="B2102" t="s">
        <v>51</v>
      </c>
      <c r="C2102" t="s">
        <v>14</v>
      </c>
      <c r="D2102" s="3">
        <v>44809</v>
      </c>
      <c r="E2102" t="s">
        <v>479</v>
      </c>
      <c r="F2102" t="s">
        <v>480</v>
      </c>
      <c r="G2102" t="s">
        <v>481</v>
      </c>
      <c r="H2102" t="s">
        <v>1367</v>
      </c>
      <c r="I2102" t="s">
        <v>5</v>
      </c>
      <c r="J2102" s="3"/>
      <c r="K2102" s="3">
        <v>45351</v>
      </c>
      <c r="M2102" s="8" t="str">
        <f>IFERROR(IF(I2102="Booked",VLOOKUP(K2102,'FIN CAL LOOKUP'!$A:$J,7,1),IF(I2102="Complete",VLOOKUP(J2102,'FIN CAL LOOKUP'!$A:$J,7,1),VLOOKUP(D2102,'FIN CAL LOOKUP'!$A:$J,7,1))),"Not Applicable")</f>
        <v>MAR, FY24</v>
      </c>
      <c r="N2102" s="8" t="str">
        <f>IFERROR(IF(I2102="Booked",VLOOKUP(K2102,'FIN CAL LOOKUP'!$A:$J,10,1),IF(I2102="Complete",VLOOKUP(J2102,'FIN CAL LOOKUP'!$A:$J,10,1),VLOOKUP(D2102,'FIN CAL LOOKUP'!$A:$J,10,1))),"Not Applicable")</f>
        <v>Q3, FY24</v>
      </c>
    </row>
    <row r="2103" spans="1:14" x14ac:dyDescent="0.25">
      <c r="A2103" t="s">
        <v>12</v>
      </c>
      <c r="B2103" t="s">
        <v>51</v>
      </c>
      <c r="C2103" t="s">
        <v>14</v>
      </c>
      <c r="D2103" s="3">
        <v>44809</v>
      </c>
      <c r="E2103" t="s">
        <v>479</v>
      </c>
      <c r="F2103" t="s">
        <v>480</v>
      </c>
      <c r="G2103" t="s">
        <v>481</v>
      </c>
      <c r="H2103" t="s">
        <v>1368</v>
      </c>
      <c r="I2103" t="s">
        <v>5</v>
      </c>
      <c r="J2103" s="3"/>
      <c r="K2103" s="3">
        <v>45351</v>
      </c>
      <c r="M2103" s="8" t="str">
        <f>IFERROR(IF(I2103="Booked",VLOOKUP(K2103,'FIN CAL LOOKUP'!$A:$J,7,1),IF(I2103="Complete",VLOOKUP(J2103,'FIN CAL LOOKUP'!$A:$J,7,1),VLOOKUP(D2103,'FIN CAL LOOKUP'!$A:$J,7,1))),"Not Applicable")</f>
        <v>MAR, FY24</v>
      </c>
      <c r="N2103" s="8" t="str">
        <f>IFERROR(IF(I2103="Booked",VLOOKUP(K2103,'FIN CAL LOOKUP'!$A:$J,10,1),IF(I2103="Complete",VLOOKUP(J2103,'FIN CAL LOOKUP'!$A:$J,10,1),VLOOKUP(D2103,'FIN CAL LOOKUP'!$A:$J,10,1))),"Not Applicable")</f>
        <v>Q3, FY24</v>
      </c>
    </row>
    <row r="2104" spans="1:14" x14ac:dyDescent="0.25">
      <c r="A2104" t="s">
        <v>12</v>
      </c>
      <c r="B2104" t="s">
        <v>51</v>
      </c>
      <c r="C2104" t="s">
        <v>14</v>
      </c>
      <c r="D2104" s="3">
        <v>44809</v>
      </c>
      <c r="E2104" t="s">
        <v>479</v>
      </c>
      <c r="F2104" t="s">
        <v>480</v>
      </c>
      <c r="G2104" t="s">
        <v>481</v>
      </c>
      <c r="H2104" t="s">
        <v>1369</v>
      </c>
      <c r="I2104" t="s">
        <v>5</v>
      </c>
      <c r="J2104" s="3"/>
      <c r="K2104" s="3">
        <v>45351</v>
      </c>
      <c r="M2104" s="8" t="str">
        <f>IFERROR(IF(I2104="Booked",VLOOKUP(K2104,'FIN CAL LOOKUP'!$A:$J,7,1),IF(I2104="Complete",VLOOKUP(J2104,'FIN CAL LOOKUP'!$A:$J,7,1),VLOOKUP(D2104,'FIN CAL LOOKUP'!$A:$J,7,1))),"Not Applicable")</f>
        <v>MAR, FY24</v>
      </c>
      <c r="N2104" s="8" t="str">
        <f>IFERROR(IF(I2104="Booked",VLOOKUP(K2104,'FIN CAL LOOKUP'!$A:$J,10,1),IF(I2104="Complete",VLOOKUP(J2104,'FIN CAL LOOKUP'!$A:$J,10,1),VLOOKUP(D2104,'FIN CAL LOOKUP'!$A:$J,10,1))),"Not Applicable")</f>
        <v>Q3, FY24</v>
      </c>
    </row>
    <row r="2105" spans="1:14" x14ac:dyDescent="0.25">
      <c r="A2105" t="s">
        <v>12</v>
      </c>
      <c r="B2105" t="s">
        <v>51</v>
      </c>
      <c r="C2105" t="s">
        <v>14</v>
      </c>
      <c r="D2105" s="3">
        <v>44809</v>
      </c>
      <c r="E2105" t="s">
        <v>479</v>
      </c>
      <c r="F2105" t="s">
        <v>480</v>
      </c>
      <c r="G2105" t="s">
        <v>481</v>
      </c>
      <c r="H2105" t="s">
        <v>1370</v>
      </c>
      <c r="I2105" t="s">
        <v>5</v>
      </c>
      <c r="J2105" s="3"/>
      <c r="K2105" s="3">
        <v>45351</v>
      </c>
      <c r="M2105" s="8" t="str">
        <f>IFERROR(IF(I2105="Booked",VLOOKUP(K2105,'FIN CAL LOOKUP'!$A:$J,7,1),IF(I2105="Complete",VLOOKUP(J2105,'FIN CAL LOOKUP'!$A:$J,7,1),VLOOKUP(D2105,'FIN CAL LOOKUP'!$A:$J,7,1))),"Not Applicable")</f>
        <v>MAR, FY24</v>
      </c>
      <c r="N2105" s="8" t="str">
        <f>IFERROR(IF(I2105="Booked",VLOOKUP(K2105,'FIN CAL LOOKUP'!$A:$J,10,1),IF(I2105="Complete",VLOOKUP(J2105,'FIN CAL LOOKUP'!$A:$J,10,1),VLOOKUP(D2105,'FIN CAL LOOKUP'!$A:$J,10,1))),"Not Applicable")</f>
        <v>Q3, FY24</v>
      </c>
    </row>
    <row r="2106" spans="1:14" x14ac:dyDescent="0.25">
      <c r="A2106" t="s">
        <v>12</v>
      </c>
      <c r="B2106" t="s">
        <v>51</v>
      </c>
      <c r="C2106" t="s">
        <v>14</v>
      </c>
      <c r="D2106" s="3">
        <v>44809</v>
      </c>
      <c r="E2106" t="s">
        <v>479</v>
      </c>
      <c r="F2106" t="s">
        <v>480</v>
      </c>
      <c r="G2106" t="s">
        <v>481</v>
      </c>
      <c r="H2106" t="s">
        <v>8</v>
      </c>
      <c r="I2106" t="s">
        <v>17</v>
      </c>
      <c r="J2106" s="3">
        <v>44837</v>
      </c>
      <c r="K2106" s="3">
        <v>44814</v>
      </c>
      <c r="M2106" s="8" t="str">
        <f>IFERROR(IF(I2106="Booked",VLOOKUP(K2106,'FIN CAL LOOKUP'!$A:$J,7,1),IF(I2106="Complete",VLOOKUP(J2106,'FIN CAL LOOKUP'!$A:$J,7,1),VLOOKUP(D2106,'FIN CAL LOOKUP'!$A:$J,7,1))),"Not Applicable")</f>
        <v>OCT, FY23</v>
      </c>
      <c r="N2106" s="8" t="str">
        <f>IFERROR(IF(I2106="Booked",VLOOKUP(K2106,'FIN CAL LOOKUP'!$A:$J,10,1),IF(I2106="Complete",VLOOKUP(J2106,'FIN CAL LOOKUP'!$A:$J,10,1),VLOOKUP(D2106,'FIN CAL LOOKUP'!$A:$J,10,1))),"Not Applicable")</f>
        <v>Q2, FY23</v>
      </c>
    </row>
    <row r="2107" spans="1:14" x14ac:dyDescent="0.25">
      <c r="A2107" t="s">
        <v>12</v>
      </c>
      <c r="B2107" t="s">
        <v>51</v>
      </c>
      <c r="C2107" t="s">
        <v>14</v>
      </c>
      <c r="D2107" s="3">
        <v>44809</v>
      </c>
      <c r="E2107" t="s">
        <v>479</v>
      </c>
      <c r="F2107" t="s">
        <v>480</v>
      </c>
      <c r="G2107" t="s">
        <v>481</v>
      </c>
      <c r="H2107" t="s">
        <v>9</v>
      </c>
      <c r="I2107" t="s">
        <v>17</v>
      </c>
      <c r="J2107" s="3">
        <v>44931</v>
      </c>
      <c r="K2107" s="3">
        <v>44814</v>
      </c>
      <c r="M2107" s="8" t="str">
        <f>IFERROR(IF(I2107="Booked",VLOOKUP(K2107,'FIN CAL LOOKUP'!$A:$J,7,1),IF(I2107="Complete",VLOOKUP(J2107,'FIN CAL LOOKUP'!$A:$J,7,1),VLOOKUP(D2107,'FIN CAL LOOKUP'!$A:$J,7,1))),"Not Applicable")</f>
        <v>JAN, FY23</v>
      </c>
      <c r="N2107" s="8" t="str">
        <f>IFERROR(IF(I2107="Booked",VLOOKUP(K2107,'FIN CAL LOOKUP'!$A:$J,10,1),IF(I2107="Complete",VLOOKUP(J2107,'FIN CAL LOOKUP'!$A:$J,10,1),VLOOKUP(D2107,'FIN CAL LOOKUP'!$A:$J,10,1))),"Not Applicable")</f>
        <v>Q3, FY23</v>
      </c>
    </row>
    <row r="2108" spans="1:14" x14ac:dyDescent="0.25">
      <c r="A2108" t="s">
        <v>12</v>
      </c>
      <c r="B2108" t="s">
        <v>51</v>
      </c>
      <c r="C2108" t="s">
        <v>14</v>
      </c>
      <c r="D2108" s="3">
        <v>44809</v>
      </c>
      <c r="E2108" t="s">
        <v>479</v>
      </c>
      <c r="F2108" t="s">
        <v>480</v>
      </c>
      <c r="G2108" t="s">
        <v>481</v>
      </c>
      <c r="H2108" t="s">
        <v>10</v>
      </c>
      <c r="I2108" t="s">
        <v>17</v>
      </c>
      <c r="J2108" s="3">
        <v>44837</v>
      </c>
      <c r="K2108" s="3">
        <v>44814</v>
      </c>
      <c r="M2108" s="8" t="str">
        <f>IFERROR(IF(I2108="Booked",VLOOKUP(K2108,'FIN CAL LOOKUP'!$A:$J,7,1),IF(I2108="Complete",VLOOKUP(J2108,'FIN CAL LOOKUP'!$A:$J,7,1),VLOOKUP(D2108,'FIN CAL LOOKUP'!$A:$J,7,1))),"Not Applicable")</f>
        <v>OCT, FY23</v>
      </c>
      <c r="N2108" s="8" t="str">
        <f>IFERROR(IF(I2108="Booked",VLOOKUP(K2108,'FIN CAL LOOKUP'!$A:$J,10,1),IF(I2108="Complete",VLOOKUP(J2108,'FIN CAL LOOKUP'!$A:$J,10,1),VLOOKUP(D2108,'FIN CAL LOOKUP'!$A:$J,10,1))),"Not Applicable")</f>
        <v>Q2, FY23</v>
      </c>
    </row>
    <row r="2109" spans="1:14" x14ac:dyDescent="0.25">
      <c r="A2109" t="s">
        <v>12</v>
      </c>
      <c r="B2109" t="s">
        <v>51</v>
      </c>
      <c r="C2109" t="s">
        <v>14</v>
      </c>
      <c r="D2109" s="3">
        <v>44809</v>
      </c>
      <c r="E2109" t="s">
        <v>479</v>
      </c>
      <c r="F2109" t="s">
        <v>480</v>
      </c>
      <c r="G2109" t="s">
        <v>481</v>
      </c>
      <c r="H2109" t="s">
        <v>11</v>
      </c>
      <c r="I2109" t="s">
        <v>17</v>
      </c>
      <c r="J2109" s="3">
        <v>44837</v>
      </c>
      <c r="K2109" s="3">
        <v>44814</v>
      </c>
      <c r="M2109" s="8" t="str">
        <f>IFERROR(IF(I2109="Booked",VLOOKUP(K2109,'FIN CAL LOOKUP'!$A:$J,7,1),IF(I2109="Complete",VLOOKUP(J2109,'FIN CAL LOOKUP'!$A:$J,7,1),VLOOKUP(D2109,'FIN CAL LOOKUP'!$A:$J,7,1))),"Not Applicable")</f>
        <v>OCT, FY23</v>
      </c>
      <c r="N2109" s="8" t="str">
        <f>IFERROR(IF(I2109="Booked",VLOOKUP(K2109,'FIN CAL LOOKUP'!$A:$J,10,1),IF(I2109="Complete",VLOOKUP(J2109,'FIN CAL LOOKUP'!$A:$J,10,1),VLOOKUP(D2109,'FIN CAL LOOKUP'!$A:$J,10,1))),"Not Applicable")</f>
        <v>Q2, FY23</v>
      </c>
    </row>
    <row r="2110" spans="1:14" x14ac:dyDescent="0.25">
      <c r="A2110" t="s">
        <v>60</v>
      </c>
      <c r="B2110" t="s">
        <v>61</v>
      </c>
      <c r="C2110" t="s">
        <v>14</v>
      </c>
      <c r="D2110" s="3">
        <v>44809</v>
      </c>
      <c r="E2110" t="s">
        <v>57</v>
      </c>
      <c r="F2110" t="s">
        <v>483</v>
      </c>
      <c r="G2110" t="s">
        <v>484</v>
      </c>
      <c r="H2110" t="s">
        <v>192</v>
      </c>
      <c r="I2110" t="s">
        <v>17</v>
      </c>
      <c r="J2110" s="3">
        <v>44852</v>
      </c>
      <c r="K2110" s="3">
        <v>44837</v>
      </c>
      <c r="M2110" s="8" t="str">
        <f>IFERROR(IF(I2110="Booked",VLOOKUP(K2110,'FIN CAL LOOKUP'!$A:$J,7,1),IF(I2110="Complete",VLOOKUP(J2110,'FIN CAL LOOKUP'!$A:$J,7,1),VLOOKUP(D2110,'FIN CAL LOOKUP'!$A:$J,7,1))),"Not Applicable")</f>
        <v>OCT, FY23</v>
      </c>
      <c r="N2110" s="8" t="str">
        <f>IFERROR(IF(I2110="Booked",VLOOKUP(K2110,'FIN CAL LOOKUP'!$A:$J,10,1),IF(I2110="Complete",VLOOKUP(J2110,'FIN CAL LOOKUP'!$A:$J,10,1),VLOOKUP(D2110,'FIN CAL LOOKUP'!$A:$J,10,1))),"Not Applicable")</f>
        <v>Q2, FY23</v>
      </c>
    </row>
    <row r="2111" spans="1:14" x14ac:dyDescent="0.25">
      <c r="A2111" t="s">
        <v>60</v>
      </c>
      <c r="B2111" t="s">
        <v>61</v>
      </c>
      <c r="C2111" t="s">
        <v>14</v>
      </c>
      <c r="D2111" s="3">
        <v>44809</v>
      </c>
      <c r="E2111" t="s">
        <v>57</v>
      </c>
      <c r="F2111" t="s">
        <v>483</v>
      </c>
      <c r="G2111" t="s">
        <v>484</v>
      </c>
      <c r="H2111" t="s">
        <v>4</v>
      </c>
      <c r="I2111" t="s">
        <v>17</v>
      </c>
      <c r="J2111" s="3">
        <v>44838</v>
      </c>
      <c r="K2111" s="3">
        <v>44824</v>
      </c>
      <c r="M2111" s="8" t="str">
        <f>IFERROR(IF(I2111="Booked",VLOOKUP(K2111,'FIN CAL LOOKUP'!$A:$J,7,1),IF(I2111="Complete",VLOOKUP(J2111,'FIN CAL LOOKUP'!$A:$J,7,1),VLOOKUP(D2111,'FIN CAL LOOKUP'!$A:$J,7,1))),"Not Applicable")</f>
        <v>OCT, FY23</v>
      </c>
      <c r="N2111" s="8" t="str">
        <f>IFERROR(IF(I2111="Booked",VLOOKUP(K2111,'FIN CAL LOOKUP'!$A:$J,10,1),IF(I2111="Complete",VLOOKUP(J2111,'FIN CAL LOOKUP'!$A:$J,10,1),VLOOKUP(D2111,'FIN CAL LOOKUP'!$A:$J,10,1))),"Not Applicable")</f>
        <v>Q2, FY23</v>
      </c>
    </row>
    <row r="2112" spans="1:14" x14ac:dyDescent="0.25">
      <c r="A2112" t="s">
        <v>60</v>
      </c>
      <c r="B2112" t="s">
        <v>61</v>
      </c>
      <c r="C2112" t="s">
        <v>14</v>
      </c>
      <c r="D2112" s="3">
        <v>44809</v>
      </c>
      <c r="E2112" t="s">
        <v>57</v>
      </c>
      <c r="F2112" t="s">
        <v>483</v>
      </c>
      <c r="G2112" t="s">
        <v>484</v>
      </c>
      <c r="H2112" t="s">
        <v>7</v>
      </c>
      <c r="I2112" t="s">
        <v>17</v>
      </c>
      <c r="J2112" s="3">
        <v>44844</v>
      </c>
      <c r="K2112" s="3">
        <v>44824</v>
      </c>
      <c r="M2112" s="8" t="str">
        <f>IFERROR(IF(I2112="Booked",VLOOKUP(K2112,'FIN CAL LOOKUP'!$A:$J,7,1),IF(I2112="Complete",VLOOKUP(J2112,'FIN CAL LOOKUP'!$A:$J,7,1),VLOOKUP(D2112,'FIN CAL LOOKUP'!$A:$J,7,1))),"Not Applicable")</f>
        <v>OCT, FY23</v>
      </c>
      <c r="N2112" s="8" t="str">
        <f>IFERROR(IF(I2112="Booked",VLOOKUP(K2112,'FIN CAL LOOKUP'!$A:$J,10,1),IF(I2112="Complete",VLOOKUP(J2112,'FIN CAL LOOKUP'!$A:$J,10,1),VLOOKUP(D2112,'FIN CAL LOOKUP'!$A:$J,10,1))),"Not Applicable")</f>
        <v>Q2, FY23</v>
      </c>
    </row>
    <row r="2113" spans="1:14" x14ac:dyDescent="0.25">
      <c r="A2113" t="s">
        <v>60</v>
      </c>
      <c r="B2113" t="s">
        <v>61</v>
      </c>
      <c r="C2113" t="s">
        <v>14</v>
      </c>
      <c r="D2113" s="3">
        <v>44809</v>
      </c>
      <c r="E2113" t="s">
        <v>57</v>
      </c>
      <c r="F2113" t="s">
        <v>483</v>
      </c>
      <c r="G2113" t="s">
        <v>484</v>
      </c>
      <c r="H2113" t="s">
        <v>1366</v>
      </c>
      <c r="I2113" t="s">
        <v>17</v>
      </c>
      <c r="J2113" s="3">
        <v>45422</v>
      </c>
      <c r="K2113" s="3">
        <v>45351</v>
      </c>
      <c r="M2113" s="8" t="str">
        <f>IFERROR(IF(I2113="Booked",VLOOKUP(K2113,'FIN CAL LOOKUP'!$A:$J,7,1),IF(I2113="Complete",VLOOKUP(J2113,'FIN CAL LOOKUP'!$A:$J,7,1),VLOOKUP(D2113,'FIN CAL LOOKUP'!$A:$J,7,1))),"Not Applicable")</f>
        <v>MAY, FY24</v>
      </c>
      <c r="N2113" s="8" t="str">
        <f>IFERROR(IF(I2113="Booked",VLOOKUP(K2113,'FIN CAL LOOKUP'!$A:$J,10,1),IF(I2113="Complete",VLOOKUP(J2113,'FIN CAL LOOKUP'!$A:$J,10,1),VLOOKUP(D2113,'FIN CAL LOOKUP'!$A:$J,10,1))),"Not Applicable")</f>
        <v>Q4, FY24</v>
      </c>
    </row>
    <row r="2114" spans="1:14" x14ac:dyDescent="0.25">
      <c r="A2114" t="s">
        <v>60</v>
      </c>
      <c r="B2114" t="s">
        <v>61</v>
      </c>
      <c r="C2114" t="s">
        <v>14</v>
      </c>
      <c r="D2114" s="3">
        <v>44809</v>
      </c>
      <c r="E2114" t="s">
        <v>57</v>
      </c>
      <c r="F2114" t="s">
        <v>483</v>
      </c>
      <c r="G2114" t="s">
        <v>484</v>
      </c>
      <c r="H2114" t="s">
        <v>1366</v>
      </c>
      <c r="I2114" t="s">
        <v>17</v>
      </c>
      <c r="J2114" s="3">
        <v>45798</v>
      </c>
      <c r="K2114" s="3">
        <v>45743</v>
      </c>
      <c r="M2114" s="8" t="str">
        <f>IFERROR(IF(I2114="Booked",VLOOKUP(K2114,'FIN CAL LOOKUP'!$A:$J,7,1),IF(I2114="Complete",VLOOKUP(J2114,'FIN CAL LOOKUP'!$A:$J,7,1),VLOOKUP(D2114,'FIN CAL LOOKUP'!$A:$J,7,1))),"Not Applicable")</f>
        <v>MAY, FY25</v>
      </c>
      <c r="N2114" s="8" t="str">
        <f>IFERROR(IF(I2114="Booked",VLOOKUP(K2114,'FIN CAL LOOKUP'!$A:$J,10,1),IF(I2114="Complete",VLOOKUP(J2114,'FIN CAL LOOKUP'!$A:$J,10,1),VLOOKUP(D2114,'FIN CAL LOOKUP'!$A:$J,10,1))),"Not Applicable")</f>
        <v>Q4, FY25</v>
      </c>
    </row>
    <row r="2115" spans="1:14" x14ac:dyDescent="0.25">
      <c r="A2115" t="s">
        <v>60</v>
      </c>
      <c r="B2115" t="s">
        <v>61</v>
      </c>
      <c r="C2115" t="s">
        <v>14</v>
      </c>
      <c r="D2115" s="3">
        <v>44809</v>
      </c>
      <c r="E2115" t="s">
        <v>57</v>
      </c>
      <c r="F2115" t="s">
        <v>483</v>
      </c>
      <c r="G2115" t="s">
        <v>484</v>
      </c>
      <c r="H2115" t="s">
        <v>1367</v>
      </c>
      <c r="I2115" t="s">
        <v>17</v>
      </c>
      <c r="J2115" s="3">
        <v>45422</v>
      </c>
      <c r="K2115" s="3">
        <v>45351</v>
      </c>
      <c r="M2115" s="8" t="str">
        <f>IFERROR(IF(I2115="Booked",VLOOKUP(K2115,'FIN CAL LOOKUP'!$A:$J,7,1),IF(I2115="Complete",VLOOKUP(J2115,'FIN CAL LOOKUP'!$A:$J,7,1),VLOOKUP(D2115,'FIN CAL LOOKUP'!$A:$J,7,1))),"Not Applicable")</f>
        <v>MAY, FY24</v>
      </c>
      <c r="N2115" s="8" t="str">
        <f>IFERROR(IF(I2115="Booked",VLOOKUP(K2115,'FIN CAL LOOKUP'!$A:$J,10,1),IF(I2115="Complete",VLOOKUP(J2115,'FIN CAL LOOKUP'!$A:$J,10,1),VLOOKUP(D2115,'FIN CAL LOOKUP'!$A:$J,10,1))),"Not Applicable")</f>
        <v>Q4, FY24</v>
      </c>
    </row>
    <row r="2116" spans="1:14" x14ac:dyDescent="0.25">
      <c r="A2116" t="s">
        <v>60</v>
      </c>
      <c r="B2116" t="s">
        <v>61</v>
      </c>
      <c r="C2116" t="s">
        <v>14</v>
      </c>
      <c r="D2116" s="3">
        <v>44809</v>
      </c>
      <c r="E2116" t="s">
        <v>57</v>
      </c>
      <c r="F2116" t="s">
        <v>483</v>
      </c>
      <c r="G2116" t="s">
        <v>484</v>
      </c>
      <c r="H2116" t="s">
        <v>1367</v>
      </c>
      <c r="I2116" t="s">
        <v>17</v>
      </c>
      <c r="J2116" s="3">
        <v>45798</v>
      </c>
      <c r="K2116" s="3">
        <v>45743</v>
      </c>
      <c r="M2116" s="8" t="str">
        <f>IFERROR(IF(I2116="Booked",VLOOKUP(K2116,'FIN CAL LOOKUP'!$A:$J,7,1),IF(I2116="Complete",VLOOKUP(J2116,'FIN CAL LOOKUP'!$A:$J,7,1),VLOOKUP(D2116,'FIN CAL LOOKUP'!$A:$J,7,1))),"Not Applicable")</f>
        <v>MAY, FY25</v>
      </c>
      <c r="N2116" s="8" t="str">
        <f>IFERROR(IF(I2116="Booked",VLOOKUP(K2116,'FIN CAL LOOKUP'!$A:$J,10,1),IF(I2116="Complete",VLOOKUP(J2116,'FIN CAL LOOKUP'!$A:$J,10,1),VLOOKUP(D2116,'FIN CAL LOOKUP'!$A:$J,10,1))),"Not Applicable")</f>
        <v>Q4, FY25</v>
      </c>
    </row>
    <row r="2117" spans="1:14" x14ac:dyDescent="0.25">
      <c r="A2117" t="s">
        <v>60</v>
      </c>
      <c r="B2117" t="s">
        <v>61</v>
      </c>
      <c r="C2117" t="s">
        <v>14</v>
      </c>
      <c r="D2117" s="3">
        <v>44809</v>
      </c>
      <c r="E2117" t="s">
        <v>57</v>
      </c>
      <c r="F2117" t="s">
        <v>483</v>
      </c>
      <c r="G2117" t="s">
        <v>484</v>
      </c>
      <c r="H2117" t="s">
        <v>1368</v>
      </c>
      <c r="I2117" t="s">
        <v>17</v>
      </c>
      <c r="J2117" s="3">
        <v>45422</v>
      </c>
      <c r="K2117" s="3">
        <v>45351</v>
      </c>
      <c r="M2117" s="8" t="str">
        <f>IFERROR(IF(I2117="Booked",VLOOKUP(K2117,'FIN CAL LOOKUP'!$A:$J,7,1),IF(I2117="Complete",VLOOKUP(J2117,'FIN CAL LOOKUP'!$A:$J,7,1),VLOOKUP(D2117,'FIN CAL LOOKUP'!$A:$J,7,1))),"Not Applicable")</f>
        <v>MAY, FY24</v>
      </c>
      <c r="N2117" s="8" t="str">
        <f>IFERROR(IF(I2117="Booked",VLOOKUP(K2117,'FIN CAL LOOKUP'!$A:$J,10,1),IF(I2117="Complete",VLOOKUP(J2117,'FIN CAL LOOKUP'!$A:$J,10,1),VLOOKUP(D2117,'FIN CAL LOOKUP'!$A:$J,10,1))),"Not Applicable")</f>
        <v>Q4, FY24</v>
      </c>
    </row>
    <row r="2118" spans="1:14" x14ac:dyDescent="0.25">
      <c r="A2118" t="s">
        <v>60</v>
      </c>
      <c r="B2118" t="s">
        <v>61</v>
      </c>
      <c r="C2118" t="s">
        <v>14</v>
      </c>
      <c r="D2118" s="3">
        <v>44809</v>
      </c>
      <c r="E2118" t="s">
        <v>57</v>
      </c>
      <c r="F2118" t="s">
        <v>483</v>
      </c>
      <c r="G2118" t="s">
        <v>484</v>
      </c>
      <c r="H2118" t="s">
        <v>1368</v>
      </c>
      <c r="I2118" t="s">
        <v>17</v>
      </c>
      <c r="J2118" s="3">
        <v>45798</v>
      </c>
      <c r="K2118" s="3">
        <v>45743</v>
      </c>
      <c r="M2118" s="8" t="str">
        <f>IFERROR(IF(I2118="Booked",VLOOKUP(K2118,'FIN CAL LOOKUP'!$A:$J,7,1),IF(I2118="Complete",VLOOKUP(J2118,'FIN CAL LOOKUP'!$A:$J,7,1),VLOOKUP(D2118,'FIN CAL LOOKUP'!$A:$J,7,1))),"Not Applicable")</f>
        <v>MAY, FY25</v>
      </c>
      <c r="N2118" s="8" t="str">
        <f>IFERROR(IF(I2118="Booked",VLOOKUP(K2118,'FIN CAL LOOKUP'!$A:$J,10,1),IF(I2118="Complete",VLOOKUP(J2118,'FIN CAL LOOKUP'!$A:$J,10,1),VLOOKUP(D2118,'FIN CAL LOOKUP'!$A:$J,10,1))),"Not Applicable")</f>
        <v>Q4, FY25</v>
      </c>
    </row>
    <row r="2119" spans="1:14" x14ac:dyDescent="0.25">
      <c r="A2119" t="s">
        <v>60</v>
      </c>
      <c r="B2119" t="s">
        <v>61</v>
      </c>
      <c r="C2119" t="s">
        <v>14</v>
      </c>
      <c r="D2119" s="3">
        <v>44809</v>
      </c>
      <c r="E2119" t="s">
        <v>57</v>
      </c>
      <c r="F2119" t="s">
        <v>483</v>
      </c>
      <c r="G2119" t="s">
        <v>484</v>
      </c>
      <c r="H2119" t="s">
        <v>1369</v>
      </c>
      <c r="I2119" t="s">
        <v>17</v>
      </c>
      <c r="J2119" s="3">
        <v>45422</v>
      </c>
      <c r="K2119" s="3">
        <v>45351</v>
      </c>
      <c r="M2119" s="8" t="str">
        <f>IFERROR(IF(I2119="Booked",VLOOKUP(K2119,'FIN CAL LOOKUP'!$A:$J,7,1),IF(I2119="Complete",VLOOKUP(J2119,'FIN CAL LOOKUP'!$A:$J,7,1),VLOOKUP(D2119,'FIN CAL LOOKUP'!$A:$J,7,1))),"Not Applicable")</f>
        <v>MAY, FY24</v>
      </c>
      <c r="N2119" s="8" t="str">
        <f>IFERROR(IF(I2119="Booked",VLOOKUP(K2119,'FIN CAL LOOKUP'!$A:$J,10,1),IF(I2119="Complete",VLOOKUP(J2119,'FIN CAL LOOKUP'!$A:$J,10,1),VLOOKUP(D2119,'FIN CAL LOOKUP'!$A:$J,10,1))),"Not Applicable")</f>
        <v>Q4, FY24</v>
      </c>
    </row>
    <row r="2120" spans="1:14" x14ac:dyDescent="0.25">
      <c r="A2120" t="s">
        <v>60</v>
      </c>
      <c r="B2120" t="s">
        <v>61</v>
      </c>
      <c r="C2120" t="s">
        <v>14</v>
      </c>
      <c r="D2120" s="3">
        <v>44809</v>
      </c>
      <c r="E2120" t="s">
        <v>57</v>
      </c>
      <c r="F2120" t="s">
        <v>483</v>
      </c>
      <c r="G2120" t="s">
        <v>484</v>
      </c>
      <c r="H2120" t="s">
        <v>1369</v>
      </c>
      <c r="I2120" t="s">
        <v>17</v>
      </c>
      <c r="J2120" s="3">
        <v>45798</v>
      </c>
      <c r="K2120" s="3">
        <v>45743</v>
      </c>
      <c r="M2120" s="8" t="str">
        <f>IFERROR(IF(I2120="Booked",VLOOKUP(K2120,'FIN CAL LOOKUP'!$A:$J,7,1),IF(I2120="Complete",VLOOKUP(J2120,'FIN CAL LOOKUP'!$A:$J,7,1),VLOOKUP(D2120,'FIN CAL LOOKUP'!$A:$J,7,1))),"Not Applicable")</f>
        <v>MAY, FY25</v>
      </c>
      <c r="N2120" s="8" t="str">
        <f>IFERROR(IF(I2120="Booked",VLOOKUP(K2120,'FIN CAL LOOKUP'!$A:$J,10,1),IF(I2120="Complete",VLOOKUP(J2120,'FIN CAL LOOKUP'!$A:$J,10,1),VLOOKUP(D2120,'FIN CAL LOOKUP'!$A:$J,10,1))),"Not Applicable")</f>
        <v>Q4, FY25</v>
      </c>
    </row>
    <row r="2121" spans="1:14" x14ac:dyDescent="0.25">
      <c r="A2121" t="s">
        <v>60</v>
      </c>
      <c r="B2121" t="s">
        <v>61</v>
      </c>
      <c r="C2121" t="s">
        <v>14</v>
      </c>
      <c r="D2121" s="3">
        <v>44809</v>
      </c>
      <c r="E2121" t="s">
        <v>57</v>
      </c>
      <c r="F2121" t="s">
        <v>483</v>
      </c>
      <c r="G2121" t="s">
        <v>484</v>
      </c>
      <c r="H2121" t="s">
        <v>1370</v>
      </c>
      <c r="I2121" t="s">
        <v>17</v>
      </c>
      <c r="J2121" s="3">
        <v>45450</v>
      </c>
      <c r="K2121" s="3">
        <v>45351</v>
      </c>
      <c r="M2121" s="8" t="str">
        <f>IFERROR(IF(I2121="Booked",VLOOKUP(K2121,'FIN CAL LOOKUP'!$A:$J,7,1),IF(I2121="Complete",VLOOKUP(J2121,'FIN CAL LOOKUP'!$A:$J,7,1),VLOOKUP(D2121,'FIN CAL LOOKUP'!$A:$J,7,1))),"Not Applicable")</f>
        <v>JUN, FY24</v>
      </c>
      <c r="N2121" s="8" t="str">
        <f>IFERROR(IF(I2121="Booked",VLOOKUP(K2121,'FIN CAL LOOKUP'!$A:$J,10,1),IF(I2121="Complete",VLOOKUP(J2121,'FIN CAL LOOKUP'!$A:$J,10,1),VLOOKUP(D2121,'FIN CAL LOOKUP'!$A:$J,10,1))),"Not Applicable")</f>
        <v>Q4, FY24</v>
      </c>
    </row>
    <row r="2122" spans="1:14" x14ac:dyDescent="0.25">
      <c r="A2122" t="s">
        <v>60</v>
      </c>
      <c r="B2122" t="s">
        <v>61</v>
      </c>
      <c r="C2122" t="s">
        <v>14</v>
      </c>
      <c r="D2122" s="3">
        <v>44809</v>
      </c>
      <c r="E2122" t="s">
        <v>57</v>
      </c>
      <c r="F2122" t="s">
        <v>483</v>
      </c>
      <c r="G2122" t="s">
        <v>484</v>
      </c>
      <c r="H2122" t="s">
        <v>1370</v>
      </c>
      <c r="I2122" t="s">
        <v>17</v>
      </c>
      <c r="J2122" s="3">
        <v>45807</v>
      </c>
      <c r="K2122" s="3">
        <v>45771</v>
      </c>
      <c r="M2122" s="8" t="str">
        <f>IFERROR(IF(I2122="Booked",VLOOKUP(K2122,'FIN CAL LOOKUP'!$A:$J,7,1),IF(I2122="Complete",VLOOKUP(J2122,'FIN CAL LOOKUP'!$A:$J,7,1),VLOOKUP(D2122,'FIN CAL LOOKUP'!$A:$J,7,1))),"Not Applicable")</f>
        <v>MAY, FY25</v>
      </c>
      <c r="N2122" s="8" t="str">
        <f>IFERROR(IF(I2122="Booked",VLOOKUP(K2122,'FIN CAL LOOKUP'!$A:$J,10,1),IF(I2122="Complete",VLOOKUP(J2122,'FIN CAL LOOKUP'!$A:$J,10,1),VLOOKUP(D2122,'FIN CAL LOOKUP'!$A:$J,10,1))),"Not Applicable")</f>
        <v>Q4, FY25</v>
      </c>
    </row>
    <row r="2123" spans="1:14" x14ac:dyDescent="0.25">
      <c r="A2123" t="s">
        <v>60</v>
      </c>
      <c r="B2123" t="s">
        <v>61</v>
      </c>
      <c r="C2123" t="s">
        <v>14</v>
      </c>
      <c r="D2123" s="3">
        <v>44809</v>
      </c>
      <c r="E2123" t="s">
        <v>57</v>
      </c>
      <c r="F2123" t="s">
        <v>483</v>
      </c>
      <c r="G2123" t="s">
        <v>484</v>
      </c>
      <c r="H2123" t="s">
        <v>8</v>
      </c>
      <c r="I2123" t="s">
        <v>17</v>
      </c>
      <c r="J2123" s="3">
        <v>44838</v>
      </c>
      <c r="K2123" s="3">
        <v>44779</v>
      </c>
      <c r="M2123" s="8" t="str">
        <f>IFERROR(IF(I2123="Booked",VLOOKUP(K2123,'FIN CAL LOOKUP'!$A:$J,7,1),IF(I2123="Complete",VLOOKUP(J2123,'FIN CAL LOOKUP'!$A:$J,7,1),VLOOKUP(D2123,'FIN CAL LOOKUP'!$A:$J,7,1))),"Not Applicable")</f>
        <v>OCT, FY23</v>
      </c>
      <c r="N2123" s="8" t="str">
        <f>IFERROR(IF(I2123="Booked",VLOOKUP(K2123,'FIN CAL LOOKUP'!$A:$J,10,1),IF(I2123="Complete",VLOOKUP(J2123,'FIN CAL LOOKUP'!$A:$J,10,1),VLOOKUP(D2123,'FIN CAL LOOKUP'!$A:$J,10,1))),"Not Applicable")</f>
        <v>Q2, FY23</v>
      </c>
    </row>
    <row r="2124" spans="1:14" x14ac:dyDescent="0.25">
      <c r="A2124" t="s">
        <v>60</v>
      </c>
      <c r="B2124" t="s">
        <v>61</v>
      </c>
      <c r="C2124" t="s">
        <v>14</v>
      </c>
      <c r="D2124" s="3">
        <v>44809</v>
      </c>
      <c r="E2124" t="s">
        <v>57</v>
      </c>
      <c r="F2124" t="s">
        <v>483</v>
      </c>
      <c r="G2124" t="s">
        <v>484</v>
      </c>
      <c r="H2124" t="s">
        <v>9</v>
      </c>
      <c r="I2124" t="s">
        <v>17</v>
      </c>
      <c r="J2124" s="3">
        <v>44820</v>
      </c>
      <c r="K2124" s="3">
        <v>44779</v>
      </c>
      <c r="M2124" s="8" t="str">
        <f>IFERROR(IF(I2124="Booked",VLOOKUP(K2124,'FIN CAL LOOKUP'!$A:$J,7,1),IF(I2124="Complete",VLOOKUP(J2124,'FIN CAL LOOKUP'!$A:$J,7,1),VLOOKUP(D2124,'FIN CAL LOOKUP'!$A:$J,7,1))),"Not Applicable")</f>
        <v>SEP, FY23</v>
      </c>
      <c r="N2124" s="8" t="str">
        <f>IFERROR(IF(I2124="Booked",VLOOKUP(K2124,'FIN CAL LOOKUP'!$A:$J,10,1),IF(I2124="Complete",VLOOKUP(J2124,'FIN CAL LOOKUP'!$A:$J,10,1),VLOOKUP(D2124,'FIN CAL LOOKUP'!$A:$J,10,1))),"Not Applicable")</f>
        <v>Q1, FY23</v>
      </c>
    </row>
    <row r="2125" spans="1:14" x14ac:dyDescent="0.25">
      <c r="A2125" t="s">
        <v>60</v>
      </c>
      <c r="B2125" t="s">
        <v>61</v>
      </c>
      <c r="C2125" t="s">
        <v>14</v>
      </c>
      <c r="D2125" s="3">
        <v>44809</v>
      </c>
      <c r="E2125" t="s">
        <v>57</v>
      </c>
      <c r="F2125" t="s">
        <v>483</v>
      </c>
      <c r="G2125" t="s">
        <v>484</v>
      </c>
      <c r="H2125" t="s">
        <v>10</v>
      </c>
      <c r="I2125" t="s">
        <v>17</v>
      </c>
      <c r="J2125" s="3">
        <v>44825</v>
      </c>
      <c r="K2125" s="3">
        <v>44779</v>
      </c>
      <c r="M2125" s="8" t="str">
        <f>IFERROR(IF(I2125="Booked",VLOOKUP(K2125,'FIN CAL LOOKUP'!$A:$J,7,1),IF(I2125="Complete",VLOOKUP(J2125,'FIN CAL LOOKUP'!$A:$J,7,1),VLOOKUP(D2125,'FIN CAL LOOKUP'!$A:$J,7,1))),"Not Applicable")</f>
        <v>SEP, FY23</v>
      </c>
      <c r="N2125" s="8" t="str">
        <f>IFERROR(IF(I2125="Booked",VLOOKUP(K2125,'FIN CAL LOOKUP'!$A:$J,10,1),IF(I2125="Complete",VLOOKUP(J2125,'FIN CAL LOOKUP'!$A:$J,10,1),VLOOKUP(D2125,'FIN CAL LOOKUP'!$A:$J,10,1))),"Not Applicable")</f>
        <v>Q1, FY23</v>
      </c>
    </row>
    <row r="2126" spans="1:14" x14ac:dyDescent="0.25">
      <c r="A2126" t="s">
        <v>60</v>
      </c>
      <c r="B2126" t="s">
        <v>61</v>
      </c>
      <c r="C2126" t="s">
        <v>14</v>
      </c>
      <c r="D2126" s="3">
        <v>44809</v>
      </c>
      <c r="E2126" t="s">
        <v>57</v>
      </c>
      <c r="F2126" t="s">
        <v>483</v>
      </c>
      <c r="G2126" t="s">
        <v>484</v>
      </c>
      <c r="H2126" t="s">
        <v>10</v>
      </c>
      <c r="I2126" t="s">
        <v>17</v>
      </c>
      <c r="J2126" s="3">
        <v>45047</v>
      </c>
      <c r="K2126" s="3">
        <v>44992</v>
      </c>
      <c r="M2126" s="8" t="str">
        <f>IFERROR(IF(I2126="Booked",VLOOKUP(K2126,'FIN CAL LOOKUP'!$A:$J,7,1),IF(I2126="Complete",VLOOKUP(J2126,'FIN CAL LOOKUP'!$A:$J,7,1),VLOOKUP(D2126,'FIN CAL LOOKUP'!$A:$J,7,1))),"Not Applicable")</f>
        <v>MAY, FY23</v>
      </c>
      <c r="N2126" s="8" t="str">
        <f>IFERROR(IF(I2126="Booked",VLOOKUP(K2126,'FIN CAL LOOKUP'!$A:$J,10,1),IF(I2126="Complete",VLOOKUP(J2126,'FIN CAL LOOKUP'!$A:$J,10,1),VLOOKUP(D2126,'FIN CAL LOOKUP'!$A:$J,10,1))),"Not Applicable")</f>
        <v>Q4, FY23</v>
      </c>
    </row>
    <row r="2127" spans="1:14" x14ac:dyDescent="0.25">
      <c r="A2127" t="s">
        <v>60</v>
      </c>
      <c r="B2127" t="s">
        <v>61</v>
      </c>
      <c r="C2127" t="s">
        <v>14</v>
      </c>
      <c r="D2127" s="3">
        <v>44809</v>
      </c>
      <c r="E2127" t="s">
        <v>57</v>
      </c>
      <c r="F2127" t="s">
        <v>483</v>
      </c>
      <c r="G2127" t="s">
        <v>484</v>
      </c>
      <c r="H2127" t="s">
        <v>11</v>
      </c>
      <c r="I2127" t="s">
        <v>17</v>
      </c>
      <c r="J2127" s="3">
        <v>44819</v>
      </c>
      <c r="K2127" s="3">
        <v>44779</v>
      </c>
      <c r="M2127" s="8" t="str">
        <f>IFERROR(IF(I2127="Booked",VLOOKUP(K2127,'FIN CAL LOOKUP'!$A:$J,7,1),IF(I2127="Complete",VLOOKUP(J2127,'FIN CAL LOOKUP'!$A:$J,7,1),VLOOKUP(D2127,'FIN CAL LOOKUP'!$A:$J,7,1))),"Not Applicable")</f>
        <v>SEP, FY23</v>
      </c>
      <c r="N2127" s="8" t="str">
        <f>IFERROR(IF(I2127="Booked",VLOOKUP(K2127,'FIN CAL LOOKUP'!$A:$J,10,1),IF(I2127="Complete",VLOOKUP(J2127,'FIN CAL LOOKUP'!$A:$J,10,1),VLOOKUP(D2127,'FIN CAL LOOKUP'!$A:$J,10,1))),"Not Applicable")</f>
        <v>Q1, FY23</v>
      </c>
    </row>
    <row r="2128" spans="1:14" x14ac:dyDescent="0.25">
      <c r="A2128" t="s">
        <v>41</v>
      </c>
      <c r="B2128" t="s">
        <v>485</v>
      </c>
      <c r="C2128" t="s">
        <v>14</v>
      </c>
      <c r="D2128" s="3">
        <v>44809</v>
      </c>
      <c r="E2128" t="s">
        <v>486</v>
      </c>
      <c r="F2128" t="s">
        <v>54</v>
      </c>
      <c r="G2128" t="s">
        <v>487</v>
      </c>
      <c r="H2128" t="s">
        <v>4</v>
      </c>
      <c r="I2128" t="s">
        <v>17</v>
      </c>
      <c r="J2128" s="3">
        <v>44848</v>
      </c>
      <c r="K2128" s="3">
        <v>44824</v>
      </c>
      <c r="M2128" s="8" t="str">
        <f>IFERROR(IF(I2128="Booked",VLOOKUP(K2128,'FIN CAL LOOKUP'!$A:$J,7,1),IF(I2128="Complete",VLOOKUP(J2128,'FIN CAL LOOKUP'!$A:$J,7,1),VLOOKUP(D2128,'FIN CAL LOOKUP'!$A:$J,7,1))),"Not Applicable")</f>
        <v>OCT, FY23</v>
      </c>
      <c r="N2128" s="8" t="str">
        <f>IFERROR(IF(I2128="Booked",VLOOKUP(K2128,'FIN CAL LOOKUP'!$A:$J,10,1),IF(I2128="Complete",VLOOKUP(J2128,'FIN CAL LOOKUP'!$A:$J,10,1),VLOOKUP(D2128,'FIN CAL LOOKUP'!$A:$J,10,1))),"Not Applicable")</f>
        <v>Q2, FY23</v>
      </c>
    </row>
    <row r="2129" spans="1:14" x14ac:dyDescent="0.25">
      <c r="A2129" t="s">
        <v>41</v>
      </c>
      <c r="B2129" t="s">
        <v>485</v>
      </c>
      <c r="C2129" t="s">
        <v>14</v>
      </c>
      <c r="D2129" s="3">
        <v>44809</v>
      </c>
      <c r="E2129" t="s">
        <v>486</v>
      </c>
      <c r="F2129" t="s">
        <v>54</v>
      </c>
      <c r="G2129" t="s">
        <v>487</v>
      </c>
      <c r="H2129" t="s">
        <v>7</v>
      </c>
      <c r="I2129" t="s">
        <v>17</v>
      </c>
      <c r="J2129" s="3">
        <v>44848</v>
      </c>
      <c r="K2129" s="3">
        <v>44824</v>
      </c>
      <c r="M2129" s="8" t="str">
        <f>IFERROR(IF(I2129="Booked",VLOOKUP(K2129,'FIN CAL LOOKUP'!$A:$J,7,1),IF(I2129="Complete",VLOOKUP(J2129,'FIN CAL LOOKUP'!$A:$J,7,1),VLOOKUP(D2129,'FIN CAL LOOKUP'!$A:$J,7,1))),"Not Applicable")</f>
        <v>OCT, FY23</v>
      </c>
      <c r="N2129" s="8" t="str">
        <f>IFERROR(IF(I2129="Booked",VLOOKUP(K2129,'FIN CAL LOOKUP'!$A:$J,10,1),IF(I2129="Complete",VLOOKUP(J2129,'FIN CAL LOOKUP'!$A:$J,10,1),VLOOKUP(D2129,'FIN CAL LOOKUP'!$A:$J,10,1))),"Not Applicable")</f>
        <v>Q2, FY23</v>
      </c>
    </row>
    <row r="2130" spans="1:14" x14ac:dyDescent="0.25">
      <c r="A2130" t="s">
        <v>41</v>
      </c>
      <c r="B2130" t="s">
        <v>485</v>
      </c>
      <c r="C2130" t="s">
        <v>14</v>
      </c>
      <c r="D2130" s="3">
        <v>44809</v>
      </c>
      <c r="E2130" t="s">
        <v>486</v>
      </c>
      <c r="F2130" t="s">
        <v>54</v>
      </c>
      <c r="G2130" t="s">
        <v>487</v>
      </c>
      <c r="H2130" t="s">
        <v>1366</v>
      </c>
      <c r="I2130" t="s">
        <v>17</v>
      </c>
      <c r="J2130" s="3">
        <v>45413</v>
      </c>
      <c r="K2130" s="3">
        <v>45351</v>
      </c>
      <c r="M2130" s="8" t="str">
        <f>IFERROR(IF(I2130="Booked",VLOOKUP(K2130,'FIN CAL LOOKUP'!$A:$J,7,1),IF(I2130="Complete",VLOOKUP(J2130,'FIN CAL LOOKUP'!$A:$J,7,1),VLOOKUP(D2130,'FIN CAL LOOKUP'!$A:$J,7,1))),"Not Applicable")</f>
        <v>MAY, FY24</v>
      </c>
      <c r="N2130" s="8" t="str">
        <f>IFERROR(IF(I2130="Booked",VLOOKUP(K2130,'FIN CAL LOOKUP'!$A:$J,10,1),IF(I2130="Complete",VLOOKUP(J2130,'FIN CAL LOOKUP'!$A:$J,10,1),VLOOKUP(D2130,'FIN CAL LOOKUP'!$A:$J,10,1))),"Not Applicable")</f>
        <v>Q4, FY24</v>
      </c>
    </row>
    <row r="2131" spans="1:14" x14ac:dyDescent="0.25">
      <c r="A2131" t="s">
        <v>41</v>
      </c>
      <c r="B2131" t="s">
        <v>485</v>
      </c>
      <c r="C2131" t="s">
        <v>14</v>
      </c>
      <c r="D2131" s="3">
        <v>44809</v>
      </c>
      <c r="E2131" t="s">
        <v>486</v>
      </c>
      <c r="F2131" t="s">
        <v>54</v>
      </c>
      <c r="G2131" t="s">
        <v>487</v>
      </c>
      <c r="H2131" t="s">
        <v>1366</v>
      </c>
      <c r="I2131" t="s">
        <v>17</v>
      </c>
      <c r="J2131" s="3">
        <v>45749</v>
      </c>
      <c r="K2131" s="3">
        <v>45734</v>
      </c>
      <c r="M2131" s="8" t="str">
        <f>IFERROR(IF(I2131="Booked",VLOOKUP(K2131,'FIN CAL LOOKUP'!$A:$J,7,1),IF(I2131="Complete",VLOOKUP(J2131,'FIN CAL LOOKUP'!$A:$J,7,1),VLOOKUP(D2131,'FIN CAL LOOKUP'!$A:$J,7,1))),"Not Applicable")</f>
        <v>APR, FY25</v>
      </c>
      <c r="N2131" s="8" t="str">
        <f>IFERROR(IF(I2131="Booked",VLOOKUP(K2131,'FIN CAL LOOKUP'!$A:$J,10,1),IF(I2131="Complete",VLOOKUP(J2131,'FIN CAL LOOKUP'!$A:$J,10,1),VLOOKUP(D2131,'FIN CAL LOOKUP'!$A:$J,10,1))),"Not Applicable")</f>
        <v>Q4, FY25</v>
      </c>
    </row>
    <row r="2132" spans="1:14" x14ac:dyDescent="0.25">
      <c r="A2132" t="s">
        <v>41</v>
      </c>
      <c r="B2132" t="s">
        <v>485</v>
      </c>
      <c r="C2132" t="s">
        <v>14</v>
      </c>
      <c r="D2132" s="3">
        <v>44809</v>
      </c>
      <c r="E2132" t="s">
        <v>486</v>
      </c>
      <c r="F2132" t="s">
        <v>54</v>
      </c>
      <c r="G2132" t="s">
        <v>487</v>
      </c>
      <c r="H2132" t="s">
        <v>1367</v>
      </c>
      <c r="I2132" t="s">
        <v>17</v>
      </c>
      <c r="J2132" s="3">
        <v>45413</v>
      </c>
      <c r="K2132" s="3">
        <v>45351</v>
      </c>
      <c r="M2132" s="8" t="str">
        <f>IFERROR(IF(I2132="Booked",VLOOKUP(K2132,'FIN CAL LOOKUP'!$A:$J,7,1),IF(I2132="Complete",VLOOKUP(J2132,'FIN CAL LOOKUP'!$A:$J,7,1),VLOOKUP(D2132,'FIN CAL LOOKUP'!$A:$J,7,1))),"Not Applicable")</f>
        <v>MAY, FY24</v>
      </c>
      <c r="N2132" s="8" t="str">
        <f>IFERROR(IF(I2132="Booked",VLOOKUP(K2132,'FIN CAL LOOKUP'!$A:$J,10,1),IF(I2132="Complete",VLOOKUP(J2132,'FIN CAL LOOKUP'!$A:$J,10,1),VLOOKUP(D2132,'FIN CAL LOOKUP'!$A:$J,10,1))),"Not Applicable")</f>
        <v>Q4, FY24</v>
      </c>
    </row>
    <row r="2133" spans="1:14" x14ac:dyDescent="0.25">
      <c r="A2133" t="s">
        <v>41</v>
      </c>
      <c r="B2133" t="s">
        <v>485</v>
      </c>
      <c r="C2133" t="s">
        <v>14</v>
      </c>
      <c r="D2133" s="3">
        <v>44809</v>
      </c>
      <c r="E2133" t="s">
        <v>486</v>
      </c>
      <c r="F2133" t="s">
        <v>54</v>
      </c>
      <c r="G2133" t="s">
        <v>487</v>
      </c>
      <c r="H2133" t="s">
        <v>1367</v>
      </c>
      <c r="I2133" t="s">
        <v>17</v>
      </c>
      <c r="J2133" s="3">
        <v>45749</v>
      </c>
      <c r="K2133" s="3">
        <v>45734</v>
      </c>
      <c r="M2133" s="8" t="str">
        <f>IFERROR(IF(I2133="Booked",VLOOKUP(K2133,'FIN CAL LOOKUP'!$A:$J,7,1),IF(I2133="Complete",VLOOKUP(J2133,'FIN CAL LOOKUP'!$A:$J,7,1),VLOOKUP(D2133,'FIN CAL LOOKUP'!$A:$J,7,1))),"Not Applicable")</f>
        <v>APR, FY25</v>
      </c>
      <c r="N2133" s="8" t="str">
        <f>IFERROR(IF(I2133="Booked",VLOOKUP(K2133,'FIN CAL LOOKUP'!$A:$J,10,1),IF(I2133="Complete",VLOOKUP(J2133,'FIN CAL LOOKUP'!$A:$J,10,1),VLOOKUP(D2133,'FIN CAL LOOKUP'!$A:$J,10,1))),"Not Applicable")</f>
        <v>Q4, FY25</v>
      </c>
    </row>
    <row r="2134" spans="1:14" x14ac:dyDescent="0.25">
      <c r="A2134" t="s">
        <v>41</v>
      </c>
      <c r="B2134" t="s">
        <v>485</v>
      </c>
      <c r="C2134" t="s">
        <v>14</v>
      </c>
      <c r="D2134" s="3">
        <v>44809</v>
      </c>
      <c r="E2134" t="s">
        <v>486</v>
      </c>
      <c r="F2134" t="s">
        <v>54</v>
      </c>
      <c r="G2134" t="s">
        <v>487</v>
      </c>
      <c r="H2134" t="s">
        <v>1368</v>
      </c>
      <c r="I2134" t="s">
        <v>17</v>
      </c>
      <c r="J2134" s="3">
        <v>45413</v>
      </c>
      <c r="K2134" s="3">
        <v>45351</v>
      </c>
      <c r="M2134" s="8" t="str">
        <f>IFERROR(IF(I2134="Booked",VLOOKUP(K2134,'FIN CAL LOOKUP'!$A:$J,7,1),IF(I2134="Complete",VLOOKUP(J2134,'FIN CAL LOOKUP'!$A:$J,7,1),VLOOKUP(D2134,'FIN CAL LOOKUP'!$A:$J,7,1))),"Not Applicable")</f>
        <v>MAY, FY24</v>
      </c>
      <c r="N2134" s="8" t="str">
        <f>IFERROR(IF(I2134="Booked",VLOOKUP(K2134,'FIN CAL LOOKUP'!$A:$J,10,1),IF(I2134="Complete",VLOOKUP(J2134,'FIN CAL LOOKUP'!$A:$J,10,1),VLOOKUP(D2134,'FIN CAL LOOKUP'!$A:$J,10,1))),"Not Applicable")</f>
        <v>Q4, FY24</v>
      </c>
    </row>
    <row r="2135" spans="1:14" x14ac:dyDescent="0.25">
      <c r="A2135" t="s">
        <v>41</v>
      </c>
      <c r="B2135" t="s">
        <v>485</v>
      </c>
      <c r="C2135" t="s">
        <v>14</v>
      </c>
      <c r="D2135" s="3">
        <v>44809</v>
      </c>
      <c r="E2135" t="s">
        <v>486</v>
      </c>
      <c r="F2135" t="s">
        <v>54</v>
      </c>
      <c r="G2135" t="s">
        <v>487</v>
      </c>
      <c r="H2135" t="s">
        <v>1368</v>
      </c>
      <c r="I2135" t="s">
        <v>17</v>
      </c>
      <c r="J2135" s="3">
        <v>45750</v>
      </c>
      <c r="K2135" s="3">
        <v>45734</v>
      </c>
      <c r="M2135" s="8" t="str">
        <f>IFERROR(IF(I2135="Booked",VLOOKUP(K2135,'FIN CAL LOOKUP'!$A:$J,7,1),IF(I2135="Complete",VLOOKUP(J2135,'FIN CAL LOOKUP'!$A:$J,7,1),VLOOKUP(D2135,'FIN CAL LOOKUP'!$A:$J,7,1))),"Not Applicable")</f>
        <v>APR, FY25</v>
      </c>
      <c r="N2135" s="8" t="str">
        <f>IFERROR(IF(I2135="Booked",VLOOKUP(K2135,'FIN CAL LOOKUP'!$A:$J,10,1),IF(I2135="Complete",VLOOKUP(J2135,'FIN CAL LOOKUP'!$A:$J,10,1),VLOOKUP(D2135,'FIN CAL LOOKUP'!$A:$J,10,1))),"Not Applicable")</f>
        <v>Q4, FY25</v>
      </c>
    </row>
    <row r="2136" spans="1:14" x14ac:dyDescent="0.25">
      <c r="A2136" t="s">
        <v>41</v>
      </c>
      <c r="B2136" t="s">
        <v>485</v>
      </c>
      <c r="C2136" t="s">
        <v>14</v>
      </c>
      <c r="D2136" s="3">
        <v>44809</v>
      </c>
      <c r="E2136" t="s">
        <v>486</v>
      </c>
      <c r="F2136" t="s">
        <v>54</v>
      </c>
      <c r="G2136" t="s">
        <v>487</v>
      </c>
      <c r="H2136" t="s">
        <v>1369</v>
      </c>
      <c r="I2136" t="s">
        <v>17</v>
      </c>
      <c r="J2136" s="3">
        <v>45413</v>
      </c>
      <c r="K2136" s="3">
        <v>45351</v>
      </c>
      <c r="M2136" s="8" t="str">
        <f>IFERROR(IF(I2136="Booked",VLOOKUP(K2136,'FIN CAL LOOKUP'!$A:$J,7,1),IF(I2136="Complete",VLOOKUP(J2136,'FIN CAL LOOKUP'!$A:$J,7,1),VLOOKUP(D2136,'FIN CAL LOOKUP'!$A:$J,7,1))),"Not Applicable")</f>
        <v>MAY, FY24</v>
      </c>
      <c r="N2136" s="8" t="str">
        <f>IFERROR(IF(I2136="Booked",VLOOKUP(K2136,'FIN CAL LOOKUP'!$A:$J,10,1),IF(I2136="Complete",VLOOKUP(J2136,'FIN CAL LOOKUP'!$A:$J,10,1),VLOOKUP(D2136,'FIN CAL LOOKUP'!$A:$J,10,1))),"Not Applicable")</f>
        <v>Q4, FY24</v>
      </c>
    </row>
    <row r="2137" spans="1:14" x14ac:dyDescent="0.25">
      <c r="A2137" t="s">
        <v>41</v>
      </c>
      <c r="B2137" t="s">
        <v>485</v>
      </c>
      <c r="C2137" t="s">
        <v>14</v>
      </c>
      <c r="D2137" s="3">
        <v>44809</v>
      </c>
      <c r="E2137" t="s">
        <v>486</v>
      </c>
      <c r="F2137" t="s">
        <v>54</v>
      </c>
      <c r="G2137" t="s">
        <v>487</v>
      </c>
      <c r="H2137" t="s">
        <v>1369</v>
      </c>
      <c r="I2137" t="s">
        <v>17</v>
      </c>
      <c r="J2137" s="3">
        <v>45749</v>
      </c>
      <c r="K2137" s="3">
        <v>45734</v>
      </c>
      <c r="M2137" s="8" t="str">
        <f>IFERROR(IF(I2137="Booked",VLOOKUP(K2137,'FIN CAL LOOKUP'!$A:$J,7,1),IF(I2137="Complete",VLOOKUP(J2137,'FIN CAL LOOKUP'!$A:$J,7,1),VLOOKUP(D2137,'FIN CAL LOOKUP'!$A:$J,7,1))),"Not Applicable")</f>
        <v>APR, FY25</v>
      </c>
      <c r="N2137" s="8" t="str">
        <f>IFERROR(IF(I2137="Booked",VLOOKUP(K2137,'FIN CAL LOOKUP'!$A:$J,10,1),IF(I2137="Complete",VLOOKUP(J2137,'FIN CAL LOOKUP'!$A:$J,10,1),VLOOKUP(D2137,'FIN CAL LOOKUP'!$A:$J,10,1))),"Not Applicable")</f>
        <v>Q4, FY25</v>
      </c>
    </row>
    <row r="2138" spans="1:14" x14ac:dyDescent="0.25">
      <c r="A2138" t="s">
        <v>41</v>
      </c>
      <c r="B2138" t="s">
        <v>485</v>
      </c>
      <c r="C2138" t="s">
        <v>14</v>
      </c>
      <c r="D2138" s="3">
        <v>44809</v>
      </c>
      <c r="E2138" t="s">
        <v>486</v>
      </c>
      <c r="F2138" t="s">
        <v>54</v>
      </c>
      <c r="G2138" t="s">
        <v>487</v>
      </c>
      <c r="H2138" t="s">
        <v>1370</v>
      </c>
      <c r="I2138" t="s">
        <v>17</v>
      </c>
      <c r="J2138" s="3">
        <v>45413</v>
      </c>
      <c r="K2138" s="3">
        <v>45351</v>
      </c>
      <c r="M2138" s="8" t="str">
        <f>IFERROR(IF(I2138="Booked",VLOOKUP(K2138,'FIN CAL LOOKUP'!$A:$J,7,1),IF(I2138="Complete",VLOOKUP(J2138,'FIN CAL LOOKUP'!$A:$J,7,1),VLOOKUP(D2138,'FIN CAL LOOKUP'!$A:$J,7,1))),"Not Applicable")</f>
        <v>MAY, FY24</v>
      </c>
      <c r="N2138" s="8" t="str">
        <f>IFERROR(IF(I2138="Booked",VLOOKUP(K2138,'FIN CAL LOOKUP'!$A:$J,10,1),IF(I2138="Complete",VLOOKUP(J2138,'FIN CAL LOOKUP'!$A:$J,10,1),VLOOKUP(D2138,'FIN CAL LOOKUP'!$A:$J,10,1))),"Not Applicable")</f>
        <v>Q4, FY24</v>
      </c>
    </row>
    <row r="2139" spans="1:14" x14ac:dyDescent="0.25">
      <c r="A2139" t="s">
        <v>41</v>
      </c>
      <c r="B2139" t="s">
        <v>485</v>
      </c>
      <c r="C2139" t="s">
        <v>14</v>
      </c>
      <c r="D2139" s="3">
        <v>44809</v>
      </c>
      <c r="E2139" t="s">
        <v>486</v>
      </c>
      <c r="F2139" t="s">
        <v>54</v>
      </c>
      <c r="G2139" t="s">
        <v>487</v>
      </c>
      <c r="H2139" t="s">
        <v>1370</v>
      </c>
      <c r="I2139" t="s">
        <v>17</v>
      </c>
      <c r="J2139" s="3">
        <v>45749</v>
      </c>
      <c r="K2139" s="3">
        <v>45734</v>
      </c>
      <c r="M2139" s="8" t="str">
        <f>IFERROR(IF(I2139="Booked",VLOOKUP(K2139,'FIN CAL LOOKUP'!$A:$J,7,1),IF(I2139="Complete",VLOOKUP(J2139,'FIN CAL LOOKUP'!$A:$J,7,1),VLOOKUP(D2139,'FIN CAL LOOKUP'!$A:$J,7,1))),"Not Applicable")</f>
        <v>APR, FY25</v>
      </c>
      <c r="N2139" s="8" t="str">
        <f>IFERROR(IF(I2139="Booked",VLOOKUP(K2139,'FIN CAL LOOKUP'!$A:$J,10,1),IF(I2139="Complete",VLOOKUP(J2139,'FIN CAL LOOKUP'!$A:$J,10,1),VLOOKUP(D2139,'FIN CAL LOOKUP'!$A:$J,10,1))),"Not Applicable")</f>
        <v>Q4, FY25</v>
      </c>
    </row>
    <row r="2140" spans="1:14" x14ac:dyDescent="0.25">
      <c r="A2140" t="s">
        <v>41</v>
      </c>
      <c r="B2140" t="s">
        <v>485</v>
      </c>
      <c r="C2140" t="s">
        <v>14</v>
      </c>
      <c r="D2140" s="3">
        <v>44809</v>
      </c>
      <c r="E2140" t="s">
        <v>486</v>
      </c>
      <c r="F2140" t="s">
        <v>54</v>
      </c>
      <c r="G2140" t="s">
        <v>487</v>
      </c>
      <c r="H2140" t="s">
        <v>8</v>
      </c>
      <c r="I2140" t="s">
        <v>17</v>
      </c>
      <c r="J2140" s="3">
        <v>44848</v>
      </c>
      <c r="K2140" s="3">
        <v>44779</v>
      </c>
      <c r="M2140" s="8" t="str">
        <f>IFERROR(IF(I2140="Booked",VLOOKUP(K2140,'FIN CAL LOOKUP'!$A:$J,7,1),IF(I2140="Complete",VLOOKUP(J2140,'FIN CAL LOOKUP'!$A:$J,7,1),VLOOKUP(D2140,'FIN CAL LOOKUP'!$A:$J,7,1))),"Not Applicable")</f>
        <v>OCT, FY23</v>
      </c>
      <c r="N2140" s="8" t="str">
        <f>IFERROR(IF(I2140="Booked",VLOOKUP(K2140,'FIN CAL LOOKUP'!$A:$J,10,1),IF(I2140="Complete",VLOOKUP(J2140,'FIN CAL LOOKUP'!$A:$J,10,1),VLOOKUP(D2140,'FIN CAL LOOKUP'!$A:$J,10,1))),"Not Applicable")</f>
        <v>Q2, FY23</v>
      </c>
    </row>
    <row r="2141" spans="1:14" x14ac:dyDescent="0.25">
      <c r="A2141" t="s">
        <v>41</v>
      </c>
      <c r="B2141" t="s">
        <v>485</v>
      </c>
      <c r="C2141" t="s">
        <v>14</v>
      </c>
      <c r="D2141" s="3">
        <v>44809</v>
      </c>
      <c r="E2141" t="s">
        <v>486</v>
      </c>
      <c r="F2141" t="s">
        <v>54</v>
      </c>
      <c r="G2141" t="s">
        <v>487</v>
      </c>
      <c r="H2141" t="s">
        <v>9</v>
      </c>
      <c r="I2141" t="s">
        <v>17</v>
      </c>
      <c r="J2141" s="3">
        <v>44848</v>
      </c>
      <c r="K2141" s="3">
        <v>44779</v>
      </c>
      <c r="M2141" s="8" t="str">
        <f>IFERROR(IF(I2141="Booked",VLOOKUP(K2141,'FIN CAL LOOKUP'!$A:$J,7,1),IF(I2141="Complete",VLOOKUP(J2141,'FIN CAL LOOKUP'!$A:$J,7,1),VLOOKUP(D2141,'FIN CAL LOOKUP'!$A:$J,7,1))),"Not Applicable")</f>
        <v>OCT, FY23</v>
      </c>
      <c r="N2141" s="8" t="str">
        <f>IFERROR(IF(I2141="Booked",VLOOKUP(K2141,'FIN CAL LOOKUP'!$A:$J,10,1),IF(I2141="Complete",VLOOKUP(J2141,'FIN CAL LOOKUP'!$A:$J,10,1),VLOOKUP(D2141,'FIN CAL LOOKUP'!$A:$J,10,1))),"Not Applicable")</f>
        <v>Q2, FY23</v>
      </c>
    </row>
    <row r="2142" spans="1:14" x14ac:dyDescent="0.25">
      <c r="A2142" t="s">
        <v>41</v>
      </c>
      <c r="B2142" t="s">
        <v>485</v>
      </c>
      <c r="C2142" t="s">
        <v>14</v>
      </c>
      <c r="D2142" s="3">
        <v>44809</v>
      </c>
      <c r="E2142" t="s">
        <v>486</v>
      </c>
      <c r="F2142" t="s">
        <v>54</v>
      </c>
      <c r="G2142" t="s">
        <v>487</v>
      </c>
      <c r="H2142" t="s">
        <v>10</v>
      </c>
      <c r="I2142" t="s">
        <v>17</v>
      </c>
      <c r="J2142" s="3">
        <v>44848</v>
      </c>
      <c r="K2142" s="3">
        <v>44779</v>
      </c>
      <c r="M2142" s="8" t="str">
        <f>IFERROR(IF(I2142="Booked",VLOOKUP(K2142,'FIN CAL LOOKUP'!$A:$J,7,1),IF(I2142="Complete",VLOOKUP(J2142,'FIN CAL LOOKUP'!$A:$J,7,1),VLOOKUP(D2142,'FIN CAL LOOKUP'!$A:$J,7,1))),"Not Applicable")</f>
        <v>OCT, FY23</v>
      </c>
      <c r="N2142" s="8" t="str">
        <f>IFERROR(IF(I2142="Booked",VLOOKUP(K2142,'FIN CAL LOOKUP'!$A:$J,10,1),IF(I2142="Complete",VLOOKUP(J2142,'FIN CAL LOOKUP'!$A:$J,10,1),VLOOKUP(D2142,'FIN CAL LOOKUP'!$A:$J,10,1))),"Not Applicable")</f>
        <v>Q2, FY23</v>
      </c>
    </row>
    <row r="2143" spans="1:14" x14ac:dyDescent="0.25">
      <c r="A2143" t="s">
        <v>41</v>
      </c>
      <c r="B2143" t="s">
        <v>485</v>
      </c>
      <c r="C2143" t="s">
        <v>14</v>
      </c>
      <c r="D2143" s="3">
        <v>44809</v>
      </c>
      <c r="E2143" t="s">
        <v>486</v>
      </c>
      <c r="F2143" t="s">
        <v>54</v>
      </c>
      <c r="G2143" t="s">
        <v>487</v>
      </c>
      <c r="H2143" t="s">
        <v>11</v>
      </c>
      <c r="I2143" t="s">
        <v>17</v>
      </c>
      <c r="J2143" s="3">
        <v>44848</v>
      </c>
      <c r="K2143" s="3">
        <v>44779</v>
      </c>
      <c r="M2143" s="8" t="str">
        <f>IFERROR(IF(I2143="Booked",VLOOKUP(K2143,'FIN CAL LOOKUP'!$A:$J,7,1),IF(I2143="Complete",VLOOKUP(J2143,'FIN CAL LOOKUP'!$A:$J,7,1),VLOOKUP(D2143,'FIN CAL LOOKUP'!$A:$J,7,1))),"Not Applicable")</f>
        <v>OCT, FY23</v>
      </c>
      <c r="N2143" s="8" t="str">
        <f>IFERROR(IF(I2143="Booked",VLOOKUP(K2143,'FIN CAL LOOKUP'!$A:$J,10,1),IF(I2143="Complete",VLOOKUP(J2143,'FIN CAL LOOKUP'!$A:$J,10,1),VLOOKUP(D2143,'FIN CAL LOOKUP'!$A:$J,10,1))),"Not Applicable")</f>
        <v>Q2, FY23</v>
      </c>
    </row>
    <row r="2144" spans="1:14" x14ac:dyDescent="0.25">
      <c r="A2144" t="s">
        <v>41</v>
      </c>
      <c r="C2144" t="s">
        <v>14</v>
      </c>
      <c r="D2144" s="3">
        <v>44809</v>
      </c>
      <c r="E2144" t="s">
        <v>488</v>
      </c>
      <c r="F2144" t="s">
        <v>489</v>
      </c>
      <c r="G2144" t="s">
        <v>99</v>
      </c>
      <c r="H2144" t="s">
        <v>4</v>
      </c>
      <c r="I2144" t="s">
        <v>17</v>
      </c>
      <c r="J2144" s="3">
        <v>44845</v>
      </c>
      <c r="K2144" s="3">
        <v>44824</v>
      </c>
      <c r="M2144" s="8" t="str">
        <f>IFERROR(IF(I2144="Booked",VLOOKUP(K2144,'FIN CAL LOOKUP'!$A:$J,7,1),IF(I2144="Complete",VLOOKUP(J2144,'FIN CAL LOOKUP'!$A:$J,7,1),VLOOKUP(D2144,'FIN CAL LOOKUP'!$A:$J,7,1))),"Not Applicable")</f>
        <v>OCT, FY23</v>
      </c>
      <c r="N2144" s="8" t="str">
        <f>IFERROR(IF(I2144="Booked",VLOOKUP(K2144,'FIN CAL LOOKUP'!$A:$J,10,1),IF(I2144="Complete",VLOOKUP(J2144,'FIN CAL LOOKUP'!$A:$J,10,1),VLOOKUP(D2144,'FIN CAL LOOKUP'!$A:$J,10,1))),"Not Applicable")</f>
        <v>Q2, FY23</v>
      </c>
    </row>
    <row r="2145" spans="1:14" x14ac:dyDescent="0.25">
      <c r="A2145" t="s">
        <v>41</v>
      </c>
      <c r="C2145" t="s">
        <v>14</v>
      </c>
      <c r="D2145" s="3">
        <v>44809</v>
      </c>
      <c r="E2145" t="s">
        <v>488</v>
      </c>
      <c r="F2145" t="s">
        <v>489</v>
      </c>
      <c r="G2145" t="s">
        <v>99</v>
      </c>
      <c r="H2145" t="s">
        <v>7</v>
      </c>
      <c r="I2145" t="s">
        <v>17</v>
      </c>
      <c r="J2145" s="3">
        <v>44845</v>
      </c>
      <c r="K2145" s="3">
        <v>44824</v>
      </c>
      <c r="M2145" s="8" t="str">
        <f>IFERROR(IF(I2145="Booked",VLOOKUP(K2145,'FIN CAL LOOKUP'!$A:$J,7,1),IF(I2145="Complete",VLOOKUP(J2145,'FIN CAL LOOKUP'!$A:$J,7,1),VLOOKUP(D2145,'FIN CAL LOOKUP'!$A:$J,7,1))),"Not Applicable")</f>
        <v>OCT, FY23</v>
      </c>
      <c r="N2145" s="8" t="str">
        <f>IFERROR(IF(I2145="Booked",VLOOKUP(K2145,'FIN CAL LOOKUP'!$A:$J,10,1),IF(I2145="Complete",VLOOKUP(J2145,'FIN CAL LOOKUP'!$A:$J,10,1),VLOOKUP(D2145,'FIN CAL LOOKUP'!$A:$J,10,1))),"Not Applicable")</f>
        <v>Q2, FY23</v>
      </c>
    </row>
    <row r="2146" spans="1:14" x14ac:dyDescent="0.25">
      <c r="A2146" t="s">
        <v>41</v>
      </c>
      <c r="C2146" t="s">
        <v>14</v>
      </c>
      <c r="D2146" s="3">
        <v>44809</v>
      </c>
      <c r="E2146" t="s">
        <v>488</v>
      </c>
      <c r="F2146" t="s">
        <v>489</v>
      </c>
      <c r="G2146" t="s">
        <v>99</v>
      </c>
      <c r="H2146" t="s">
        <v>1366</v>
      </c>
      <c r="I2146" t="s">
        <v>5</v>
      </c>
      <c r="J2146" s="3"/>
      <c r="K2146" s="3">
        <v>45351</v>
      </c>
      <c r="M2146" s="8" t="str">
        <f>IFERROR(IF(I2146="Booked",VLOOKUP(K2146,'FIN CAL LOOKUP'!$A:$J,7,1),IF(I2146="Complete",VLOOKUP(J2146,'FIN CAL LOOKUP'!$A:$J,7,1),VLOOKUP(D2146,'FIN CAL LOOKUP'!$A:$J,7,1))),"Not Applicable")</f>
        <v>MAR, FY24</v>
      </c>
      <c r="N2146" s="8" t="str">
        <f>IFERROR(IF(I2146="Booked",VLOOKUP(K2146,'FIN CAL LOOKUP'!$A:$J,10,1),IF(I2146="Complete",VLOOKUP(J2146,'FIN CAL LOOKUP'!$A:$J,10,1),VLOOKUP(D2146,'FIN CAL LOOKUP'!$A:$J,10,1))),"Not Applicable")</f>
        <v>Q3, FY24</v>
      </c>
    </row>
    <row r="2147" spans="1:14" x14ac:dyDescent="0.25">
      <c r="A2147" t="s">
        <v>41</v>
      </c>
      <c r="C2147" t="s">
        <v>14</v>
      </c>
      <c r="D2147" s="3">
        <v>44809</v>
      </c>
      <c r="E2147" t="s">
        <v>488</v>
      </c>
      <c r="F2147" t="s">
        <v>489</v>
      </c>
      <c r="G2147" t="s">
        <v>99</v>
      </c>
      <c r="H2147" t="s">
        <v>1367</v>
      </c>
      <c r="I2147" t="s">
        <v>5</v>
      </c>
      <c r="J2147" s="3"/>
      <c r="K2147" s="3">
        <v>45351</v>
      </c>
      <c r="M2147" s="8" t="str">
        <f>IFERROR(IF(I2147="Booked",VLOOKUP(K2147,'FIN CAL LOOKUP'!$A:$J,7,1),IF(I2147="Complete",VLOOKUP(J2147,'FIN CAL LOOKUP'!$A:$J,7,1),VLOOKUP(D2147,'FIN CAL LOOKUP'!$A:$J,7,1))),"Not Applicable")</f>
        <v>MAR, FY24</v>
      </c>
      <c r="N2147" s="8" t="str">
        <f>IFERROR(IF(I2147="Booked",VLOOKUP(K2147,'FIN CAL LOOKUP'!$A:$J,10,1),IF(I2147="Complete",VLOOKUP(J2147,'FIN CAL LOOKUP'!$A:$J,10,1),VLOOKUP(D2147,'FIN CAL LOOKUP'!$A:$J,10,1))),"Not Applicable")</f>
        <v>Q3, FY24</v>
      </c>
    </row>
    <row r="2148" spans="1:14" x14ac:dyDescent="0.25">
      <c r="A2148" t="s">
        <v>41</v>
      </c>
      <c r="C2148" t="s">
        <v>14</v>
      </c>
      <c r="D2148" s="3">
        <v>44809</v>
      </c>
      <c r="E2148" t="s">
        <v>488</v>
      </c>
      <c r="F2148" t="s">
        <v>489</v>
      </c>
      <c r="G2148" t="s">
        <v>99</v>
      </c>
      <c r="H2148" t="s">
        <v>1368</v>
      </c>
      <c r="I2148" t="s">
        <v>5</v>
      </c>
      <c r="J2148" s="3"/>
      <c r="K2148" s="3">
        <v>45351</v>
      </c>
      <c r="M2148" s="8" t="str">
        <f>IFERROR(IF(I2148="Booked",VLOOKUP(K2148,'FIN CAL LOOKUP'!$A:$J,7,1),IF(I2148="Complete",VLOOKUP(J2148,'FIN CAL LOOKUP'!$A:$J,7,1),VLOOKUP(D2148,'FIN CAL LOOKUP'!$A:$J,7,1))),"Not Applicable")</f>
        <v>MAR, FY24</v>
      </c>
      <c r="N2148" s="8" t="str">
        <f>IFERROR(IF(I2148="Booked",VLOOKUP(K2148,'FIN CAL LOOKUP'!$A:$J,10,1),IF(I2148="Complete",VLOOKUP(J2148,'FIN CAL LOOKUP'!$A:$J,10,1),VLOOKUP(D2148,'FIN CAL LOOKUP'!$A:$J,10,1))),"Not Applicable")</f>
        <v>Q3, FY24</v>
      </c>
    </row>
    <row r="2149" spans="1:14" x14ac:dyDescent="0.25">
      <c r="A2149" t="s">
        <v>41</v>
      </c>
      <c r="C2149" t="s">
        <v>14</v>
      </c>
      <c r="D2149" s="3">
        <v>44809</v>
      </c>
      <c r="E2149" t="s">
        <v>488</v>
      </c>
      <c r="F2149" t="s">
        <v>489</v>
      </c>
      <c r="G2149" t="s">
        <v>99</v>
      </c>
      <c r="H2149" t="s">
        <v>1369</v>
      </c>
      <c r="I2149" t="s">
        <v>5</v>
      </c>
      <c r="J2149" s="3"/>
      <c r="K2149" s="3">
        <v>45351</v>
      </c>
      <c r="M2149" s="8" t="str">
        <f>IFERROR(IF(I2149="Booked",VLOOKUP(K2149,'FIN CAL LOOKUP'!$A:$J,7,1),IF(I2149="Complete",VLOOKUP(J2149,'FIN CAL LOOKUP'!$A:$J,7,1),VLOOKUP(D2149,'FIN CAL LOOKUP'!$A:$J,7,1))),"Not Applicable")</f>
        <v>MAR, FY24</v>
      </c>
      <c r="N2149" s="8" t="str">
        <f>IFERROR(IF(I2149="Booked",VLOOKUP(K2149,'FIN CAL LOOKUP'!$A:$J,10,1),IF(I2149="Complete",VLOOKUP(J2149,'FIN CAL LOOKUP'!$A:$J,10,1),VLOOKUP(D2149,'FIN CAL LOOKUP'!$A:$J,10,1))),"Not Applicable")</f>
        <v>Q3, FY24</v>
      </c>
    </row>
    <row r="2150" spans="1:14" x14ac:dyDescent="0.25">
      <c r="A2150" t="s">
        <v>41</v>
      </c>
      <c r="C2150" t="s">
        <v>14</v>
      </c>
      <c r="D2150" s="3">
        <v>44809</v>
      </c>
      <c r="E2150" t="s">
        <v>488</v>
      </c>
      <c r="F2150" t="s">
        <v>489</v>
      </c>
      <c r="G2150" t="s">
        <v>99</v>
      </c>
      <c r="H2150" t="s">
        <v>1370</v>
      </c>
      <c r="I2150" t="s">
        <v>5</v>
      </c>
      <c r="J2150" s="3"/>
      <c r="K2150" s="3">
        <v>45351</v>
      </c>
      <c r="M2150" s="8" t="str">
        <f>IFERROR(IF(I2150="Booked",VLOOKUP(K2150,'FIN CAL LOOKUP'!$A:$J,7,1),IF(I2150="Complete",VLOOKUP(J2150,'FIN CAL LOOKUP'!$A:$J,7,1),VLOOKUP(D2150,'FIN CAL LOOKUP'!$A:$J,7,1))),"Not Applicable")</f>
        <v>MAR, FY24</v>
      </c>
      <c r="N2150" s="8" t="str">
        <f>IFERROR(IF(I2150="Booked",VLOOKUP(K2150,'FIN CAL LOOKUP'!$A:$J,10,1),IF(I2150="Complete",VLOOKUP(J2150,'FIN CAL LOOKUP'!$A:$J,10,1),VLOOKUP(D2150,'FIN CAL LOOKUP'!$A:$J,10,1))),"Not Applicable")</f>
        <v>Q3, FY24</v>
      </c>
    </row>
    <row r="2151" spans="1:14" x14ac:dyDescent="0.25">
      <c r="A2151" t="s">
        <v>41</v>
      </c>
      <c r="C2151" t="s">
        <v>14</v>
      </c>
      <c r="D2151" s="3">
        <v>44809</v>
      </c>
      <c r="E2151" t="s">
        <v>488</v>
      </c>
      <c r="F2151" t="s">
        <v>489</v>
      </c>
      <c r="G2151" t="s">
        <v>99</v>
      </c>
      <c r="H2151" t="s">
        <v>8</v>
      </c>
      <c r="I2151" t="s">
        <v>17</v>
      </c>
      <c r="J2151" s="3">
        <v>44845</v>
      </c>
      <c r="K2151" s="3">
        <v>44787</v>
      </c>
      <c r="M2151" s="8" t="str">
        <f>IFERROR(IF(I2151="Booked",VLOOKUP(K2151,'FIN CAL LOOKUP'!$A:$J,7,1),IF(I2151="Complete",VLOOKUP(J2151,'FIN CAL LOOKUP'!$A:$J,7,1),VLOOKUP(D2151,'FIN CAL LOOKUP'!$A:$J,7,1))),"Not Applicable")</f>
        <v>OCT, FY23</v>
      </c>
      <c r="N2151" s="8" t="str">
        <f>IFERROR(IF(I2151="Booked",VLOOKUP(K2151,'FIN CAL LOOKUP'!$A:$J,10,1),IF(I2151="Complete",VLOOKUP(J2151,'FIN CAL LOOKUP'!$A:$J,10,1),VLOOKUP(D2151,'FIN CAL LOOKUP'!$A:$J,10,1))),"Not Applicable")</f>
        <v>Q2, FY23</v>
      </c>
    </row>
    <row r="2152" spans="1:14" x14ac:dyDescent="0.25">
      <c r="A2152" t="s">
        <v>41</v>
      </c>
      <c r="C2152" t="s">
        <v>14</v>
      </c>
      <c r="D2152" s="3">
        <v>44809</v>
      </c>
      <c r="E2152" t="s">
        <v>488</v>
      </c>
      <c r="F2152" t="s">
        <v>489</v>
      </c>
      <c r="G2152" t="s">
        <v>99</v>
      </c>
      <c r="H2152" t="s">
        <v>9</v>
      </c>
      <c r="I2152" t="s">
        <v>17</v>
      </c>
      <c r="J2152" s="3">
        <v>44845</v>
      </c>
      <c r="K2152" s="3">
        <v>44787</v>
      </c>
      <c r="M2152" s="8" t="str">
        <f>IFERROR(IF(I2152="Booked",VLOOKUP(K2152,'FIN CAL LOOKUP'!$A:$J,7,1),IF(I2152="Complete",VLOOKUP(J2152,'FIN CAL LOOKUP'!$A:$J,7,1),VLOOKUP(D2152,'FIN CAL LOOKUP'!$A:$J,7,1))),"Not Applicable")</f>
        <v>OCT, FY23</v>
      </c>
      <c r="N2152" s="8" t="str">
        <f>IFERROR(IF(I2152="Booked",VLOOKUP(K2152,'FIN CAL LOOKUP'!$A:$J,10,1),IF(I2152="Complete",VLOOKUP(J2152,'FIN CAL LOOKUP'!$A:$J,10,1),VLOOKUP(D2152,'FIN CAL LOOKUP'!$A:$J,10,1))),"Not Applicable")</f>
        <v>Q2, FY23</v>
      </c>
    </row>
    <row r="2153" spans="1:14" x14ac:dyDescent="0.25">
      <c r="A2153" t="s">
        <v>41</v>
      </c>
      <c r="C2153" t="s">
        <v>14</v>
      </c>
      <c r="D2153" s="3">
        <v>44809</v>
      </c>
      <c r="E2153" t="s">
        <v>488</v>
      </c>
      <c r="F2153" t="s">
        <v>489</v>
      </c>
      <c r="G2153" t="s">
        <v>99</v>
      </c>
      <c r="H2153" t="s">
        <v>10</v>
      </c>
      <c r="I2153" t="s">
        <v>17</v>
      </c>
      <c r="J2153" s="3">
        <v>44845</v>
      </c>
      <c r="K2153" s="3">
        <v>44787</v>
      </c>
      <c r="M2153" s="8" t="str">
        <f>IFERROR(IF(I2153="Booked",VLOOKUP(K2153,'FIN CAL LOOKUP'!$A:$J,7,1),IF(I2153="Complete",VLOOKUP(J2153,'FIN CAL LOOKUP'!$A:$J,7,1),VLOOKUP(D2153,'FIN CAL LOOKUP'!$A:$J,7,1))),"Not Applicable")</f>
        <v>OCT, FY23</v>
      </c>
      <c r="N2153" s="8" t="str">
        <f>IFERROR(IF(I2153="Booked",VLOOKUP(K2153,'FIN CAL LOOKUP'!$A:$J,10,1),IF(I2153="Complete",VLOOKUP(J2153,'FIN CAL LOOKUP'!$A:$J,10,1),VLOOKUP(D2153,'FIN CAL LOOKUP'!$A:$J,10,1))),"Not Applicable")</f>
        <v>Q2, FY23</v>
      </c>
    </row>
    <row r="2154" spans="1:14" x14ac:dyDescent="0.25">
      <c r="A2154" t="s">
        <v>41</v>
      </c>
      <c r="C2154" t="s">
        <v>14</v>
      </c>
      <c r="D2154" s="3">
        <v>44809</v>
      </c>
      <c r="E2154" t="s">
        <v>488</v>
      </c>
      <c r="F2154" t="s">
        <v>489</v>
      </c>
      <c r="G2154" t="s">
        <v>99</v>
      </c>
      <c r="H2154" t="s">
        <v>11</v>
      </c>
      <c r="I2154" t="s">
        <v>17</v>
      </c>
      <c r="J2154" s="3">
        <v>44825</v>
      </c>
      <c r="K2154" s="3">
        <v>44787</v>
      </c>
      <c r="M2154" s="8" t="str">
        <f>IFERROR(IF(I2154="Booked",VLOOKUP(K2154,'FIN CAL LOOKUP'!$A:$J,7,1),IF(I2154="Complete",VLOOKUP(J2154,'FIN CAL LOOKUP'!$A:$J,7,1),VLOOKUP(D2154,'FIN CAL LOOKUP'!$A:$J,7,1))),"Not Applicable")</f>
        <v>SEP, FY23</v>
      </c>
      <c r="N2154" s="8" t="str">
        <f>IFERROR(IF(I2154="Booked",VLOOKUP(K2154,'FIN CAL LOOKUP'!$A:$J,10,1),IF(I2154="Complete",VLOOKUP(J2154,'FIN CAL LOOKUP'!$A:$J,10,1),VLOOKUP(D2154,'FIN CAL LOOKUP'!$A:$J,10,1))),"Not Applicable")</f>
        <v>Q1, FY23</v>
      </c>
    </row>
    <row r="2155" spans="1:14" x14ac:dyDescent="0.25">
      <c r="A2155" t="s">
        <v>41</v>
      </c>
      <c r="B2155" t="s">
        <v>223</v>
      </c>
      <c r="C2155" t="s">
        <v>14</v>
      </c>
      <c r="D2155" s="3">
        <v>44805</v>
      </c>
      <c r="E2155" t="s">
        <v>490</v>
      </c>
      <c r="F2155" t="s">
        <v>491</v>
      </c>
      <c r="G2155" t="s">
        <v>492</v>
      </c>
      <c r="H2155" t="s">
        <v>4</v>
      </c>
      <c r="I2155" t="s">
        <v>17</v>
      </c>
      <c r="J2155" s="3">
        <v>44964</v>
      </c>
      <c r="K2155" s="3">
        <v>44824</v>
      </c>
      <c r="M2155" s="8" t="str">
        <f>IFERROR(IF(I2155="Booked",VLOOKUP(K2155,'FIN CAL LOOKUP'!$A:$J,7,1),IF(I2155="Complete",VLOOKUP(J2155,'FIN CAL LOOKUP'!$A:$J,7,1),VLOOKUP(D2155,'FIN CAL LOOKUP'!$A:$J,7,1))),"Not Applicable")</f>
        <v>FEB, FY23</v>
      </c>
      <c r="N2155" s="8" t="str">
        <f>IFERROR(IF(I2155="Booked",VLOOKUP(K2155,'FIN CAL LOOKUP'!$A:$J,10,1),IF(I2155="Complete",VLOOKUP(J2155,'FIN CAL LOOKUP'!$A:$J,10,1),VLOOKUP(D2155,'FIN CAL LOOKUP'!$A:$J,10,1))),"Not Applicable")</f>
        <v>Q3, FY23</v>
      </c>
    </row>
    <row r="2156" spans="1:14" x14ac:dyDescent="0.25">
      <c r="A2156" t="s">
        <v>41</v>
      </c>
      <c r="B2156" t="s">
        <v>223</v>
      </c>
      <c r="C2156" t="s">
        <v>14</v>
      </c>
      <c r="D2156" s="3">
        <v>44805</v>
      </c>
      <c r="E2156" t="s">
        <v>490</v>
      </c>
      <c r="F2156" t="s">
        <v>491</v>
      </c>
      <c r="G2156" t="s">
        <v>492</v>
      </c>
      <c r="H2156" t="s">
        <v>7</v>
      </c>
      <c r="I2156" t="s">
        <v>17</v>
      </c>
      <c r="J2156" s="3">
        <v>44964</v>
      </c>
      <c r="K2156" s="3">
        <v>44824</v>
      </c>
      <c r="M2156" s="8" t="str">
        <f>IFERROR(IF(I2156="Booked",VLOOKUP(K2156,'FIN CAL LOOKUP'!$A:$J,7,1),IF(I2156="Complete",VLOOKUP(J2156,'FIN CAL LOOKUP'!$A:$J,7,1),VLOOKUP(D2156,'FIN CAL LOOKUP'!$A:$J,7,1))),"Not Applicable")</f>
        <v>FEB, FY23</v>
      </c>
      <c r="N2156" s="8" t="str">
        <f>IFERROR(IF(I2156="Booked",VLOOKUP(K2156,'FIN CAL LOOKUP'!$A:$J,10,1),IF(I2156="Complete",VLOOKUP(J2156,'FIN CAL LOOKUP'!$A:$J,10,1),VLOOKUP(D2156,'FIN CAL LOOKUP'!$A:$J,10,1))),"Not Applicable")</f>
        <v>Q3, FY23</v>
      </c>
    </row>
    <row r="2157" spans="1:14" x14ac:dyDescent="0.25">
      <c r="A2157" t="s">
        <v>41</v>
      </c>
      <c r="B2157" t="s">
        <v>223</v>
      </c>
      <c r="C2157" t="s">
        <v>14</v>
      </c>
      <c r="D2157" s="3">
        <v>44805</v>
      </c>
      <c r="E2157" t="s">
        <v>490</v>
      </c>
      <c r="F2157" t="s">
        <v>491</v>
      </c>
      <c r="G2157" t="s">
        <v>492</v>
      </c>
      <c r="H2157" t="s">
        <v>1366</v>
      </c>
      <c r="I2157" t="s">
        <v>17</v>
      </c>
      <c r="J2157" s="3">
        <v>45386</v>
      </c>
      <c r="K2157" s="3">
        <v>45351</v>
      </c>
      <c r="M2157" s="8" t="str">
        <f>IFERROR(IF(I2157="Booked",VLOOKUP(K2157,'FIN CAL LOOKUP'!$A:$J,7,1),IF(I2157="Complete",VLOOKUP(J2157,'FIN CAL LOOKUP'!$A:$J,7,1),VLOOKUP(D2157,'FIN CAL LOOKUP'!$A:$J,7,1))),"Not Applicable")</f>
        <v>APR, FY24</v>
      </c>
      <c r="N2157" s="8" t="str">
        <f>IFERROR(IF(I2157="Booked",VLOOKUP(K2157,'FIN CAL LOOKUP'!$A:$J,10,1),IF(I2157="Complete",VLOOKUP(J2157,'FIN CAL LOOKUP'!$A:$J,10,1),VLOOKUP(D2157,'FIN CAL LOOKUP'!$A:$J,10,1))),"Not Applicable")</f>
        <v>Q4, FY24</v>
      </c>
    </row>
    <row r="2158" spans="1:14" x14ac:dyDescent="0.25">
      <c r="A2158" t="s">
        <v>41</v>
      </c>
      <c r="B2158" t="s">
        <v>223</v>
      </c>
      <c r="C2158" t="s">
        <v>14</v>
      </c>
      <c r="D2158" s="3">
        <v>44805</v>
      </c>
      <c r="E2158" t="s">
        <v>490</v>
      </c>
      <c r="F2158" t="s">
        <v>491</v>
      </c>
      <c r="G2158" t="s">
        <v>492</v>
      </c>
      <c r="H2158" t="s">
        <v>1367</v>
      </c>
      <c r="I2158" t="s">
        <v>17</v>
      </c>
      <c r="J2158" s="3">
        <v>45386</v>
      </c>
      <c r="K2158" s="3">
        <v>45351</v>
      </c>
      <c r="M2158" s="8" t="str">
        <f>IFERROR(IF(I2158="Booked",VLOOKUP(K2158,'FIN CAL LOOKUP'!$A:$J,7,1),IF(I2158="Complete",VLOOKUP(J2158,'FIN CAL LOOKUP'!$A:$J,7,1),VLOOKUP(D2158,'FIN CAL LOOKUP'!$A:$J,7,1))),"Not Applicable")</f>
        <v>APR, FY24</v>
      </c>
      <c r="N2158" s="8" t="str">
        <f>IFERROR(IF(I2158="Booked",VLOOKUP(K2158,'FIN CAL LOOKUP'!$A:$J,10,1),IF(I2158="Complete",VLOOKUP(J2158,'FIN CAL LOOKUP'!$A:$J,10,1),VLOOKUP(D2158,'FIN CAL LOOKUP'!$A:$J,10,1))),"Not Applicable")</f>
        <v>Q4, FY24</v>
      </c>
    </row>
    <row r="2159" spans="1:14" x14ac:dyDescent="0.25">
      <c r="A2159" t="s">
        <v>41</v>
      </c>
      <c r="B2159" t="s">
        <v>223</v>
      </c>
      <c r="C2159" t="s">
        <v>14</v>
      </c>
      <c r="D2159" s="3">
        <v>44805</v>
      </c>
      <c r="E2159" t="s">
        <v>490</v>
      </c>
      <c r="F2159" t="s">
        <v>491</v>
      </c>
      <c r="G2159" t="s">
        <v>492</v>
      </c>
      <c r="H2159" t="s">
        <v>1368</v>
      </c>
      <c r="I2159" t="s">
        <v>17</v>
      </c>
      <c r="J2159" s="3">
        <v>45386</v>
      </c>
      <c r="K2159" s="3">
        <v>45351</v>
      </c>
      <c r="M2159" s="8" t="str">
        <f>IFERROR(IF(I2159="Booked",VLOOKUP(K2159,'FIN CAL LOOKUP'!$A:$J,7,1),IF(I2159="Complete",VLOOKUP(J2159,'FIN CAL LOOKUP'!$A:$J,7,1),VLOOKUP(D2159,'FIN CAL LOOKUP'!$A:$J,7,1))),"Not Applicable")</f>
        <v>APR, FY24</v>
      </c>
      <c r="N2159" s="8" t="str">
        <f>IFERROR(IF(I2159="Booked",VLOOKUP(K2159,'FIN CAL LOOKUP'!$A:$J,10,1),IF(I2159="Complete",VLOOKUP(J2159,'FIN CAL LOOKUP'!$A:$J,10,1),VLOOKUP(D2159,'FIN CAL LOOKUP'!$A:$J,10,1))),"Not Applicable")</f>
        <v>Q4, FY24</v>
      </c>
    </row>
    <row r="2160" spans="1:14" x14ac:dyDescent="0.25">
      <c r="A2160" t="s">
        <v>41</v>
      </c>
      <c r="B2160" t="s">
        <v>223</v>
      </c>
      <c r="C2160" t="s">
        <v>14</v>
      </c>
      <c r="D2160" s="3">
        <v>44805</v>
      </c>
      <c r="E2160" t="s">
        <v>490</v>
      </c>
      <c r="F2160" t="s">
        <v>491</v>
      </c>
      <c r="G2160" t="s">
        <v>492</v>
      </c>
      <c r="H2160" t="s">
        <v>1369</v>
      </c>
      <c r="I2160" t="s">
        <v>17</v>
      </c>
      <c r="J2160" s="3">
        <v>45386</v>
      </c>
      <c r="K2160" s="3">
        <v>45351</v>
      </c>
      <c r="M2160" s="8" t="str">
        <f>IFERROR(IF(I2160="Booked",VLOOKUP(K2160,'FIN CAL LOOKUP'!$A:$J,7,1),IF(I2160="Complete",VLOOKUP(J2160,'FIN CAL LOOKUP'!$A:$J,7,1),VLOOKUP(D2160,'FIN CAL LOOKUP'!$A:$J,7,1))),"Not Applicable")</f>
        <v>APR, FY24</v>
      </c>
      <c r="N2160" s="8" t="str">
        <f>IFERROR(IF(I2160="Booked",VLOOKUP(K2160,'FIN CAL LOOKUP'!$A:$J,10,1),IF(I2160="Complete",VLOOKUP(J2160,'FIN CAL LOOKUP'!$A:$J,10,1),VLOOKUP(D2160,'FIN CAL LOOKUP'!$A:$J,10,1))),"Not Applicable")</f>
        <v>Q4, FY24</v>
      </c>
    </row>
    <row r="2161" spans="1:14" x14ac:dyDescent="0.25">
      <c r="A2161" t="s">
        <v>41</v>
      </c>
      <c r="B2161" t="s">
        <v>223</v>
      </c>
      <c r="C2161" t="s">
        <v>14</v>
      </c>
      <c r="D2161" s="3">
        <v>44805</v>
      </c>
      <c r="E2161" t="s">
        <v>490</v>
      </c>
      <c r="F2161" t="s">
        <v>491</v>
      </c>
      <c r="G2161" t="s">
        <v>492</v>
      </c>
      <c r="H2161" t="s">
        <v>1370</v>
      </c>
      <c r="I2161" t="s">
        <v>17</v>
      </c>
      <c r="J2161" s="3">
        <v>45386</v>
      </c>
      <c r="K2161" s="3">
        <v>45351</v>
      </c>
      <c r="M2161" s="8" t="str">
        <f>IFERROR(IF(I2161="Booked",VLOOKUP(K2161,'FIN CAL LOOKUP'!$A:$J,7,1),IF(I2161="Complete",VLOOKUP(J2161,'FIN CAL LOOKUP'!$A:$J,7,1),VLOOKUP(D2161,'FIN CAL LOOKUP'!$A:$J,7,1))),"Not Applicable")</f>
        <v>APR, FY24</v>
      </c>
      <c r="N2161" s="8" t="str">
        <f>IFERROR(IF(I2161="Booked",VLOOKUP(K2161,'FIN CAL LOOKUP'!$A:$J,10,1),IF(I2161="Complete",VLOOKUP(J2161,'FIN CAL LOOKUP'!$A:$J,10,1),VLOOKUP(D2161,'FIN CAL LOOKUP'!$A:$J,10,1))),"Not Applicable")</f>
        <v>Q4, FY24</v>
      </c>
    </row>
    <row r="2162" spans="1:14" x14ac:dyDescent="0.25">
      <c r="A2162" t="s">
        <v>41</v>
      </c>
      <c r="B2162" t="s">
        <v>223</v>
      </c>
      <c r="C2162" t="s">
        <v>14</v>
      </c>
      <c r="D2162" s="3">
        <v>44805</v>
      </c>
      <c r="E2162" t="s">
        <v>490</v>
      </c>
      <c r="F2162" t="s">
        <v>491</v>
      </c>
      <c r="G2162" t="s">
        <v>492</v>
      </c>
      <c r="H2162" t="s">
        <v>8</v>
      </c>
      <c r="I2162" t="s">
        <v>17</v>
      </c>
      <c r="J2162" s="3">
        <v>44837</v>
      </c>
      <c r="K2162" s="3">
        <v>44784</v>
      </c>
      <c r="M2162" s="8" t="str">
        <f>IFERROR(IF(I2162="Booked",VLOOKUP(K2162,'FIN CAL LOOKUP'!$A:$J,7,1),IF(I2162="Complete",VLOOKUP(J2162,'FIN CAL LOOKUP'!$A:$J,7,1),VLOOKUP(D2162,'FIN CAL LOOKUP'!$A:$J,7,1))),"Not Applicable")</f>
        <v>OCT, FY23</v>
      </c>
      <c r="N2162" s="8" t="str">
        <f>IFERROR(IF(I2162="Booked",VLOOKUP(K2162,'FIN CAL LOOKUP'!$A:$J,10,1),IF(I2162="Complete",VLOOKUP(J2162,'FIN CAL LOOKUP'!$A:$J,10,1),VLOOKUP(D2162,'FIN CAL LOOKUP'!$A:$J,10,1))),"Not Applicable")</f>
        <v>Q2, FY23</v>
      </c>
    </row>
    <row r="2163" spans="1:14" x14ac:dyDescent="0.25">
      <c r="A2163" t="s">
        <v>41</v>
      </c>
      <c r="B2163" t="s">
        <v>223</v>
      </c>
      <c r="C2163" t="s">
        <v>14</v>
      </c>
      <c r="D2163" s="3">
        <v>44805</v>
      </c>
      <c r="E2163" t="s">
        <v>490</v>
      </c>
      <c r="F2163" t="s">
        <v>491</v>
      </c>
      <c r="G2163" t="s">
        <v>492</v>
      </c>
      <c r="H2163" t="s">
        <v>9</v>
      </c>
      <c r="I2163" t="s">
        <v>17</v>
      </c>
      <c r="J2163" s="3">
        <v>44964</v>
      </c>
      <c r="K2163" s="3">
        <v>44784</v>
      </c>
      <c r="M2163" s="8" t="str">
        <f>IFERROR(IF(I2163="Booked",VLOOKUP(K2163,'FIN CAL LOOKUP'!$A:$J,7,1),IF(I2163="Complete",VLOOKUP(J2163,'FIN CAL LOOKUP'!$A:$J,7,1),VLOOKUP(D2163,'FIN CAL LOOKUP'!$A:$J,7,1))),"Not Applicable")</f>
        <v>FEB, FY23</v>
      </c>
      <c r="N2163" s="8" t="str">
        <f>IFERROR(IF(I2163="Booked",VLOOKUP(K2163,'FIN CAL LOOKUP'!$A:$J,10,1),IF(I2163="Complete",VLOOKUP(J2163,'FIN CAL LOOKUP'!$A:$J,10,1),VLOOKUP(D2163,'FIN CAL LOOKUP'!$A:$J,10,1))),"Not Applicable")</f>
        <v>Q3, FY23</v>
      </c>
    </row>
    <row r="2164" spans="1:14" x14ac:dyDescent="0.25">
      <c r="A2164" t="s">
        <v>41</v>
      </c>
      <c r="B2164" t="s">
        <v>223</v>
      </c>
      <c r="C2164" t="s">
        <v>14</v>
      </c>
      <c r="D2164" s="3">
        <v>44805</v>
      </c>
      <c r="E2164" t="s">
        <v>490</v>
      </c>
      <c r="F2164" t="s">
        <v>491</v>
      </c>
      <c r="G2164" t="s">
        <v>492</v>
      </c>
      <c r="H2164" t="s">
        <v>10</v>
      </c>
      <c r="I2164" t="s">
        <v>17</v>
      </c>
      <c r="J2164" s="3">
        <v>44830</v>
      </c>
      <c r="K2164" s="3">
        <v>44784</v>
      </c>
      <c r="M2164" s="8" t="str">
        <f>IFERROR(IF(I2164="Booked",VLOOKUP(K2164,'FIN CAL LOOKUP'!$A:$J,7,1),IF(I2164="Complete",VLOOKUP(J2164,'FIN CAL LOOKUP'!$A:$J,7,1),VLOOKUP(D2164,'FIN CAL LOOKUP'!$A:$J,7,1))),"Not Applicable")</f>
        <v>OCT, FY23</v>
      </c>
      <c r="N2164" s="8" t="str">
        <f>IFERROR(IF(I2164="Booked",VLOOKUP(K2164,'FIN CAL LOOKUP'!$A:$J,10,1),IF(I2164="Complete",VLOOKUP(J2164,'FIN CAL LOOKUP'!$A:$J,10,1),VLOOKUP(D2164,'FIN CAL LOOKUP'!$A:$J,10,1))),"Not Applicable")</f>
        <v>Q2, FY23</v>
      </c>
    </row>
    <row r="2165" spans="1:14" x14ac:dyDescent="0.25">
      <c r="A2165" t="s">
        <v>41</v>
      </c>
      <c r="B2165" t="s">
        <v>223</v>
      </c>
      <c r="C2165" t="s">
        <v>14</v>
      </c>
      <c r="D2165" s="3">
        <v>44805</v>
      </c>
      <c r="E2165" t="s">
        <v>490</v>
      </c>
      <c r="F2165" t="s">
        <v>491</v>
      </c>
      <c r="G2165" t="s">
        <v>492</v>
      </c>
      <c r="H2165" t="s">
        <v>10</v>
      </c>
      <c r="I2165" t="s">
        <v>17</v>
      </c>
      <c r="J2165" s="3">
        <v>44837</v>
      </c>
      <c r="K2165" s="3">
        <v>44837</v>
      </c>
      <c r="M2165" s="8" t="str">
        <f>IFERROR(IF(I2165="Booked",VLOOKUP(K2165,'FIN CAL LOOKUP'!$A:$J,7,1),IF(I2165="Complete",VLOOKUP(J2165,'FIN CAL LOOKUP'!$A:$J,7,1),VLOOKUP(D2165,'FIN CAL LOOKUP'!$A:$J,7,1))),"Not Applicable")</f>
        <v>OCT, FY23</v>
      </c>
      <c r="N2165" s="8" t="str">
        <f>IFERROR(IF(I2165="Booked",VLOOKUP(K2165,'FIN CAL LOOKUP'!$A:$J,10,1),IF(I2165="Complete",VLOOKUP(J2165,'FIN CAL LOOKUP'!$A:$J,10,1),VLOOKUP(D2165,'FIN CAL LOOKUP'!$A:$J,10,1))),"Not Applicable")</f>
        <v>Q2, FY23</v>
      </c>
    </row>
    <row r="2166" spans="1:14" x14ac:dyDescent="0.25">
      <c r="A2166" t="s">
        <v>41</v>
      </c>
      <c r="B2166" t="s">
        <v>223</v>
      </c>
      <c r="C2166" t="s">
        <v>14</v>
      </c>
      <c r="D2166" s="3">
        <v>44805</v>
      </c>
      <c r="E2166" t="s">
        <v>490</v>
      </c>
      <c r="F2166" t="s">
        <v>491</v>
      </c>
      <c r="G2166" t="s">
        <v>492</v>
      </c>
      <c r="H2166" t="s">
        <v>11</v>
      </c>
      <c r="I2166" t="s">
        <v>17</v>
      </c>
      <c r="J2166" s="3">
        <v>44837</v>
      </c>
      <c r="K2166" s="3">
        <v>44784</v>
      </c>
      <c r="M2166" s="8" t="str">
        <f>IFERROR(IF(I2166="Booked",VLOOKUP(K2166,'FIN CAL LOOKUP'!$A:$J,7,1),IF(I2166="Complete",VLOOKUP(J2166,'FIN CAL LOOKUP'!$A:$J,7,1),VLOOKUP(D2166,'FIN CAL LOOKUP'!$A:$J,7,1))),"Not Applicable")</f>
        <v>OCT, FY23</v>
      </c>
      <c r="N2166" s="8" t="str">
        <f>IFERROR(IF(I2166="Booked",VLOOKUP(K2166,'FIN CAL LOOKUP'!$A:$J,10,1),IF(I2166="Complete",VLOOKUP(J2166,'FIN CAL LOOKUP'!$A:$J,10,1),VLOOKUP(D2166,'FIN CAL LOOKUP'!$A:$J,10,1))),"Not Applicable")</f>
        <v>Q2, FY23</v>
      </c>
    </row>
    <row r="2167" spans="1:14" x14ac:dyDescent="0.25">
      <c r="C2167" t="s">
        <v>165</v>
      </c>
      <c r="D2167" s="3">
        <v>44805</v>
      </c>
      <c r="E2167" t="s">
        <v>1554</v>
      </c>
      <c r="F2167" t="s">
        <v>494</v>
      </c>
      <c r="G2167" t="s">
        <v>1555</v>
      </c>
      <c r="H2167" t="s">
        <v>4</v>
      </c>
      <c r="I2167" t="s">
        <v>17</v>
      </c>
      <c r="J2167" s="3">
        <v>45447</v>
      </c>
      <c r="K2167" s="3">
        <v>44832</v>
      </c>
      <c r="M2167" s="8" t="str">
        <f>IFERROR(IF(I2167="Booked",VLOOKUP(K2167,'FIN CAL LOOKUP'!$A:$J,7,1),IF(I2167="Complete",VLOOKUP(J2167,'FIN CAL LOOKUP'!$A:$J,7,1),VLOOKUP(D2167,'FIN CAL LOOKUP'!$A:$J,7,1))),"Not Applicable")</f>
        <v>JUN, FY24</v>
      </c>
      <c r="N2167" s="8" t="str">
        <f>IFERROR(IF(I2167="Booked",VLOOKUP(K2167,'FIN CAL LOOKUP'!$A:$J,10,1),IF(I2167="Complete",VLOOKUP(J2167,'FIN CAL LOOKUP'!$A:$J,10,1),VLOOKUP(D2167,'FIN CAL LOOKUP'!$A:$J,10,1))),"Not Applicable")</f>
        <v>Q4, FY24</v>
      </c>
    </row>
    <row r="2168" spans="1:14" x14ac:dyDescent="0.25">
      <c r="C2168" t="s">
        <v>165</v>
      </c>
      <c r="D2168" s="3">
        <v>44805</v>
      </c>
      <c r="E2168" t="s">
        <v>1554</v>
      </c>
      <c r="F2168" t="s">
        <v>494</v>
      </c>
      <c r="G2168" t="s">
        <v>1555</v>
      </c>
      <c r="H2168" t="s">
        <v>7</v>
      </c>
      <c r="I2168" t="s">
        <v>17</v>
      </c>
      <c r="J2168" s="3">
        <v>45447</v>
      </c>
      <c r="K2168" s="3">
        <v>44832</v>
      </c>
      <c r="M2168" s="8" t="str">
        <f>IFERROR(IF(I2168="Booked",VLOOKUP(K2168,'FIN CAL LOOKUP'!$A:$J,7,1),IF(I2168="Complete",VLOOKUP(J2168,'FIN CAL LOOKUP'!$A:$J,7,1),VLOOKUP(D2168,'FIN CAL LOOKUP'!$A:$J,7,1))),"Not Applicable")</f>
        <v>JUN, FY24</v>
      </c>
      <c r="N2168" s="8" t="str">
        <f>IFERROR(IF(I2168="Booked",VLOOKUP(K2168,'FIN CAL LOOKUP'!$A:$J,10,1),IF(I2168="Complete",VLOOKUP(J2168,'FIN CAL LOOKUP'!$A:$J,10,1),VLOOKUP(D2168,'FIN CAL LOOKUP'!$A:$J,10,1))),"Not Applicable")</f>
        <v>Q4, FY24</v>
      </c>
    </row>
    <row r="2169" spans="1:14" x14ac:dyDescent="0.25">
      <c r="C2169" t="s">
        <v>165</v>
      </c>
      <c r="D2169" s="3">
        <v>44805</v>
      </c>
      <c r="E2169" t="s">
        <v>1554</v>
      </c>
      <c r="F2169" t="s">
        <v>494</v>
      </c>
      <c r="G2169" t="s">
        <v>1555</v>
      </c>
      <c r="H2169" t="s">
        <v>1366</v>
      </c>
      <c r="I2169" t="s">
        <v>17</v>
      </c>
      <c r="J2169" s="3">
        <v>45447</v>
      </c>
      <c r="K2169" s="3">
        <v>45351</v>
      </c>
      <c r="M2169" s="8" t="str">
        <f>IFERROR(IF(I2169="Booked",VLOOKUP(K2169,'FIN CAL LOOKUP'!$A:$J,7,1),IF(I2169="Complete",VLOOKUP(J2169,'FIN CAL LOOKUP'!$A:$J,7,1),VLOOKUP(D2169,'FIN CAL LOOKUP'!$A:$J,7,1))),"Not Applicable")</f>
        <v>JUN, FY24</v>
      </c>
      <c r="N2169" s="8" t="str">
        <f>IFERROR(IF(I2169="Booked",VLOOKUP(K2169,'FIN CAL LOOKUP'!$A:$J,10,1),IF(I2169="Complete",VLOOKUP(J2169,'FIN CAL LOOKUP'!$A:$J,10,1),VLOOKUP(D2169,'FIN CAL LOOKUP'!$A:$J,10,1))),"Not Applicable")</f>
        <v>Q4, FY24</v>
      </c>
    </row>
    <row r="2170" spans="1:14" x14ac:dyDescent="0.25">
      <c r="C2170" t="s">
        <v>165</v>
      </c>
      <c r="D2170" s="3">
        <v>44805</v>
      </c>
      <c r="E2170" t="s">
        <v>1554</v>
      </c>
      <c r="F2170" t="s">
        <v>494</v>
      </c>
      <c r="G2170" t="s">
        <v>1555</v>
      </c>
      <c r="H2170" t="s">
        <v>1366</v>
      </c>
      <c r="I2170" t="s">
        <v>17</v>
      </c>
      <c r="J2170" s="3">
        <v>45796</v>
      </c>
      <c r="K2170" s="3">
        <v>45768</v>
      </c>
      <c r="M2170" s="8" t="str">
        <f>IFERROR(IF(I2170="Booked",VLOOKUP(K2170,'FIN CAL LOOKUP'!$A:$J,7,1),IF(I2170="Complete",VLOOKUP(J2170,'FIN CAL LOOKUP'!$A:$J,7,1),VLOOKUP(D2170,'FIN CAL LOOKUP'!$A:$J,7,1))),"Not Applicable")</f>
        <v>MAY, FY25</v>
      </c>
      <c r="N2170" s="8" t="str">
        <f>IFERROR(IF(I2170="Booked",VLOOKUP(K2170,'FIN CAL LOOKUP'!$A:$J,10,1),IF(I2170="Complete",VLOOKUP(J2170,'FIN CAL LOOKUP'!$A:$J,10,1),VLOOKUP(D2170,'FIN CAL LOOKUP'!$A:$J,10,1))),"Not Applicable")</f>
        <v>Q4, FY25</v>
      </c>
    </row>
    <row r="2171" spans="1:14" x14ac:dyDescent="0.25">
      <c r="C2171" t="s">
        <v>165</v>
      </c>
      <c r="D2171" s="3">
        <v>44805</v>
      </c>
      <c r="E2171" t="s">
        <v>1554</v>
      </c>
      <c r="F2171" t="s">
        <v>494</v>
      </c>
      <c r="G2171" t="s">
        <v>1555</v>
      </c>
      <c r="H2171" t="s">
        <v>1367</v>
      </c>
      <c r="I2171" t="s">
        <v>17</v>
      </c>
      <c r="J2171" s="3">
        <v>45447</v>
      </c>
      <c r="K2171" s="3">
        <v>45351</v>
      </c>
      <c r="M2171" s="8" t="str">
        <f>IFERROR(IF(I2171="Booked",VLOOKUP(K2171,'FIN CAL LOOKUP'!$A:$J,7,1),IF(I2171="Complete",VLOOKUP(J2171,'FIN CAL LOOKUP'!$A:$J,7,1),VLOOKUP(D2171,'FIN CAL LOOKUP'!$A:$J,7,1))),"Not Applicable")</f>
        <v>JUN, FY24</v>
      </c>
      <c r="N2171" s="8" t="str">
        <f>IFERROR(IF(I2171="Booked",VLOOKUP(K2171,'FIN CAL LOOKUP'!$A:$J,10,1),IF(I2171="Complete",VLOOKUP(J2171,'FIN CAL LOOKUP'!$A:$J,10,1),VLOOKUP(D2171,'FIN CAL LOOKUP'!$A:$J,10,1))),"Not Applicable")</f>
        <v>Q4, FY24</v>
      </c>
    </row>
    <row r="2172" spans="1:14" x14ac:dyDescent="0.25">
      <c r="C2172" t="s">
        <v>165</v>
      </c>
      <c r="D2172" s="3">
        <v>44805</v>
      </c>
      <c r="E2172" t="s">
        <v>1554</v>
      </c>
      <c r="F2172" t="s">
        <v>494</v>
      </c>
      <c r="G2172" t="s">
        <v>1555</v>
      </c>
      <c r="H2172" t="s">
        <v>1367</v>
      </c>
      <c r="I2172" t="s">
        <v>17</v>
      </c>
      <c r="J2172" s="3">
        <v>45796</v>
      </c>
      <c r="K2172" s="3">
        <v>45768</v>
      </c>
      <c r="M2172" s="8" t="str">
        <f>IFERROR(IF(I2172="Booked",VLOOKUP(K2172,'FIN CAL LOOKUP'!$A:$J,7,1),IF(I2172="Complete",VLOOKUP(J2172,'FIN CAL LOOKUP'!$A:$J,7,1),VLOOKUP(D2172,'FIN CAL LOOKUP'!$A:$J,7,1))),"Not Applicable")</f>
        <v>MAY, FY25</v>
      </c>
      <c r="N2172" s="8" t="str">
        <f>IFERROR(IF(I2172="Booked",VLOOKUP(K2172,'FIN CAL LOOKUP'!$A:$J,10,1),IF(I2172="Complete",VLOOKUP(J2172,'FIN CAL LOOKUP'!$A:$J,10,1),VLOOKUP(D2172,'FIN CAL LOOKUP'!$A:$J,10,1))),"Not Applicable")</f>
        <v>Q4, FY25</v>
      </c>
    </row>
    <row r="2173" spans="1:14" x14ac:dyDescent="0.25">
      <c r="C2173" t="s">
        <v>165</v>
      </c>
      <c r="D2173" s="3">
        <v>44805</v>
      </c>
      <c r="E2173" t="s">
        <v>1554</v>
      </c>
      <c r="F2173" t="s">
        <v>494</v>
      </c>
      <c r="G2173" t="s">
        <v>1555</v>
      </c>
      <c r="H2173" t="s">
        <v>1368</v>
      </c>
      <c r="I2173" t="s">
        <v>17</v>
      </c>
      <c r="J2173" s="3">
        <v>45447</v>
      </c>
      <c r="K2173" s="3">
        <v>45351</v>
      </c>
      <c r="M2173" s="8" t="str">
        <f>IFERROR(IF(I2173="Booked",VLOOKUP(K2173,'FIN CAL LOOKUP'!$A:$J,7,1),IF(I2173="Complete",VLOOKUP(J2173,'FIN CAL LOOKUP'!$A:$J,7,1),VLOOKUP(D2173,'FIN CAL LOOKUP'!$A:$J,7,1))),"Not Applicable")</f>
        <v>JUN, FY24</v>
      </c>
      <c r="N2173" s="8" t="str">
        <f>IFERROR(IF(I2173="Booked",VLOOKUP(K2173,'FIN CAL LOOKUP'!$A:$J,10,1),IF(I2173="Complete",VLOOKUP(J2173,'FIN CAL LOOKUP'!$A:$J,10,1),VLOOKUP(D2173,'FIN CAL LOOKUP'!$A:$J,10,1))),"Not Applicable")</f>
        <v>Q4, FY24</v>
      </c>
    </row>
    <row r="2174" spans="1:14" x14ac:dyDescent="0.25">
      <c r="C2174" t="s">
        <v>165</v>
      </c>
      <c r="D2174" s="3">
        <v>44805</v>
      </c>
      <c r="E2174" t="s">
        <v>1554</v>
      </c>
      <c r="F2174" t="s">
        <v>494</v>
      </c>
      <c r="G2174" t="s">
        <v>1555</v>
      </c>
      <c r="H2174" t="s">
        <v>1368</v>
      </c>
      <c r="I2174" t="s">
        <v>17</v>
      </c>
      <c r="J2174" s="3">
        <v>45796</v>
      </c>
      <c r="K2174" s="3">
        <v>45768</v>
      </c>
      <c r="M2174" s="8" t="str">
        <f>IFERROR(IF(I2174="Booked",VLOOKUP(K2174,'FIN CAL LOOKUP'!$A:$J,7,1),IF(I2174="Complete",VLOOKUP(J2174,'FIN CAL LOOKUP'!$A:$J,7,1),VLOOKUP(D2174,'FIN CAL LOOKUP'!$A:$J,7,1))),"Not Applicable")</f>
        <v>MAY, FY25</v>
      </c>
      <c r="N2174" s="8" t="str">
        <f>IFERROR(IF(I2174="Booked",VLOOKUP(K2174,'FIN CAL LOOKUP'!$A:$J,10,1),IF(I2174="Complete",VLOOKUP(J2174,'FIN CAL LOOKUP'!$A:$J,10,1),VLOOKUP(D2174,'FIN CAL LOOKUP'!$A:$J,10,1))),"Not Applicable")</f>
        <v>Q4, FY25</v>
      </c>
    </row>
    <row r="2175" spans="1:14" x14ac:dyDescent="0.25">
      <c r="C2175" t="s">
        <v>165</v>
      </c>
      <c r="D2175" s="3">
        <v>44805</v>
      </c>
      <c r="E2175" t="s">
        <v>1554</v>
      </c>
      <c r="F2175" t="s">
        <v>494</v>
      </c>
      <c r="G2175" t="s">
        <v>1555</v>
      </c>
      <c r="H2175" t="s">
        <v>1369</v>
      </c>
      <c r="I2175" t="s">
        <v>17</v>
      </c>
      <c r="J2175" s="3">
        <v>45447</v>
      </c>
      <c r="K2175" s="3">
        <v>45351</v>
      </c>
      <c r="M2175" s="8" t="str">
        <f>IFERROR(IF(I2175="Booked",VLOOKUP(K2175,'FIN CAL LOOKUP'!$A:$J,7,1),IF(I2175="Complete",VLOOKUP(J2175,'FIN CAL LOOKUP'!$A:$J,7,1),VLOOKUP(D2175,'FIN CAL LOOKUP'!$A:$J,7,1))),"Not Applicable")</f>
        <v>JUN, FY24</v>
      </c>
      <c r="N2175" s="8" t="str">
        <f>IFERROR(IF(I2175="Booked",VLOOKUP(K2175,'FIN CAL LOOKUP'!$A:$J,10,1),IF(I2175="Complete",VLOOKUP(J2175,'FIN CAL LOOKUP'!$A:$J,10,1),VLOOKUP(D2175,'FIN CAL LOOKUP'!$A:$J,10,1))),"Not Applicable")</f>
        <v>Q4, FY24</v>
      </c>
    </row>
    <row r="2176" spans="1:14" x14ac:dyDescent="0.25">
      <c r="C2176" t="s">
        <v>165</v>
      </c>
      <c r="D2176" s="3">
        <v>44805</v>
      </c>
      <c r="E2176" t="s">
        <v>1554</v>
      </c>
      <c r="F2176" t="s">
        <v>494</v>
      </c>
      <c r="G2176" t="s">
        <v>1555</v>
      </c>
      <c r="H2176" t="s">
        <v>1369</v>
      </c>
      <c r="I2176" t="s">
        <v>17</v>
      </c>
      <c r="J2176" s="3">
        <v>45796</v>
      </c>
      <c r="K2176" s="3">
        <v>45768</v>
      </c>
      <c r="M2176" s="8" t="str">
        <f>IFERROR(IF(I2176="Booked",VLOOKUP(K2176,'FIN CAL LOOKUP'!$A:$J,7,1),IF(I2176="Complete",VLOOKUP(J2176,'FIN CAL LOOKUP'!$A:$J,7,1),VLOOKUP(D2176,'FIN CAL LOOKUP'!$A:$J,7,1))),"Not Applicable")</f>
        <v>MAY, FY25</v>
      </c>
      <c r="N2176" s="8" t="str">
        <f>IFERROR(IF(I2176="Booked",VLOOKUP(K2176,'FIN CAL LOOKUP'!$A:$J,10,1),IF(I2176="Complete",VLOOKUP(J2176,'FIN CAL LOOKUP'!$A:$J,10,1),VLOOKUP(D2176,'FIN CAL LOOKUP'!$A:$J,10,1))),"Not Applicable")</f>
        <v>Q4, FY25</v>
      </c>
    </row>
    <row r="2177" spans="1:14" x14ac:dyDescent="0.25">
      <c r="C2177" t="s">
        <v>165</v>
      </c>
      <c r="D2177" s="3">
        <v>44805</v>
      </c>
      <c r="E2177" t="s">
        <v>1554</v>
      </c>
      <c r="F2177" t="s">
        <v>494</v>
      </c>
      <c r="G2177" t="s">
        <v>1555</v>
      </c>
      <c r="H2177" t="s">
        <v>1370</v>
      </c>
      <c r="I2177" t="s">
        <v>17</v>
      </c>
      <c r="J2177" s="3">
        <v>45447</v>
      </c>
      <c r="K2177" s="3">
        <v>45351</v>
      </c>
      <c r="M2177" s="8" t="str">
        <f>IFERROR(IF(I2177="Booked",VLOOKUP(K2177,'FIN CAL LOOKUP'!$A:$J,7,1),IF(I2177="Complete",VLOOKUP(J2177,'FIN CAL LOOKUP'!$A:$J,7,1),VLOOKUP(D2177,'FIN CAL LOOKUP'!$A:$J,7,1))),"Not Applicable")</f>
        <v>JUN, FY24</v>
      </c>
      <c r="N2177" s="8" t="str">
        <f>IFERROR(IF(I2177="Booked",VLOOKUP(K2177,'FIN CAL LOOKUP'!$A:$J,10,1),IF(I2177="Complete",VLOOKUP(J2177,'FIN CAL LOOKUP'!$A:$J,10,1),VLOOKUP(D2177,'FIN CAL LOOKUP'!$A:$J,10,1))),"Not Applicable")</f>
        <v>Q4, FY24</v>
      </c>
    </row>
    <row r="2178" spans="1:14" x14ac:dyDescent="0.25">
      <c r="C2178" t="s">
        <v>165</v>
      </c>
      <c r="D2178" s="3">
        <v>44805</v>
      </c>
      <c r="E2178" t="s">
        <v>1554</v>
      </c>
      <c r="F2178" t="s">
        <v>494</v>
      </c>
      <c r="G2178" t="s">
        <v>1555</v>
      </c>
      <c r="H2178" t="s">
        <v>1370</v>
      </c>
      <c r="I2178" t="s">
        <v>17</v>
      </c>
      <c r="J2178" s="3">
        <v>45797</v>
      </c>
      <c r="K2178" s="3">
        <v>45768</v>
      </c>
      <c r="M2178" s="8" t="str">
        <f>IFERROR(IF(I2178="Booked",VLOOKUP(K2178,'FIN CAL LOOKUP'!$A:$J,7,1),IF(I2178="Complete",VLOOKUP(J2178,'FIN CAL LOOKUP'!$A:$J,7,1),VLOOKUP(D2178,'FIN CAL LOOKUP'!$A:$J,7,1))),"Not Applicable")</f>
        <v>MAY, FY25</v>
      </c>
      <c r="N2178" s="8" t="str">
        <f>IFERROR(IF(I2178="Booked",VLOOKUP(K2178,'FIN CAL LOOKUP'!$A:$J,10,1),IF(I2178="Complete",VLOOKUP(J2178,'FIN CAL LOOKUP'!$A:$J,10,1),VLOOKUP(D2178,'FIN CAL LOOKUP'!$A:$J,10,1))),"Not Applicable")</f>
        <v>Q4, FY25</v>
      </c>
    </row>
    <row r="2179" spans="1:14" x14ac:dyDescent="0.25">
      <c r="C2179" t="s">
        <v>165</v>
      </c>
      <c r="D2179" s="3">
        <v>44805</v>
      </c>
      <c r="E2179" t="s">
        <v>1554</v>
      </c>
      <c r="F2179" t="s">
        <v>494</v>
      </c>
      <c r="G2179" t="s">
        <v>1555</v>
      </c>
      <c r="H2179" t="s">
        <v>9</v>
      </c>
      <c r="I2179" t="s">
        <v>17</v>
      </c>
      <c r="J2179" s="3">
        <v>45447</v>
      </c>
      <c r="K2179" s="3">
        <v>45057</v>
      </c>
      <c r="M2179" s="8" t="str">
        <f>IFERROR(IF(I2179="Booked",VLOOKUP(K2179,'FIN CAL LOOKUP'!$A:$J,7,1),IF(I2179="Complete",VLOOKUP(J2179,'FIN CAL LOOKUP'!$A:$J,7,1),VLOOKUP(D2179,'FIN CAL LOOKUP'!$A:$J,7,1))),"Not Applicable")</f>
        <v>JUN, FY24</v>
      </c>
      <c r="N2179" s="8" t="str">
        <f>IFERROR(IF(I2179="Booked",VLOOKUP(K2179,'FIN CAL LOOKUP'!$A:$J,10,1),IF(I2179="Complete",VLOOKUP(J2179,'FIN CAL LOOKUP'!$A:$J,10,1),VLOOKUP(D2179,'FIN CAL LOOKUP'!$A:$J,10,1))),"Not Applicable")</f>
        <v>Q4, FY24</v>
      </c>
    </row>
    <row r="2180" spans="1:14" x14ac:dyDescent="0.25">
      <c r="C2180" t="s">
        <v>165</v>
      </c>
      <c r="D2180" s="3">
        <v>44805</v>
      </c>
      <c r="E2180" t="s">
        <v>1554</v>
      </c>
      <c r="F2180" t="s">
        <v>494</v>
      </c>
      <c r="G2180" t="s">
        <v>1555</v>
      </c>
      <c r="H2180" t="s">
        <v>11</v>
      </c>
      <c r="I2180" t="s">
        <v>17</v>
      </c>
      <c r="J2180" s="3">
        <v>45447</v>
      </c>
      <c r="K2180" s="3">
        <v>44832</v>
      </c>
      <c r="M2180" s="8" t="str">
        <f>IFERROR(IF(I2180="Booked",VLOOKUP(K2180,'FIN CAL LOOKUP'!$A:$J,7,1),IF(I2180="Complete",VLOOKUP(J2180,'FIN CAL LOOKUP'!$A:$J,7,1),VLOOKUP(D2180,'FIN CAL LOOKUP'!$A:$J,7,1))),"Not Applicable")</f>
        <v>JUN, FY24</v>
      </c>
      <c r="N2180" s="8" t="str">
        <f>IFERROR(IF(I2180="Booked",VLOOKUP(K2180,'FIN CAL LOOKUP'!$A:$J,10,1),IF(I2180="Complete",VLOOKUP(J2180,'FIN CAL LOOKUP'!$A:$J,10,1),VLOOKUP(D2180,'FIN CAL LOOKUP'!$A:$J,10,1))),"Not Applicable")</f>
        <v>Q4, FY24</v>
      </c>
    </row>
    <row r="2181" spans="1:14" x14ac:dyDescent="0.25">
      <c r="C2181" t="s">
        <v>165</v>
      </c>
      <c r="D2181" s="3">
        <v>44805</v>
      </c>
      <c r="E2181" t="s">
        <v>1554</v>
      </c>
      <c r="F2181" t="s">
        <v>494</v>
      </c>
      <c r="G2181" t="s">
        <v>1555</v>
      </c>
      <c r="H2181" t="s">
        <v>11</v>
      </c>
      <c r="I2181" t="s">
        <v>17</v>
      </c>
      <c r="J2181" s="3">
        <v>45796</v>
      </c>
      <c r="K2181" s="3">
        <v>45768</v>
      </c>
      <c r="M2181" s="8" t="str">
        <f>IFERROR(IF(I2181="Booked",VLOOKUP(K2181,'FIN CAL LOOKUP'!$A:$J,7,1),IF(I2181="Complete",VLOOKUP(J2181,'FIN CAL LOOKUP'!$A:$J,7,1),VLOOKUP(D2181,'FIN CAL LOOKUP'!$A:$J,7,1))),"Not Applicable")</f>
        <v>MAY, FY25</v>
      </c>
      <c r="N2181" s="8" t="str">
        <f>IFERROR(IF(I2181="Booked",VLOOKUP(K2181,'FIN CAL LOOKUP'!$A:$J,10,1),IF(I2181="Complete",VLOOKUP(J2181,'FIN CAL LOOKUP'!$A:$J,10,1),VLOOKUP(D2181,'FIN CAL LOOKUP'!$A:$J,10,1))),"Not Applicable")</f>
        <v>Q4, FY25</v>
      </c>
    </row>
    <row r="2182" spans="1:14" x14ac:dyDescent="0.25">
      <c r="A2182" t="s">
        <v>12</v>
      </c>
      <c r="B2182" t="s">
        <v>22</v>
      </c>
      <c r="C2182" t="s">
        <v>16</v>
      </c>
      <c r="D2182" s="3">
        <v>44802</v>
      </c>
      <c r="E2182" t="s">
        <v>495</v>
      </c>
      <c r="F2182" t="s">
        <v>496</v>
      </c>
      <c r="G2182" t="s">
        <v>497</v>
      </c>
      <c r="H2182" t="s">
        <v>4</v>
      </c>
      <c r="I2182" t="s">
        <v>17</v>
      </c>
      <c r="J2182" s="3">
        <v>44833</v>
      </c>
      <c r="K2182" s="3">
        <v>44824</v>
      </c>
      <c r="M2182" s="8" t="str">
        <f>IFERROR(IF(I2182="Booked",VLOOKUP(K2182,'FIN CAL LOOKUP'!$A:$J,7,1),IF(I2182="Complete",VLOOKUP(J2182,'FIN CAL LOOKUP'!$A:$J,7,1),VLOOKUP(D2182,'FIN CAL LOOKUP'!$A:$J,7,1))),"Not Applicable")</f>
        <v>OCT, FY23</v>
      </c>
      <c r="N2182" s="8" t="str">
        <f>IFERROR(IF(I2182="Booked",VLOOKUP(K2182,'FIN CAL LOOKUP'!$A:$J,10,1),IF(I2182="Complete",VLOOKUP(J2182,'FIN CAL LOOKUP'!$A:$J,10,1),VLOOKUP(D2182,'FIN CAL LOOKUP'!$A:$J,10,1))),"Not Applicable")</f>
        <v>Q2, FY23</v>
      </c>
    </row>
    <row r="2183" spans="1:14" x14ac:dyDescent="0.25">
      <c r="A2183" t="s">
        <v>12</v>
      </c>
      <c r="B2183" t="s">
        <v>22</v>
      </c>
      <c r="C2183" t="s">
        <v>16</v>
      </c>
      <c r="D2183" s="3">
        <v>44802</v>
      </c>
      <c r="E2183" t="s">
        <v>495</v>
      </c>
      <c r="F2183" t="s">
        <v>496</v>
      </c>
      <c r="G2183" t="s">
        <v>497</v>
      </c>
      <c r="H2183" t="s">
        <v>7</v>
      </c>
      <c r="I2183" t="s">
        <v>17</v>
      </c>
      <c r="J2183" s="3">
        <v>44833</v>
      </c>
      <c r="K2183" s="3">
        <v>44824</v>
      </c>
      <c r="M2183" s="8" t="str">
        <f>IFERROR(IF(I2183="Booked",VLOOKUP(K2183,'FIN CAL LOOKUP'!$A:$J,7,1),IF(I2183="Complete",VLOOKUP(J2183,'FIN CAL LOOKUP'!$A:$J,7,1),VLOOKUP(D2183,'FIN CAL LOOKUP'!$A:$J,7,1))),"Not Applicable")</f>
        <v>OCT, FY23</v>
      </c>
      <c r="N2183" s="8" t="str">
        <f>IFERROR(IF(I2183="Booked",VLOOKUP(K2183,'FIN CAL LOOKUP'!$A:$J,10,1),IF(I2183="Complete",VLOOKUP(J2183,'FIN CAL LOOKUP'!$A:$J,10,1),VLOOKUP(D2183,'FIN CAL LOOKUP'!$A:$J,10,1))),"Not Applicable")</f>
        <v>Q2, FY23</v>
      </c>
    </row>
    <row r="2184" spans="1:14" x14ac:dyDescent="0.25">
      <c r="A2184" t="s">
        <v>12</v>
      </c>
      <c r="B2184" t="s">
        <v>22</v>
      </c>
      <c r="C2184" t="s">
        <v>16</v>
      </c>
      <c r="D2184" s="3">
        <v>44802</v>
      </c>
      <c r="E2184" t="s">
        <v>495</v>
      </c>
      <c r="F2184" t="s">
        <v>496</v>
      </c>
      <c r="G2184" t="s">
        <v>497</v>
      </c>
      <c r="H2184" t="s">
        <v>1366</v>
      </c>
      <c r="I2184" t="s">
        <v>17</v>
      </c>
      <c r="J2184" s="3">
        <v>45429</v>
      </c>
      <c r="K2184" s="3">
        <v>45351</v>
      </c>
      <c r="M2184" s="8" t="str">
        <f>IFERROR(IF(I2184="Booked",VLOOKUP(K2184,'FIN CAL LOOKUP'!$A:$J,7,1),IF(I2184="Complete",VLOOKUP(J2184,'FIN CAL LOOKUP'!$A:$J,7,1),VLOOKUP(D2184,'FIN CAL LOOKUP'!$A:$J,7,1))),"Not Applicable")</f>
        <v>MAY, FY24</v>
      </c>
      <c r="N2184" s="8" t="str">
        <f>IFERROR(IF(I2184="Booked",VLOOKUP(K2184,'FIN CAL LOOKUP'!$A:$J,10,1),IF(I2184="Complete",VLOOKUP(J2184,'FIN CAL LOOKUP'!$A:$J,10,1),VLOOKUP(D2184,'FIN CAL LOOKUP'!$A:$J,10,1))),"Not Applicable")</f>
        <v>Q4, FY24</v>
      </c>
    </row>
    <row r="2185" spans="1:14" x14ac:dyDescent="0.25">
      <c r="A2185" t="s">
        <v>12</v>
      </c>
      <c r="B2185" t="s">
        <v>22</v>
      </c>
      <c r="C2185" t="s">
        <v>16</v>
      </c>
      <c r="D2185" s="3">
        <v>44802</v>
      </c>
      <c r="E2185" t="s">
        <v>495</v>
      </c>
      <c r="F2185" t="s">
        <v>496</v>
      </c>
      <c r="G2185" t="s">
        <v>497</v>
      </c>
      <c r="H2185" t="s">
        <v>1366</v>
      </c>
      <c r="I2185" t="s">
        <v>17</v>
      </c>
      <c r="J2185" s="3">
        <v>45793</v>
      </c>
      <c r="K2185" s="3">
        <v>45750</v>
      </c>
      <c r="M2185" s="8" t="str">
        <f>IFERROR(IF(I2185="Booked",VLOOKUP(K2185,'FIN CAL LOOKUP'!$A:$J,7,1),IF(I2185="Complete",VLOOKUP(J2185,'FIN CAL LOOKUP'!$A:$J,7,1),VLOOKUP(D2185,'FIN CAL LOOKUP'!$A:$J,7,1))),"Not Applicable")</f>
        <v>MAY, FY25</v>
      </c>
      <c r="N2185" s="8" t="str">
        <f>IFERROR(IF(I2185="Booked",VLOOKUP(K2185,'FIN CAL LOOKUP'!$A:$J,10,1),IF(I2185="Complete",VLOOKUP(J2185,'FIN CAL LOOKUP'!$A:$J,10,1),VLOOKUP(D2185,'FIN CAL LOOKUP'!$A:$J,10,1))),"Not Applicable")</f>
        <v>Q4, FY25</v>
      </c>
    </row>
    <row r="2186" spans="1:14" x14ac:dyDescent="0.25">
      <c r="A2186" t="s">
        <v>12</v>
      </c>
      <c r="B2186" t="s">
        <v>22</v>
      </c>
      <c r="C2186" t="s">
        <v>16</v>
      </c>
      <c r="D2186" s="3">
        <v>44802</v>
      </c>
      <c r="E2186" t="s">
        <v>495</v>
      </c>
      <c r="F2186" t="s">
        <v>496</v>
      </c>
      <c r="G2186" t="s">
        <v>497</v>
      </c>
      <c r="H2186" t="s">
        <v>1367</v>
      </c>
      <c r="I2186" t="s">
        <v>17</v>
      </c>
      <c r="J2186" s="3">
        <v>45429</v>
      </c>
      <c r="K2186" s="3">
        <v>45351</v>
      </c>
      <c r="M2186" s="8" t="str">
        <f>IFERROR(IF(I2186="Booked",VLOOKUP(K2186,'FIN CAL LOOKUP'!$A:$J,7,1),IF(I2186="Complete",VLOOKUP(J2186,'FIN CAL LOOKUP'!$A:$J,7,1),VLOOKUP(D2186,'FIN CAL LOOKUP'!$A:$J,7,1))),"Not Applicable")</f>
        <v>MAY, FY24</v>
      </c>
      <c r="N2186" s="8" t="str">
        <f>IFERROR(IF(I2186="Booked",VLOOKUP(K2186,'FIN CAL LOOKUP'!$A:$J,10,1),IF(I2186="Complete",VLOOKUP(J2186,'FIN CAL LOOKUP'!$A:$J,10,1),VLOOKUP(D2186,'FIN CAL LOOKUP'!$A:$J,10,1))),"Not Applicable")</f>
        <v>Q4, FY24</v>
      </c>
    </row>
    <row r="2187" spans="1:14" x14ac:dyDescent="0.25">
      <c r="A2187" t="s">
        <v>12</v>
      </c>
      <c r="B2187" t="s">
        <v>22</v>
      </c>
      <c r="C2187" t="s">
        <v>16</v>
      </c>
      <c r="D2187" s="3">
        <v>44802</v>
      </c>
      <c r="E2187" t="s">
        <v>495</v>
      </c>
      <c r="F2187" t="s">
        <v>496</v>
      </c>
      <c r="G2187" t="s">
        <v>497</v>
      </c>
      <c r="H2187" t="s">
        <v>1367</v>
      </c>
      <c r="I2187" t="s">
        <v>17</v>
      </c>
      <c r="J2187" s="3">
        <v>45793</v>
      </c>
      <c r="K2187" s="3">
        <v>45750</v>
      </c>
      <c r="M2187" s="8" t="str">
        <f>IFERROR(IF(I2187="Booked",VLOOKUP(K2187,'FIN CAL LOOKUP'!$A:$J,7,1),IF(I2187="Complete",VLOOKUP(J2187,'FIN CAL LOOKUP'!$A:$J,7,1),VLOOKUP(D2187,'FIN CAL LOOKUP'!$A:$J,7,1))),"Not Applicable")</f>
        <v>MAY, FY25</v>
      </c>
      <c r="N2187" s="8" t="str">
        <f>IFERROR(IF(I2187="Booked",VLOOKUP(K2187,'FIN CAL LOOKUP'!$A:$J,10,1),IF(I2187="Complete",VLOOKUP(J2187,'FIN CAL LOOKUP'!$A:$J,10,1),VLOOKUP(D2187,'FIN CAL LOOKUP'!$A:$J,10,1))),"Not Applicable")</f>
        <v>Q4, FY25</v>
      </c>
    </row>
    <row r="2188" spans="1:14" x14ac:dyDescent="0.25">
      <c r="A2188" t="s">
        <v>12</v>
      </c>
      <c r="B2188" t="s">
        <v>22</v>
      </c>
      <c r="C2188" t="s">
        <v>16</v>
      </c>
      <c r="D2188" s="3">
        <v>44802</v>
      </c>
      <c r="E2188" t="s">
        <v>495</v>
      </c>
      <c r="F2188" t="s">
        <v>496</v>
      </c>
      <c r="G2188" t="s">
        <v>497</v>
      </c>
      <c r="H2188" t="s">
        <v>1368</v>
      </c>
      <c r="I2188" t="s">
        <v>17</v>
      </c>
      <c r="J2188" s="3">
        <v>45429</v>
      </c>
      <c r="K2188" s="3">
        <v>45351</v>
      </c>
      <c r="M2188" s="8" t="str">
        <f>IFERROR(IF(I2188="Booked",VLOOKUP(K2188,'FIN CAL LOOKUP'!$A:$J,7,1),IF(I2188="Complete",VLOOKUP(J2188,'FIN CAL LOOKUP'!$A:$J,7,1),VLOOKUP(D2188,'FIN CAL LOOKUP'!$A:$J,7,1))),"Not Applicable")</f>
        <v>MAY, FY24</v>
      </c>
      <c r="N2188" s="8" t="str">
        <f>IFERROR(IF(I2188="Booked",VLOOKUP(K2188,'FIN CAL LOOKUP'!$A:$J,10,1),IF(I2188="Complete",VLOOKUP(J2188,'FIN CAL LOOKUP'!$A:$J,10,1),VLOOKUP(D2188,'FIN CAL LOOKUP'!$A:$J,10,1))),"Not Applicable")</f>
        <v>Q4, FY24</v>
      </c>
    </row>
    <row r="2189" spans="1:14" x14ac:dyDescent="0.25">
      <c r="A2189" t="s">
        <v>12</v>
      </c>
      <c r="B2189" t="s">
        <v>22</v>
      </c>
      <c r="C2189" t="s">
        <v>16</v>
      </c>
      <c r="D2189" s="3">
        <v>44802</v>
      </c>
      <c r="E2189" t="s">
        <v>495</v>
      </c>
      <c r="F2189" t="s">
        <v>496</v>
      </c>
      <c r="G2189" t="s">
        <v>497</v>
      </c>
      <c r="H2189" t="s">
        <v>1368</v>
      </c>
      <c r="I2189" t="s">
        <v>17</v>
      </c>
      <c r="J2189" s="3">
        <v>45793</v>
      </c>
      <c r="K2189" s="3">
        <v>45750</v>
      </c>
      <c r="M2189" s="8" t="str">
        <f>IFERROR(IF(I2189="Booked",VLOOKUP(K2189,'FIN CAL LOOKUP'!$A:$J,7,1),IF(I2189="Complete",VLOOKUP(J2189,'FIN CAL LOOKUP'!$A:$J,7,1),VLOOKUP(D2189,'FIN CAL LOOKUP'!$A:$J,7,1))),"Not Applicable")</f>
        <v>MAY, FY25</v>
      </c>
      <c r="N2189" s="8" t="str">
        <f>IFERROR(IF(I2189="Booked",VLOOKUP(K2189,'FIN CAL LOOKUP'!$A:$J,10,1),IF(I2189="Complete",VLOOKUP(J2189,'FIN CAL LOOKUP'!$A:$J,10,1),VLOOKUP(D2189,'FIN CAL LOOKUP'!$A:$J,10,1))),"Not Applicable")</f>
        <v>Q4, FY25</v>
      </c>
    </row>
    <row r="2190" spans="1:14" x14ac:dyDescent="0.25">
      <c r="A2190" t="s">
        <v>12</v>
      </c>
      <c r="B2190" t="s">
        <v>22</v>
      </c>
      <c r="C2190" t="s">
        <v>16</v>
      </c>
      <c r="D2190" s="3">
        <v>44802</v>
      </c>
      <c r="E2190" t="s">
        <v>495</v>
      </c>
      <c r="F2190" t="s">
        <v>496</v>
      </c>
      <c r="G2190" t="s">
        <v>497</v>
      </c>
      <c r="H2190" t="s">
        <v>1369</v>
      </c>
      <c r="I2190" t="s">
        <v>17</v>
      </c>
      <c r="J2190" s="3">
        <v>45429</v>
      </c>
      <c r="K2190" s="3">
        <v>45351</v>
      </c>
      <c r="M2190" s="8" t="str">
        <f>IFERROR(IF(I2190="Booked",VLOOKUP(K2190,'FIN CAL LOOKUP'!$A:$J,7,1),IF(I2190="Complete",VLOOKUP(J2190,'FIN CAL LOOKUP'!$A:$J,7,1),VLOOKUP(D2190,'FIN CAL LOOKUP'!$A:$J,7,1))),"Not Applicable")</f>
        <v>MAY, FY24</v>
      </c>
      <c r="N2190" s="8" t="str">
        <f>IFERROR(IF(I2190="Booked",VLOOKUP(K2190,'FIN CAL LOOKUP'!$A:$J,10,1),IF(I2190="Complete",VLOOKUP(J2190,'FIN CAL LOOKUP'!$A:$J,10,1),VLOOKUP(D2190,'FIN CAL LOOKUP'!$A:$J,10,1))),"Not Applicable")</f>
        <v>Q4, FY24</v>
      </c>
    </row>
    <row r="2191" spans="1:14" x14ac:dyDescent="0.25">
      <c r="A2191" t="s">
        <v>12</v>
      </c>
      <c r="B2191" t="s">
        <v>22</v>
      </c>
      <c r="C2191" t="s">
        <v>16</v>
      </c>
      <c r="D2191" s="3">
        <v>44802</v>
      </c>
      <c r="E2191" t="s">
        <v>495</v>
      </c>
      <c r="F2191" t="s">
        <v>496</v>
      </c>
      <c r="G2191" t="s">
        <v>497</v>
      </c>
      <c r="H2191" t="s">
        <v>1369</v>
      </c>
      <c r="I2191" t="s">
        <v>17</v>
      </c>
      <c r="J2191" s="3">
        <v>45793</v>
      </c>
      <c r="K2191" s="3">
        <v>45750</v>
      </c>
      <c r="M2191" s="8" t="str">
        <f>IFERROR(IF(I2191="Booked",VLOOKUP(K2191,'FIN CAL LOOKUP'!$A:$J,7,1),IF(I2191="Complete",VLOOKUP(J2191,'FIN CAL LOOKUP'!$A:$J,7,1),VLOOKUP(D2191,'FIN CAL LOOKUP'!$A:$J,7,1))),"Not Applicable")</f>
        <v>MAY, FY25</v>
      </c>
      <c r="N2191" s="8" t="str">
        <f>IFERROR(IF(I2191="Booked",VLOOKUP(K2191,'FIN CAL LOOKUP'!$A:$J,10,1),IF(I2191="Complete",VLOOKUP(J2191,'FIN CAL LOOKUP'!$A:$J,10,1),VLOOKUP(D2191,'FIN CAL LOOKUP'!$A:$J,10,1))),"Not Applicable")</f>
        <v>Q4, FY25</v>
      </c>
    </row>
    <row r="2192" spans="1:14" x14ac:dyDescent="0.25">
      <c r="A2192" t="s">
        <v>12</v>
      </c>
      <c r="B2192" t="s">
        <v>22</v>
      </c>
      <c r="C2192" t="s">
        <v>16</v>
      </c>
      <c r="D2192" s="3">
        <v>44802</v>
      </c>
      <c r="E2192" t="s">
        <v>495</v>
      </c>
      <c r="F2192" t="s">
        <v>496</v>
      </c>
      <c r="G2192" t="s">
        <v>497</v>
      </c>
      <c r="H2192" t="s">
        <v>1370</v>
      </c>
      <c r="I2192" t="s">
        <v>17</v>
      </c>
      <c r="J2192" s="3">
        <v>45429</v>
      </c>
      <c r="K2192" s="3">
        <v>45351</v>
      </c>
      <c r="M2192" s="8" t="str">
        <f>IFERROR(IF(I2192="Booked",VLOOKUP(K2192,'FIN CAL LOOKUP'!$A:$J,7,1),IF(I2192="Complete",VLOOKUP(J2192,'FIN CAL LOOKUP'!$A:$J,7,1),VLOOKUP(D2192,'FIN CAL LOOKUP'!$A:$J,7,1))),"Not Applicable")</f>
        <v>MAY, FY24</v>
      </c>
      <c r="N2192" s="8" t="str">
        <f>IFERROR(IF(I2192="Booked",VLOOKUP(K2192,'FIN CAL LOOKUP'!$A:$J,10,1),IF(I2192="Complete",VLOOKUP(J2192,'FIN CAL LOOKUP'!$A:$J,10,1),VLOOKUP(D2192,'FIN CAL LOOKUP'!$A:$J,10,1))),"Not Applicable")</f>
        <v>Q4, FY24</v>
      </c>
    </row>
    <row r="2193" spans="1:14" x14ac:dyDescent="0.25">
      <c r="A2193" t="s">
        <v>12</v>
      </c>
      <c r="B2193" t="s">
        <v>22</v>
      </c>
      <c r="C2193" t="s">
        <v>16</v>
      </c>
      <c r="D2193" s="3">
        <v>44802</v>
      </c>
      <c r="E2193" t="s">
        <v>495</v>
      </c>
      <c r="F2193" t="s">
        <v>496</v>
      </c>
      <c r="G2193" t="s">
        <v>497</v>
      </c>
      <c r="H2193" t="s">
        <v>1370</v>
      </c>
      <c r="I2193" t="s">
        <v>17</v>
      </c>
      <c r="J2193" s="3">
        <v>45786</v>
      </c>
      <c r="K2193" s="3">
        <v>45750</v>
      </c>
      <c r="M2193" s="8" t="str">
        <f>IFERROR(IF(I2193="Booked",VLOOKUP(K2193,'FIN CAL LOOKUP'!$A:$J,7,1),IF(I2193="Complete",VLOOKUP(J2193,'FIN CAL LOOKUP'!$A:$J,7,1),VLOOKUP(D2193,'FIN CAL LOOKUP'!$A:$J,7,1))),"Not Applicable")</f>
        <v>MAY, FY25</v>
      </c>
      <c r="N2193" s="8" t="str">
        <f>IFERROR(IF(I2193="Booked",VLOOKUP(K2193,'FIN CAL LOOKUP'!$A:$J,10,1),IF(I2193="Complete",VLOOKUP(J2193,'FIN CAL LOOKUP'!$A:$J,10,1),VLOOKUP(D2193,'FIN CAL LOOKUP'!$A:$J,10,1))),"Not Applicable")</f>
        <v>Q4, FY25</v>
      </c>
    </row>
    <row r="2194" spans="1:14" x14ac:dyDescent="0.25">
      <c r="A2194" t="s">
        <v>12</v>
      </c>
      <c r="B2194" t="s">
        <v>22</v>
      </c>
      <c r="C2194" t="s">
        <v>16</v>
      </c>
      <c r="D2194" s="3">
        <v>44802</v>
      </c>
      <c r="E2194" t="s">
        <v>495</v>
      </c>
      <c r="F2194" t="s">
        <v>496</v>
      </c>
      <c r="G2194" t="s">
        <v>497</v>
      </c>
      <c r="H2194" t="s">
        <v>8</v>
      </c>
      <c r="I2194" t="s">
        <v>17</v>
      </c>
      <c r="J2194" s="3">
        <v>44910</v>
      </c>
      <c r="K2194" s="3">
        <v>44784</v>
      </c>
      <c r="M2194" s="8" t="str">
        <f>IFERROR(IF(I2194="Booked",VLOOKUP(K2194,'FIN CAL LOOKUP'!$A:$J,7,1),IF(I2194="Complete",VLOOKUP(J2194,'FIN CAL LOOKUP'!$A:$J,7,1),VLOOKUP(D2194,'FIN CAL LOOKUP'!$A:$J,7,1))),"Not Applicable")</f>
        <v>DEC, FY23</v>
      </c>
      <c r="N2194" s="8" t="str">
        <f>IFERROR(IF(I2194="Booked",VLOOKUP(K2194,'FIN CAL LOOKUP'!$A:$J,10,1),IF(I2194="Complete",VLOOKUP(J2194,'FIN CAL LOOKUP'!$A:$J,10,1),VLOOKUP(D2194,'FIN CAL LOOKUP'!$A:$J,10,1))),"Not Applicable")</f>
        <v>Q2, FY23</v>
      </c>
    </row>
    <row r="2195" spans="1:14" x14ac:dyDescent="0.25">
      <c r="A2195" t="s">
        <v>12</v>
      </c>
      <c r="B2195" t="s">
        <v>22</v>
      </c>
      <c r="C2195" t="s">
        <v>16</v>
      </c>
      <c r="D2195" s="3">
        <v>44802</v>
      </c>
      <c r="E2195" t="s">
        <v>495</v>
      </c>
      <c r="F2195" t="s">
        <v>496</v>
      </c>
      <c r="G2195" t="s">
        <v>497</v>
      </c>
      <c r="H2195" t="s">
        <v>9</v>
      </c>
      <c r="I2195" t="s">
        <v>17</v>
      </c>
      <c r="J2195" s="3">
        <v>44834</v>
      </c>
      <c r="K2195" s="3">
        <v>44784</v>
      </c>
      <c r="M2195" s="8" t="str">
        <f>IFERROR(IF(I2195="Booked",VLOOKUP(K2195,'FIN CAL LOOKUP'!$A:$J,7,1),IF(I2195="Complete",VLOOKUP(J2195,'FIN CAL LOOKUP'!$A:$J,7,1),VLOOKUP(D2195,'FIN CAL LOOKUP'!$A:$J,7,1))),"Not Applicable")</f>
        <v>OCT, FY23</v>
      </c>
      <c r="N2195" s="8" t="str">
        <f>IFERROR(IF(I2195="Booked",VLOOKUP(K2195,'FIN CAL LOOKUP'!$A:$J,10,1),IF(I2195="Complete",VLOOKUP(J2195,'FIN CAL LOOKUP'!$A:$J,10,1),VLOOKUP(D2195,'FIN CAL LOOKUP'!$A:$J,10,1))),"Not Applicable")</f>
        <v>Q2, FY23</v>
      </c>
    </row>
    <row r="2196" spans="1:14" x14ac:dyDescent="0.25">
      <c r="A2196" t="s">
        <v>12</v>
      </c>
      <c r="B2196" t="s">
        <v>22</v>
      </c>
      <c r="C2196" t="s">
        <v>16</v>
      </c>
      <c r="D2196" s="3">
        <v>44802</v>
      </c>
      <c r="E2196" t="s">
        <v>495</v>
      </c>
      <c r="F2196" t="s">
        <v>496</v>
      </c>
      <c r="G2196" t="s">
        <v>497</v>
      </c>
      <c r="H2196" t="s">
        <v>10</v>
      </c>
      <c r="I2196" t="s">
        <v>17</v>
      </c>
      <c r="J2196" s="3">
        <v>44832</v>
      </c>
      <c r="K2196" s="3">
        <v>44784</v>
      </c>
      <c r="M2196" s="8" t="str">
        <f>IFERROR(IF(I2196="Booked",VLOOKUP(K2196,'FIN CAL LOOKUP'!$A:$J,7,1),IF(I2196="Complete",VLOOKUP(J2196,'FIN CAL LOOKUP'!$A:$J,7,1),VLOOKUP(D2196,'FIN CAL LOOKUP'!$A:$J,7,1))),"Not Applicable")</f>
        <v>OCT, FY23</v>
      </c>
      <c r="N2196" s="8" t="str">
        <f>IFERROR(IF(I2196="Booked",VLOOKUP(K2196,'FIN CAL LOOKUP'!$A:$J,10,1),IF(I2196="Complete",VLOOKUP(J2196,'FIN CAL LOOKUP'!$A:$J,10,1),VLOOKUP(D2196,'FIN CAL LOOKUP'!$A:$J,10,1))),"Not Applicable")</f>
        <v>Q2, FY23</v>
      </c>
    </row>
    <row r="2197" spans="1:14" x14ac:dyDescent="0.25">
      <c r="A2197" t="s">
        <v>12</v>
      </c>
      <c r="B2197" t="s">
        <v>22</v>
      </c>
      <c r="C2197" t="s">
        <v>16</v>
      </c>
      <c r="D2197" s="3">
        <v>44802</v>
      </c>
      <c r="E2197" t="s">
        <v>495</v>
      </c>
      <c r="F2197" t="s">
        <v>496</v>
      </c>
      <c r="G2197" t="s">
        <v>497</v>
      </c>
      <c r="H2197" t="s">
        <v>10</v>
      </c>
      <c r="I2197" t="s">
        <v>17</v>
      </c>
      <c r="J2197" s="3">
        <v>45006</v>
      </c>
      <c r="K2197" s="3">
        <v>45006</v>
      </c>
      <c r="M2197" s="8" t="str">
        <f>IFERROR(IF(I2197="Booked",VLOOKUP(K2197,'FIN CAL LOOKUP'!$A:$J,7,1),IF(I2197="Complete",VLOOKUP(J2197,'FIN CAL LOOKUP'!$A:$J,7,1),VLOOKUP(D2197,'FIN CAL LOOKUP'!$A:$J,7,1))),"Not Applicable")</f>
        <v>MAR, FY23</v>
      </c>
      <c r="N2197" s="8" t="str">
        <f>IFERROR(IF(I2197="Booked",VLOOKUP(K2197,'FIN CAL LOOKUP'!$A:$J,10,1),IF(I2197="Complete",VLOOKUP(J2197,'FIN CAL LOOKUP'!$A:$J,10,1),VLOOKUP(D2197,'FIN CAL LOOKUP'!$A:$J,10,1))),"Not Applicable")</f>
        <v>Q3, FY23</v>
      </c>
    </row>
    <row r="2198" spans="1:14" x14ac:dyDescent="0.25">
      <c r="A2198" t="s">
        <v>12</v>
      </c>
      <c r="B2198" t="s">
        <v>22</v>
      </c>
      <c r="C2198" t="s">
        <v>16</v>
      </c>
      <c r="D2198" s="3">
        <v>44802</v>
      </c>
      <c r="E2198" t="s">
        <v>495</v>
      </c>
      <c r="F2198" t="s">
        <v>496</v>
      </c>
      <c r="G2198" t="s">
        <v>497</v>
      </c>
      <c r="H2198" t="s">
        <v>11</v>
      </c>
      <c r="I2198" t="s">
        <v>17</v>
      </c>
      <c r="J2198" s="3">
        <v>44896</v>
      </c>
      <c r="K2198" s="3">
        <v>44784</v>
      </c>
      <c r="M2198" s="8" t="str">
        <f>IFERROR(IF(I2198="Booked",VLOOKUP(K2198,'FIN CAL LOOKUP'!$A:$J,7,1),IF(I2198="Complete",VLOOKUP(J2198,'FIN CAL LOOKUP'!$A:$J,7,1),VLOOKUP(D2198,'FIN CAL LOOKUP'!$A:$J,7,1))),"Not Applicable")</f>
        <v>DEC, FY23</v>
      </c>
      <c r="N2198" s="8" t="str">
        <f>IFERROR(IF(I2198="Booked",VLOOKUP(K2198,'FIN CAL LOOKUP'!$A:$J,10,1),IF(I2198="Complete",VLOOKUP(J2198,'FIN CAL LOOKUP'!$A:$J,10,1),VLOOKUP(D2198,'FIN CAL LOOKUP'!$A:$J,10,1))),"Not Applicable")</f>
        <v>Q2, FY23</v>
      </c>
    </row>
    <row r="2199" spans="1:14" x14ac:dyDescent="0.25">
      <c r="A2199" t="s">
        <v>60</v>
      </c>
      <c r="B2199" t="s">
        <v>498</v>
      </c>
      <c r="C2199" t="s">
        <v>14</v>
      </c>
      <c r="D2199" s="3">
        <v>44802</v>
      </c>
      <c r="E2199" t="s">
        <v>499</v>
      </c>
      <c r="F2199" t="s">
        <v>500</v>
      </c>
      <c r="G2199" t="s">
        <v>1556</v>
      </c>
      <c r="H2199" t="s">
        <v>4</v>
      </c>
      <c r="I2199" t="s">
        <v>17</v>
      </c>
      <c r="J2199" s="3">
        <v>44931</v>
      </c>
      <c r="K2199" s="3">
        <v>44824</v>
      </c>
      <c r="M2199" s="8" t="str">
        <f>IFERROR(IF(I2199="Booked",VLOOKUP(K2199,'FIN CAL LOOKUP'!$A:$J,7,1),IF(I2199="Complete",VLOOKUP(J2199,'FIN CAL LOOKUP'!$A:$J,7,1),VLOOKUP(D2199,'FIN CAL LOOKUP'!$A:$J,7,1))),"Not Applicable")</f>
        <v>JAN, FY23</v>
      </c>
      <c r="N2199" s="8" t="str">
        <f>IFERROR(IF(I2199="Booked",VLOOKUP(K2199,'FIN CAL LOOKUP'!$A:$J,10,1),IF(I2199="Complete",VLOOKUP(J2199,'FIN CAL LOOKUP'!$A:$J,10,1),VLOOKUP(D2199,'FIN CAL LOOKUP'!$A:$J,10,1))),"Not Applicable")</f>
        <v>Q3, FY23</v>
      </c>
    </row>
    <row r="2200" spans="1:14" x14ac:dyDescent="0.25">
      <c r="A2200" t="s">
        <v>60</v>
      </c>
      <c r="B2200" t="s">
        <v>498</v>
      </c>
      <c r="C2200" t="s">
        <v>14</v>
      </c>
      <c r="D2200" s="3">
        <v>44802</v>
      </c>
      <c r="E2200" t="s">
        <v>499</v>
      </c>
      <c r="F2200" t="s">
        <v>500</v>
      </c>
      <c r="G2200" t="s">
        <v>1556</v>
      </c>
      <c r="H2200" t="s">
        <v>7</v>
      </c>
      <c r="I2200" t="s">
        <v>17</v>
      </c>
      <c r="J2200" s="3">
        <v>44931</v>
      </c>
      <c r="K2200" s="3">
        <v>44824</v>
      </c>
      <c r="M2200" s="8" t="str">
        <f>IFERROR(IF(I2200="Booked",VLOOKUP(K2200,'FIN CAL LOOKUP'!$A:$J,7,1),IF(I2200="Complete",VLOOKUP(J2200,'FIN CAL LOOKUP'!$A:$J,7,1),VLOOKUP(D2200,'FIN CAL LOOKUP'!$A:$J,7,1))),"Not Applicable")</f>
        <v>JAN, FY23</v>
      </c>
      <c r="N2200" s="8" t="str">
        <f>IFERROR(IF(I2200="Booked",VLOOKUP(K2200,'FIN CAL LOOKUP'!$A:$J,10,1),IF(I2200="Complete",VLOOKUP(J2200,'FIN CAL LOOKUP'!$A:$J,10,1),VLOOKUP(D2200,'FIN CAL LOOKUP'!$A:$J,10,1))),"Not Applicable")</f>
        <v>Q3, FY23</v>
      </c>
    </row>
    <row r="2201" spans="1:14" x14ac:dyDescent="0.25">
      <c r="A2201" t="s">
        <v>60</v>
      </c>
      <c r="B2201" t="s">
        <v>498</v>
      </c>
      <c r="C2201" t="s">
        <v>14</v>
      </c>
      <c r="D2201" s="3">
        <v>44802</v>
      </c>
      <c r="E2201" t="s">
        <v>499</v>
      </c>
      <c r="F2201" t="s">
        <v>500</v>
      </c>
      <c r="G2201" t="s">
        <v>1556</v>
      </c>
      <c r="H2201" t="s">
        <v>1366</v>
      </c>
      <c r="I2201" t="s">
        <v>5</v>
      </c>
      <c r="J2201" s="3"/>
      <c r="K2201" s="3">
        <v>45783</v>
      </c>
      <c r="M2201" s="8" t="str">
        <f>IFERROR(IF(I2201="Booked",VLOOKUP(K2201,'FIN CAL LOOKUP'!$A:$J,7,1),IF(I2201="Complete",VLOOKUP(J2201,'FIN CAL LOOKUP'!$A:$J,7,1),VLOOKUP(D2201,'FIN CAL LOOKUP'!$A:$J,7,1))),"Not Applicable")</f>
        <v>MAY, FY25</v>
      </c>
      <c r="N2201" s="8" t="str">
        <f>IFERROR(IF(I2201="Booked",VLOOKUP(K2201,'FIN CAL LOOKUP'!$A:$J,10,1),IF(I2201="Complete",VLOOKUP(J2201,'FIN CAL LOOKUP'!$A:$J,10,1),VLOOKUP(D2201,'FIN CAL LOOKUP'!$A:$J,10,1))),"Not Applicable")</f>
        <v>Q4, FY25</v>
      </c>
    </row>
    <row r="2202" spans="1:14" x14ac:dyDescent="0.25">
      <c r="A2202" t="s">
        <v>60</v>
      </c>
      <c r="B2202" t="s">
        <v>498</v>
      </c>
      <c r="C2202" t="s">
        <v>14</v>
      </c>
      <c r="D2202" s="3">
        <v>44802</v>
      </c>
      <c r="E2202" t="s">
        <v>499</v>
      </c>
      <c r="F2202" t="s">
        <v>500</v>
      </c>
      <c r="G2202" t="s">
        <v>1556</v>
      </c>
      <c r="H2202" t="s">
        <v>1366</v>
      </c>
      <c r="I2202" t="s">
        <v>17</v>
      </c>
      <c r="J2202" s="3">
        <v>45462</v>
      </c>
      <c r="K2202" s="3">
        <v>45351</v>
      </c>
      <c r="M2202" s="8" t="str">
        <f>IFERROR(IF(I2202="Booked",VLOOKUP(K2202,'FIN CAL LOOKUP'!$A:$J,7,1),IF(I2202="Complete",VLOOKUP(J2202,'FIN CAL LOOKUP'!$A:$J,7,1),VLOOKUP(D2202,'FIN CAL LOOKUP'!$A:$J,7,1))),"Not Applicable")</f>
        <v>JUN, FY24</v>
      </c>
      <c r="N2202" s="8" t="str">
        <f>IFERROR(IF(I2202="Booked",VLOOKUP(K2202,'FIN CAL LOOKUP'!$A:$J,10,1),IF(I2202="Complete",VLOOKUP(J2202,'FIN CAL LOOKUP'!$A:$J,10,1),VLOOKUP(D2202,'FIN CAL LOOKUP'!$A:$J,10,1))),"Not Applicable")</f>
        <v>Q4, FY24</v>
      </c>
    </row>
    <row r="2203" spans="1:14" x14ac:dyDescent="0.25">
      <c r="A2203" t="s">
        <v>60</v>
      </c>
      <c r="B2203" t="s">
        <v>498</v>
      </c>
      <c r="C2203" t="s">
        <v>14</v>
      </c>
      <c r="D2203" s="3">
        <v>44802</v>
      </c>
      <c r="E2203" t="s">
        <v>499</v>
      </c>
      <c r="F2203" t="s">
        <v>500</v>
      </c>
      <c r="G2203" t="s">
        <v>1556</v>
      </c>
      <c r="H2203" t="s">
        <v>1367</v>
      </c>
      <c r="I2203" t="s">
        <v>5</v>
      </c>
      <c r="J2203" s="3"/>
      <c r="K2203" s="3">
        <v>45783</v>
      </c>
      <c r="M2203" s="8" t="str">
        <f>IFERROR(IF(I2203="Booked",VLOOKUP(K2203,'FIN CAL LOOKUP'!$A:$J,7,1),IF(I2203="Complete",VLOOKUP(J2203,'FIN CAL LOOKUP'!$A:$J,7,1),VLOOKUP(D2203,'FIN CAL LOOKUP'!$A:$J,7,1))),"Not Applicable")</f>
        <v>MAY, FY25</v>
      </c>
      <c r="N2203" s="8" t="str">
        <f>IFERROR(IF(I2203="Booked",VLOOKUP(K2203,'FIN CAL LOOKUP'!$A:$J,10,1),IF(I2203="Complete",VLOOKUP(J2203,'FIN CAL LOOKUP'!$A:$J,10,1),VLOOKUP(D2203,'FIN CAL LOOKUP'!$A:$J,10,1))),"Not Applicable")</f>
        <v>Q4, FY25</v>
      </c>
    </row>
    <row r="2204" spans="1:14" x14ac:dyDescent="0.25">
      <c r="A2204" t="s">
        <v>60</v>
      </c>
      <c r="B2204" t="s">
        <v>498</v>
      </c>
      <c r="C2204" t="s">
        <v>14</v>
      </c>
      <c r="D2204" s="3">
        <v>44802</v>
      </c>
      <c r="E2204" t="s">
        <v>499</v>
      </c>
      <c r="F2204" t="s">
        <v>500</v>
      </c>
      <c r="G2204" t="s">
        <v>1556</v>
      </c>
      <c r="H2204" t="s">
        <v>1367</v>
      </c>
      <c r="I2204" t="s">
        <v>17</v>
      </c>
      <c r="J2204" s="3">
        <v>45462</v>
      </c>
      <c r="K2204" s="3">
        <v>45351</v>
      </c>
      <c r="M2204" s="8" t="str">
        <f>IFERROR(IF(I2204="Booked",VLOOKUP(K2204,'FIN CAL LOOKUP'!$A:$J,7,1),IF(I2204="Complete",VLOOKUP(J2204,'FIN CAL LOOKUP'!$A:$J,7,1),VLOOKUP(D2204,'FIN CAL LOOKUP'!$A:$J,7,1))),"Not Applicable")</f>
        <v>JUN, FY24</v>
      </c>
      <c r="N2204" s="8" t="str">
        <f>IFERROR(IF(I2204="Booked",VLOOKUP(K2204,'FIN CAL LOOKUP'!$A:$J,10,1),IF(I2204="Complete",VLOOKUP(J2204,'FIN CAL LOOKUP'!$A:$J,10,1),VLOOKUP(D2204,'FIN CAL LOOKUP'!$A:$J,10,1))),"Not Applicable")</f>
        <v>Q4, FY24</v>
      </c>
    </row>
    <row r="2205" spans="1:14" x14ac:dyDescent="0.25">
      <c r="A2205" t="s">
        <v>60</v>
      </c>
      <c r="B2205" t="s">
        <v>498</v>
      </c>
      <c r="C2205" t="s">
        <v>14</v>
      </c>
      <c r="D2205" s="3">
        <v>44802</v>
      </c>
      <c r="E2205" t="s">
        <v>499</v>
      </c>
      <c r="F2205" t="s">
        <v>500</v>
      </c>
      <c r="G2205" t="s">
        <v>1556</v>
      </c>
      <c r="H2205" t="s">
        <v>1368</v>
      </c>
      <c r="I2205" t="s">
        <v>5</v>
      </c>
      <c r="J2205" s="3"/>
      <c r="K2205" s="3">
        <v>45783</v>
      </c>
      <c r="M2205" s="8" t="str">
        <f>IFERROR(IF(I2205="Booked",VLOOKUP(K2205,'FIN CAL LOOKUP'!$A:$J,7,1),IF(I2205="Complete",VLOOKUP(J2205,'FIN CAL LOOKUP'!$A:$J,7,1),VLOOKUP(D2205,'FIN CAL LOOKUP'!$A:$J,7,1))),"Not Applicable")</f>
        <v>MAY, FY25</v>
      </c>
      <c r="N2205" s="8" t="str">
        <f>IFERROR(IF(I2205="Booked",VLOOKUP(K2205,'FIN CAL LOOKUP'!$A:$J,10,1),IF(I2205="Complete",VLOOKUP(J2205,'FIN CAL LOOKUP'!$A:$J,10,1),VLOOKUP(D2205,'FIN CAL LOOKUP'!$A:$J,10,1))),"Not Applicable")</f>
        <v>Q4, FY25</v>
      </c>
    </row>
    <row r="2206" spans="1:14" x14ac:dyDescent="0.25">
      <c r="A2206" t="s">
        <v>60</v>
      </c>
      <c r="B2206" t="s">
        <v>498</v>
      </c>
      <c r="C2206" t="s">
        <v>14</v>
      </c>
      <c r="D2206" s="3">
        <v>44802</v>
      </c>
      <c r="E2206" t="s">
        <v>499</v>
      </c>
      <c r="F2206" t="s">
        <v>500</v>
      </c>
      <c r="G2206" t="s">
        <v>1556</v>
      </c>
      <c r="H2206" t="s">
        <v>1368</v>
      </c>
      <c r="I2206" t="s">
        <v>17</v>
      </c>
      <c r="J2206" s="3">
        <v>45462</v>
      </c>
      <c r="K2206" s="3">
        <v>45351</v>
      </c>
      <c r="M2206" s="8" t="str">
        <f>IFERROR(IF(I2206="Booked",VLOOKUP(K2206,'FIN CAL LOOKUP'!$A:$J,7,1),IF(I2206="Complete",VLOOKUP(J2206,'FIN CAL LOOKUP'!$A:$J,7,1),VLOOKUP(D2206,'FIN CAL LOOKUP'!$A:$J,7,1))),"Not Applicable")</f>
        <v>JUN, FY24</v>
      </c>
      <c r="N2206" s="8" t="str">
        <f>IFERROR(IF(I2206="Booked",VLOOKUP(K2206,'FIN CAL LOOKUP'!$A:$J,10,1),IF(I2206="Complete",VLOOKUP(J2206,'FIN CAL LOOKUP'!$A:$J,10,1),VLOOKUP(D2206,'FIN CAL LOOKUP'!$A:$J,10,1))),"Not Applicable")</f>
        <v>Q4, FY24</v>
      </c>
    </row>
    <row r="2207" spans="1:14" x14ac:dyDescent="0.25">
      <c r="A2207" t="s">
        <v>60</v>
      </c>
      <c r="B2207" t="s">
        <v>498</v>
      </c>
      <c r="C2207" t="s">
        <v>14</v>
      </c>
      <c r="D2207" s="3">
        <v>44802</v>
      </c>
      <c r="E2207" t="s">
        <v>499</v>
      </c>
      <c r="F2207" t="s">
        <v>500</v>
      </c>
      <c r="G2207" t="s">
        <v>1556</v>
      </c>
      <c r="H2207" t="s">
        <v>1369</v>
      </c>
      <c r="I2207" t="s">
        <v>5</v>
      </c>
      <c r="J2207" s="3"/>
      <c r="K2207" s="3">
        <v>45785</v>
      </c>
      <c r="M2207" s="8" t="str">
        <f>IFERROR(IF(I2207="Booked",VLOOKUP(K2207,'FIN CAL LOOKUP'!$A:$J,7,1),IF(I2207="Complete",VLOOKUP(J2207,'FIN CAL LOOKUP'!$A:$J,7,1),VLOOKUP(D2207,'FIN CAL LOOKUP'!$A:$J,7,1))),"Not Applicable")</f>
        <v>MAY, FY25</v>
      </c>
      <c r="N2207" s="8" t="str">
        <f>IFERROR(IF(I2207="Booked",VLOOKUP(K2207,'FIN CAL LOOKUP'!$A:$J,10,1),IF(I2207="Complete",VLOOKUP(J2207,'FIN CAL LOOKUP'!$A:$J,10,1),VLOOKUP(D2207,'FIN CAL LOOKUP'!$A:$J,10,1))),"Not Applicable")</f>
        <v>Q4, FY25</v>
      </c>
    </row>
    <row r="2208" spans="1:14" x14ac:dyDescent="0.25">
      <c r="A2208" t="s">
        <v>60</v>
      </c>
      <c r="B2208" t="s">
        <v>498</v>
      </c>
      <c r="C2208" t="s">
        <v>14</v>
      </c>
      <c r="D2208" s="3">
        <v>44802</v>
      </c>
      <c r="E2208" t="s">
        <v>499</v>
      </c>
      <c r="F2208" t="s">
        <v>500</v>
      </c>
      <c r="G2208" t="s">
        <v>1556</v>
      </c>
      <c r="H2208" t="s">
        <v>1369</v>
      </c>
      <c r="I2208" t="s">
        <v>17</v>
      </c>
      <c r="J2208" s="3">
        <v>45464</v>
      </c>
      <c r="K2208" s="3">
        <v>45351</v>
      </c>
      <c r="M2208" s="8" t="str">
        <f>IFERROR(IF(I2208="Booked",VLOOKUP(K2208,'FIN CAL LOOKUP'!$A:$J,7,1),IF(I2208="Complete",VLOOKUP(J2208,'FIN CAL LOOKUP'!$A:$J,7,1),VLOOKUP(D2208,'FIN CAL LOOKUP'!$A:$J,7,1))),"Not Applicable")</f>
        <v>JUN, FY24</v>
      </c>
      <c r="N2208" s="8" t="str">
        <f>IFERROR(IF(I2208="Booked",VLOOKUP(K2208,'FIN CAL LOOKUP'!$A:$J,10,1),IF(I2208="Complete",VLOOKUP(J2208,'FIN CAL LOOKUP'!$A:$J,10,1),VLOOKUP(D2208,'FIN CAL LOOKUP'!$A:$J,10,1))),"Not Applicable")</f>
        <v>Q4, FY24</v>
      </c>
    </row>
    <row r="2209" spans="1:14" x14ac:dyDescent="0.25">
      <c r="A2209" t="s">
        <v>60</v>
      </c>
      <c r="B2209" t="s">
        <v>498</v>
      </c>
      <c r="C2209" t="s">
        <v>14</v>
      </c>
      <c r="D2209" s="3">
        <v>44802</v>
      </c>
      <c r="E2209" t="s">
        <v>499</v>
      </c>
      <c r="F2209" t="s">
        <v>500</v>
      </c>
      <c r="G2209" t="s">
        <v>1556</v>
      </c>
      <c r="H2209" t="s">
        <v>1370</v>
      </c>
      <c r="I2209" t="s">
        <v>5</v>
      </c>
      <c r="J2209" s="3"/>
      <c r="K2209" s="3">
        <v>45785</v>
      </c>
      <c r="M2209" s="8" t="str">
        <f>IFERROR(IF(I2209="Booked",VLOOKUP(K2209,'FIN CAL LOOKUP'!$A:$J,7,1),IF(I2209="Complete",VLOOKUP(J2209,'FIN CAL LOOKUP'!$A:$J,7,1),VLOOKUP(D2209,'FIN CAL LOOKUP'!$A:$J,7,1))),"Not Applicable")</f>
        <v>MAY, FY25</v>
      </c>
      <c r="N2209" s="8" t="str">
        <f>IFERROR(IF(I2209="Booked",VLOOKUP(K2209,'FIN CAL LOOKUP'!$A:$J,10,1),IF(I2209="Complete",VLOOKUP(J2209,'FIN CAL LOOKUP'!$A:$J,10,1),VLOOKUP(D2209,'FIN CAL LOOKUP'!$A:$J,10,1))),"Not Applicable")</f>
        <v>Q4, FY25</v>
      </c>
    </row>
    <row r="2210" spans="1:14" x14ac:dyDescent="0.25">
      <c r="A2210" t="s">
        <v>60</v>
      </c>
      <c r="B2210" t="s">
        <v>498</v>
      </c>
      <c r="C2210" t="s">
        <v>14</v>
      </c>
      <c r="D2210" s="3">
        <v>44802</v>
      </c>
      <c r="E2210" t="s">
        <v>499</v>
      </c>
      <c r="F2210" t="s">
        <v>500</v>
      </c>
      <c r="G2210" t="s">
        <v>1556</v>
      </c>
      <c r="H2210" t="s">
        <v>1370</v>
      </c>
      <c r="I2210" t="s">
        <v>17</v>
      </c>
      <c r="J2210" s="3">
        <v>45464</v>
      </c>
      <c r="K2210" s="3">
        <v>45351</v>
      </c>
      <c r="M2210" s="8" t="str">
        <f>IFERROR(IF(I2210="Booked",VLOOKUP(K2210,'FIN CAL LOOKUP'!$A:$J,7,1),IF(I2210="Complete",VLOOKUP(J2210,'FIN CAL LOOKUP'!$A:$J,7,1),VLOOKUP(D2210,'FIN CAL LOOKUP'!$A:$J,7,1))),"Not Applicable")</f>
        <v>JUN, FY24</v>
      </c>
      <c r="N2210" s="8" t="str">
        <f>IFERROR(IF(I2210="Booked",VLOOKUP(K2210,'FIN CAL LOOKUP'!$A:$J,10,1),IF(I2210="Complete",VLOOKUP(J2210,'FIN CAL LOOKUP'!$A:$J,10,1),VLOOKUP(D2210,'FIN CAL LOOKUP'!$A:$J,10,1))),"Not Applicable")</f>
        <v>Q4, FY24</v>
      </c>
    </row>
    <row r="2211" spans="1:14" x14ac:dyDescent="0.25">
      <c r="A2211" t="s">
        <v>60</v>
      </c>
      <c r="B2211" t="s">
        <v>498</v>
      </c>
      <c r="C2211" t="s">
        <v>14</v>
      </c>
      <c r="D2211" s="3">
        <v>44802</v>
      </c>
      <c r="E2211" t="s">
        <v>499</v>
      </c>
      <c r="F2211" t="s">
        <v>500</v>
      </c>
      <c r="G2211" t="s">
        <v>1556</v>
      </c>
      <c r="H2211" t="s">
        <v>8</v>
      </c>
      <c r="I2211" t="s">
        <v>17</v>
      </c>
      <c r="J2211" s="3">
        <v>44811</v>
      </c>
      <c r="K2211" s="3">
        <v>44786</v>
      </c>
      <c r="M2211" s="8" t="str">
        <f>IFERROR(IF(I2211="Booked",VLOOKUP(K2211,'FIN CAL LOOKUP'!$A:$J,7,1),IF(I2211="Complete",VLOOKUP(J2211,'FIN CAL LOOKUP'!$A:$J,7,1),VLOOKUP(D2211,'FIN CAL LOOKUP'!$A:$J,7,1))),"Not Applicable")</f>
        <v>SEP, FY23</v>
      </c>
      <c r="N2211" s="8" t="str">
        <f>IFERROR(IF(I2211="Booked",VLOOKUP(K2211,'FIN CAL LOOKUP'!$A:$J,10,1),IF(I2211="Complete",VLOOKUP(J2211,'FIN CAL LOOKUP'!$A:$J,10,1),VLOOKUP(D2211,'FIN CAL LOOKUP'!$A:$J,10,1))),"Not Applicable")</f>
        <v>Q1, FY23</v>
      </c>
    </row>
    <row r="2212" spans="1:14" x14ac:dyDescent="0.25">
      <c r="A2212" t="s">
        <v>60</v>
      </c>
      <c r="B2212" t="s">
        <v>498</v>
      </c>
      <c r="C2212" t="s">
        <v>14</v>
      </c>
      <c r="D2212" s="3">
        <v>44802</v>
      </c>
      <c r="E2212" t="s">
        <v>499</v>
      </c>
      <c r="F2212" t="s">
        <v>500</v>
      </c>
      <c r="G2212" t="s">
        <v>1556</v>
      </c>
      <c r="H2212" t="s">
        <v>9</v>
      </c>
      <c r="I2212" t="s">
        <v>17</v>
      </c>
      <c r="J2212" s="3">
        <v>44811</v>
      </c>
      <c r="K2212" s="3">
        <v>44786</v>
      </c>
      <c r="M2212" s="8" t="str">
        <f>IFERROR(IF(I2212="Booked",VLOOKUP(K2212,'FIN CAL LOOKUP'!$A:$J,7,1),IF(I2212="Complete",VLOOKUP(J2212,'FIN CAL LOOKUP'!$A:$J,7,1),VLOOKUP(D2212,'FIN CAL LOOKUP'!$A:$J,7,1))),"Not Applicable")</f>
        <v>SEP, FY23</v>
      </c>
      <c r="N2212" s="8" t="str">
        <f>IFERROR(IF(I2212="Booked",VLOOKUP(K2212,'FIN CAL LOOKUP'!$A:$J,10,1),IF(I2212="Complete",VLOOKUP(J2212,'FIN CAL LOOKUP'!$A:$J,10,1),VLOOKUP(D2212,'FIN CAL LOOKUP'!$A:$J,10,1))),"Not Applicable")</f>
        <v>Q1, FY23</v>
      </c>
    </row>
    <row r="2213" spans="1:14" x14ac:dyDescent="0.25">
      <c r="A2213" t="s">
        <v>60</v>
      </c>
      <c r="B2213" t="s">
        <v>498</v>
      </c>
      <c r="C2213" t="s">
        <v>14</v>
      </c>
      <c r="D2213" s="3">
        <v>44802</v>
      </c>
      <c r="E2213" t="s">
        <v>499</v>
      </c>
      <c r="F2213" t="s">
        <v>500</v>
      </c>
      <c r="G2213" t="s">
        <v>1556</v>
      </c>
      <c r="H2213" t="s">
        <v>10</v>
      </c>
      <c r="I2213" t="s">
        <v>17</v>
      </c>
      <c r="J2213" s="3">
        <v>44811</v>
      </c>
      <c r="K2213" s="3">
        <v>44786</v>
      </c>
      <c r="M2213" s="8" t="str">
        <f>IFERROR(IF(I2213="Booked",VLOOKUP(K2213,'FIN CAL LOOKUP'!$A:$J,7,1),IF(I2213="Complete",VLOOKUP(J2213,'FIN CAL LOOKUP'!$A:$J,7,1),VLOOKUP(D2213,'FIN CAL LOOKUP'!$A:$J,7,1))),"Not Applicable")</f>
        <v>SEP, FY23</v>
      </c>
      <c r="N2213" s="8" t="str">
        <f>IFERROR(IF(I2213="Booked",VLOOKUP(K2213,'FIN CAL LOOKUP'!$A:$J,10,1),IF(I2213="Complete",VLOOKUP(J2213,'FIN CAL LOOKUP'!$A:$J,10,1),VLOOKUP(D2213,'FIN CAL LOOKUP'!$A:$J,10,1))),"Not Applicable")</f>
        <v>Q1, FY23</v>
      </c>
    </row>
    <row r="2214" spans="1:14" x14ac:dyDescent="0.25">
      <c r="A2214" t="s">
        <v>60</v>
      </c>
      <c r="B2214" t="s">
        <v>498</v>
      </c>
      <c r="C2214" t="s">
        <v>14</v>
      </c>
      <c r="D2214" s="3">
        <v>44802</v>
      </c>
      <c r="E2214" t="s">
        <v>499</v>
      </c>
      <c r="F2214" t="s">
        <v>500</v>
      </c>
      <c r="G2214" t="s">
        <v>1556</v>
      </c>
      <c r="H2214" t="s">
        <v>11</v>
      </c>
      <c r="I2214" t="s">
        <v>17</v>
      </c>
      <c r="J2214" s="3">
        <v>44811</v>
      </c>
      <c r="K2214" s="3">
        <v>44786</v>
      </c>
      <c r="M2214" s="8" t="str">
        <f>IFERROR(IF(I2214="Booked",VLOOKUP(K2214,'FIN CAL LOOKUP'!$A:$J,7,1),IF(I2214="Complete",VLOOKUP(J2214,'FIN CAL LOOKUP'!$A:$J,7,1),VLOOKUP(D2214,'FIN CAL LOOKUP'!$A:$J,7,1))),"Not Applicable")</f>
        <v>SEP, FY23</v>
      </c>
      <c r="N2214" s="8" t="str">
        <f>IFERROR(IF(I2214="Booked",VLOOKUP(K2214,'FIN CAL LOOKUP'!$A:$J,10,1),IF(I2214="Complete",VLOOKUP(J2214,'FIN CAL LOOKUP'!$A:$J,10,1),VLOOKUP(D2214,'FIN CAL LOOKUP'!$A:$J,10,1))),"Not Applicable")</f>
        <v>Q1, FY23</v>
      </c>
    </row>
    <row r="2215" spans="1:14" x14ac:dyDescent="0.25">
      <c r="A2215" t="s">
        <v>30</v>
      </c>
      <c r="B2215" t="s">
        <v>156</v>
      </c>
      <c r="C2215" t="s">
        <v>32</v>
      </c>
      <c r="D2215" s="3">
        <v>44795</v>
      </c>
      <c r="E2215" t="s">
        <v>502</v>
      </c>
      <c r="F2215" t="s">
        <v>503</v>
      </c>
      <c r="G2215" t="s">
        <v>504</v>
      </c>
      <c r="H2215" t="s">
        <v>4</v>
      </c>
      <c r="I2215" t="s">
        <v>17</v>
      </c>
      <c r="J2215" s="3">
        <v>44840</v>
      </c>
      <c r="K2215" s="3">
        <v>44824</v>
      </c>
      <c r="M2215" s="8" t="str">
        <f>IFERROR(IF(I2215="Booked",VLOOKUP(K2215,'FIN CAL LOOKUP'!$A:$J,7,1),IF(I2215="Complete",VLOOKUP(J2215,'FIN CAL LOOKUP'!$A:$J,7,1),VLOOKUP(D2215,'FIN CAL LOOKUP'!$A:$J,7,1))),"Not Applicable")</f>
        <v>OCT, FY23</v>
      </c>
      <c r="N2215" s="8" t="str">
        <f>IFERROR(IF(I2215="Booked",VLOOKUP(K2215,'FIN CAL LOOKUP'!$A:$J,10,1),IF(I2215="Complete",VLOOKUP(J2215,'FIN CAL LOOKUP'!$A:$J,10,1),VLOOKUP(D2215,'FIN CAL LOOKUP'!$A:$J,10,1))),"Not Applicable")</f>
        <v>Q2, FY23</v>
      </c>
    </row>
    <row r="2216" spans="1:14" x14ac:dyDescent="0.25">
      <c r="A2216" t="s">
        <v>30</v>
      </c>
      <c r="B2216" t="s">
        <v>156</v>
      </c>
      <c r="C2216" t="s">
        <v>32</v>
      </c>
      <c r="D2216" s="3">
        <v>44795</v>
      </c>
      <c r="E2216" t="s">
        <v>502</v>
      </c>
      <c r="F2216" t="s">
        <v>503</v>
      </c>
      <c r="G2216" t="s">
        <v>504</v>
      </c>
      <c r="H2216" t="s">
        <v>7</v>
      </c>
      <c r="I2216" t="s">
        <v>17</v>
      </c>
      <c r="J2216" s="3">
        <v>44840</v>
      </c>
      <c r="K2216" s="3">
        <v>44824</v>
      </c>
      <c r="M2216" s="8" t="str">
        <f>IFERROR(IF(I2216="Booked",VLOOKUP(K2216,'FIN CAL LOOKUP'!$A:$J,7,1),IF(I2216="Complete",VLOOKUP(J2216,'FIN CAL LOOKUP'!$A:$J,7,1),VLOOKUP(D2216,'FIN CAL LOOKUP'!$A:$J,7,1))),"Not Applicable")</f>
        <v>OCT, FY23</v>
      </c>
      <c r="N2216" s="8" t="str">
        <f>IFERROR(IF(I2216="Booked",VLOOKUP(K2216,'FIN CAL LOOKUP'!$A:$J,10,1),IF(I2216="Complete",VLOOKUP(J2216,'FIN CAL LOOKUP'!$A:$J,10,1),VLOOKUP(D2216,'FIN CAL LOOKUP'!$A:$J,10,1))),"Not Applicable")</f>
        <v>Q2, FY23</v>
      </c>
    </row>
    <row r="2217" spans="1:14" x14ac:dyDescent="0.25">
      <c r="A2217" t="s">
        <v>30</v>
      </c>
      <c r="B2217" t="s">
        <v>156</v>
      </c>
      <c r="C2217" t="s">
        <v>32</v>
      </c>
      <c r="D2217" s="3">
        <v>44795</v>
      </c>
      <c r="E2217" t="s">
        <v>502</v>
      </c>
      <c r="F2217" t="s">
        <v>503</v>
      </c>
      <c r="G2217" t="s">
        <v>504</v>
      </c>
      <c r="H2217" t="s">
        <v>1366</v>
      </c>
      <c r="I2217" t="s">
        <v>17</v>
      </c>
      <c r="J2217" s="3">
        <v>45376</v>
      </c>
      <c r="K2217" s="3">
        <v>45351</v>
      </c>
      <c r="M2217" s="8" t="str">
        <f>IFERROR(IF(I2217="Booked",VLOOKUP(K2217,'FIN CAL LOOKUP'!$A:$J,7,1),IF(I2217="Complete",VLOOKUP(J2217,'FIN CAL LOOKUP'!$A:$J,7,1),VLOOKUP(D2217,'FIN CAL LOOKUP'!$A:$J,7,1))),"Not Applicable")</f>
        <v>APR, FY24</v>
      </c>
      <c r="N2217" s="8" t="str">
        <f>IFERROR(IF(I2217="Booked",VLOOKUP(K2217,'FIN CAL LOOKUP'!$A:$J,10,1),IF(I2217="Complete",VLOOKUP(J2217,'FIN CAL LOOKUP'!$A:$J,10,1),VLOOKUP(D2217,'FIN CAL LOOKUP'!$A:$J,10,1))),"Not Applicable")</f>
        <v>Q4, FY24</v>
      </c>
    </row>
    <row r="2218" spans="1:14" x14ac:dyDescent="0.25">
      <c r="A2218" t="s">
        <v>30</v>
      </c>
      <c r="B2218" t="s">
        <v>156</v>
      </c>
      <c r="C2218" t="s">
        <v>32</v>
      </c>
      <c r="D2218" s="3">
        <v>44795</v>
      </c>
      <c r="E2218" t="s">
        <v>502</v>
      </c>
      <c r="F2218" t="s">
        <v>503</v>
      </c>
      <c r="G2218" t="s">
        <v>504</v>
      </c>
      <c r="H2218" t="s">
        <v>1367</v>
      </c>
      <c r="I2218" t="s">
        <v>17</v>
      </c>
      <c r="J2218" s="3">
        <v>45376</v>
      </c>
      <c r="K2218" s="3">
        <v>45351</v>
      </c>
      <c r="M2218" s="8" t="str">
        <f>IFERROR(IF(I2218="Booked",VLOOKUP(K2218,'FIN CAL LOOKUP'!$A:$J,7,1),IF(I2218="Complete",VLOOKUP(J2218,'FIN CAL LOOKUP'!$A:$J,7,1),VLOOKUP(D2218,'FIN CAL LOOKUP'!$A:$J,7,1))),"Not Applicable")</f>
        <v>APR, FY24</v>
      </c>
      <c r="N2218" s="8" t="str">
        <f>IFERROR(IF(I2218="Booked",VLOOKUP(K2218,'FIN CAL LOOKUP'!$A:$J,10,1),IF(I2218="Complete",VLOOKUP(J2218,'FIN CAL LOOKUP'!$A:$J,10,1),VLOOKUP(D2218,'FIN CAL LOOKUP'!$A:$J,10,1))),"Not Applicable")</f>
        <v>Q4, FY24</v>
      </c>
    </row>
    <row r="2219" spans="1:14" x14ac:dyDescent="0.25">
      <c r="A2219" t="s">
        <v>30</v>
      </c>
      <c r="B2219" t="s">
        <v>156</v>
      </c>
      <c r="C2219" t="s">
        <v>32</v>
      </c>
      <c r="D2219" s="3">
        <v>44795</v>
      </c>
      <c r="E2219" t="s">
        <v>502</v>
      </c>
      <c r="F2219" t="s">
        <v>503</v>
      </c>
      <c r="G2219" t="s">
        <v>504</v>
      </c>
      <c r="H2219" t="s">
        <v>1367</v>
      </c>
      <c r="I2219" t="s">
        <v>17</v>
      </c>
      <c r="J2219" s="3">
        <v>45701</v>
      </c>
      <c r="K2219" s="3">
        <v>45701</v>
      </c>
      <c r="M2219" s="8" t="str">
        <f>IFERROR(IF(I2219="Booked",VLOOKUP(K2219,'FIN CAL LOOKUP'!$A:$J,7,1),IF(I2219="Complete",VLOOKUP(J2219,'FIN CAL LOOKUP'!$A:$J,7,1),VLOOKUP(D2219,'FIN CAL LOOKUP'!$A:$J,7,1))),"Not Applicable")</f>
        <v>FEB, FY25</v>
      </c>
      <c r="N2219" s="8" t="str">
        <f>IFERROR(IF(I2219="Booked",VLOOKUP(K2219,'FIN CAL LOOKUP'!$A:$J,10,1),IF(I2219="Complete",VLOOKUP(J2219,'FIN CAL LOOKUP'!$A:$J,10,1),VLOOKUP(D2219,'FIN CAL LOOKUP'!$A:$J,10,1))),"Not Applicable")</f>
        <v>Q3, FY25</v>
      </c>
    </row>
    <row r="2220" spans="1:14" x14ac:dyDescent="0.25">
      <c r="A2220" t="s">
        <v>30</v>
      </c>
      <c r="B2220" t="s">
        <v>156</v>
      </c>
      <c r="C2220" t="s">
        <v>32</v>
      </c>
      <c r="D2220" s="3">
        <v>44795</v>
      </c>
      <c r="E2220" t="s">
        <v>502</v>
      </c>
      <c r="F2220" t="s">
        <v>503</v>
      </c>
      <c r="G2220" t="s">
        <v>504</v>
      </c>
      <c r="H2220" t="s">
        <v>1368</v>
      </c>
      <c r="I2220" t="s">
        <v>17</v>
      </c>
      <c r="J2220" s="3">
        <v>45378</v>
      </c>
      <c r="K2220" s="3">
        <v>45351</v>
      </c>
      <c r="M2220" s="8" t="str">
        <f>IFERROR(IF(I2220="Booked",VLOOKUP(K2220,'FIN CAL LOOKUP'!$A:$J,7,1),IF(I2220="Complete",VLOOKUP(J2220,'FIN CAL LOOKUP'!$A:$J,7,1),VLOOKUP(D2220,'FIN CAL LOOKUP'!$A:$J,7,1))),"Not Applicable")</f>
        <v>APR, FY24</v>
      </c>
      <c r="N2220" s="8" t="str">
        <f>IFERROR(IF(I2220="Booked",VLOOKUP(K2220,'FIN CAL LOOKUP'!$A:$J,10,1),IF(I2220="Complete",VLOOKUP(J2220,'FIN CAL LOOKUP'!$A:$J,10,1),VLOOKUP(D2220,'FIN CAL LOOKUP'!$A:$J,10,1))),"Not Applicable")</f>
        <v>Q4, FY24</v>
      </c>
    </row>
    <row r="2221" spans="1:14" x14ac:dyDescent="0.25">
      <c r="A2221" t="s">
        <v>30</v>
      </c>
      <c r="B2221" t="s">
        <v>156</v>
      </c>
      <c r="C2221" t="s">
        <v>32</v>
      </c>
      <c r="D2221" s="3">
        <v>44795</v>
      </c>
      <c r="E2221" t="s">
        <v>502</v>
      </c>
      <c r="F2221" t="s">
        <v>503</v>
      </c>
      <c r="G2221" t="s">
        <v>504</v>
      </c>
      <c r="H2221" t="s">
        <v>1369</v>
      </c>
      <c r="I2221" t="s">
        <v>17</v>
      </c>
      <c r="J2221" s="3">
        <v>45378</v>
      </c>
      <c r="K2221" s="3">
        <v>45351</v>
      </c>
      <c r="M2221" s="8" t="str">
        <f>IFERROR(IF(I2221="Booked",VLOOKUP(K2221,'FIN CAL LOOKUP'!$A:$J,7,1),IF(I2221="Complete",VLOOKUP(J2221,'FIN CAL LOOKUP'!$A:$J,7,1),VLOOKUP(D2221,'FIN CAL LOOKUP'!$A:$J,7,1))),"Not Applicable")</f>
        <v>APR, FY24</v>
      </c>
      <c r="N2221" s="8" t="str">
        <f>IFERROR(IF(I2221="Booked",VLOOKUP(K2221,'FIN CAL LOOKUP'!$A:$J,10,1),IF(I2221="Complete",VLOOKUP(J2221,'FIN CAL LOOKUP'!$A:$J,10,1),VLOOKUP(D2221,'FIN CAL LOOKUP'!$A:$J,10,1))),"Not Applicable")</f>
        <v>Q4, FY24</v>
      </c>
    </row>
    <row r="2222" spans="1:14" x14ac:dyDescent="0.25">
      <c r="A2222" t="s">
        <v>30</v>
      </c>
      <c r="B2222" t="s">
        <v>156</v>
      </c>
      <c r="C2222" t="s">
        <v>32</v>
      </c>
      <c r="D2222" s="3">
        <v>44795</v>
      </c>
      <c r="E2222" t="s">
        <v>502</v>
      </c>
      <c r="F2222" t="s">
        <v>503</v>
      </c>
      <c r="G2222" t="s">
        <v>504</v>
      </c>
      <c r="H2222" t="s">
        <v>1370</v>
      </c>
      <c r="I2222" t="s">
        <v>17</v>
      </c>
      <c r="J2222" s="3">
        <v>45378</v>
      </c>
      <c r="K2222" s="3">
        <v>45351</v>
      </c>
      <c r="M2222" s="8" t="str">
        <f>IFERROR(IF(I2222="Booked",VLOOKUP(K2222,'FIN CAL LOOKUP'!$A:$J,7,1),IF(I2222="Complete",VLOOKUP(J2222,'FIN CAL LOOKUP'!$A:$J,7,1),VLOOKUP(D2222,'FIN CAL LOOKUP'!$A:$J,7,1))),"Not Applicable")</f>
        <v>APR, FY24</v>
      </c>
      <c r="N2222" s="8" t="str">
        <f>IFERROR(IF(I2222="Booked",VLOOKUP(K2222,'FIN CAL LOOKUP'!$A:$J,10,1),IF(I2222="Complete",VLOOKUP(J2222,'FIN CAL LOOKUP'!$A:$J,10,1),VLOOKUP(D2222,'FIN CAL LOOKUP'!$A:$J,10,1))),"Not Applicable")</f>
        <v>Q4, FY24</v>
      </c>
    </row>
    <row r="2223" spans="1:14" x14ac:dyDescent="0.25">
      <c r="A2223" t="s">
        <v>30</v>
      </c>
      <c r="B2223" t="s">
        <v>156</v>
      </c>
      <c r="C2223" t="s">
        <v>32</v>
      </c>
      <c r="D2223" s="3">
        <v>44795</v>
      </c>
      <c r="E2223" t="s">
        <v>502</v>
      </c>
      <c r="F2223" t="s">
        <v>503</v>
      </c>
      <c r="G2223" t="s">
        <v>504</v>
      </c>
      <c r="H2223" t="s">
        <v>8</v>
      </c>
      <c r="I2223" t="s">
        <v>17</v>
      </c>
      <c r="J2223" s="3">
        <v>44840</v>
      </c>
      <c r="K2223" s="3">
        <v>44797</v>
      </c>
      <c r="M2223" s="8" t="str">
        <f>IFERROR(IF(I2223="Booked",VLOOKUP(K2223,'FIN CAL LOOKUP'!$A:$J,7,1),IF(I2223="Complete",VLOOKUP(J2223,'FIN CAL LOOKUP'!$A:$J,7,1),VLOOKUP(D2223,'FIN CAL LOOKUP'!$A:$J,7,1))),"Not Applicable")</f>
        <v>OCT, FY23</v>
      </c>
      <c r="N2223" s="8" t="str">
        <f>IFERROR(IF(I2223="Booked",VLOOKUP(K2223,'FIN CAL LOOKUP'!$A:$J,10,1),IF(I2223="Complete",VLOOKUP(J2223,'FIN CAL LOOKUP'!$A:$J,10,1),VLOOKUP(D2223,'FIN CAL LOOKUP'!$A:$J,10,1))),"Not Applicable")</f>
        <v>Q2, FY23</v>
      </c>
    </row>
    <row r="2224" spans="1:14" x14ac:dyDescent="0.25">
      <c r="A2224" t="s">
        <v>30</v>
      </c>
      <c r="B2224" t="s">
        <v>156</v>
      </c>
      <c r="C2224" t="s">
        <v>32</v>
      </c>
      <c r="D2224" s="3">
        <v>44795</v>
      </c>
      <c r="E2224" t="s">
        <v>502</v>
      </c>
      <c r="F2224" t="s">
        <v>503</v>
      </c>
      <c r="G2224" t="s">
        <v>504</v>
      </c>
      <c r="H2224" t="s">
        <v>9</v>
      </c>
      <c r="I2224" t="s">
        <v>17</v>
      </c>
      <c r="J2224" s="3">
        <v>44840</v>
      </c>
      <c r="K2224" s="3">
        <v>44797</v>
      </c>
      <c r="M2224" s="8" t="str">
        <f>IFERROR(IF(I2224="Booked",VLOOKUP(K2224,'FIN CAL LOOKUP'!$A:$J,7,1),IF(I2224="Complete",VLOOKUP(J2224,'FIN CAL LOOKUP'!$A:$J,7,1),VLOOKUP(D2224,'FIN CAL LOOKUP'!$A:$J,7,1))),"Not Applicable")</f>
        <v>OCT, FY23</v>
      </c>
      <c r="N2224" s="8" t="str">
        <f>IFERROR(IF(I2224="Booked",VLOOKUP(K2224,'FIN CAL LOOKUP'!$A:$J,10,1),IF(I2224="Complete",VLOOKUP(J2224,'FIN CAL LOOKUP'!$A:$J,10,1),VLOOKUP(D2224,'FIN CAL LOOKUP'!$A:$J,10,1))),"Not Applicable")</f>
        <v>Q2, FY23</v>
      </c>
    </row>
    <row r="2225" spans="1:14" x14ac:dyDescent="0.25">
      <c r="A2225" t="s">
        <v>30</v>
      </c>
      <c r="B2225" t="s">
        <v>156</v>
      </c>
      <c r="C2225" t="s">
        <v>32</v>
      </c>
      <c r="D2225" s="3">
        <v>44795</v>
      </c>
      <c r="E2225" t="s">
        <v>502</v>
      </c>
      <c r="F2225" t="s">
        <v>503</v>
      </c>
      <c r="G2225" t="s">
        <v>504</v>
      </c>
      <c r="H2225" t="s">
        <v>10</v>
      </c>
      <c r="I2225" t="s">
        <v>17</v>
      </c>
      <c r="J2225" s="3">
        <v>44840</v>
      </c>
      <c r="K2225" s="3">
        <v>44797</v>
      </c>
      <c r="M2225" s="8" t="str">
        <f>IFERROR(IF(I2225="Booked",VLOOKUP(K2225,'FIN CAL LOOKUP'!$A:$J,7,1),IF(I2225="Complete",VLOOKUP(J2225,'FIN CAL LOOKUP'!$A:$J,7,1),VLOOKUP(D2225,'FIN CAL LOOKUP'!$A:$J,7,1))),"Not Applicable")</f>
        <v>OCT, FY23</v>
      </c>
      <c r="N2225" s="8" t="str">
        <f>IFERROR(IF(I2225="Booked",VLOOKUP(K2225,'FIN CAL LOOKUP'!$A:$J,10,1),IF(I2225="Complete",VLOOKUP(J2225,'FIN CAL LOOKUP'!$A:$J,10,1),VLOOKUP(D2225,'FIN CAL LOOKUP'!$A:$J,10,1))),"Not Applicable")</f>
        <v>Q2, FY23</v>
      </c>
    </row>
    <row r="2226" spans="1:14" x14ac:dyDescent="0.25">
      <c r="A2226" t="s">
        <v>30</v>
      </c>
      <c r="B2226" t="s">
        <v>156</v>
      </c>
      <c r="C2226" t="s">
        <v>32</v>
      </c>
      <c r="D2226" s="3">
        <v>44795</v>
      </c>
      <c r="E2226" t="s">
        <v>502</v>
      </c>
      <c r="F2226" t="s">
        <v>503</v>
      </c>
      <c r="G2226" t="s">
        <v>504</v>
      </c>
      <c r="H2226" t="s">
        <v>11</v>
      </c>
      <c r="I2226" t="s">
        <v>17</v>
      </c>
      <c r="J2226" s="3">
        <v>44840</v>
      </c>
      <c r="K2226" s="3">
        <v>44797</v>
      </c>
      <c r="M2226" s="8" t="str">
        <f>IFERROR(IF(I2226="Booked",VLOOKUP(K2226,'FIN CAL LOOKUP'!$A:$J,7,1),IF(I2226="Complete",VLOOKUP(J2226,'FIN CAL LOOKUP'!$A:$J,7,1),VLOOKUP(D2226,'FIN CAL LOOKUP'!$A:$J,7,1))),"Not Applicable")</f>
        <v>OCT, FY23</v>
      </c>
      <c r="N2226" s="8" t="str">
        <f>IFERROR(IF(I2226="Booked",VLOOKUP(K2226,'FIN CAL LOOKUP'!$A:$J,10,1),IF(I2226="Complete",VLOOKUP(J2226,'FIN CAL LOOKUP'!$A:$J,10,1),VLOOKUP(D2226,'FIN CAL LOOKUP'!$A:$J,10,1))),"Not Applicable")</f>
        <v>Q2, FY23</v>
      </c>
    </row>
    <row r="2227" spans="1:14" x14ac:dyDescent="0.25">
      <c r="A2227" t="s">
        <v>46</v>
      </c>
      <c r="B2227" t="s">
        <v>505</v>
      </c>
      <c r="C2227" t="s">
        <v>47</v>
      </c>
      <c r="D2227" s="3">
        <v>44789</v>
      </c>
      <c r="E2227" t="s">
        <v>506</v>
      </c>
      <c r="F2227" t="s">
        <v>507</v>
      </c>
      <c r="G2227" t="s">
        <v>508</v>
      </c>
      <c r="H2227" t="s">
        <v>4</v>
      </c>
      <c r="I2227" t="s">
        <v>17</v>
      </c>
      <c r="J2227" s="3">
        <v>44818</v>
      </c>
      <c r="K2227" s="3">
        <v>44818</v>
      </c>
      <c r="M2227" s="8" t="str">
        <f>IFERROR(IF(I2227="Booked",VLOOKUP(K2227,'FIN CAL LOOKUP'!$A:$J,7,1),IF(I2227="Complete",VLOOKUP(J2227,'FIN CAL LOOKUP'!$A:$J,7,1),VLOOKUP(D2227,'FIN CAL LOOKUP'!$A:$J,7,1))),"Not Applicable")</f>
        <v>SEP, FY23</v>
      </c>
      <c r="N2227" s="8" t="str">
        <f>IFERROR(IF(I2227="Booked",VLOOKUP(K2227,'FIN CAL LOOKUP'!$A:$J,10,1),IF(I2227="Complete",VLOOKUP(J2227,'FIN CAL LOOKUP'!$A:$J,10,1),VLOOKUP(D2227,'FIN CAL LOOKUP'!$A:$J,10,1))),"Not Applicable")</f>
        <v>Q1, FY23</v>
      </c>
    </row>
    <row r="2228" spans="1:14" x14ac:dyDescent="0.25">
      <c r="A2228" t="s">
        <v>46</v>
      </c>
      <c r="B2228" t="s">
        <v>505</v>
      </c>
      <c r="C2228" t="s">
        <v>47</v>
      </c>
      <c r="D2228" s="3">
        <v>44789</v>
      </c>
      <c r="E2228" t="s">
        <v>506</v>
      </c>
      <c r="F2228" t="s">
        <v>507</v>
      </c>
      <c r="G2228" t="s">
        <v>508</v>
      </c>
      <c r="H2228" t="s">
        <v>4</v>
      </c>
      <c r="I2228" t="s">
        <v>17</v>
      </c>
      <c r="J2228" s="3">
        <v>44825</v>
      </c>
      <c r="K2228" s="3">
        <v>44819</v>
      </c>
      <c r="M2228" s="8" t="str">
        <f>IFERROR(IF(I2228="Booked",VLOOKUP(K2228,'FIN CAL LOOKUP'!$A:$J,7,1),IF(I2228="Complete",VLOOKUP(J2228,'FIN CAL LOOKUP'!$A:$J,7,1),VLOOKUP(D2228,'FIN CAL LOOKUP'!$A:$J,7,1))),"Not Applicable")</f>
        <v>SEP, FY23</v>
      </c>
      <c r="N2228" s="8" t="str">
        <f>IFERROR(IF(I2228="Booked",VLOOKUP(K2228,'FIN CAL LOOKUP'!$A:$J,10,1),IF(I2228="Complete",VLOOKUP(J2228,'FIN CAL LOOKUP'!$A:$J,10,1),VLOOKUP(D2228,'FIN CAL LOOKUP'!$A:$J,10,1))),"Not Applicable")</f>
        <v>Q1, FY23</v>
      </c>
    </row>
    <row r="2229" spans="1:14" x14ac:dyDescent="0.25">
      <c r="A2229" t="s">
        <v>46</v>
      </c>
      <c r="B2229" t="s">
        <v>505</v>
      </c>
      <c r="C2229" t="s">
        <v>47</v>
      </c>
      <c r="D2229" s="3">
        <v>44789</v>
      </c>
      <c r="E2229" t="s">
        <v>506</v>
      </c>
      <c r="F2229" t="s">
        <v>507</v>
      </c>
      <c r="G2229" t="s">
        <v>508</v>
      </c>
      <c r="H2229" t="s">
        <v>4</v>
      </c>
      <c r="I2229" t="s">
        <v>17</v>
      </c>
      <c r="J2229" s="3">
        <v>44880</v>
      </c>
      <c r="K2229" s="3">
        <v>44844</v>
      </c>
      <c r="M2229" s="8" t="str">
        <f>IFERROR(IF(I2229="Booked",VLOOKUP(K2229,'FIN CAL LOOKUP'!$A:$J,7,1),IF(I2229="Complete",VLOOKUP(J2229,'FIN CAL LOOKUP'!$A:$J,7,1),VLOOKUP(D2229,'FIN CAL LOOKUP'!$A:$J,7,1))),"Not Applicable")</f>
        <v>NOV, FY23</v>
      </c>
      <c r="N2229" s="8" t="str">
        <f>IFERROR(IF(I2229="Booked",VLOOKUP(K2229,'FIN CAL LOOKUP'!$A:$J,10,1),IF(I2229="Complete",VLOOKUP(J2229,'FIN CAL LOOKUP'!$A:$J,10,1),VLOOKUP(D2229,'FIN CAL LOOKUP'!$A:$J,10,1))),"Not Applicable")</f>
        <v>Q2, FY23</v>
      </c>
    </row>
    <row r="2230" spans="1:14" x14ac:dyDescent="0.25">
      <c r="A2230" t="s">
        <v>46</v>
      </c>
      <c r="B2230" t="s">
        <v>505</v>
      </c>
      <c r="C2230" t="s">
        <v>47</v>
      </c>
      <c r="D2230" s="3">
        <v>44789</v>
      </c>
      <c r="E2230" t="s">
        <v>506</v>
      </c>
      <c r="F2230" t="s">
        <v>507</v>
      </c>
      <c r="G2230" t="s">
        <v>508</v>
      </c>
      <c r="H2230" t="s">
        <v>4</v>
      </c>
      <c r="I2230" t="s">
        <v>17</v>
      </c>
      <c r="J2230" s="3">
        <v>45447</v>
      </c>
      <c r="K2230" s="3">
        <v>45420</v>
      </c>
      <c r="M2230" s="8" t="str">
        <f>IFERROR(IF(I2230="Booked",VLOOKUP(K2230,'FIN CAL LOOKUP'!$A:$J,7,1),IF(I2230="Complete",VLOOKUP(J2230,'FIN CAL LOOKUP'!$A:$J,7,1),VLOOKUP(D2230,'FIN CAL LOOKUP'!$A:$J,7,1))),"Not Applicable")</f>
        <v>JUN, FY24</v>
      </c>
      <c r="N2230" s="8" t="str">
        <f>IFERROR(IF(I2230="Booked",VLOOKUP(K2230,'FIN CAL LOOKUP'!$A:$J,10,1),IF(I2230="Complete",VLOOKUP(J2230,'FIN CAL LOOKUP'!$A:$J,10,1),VLOOKUP(D2230,'FIN CAL LOOKUP'!$A:$J,10,1))),"Not Applicable")</f>
        <v>Q4, FY24</v>
      </c>
    </row>
    <row r="2231" spans="1:14" x14ac:dyDescent="0.25">
      <c r="A2231" t="s">
        <v>46</v>
      </c>
      <c r="B2231" t="s">
        <v>505</v>
      </c>
      <c r="C2231" t="s">
        <v>47</v>
      </c>
      <c r="D2231" s="3">
        <v>44789</v>
      </c>
      <c r="E2231" t="s">
        <v>506</v>
      </c>
      <c r="F2231" t="s">
        <v>507</v>
      </c>
      <c r="G2231" t="s">
        <v>508</v>
      </c>
      <c r="H2231" t="s">
        <v>7</v>
      </c>
      <c r="I2231" t="s">
        <v>17</v>
      </c>
      <c r="J2231" s="3">
        <v>44825</v>
      </c>
      <c r="K2231" s="3">
        <v>44818</v>
      </c>
      <c r="M2231" s="8" t="str">
        <f>IFERROR(IF(I2231="Booked",VLOOKUP(K2231,'FIN CAL LOOKUP'!$A:$J,7,1),IF(I2231="Complete",VLOOKUP(J2231,'FIN CAL LOOKUP'!$A:$J,7,1),VLOOKUP(D2231,'FIN CAL LOOKUP'!$A:$J,7,1))),"Not Applicable")</f>
        <v>SEP, FY23</v>
      </c>
      <c r="N2231" s="8" t="str">
        <f>IFERROR(IF(I2231="Booked",VLOOKUP(K2231,'FIN CAL LOOKUP'!$A:$J,10,1),IF(I2231="Complete",VLOOKUP(J2231,'FIN CAL LOOKUP'!$A:$J,10,1),VLOOKUP(D2231,'FIN CAL LOOKUP'!$A:$J,10,1))),"Not Applicable")</f>
        <v>Q1, FY23</v>
      </c>
    </row>
    <row r="2232" spans="1:14" x14ac:dyDescent="0.25">
      <c r="A2232" t="s">
        <v>46</v>
      </c>
      <c r="B2232" t="s">
        <v>505</v>
      </c>
      <c r="C2232" t="s">
        <v>47</v>
      </c>
      <c r="D2232" s="3">
        <v>44789</v>
      </c>
      <c r="E2232" t="s">
        <v>506</v>
      </c>
      <c r="F2232" t="s">
        <v>507</v>
      </c>
      <c r="G2232" t="s">
        <v>508</v>
      </c>
      <c r="H2232" t="s">
        <v>7</v>
      </c>
      <c r="I2232" t="s">
        <v>17</v>
      </c>
      <c r="J2232" s="3">
        <v>44879</v>
      </c>
      <c r="K2232" s="3">
        <v>44840</v>
      </c>
      <c r="M2232" s="8" t="str">
        <f>IFERROR(IF(I2232="Booked",VLOOKUP(K2232,'FIN CAL LOOKUP'!$A:$J,7,1),IF(I2232="Complete",VLOOKUP(J2232,'FIN CAL LOOKUP'!$A:$J,7,1),VLOOKUP(D2232,'FIN CAL LOOKUP'!$A:$J,7,1))),"Not Applicable")</f>
        <v>NOV, FY23</v>
      </c>
      <c r="N2232" s="8" t="str">
        <f>IFERROR(IF(I2232="Booked",VLOOKUP(K2232,'FIN CAL LOOKUP'!$A:$J,10,1),IF(I2232="Complete",VLOOKUP(J2232,'FIN CAL LOOKUP'!$A:$J,10,1),VLOOKUP(D2232,'FIN CAL LOOKUP'!$A:$J,10,1))),"Not Applicable")</f>
        <v>Q2, FY23</v>
      </c>
    </row>
    <row r="2233" spans="1:14" x14ac:dyDescent="0.25">
      <c r="A2233" t="s">
        <v>46</v>
      </c>
      <c r="B2233" t="s">
        <v>505</v>
      </c>
      <c r="C2233" t="s">
        <v>47</v>
      </c>
      <c r="D2233" s="3">
        <v>44789</v>
      </c>
      <c r="E2233" t="s">
        <v>506</v>
      </c>
      <c r="F2233" t="s">
        <v>507</v>
      </c>
      <c r="G2233" t="s">
        <v>508</v>
      </c>
      <c r="H2233" t="s">
        <v>1366</v>
      </c>
      <c r="I2233" t="s">
        <v>5</v>
      </c>
      <c r="J2233" s="3"/>
      <c r="K2233" s="3">
        <v>45769</v>
      </c>
      <c r="M2233" s="8" t="str">
        <f>IFERROR(IF(I2233="Booked",VLOOKUP(K2233,'FIN CAL LOOKUP'!$A:$J,7,1),IF(I2233="Complete",VLOOKUP(J2233,'FIN CAL LOOKUP'!$A:$J,7,1),VLOOKUP(D2233,'FIN CAL LOOKUP'!$A:$J,7,1))),"Not Applicable")</f>
        <v>APR, FY25</v>
      </c>
      <c r="N2233" s="8" t="str">
        <f>IFERROR(IF(I2233="Booked",VLOOKUP(K2233,'FIN CAL LOOKUP'!$A:$J,10,1),IF(I2233="Complete",VLOOKUP(J2233,'FIN CAL LOOKUP'!$A:$J,10,1),VLOOKUP(D2233,'FIN CAL LOOKUP'!$A:$J,10,1))),"Not Applicable")</f>
        <v>Q4, FY25</v>
      </c>
    </row>
    <row r="2234" spans="1:14" x14ac:dyDescent="0.25">
      <c r="A2234" t="s">
        <v>46</v>
      </c>
      <c r="B2234" t="s">
        <v>505</v>
      </c>
      <c r="C2234" t="s">
        <v>47</v>
      </c>
      <c r="D2234" s="3">
        <v>44789</v>
      </c>
      <c r="E2234" t="s">
        <v>506</v>
      </c>
      <c r="F2234" t="s">
        <v>507</v>
      </c>
      <c r="G2234" t="s">
        <v>508</v>
      </c>
      <c r="H2234" t="s">
        <v>1366</v>
      </c>
      <c r="I2234" t="s">
        <v>17</v>
      </c>
      <c r="J2234" s="3">
        <v>45448</v>
      </c>
      <c r="K2234" s="3">
        <v>45351</v>
      </c>
      <c r="M2234" s="8" t="str">
        <f>IFERROR(IF(I2234="Booked",VLOOKUP(K2234,'FIN CAL LOOKUP'!$A:$J,7,1),IF(I2234="Complete",VLOOKUP(J2234,'FIN CAL LOOKUP'!$A:$J,7,1),VLOOKUP(D2234,'FIN CAL LOOKUP'!$A:$J,7,1))),"Not Applicable")</f>
        <v>JUN, FY24</v>
      </c>
      <c r="N2234" s="8" t="str">
        <f>IFERROR(IF(I2234="Booked",VLOOKUP(K2234,'FIN CAL LOOKUP'!$A:$J,10,1),IF(I2234="Complete",VLOOKUP(J2234,'FIN CAL LOOKUP'!$A:$J,10,1),VLOOKUP(D2234,'FIN CAL LOOKUP'!$A:$J,10,1))),"Not Applicable")</f>
        <v>Q4, FY24</v>
      </c>
    </row>
    <row r="2235" spans="1:14" x14ac:dyDescent="0.25">
      <c r="A2235" t="s">
        <v>46</v>
      </c>
      <c r="B2235" t="s">
        <v>505</v>
      </c>
      <c r="C2235" t="s">
        <v>47</v>
      </c>
      <c r="D2235" s="3">
        <v>44789</v>
      </c>
      <c r="E2235" t="s">
        <v>506</v>
      </c>
      <c r="F2235" t="s">
        <v>507</v>
      </c>
      <c r="G2235" t="s">
        <v>508</v>
      </c>
      <c r="H2235" t="s">
        <v>1367</v>
      </c>
      <c r="I2235" t="s">
        <v>5</v>
      </c>
      <c r="J2235" s="3"/>
      <c r="K2235" s="3">
        <v>45769</v>
      </c>
      <c r="M2235" s="8" t="str">
        <f>IFERROR(IF(I2235="Booked",VLOOKUP(K2235,'FIN CAL LOOKUP'!$A:$J,7,1),IF(I2235="Complete",VLOOKUP(J2235,'FIN CAL LOOKUP'!$A:$J,7,1),VLOOKUP(D2235,'FIN CAL LOOKUP'!$A:$J,7,1))),"Not Applicable")</f>
        <v>APR, FY25</v>
      </c>
      <c r="N2235" s="8" t="str">
        <f>IFERROR(IF(I2235="Booked",VLOOKUP(K2235,'FIN CAL LOOKUP'!$A:$J,10,1),IF(I2235="Complete",VLOOKUP(J2235,'FIN CAL LOOKUP'!$A:$J,10,1),VLOOKUP(D2235,'FIN CAL LOOKUP'!$A:$J,10,1))),"Not Applicable")</f>
        <v>Q4, FY25</v>
      </c>
    </row>
    <row r="2236" spans="1:14" x14ac:dyDescent="0.25">
      <c r="A2236" t="s">
        <v>46</v>
      </c>
      <c r="B2236" t="s">
        <v>505</v>
      </c>
      <c r="C2236" t="s">
        <v>47</v>
      </c>
      <c r="D2236" s="3">
        <v>44789</v>
      </c>
      <c r="E2236" t="s">
        <v>506</v>
      </c>
      <c r="F2236" t="s">
        <v>507</v>
      </c>
      <c r="G2236" t="s">
        <v>508</v>
      </c>
      <c r="H2236" t="s">
        <v>1367</v>
      </c>
      <c r="I2236" t="s">
        <v>17</v>
      </c>
      <c r="J2236" s="3">
        <v>45448</v>
      </c>
      <c r="K2236" s="3">
        <v>45351</v>
      </c>
      <c r="M2236" s="8" t="str">
        <f>IFERROR(IF(I2236="Booked",VLOOKUP(K2236,'FIN CAL LOOKUP'!$A:$J,7,1),IF(I2236="Complete",VLOOKUP(J2236,'FIN CAL LOOKUP'!$A:$J,7,1),VLOOKUP(D2236,'FIN CAL LOOKUP'!$A:$J,7,1))),"Not Applicable")</f>
        <v>JUN, FY24</v>
      </c>
      <c r="N2236" s="8" t="str">
        <f>IFERROR(IF(I2236="Booked",VLOOKUP(K2236,'FIN CAL LOOKUP'!$A:$J,10,1),IF(I2236="Complete",VLOOKUP(J2236,'FIN CAL LOOKUP'!$A:$J,10,1),VLOOKUP(D2236,'FIN CAL LOOKUP'!$A:$J,10,1))),"Not Applicable")</f>
        <v>Q4, FY24</v>
      </c>
    </row>
    <row r="2237" spans="1:14" x14ac:dyDescent="0.25">
      <c r="A2237" t="s">
        <v>46</v>
      </c>
      <c r="B2237" t="s">
        <v>505</v>
      </c>
      <c r="C2237" t="s">
        <v>47</v>
      </c>
      <c r="D2237" s="3">
        <v>44789</v>
      </c>
      <c r="E2237" t="s">
        <v>506</v>
      </c>
      <c r="F2237" t="s">
        <v>507</v>
      </c>
      <c r="G2237" t="s">
        <v>508</v>
      </c>
      <c r="H2237" t="s">
        <v>1368</v>
      </c>
      <c r="I2237" t="s">
        <v>5</v>
      </c>
      <c r="J2237" s="3"/>
      <c r="K2237" s="3">
        <v>45769</v>
      </c>
      <c r="M2237" s="8" t="str">
        <f>IFERROR(IF(I2237="Booked",VLOOKUP(K2237,'FIN CAL LOOKUP'!$A:$J,7,1),IF(I2237="Complete",VLOOKUP(J2237,'FIN CAL LOOKUP'!$A:$J,7,1),VLOOKUP(D2237,'FIN CAL LOOKUP'!$A:$J,7,1))),"Not Applicable")</f>
        <v>APR, FY25</v>
      </c>
      <c r="N2237" s="8" t="str">
        <f>IFERROR(IF(I2237="Booked",VLOOKUP(K2237,'FIN CAL LOOKUP'!$A:$J,10,1),IF(I2237="Complete",VLOOKUP(J2237,'FIN CAL LOOKUP'!$A:$J,10,1),VLOOKUP(D2237,'FIN CAL LOOKUP'!$A:$J,10,1))),"Not Applicable")</f>
        <v>Q4, FY25</v>
      </c>
    </row>
    <row r="2238" spans="1:14" x14ac:dyDescent="0.25">
      <c r="A2238" t="s">
        <v>46</v>
      </c>
      <c r="B2238" t="s">
        <v>505</v>
      </c>
      <c r="C2238" t="s">
        <v>47</v>
      </c>
      <c r="D2238" s="3">
        <v>44789</v>
      </c>
      <c r="E2238" t="s">
        <v>506</v>
      </c>
      <c r="F2238" t="s">
        <v>507</v>
      </c>
      <c r="G2238" t="s">
        <v>508</v>
      </c>
      <c r="H2238" t="s">
        <v>1368</v>
      </c>
      <c r="I2238" t="s">
        <v>17</v>
      </c>
      <c r="J2238" s="3">
        <v>45448</v>
      </c>
      <c r="K2238" s="3">
        <v>45351</v>
      </c>
      <c r="M2238" s="8" t="str">
        <f>IFERROR(IF(I2238="Booked",VLOOKUP(K2238,'FIN CAL LOOKUP'!$A:$J,7,1),IF(I2238="Complete",VLOOKUP(J2238,'FIN CAL LOOKUP'!$A:$J,7,1),VLOOKUP(D2238,'FIN CAL LOOKUP'!$A:$J,7,1))),"Not Applicable")</f>
        <v>JUN, FY24</v>
      </c>
      <c r="N2238" s="8" t="str">
        <f>IFERROR(IF(I2238="Booked",VLOOKUP(K2238,'FIN CAL LOOKUP'!$A:$J,10,1),IF(I2238="Complete",VLOOKUP(J2238,'FIN CAL LOOKUP'!$A:$J,10,1),VLOOKUP(D2238,'FIN CAL LOOKUP'!$A:$J,10,1))),"Not Applicable")</f>
        <v>Q4, FY24</v>
      </c>
    </row>
    <row r="2239" spans="1:14" x14ac:dyDescent="0.25">
      <c r="A2239" t="s">
        <v>46</v>
      </c>
      <c r="B2239" t="s">
        <v>505</v>
      </c>
      <c r="C2239" t="s">
        <v>47</v>
      </c>
      <c r="D2239" s="3">
        <v>44789</v>
      </c>
      <c r="E2239" t="s">
        <v>506</v>
      </c>
      <c r="F2239" t="s">
        <v>507</v>
      </c>
      <c r="G2239" t="s">
        <v>508</v>
      </c>
      <c r="H2239" t="s">
        <v>1369</v>
      </c>
      <c r="I2239" t="s">
        <v>5</v>
      </c>
      <c r="J2239" s="3"/>
      <c r="K2239" s="3">
        <v>45769</v>
      </c>
      <c r="M2239" s="8" t="str">
        <f>IFERROR(IF(I2239="Booked",VLOOKUP(K2239,'FIN CAL LOOKUP'!$A:$J,7,1),IF(I2239="Complete",VLOOKUP(J2239,'FIN CAL LOOKUP'!$A:$J,7,1),VLOOKUP(D2239,'FIN CAL LOOKUP'!$A:$J,7,1))),"Not Applicable")</f>
        <v>APR, FY25</v>
      </c>
      <c r="N2239" s="8" t="str">
        <f>IFERROR(IF(I2239="Booked",VLOOKUP(K2239,'FIN CAL LOOKUP'!$A:$J,10,1),IF(I2239="Complete",VLOOKUP(J2239,'FIN CAL LOOKUP'!$A:$J,10,1),VLOOKUP(D2239,'FIN CAL LOOKUP'!$A:$J,10,1))),"Not Applicable")</f>
        <v>Q4, FY25</v>
      </c>
    </row>
    <row r="2240" spans="1:14" x14ac:dyDescent="0.25">
      <c r="A2240" t="s">
        <v>46</v>
      </c>
      <c r="B2240" t="s">
        <v>505</v>
      </c>
      <c r="C2240" t="s">
        <v>47</v>
      </c>
      <c r="D2240" s="3">
        <v>44789</v>
      </c>
      <c r="E2240" t="s">
        <v>506</v>
      </c>
      <c r="F2240" t="s">
        <v>507</v>
      </c>
      <c r="G2240" t="s">
        <v>508</v>
      </c>
      <c r="H2240" t="s">
        <v>1369</v>
      </c>
      <c r="I2240" t="s">
        <v>17</v>
      </c>
      <c r="J2240" s="3">
        <v>45448</v>
      </c>
      <c r="K2240" s="3">
        <v>45042</v>
      </c>
      <c r="M2240" s="8" t="str">
        <f>IFERROR(IF(I2240="Booked",VLOOKUP(K2240,'FIN CAL LOOKUP'!$A:$J,7,1),IF(I2240="Complete",VLOOKUP(J2240,'FIN CAL LOOKUP'!$A:$J,7,1),VLOOKUP(D2240,'FIN CAL LOOKUP'!$A:$J,7,1))),"Not Applicable")</f>
        <v>JUN, FY24</v>
      </c>
      <c r="N2240" s="8" t="str">
        <f>IFERROR(IF(I2240="Booked",VLOOKUP(K2240,'FIN CAL LOOKUP'!$A:$J,10,1),IF(I2240="Complete",VLOOKUP(J2240,'FIN CAL LOOKUP'!$A:$J,10,1),VLOOKUP(D2240,'FIN CAL LOOKUP'!$A:$J,10,1))),"Not Applicable")</f>
        <v>Q4, FY24</v>
      </c>
    </row>
    <row r="2241" spans="1:14" x14ac:dyDescent="0.25">
      <c r="A2241" t="s">
        <v>46</v>
      </c>
      <c r="B2241" t="s">
        <v>505</v>
      </c>
      <c r="C2241" t="s">
        <v>47</v>
      </c>
      <c r="D2241" s="3">
        <v>44789</v>
      </c>
      <c r="E2241" t="s">
        <v>506</v>
      </c>
      <c r="F2241" t="s">
        <v>507</v>
      </c>
      <c r="G2241" t="s">
        <v>508</v>
      </c>
      <c r="H2241" t="s">
        <v>1370</v>
      </c>
      <c r="I2241" t="s">
        <v>5</v>
      </c>
      <c r="J2241" s="3"/>
      <c r="K2241" s="3">
        <v>45769</v>
      </c>
      <c r="M2241" s="8" t="str">
        <f>IFERROR(IF(I2241="Booked",VLOOKUP(K2241,'FIN CAL LOOKUP'!$A:$J,7,1),IF(I2241="Complete",VLOOKUP(J2241,'FIN CAL LOOKUP'!$A:$J,7,1),VLOOKUP(D2241,'FIN CAL LOOKUP'!$A:$J,7,1))),"Not Applicable")</f>
        <v>APR, FY25</v>
      </c>
      <c r="N2241" s="8" t="str">
        <f>IFERROR(IF(I2241="Booked",VLOOKUP(K2241,'FIN CAL LOOKUP'!$A:$J,10,1),IF(I2241="Complete",VLOOKUP(J2241,'FIN CAL LOOKUP'!$A:$J,10,1),VLOOKUP(D2241,'FIN CAL LOOKUP'!$A:$J,10,1))),"Not Applicable")</f>
        <v>Q4, FY25</v>
      </c>
    </row>
    <row r="2242" spans="1:14" x14ac:dyDescent="0.25">
      <c r="A2242" t="s">
        <v>46</v>
      </c>
      <c r="B2242" t="s">
        <v>505</v>
      </c>
      <c r="C2242" t="s">
        <v>47</v>
      </c>
      <c r="D2242" s="3">
        <v>44789</v>
      </c>
      <c r="E2242" t="s">
        <v>506</v>
      </c>
      <c r="F2242" t="s">
        <v>507</v>
      </c>
      <c r="G2242" t="s">
        <v>508</v>
      </c>
      <c r="H2242" t="s">
        <v>1370</v>
      </c>
      <c r="I2242" t="s">
        <v>17</v>
      </c>
      <c r="J2242" s="3">
        <v>45448</v>
      </c>
      <c r="K2242" s="3">
        <v>45351</v>
      </c>
      <c r="M2242" s="8" t="str">
        <f>IFERROR(IF(I2242="Booked",VLOOKUP(K2242,'FIN CAL LOOKUP'!$A:$J,7,1),IF(I2242="Complete",VLOOKUP(J2242,'FIN CAL LOOKUP'!$A:$J,7,1),VLOOKUP(D2242,'FIN CAL LOOKUP'!$A:$J,7,1))),"Not Applicable")</f>
        <v>JUN, FY24</v>
      </c>
      <c r="N2242" s="8" t="str">
        <f>IFERROR(IF(I2242="Booked",VLOOKUP(K2242,'FIN CAL LOOKUP'!$A:$J,10,1),IF(I2242="Complete",VLOOKUP(J2242,'FIN CAL LOOKUP'!$A:$J,10,1),VLOOKUP(D2242,'FIN CAL LOOKUP'!$A:$J,10,1))),"Not Applicable")</f>
        <v>Q4, FY24</v>
      </c>
    </row>
    <row r="2243" spans="1:14" x14ac:dyDescent="0.25">
      <c r="A2243" t="s">
        <v>46</v>
      </c>
      <c r="B2243" t="s">
        <v>505</v>
      </c>
      <c r="C2243" t="s">
        <v>47</v>
      </c>
      <c r="D2243" s="3">
        <v>44789</v>
      </c>
      <c r="E2243" t="s">
        <v>506</v>
      </c>
      <c r="F2243" t="s">
        <v>507</v>
      </c>
      <c r="G2243" t="s">
        <v>508</v>
      </c>
      <c r="H2243" t="s">
        <v>8</v>
      </c>
      <c r="I2243" t="s">
        <v>17</v>
      </c>
      <c r="J2243" s="3">
        <v>44795</v>
      </c>
      <c r="K2243" s="3">
        <v>44771</v>
      </c>
      <c r="M2243" s="8" t="str">
        <f>IFERROR(IF(I2243="Booked",VLOOKUP(K2243,'FIN CAL LOOKUP'!$A:$J,7,1),IF(I2243="Complete",VLOOKUP(J2243,'FIN CAL LOOKUP'!$A:$J,7,1),VLOOKUP(D2243,'FIN CAL LOOKUP'!$A:$J,7,1))),"Not Applicable")</f>
        <v>AUG, FY23</v>
      </c>
      <c r="N2243" s="8" t="str">
        <f>IFERROR(IF(I2243="Booked",VLOOKUP(K2243,'FIN CAL LOOKUP'!$A:$J,10,1),IF(I2243="Complete",VLOOKUP(J2243,'FIN CAL LOOKUP'!$A:$J,10,1),VLOOKUP(D2243,'FIN CAL LOOKUP'!$A:$J,10,1))),"Not Applicable")</f>
        <v>Q1, FY23</v>
      </c>
    </row>
    <row r="2244" spans="1:14" x14ac:dyDescent="0.25">
      <c r="A2244" t="s">
        <v>46</v>
      </c>
      <c r="B2244" t="s">
        <v>505</v>
      </c>
      <c r="C2244" t="s">
        <v>47</v>
      </c>
      <c r="D2244" s="3">
        <v>44789</v>
      </c>
      <c r="E2244" t="s">
        <v>506</v>
      </c>
      <c r="F2244" t="s">
        <v>507</v>
      </c>
      <c r="G2244" t="s">
        <v>508</v>
      </c>
      <c r="H2244" t="s">
        <v>8</v>
      </c>
      <c r="I2244" t="s">
        <v>17</v>
      </c>
      <c r="J2244" s="3">
        <v>44880</v>
      </c>
      <c r="K2244" s="3">
        <v>44848</v>
      </c>
      <c r="M2244" s="8" t="str">
        <f>IFERROR(IF(I2244="Booked",VLOOKUP(K2244,'FIN CAL LOOKUP'!$A:$J,7,1),IF(I2244="Complete",VLOOKUP(J2244,'FIN CAL LOOKUP'!$A:$J,7,1),VLOOKUP(D2244,'FIN CAL LOOKUP'!$A:$J,7,1))),"Not Applicable")</f>
        <v>NOV, FY23</v>
      </c>
      <c r="N2244" s="8" t="str">
        <f>IFERROR(IF(I2244="Booked",VLOOKUP(K2244,'FIN CAL LOOKUP'!$A:$J,10,1),IF(I2244="Complete",VLOOKUP(J2244,'FIN CAL LOOKUP'!$A:$J,10,1),VLOOKUP(D2244,'FIN CAL LOOKUP'!$A:$J,10,1))),"Not Applicable")</f>
        <v>Q2, FY23</v>
      </c>
    </row>
    <row r="2245" spans="1:14" x14ac:dyDescent="0.25">
      <c r="A2245" t="s">
        <v>46</v>
      </c>
      <c r="B2245" t="s">
        <v>505</v>
      </c>
      <c r="C2245" t="s">
        <v>47</v>
      </c>
      <c r="D2245" s="3">
        <v>44789</v>
      </c>
      <c r="E2245" t="s">
        <v>506</v>
      </c>
      <c r="F2245" t="s">
        <v>507</v>
      </c>
      <c r="G2245" t="s">
        <v>508</v>
      </c>
      <c r="H2245" t="s">
        <v>8</v>
      </c>
      <c r="I2245" t="s">
        <v>17</v>
      </c>
      <c r="J2245" s="3">
        <v>44896</v>
      </c>
      <c r="K2245" s="3">
        <v>44896</v>
      </c>
      <c r="M2245" s="8" t="str">
        <f>IFERROR(IF(I2245="Booked",VLOOKUP(K2245,'FIN CAL LOOKUP'!$A:$J,7,1),IF(I2245="Complete",VLOOKUP(J2245,'FIN CAL LOOKUP'!$A:$J,7,1),VLOOKUP(D2245,'FIN CAL LOOKUP'!$A:$J,7,1))),"Not Applicable")</f>
        <v>DEC, FY23</v>
      </c>
      <c r="N2245" s="8" t="str">
        <f>IFERROR(IF(I2245="Booked",VLOOKUP(K2245,'FIN CAL LOOKUP'!$A:$J,10,1),IF(I2245="Complete",VLOOKUP(J2245,'FIN CAL LOOKUP'!$A:$J,10,1),VLOOKUP(D2245,'FIN CAL LOOKUP'!$A:$J,10,1))),"Not Applicable")</f>
        <v>Q2, FY23</v>
      </c>
    </row>
    <row r="2246" spans="1:14" x14ac:dyDescent="0.25">
      <c r="A2246" t="s">
        <v>46</v>
      </c>
      <c r="B2246" t="s">
        <v>505</v>
      </c>
      <c r="C2246" t="s">
        <v>47</v>
      </c>
      <c r="D2246" s="3">
        <v>44789</v>
      </c>
      <c r="E2246" t="s">
        <v>506</v>
      </c>
      <c r="F2246" t="s">
        <v>507</v>
      </c>
      <c r="G2246" t="s">
        <v>508</v>
      </c>
      <c r="H2246" t="s">
        <v>9</v>
      </c>
      <c r="I2246" t="s">
        <v>17</v>
      </c>
      <c r="J2246" s="3">
        <v>44795</v>
      </c>
      <c r="K2246" s="3">
        <v>44771</v>
      </c>
      <c r="M2246" s="8" t="str">
        <f>IFERROR(IF(I2246="Booked",VLOOKUP(K2246,'FIN CAL LOOKUP'!$A:$J,7,1),IF(I2246="Complete",VLOOKUP(J2246,'FIN CAL LOOKUP'!$A:$J,7,1),VLOOKUP(D2246,'FIN CAL LOOKUP'!$A:$J,7,1))),"Not Applicable")</f>
        <v>AUG, FY23</v>
      </c>
      <c r="N2246" s="8" t="str">
        <f>IFERROR(IF(I2246="Booked",VLOOKUP(K2246,'FIN CAL LOOKUP'!$A:$J,10,1),IF(I2246="Complete",VLOOKUP(J2246,'FIN CAL LOOKUP'!$A:$J,10,1),VLOOKUP(D2246,'FIN CAL LOOKUP'!$A:$J,10,1))),"Not Applicable")</f>
        <v>Q1, FY23</v>
      </c>
    </row>
    <row r="2247" spans="1:14" x14ac:dyDescent="0.25">
      <c r="A2247" t="s">
        <v>46</v>
      </c>
      <c r="B2247" t="s">
        <v>505</v>
      </c>
      <c r="C2247" t="s">
        <v>47</v>
      </c>
      <c r="D2247" s="3">
        <v>44789</v>
      </c>
      <c r="E2247" t="s">
        <v>506</v>
      </c>
      <c r="F2247" t="s">
        <v>507</v>
      </c>
      <c r="G2247" t="s">
        <v>508</v>
      </c>
      <c r="H2247" t="s">
        <v>9</v>
      </c>
      <c r="I2247" t="s">
        <v>17</v>
      </c>
      <c r="J2247" s="3">
        <v>44825</v>
      </c>
      <c r="K2247" s="3">
        <v>44819</v>
      </c>
      <c r="M2247" s="8" t="str">
        <f>IFERROR(IF(I2247="Booked",VLOOKUP(K2247,'FIN CAL LOOKUP'!$A:$J,7,1),IF(I2247="Complete",VLOOKUP(J2247,'FIN CAL LOOKUP'!$A:$J,7,1),VLOOKUP(D2247,'FIN CAL LOOKUP'!$A:$J,7,1))),"Not Applicable")</f>
        <v>SEP, FY23</v>
      </c>
      <c r="N2247" s="8" t="str">
        <f>IFERROR(IF(I2247="Booked",VLOOKUP(K2247,'FIN CAL LOOKUP'!$A:$J,10,1),IF(I2247="Complete",VLOOKUP(J2247,'FIN CAL LOOKUP'!$A:$J,10,1),VLOOKUP(D2247,'FIN CAL LOOKUP'!$A:$J,10,1))),"Not Applicable")</f>
        <v>Q1, FY23</v>
      </c>
    </row>
    <row r="2248" spans="1:14" x14ac:dyDescent="0.25">
      <c r="A2248" t="s">
        <v>46</v>
      </c>
      <c r="B2248" t="s">
        <v>505</v>
      </c>
      <c r="C2248" t="s">
        <v>47</v>
      </c>
      <c r="D2248" s="3">
        <v>44789</v>
      </c>
      <c r="E2248" t="s">
        <v>506</v>
      </c>
      <c r="F2248" t="s">
        <v>507</v>
      </c>
      <c r="G2248" t="s">
        <v>508</v>
      </c>
      <c r="H2248" t="s">
        <v>9</v>
      </c>
      <c r="I2248" t="s">
        <v>17</v>
      </c>
      <c r="J2248" s="3">
        <v>44880</v>
      </c>
      <c r="K2248" s="3">
        <v>44830</v>
      </c>
      <c r="M2248" s="8" t="str">
        <f>IFERROR(IF(I2248="Booked",VLOOKUP(K2248,'FIN CAL LOOKUP'!$A:$J,7,1),IF(I2248="Complete",VLOOKUP(J2248,'FIN CAL LOOKUP'!$A:$J,7,1),VLOOKUP(D2248,'FIN CAL LOOKUP'!$A:$J,7,1))),"Not Applicable")</f>
        <v>NOV, FY23</v>
      </c>
      <c r="N2248" s="8" t="str">
        <f>IFERROR(IF(I2248="Booked",VLOOKUP(K2248,'FIN CAL LOOKUP'!$A:$J,10,1),IF(I2248="Complete",VLOOKUP(J2248,'FIN CAL LOOKUP'!$A:$J,10,1),VLOOKUP(D2248,'FIN CAL LOOKUP'!$A:$J,10,1))),"Not Applicable")</f>
        <v>Q2, FY23</v>
      </c>
    </row>
    <row r="2249" spans="1:14" x14ac:dyDescent="0.25">
      <c r="A2249" t="s">
        <v>46</v>
      </c>
      <c r="B2249" t="s">
        <v>505</v>
      </c>
      <c r="C2249" t="s">
        <v>47</v>
      </c>
      <c r="D2249" s="3">
        <v>44789</v>
      </c>
      <c r="E2249" t="s">
        <v>506</v>
      </c>
      <c r="F2249" t="s">
        <v>507</v>
      </c>
      <c r="G2249" t="s">
        <v>508</v>
      </c>
      <c r="H2249" t="s">
        <v>9</v>
      </c>
      <c r="I2249" t="s">
        <v>17</v>
      </c>
      <c r="J2249" s="3">
        <v>44944</v>
      </c>
      <c r="K2249" s="3">
        <v>44937</v>
      </c>
      <c r="M2249" s="8" t="str">
        <f>IFERROR(IF(I2249="Booked",VLOOKUP(K2249,'FIN CAL LOOKUP'!$A:$J,7,1),IF(I2249="Complete",VLOOKUP(J2249,'FIN CAL LOOKUP'!$A:$J,7,1),VLOOKUP(D2249,'FIN CAL LOOKUP'!$A:$J,7,1))),"Not Applicable")</f>
        <v>JAN, FY23</v>
      </c>
      <c r="N2249" s="8" t="str">
        <f>IFERROR(IF(I2249="Booked",VLOOKUP(K2249,'FIN CAL LOOKUP'!$A:$J,10,1),IF(I2249="Complete",VLOOKUP(J2249,'FIN CAL LOOKUP'!$A:$J,10,1),VLOOKUP(D2249,'FIN CAL LOOKUP'!$A:$J,10,1))),"Not Applicable")</f>
        <v>Q3, FY23</v>
      </c>
    </row>
    <row r="2250" spans="1:14" x14ac:dyDescent="0.25">
      <c r="A2250" t="s">
        <v>46</v>
      </c>
      <c r="B2250" t="s">
        <v>505</v>
      </c>
      <c r="C2250" t="s">
        <v>47</v>
      </c>
      <c r="D2250" s="3">
        <v>44789</v>
      </c>
      <c r="E2250" t="s">
        <v>506</v>
      </c>
      <c r="F2250" t="s">
        <v>507</v>
      </c>
      <c r="G2250" t="s">
        <v>508</v>
      </c>
      <c r="H2250" t="s">
        <v>10</v>
      </c>
      <c r="I2250" t="s">
        <v>17</v>
      </c>
      <c r="J2250" s="3">
        <v>44795</v>
      </c>
      <c r="K2250" s="3">
        <v>44771</v>
      </c>
      <c r="M2250" s="8" t="str">
        <f>IFERROR(IF(I2250="Booked",VLOOKUP(K2250,'FIN CAL LOOKUP'!$A:$J,7,1),IF(I2250="Complete",VLOOKUP(J2250,'FIN CAL LOOKUP'!$A:$J,7,1),VLOOKUP(D2250,'FIN CAL LOOKUP'!$A:$J,7,1))),"Not Applicable")</f>
        <v>AUG, FY23</v>
      </c>
      <c r="N2250" s="8" t="str">
        <f>IFERROR(IF(I2250="Booked",VLOOKUP(K2250,'FIN CAL LOOKUP'!$A:$J,10,1),IF(I2250="Complete",VLOOKUP(J2250,'FIN CAL LOOKUP'!$A:$J,10,1),VLOOKUP(D2250,'FIN CAL LOOKUP'!$A:$J,10,1))),"Not Applicable")</f>
        <v>Q1, FY23</v>
      </c>
    </row>
    <row r="2251" spans="1:14" x14ac:dyDescent="0.25">
      <c r="A2251" t="s">
        <v>46</v>
      </c>
      <c r="B2251" t="s">
        <v>505</v>
      </c>
      <c r="C2251" t="s">
        <v>47</v>
      </c>
      <c r="D2251" s="3">
        <v>44789</v>
      </c>
      <c r="E2251" t="s">
        <v>506</v>
      </c>
      <c r="F2251" t="s">
        <v>507</v>
      </c>
      <c r="G2251" t="s">
        <v>508</v>
      </c>
      <c r="H2251" t="s">
        <v>10</v>
      </c>
      <c r="I2251" t="s">
        <v>17</v>
      </c>
      <c r="J2251" s="3">
        <v>44880</v>
      </c>
      <c r="K2251" s="3">
        <v>44848</v>
      </c>
      <c r="M2251" s="8" t="str">
        <f>IFERROR(IF(I2251="Booked",VLOOKUP(K2251,'FIN CAL LOOKUP'!$A:$J,7,1),IF(I2251="Complete",VLOOKUP(J2251,'FIN CAL LOOKUP'!$A:$J,7,1),VLOOKUP(D2251,'FIN CAL LOOKUP'!$A:$J,7,1))),"Not Applicable")</f>
        <v>NOV, FY23</v>
      </c>
      <c r="N2251" s="8" t="str">
        <f>IFERROR(IF(I2251="Booked",VLOOKUP(K2251,'FIN CAL LOOKUP'!$A:$J,10,1),IF(I2251="Complete",VLOOKUP(J2251,'FIN CAL LOOKUP'!$A:$J,10,1),VLOOKUP(D2251,'FIN CAL LOOKUP'!$A:$J,10,1))),"Not Applicable")</f>
        <v>Q2, FY23</v>
      </c>
    </row>
    <row r="2252" spans="1:14" x14ac:dyDescent="0.25">
      <c r="A2252" t="s">
        <v>46</v>
      </c>
      <c r="B2252" t="s">
        <v>505</v>
      </c>
      <c r="C2252" t="s">
        <v>47</v>
      </c>
      <c r="D2252" s="3">
        <v>44789</v>
      </c>
      <c r="E2252" t="s">
        <v>506</v>
      </c>
      <c r="F2252" t="s">
        <v>507</v>
      </c>
      <c r="G2252" t="s">
        <v>508</v>
      </c>
      <c r="H2252" t="s">
        <v>10</v>
      </c>
      <c r="I2252" t="s">
        <v>17</v>
      </c>
      <c r="J2252" s="3">
        <v>45496</v>
      </c>
      <c r="K2252" s="3">
        <v>45478</v>
      </c>
      <c r="M2252" s="8" t="str">
        <f>IFERROR(IF(I2252="Booked",VLOOKUP(K2252,'FIN CAL LOOKUP'!$A:$J,7,1),IF(I2252="Complete",VLOOKUP(J2252,'FIN CAL LOOKUP'!$A:$J,7,1),VLOOKUP(D2252,'FIN CAL LOOKUP'!$A:$J,7,1))),"Not Applicable")</f>
        <v>JUL, FY25</v>
      </c>
      <c r="N2252" s="8" t="str">
        <f>IFERROR(IF(I2252="Booked",VLOOKUP(K2252,'FIN CAL LOOKUP'!$A:$J,10,1),IF(I2252="Complete",VLOOKUP(J2252,'FIN CAL LOOKUP'!$A:$J,10,1),VLOOKUP(D2252,'FIN CAL LOOKUP'!$A:$J,10,1))),"Not Applicable")</f>
        <v>Q1, FY25</v>
      </c>
    </row>
    <row r="2253" spans="1:14" x14ac:dyDescent="0.25">
      <c r="A2253" t="s">
        <v>46</v>
      </c>
      <c r="B2253" t="s">
        <v>505</v>
      </c>
      <c r="C2253" t="s">
        <v>47</v>
      </c>
      <c r="D2253" s="3">
        <v>44789</v>
      </c>
      <c r="E2253" t="s">
        <v>506</v>
      </c>
      <c r="F2253" t="s">
        <v>507</v>
      </c>
      <c r="G2253" t="s">
        <v>508</v>
      </c>
      <c r="H2253" t="s">
        <v>11</v>
      </c>
      <c r="I2253" t="s">
        <v>17</v>
      </c>
      <c r="J2253" s="3">
        <v>44795</v>
      </c>
      <c r="K2253" s="3">
        <v>44771</v>
      </c>
      <c r="M2253" s="8" t="str">
        <f>IFERROR(IF(I2253="Booked",VLOOKUP(K2253,'FIN CAL LOOKUP'!$A:$J,7,1),IF(I2253="Complete",VLOOKUP(J2253,'FIN CAL LOOKUP'!$A:$J,7,1),VLOOKUP(D2253,'FIN CAL LOOKUP'!$A:$J,7,1))),"Not Applicable")</f>
        <v>AUG, FY23</v>
      </c>
      <c r="N2253" s="8" t="str">
        <f>IFERROR(IF(I2253="Booked",VLOOKUP(K2253,'FIN CAL LOOKUP'!$A:$J,10,1),IF(I2253="Complete",VLOOKUP(J2253,'FIN CAL LOOKUP'!$A:$J,10,1),VLOOKUP(D2253,'FIN CAL LOOKUP'!$A:$J,10,1))),"Not Applicable")</f>
        <v>Q1, FY23</v>
      </c>
    </row>
    <row r="2254" spans="1:14" x14ac:dyDescent="0.25">
      <c r="A2254" t="s">
        <v>46</v>
      </c>
      <c r="B2254" t="s">
        <v>505</v>
      </c>
      <c r="C2254" t="s">
        <v>47</v>
      </c>
      <c r="D2254" s="3">
        <v>44789</v>
      </c>
      <c r="E2254" t="s">
        <v>506</v>
      </c>
      <c r="F2254" t="s">
        <v>507</v>
      </c>
      <c r="G2254" t="s">
        <v>508</v>
      </c>
      <c r="H2254" t="s">
        <v>11</v>
      </c>
      <c r="I2254" t="s">
        <v>17</v>
      </c>
      <c r="J2254" s="3">
        <v>44880</v>
      </c>
      <c r="K2254" s="3">
        <v>44848</v>
      </c>
      <c r="M2254" s="8" t="str">
        <f>IFERROR(IF(I2254="Booked",VLOOKUP(K2254,'FIN CAL LOOKUP'!$A:$J,7,1),IF(I2254="Complete",VLOOKUP(J2254,'FIN CAL LOOKUP'!$A:$J,7,1),VLOOKUP(D2254,'FIN CAL LOOKUP'!$A:$J,7,1))),"Not Applicable")</f>
        <v>NOV, FY23</v>
      </c>
      <c r="N2254" s="8" t="str">
        <f>IFERROR(IF(I2254="Booked",VLOOKUP(K2254,'FIN CAL LOOKUP'!$A:$J,10,1),IF(I2254="Complete",VLOOKUP(J2254,'FIN CAL LOOKUP'!$A:$J,10,1),VLOOKUP(D2254,'FIN CAL LOOKUP'!$A:$J,10,1))),"Not Applicable")</f>
        <v>Q2, FY23</v>
      </c>
    </row>
    <row r="2255" spans="1:14" x14ac:dyDescent="0.25">
      <c r="A2255" t="s">
        <v>46</v>
      </c>
      <c r="B2255" t="s">
        <v>505</v>
      </c>
      <c r="C2255" t="s">
        <v>47</v>
      </c>
      <c r="D2255" s="3">
        <v>44789</v>
      </c>
      <c r="E2255" t="s">
        <v>506</v>
      </c>
      <c r="F2255" t="s">
        <v>507</v>
      </c>
      <c r="G2255" t="s">
        <v>508</v>
      </c>
      <c r="H2255" t="s">
        <v>11</v>
      </c>
      <c r="I2255" t="s">
        <v>17</v>
      </c>
      <c r="J2255" s="3">
        <v>45415</v>
      </c>
      <c r="K2255" s="3">
        <v>45404</v>
      </c>
      <c r="M2255" s="8" t="str">
        <f>IFERROR(IF(I2255="Booked",VLOOKUP(K2255,'FIN CAL LOOKUP'!$A:$J,7,1),IF(I2255="Complete",VLOOKUP(J2255,'FIN CAL LOOKUP'!$A:$J,7,1),VLOOKUP(D2255,'FIN CAL LOOKUP'!$A:$J,7,1))),"Not Applicable")</f>
        <v>MAY, FY24</v>
      </c>
      <c r="N2255" s="8" t="str">
        <f>IFERROR(IF(I2255="Booked",VLOOKUP(K2255,'FIN CAL LOOKUP'!$A:$J,10,1),IF(I2255="Complete",VLOOKUP(J2255,'FIN CAL LOOKUP'!$A:$J,10,1),VLOOKUP(D2255,'FIN CAL LOOKUP'!$A:$J,10,1))),"Not Applicable")</f>
        <v>Q4, FY24</v>
      </c>
    </row>
    <row r="2256" spans="1:14" x14ac:dyDescent="0.25">
      <c r="A2256" t="s">
        <v>1</v>
      </c>
      <c r="B2256" t="s">
        <v>95</v>
      </c>
      <c r="C2256" t="s">
        <v>14</v>
      </c>
      <c r="D2256" s="3">
        <v>44788</v>
      </c>
      <c r="E2256" t="s">
        <v>136</v>
      </c>
      <c r="F2256" t="s">
        <v>509</v>
      </c>
      <c r="G2256" t="s">
        <v>510</v>
      </c>
      <c r="H2256" t="s">
        <v>4</v>
      </c>
      <c r="I2256" t="s">
        <v>17</v>
      </c>
      <c r="J2256" s="3">
        <v>44824</v>
      </c>
      <c r="K2256" s="3">
        <v>44824</v>
      </c>
      <c r="M2256" s="8" t="str">
        <f>IFERROR(IF(I2256="Booked",VLOOKUP(K2256,'FIN CAL LOOKUP'!$A:$J,7,1),IF(I2256="Complete",VLOOKUP(J2256,'FIN CAL LOOKUP'!$A:$J,7,1),VLOOKUP(D2256,'FIN CAL LOOKUP'!$A:$J,7,1))),"Not Applicable")</f>
        <v>SEP, FY23</v>
      </c>
      <c r="N2256" s="8" t="str">
        <f>IFERROR(IF(I2256="Booked",VLOOKUP(K2256,'FIN CAL LOOKUP'!$A:$J,10,1),IF(I2256="Complete",VLOOKUP(J2256,'FIN CAL LOOKUP'!$A:$J,10,1),VLOOKUP(D2256,'FIN CAL LOOKUP'!$A:$J,10,1))),"Not Applicable")</f>
        <v>Q1, FY23</v>
      </c>
    </row>
    <row r="2257" spans="1:14" x14ac:dyDescent="0.25">
      <c r="A2257" t="s">
        <v>1</v>
      </c>
      <c r="B2257" t="s">
        <v>95</v>
      </c>
      <c r="C2257" t="s">
        <v>14</v>
      </c>
      <c r="D2257" s="3">
        <v>44788</v>
      </c>
      <c r="E2257" t="s">
        <v>136</v>
      </c>
      <c r="F2257" t="s">
        <v>509</v>
      </c>
      <c r="G2257" t="s">
        <v>510</v>
      </c>
      <c r="H2257" t="s">
        <v>7</v>
      </c>
      <c r="I2257" t="s">
        <v>17</v>
      </c>
      <c r="J2257" s="3">
        <v>44824</v>
      </c>
      <c r="K2257" s="3">
        <v>44824</v>
      </c>
      <c r="M2257" s="8" t="str">
        <f>IFERROR(IF(I2257="Booked",VLOOKUP(K2257,'FIN CAL LOOKUP'!$A:$J,7,1),IF(I2257="Complete",VLOOKUP(J2257,'FIN CAL LOOKUP'!$A:$J,7,1),VLOOKUP(D2257,'FIN CAL LOOKUP'!$A:$J,7,1))),"Not Applicable")</f>
        <v>SEP, FY23</v>
      </c>
      <c r="N2257" s="8" t="str">
        <f>IFERROR(IF(I2257="Booked",VLOOKUP(K2257,'FIN CAL LOOKUP'!$A:$J,10,1),IF(I2257="Complete",VLOOKUP(J2257,'FIN CAL LOOKUP'!$A:$J,10,1),VLOOKUP(D2257,'FIN CAL LOOKUP'!$A:$J,10,1))),"Not Applicable")</f>
        <v>Q1, FY23</v>
      </c>
    </row>
    <row r="2258" spans="1:14" x14ac:dyDescent="0.25">
      <c r="A2258" t="s">
        <v>1</v>
      </c>
      <c r="B2258" t="s">
        <v>95</v>
      </c>
      <c r="C2258" t="s">
        <v>14</v>
      </c>
      <c r="D2258" s="3">
        <v>44788</v>
      </c>
      <c r="E2258" t="s">
        <v>136</v>
      </c>
      <c r="F2258" t="s">
        <v>509</v>
      </c>
      <c r="G2258" t="s">
        <v>510</v>
      </c>
      <c r="H2258" t="s">
        <v>1366</v>
      </c>
      <c r="I2258" t="s">
        <v>17</v>
      </c>
      <c r="J2258" s="3">
        <v>45413</v>
      </c>
      <c r="K2258" s="3">
        <v>45351</v>
      </c>
      <c r="M2258" s="8" t="str">
        <f>IFERROR(IF(I2258="Booked",VLOOKUP(K2258,'FIN CAL LOOKUP'!$A:$J,7,1),IF(I2258="Complete",VLOOKUP(J2258,'FIN CAL LOOKUP'!$A:$J,7,1),VLOOKUP(D2258,'FIN CAL LOOKUP'!$A:$J,7,1))),"Not Applicable")</f>
        <v>MAY, FY24</v>
      </c>
      <c r="N2258" s="8" t="str">
        <f>IFERROR(IF(I2258="Booked",VLOOKUP(K2258,'FIN CAL LOOKUP'!$A:$J,10,1),IF(I2258="Complete",VLOOKUP(J2258,'FIN CAL LOOKUP'!$A:$J,10,1),VLOOKUP(D2258,'FIN CAL LOOKUP'!$A:$J,10,1))),"Not Applicable")</f>
        <v>Q4, FY24</v>
      </c>
    </row>
    <row r="2259" spans="1:14" x14ac:dyDescent="0.25">
      <c r="A2259" t="s">
        <v>1</v>
      </c>
      <c r="B2259" t="s">
        <v>95</v>
      </c>
      <c r="C2259" t="s">
        <v>14</v>
      </c>
      <c r="D2259" s="3">
        <v>44788</v>
      </c>
      <c r="E2259" t="s">
        <v>136</v>
      </c>
      <c r="F2259" t="s">
        <v>509</v>
      </c>
      <c r="G2259" t="s">
        <v>510</v>
      </c>
      <c r="H2259" t="s">
        <v>1366</v>
      </c>
      <c r="I2259" t="s">
        <v>17</v>
      </c>
      <c r="J2259" s="3">
        <v>45734</v>
      </c>
      <c r="K2259" s="3">
        <v>45734</v>
      </c>
      <c r="M2259" s="8" t="str">
        <f>IFERROR(IF(I2259="Booked",VLOOKUP(K2259,'FIN CAL LOOKUP'!$A:$J,7,1),IF(I2259="Complete",VLOOKUP(J2259,'FIN CAL LOOKUP'!$A:$J,7,1),VLOOKUP(D2259,'FIN CAL LOOKUP'!$A:$J,7,1))),"Not Applicable")</f>
        <v>MAR, FY25</v>
      </c>
      <c r="N2259" s="8" t="str">
        <f>IFERROR(IF(I2259="Booked",VLOOKUP(K2259,'FIN CAL LOOKUP'!$A:$J,10,1),IF(I2259="Complete",VLOOKUP(J2259,'FIN CAL LOOKUP'!$A:$J,10,1),VLOOKUP(D2259,'FIN CAL LOOKUP'!$A:$J,10,1))),"Not Applicable")</f>
        <v>Q3, FY25</v>
      </c>
    </row>
    <row r="2260" spans="1:14" x14ac:dyDescent="0.25">
      <c r="A2260" t="s">
        <v>1</v>
      </c>
      <c r="B2260" t="s">
        <v>95</v>
      </c>
      <c r="C2260" t="s">
        <v>14</v>
      </c>
      <c r="D2260" s="3">
        <v>44788</v>
      </c>
      <c r="E2260" t="s">
        <v>136</v>
      </c>
      <c r="F2260" t="s">
        <v>509</v>
      </c>
      <c r="G2260" t="s">
        <v>510</v>
      </c>
      <c r="H2260" t="s">
        <v>1367</v>
      </c>
      <c r="I2260" t="s">
        <v>17</v>
      </c>
      <c r="J2260" s="3">
        <v>45796</v>
      </c>
      <c r="K2260" s="3">
        <v>45351</v>
      </c>
      <c r="M2260" s="8" t="str">
        <f>IFERROR(IF(I2260="Booked",VLOOKUP(K2260,'FIN CAL LOOKUP'!$A:$J,7,1),IF(I2260="Complete",VLOOKUP(J2260,'FIN CAL LOOKUP'!$A:$J,7,1),VLOOKUP(D2260,'FIN CAL LOOKUP'!$A:$J,7,1))),"Not Applicable")</f>
        <v>MAY, FY25</v>
      </c>
      <c r="N2260" s="8" t="str">
        <f>IFERROR(IF(I2260="Booked",VLOOKUP(K2260,'FIN CAL LOOKUP'!$A:$J,10,1),IF(I2260="Complete",VLOOKUP(J2260,'FIN CAL LOOKUP'!$A:$J,10,1),VLOOKUP(D2260,'FIN CAL LOOKUP'!$A:$J,10,1))),"Not Applicable")</f>
        <v>Q4, FY25</v>
      </c>
    </row>
    <row r="2261" spans="1:14" x14ac:dyDescent="0.25">
      <c r="A2261" t="s">
        <v>1</v>
      </c>
      <c r="B2261" t="s">
        <v>95</v>
      </c>
      <c r="C2261" t="s">
        <v>14</v>
      </c>
      <c r="D2261" s="3">
        <v>44788</v>
      </c>
      <c r="E2261" t="s">
        <v>136</v>
      </c>
      <c r="F2261" t="s">
        <v>509</v>
      </c>
      <c r="G2261" t="s">
        <v>510</v>
      </c>
      <c r="H2261" t="s">
        <v>1368</v>
      </c>
      <c r="I2261" t="s">
        <v>17</v>
      </c>
      <c r="J2261" s="3">
        <v>45796</v>
      </c>
      <c r="K2261" s="3">
        <v>45351</v>
      </c>
      <c r="M2261" s="8" t="str">
        <f>IFERROR(IF(I2261="Booked",VLOOKUP(K2261,'FIN CAL LOOKUP'!$A:$J,7,1),IF(I2261="Complete",VLOOKUP(J2261,'FIN CAL LOOKUP'!$A:$J,7,1),VLOOKUP(D2261,'FIN CAL LOOKUP'!$A:$J,7,1))),"Not Applicable")</f>
        <v>MAY, FY25</v>
      </c>
      <c r="N2261" s="8" t="str">
        <f>IFERROR(IF(I2261="Booked",VLOOKUP(K2261,'FIN CAL LOOKUP'!$A:$J,10,1),IF(I2261="Complete",VLOOKUP(J2261,'FIN CAL LOOKUP'!$A:$J,10,1),VLOOKUP(D2261,'FIN CAL LOOKUP'!$A:$J,10,1))),"Not Applicable")</f>
        <v>Q4, FY25</v>
      </c>
    </row>
    <row r="2262" spans="1:14" x14ac:dyDescent="0.25">
      <c r="A2262" t="s">
        <v>1</v>
      </c>
      <c r="B2262" t="s">
        <v>95</v>
      </c>
      <c r="C2262" t="s">
        <v>14</v>
      </c>
      <c r="D2262" s="3">
        <v>44788</v>
      </c>
      <c r="E2262" t="s">
        <v>136</v>
      </c>
      <c r="F2262" t="s">
        <v>509</v>
      </c>
      <c r="G2262" t="s">
        <v>510</v>
      </c>
      <c r="H2262" t="s">
        <v>1369</v>
      </c>
      <c r="I2262" t="s">
        <v>17</v>
      </c>
      <c r="J2262" s="3">
        <v>45796</v>
      </c>
      <c r="K2262" s="3">
        <v>45351</v>
      </c>
      <c r="M2262" s="8" t="str">
        <f>IFERROR(IF(I2262="Booked",VLOOKUP(K2262,'FIN CAL LOOKUP'!$A:$J,7,1),IF(I2262="Complete",VLOOKUP(J2262,'FIN CAL LOOKUP'!$A:$J,7,1),VLOOKUP(D2262,'FIN CAL LOOKUP'!$A:$J,7,1))),"Not Applicable")</f>
        <v>MAY, FY25</v>
      </c>
      <c r="N2262" s="8" t="str">
        <f>IFERROR(IF(I2262="Booked",VLOOKUP(K2262,'FIN CAL LOOKUP'!$A:$J,10,1),IF(I2262="Complete",VLOOKUP(J2262,'FIN CAL LOOKUP'!$A:$J,10,1),VLOOKUP(D2262,'FIN CAL LOOKUP'!$A:$J,10,1))),"Not Applicable")</f>
        <v>Q4, FY25</v>
      </c>
    </row>
    <row r="2263" spans="1:14" x14ac:dyDescent="0.25">
      <c r="A2263" t="s">
        <v>1</v>
      </c>
      <c r="B2263" t="s">
        <v>95</v>
      </c>
      <c r="C2263" t="s">
        <v>14</v>
      </c>
      <c r="D2263" s="3">
        <v>44788</v>
      </c>
      <c r="E2263" t="s">
        <v>136</v>
      </c>
      <c r="F2263" t="s">
        <v>509</v>
      </c>
      <c r="G2263" t="s">
        <v>510</v>
      </c>
      <c r="H2263" t="s">
        <v>1370</v>
      </c>
      <c r="I2263" t="s">
        <v>17</v>
      </c>
      <c r="J2263" s="3">
        <v>45796</v>
      </c>
      <c r="K2263" s="3">
        <v>45351</v>
      </c>
      <c r="M2263" s="8" t="str">
        <f>IFERROR(IF(I2263="Booked",VLOOKUP(K2263,'FIN CAL LOOKUP'!$A:$J,7,1),IF(I2263="Complete",VLOOKUP(J2263,'FIN CAL LOOKUP'!$A:$J,7,1),VLOOKUP(D2263,'FIN CAL LOOKUP'!$A:$J,7,1))),"Not Applicable")</f>
        <v>MAY, FY25</v>
      </c>
      <c r="N2263" s="8" t="str">
        <f>IFERROR(IF(I2263="Booked",VLOOKUP(K2263,'FIN CAL LOOKUP'!$A:$J,10,1),IF(I2263="Complete",VLOOKUP(J2263,'FIN CAL LOOKUP'!$A:$J,10,1),VLOOKUP(D2263,'FIN CAL LOOKUP'!$A:$J,10,1))),"Not Applicable")</f>
        <v>Q4, FY25</v>
      </c>
    </row>
    <row r="2264" spans="1:14" x14ac:dyDescent="0.25">
      <c r="A2264" t="s">
        <v>1</v>
      </c>
      <c r="B2264" t="s">
        <v>95</v>
      </c>
      <c r="C2264" t="s">
        <v>14</v>
      </c>
      <c r="D2264" s="3">
        <v>44788</v>
      </c>
      <c r="E2264" t="s">
        <v>136</v>
      </c>
      <c r="F2264" t="s">
        <v>509</v>
      </c>
      <c r="G2264" t="s">
        <v>510</v>
      </c>
      <c r="H2264" t="s">
        <v>8</v>
      </c>
      <c r="I2264" t="s">
        <v>17</v>
      </c>
      <c r="J2264" s="3">
        <v>44802</v>
      </c>
      <c r="K2264" s="3">
        <v>44747</v>
      </c>
      <c r="M2264" s="8" t="str">
        <f>IFERROR(IF(I2264="Booked",VLOOKUP(K2264,'FIN CAL LOOKUP'!$A:$J,7,1),IF(I2264="Complete",VLOOKUP(J2264,'FIN CAL LOOKUP'!$A:$J,7,1),VLOOKUP(D2264,'FIN CAL LOOKUP'!$A:$J,7,1))),"Not Applicable")</f>
        <v>SEP, FY23</v>
      </c>
      <c r="N2264" s="8" t="str">
        <f>IFERROR(IF(I2264="Booked",VLOOKUP(K2264,'FIN CAL LOOKUP'!$A:$J,10,1),IF(I2264="Complete",VLOOKUP(J2264,'FIN CAL LOOKUP'!$A:$J,10,1),VLOOKUP(D2264,'FIN CAL LOOKUP'!$A:$J,10,1))),"Not Applicable")</f>
        <v>Q1, FY23</v>
      </c>
    </row>
    <row r="2265" spans="1:14" x14ac:dyDescent="0.25">
      <c r="A2265" t="s">
        <v>1</v>
      </c>
      <c r="B2265" t="s">
        <v>95</v>
      </c>
      <c r="C2265" t="s">
        <v>14</v>
      </c>
      <c r="D2265" s="3">
        <v>44788</v>
      </c>
      <c r="E2265" t="s">
        <v>136</v>
      </c>
      <c r="F2265" t="s">
        <v>509</v>
      </c>
      <c r="G2265" t="s">
        <v>510</v>
      </c>
      <c r="H2265" t="s">
        <v>9</v>
      </c>
      <c r="I2265" t="s">
        <v>17</v>
      </c>
      <c r="J2265" s="3">
        <v>44802</v>
      </c>
      <c r="K2265" s="3">
        <v>44747</v>
      </c>
      <c r="M2265" s="8" t="str">
        <f>IFERROR(IF(I2265="Booked",VLOOKUP(K2265,'FIN CAL LOOKUP'!$A:$J,7,1),IF(I2265="Complete",VLOOKUP(J2265,'FIN CAL LOOKUP'!$A:$J,7,1),VLOOKUP(D2265,'FIN CAL LOOKUP'!$A:$J,7,1))),"Not Applicable")</f>
        <v>SEP, FY23</v>
      </c>
      <c r="N2265" s="8" t="str">
        <f>IFERROR(IF(I2265="Booked",VLOOKUP(K2265,'FIN CAL LOOKUP'!$A:$J,10,1),IF(I2265="Complete",VLOOKUP(J2265,'FIN CAL LOOKUP'!$A:$J,10,1),VLOOKUP(D2265,'FIN CAL LOOKUP'!$A:$J,10,1))),"Not Applicable")</f>
        <v>Q1, FY23</v>
      </c>
    </row>
    <row r="2266" spans="1:14" x14ac:dyDescent="0.25">
      <c r="A2266" t="s">
        <v>1</v>
      </c>
      <c r="B2266" t="s">
        <v>95</v>
      </c>
      <c r="C2266" t="s">
        <v>14</v>
      </c>
      <c r="D2266" s="3">
        <v>44788</v>
      </c>
      <c r="E2266" t="s">
        <v>136</v>
      </c>
      <c r="F2266" t="s">
        <v>509</v>
      </c>
      <c r="G2266" t="s">
        <v>510</v>
      </c>
      <c r="H2266" t="s">
        <v>10</v>
      </c>
      <c r="I2266" t="s">
        <v>17</v>
      </c>
      <c r="J2266" s="3">
        <v>44802</v>
      </c>
      <c r="K2266" s="3">
        <v>44747</v>
      </c>
      <c r="M2266" s="8" t="str">
        <f>IFERROR(IF(I2266="Booked",VLOOKUP(K2266,'FIN CAL LOOKUP'!$A:$J,7,1),IF(I2266="Complete",VLOOKUP(J2266,'FIN CAL LOOKUP'!$A:$J,7,1),VLOOKUP(D2266,'FIN CAL LOOKUP'!$A:$J,7,1))),"Not Applicable")</f>
        <v>SEP, FY23</v>
      </c>
      <c r="N2266" s="8" t="str">
        <f>IFERROR(IF(I2266="Booked",VLOOKUP(K2266,'FIN CAL LOOKUP'!$A:$J,10,1),IF(I2266="Complete",VLOOKUP(J2266,'FIN CAL LOOKUP'!$A:$J,10,1),VLOOKUP(D2266,'FIN CAL LOOKUP'!$A:$J,10,1))),"Not Applicable")</f>
        <v>Q1, FY23</v>
      </c>
    </row>
    <row r="2267" spans="1:14" x14ac:dyDescent="0.25">
      <c r="A2267" t="s">
        <v>1</v>
      </c>
      <c r="B2267" t="s">
        <v>95</v>
      </c>
      <c r="C2267" t="s">
        <v>14</v>
      </c>
      <c r="D2267" s="3">
        <v>44788</v>
      </c>
      <c r="E2267" t="s">
        <v>136</v>
      </c>
      <c r="F2267" t="s">
        <v>509</v>
      </c>
      <c r="G2267" t="s">
        <v>510</v>
      </c>
      <c r="H2267" t="s">
        <v>10</v>
      </c>
      <c r="I2267" t="s">
        <v>17</v>
      </c>
      <c r="J2267" s="3">
        <v>45252</v>
      </c>
      <c r="K2267" s="3">
        <v>45252</v>
      </c>
      <c r="M2267" s="8" t="str">
        <f>IFERROR(IF(I2267="Booked",VLOOKUP(K2267,'FIN CAL LOOKUP'!$A:$J,7,1),IF(I2267="Complete",VLOOKUP(J2267,'FIN CAL LOOKUP'!$A:$J,7,1),VLOOKUP(D2267,'FIN CAL LOOKUP'!$A:$J,7,1))),"Not Applicable")</f>
        <v>NOV, FY24</v>
      </c>
      <c r="N2267" s="8" t="str">
        <f>IFERROR(IF(I2267="Booked",VLOOKUP(K2267,'FIN CAL LOOKUP'!$A:$J,10,1),IF(I2267="Complete",VLOOKUP(J2267,'FIN CAL LOOKUP'!$A:$J,10,1),VLOOKUP(D2267,'FIN CAL LOOKUP'!$A:$J,10,1))),"Not Applicable")</f>
        <v>Q2, FY24</v>
      </c>
    </row>
    <row r="2268" spans="1:14" x14ac:dyDescent="0.25">
      <c r="A2268" t="s">
        <v>1</v>
      </c>
      <c r="B2268" t="s">
        <v>95</v>
      </c>
      <c r="C2268" t="s">
        <v>14</v>
      </c>
      <c r="D2268" s="3">
        <v>44788</v>
      </c>
      <c r="E2268" t="s">
        <v>136</v>
      </c>
      <c r="F2268" t="s">
        <v>509</v>
      </c>
      <c r="G2268" t="s">
        <v>510</v>
      </c>
      <c r="H2268" t="s">
        <v>11</v>
      </c>
      <c r="I2268" t="s">
        <v>17</v>
      </c>
      <c r="J2268" s="3">
        <v>44802</v>
      </c>
      <c r="K2268" s="3">
        <v>44747</v>
      </c>
      <c r="M2268" s="8" t="str">
        <f>IFERROR(IF(I2268="Booked",VLOOKUP(K2268,'FIN CAL LOOKUP'!$A:$J,7,1),IF(I2268="Complete",VLOOKUP(J2268,'FIN CAL LOOKUP'!$A:$J,7,1),VLOOKUP(D2268,'FIN CAL LOOKUP'!$A:$J,7,1))),"Not Applicable")</f>
        <v>SEP, FY23</v>
      </c>
      <c r="N2268" s="8" t="str">
        <f>IFERROR(IF(I2268="Booked",VLOOKUP(K2268,'FIN CAL LOOKUP'!$A:$J,10,1),IF(I2268="Complete",VLOOKUP(J2268,'FIN CAL LOOKUP'!$A:$J,10,1),VLOOKUP(D2268,'FIN CAL LOOKUP'!$A:$J,10,1))),"Not Applicable")</f>
        <v>Q1, FY23</v>
      </c>
    </row>
    <row r="2269" spans="1:14" x14ac:dyDescent="0.25">
      <c r="A2269" t="s">
        <v>41</v>
      </c>
      <c r="B2269" t="s">
        <v>119</v>
      </c>
      <c r="C2269" t="s">
        <v>124</v>
      </c>
      <c r="D2269" s="3">
        <v>44781</v>
      </c>
      <c r="E2269" t="s">
        <v>511</v>
      </c>
      <c r="F2269" t="s">
        <v>512</v>
      </c>
      <c r="G2269" t="s">
        <v>513</v>
      </c>
      <c r="H2269" t="s">
        <v>4</v>
      </c>
      <c r="I2269" t="s">
        <v>17</v>
      </c>
      <c r="J2269" s="3">
        <v>45386</v>
      </c>
      <c r="K2269" s="3">
        <v>44840</v>
      </c>
      <c r="M2269" s="8" t="str">
        <f>IFERROR(IF(I2269="Booked",VLOOKUP(K2269,'FIN CAL LOOKUP'!$A:$J,7,1),IF(I2269="Complete",VLOOKUP(J2269,'FIN CAL LOOKUP'!$A:$J,7,1),VLOOKUP(D2269,'FIN CAL LOOKUP'!$A:$J,7,1))),"Not Applicable")</f>
        <v>APR, FY24</v>
      </c>
      <c r="N2269" s="8" t="str">
        <f>IFERROR(IF(I2269="Booked",VLOOKUP(K2269,'FIN CAL LOOKUP'!$A:$J,10,1),IF(I2269="Complete",VLOOKUP(J2269,'FIN CAL LOOKUP'!$A:$J,10,1),VLOOKUP(D2269,'FIN CAL LOOKUP'!$A:$J,10,1))),"Not Applicable")</f>
        <v>Q4, FY24</v>
      </c>
    </row>
    <row r="2270" spans="1:14" x14ac:dyDescent="0.25">
      <c r="A2270" t="s">
        <v>41</v>
      </c>
      <c r="B2270" t="s">
        <v>119</v>
      </c>
      <c r="C2270" t="s">
        <v>124</v>
      </c>
      <c r="D2270" s="3">
        <v>44781</v>
      </c>
      <c r="E2270" t="s">
        <v>511</v>
      </c>
      <c r="F2270" t="s">
        <v>512</v>
      </c>
      <c r="G2270" t="s">
        <v>513</v>
      </c>
      <c r="H2270" t="s">
        <v>7</v>
      </c>
      <c r="I2270" t="s">
        <v>17</v>
      </c>
      <c r="J2270" s="3">
        <v>45386</v>
      </c>
      <c r="K2270" s="3">
        <v>44840</v>
      </c>
      <c r="M2270" s="8" t="str">
        <f>IFERROR(IF(I2270="Booked",VLOOKUP(K2270,'FIN CAL LOOKUP'!$A:$J,7,1),IF(I2270="Complete",VLOOKUP(J2270,'FIN CAL LOOKUP'!$A:$J,7,1),VLOOKUP(D2270,'FIN CAL LOOKUP'!$A:$J,7,1))),"Not Applicable")</f>
        <v>APR, FY24</v>
      </c>
      <c r="N2270" s="8" t="str">
        <f>IFERROR(IF(I2270="Booked",VLOOKUP(K2270,'FIN CAL LOOKUP'!$A:$J,10,1),IF(I2270="Complete",VLOOKUP(J2270,'FIN CAL LOOKUP'!$A:$J,10,1),VLOOKUP(D2270,'FIN CAL LOOKUP'!$A:$J,10,1))),"Not Applicable")</f>
        <v>Q4, FY24</v>
      </c>
    </row>
    <row r="2271" spans="1:14" x14ac:dyDescent="0.25">
      <c r="A2271" t="s">
        <v>46</v>
      </c>
      <c r="C2271" t="s">
        <v>47</v>
      </c>
      <c r="D2271" s="3">
        <v>44774</v>
      </c>
      <c r="E2271" t="s">
        <v>514</v>
      </c>
      <c r="F2271" t="s">
        <v>515</v>
      </c>
      <c r="G2271" t="s">
        <v>516</v>
      </c>
      <c r="H2271" t="s">
        <v>4</v>
      </c>
      <c r="I2271" t="s">
        <v>17</v>
      </c>
      <c r="J2271" s="3">
        <v>44872</v>
      </c>
      <c r="K2271" s="3">
        <v>44824</v>
      </c>
      <c r="M2271" s="8" t="str">
        <f>IFERROR(IF(I2271="Booked",VLOOKUP(K2271,'FIN CAL LOOKUP'!$A:$J,7,1),IF(I2271="Complete",VLOOKUP(J2271,'FIN CAL LOOKUP'!$A:$J,7,1),VLOOKUP(D2271,'FIN CAL LOOKUP'!$A:$J,7,1))),"Not Applicable")</f>
        <v>NOV, FY23</v>
      </c>
      <c r="N2271" s="8" t="str">
        <f>IFERROR(IF(I2271="Booked",VLOOKUP(K2271,'FIN CAL LOOKUP'!$A:$J,10,1),IF(I2271="Complete",VLOOKUP(J2271,'FIN CAL LOOKUP'!$A:$J,10,1),VLOOKUP(D2271,'FIN CAL LOOKUP'!$A:$J,10,1))),"Not Applicable")</f>
        <v>Q2, FY23</v>
      </c>
    </row>
    <row r="2272" spans="1:14" x14ac:dyDescent="0.25">
      <c r="A2272" t="s">
        <v>46</v>
      </c>
      <c r="C2272" t="s">
        <v>47</v>
      </c>
      <c r="D2272" s="3">
        <v>44774</v>
      </c>
      <c r="E2272" t="s">
        <v>514</v>
      </c>
      <c r="F2272" t="s">
        <v>515</v>
      </c>
      <c r="G2272" t="s">
        <v>516</v>
      </c>
      <c r="H2272" t="s">
        <v>7</v>
      </c>
      <c r="I2272" t="s">
        <v>17</v>
      </c>
      <c r="J2272" s="3">
        <v>44872</v>
      </c>
      <c r="K2272" s="3">
        <v>44824</v>
      </c>
      <c r="M2272" s="8" t="str">
        <f>IFERROR(IF(I2272="Booked",VLOOKUP(K2272,'FIN CAL LOOKUP'!$A:$J,7,1),IF(I2272="Complete",VLOOKUP(J2272,'FIN CAL LOOKUP'!$A:$J,7,1),VLOOKUP(D2272,'FIN CAL LOOKUP'!$A:$J,7,1))),"Not Applicable")</f>
        <v>NOV, FY23</v>
      </c>
      <c r="N2272" s="8" t="str">
        <f>IFERROR(IF(I2272="Booked",VLOOKUP(K2272,'FIN CAL LOOKUP'!$A:$J,10,1),IF(I2272="Complete",VLOOKUP(J2272,'FIN CAL LOOKUP'!$A:$J,10,1),VLOOKUP(D2272,'FIN CAL LOOKUP'!$A:$J,10,1))),"Not Applicable")</f>
        <v>Q2, FY23</v>
      </c>
    </row>
    <row r="2273" spans="1:14" x14ac:dyDescent="0.25">
      <c r="A2273" t="s">
        <v>46</v>
      </c>
      <c r="C2273" t="s">
        <v>47</v>
      </c>
      <c r="D2273" s="3">
        <v>44774</v>
      </c>
      <c r="E2273" t="s">
        <v>514</v>
      </c>
      <c r="F2273" t="s">
        <v>515</v>
      </c>
      <c r="G2273" t="s">
        <v>516</v>
      </c>
      <c r="H2273" t="s">
        <v>1366</v>
      </c>
      <c r="I2273" t="s">
        <v>17</v>
      </c>
      <c r="J2273" s="3">
        <v>45359</v>
      </c>
      <c r="K2273" s="3">
        <v>45351</v>
      </c>
      <c r="M2273" s="8" t="str">
        <f>IFERROR(IF(I2273="Booked",VLOOKUP(K2273,'FIN CAL LOOKUP'!$A:$J,7,1),IF(I2273="Complete",VLOOKUP(J2273,'FIN CAL LOOKUP'!$A:$J,7,1),VLOOKUP(D2273,'FIN CAL LOOKUP'!$A:$J,7,1))),"Not Applicable")</f>
        <v>MAR, FY24</v>
      </c>
      <c r="N2273" s="8" t="str">
        <f>IFERROR(IF(I2273="Booked",VLOOKUP(K2273,'FIN CAL LOOKUP'!$A:$J,10,1),IF(I2273="Complete",VLOOKUP(J2273,'FIN CAL LOOKUP'!$A:$J,10,1),VLOOKUP(D2273,'FIN CAL LOOKUP'!$A:$J,10,1))),"Not Applicable")</f>
        <v>Q3, FY24</v>
      </c>
    </row>
    <row r="2274" spans="1:14" x14ac:dyDescent="0.25">
      <c r="A2274" t="s">
        <v>46</v>
      </c>
      <c r="C2274" t="s">
        <v>47</v>
      </c>
      <c r="D2274" s="3">
        <v>44774</v>
      </c>
      <c r="E2274" t="s">
        <v>514</v>
      </c>
      <c r="F2274" t="s">
        <v>515</v>
      </c>
      <c r="G2274" t="s">
        <v>516</v>
      </c>
      <c r="H2274" t="s">
        <v>1367</v>
      </c>
      <c r="I2274" t="s">
        <v>17</v>
      </c>
      <c r="J2274" s="3">
        <v>45359</v>
      </c>
      <c r="K2274" s="3">
        <v>45351</v>
      </c>
      <c r="M2274" s="8" t="str">
        <f>IFERROR(IF(I2274="Booked",VLOOKUP(K2274,'FIN CAL LOOKUP'!$A:$J,7,1),IF(I2274="Complete",VLOOKUP(J2274,'FIN CAL LOOKUP'!$A:$J,7,1),VLOOKUP(D2274,'FIN CAL LOOKUP'!$A:$J,7,1))),"Not Applicable")</f>
        <v>MAR, FY24</v>
      </c>
      <c r="N2274" s="8" t="str">
        <f>IFERROR(IF(I2274="Booked",VLOOKUP(K2274,'FIN CAL LOOKUP'!$A:$J,10,1),IF(I2274="Complete",VLOOKUP(J2274,'FIN CAL LOOKUP'!$A:$J,10,1),VLOOKUP(D2274,'FIN CAL LOOKUP'!$A:$J,10,1))),"Not Applicable")</f>
        <v>Q3, FY24</v>
      </c>
    </row>
    <row r="2275" spans="1:14" x14ac:dyDescent="0.25">
      <c r="A2275" t="s">
        <v>46</v>
      </c>
      <c r="C2275" t="s">
        <v>47</v>
      </c>
      <c r="D2275" s="3">
        <v>44774</v>
      </c>
      <c r="E2275" t="s">
        <v>514</v>
      </c>
      <c r="F2275" t="s">
        <v>515</v>
      </c>
      <c r="G2275" t="s">
        <v>516</v>
      </c>
      <c r="H2275" t="s">
        <v>1368</v>
      </c>
      <c r="I2275" t="s">
        <v>17</v>
      </c>
      <c r="J2275" s="3">
        <v>45359</v>
      </c>
      <c r="K2275" s="3">
        <v>45351</v>
      </c>
      <c r="M2275" s="8" t="str">
        <f>IFERROR(IF(I2275="Booked",VLOOKUP(K2275,'FIN CAL LOOKUP'!$A:$J,7,1),IF(I2275="Complete",VLOOKUP(J2275,'FIN CAL LOOKUP'!$A:$J,7,1),VLOOKUP(D2275,'FIN CAL LOOKUP'!$A:$J,7,1))),"Not Applicable")</f>
        <v>MAR, FY24</v>
      </c>
      <c r="N2275" s="8" t="str">
        <f>IFERROR(IF(I2275="Booked",VLOOKUP(K2275,'FIN CAL LOOKUP'!$A:$J,10,1),IF(I2275="Complete",VLOOKUP(J2275,'FIN CAL LOOKUP'!$A:$J,10,1),VLOOKUP(D2275,'FIN CAL LOOKUP'!$A:$J,10,1))),"Not Applicable")</f>
        <v>Q3, FY24</v>
      </c>
    </row>
    <row r="2276" spans="1:14" x14ac:dyDescent="0.25">
      <c r="A2276" t="s">
        <v>46</v>
      </c>
      <c r="C2276" t="s">
        <v>47</v>
      </c>
      <c r="D2276" s="3">
        <v>44774</v>
      </c>
      <c r="E2276" t="s">
        <v>514</v>
      </c>
      <c r="F2276" t="s">
        <v>515</v>
      </c>
      <c r="G2276" t="s">
        <v>516</v>
      </c>
      <c r="H2276" t="s">
        <v>1369</v>
      </c>
      <c r="I2276" t="s">
        <v>17</v>
      </c>
      <c r="J2276" s="3">
        <v>45359</v>
      </c>
      <c r="K2276" s="3">
        <v>45351</v>
      </c>
      <c r="M2276" s="8" t="str">
        <f>IFERROR(IF(I2276="Booked",VLOOKUP(K2276,'FIN CAL LOOKUP'!$A:$J,7,1),IF(I2276="Complete",VLOOKUP(J2276,'FIN CAL LOOKUP'!$A:$J,7,1),VLOOKUP(D2276,'FIN CAL LOOKUP'!$A:$J,7,1))),"Not Applicable")</f>
        <v>MAR, FY24</v>
      </c>
      <c r="N2276" s="8" t="str">
        <f>IFERROR(IF(I2276="Booked",VLOOKUP(K2276,'FIN CAL LOOKUP'!$A:$J,10,1),IF(I2276="Complete",VLOOKUP(J2276,'FIN CAL LOOKUP'!$A:$J,10,1),VLOOKUP(D2276,'FIN CAL LOOKUP'!$A:$J,10,1))),"Not Applicable")</f>
        <v>Q3, FY24</v>
      </c>
    </row>
    <row r="2277" spans="1:14" x14ac:dyDescent="0.25">
      <c r="A2277" t="s">
        <v>46</v>
      </c>
      <c r="C2277" t="s">
        <v>47</v>
      </c>
      <c r="D2277" s="3">
        <v>44774</v>
      </c>
      <c r="E2277" t="s">
        <v>514</v>
      </c>
      <c r="F2277" t="s">
        <v>515</v>
      </c>
      <c r="G2277" t="s">
        <v>516</v>
      </c>
      <c r="H2277" t="s">
        <v>1370</v>
      </c>
      <c r="I2277" t="s">
        <v>17</v>
      </c>
      <c r="J2277" s="3">
        <v>45359</v>
      </c>
      <c r="K2277" s="3">
        <v>45351</v>
      </c>
      <c r="M2277" s="8" t="str">
        <f>IFERROR(IF(I2277="Booked",VLOOKUP(K2277,'FIN CAL LOOKUP'!$A:$J,7,1),IF(I2277="Complete",VLOOKUP(J2277,'FIN CAL LOOKUP'!$A:$J,7,1),VLOOKUP(D2277,'FIN CAL LOOKUP'!$A:$J,7,1))),"Not Applicable")</f>
        <v>MAR, FY24</v>
      </c>
      <c r="N2277" s="8" t="str">
        <f>IFERROR(IF(I2277="Booked",VLOOKUP(K2277,'FIN CAL LOOKUP'!$A:$J,10,1),IF(I2277="Complete",VLOOKUP(J2277,'FIN CAL LOOKUP'!$A:$J,10,1),VLOOKUP(D2277,'FIN CAL LOOKUP'!$A:$J,10,1))),"Not Applicable")</f>
        <v>Q3, FY24</v>
      </c>
    </row>
    <row r="2278" spans="1:14" x14ac:dyDescent="0.25">
      <c r="A2278" t="s">
        <v>46</v>
      </c>
      <c r="C2278" t="s">
        <v>47</v>
      </c>
      <c r="D2278" s="3">
        <v>44774</v>
      </c>
      <c r="E2278" t="s">
        <v>514</v>
      </c>
      <c r="F2278" t="s">
        <v>515</v>
      </c>
      <c r="G2278" t="s">
        <v>516</v>
      </c>
      <c r="H2278" t="s">
        <v>8</v>
      </c>
      <c r="I2278" t="s">
        <v>17</v>
      </c>
      <c r="J2278" s="3">
        <v>44839</v>
      </c>
      <c r="K2278" s="3">
        <v>44748</v>
      </c>
      <c r="M2278" s="8" t="str">
        <f>IFERROR(IF(I2278="Booked",VLOOKUP(K2278,'FIN CAL LOOKUP'!$A:$J,7,1),IF(I2278="Complete",VLOOKUP(J2278,'FIN CAL LOOKUP'!$A:$J,7,1),VLOOKUP(D2278,'FIN CAL LOOKUP'!$A:$J,7,1))),"Not Applicable")</f>
        <v>OCT, FY23</v>
      </c>
      <c r="N2278" s="8" t="str">
        <f>IFERROR(IF(I2278="Booked",VLOOKUP(K2278,'FIN CAL LOOKUP'!$A:$J,10,1),IF(I2278="Complete",VLOOKUP(J2278,'FIN CAL LOOKUP'!$A:$J,10,1),VLOOKUP(D2278,'FIN CAL LOOKUP'!$A:$J,10,1))),"Not Applicable")</f>
        <v>Q2, FY23</v>
      </c>
    </row>
    <row r="2279" spans="1:14" x14ac:dyDescent="0.25">
      <c r="A2279" t="s">
        <v>46</v>
      </c>
      <c r="C2279" t="s">
        <v>47</v>
      </c>
      <c r="D2279" s="3">
        <v>44774</v>
      </c>
      <c r="E2279" t="s">
        <v>514</v>
      </c>
      <c r="F2279" t="s">
        <v>515</v>
      </c>
      <c r="G2279" t="s">
        <v>516</v>
      </c>
      <c r="H2279" t="s">
        <v>9</v>
      </c>
      <c r="I2279" t="s">
        <v>17</v>
      </c>
      <c r="J2279" s="3">
        <v>44840</v>
      </c>
      <c r="K2279" s="3">
        <v>44748</v>
      </c>
      <c r="M2279" s="8" t="str">
        <f>IFERROR(IF(I2279="Booked",VLOOKUP(K2279,'FIN CAL LOOKUP'!$A:$J,7,1),IF(I2279="Complete",VLOOKUP(J2279,'FIN CAL LOOKUP'!$A:$J,7,1),VLOOKUP(D2279,'FIN CAL LOOKUP'!$A:$J,7,1))),"Not Applicable")</f>
        <v>OCT, FY23</v>
      </c>
      <c r="N2279" s="8" t="str">
        <f>IFERROR(IF(I2279="Booked",VLOOKUP(K2279,'FIN CAL LOOKUP'!$A:$J,10,1),IF(I2279="Complete",VLOOKUP(J2279,'FIN CAL LOOKUP'!$A:$J,10,1),VLOOKUP(D2279,'FIN CAL LOOKUP'!$A:$J,10,1))),"Not Applicable")</f>
        <v>Q2, FY23</v>
      </c>
    </row>
    <row r="2280" spans="1:14" x14ac:dyDescent="0.25">
      <c r="A2280" t="s">
        <v>46</v>
      </c>
      <c r="C2280" t="s">
        <v>47</v>
      </c>
      <c r="D2280" s="3">
        <v>44774</v>
      </c>
      <c r="E2280" t="s">
        <v>514</v>
      </c>
      <c r="F2280" t="s">
        <v>515</v>
      </c>
      <c r="G2280" t="s">
        <v>516</v>
      </c>
      <c r="H2280" t="s">
        <v>10</v>
      </c>
      <c r="I2280" t="s">
        <v>17</v>
      </c>
      <c r="J2280" s="3">
        <v>44839</v>
      </c>
      <c r="K2280" s="3">
        <v>44748</v>
      </c>
      <c r="M2280" s="8" t="str">
        <f>IFERROR(IF(I2280="Booked",VLOOKUP(K2280,'FIN CAL LOOKUP'!$A:$J,7,1),IF(I2280="Complete",VLOOKUP(J2280,'FIN CAL LOOKUP'!$A:$J,7,1),VLOOKUP(D2280,'FIN CAL LOOKUP'!$A:$J,7,1))),"Not Applicable")</f>
        <v>OCT, FY23</v>
      </c>
      <c r="N2280" s="8" t="str">
        <f>IFERROR(IF(I2280="Booked",VLOOKUP(K2280,'FIN CAL LOOKUP'!$A:$J,10,1),IF(I2280="Complete",VLOOKUP(J2280,'FIN CAL LOOKUP'!$A:$J,10,1),VLOOKUP(D2280,'FIN CAL LOOKUP'!$A:$J,10,1))),"Not Applicable")</f>
        <v>Q2, FY23</v>
      </c>
    </row>
    <row r="2281" spans="1:14" x14ac:dyDescent="0.25">
      <c r="A2281" t="s">
        <v>46</v>
      </c>
      <c r="C2281" t="s">
        <v>47</v>
      </c>
      <c r="D2281" s="3">
        <v>44774</v>
      </c>
      <c r="E2281" t="s">
        <v>514</v>
      </c>
      <c r="F2281" t="s">
        <v>515</v>
      </c>
      <c r="G2281" t="s">
        <v>516</v>
      </c>
      <c r="H2281" t="s">
        <v>11</v>
      </c>
      <c r="I2281" t="s">
        <v>17</v>
      </c>
      <c r="J2281" s="3">
        <v>44839</v>
      </c>
      <c r="K2281" s="3">
        <v>44748</v>
      </c>
      <c r="M2281" s="8" t="str">
        <f>IFERROR(IF(I2281="Booked",VLOOKUP(K2281,'FIN CAL LOOKUP'!$A:$J,7,1),IF(I2281="Complete",VLOOKUP(J2281,'FIN CAL LOOKUP'!$A:$J,7,1),VLOOKUP(D2281,'FIN CAL LOOKUP'!$A:$J,7,1))),"Not Applicable")</f>
        <v>OCT, FY23</v>
      </c>
      <c r="N2281" s="8" t="str">
        <f>IFERROR(IF(I2281="Booked",VLOOKUP(K2281,'FIN CAL LOOKUP'!$A:$J,10,1),IF(I2281="Complete",VLOOKUP(J2281,'FIN CAL LOOKUP'!$A:$J,10,1),VLOOKUP(D2281,'FIN CAL LOOKUP'!$A:$J,10,1))),"Not Applicable")</f>
        <v>Q2, FY23</v>
      </c>
    </row>
    <row r="2282" spans="1:14" x14ac:dyDescent="0.25">
      <c r="A2282" t="s">
        <v>12</v>
      </c>
      <c r="B2282" t="s">
        <v>51</v>
      </c>
      <c r="C2282" t="s">
        <v>52</v>
      </c>
      <c r="D2282" s="3">
        <v>44774</v>
      </c>
      <c r="E2282" t="s">
        <v>517</v>
      </c>
      <c r="F2282" t="s">
        <v>518</v>
      </c>
      <c r="G2282" t="s">
        <v>519</v>
      </c>
      <c r="H2282" t="s">
        <v>4</v>
      </c>
      <c r="I2282" t="s">
        <v>17</v>
      </c>
      <c r="J2282" s="3">
        <v>44950</v>
      </c>
      <c r="K2282" s="3">
        <v>44824</v>
      </c>
      <c r="L2282" t="s">
        <v>520</v>
      </c>
      <c r="M2282" s="8" t="str">
        <f>IFERROR(IF(I2282="Booked",VLOOKUP(K2282,'FIN CAL LOOKUP'!$A:$J,7,1),IF(I2282="Complete",VLOOKUP(J2282,'FIN CAL LOOKUP'!$A:$J,7,1),VLOOKUP(D2282,'FIN CAL LOOKUP'!$A:$J,7,1))),"Not Applicable")</f>
        <v>FEB, FY23</v>
      </c>
      <c r="N2282" s="8" t="str">
        <f>IFERROR(IF(I2282="Booked",VLOOKUP(K2282,'FIN CAL LOOKUP'!$A:$J,10,1),IF(I2282="Complete",VLOOKUP(J2282,'FIN CAL LOOKUP'!$A:$J,10,1),VLOOKUP(D2282,'FIN CAL LOOKUP'!$A:$J,10,1))),"Not Applicable")</f>
        <v>Q3, FY23</v>
      </c>
    </row>
    <row r="2283" spans="1:14" x14ac:dyDescent="0.25">
      <c r="A2283" t="s">
        <v>12</v>
      </c>
      <c r="B2283" t="s">
        <v>51</v>
      </c>
      <c r="C2283" t="s">
        <v>52</v>
      </c>
      <c r="D2283" s="3">
        <v>44774</v>
      </c>
      <c r="E2283" t="s">
        <v>517</v>
      </c>
      <c r="F2283" t="s">
        <v>518</v>
      </c>
      <c r="G2283" t="s">
        <v>519</v>
      </c>
      <c r="H2283" t="s">
        <v>7</v>
      </c>
      <c r="I2283" t="s">
        <v>17</v>
      </c>
      <c r="J2283" s="3">
        <v>44950</v>
      </c>
      <c r="K2283" s="3">
        <v>44824</v>
      </c>
      <c r="M2283" s="8" t="str">
        <f>IFERROR(IF(I2283="Booked",VLOOKUP(K2283,'FIN CAL LOOKUP'!$A:$J,7,1),IF(I2283="Complete",VLOOKUP(J2283,'FIN CAL LOOKUP'!$A:$J,7,1),VLOOKUP(D2283,'FIN CAL LOOKUP'!$A:$J,7,1))),"Not Applicable")</f>
        <v>FEB, FY23</v>
      </c>
      <c r="N2283" s="8" t="str">
        <f>IFERROR(IF(I2283="Booked",VLOOKUP(K2283,'FIN CAL LOOKUP'!$A:$J,10,1),IF(I2283="Complete",VLOOKUP(J2283,'FIN CAL LOOKUP'!$A:$J,10,1),VLOOKUP(D2283,'FIN CAL LOOKUP'!$A:$J,10,1))),"Not Applicable")</f>
        <v>Q3, FY23</v>
      </c>
    </row>
    <row r="2284" spans="1:14" x14ac:dyDescent="0.25">
      <c r="A2284" t="s">
        <v>12</v>
      </c>
      <c r="B2284" t="s">
        <v>51</v>
      </c>
      <c r="C2284" t="s">
        <v>52</v>
      </c>
      <c r="D2284" s="3">
        <v>44774</v>
      </c>
      <c r="E2284" t="s">
        <v>517</v>
      </c>
      <c r="F2284" t="s">
        <v>518</v>
      </c>
      <c r="G2284" t="s">
        <v>519</v>
      </c>
      <c r="H2284" t="s">
        <v>1366</v>
      </c>
      <c r="I2284" t="s">
        <v>5</v>
      </c>
      <c r="J2284" s="3"/>
      <c r="K2284" s="3">
        <v>45351</v>
      </c>
      <c r="M2284" s="8" t="str">
        <f>IFERROR(IF(I2284="Booked",VLOOKUP(K2284,'FIN CAL LOOKUP'!$A:$J,7,1),IF(I2284="Complete",VLOOKUP(J2284,'FIN CAL LOOKUP'!$A:$J,7,1),VLOOKUP(D2284,'FIN CAL LOOKUP'!$A:$J,7,1))),"Not Applicable")</f>
        <v>MAR, FY24</v>
      </c>
      <c r="N2284" s="8" t="str">
        <f>IFERROR(IF(I2284="Booked",VLOOKUP(K2284,'FIN CAL LOOKUP'!$A:$J,10,1),IF(I2284="Complete",VLOOKUP(J2284,'FIN CAL LOOKUP'!$A:$J,10,1),VLOOKUP(D2284,'FIN CAL LOOKUP'!$A:$J,10,1))),"Not Applicable")</f>
        <v>Q3, FY24</v>
      </c>
    </row>
    <row r="2285" spans="1:14" x14ac:dyDescent="0.25">
      <c r="A2285" t="s">
        <v>12</v>
      </c>
      <c r="B2285" t="s">
        <v>51</v>
      </c>
      <c r="C2285" t="s">
        <v>52</v>
      </c>
      <c r="D2285" s="3">
        <v>44774</v>
      </c>
      <c r="E2285" t="s">
        <v>517</v>
      </c>
      <c r="F2285" t="s">
        <v>518</v>
      </c>
      <c r="G2285" t="s">
        <v>519</v>
      </c>
      <c r="H2285" t="s">
        <v>1367</v>
      </c>
      <c r="I2285" t="s">
        <v>5</v>
      </c>
      <c r="J2285" s="3"/>
      <c r="K2285" s="3">
        <v>45351</v>
      </c>
      <c r="M2285" s="8" t="str">
        <f>IFERROR(IF(I2285="Booked",VLOOKUP(K2285,'FIN CAL LOOKUP'!$A:$J,7,1),IF(I2285="Complete",VLOOKUP(J2285,'FIN CAL LOOKUP'!$A:$J,7,1),VLOOKUP(D2285,'FIN CAL LOOKUP'!$A:$J,7,1))),"Not Applicable")</f>
        <v>MAR, FY24</v>
      </c>
      <c r="N2285" s="8" t="str">
        <f>IFERROR(IF(I2285="Booked",VLOOKUP(K2285,'FIN CAL LOOKUP'!$A:$J,10,1),IF(I2285="Complete",VLOOKUP(J2285,'FIN CAL LOOKUP'!$A:$J,10,1),VLOOKUP(D2285,'FIN CAL LOOKUP'!$A:$J,10,1))),"Not Applicable")</f>
        <v>Q3, FY24</v>
      </c>
    </row>
    <row r="2286" spans="1:14" x14ac:dyDescent="0.25">
      <c r="A2286" t="s">
        <v>12</v>
      </c>
      <c r="B2286" t="s">
        <v>51</v>
      </c>
      <c r="C2286" t="s">
        <v>52</v>
      </c>
      <c r="D2286" s="3">
        <v>44774</v>
      </c>
      <c r="E2286" t="s">
        <v>517</v>
      </c>
      <c r="F2286" t="s">
        <v>518</v>
      </c>
      <c r="G2286" t="s">
        <v>519</v>
      </c>
      <c r="H2286" t="s">
        <v>1368</v>
      </c>
      <c r="I2286" t="s">
        <v>5</v>
      </c>
      <c r="J2286" s="3"/>
      <c r="K2286" s="3">
        <v>45351</v>
      </c>
      <c r="M2286" s="8" t="str">
        <f>IFERROR(IF(I2286="Booked",VLOOKUP(K2286,'FIN CAL LOOKUP'!$A:$J,7,1),IF(I2286="Complete",VLOOKUP(J2286,'FIN CAL LOOKUP'!$A:$J,7,1),VLOOKUP(D2286,'FIN CAL LOOKUP'!$A:$J,7,1))),"Not Applicable")</f>
        <v>MAR, FY24</v>
      </c>
      <c r="N2286" s="8" t="str">
        <f>IFERROR(IF(I2286="Booked",VLOOKUP(K2286,'FIN CAL LOOKUP'!$A:$J,10,1),IF(I2286="Complete",VLOOKUP(J2286,'FIN CAL LOOKUP'!$A:$J,10,1),VLOOKUP(D2286,'FIN CAL LOOKUP'!$A:$J,10,1))),"Not Applicable")</f>
        <v>Q3, FY24</v>
      </c>
    </row>
    <row r="2287" spans="1:14" x14ac:dyDescent="0.25">
      <c r="A2287" t="s">
        <v>12</v>
      </c>
      <c r="B2287" t="s">
        <v>51</v>
      </c>
      <c r="C2287" t="s">
        <v>52</v>
      </c>
      <c r="D2287" s="3">
        <v>44774</v>
      </c>
      <c r="E2287" t="s">
        <v>517</v>
      </c>
      <c r="F2287" t="s">
        <v>518</v>
      </c>
      <c r="G2287" t="s">
        <v>519</v>
      </c>
      <c r="H2287" t="s">
        <v>1369</v>
      </c>
      <c r="I2287" t="s">
        <v>5</v>
      </c>
      <c r="J2287" s="3"/>
      <c r="K2287" s="3">
        <v>45351</v>
      </c>
      <c r="M2287" s="8" t="str">
        <f>IFERROR(IF(I2287="Booked",VLOOKUP(K2287,'FIN CAL LOOKUP'!$A:$J,7,1),IF(I2287="Complete",VLOOKUP(J2287,'FIN CAL LOOKUP'!$A:$J,7,1),VLOOKUP(D2287,'FIN CAL LOOKUP'!$A:$J,7,1))),"Not Applicable")</f>
        <v>MAR, FY24</v>
      </c>
      <c r="N2287" s="8" t="str">
        <f>IFERROR(IF(I2287="Booked",VLOOKUP(K2287,'FIN CAL LOOKUP'!$A:$J,10,1),IF(I2287="Complete",VLOOKUP(J2287,'FIN CAL LOOKUP'!$A:$J,10,1),VLOOKUP(D2287,'FIN CAL LOOKUP'!$A:$J,10,1))),"Not Applicable")</f>
        <v>Q3, FY24</v>
      </c>
    </row>
    <row r="2288" spans="1:14" x14ac:dyDescent="0.25">
      <c r="A2288" t="s">
        <v>12</v>
      </c>
      <c r="B2288" t="s">
        <v>51</v>
      </c>
      <c r="C2288" t="s">
        <v>52</v>
      </c>
      <c r="D2288" s="3">
        <v>44774</v>
      </c>
      <c r="E2288" t="s">
        <v>517</v>
      </c>
      <c r="F2288" t="s">
        <v>518</v>
      </c>
      <c r="G2288" t="s">
        <v>519</v>
      </c>
      <c r="H2288" t="s">
        <v>1370</v>
      </c>
      <c r="I2288" t="s">
        <v>5</v>
      </c>
      <c r="J2288" s="3"/>
      <c r="K2288" s="3">
        <v>45351</v>
      </c>
      <c r="M2288" s="8" t="str">
        <f>IFERROR(IF(I2288="Booked",VLOOKUP(K2288,'FIN CAL LOOKUP'!$A:$J,7,1),IF(I2288="Complete",VLOOKUP(J2288,'FIN CAL LOOKUP'!$A:$J,7,1),VLOOKUP(D2288,'FIN CAL LOOKUP'!$A:$J,7,1))),"Not Applicable")</f>
        <v>MAR, FY24</v>
      </c>
      <c r="N2288" s="8" t="str">
        <f>IFERROR(IF(I2288="Booked",VLOOKUP(K2288,'FIN CAL LOOKUP'!$A:$J,10,1),IF(I2288="Complete",VLOOKUP(J2288,'FIN CAL LOOKUP'!$A:$J,10,1),VLOOKUP(D2288,'FIN CAL LOOKUP'!$A:$J,10,1))),"Not Applicable")</f>
        <v>Q3, FY24</v>
      </c>
    </row>
    <row r="2289" spans="1:14" x14ac:dyDescent="0.25">
      <c r="A2289" t="s">
        <v>12</v>
      </c>
      <c r="B2289" t="s">
        <v>51</v>
      </c>
      <c r="C2289" t="s">
        <v>52</v>
      </c>
      <c r="D2289" s="3">
        <v>44774</v>
      </c>
      <c r="E2289" t="s">
        <v>517</v>
      </c>
      <c r="F2289" t="s">
        <v>518</v>
      </c>
      <c r="G2289" t="s">
        <v>519</v>
      </c>
      <c r="H2289" t="s">
        <v>8</v>
      </c>
      <c r="I2289" t="s">
        <v>17</v>
      </c>
      <c r="J2289" s="3">
        <v>44837</v>
      </c>
      <c r="K2289" s="3">
        <v>44770</v>
      </c>
      <c r="M2289" s="8" t="str">
        <f>IFERROR(IF(I2289="Booked",VLOOKUP(K2289,'FIN CAL LOOKUP'!$A:$J,7,1),IF(I2289="Complete",VLOOKUP(J2289,'FIN CAL LOOKUP'!$A:$J,7,1),VLOOKUP(D2289,'FIN CAL LOOKUP'!$A:$J,7,1))),"Not Applicable")</f>
        <v>OCT, FY23</v>
      </c>
      <c r="N2289" s="8" t="str">
        <f>IFERROR(IF(I2289="Booked",VLOOKUP(K2289,'FIN CAL LOOKUP'!$A:$J,10,1),IF(I2289="Complete",VLOOKUP(J2289,'FIN CAL LOOKUP'!$A:$J,10,1),VLOOKUP(D2289,'FIN CAL LOOKUP'!$A:$J,10,1))),"Not Applicable")</f>
        <v>Q2, FY23</v>
      </c>
    </row>
    <row r="2290" spans="1:14" x14ac:dyDescent="0.25">
      <c r="A2290" t="s">
        <v>12</v>
      </c>
      <c r="B2290" t="s">
        <v>51</v>
      </c>
      <c r="C2290" t="s">
        <v>52</v>
      </c>
      <c r="D2290" s="3">
        <v>44774</v>
      </c>
      <c r="E2290" t="s">
        <v>517</v>
      </c>
      <c r="F2290" t="s">
        <v>518</v>
      </c>
      <c r="G2290" t="s">
        <v>519</v>
      </c>
      <c r="H2290" t="s">
        <v>9</v>
      </c>
      <c r="I2290" t="s">
        <v>17</v>
      </c>
      <c r="J2290" s="3">
        <v>45664</v>
      </c>
      <c r="K2290" s="3">
        <v>44783</v>
      </c>
      <c r="L2290" t="s">
        <v>521</v>
      </c>
      <c r="M2290" s="8" t="str">
        <f>IFERROR(IF(I2290="Booked",VLOOKUP(K2290,'FIN CAL LOOKUP'!$A:$J,7,1),IF(I2290="Complete",VLOOKUP(J2290,'FIN CAL LOOKUP'!$A:$J,7,1),VLOOKUP(D2290,'FIN CAL LOOKUP'!$A:$J,7,1))),"Not Applicable")</f>
        <v>JAN, FY25</v>
      </c>
      <c r="N2290" s="8" t="str">
        <f>IFERROR(IF(I2290="Booked",VLOOKUP(K2290,'FIN CAL LOOKUP'!$A:$J,10,1),IF(I2290="Complete",VLOOKUP(J2290,'FIN CAL LOOKUP'!$A:$J,10,1),VLOOKUP(D2290,'FIN CAL LOOKUP'!$A:$J,10,1))),"Not Applicable")</f>
        <v>Q3, FY25</v>
      </c>
    </row>
    <row r="2291" spans="1:14" x14ac:dyDescent="0.25">
      <c r="A2291" t="s">
        <v>12</v>
      </c>
      <c r="B2291" t="s">
        <v>51</v>
      </c>
      <c r="C2291" t="s">
        <v>52</v>
      </c>
      <c r="D2291" s="3">
        <v>44774</v>
      </c>
      <c r="E2291" t="s">
        <v>517</v>
      </c>
      <c r="F2291" t="s">
        <v>518</v>
      </c>
      <c r="G2291" t="s">
        <v>519</v>
      </c>
      <c r="H2291" t="s">
        <v>10</v>
      </c>
      <c r="I2291" t="s">
        <v>17</v>
      </c>
      <c r="J2291" s="3">
        <v>44824</v>
      </c>
      <c r="K2291" s="3">
        <v>44770</v>
      </c>
      <c r="L2291" t="s">
        <v>521</v>
      </c>
      <c r="M2291" s="8" t="str">
        <f>IFERROR(IF(I2291="Booked",VLOOKUP(K2291,'FIN CAL LOOKUP'!$A:$J,7,1),IF(I2291="Complete",VLOOKUP(J2291,'FIN CAL LOOKUP'!$A:$J,7,1),VLOOKUP(D2291,'FIN CAL LOOKUP'!$A:$J,7,1))),"Not Applicable")</f>
        <v>SEP, FY23</v>
      </c>
      <c r="N2291" s="8" t="str">
        <f>IFERROR(IF(I2291="Booked",VLOOKUP(K2291,'FIN CAL LOOKUP'!$A:$J,10,1),IF(I2291="Complete",VLOOKUP(J2291,'FIN CAL LOOKUP'!$A:$J,10,1),VLOOKUP(D2291,'FIN CAL LOOKUP'!$A:$J,10,1))),"Not Applicable")</f>
        <v>Q1, FY23</v>
      </c>
    </row>
    <row r="2292" spans="1:14" x14ac:dyDescent="0.25">
      <c r="A2292" t="s">
        <v>12</v>
      </c>
      <c r="B2292" t="s">
        <v>51</v>
      </c>
      <c r="C2292" t="s">
        <v>52</v>
      </c>
      <c r="D2292" s="3">
        <v>44774</v>
      </c>
      <c r="E2292" t="s">
        <v>517</v>
      </c>
      <c r="F2292" t="s">
        <v>518</v>
      </c>
      <c r="G2292" t="s">
        <v>519</v>
      </c>
      <c r="H2292" t="s">
        <v>11</v>
      </c>
      <c r="I2292" t="s">
        <v>17</v>
      </c>
      <c r="J2292" s="3">
        <v>44837</v>
      </c>
      <c r="K2292" s="3">
        <v>44770</v>
      </c>
      <c r="M2292" s="8" t="str">
        <f>IFERROR(IF(I2292="Booked",VLOOKUP(K2292,'FIN CAL LOOKUP'!$A:$J,7,1),IF(I2292="Complete",VLOOKUP(J2292,'FIN CAL LOOKUP'!$A:$J,7,1),VLOOKUP(D2292,'FIN CAL LOOKUP'!$A:$J,7,1))),"Not Applicable")</f>
        <v>OCT, FY23</v>
      </c>
      <c r="N2292" s="8" t="str">
        <f>IFERROR(IF(I2292="Booked",VLOOKUP(K2292,'FIN CAL LOOKUP'!$A:$J,10,1),IF(I2292="Complete",VLOOKUP(J2292,'FIN CAL LOOKUP'!$A:$J,10,1),VLOOKUP(D2292,'FIN CAL LOOKUP'!$A:$J,10,1))),"Not Applicable")</f>
        <v>Q2, FY23</v>
      </c>
    </row>
    <row r="2293" spans="1:14" x14ac:dyDescent="0.25">
      <c r="A2293" t="s">
        <v>12</v>
      </c>
      <c r="B2293" t="s">
        <v>51</v>
      </c>
      <c r="C2293" t="s">
        <v>52</v>
      </c>
      <c r="D2293" s="3">
        <v>44774</v>
      </c>
      <c r="E2293" t="s">
        <v>522</v>
      </c>
      <c r="F2293" t="s">
        <v>523</v>
      </c>
      <c r="G2293" t="s">
        <v>524</v>
      </c>
      <c r="H2293" t="s">
        <v>4</v>
      </c>
      <c r="I2293" t="s">
        <v>17</v>
      </c>
      <c r="J2293" s="3">
        <v>44844</v>
      </c>
      <c r="K2293" s="3">
        <v>44824</v>
      </c>
      <c r="M2293" s="8" t="str">
        <f>IFERROR(IF(I2293="Booked",VLOOKUP(K2293,'FIN CAL LOOKUP'!$A:$J,7,1),IF(I2293="Complete",VLOOKUP(J2293,'FIN CAL LOOKUP'!$A:$J,7,1),VLOOKUP(D2293,'FIN CAL LOOKUP'!$A:$J,7,1))),"Not Applicable")</f>
        <v>OCT, FY23</v>
      </c>
      <c r="N2293" s="8" t="str">
        <f>IFERROR(IF(I2293="Booked",VLOOKUP(K2293,'FIN CAL LOOKUP'!$A:$J,10,1),IF(I2293="Complete",VLOOKUP(J2293,'FIN CAL LOOKUP'!$A:$J,10,1),VLOOKUP(D2293,'FIN CAL LOOKUP'!$A:$J,10,1))),"Not Applicable")</f>
        <v>Q2, FY23</v>
      </c>
    </row>
    <row r="2294" spans="1:14" x14ac:dyDescent="0.25">
      <c r="A2294" t="s">
        <v>12</v>
      </c>
      <c r="B2294" t="s">
        <v>51</v>
      </c>
      <c r="C2294" t="s">
        <v>52</v>
      </c>
      <c r="D2294" s="3">
        <v>44774</v>
      </c>
      <c r="E2294" t="s">
        <v>522</v>
      </c>
      <c r="F2294" t="s">
        <v>523</v>
      </c>
      <c r="G2294" t="s">
        <v>524</v>
      </c>
      <c r="H2294" t="s">
        <v>7</v>
      </c>
      <c r="I2294" t="s">
        <v>17</v>
      </c>
      <c r="J2294" s="3">
        <v>44844</v>
      </c>
      <c r="K2294" s="3">
        <v>44824</v>
      </c>
      <c r="M2294" s="8" t="str">
        <f>IFERROR(IF(I2294="Booked",VLOOKUP(K2294,'FIN CAL LOOKUP'!$A:$J,7,1),IF(I2294="Complete",VLOOKUP(J2294,'FIN CAL LOOKUP'!$A:$J,7,1),VLOOKUP(D2294,'FIN CAL LOOKUP'!$A:$J,7,1))),"Not Applicable")</f>
        <v>OCT, FY23</v>
      </c>
      <c r="N2294" s="8" t="str">
        <f>IFERROR(IF(I2294="Booked",VLOOKUP(K2294,'FIN CAL LOOKUP'!$A:$J,10,1),IF(I2294="Complete",VLOOKUP(J2294,'FIN CAL LOOKUP'!$A:$J,10,1),VLOOKUP(D2294,'FIN CAL LOOKUP'!$A:$J,10,1))),"Not Applicable")</f>
        <v>Q2, FY23</v>
      </c>
    </row>
    <row r="2295" spans="1:14" x14ac:dyDescent="0.25">
      <c r="A2295" t="s">
        <v>12</v>
      </c>
      <c r="B2295" t="s">
        <v>51</v>
      </c>
      <c r="C2295" t="s">
        <v>52</v>
      </c>
      <c r="D2295" s="3">
        <v>44774</v>
      </c>
      <c r="E2295" t="s">
        <v>522</v>
      </c>
      <c r="F2295" t="s">
        <v>523</v>
      </c>
      <c r="G2295" t="s">
        <v>524</v>
      </c>
      <c r="H2295" t="s">
        <v>1366</v>
      </c>
      <c r="I2295" t="s">
        <v>5</v>
      </c>
      <c r="J2295" s="3"/>
      <c r="K2295" s="3">
        <v>45351</v>
      </c>
      <c r="M2295" s="8" t="str">
        <f>IFERROR(IF(I2295="Booked",VLOOKUP(K2295,'FIN CAL LOOKUP'!$A:$J,7,1),IF(I2295="Complete",VLOOKUP(J2295,'FIN CAL LOOKUP'!$A:$J,7,1),VLOOKUP(D2295,'FIN CAL LOOKUP'!$A:$J,7,1))),"Not Applicable")</f>
        <v>MAR, FY24</v>
      </c>
      <c r="N2295" s="8" t="str">
        <f>IFERROR(IF(I2295="Booked",VLOOKUP(K2295,'FIN CAL LOOKUP'!$A:$J,10,1),IF(I2295="Complete",VLOOKUP(J2295,'FIN CAL LOOKUP'!$A:$J,10,1),VLOOKUP(D2295,'FIN CAL LOOKUP'!$A:$J,10,1))),"Not Applicable")</f>
        <v>Q3, FY24</v>
      </c>
    </row>
    <row r="2296" spans="1:14" x14ac:dyDescent="0.25">
      <c r="A2296" t="s">
        <v>12</v>
      </c>
      <c r="B2296" t="s">
        <v>51</v>
      </c>
      <c r="C2296" t="s">
        <v>52</v>
      </c>
      <c r="D2296" s="3">
        <v>44774</v>
      </c>
      <c r="E2296" t="s">
        <v>522</v>
      </c>
      <c r="F2296" t="s">
        <v>523</v>
      </c>
      <c r="G2296" t="s">
        <v>524</v>
      </c>
      <c r="H2296" t="s">
        <v>1367</v>
      </c>
      <c r="I2296" t="s">
        <v>5</v>
      </c>
      <c r="J2296" s="3"/>
      <c r="K2296" s="3">
        <v>45351</v>
      </c>
      <c r="M2296" s="8" t="str">
        <f>IFERROR(IF(I2296="Booked",VLOOKUP(K2296,'FIN CAL LOOKUP'!$A:$J,7,1),IF(I2296="Complete",VLOOKUP(J2296,'FIN CAL LOOKUP'!$A:$J,7,1),VLOOKUP(D2296,'FIN CAL LOOKUP'!$A:$J,7,1))),"Not Applicable")</f>
        <v>MAR, FY24</v>
      </c>
      <c r="N2296" s="8" t="str">
        <f>IFERROR(IF(I2296="Booked",VLOOKUP(K2296,'FIN CAL LOOKUP'!$A:$J,10,1),IF(I2296="Complete",VLOOKUP(J2296,'FIN CAL LOOKUP'!$A:$J,10,1),VLOOKUP(D2296,'FIN CAL LOOKUP'!$A:$J,10,1))),"Not Applicable")</f>
        <v>Q3, FY24</v>
      </c>
    </row>
    <row r="2297" spans="1:14" x14ac:dyDescent="0.25">
      <c r="A2297" t="s">
        <v>12</v>
      </c>
      <c r="B2297" t="s">
        <v>51</v>
      </c>
      <c r="C2297" t="s">
        <v>52</v>
      </c>
      <c r="D2297" s="3">
        <v>44774</v>
      </c>
      <c r="E2297" t="s">
        <v>522</v>
      </c>
      <c r="F2297" t="s">
        <v>523</v>
      </c>
      <c r="G2297" t="s">
        <v>524</v>
      </c>
      <c r="H2297" t="s">
        <v>1368</v>
      </c>
      <c r="I2297" t="s">
        <v>5</v>
      </c>
      <c r="J2297" s="3"/>
      <c r="K2297" s="3">
        <v>45351</v>
      </c>
      <c r="M2297" s="8" t="str">
        <f>IFERROR(IF(I2297="Booked",VLOOKUP(K2297,'FIN CAL LOOKUP'!$A:$J,7,1),IF(I2297="Complete",VLOOKUP(J2297,'FIN CAL LOOKUP'!$A:$J,7,1),VLOOKUP(D2297,'FIN CAL LOOKUP'!$A:$J,7,1))),"Not Applicable")</f>
        <v>MAR, FY24</v>
      </c>
      <c r="N2297" s="8" t="str">
        <f>IFERROR(IF(I2297="Booked",VLOOKUP(K2297,'FIN CAL LOOKUP'!$A:$J,10,1),IF(I2297="Complete",VLOOKUP(J2297,'FIN CAL LOOKUP'!$A:$J,10,1),VLOOKUP(D2297,'FIN CAL LOOKUP'!$A:$J,10,1))),"Not Applicable")</f>
        <v>Q3, FY24</v>
      </c>
    </row>
    <row r="2298" spans="1:14" x14ac:dyDescent="0.25">
      <c r="A2298" t="s">
        <v>12</v>
      </c>
      <c r="B2298" t="s">
        <v>51</v>
      </c>
      <c r="C2298" t="s">
        <v>52</v>
      </c>
      <c r="D2298" s="3">
        <v>44774</v>
      </c>
      <c r="E2298" t="s">
        <v>522</v>
      </c>
      <c r="F2298" t="s">
        <v>523</v>
      </c>
      <c r="G2298" t="s">
        <v>524</v>
      </c>
      <c r="H2298" t="s">
        <v>1369</v>
      </c>
      <c r="I2298" t="s">
        <v>5</v>
      </c>
      <c r="J2298" s="3"/>
      <c r="K2298" s="3">
        <v>45351</v>
      </c>
      <c r="M2298" s="8" t="str">
        <f>IFERROR(IF(I2298="Booked",VLOOKUP(K2298,'FIN CAL LOOKUP'!$A:$J,7,1),IF(I2298="Complete",VLOOKUP(J2298,'FIN CAL LOOKUP'!$A:$J,7,1),VLOOKUP(D2298,'FIN CAL LOOKUP'!$A:$J,7,1))),"Not Applicable")</f>
        <v>MAR, FY24</v>
      </c>
      <c r="N2298" s="8" t="str">
        <f>IFERROR(IF(I2298="Booked",VLOOKUP(K2298,'FIN CAL LOOKUP'!$A:$J,10,1),IF(I2298="Complete",VLOOKUP(J2298,'FIN CAL LOOKUP'!$A:$J,10,1),VLOOKUP(D2298,'FIN CAL LOOKUP'!$A:$J,10,1))),"Not Applicable")</f>
        <v>Q3, FY24</v>
      </c>
    </row>
    <row r="2299" spans="1:14" x14ac:dyDescent="0.25">
      <c r="A2299" t="s">
        <v>12</v>
      </c>
      <c r="B2299" t="s">
        <v>51</v>
      </c>
      <c r="C2299" t="s">
        <v>52</v>
      </c>
      <c r="D2299" s="3">
        <v>44774</v>
      </c>
      <c r="E2299" t="s">
        <v>522</v>
      </c>
      <c r="F2299" t="s">
        <v>523</v>
      </c>
      <c r="G2299" t="s">
        <v>524</v>
      </c>
      <c r="H2299" t="s">
        <v>1370</v>
      </c>
      <c r="I2299" t="s">
        <v>5</v>
      </c>
      <c r="J2299" s="3"/>
      <c r="K2299" s="3">
        <v>45351</v>
      </c>
      <c r="M2299" s="8" t="str">
        <f>IFERROR(IF(I2299="Booked",VLOOKUP(K2299,'FIN CAL LOOKUP'!$A:$J,7,1),IF(I2299="Complete",VLOOKUP(J2299,'FIN CAL LOOKUP'!$A:$J,7,1),VLOOKUP(D2299,'FIN CAL LOOKUP'!$A:$J,7,1))),"Not Applicable")</f>
        <v>MAR, FY24</v>
      </c>
      <c r="N2299" s="8" t="str">
        <f>IFERROR(IF(I2299="Booked",VLOOKUP(K2299,'FIN CAL LOOKUP'!$A:$J,10,1),IF(I2299="Complete",VLOOKUP(J2299,'FIN CAL LOOKUP'!$A:$J,10,1),VLOOKUP(D2299,'FIN CAL LOOKUP'!$A:$J,10,1))),"Not Applicable")</f>
        <v>Q3, FY24</v>
      </c>
    </row>
    <row r="2300" spans="1:14" x14ac:dyDescent="0.25">
      <c r="A2300" t="s">
        <v>12</v>
      </c>
      <c r="B2300" t="s">
        <v>51</v>
      </c>
      <c r="C2300" t="s">
        <v>52</v>
      </c>
      <c r="D2300" s="3">
        <v>44774</v>
      </c>
      <c r="E2300" t="s">
        <v>522</v>
      </c>
      <c r="F2300" t="s">
        <v>523</v>
      </c>
      <c r="G2300" t="s">
        <v>524</v>
      </c>
      <c r="H2300" t="s">
        <v>8</v>
      </c>
      <c r="I2300" t="s">
        <v>17</v>
      </c>
      <c r="J2300" s="3">
        <v>44844</v>
      </c>
      <c r="K2300" s="3">
        <v>44742</v>
      </c>
      <c r="M2300" s="8" t="str">
        <f>IFERROR(IF(I2300="Booked",VLOOKUP(K2300,'FIN CAL LOOKUP'!$A:$J,7,1),IF(I2300="Complete",VLOOKUP(J2300,'FIN CAL LOOKUP'!$A:$J,7,1),VLOOKUP(D2300,'FIN CAL LOOKUP'!$A:$J,7,1))),"Not Applicable")</f>
        <v>OCT, FY23</v>
      </c>
      <c r="N2300" s="8" t="str">
        <f>IFERROR(IF(I2300="Booked",VLOOKUP(K2300,'FIN CAL LOOKUP'!$A:$J,10,1),IF(I2300="Complete",VLOOKUP(J2300,'FIN CAL LOOKUP'!$A:$J,10,1),VLOOKUP(D2300,'FIN CAL LOOKUP'!$A:$J,10,1))),"Not Applicable")</f>
        <v>Q2, FY23</v>
      </c>
    </row>
    <row r="2301" spans="1:14" x14ac:dyDescent="0.25">
      <c r="A2301" t="s">
        <v>12</v>
      </c>
      <c r="B2301" t="s">
        <v>51</v>
      </c>
      <c r="C2301" t="s">
        <v>52</v>
      </c>
      <c r="D2301" s="3">
        <v>44774</v>
      </c>
      <c r="E2301" t="s">
        <v>522</v>
      </c>
      <c r="F2301" t="s">
        <v>523</v>
      </c>
      <c r="G2301" t="s">
        <v>524</v>
      </c>
      <c r="H2301" t="s">
        <v>9</v>
      </c>
      <c r="I2301" t="s">
        <v>17</v>
      </c>
      <c r="J2301" s="3">
        <v>44844</v>
      </c>
      <c r="K2301" s="3">
        <v>44742</v>
      </c>
      <c r="M2301" s="8" t="str">
        <f>IFERROR(IF(I2301="Booked",VLOOKUP(K2301,'FIN CAL LOOKUP'!$A:$J,7,1),IF(I2301="Complete",VLOOKUP(J2301,'FIN CAL LOOKUP'!$A:$J,7,1),VLOOKUP(D2301,'FIN CAL LOOKUP'!$A:$J,7,1))),"Not Applicable")</f>
        <v>OCT, FY23</v>
      </c>
      <c r="N2301" s="8" t="str">
        <f>IFERROR(IF(I2301="Booked",VLOOKUP(K2301,'FIN CAL LOOKUP'!$A:$J,10,1),IF(I2301="Complete",VLOOKUP(J2301,'FIN CAL LOOKUP'!$A:$J,10,1),VLOOKUP(D2301,'FIN CAL LOOKUP'!$A:$J,10,1))),"Not Applicable")</f>
        <v>Q2, FY23</v>
      </c>
    </row>
    <row r="2302" spans="1:14" x14ac:dyDescent="0.25">
      <c r="A2302" t="s">
        <v>12</v>
      </c>
      <c r="B2302" t="s">
        <v>51</v>
      </c>
      <c r="C2302" t="s">
        <v>52</v>
      </c>
      <c r="D2302" s="3">
        <v>44774</v>
      </c>
      <c r="E2302" t="s">
        <v>522</v>
      </c>
      <c r="F2302" t="s">
        <v>523</v>
      </c>
      <c r="G2302" t="s">
        <v>524</v>
      </c>
      <c r="H2302" t="s">
        <v>10</v>
      </c>
      <c r="I2302" t="s">
        <v>17</v>
      </c>
      <c r="J2302" s="3">
        <v>44844</v>
      </c>
      <c r="K2302" s="3">
        <v>44742</v>
      </c>
      <c r="M2302" s="8" t="str">
        <f>IFERROR(IF(I2302="Booked",VLOOKUP(K2302,'FIN CAL LOOKUP'!$A:$J,7,1),IF(I2302="Complete",VLOOKUP(J2302,'FIN CAL LOOKUP'!$A:$J,7,1),VLOOKUP(D2302,'FIN CAL LOOKUP'!$A:$J,7,1))),"Not Applicable")</f>
        <v>OCT, FY23</v>
      </c>
      <c r="N2302" s="8" t="str">
        <f>IFERROR(IF(I2302="Booked",VLOOKUP(K2302,'FIN CAL LOOKUP'!$A:$J,10,1),IF(I2302="Complete",VLOOKUP(J2302,'FIN CAL LOOKUP'!$A:$J,10,1),VLOOKUP(D2302,'FIN CAL LOOKUP'!$A:$J,10,1))),"Not Applicable")</f>
        <v>Q2, FY23</v>
      </c>
    </row>
    <row r="2303" spans="1:14" x14ac:dyDescent="0.25">
      <c r="A2303" t="s">
        <v>12</v>
      </c>
      <c r="B2303" t="s">
        <v>51</v>
      </c>
      <c r="C2303" t="s">
        <v>52</v>
      </c>
      <c r="D2303" s="3">
        <v>44774</v>
      </c>
      <c r="E2303" t="s">
        <v>522</v>
      </c>
      <c r="F2303" t="s">
        <v>523</v>
      </c>
      <c r="G2303" t="s">
        <v>524</v>
      </c>
      <c r="H2303" t="s">
        <v>11</v>
      </c>
      <c r="I2303" t="s">
        <v>17</v>
      </c>
      <c r="J2303" s="3">
        <v>44844</v>
      </c>
      <c r="K2303" s="3">
        <v>44742</v>
      </c>
      <c r="M2303" s="8" t="str">
        <f>IFERROR(IF(I2303="Booked",VLOOKUP(K2303,'FIN CAL LOOKUP'!$A:$J,7,1),IF(I2303="Complete",VLOOKUP(J2303,'FIN CAL LOOKUP'!$A:$J,7,1),VLOOKUP(D2303,'FIN CAL LOOKUP'!$A:$J,7,1))),"Not Applicable")</f>
        <v>OCT, FY23</v>
      </c>
      <c r="N2303" s="8" t="str">
        <f>IFERROR(IF(I2303="Booked",VLOOKUP(K2303,'FIN CAL LOOKUP'!$A:$J,10,1),IF(I2303="Complete",VLOOKUP(J2303,'FIN CAL LOOKUP'!$A:$J,10,1),VLOOKUP(D2303,'FIN CAL LOOKUP'!$A:$J,10,1))),"Not Applicable")</f>
        <v>Q2, FY23</v>
      </c>
    </row>
    <row r="2304" spans="1:14" x14ac:dyDescent="0.25">
      <c r="A2304" t="s">
        <v>41</v>
      </c>
      <c r="B2304" t="s">
        <v>223</v>
      </c>
      <c r="C2304" t="s">
        <v>14</v>
      </c>
      <c r="D2304" s="3">
        <v>44774</v>
      </c>
      <c r="E2304" t="s">
        <v>525</v>
      </c>
      <c r="F2304" t="s">
        <v>526</v>
      </c>
      <c r="G2304" t="s">
        <v>527</v>
      </c>
      <c r="H2304" t="s">
        <v>4</v>
      </c>
      <c r="I2304" t="s">
        <v>17</v>
      </c>
      <c r="J2304" s="3">
        <v>44837</v>
      </c>
      <c r="K2304" s="3">
        <v>44824</v>
      </c>
      <c r="M2304" s="8" t="str">
        <f>IFERROR(IF(I2304="Booked",VLOOKUP(K2304,'FIN CAL LOOKUP'!$A:$J,7,1),IF(I2304="Complete",VLOOKUP(J2304,'FIN CAL LOOKUP'!$A:$J,7,1),VLOOKUP(D2304,'FIN CAL LOOKUP'!$A:$J,7,1))),"Not Applicable")</f>
        <v>OCT, FY23</v>
      </c>
      <c r="N2304" s="8" t="str">
        <f>IFERROR(IF(I2304="Booked",VLOOKUP(K2304,'FIN CAL LOOKUP'!$A:$J,10,1),IF(I2304="Complete",VLOOKUP(J2304,'FIN CAL LOOKUP'!$A:$J,10,1),VLOOKUP(D2304,'FIN CAL LOOKUP'!$A:$J,10,1))),"Not Applicable")</f>
        <v>Q2, FY23</v>
      </c>
    </row>
    <row r="2305" spans="1:14" x14ac:dyDescent="0.25">
      <c r="A2305" t="s">
        <v>41</v>
      </c>
      <c r="B2305" t="s">
        <v>223</v>
      </c>
      <c r="C2305" t="s">
        <v>14</v>
      </c>
      <c r="D2305" s="3">
        <v>44774</v>
      </c>
      <c r="E2305" t="s">
        <v>525</v>
      </c>
      <c r="F2305" t="s">
        <v>526</v>
      </c>
      <c r="G2305" t="s">
        <v>527</v>
      </c>
      <c r="H2305" t="s">
        <v>7</v>
      </c>
      <c r="I2305" t="s">
        <v>17</v>
      </c>
      <c r="J2305" s="3">
        <v>44837</v>
      </c>
      <c r="K2305" s="3">
        <v>44824</v>
      </c>
      <c r="M2305" s="8" t="str">
        <f>IFERROR(IF(I2305="Booked",VLOOKUP(K2305,'FIN CAL LOOKUP'!$A:$J,7,1),IF(I2305="Complete",VLOOKUP(J2305,'FIN CAL LOOKUP'!$A:$J,7,1),VLOOKUP(D2305,'FIN CAL LOOKUP'!$A:$J,7,1))),"Not Applicable")</f>
        <v>OCT, FY23</v>
      </c>
      <c r="N2305" s="8" t="str">
        <f>IFERROR(IF(I2305="Booked",VLOOKUP(K2305,'FIN CAL LOOKUP'!$A:$J,10,1),IF(I2305="Complete",VLOOKUP(J2305,'FIN CAL LOOKUP'!$A:$J,10,1),VLOOKUP(D2305,'FIN CAL LOOKUP'!$A:$J,10,1))),"Not Applicable")</f>
        <v>Q2, FY23</v>
      </c>
    </row>
    <row r="2306" spans="1:14" x14ac:dyDescent="0.25">
      <c r="A2306" t="s">
        <v>41</v>
      </c>
      <c r="B2306" t="s">
        <v>223</v>
      </c>
      <c r="C2306" t="s">
        <v>14</v>
      </c>
      <c r="D2306" s="3">
        <v>44774</v>
      </c>
      <c r="E2306" t="s">
        <v>525</v>
      </c>
      <c r="F2306" t="s">
        <v>526</v>
      </c>
      <c r="G2306" t="s">
        <v>527</v>
      </c>
      <c r="H2306" t="s">
        <v>1366</v>
      </c>
      <c r="I2306" t="s">
        <v>17</v>
      </c>
      <c r="J2306" s="3">
        <v>45418</v>
      </c>
      <c r="K2306" s="3">
        <v>45351</v>
      </c>
      <c r="M2306" s="8" t="str">
        <f>IFERROR(IF(I2306="Booked",VLOOKUP(K2306,'FIN CAL LOOKUP'!$A:$J,7,1),IF(I2306="Complete",VLOOKUP(J2306,'FIN CAL LOOKUP'!$A:$J,7,1),VLOOKUP(D2306,'FIN CAL LOOKUP'!$A:$J,7,1))),"Not Applicable")</f>
        <v>MAY, FY24</v>
      </c>
      <c r="N2306" s="8" t="str">
        <f>IFERROR(IF(I2306="Booked",VLOOKUP(K2306,'FIN CAL LOOKUP'!$A:$J,10,1),IF(I2306="Complete",VLOOKUP(J2306,'FIN CAL LOOKUP'!$A:$J,10,1),VLOOKUP(D2306,'FIN CAL LOOKUP'!$A:$J,10,1))),"Not Applicable")</f>
        <v>Q4, FY24</v>
      </c>
    </row>
    <row r="2307" spans="1:14" x14ac:dyDescent="0.25">
      <c r="A2307" t="s">
        <v>41</v>
      </c>
      <c r="B2307" t="s">
        <v>223</v>
      </c>
      <c r="C2307" t="s">
        <v>14</v>
      </c>
      <c r="D2307" s="3">
        <v>44774</v>
      </c>
      <c r="E2307" t="s">
        <v>525</v>
      </c>
      <c r="F2307" t="s">
        <v>526</v>
      </c>
      <c r="G2307" t="s">
        <v>527</v>
      </c>
      <c r="H2307" t="s">
        <v>1366</v>
      </c>
      <c r="I2307" t="s">
        <v>17</v>
      </c>
      <c r="J2307" s="3">
        <v>45770</v>
      </c>
      <c r="K2307" s="3">
        <v>45739</v>
      </c>
      <c r="M2307" s="8" t="str">
        <f>IFERROR(IF(I2307="Booked",VLOOKUP(K2307,'FIN CAL LOOKUP'!$A:$J,7,1),IF(I2307="Complete",VLOOKUP(J2307,'FIN CAL LOOKUP'!$A:$J,7,1),VLOOKUP(D2307,'FIN CAL LOOKUP'!$A:$J,7,1))),"Not Applicable")</f>
        <v>APR, FY25</v>
      </c>
      <c r="N2307" s="8" t="str">
        <f>IFERROR(IF(I2307="Booked",VLOOKUP(K2307,'FIN CAL LOOKUP'!$A:$J,10,1),IF(I2307="Complete",VLOOKUP(J2307,'FIN CAL LOOKUP'!$A:$J,10,1),VLOOKUP(D2307,'FIN CAL LOOKUP'!$A:$J,10,1))),"Not Applicable")</f>
        <v>Q4, FY25</v>
      </c>
    </row>
    <row r="2308" spans="1:14" x14ac:dyDescent="0.25">
      <c r="A2308" t="s">
        <v>41</v>
      </c>
      <c r="B2308" t="s">
        <v>223</v>
      </c>
      <c r="C2308" t="s">
        <v>14</v>
      </c>
      <c r="D2308" s="3">
        <v>44774</v>
      </c>
      <c r="E2308" t="s">
        <v>525</v>
      </c>
      <c r="F2308" t="s">
        <v>526</v>
      </c>
      <c r="G2308" t="s">
        <v>527</v>
      </c>
      <c r="H2308" t="s">
        <v>1367</v>
      </c>
      <c r="I2308" t="s">
        <v>17</v>
      </c>
      <c r="J2308" s="3">
        <v>45418</v>
      </c>
      <c r="K2308" s="3">
        <v>45351</v>
      </c>
      <c r="M2308" s="8" t="str">
        <f>IFERROR(IF(I2308="Booked",VLOOKUP(K2308,'FIN CAL LOOKUP'!$A:$J,7,1),IF(I2308="Complete",VLOOKUP(J2308,'FIN CAL LOOKUP'!$A:$J,7,1),VLOOKUP(D2308,'FIN CAL LOOKUP'!$A:$J,7,1))),"Not Applicable")</f>
        <v>MAY, FY24</v>
      </c>
      <c r="N2308" s="8" t="str">
        <f>IFERROR(IF(I2308="Booked",VLOOKUP(K2308,'FIN CAL LOOKUP'!$A:$J,10,1),IF(I2308="Complete",VLOOKUP(J2308,'FIN CAL LOOKUP'!$A:$J,10,1),VLOOKUP(D2308,'FIN CAL LOOKUP'!$A:$J,10,1))),"Not Applicable")</f>
        <v>Q4, FY24</v>
      </c>
    </row>
    <row r="2309" spans="1:14" x14ac:dyDescent="0.25">
      <c r="A2309" t="s">
        <v>41</v>
      </c>
      <c r="B2309" t="s">
        <v>223</v>
      </c>
      <c r="C2309" t="s">
        <v>14</v>
      </c>
      <c r="D2309" s="3">
        <v>44774</v>
      </c>
      <c r="E2309" t="s">
        <v>525</v>
      </c>
      <c r="F2309" t="s">
        <v>526</v>
      </c>
      <c r="G2309" t="s">
        <v>527</v>
      </c>
      <c r="H2309" t="s">
        <v>1367</v>
      </c>
      <c r="I2309" t="s">
        <v>17</v>
      </c>
      <c r="J2309" s="3">
        <v>45770</v>
      </c>
      <c r="K2309" s="3">
        <v>45739</v>
      </c>
      <c r="M2309" s="8" t="str">
        <f>IFERROR(IF(I2309="Booked",VLOOKUP(K2309,'FIN CAL LOOKUP'!$A:$J,7,1),IF(I2309="Complete",VLOOKUP(J2309,'FIN CAL LOOKUP'!$A:$J,7,1),VLOOKUP(D2309,'FIN CAL LOOKUP'!$A:$J,7,1))),"Not Applicable")</f>
        <v>APR, FY25</v>
      </c>
      <c r="N2309" s="8" t="str">
        <f>IFERROR(IF(I2309="Booked",VLOOKUP(K2309,'FIN CAL LOOKUP'!$A:$J,10,1),IF(I2309="Complete",VLOOKUP(J2309,'FIN CAL LOOKUP'!$A:$J,10,1),VLOOKUP(D2309,'FIN CAL LOOKUP'!$A:$J,10,1))),"Not Applicable")</f>
        <v>Q4, FY25</v>
      </c>
    </row>
    <row r="2310" spans="1:14" x14ac:dyDescent="0.25">
      <c r="A2310" t="s">
        <v>41</v>
      </c>
      <c r="B2310" t="s">
        <v>223</v>
      </c>
      <c r="C2310" t="s">
        <v>14</v>
      </c>
      <c r="D2310" s="3">
        <v>44774</v>
      </c>
      <c r="E2310" t="s">
        <v>525</v>
      </c>
      <c r="F2310" t="s">
        <v>526</v>
      </c>
      <c r="G2310" t="s">
        <v>527</v>
      </c>
      <c r="H2310" t="s">
        <v>1368</v>
      </c>
      <c r="I2310" t="s">
        <v>17</v>
      </c>
      <c r="J2310" s="3">
        <v>45418</v>
      </c>
      <c r="K2310" s="3">
        <v>45351</v>
      </c>
      <c r="M2310" s="8" t="str">
        <f>IFERROR(IF(I2310="Booked",VLOOKUP(K2310,'FIN CAL LOOKUP'!$A:$J,7,1),IF(I2310="Complete",VLOOKUP(J2310,'FIN CAL LOOKUP'!$A:$J,7,1),VLOOKUP(D2310,'FIN CAL LOOKUP'!$A:$J,7,1))),"Not Applicable")</f>
        <v>MAY, FY24</v>
      </c>
      <c r="N2310" s="8" t="str">
        <f>IFERROR(IF(I2310="Booked",VLOOKUP(K2310,'FIN CAL LOOKUP'!$A:$J,10,1),IF(I2310="Complete",VLOOKUP(J2310,'FIN CAL LOOKUP'!$A:$J,10,1),VLOOKUP(D2310,'FIN CAL LOOKUP'!$A:$J,10,1))),"Not Applicable")</f>
        <v>Q4, FY24</v>
      </c>
    </row>
    <row r="2311" spans="1:14" x14ac:dyDescent="0.25">
      <c r="A2311" t="s">
        <v>41</v>
      </c>
      <c r="B2311" t="s">
        <v>223</v>
      </c>
      <c r="C2311" t="s">
        <v>14</v>
      </c>
      <c r="D2311" s="3">
        <v>44774</v>
      </c>
      <c r="E2311" t="s">
        <v>525</v>
      </c>
      <c r="F2311" t="s">
        <v>526</v>
      </c>
      <c r="G2311" t="s">
        <v>527</v>
      </c>
      <c r="H2311" t="s">
        <v>1368</v>
      </c>
      <c r="I2311" t="s">
        <v>17</v>
      </c>
      <c r="J2311" s="3">
        <v>45770</v>
      </c>
      <c r="K2311" s="3">
        <v>45739</v>
      </c>
      <c r="M2311" s="8" t="str">
        <f>IFERROR(IF(I2311="Booked",VLOOKUP(K2311,'FIN CAL LOOKUP'!$A:$J,7,1),IF(I2311="Complete",VLOOKUP(J2311,'FIN CAL LOOKUP'!$A:$J,7,1),VLOOKUP(D2311,'FIN CAL LOOKUP'!$A:$J,7,1))),"Not Applicable")</f>
        <v>APR, FY25</v>
      </c>
      <c r="N2311" s="8" t="str">
        <f>IFERROR(IF(I2311="Booked",VLOOKUP(K2311,'FIN CAL LOOKUP'!$A:$J,10,1),IF(I2311="Complete",VLOOKUP(J2311,'FIN CAL LOOKUP'!$A:$J,10,1),VLOOKUP(D2311,'FIN CAL LOOKUP'!$A:$J,10,1))),"Not Applicable")</f>
        <v>Q4, FY25</v>
      </c>
    </row>
    <row r="2312" spans="1:14" x14ac:dyDescent="0.25">
      <c r="A2312" t="s">
        <v>41</v>
      </c>
      <c r="B2312" t="s">
        <v>223</v>
      </c>
      <c r="C2312" t="s">
        <v>14</v>
      </c>
      <c r="D2312" s="3">
        <v>44774</v>
      </c>
      <c r="E2312" t="s">
        <v>525</v>
      </c>
      <c r="F2312" t="s">
        <v>526</v>
      </c>
      <c r="G2312" t="s">
        <v>527</v>
      </c>
      <c r="H2312" t="s">
        <v>1369</v>
      </c>
      <c r="I2312" t="s">
        <v>17</v>
      </c>
      <c r="J2312" s="3">
        <v>45418</v>
      </c>
      <c r="K2312" s="3">
        <v>45351</v>
      </c>
      <c r="M2312" s="8" t="str">
        <f>IFERROR(IF(I2312="Booked",VLOOKUP(K2312,'FIN CAL LOOKUP'!$A:$J,7,1),IF(I2312="Complete",VLOOKUP(J2312,'FIN CAL LOOKUP'!$A:$J,7,1),VLOOKUP(D2312,'FIN CAL LOOKUP'!$A:$J,7,1))),"Not Applicable")</f>
        <v>MAY, FY24</v>
      </c>
      <c r="N2312" s="8" t="str">
        <f>IFERROR(IF(I2312="Booked",VLOOKUP(K2312,'FIN CAL LOOKUP'!$A:$J,10,1),IF(I2312="Complete",VLOOKUP(J2312,'FIN CAL LOOKUP'!$A:$J,10,1),VLOOKUP(D2312,'FIN CAL LOOKUP'!$A:$J,10,1))),"Not Applicable")</f>
        <v>Q4, FY24</v>
      </c>
    </row>
    <row r="2313" spans="1:14" x14ac:dyDescent="0.25">
      <c r="A2313" t="s">
        <v>41</v>
      </c>
      <c r="B2313" t="s">
        <v>223</v>
      </c>
      <c r="C2313" t="s">
        <v>14</v>
      </c>
      <c r="D2313" s="3">
        <v>44774</v>
      </c>
      <c r="E2313" t="s">
        <v>525</v>
      </c>
      <c r="F2313" t="s">
        <v>526</v>
      </c>
      <c r="G2313" t="s">
        <v>527</v>
      </c>
      <c r="H2313" t="s">
        <v>1369</v>
      </c>
      <c r="I2313" t="s">
        <v>17</v>
      </c>
      <c r="J2313" s="3">
        <v>45770</v>
      </c>
      <c r="K2313" s="3">
        <v>45739</v>
      </c>
      <c r="M2313" s="8" t="str">
        <f>IFERROR(IF(I2313="Booked",VLOOKUP(K2313,'FIN CAL LOOKUP'!$A:$J,7,1),IF(I2313="Complete",VLOOKUP(J2313,'FIN CAL LOOKUP'!$A:$J,7,1),VLOOKUP(D2313,'FIN CAL LOOKUP'!$A:$J,7,1))),"Not Applicable")</f>
        <v>APR, FY25</v>
      </c>
      <c r="N2313" s="8" t="str">
        <f>IFERROR(IF(I2313="Booked",VLOOKUP(K2313,'FIN CAL LOOKUP'!$A:$J,10,1),IF(I2313="Complete",VLOOKUP(J2313,'FIN CAL LOOKUP'!$A:$J,10,1),VLOOKUP(D2313,'FIN CAL LOOKUP'!$A:$J,10,1))),"Not Applicable")</f>
        <v>Q4, FY25</v>
      </c>
    </row>
    <row r="2314" spans="1:14" x14ac:dyDescent="0.25">
      <c r="A2314" t="s">
        <v>41</v>
      </c>
      <c r="B2314" t="s">
        <v>223</v>
      </c>
      <c r="C2314" t="s">
        <v>14</v>
      </c>
      <c r="D2314" s="3">
        <v>44774</v>
      </c>
      <c r="E2314" t="s">
        <v>525</v>
      </c>
      <c r="F2314" t="s">
        <v>526</v>
      </c>
      <c r="G2314" t="s">
        <v>527</v>
      </c>
      <c r="H2314" t="s">
        <v>1370</v>
      </c>
      <c r="I2314" t="s">
        <v>17</v>
      </c>
      <c r="J2314" s="3">
        <v>45418</v>
      </c>
      <c r="K2314" s="3">
        <v>45351</v>
      </c>
      <c r="M2314" s="8" t="str">
        <f>IFERROR(IF(I2314="Booked",VLOOKUP(K2314,'FIN CAL LOOKUP'!$A:$J,7,1),IF(I2314="Complete",VLOOKUP(J2314,'FIN CAL LOOKUP'!$A:$J,7,1),VLOOKUP(D2314,'FIN CAL LOOKUP'!$A:$J,7,1))),"Not Applicable")</f>
        <v>MAY, FY24</v>
      </c>
      <c r="N2314" s="8" t="str">
        <f>IFERROR(IF(I2314="Booked",VLOOKUP(K2314,'FIN CAL LOOKUP'!$A:$J,10,1),IF(I2314="Complete",VLOOKUP(J2314,'FIN CAL LOOKUP'!$A:$J,10,1),VLOOKUP(D2314,'FIN CAL LOOKUP'!$A:$J,10,1))),"Not Applicable")</f>
        <v>Q4, FY24</v>
      </c>
    </row>
    <row r="2315" spans="1:14" x14ac:dyDescent="0.25">
      <c r="A2315" t="s">
        <v>41</v>
      </c>
      <c r="B2315" t="s">
        <v>223</v>
      </c>
      <c r="C2315" t="s">
        <v>14</v>
      </c>
      <c r="D2315" s="3">
        <v>44774</v>
      </c>
      <c r="E2315" t="s">
        <v>525</v>
      </c>
      <c r="F2315" t="s">
        <v>526</v>
      </c>
      <c r="G2315" t="s">
        <v>527</v>
      </c>
      <c r="H2315" t="s">
        <v>1370</v>
      </c>
      <c r="I2315" t="s">
        <v>17</v>
      </c>
      <c r="J2315" s="3">
        <v>45770</v>
      </c>
      <c r="K2315" s="3">
        <v>45573</v>
      </c>
      <c r="M2315" s="8" t="str">
        <f>IFERROR(IF(I2315="Booked",VLOOKUP(K2315,'FIN CAL LOOKUP'!$A:$J,7,1),IF(I2315="Complete",VLOOKUP(J2315,'FIN CAL LOOKUP'!$A:$J,7,1),VLOOKUP(D2315,'FIN CAL LOOKUP'!$A:$J,7,1))),"Not Applicable")</f>
        <v>APR, FY25</v>
      </c>
      <c r="N2315" s="8" t="str">
        <f>IFERROR(IF(I2315="Booked",VLOOKUP(K2315,'FIN CAL LOOKUP'!$A:$J,10,1),IF(I2315="Complete",VLOOKUP(J2315,'FIN CAL LOOKUP'!$A:$J,10,1),VLOOKUP(D2315,'FIN CAL LOOKUP'!$A:$J,10,1))),"Not Applicable")</f>
        <v>Q4, FY25</v>
      </c>
    </row>
    <row r="2316" spans="1:14" x14ac:dyDescent="0.25">
      <c r="A2316" t="s">
        <v>41</v>
      </c>
      <c r="B2316" t="s">
        <v>223</v>
      </c>
      <c r="C2316" t="s">
        <v>14</v>
      </c>
      <c r="D2316" s="3">
        <v>44774</v>
      </c>
      <c r="E2316" t="s">
        <v>525</v>
      </c>
      <c r="F2316" t="s">
        <v>526</v>
      </c>
      <c r="G2316" t="s">
        <v>527</v>
      </c>
      <c r="H2316" t="s">
        <v>8</v>
      </c>
      <c r="I2316" t="s">
        <v>17</v>
      </c>
      <c r="J2316" s="3">
        <v>44809</v>
      </c>
      <c r="K2316" s="3">
        <v>44766</v>
      </c>
      <c r="M2316" s="8" t="str">
        <f>IFERROR(IF(I2316="Booked",VLOOKUP(K2316,'FIN CAL LOOKUP'!$A:$J,7,1),IF(I2316="Complete",VLOOKUP(J2316,'FIN CAL LOOKUP'!$A:$J,7,1),VLOOKUP(D2316,'FIN CAL LOOKUP'!$A:$J,7,1))),"Not Applicable")</f>
        <v>SEP, FY23</v>
      </c>
      <c r="N2316" s="8" t="str">
        <f>IFERROR(IF(I2316="Booked",VLOOKUP(K2316,'FIN CAL LOOKUP'!$A:$J,10,1),IF(I2316="Complete",VLOOKUP(J2316,'FIN CAL LOOKUP'!$A:$J,10,1),VLOOKUP(D2316,'FIN CAL LOOKUP'!$A:$J,10,1))),"Not Applicable")</f>
        <v>Q1, FY23</v>
      </c>
    </row>
    <row r="2317" spans="1:14" x14ac:dyDescent="0.25">
      <c r="A2317" t="s">
        <v>41</v>
      </c>
      <c r="B2317" t="s">
        <v>223</v>
      </c>
      <c r="C2317" t="s">
        <v>14</v>
      </c>
      <c r="D2317" s="3">
        <v>44774</v>
      </c>
      <c r="E2317" t="s">
        <v>525</v>
      </c>
      <c r="F2317" t="s">
        <v>526</v>
      </c>
      <c r="G2317" t="s">
        <v>527</v>
      </c>
      <c r="H2317" t="s">
        <v>9</v>
      </c>
      <c r="I2317" t="s">
        <v>17</v>
      </c>
      <c r="J2317" s="3">
        <v>44809</v>
      </c>
      <c r="K2317" s="3">
        <v>44766</v>
      </c>
      <c r="M2317" s="8" t="str">
        <f>IFERROR(IF(I2317="Booked",VLOOKUP(K2317,'FIN CAL LOOKUP'!$A:$J,7,1),IF(I2317="Complete",VLOOKUP(J2317,'FIN CAL LOOKUP'!$A:$J,7,1),VLOOKUP(D2317,'FIN CAL LOOKUP'!$A:$J,7,1))),"Not Applicable")</f>
        <v>SEP, FY23</v>
      </c>
      <c r="N2317" s="8" t="str">
        <f>IFERROR(IF(I2317="Booked",VLOOKUP(K2317,'FIN CAL LOOKUP'!$A:$J,10,1),IF(I2317="Complete",VLOOKUP(J2317,'FIN CAL LOOKUP'!$A:$J,10,1),VLOOKUP(D2317,'FIN CAL LOOKUP'!$A:$J,10,1))),"Not Applicable")</f>
        <v>Q1, FY23</v>
      </c>
    </row>
    <row r="2318" spans="1:14" x14ac:dyDescent="0.25">
      <c r="A2318" t="s">
        <v>41</v>
      </c>
      <c r="B2318" t="s">
        <v>223</v>
      </c>
      <c r="C2318" t="s">
        <v>14</v>
      </c>
      <c r="D2318" s="3">
        <v>44774</v>
      </c>
      <c r="E2318" t="s">
        <v>525</v>
      </c>
      <c r="F2318" t="s">
        <v>526</v>
      </c>
      <c r="G2318" t="s">
        <v>527</v>
      </c>
      <c r="H2318" t="s">
        <v>10</v>
      </c>
      <c r="I2318" t="s">
        <v>17</v>
      </c>
      <c r="J2318" s="3">
        <v>44809</v>
      </c>
      <c r="K2318" s="3">
        <v>44766</v>
      </c>
      <c r="M2318" s="8" t="str">
        <f>IFERROR(IF(I2318="Booked",VLOOKUP(K2318,'FIN CAL LOOKUP'!$A:$J,7,1),IF(I2318="Complete",VLOOKUP(J2318,'FIN CAL LOOKUP'!$A:$J,7,1),VLOOKUP(D2318,'FIN CAL LOOKUP'!$A:$J,7,1))),"Not Applicable")</f>
        <v>SEP, FY23</v>
      </c>
      <c r="N2318" s="8" t="str">
        <f>IFERROR(IF(I2318="Booked",VLOOKUP(K2318,'FIN CAL LOOKUP'!$A:$J,10,1),IF(I2318="Complete",VLOOKUP(J2318,'FIN CAL LOOKUP'!$A:$J,10,1),VLOOKUP(D2318,'FIN CAL LOOKUP'!$A:$J,10,1))),"Not Applicable")</f>
        <v>Q1, FY23</v>
      </c>
    </row>
    <row r="2319" spans="1:14" x14ac:dyDescent="0.25">
      <c r="A2319" t="s">
        <v>41</v>
      </c>
      <c r="B2319" t="s">
        <v>223</v>
      </c>
      <c r="C2319" t="s">
        <v>14</v>
      </c>
      <c r="D2319" s="3">
        <v>44774</v>
      </c>
      <c r="E2319" t="s">
        <v>525</v>
      </c>
      <c r="F2319" t="s">
        <v>526</v>
      </c>
      <c r="G2319" t="s">
        <v>527</v>
      </c>
      <c r="H2319" t="s">
        <v>10</v>
      </c>
      <c r="I2319" t="s">
        <v>17</v>
      </c>
      <c r="J2319" s="3">
        <v>44837</v>
      </c>
      <c r="K2319" s="3">
        <v>44837</v>
      </c>
      <c r="M2319" s="8" t="str">
        <f>IFERROR(IF(I2319="Booked",VLOOKUP(K2319,'FIN CAL LOOKUP'!$A:$J,7,1),IF(I2319="Complete",VLOOKUP(J2319,'FIN CAL LOOKUP'!$A:$J,7,1),VLOOKUP(D2319,'FIN CAL LOOKUP'!$A:$J,7,1))),"Not Applicable")</f>
        <v>OCT, FY23</v>
      </c>
      <c r="N2319" s="8" t="str">
        <f>IFERROR(IF(I2319="Booked",VLOOKUP(K2319,'FIN CAL LOOKUP'!$A:$J,10,1),IF(I2319="Complete",VLOOKUP(J2319,'FIN CAL LOOKUP'!$A:$J,10,1),VLOOKUP(D2319,'FIN CAL LOOKUP'!$A:$J,10,1))),"Not Applicable")</f>
        <v>Q2, FY23</v>
      </c>
    </row>
    <row r="2320" spans="1:14" x14ac:dyDescent="0.25">
      <c r="A2320" t="s">
        <v>41</v>
      </c>
      <c r="B2320" t="s">
        <v>223</v>
      </c>
      <c r="C2320" t="s">
        <v>14</v>
      </c>
      <c r="D2320" s="3">
        <v>44774</v>
      </c>
      <c r="E2320" t="s">
        <v>525</v>
      </c>
      <c r="F2320" t="s">
        <v>526</v>
      </c>
      <c r="G2320" t="s">
        <v>527</v>
      </c>
      <c r="H2320" t="s">
        <v>11</v>
      </c>
      <c r="I2320" t="s">
        <v>17</v>
      </c>
      <c r="J2320" s="3">
        <v>44809</v>
      </c>
      <c r="K2320" s="3">
        <v>44766</v>
      </c>
      <c r="M2320" s="8" t="str">
        <f>IFERROR(IF(I2320="Booked",VLOOKUP(K2320,'FIN CAL LOOKUP'!$A:$J,7,1),IF(I2320="Complete",VLOOKUP(J2320,'FIN CAL LOOKUP'!$A:$J,7,1),VLOOKUP(D2320,'FIN CAL LOOKUP'!$A:$J,7,1))),"Not Applicable")</f>
        <v>SEP, FY23</v>
      </c>
      <c r="N2320" s="8" t="str">
        <f>IFERROR(IF(I2320="Booked",VLOOKUP(K2320,'FIN CAL LOOKUP'!$A:$J,10,1),IF(I2320="Complete",VLOOKUP(J2320,'FIN CAL LOOKUP'!$A:$J,10,1),VLOOKUP(D2320,'FIN CAL LOOKUP'!$A:$J,10,1))),"Not Applicable")</f>
        <v>Q1, FY23</v>
      </c>
    </row>
    <row r="2321" spans="1:14" x14ac:dyDescent="0.25">
      <c r="A2321" t="s">
        <v>30</v>
      </c>
      <c r="B2321" t="s">
        <v>260</v>
      </c>
      <c r="C2321" t="s">
        <v>14</v>
      </c>
      <c r="D2321" s="3">
        <v>44753</v>
      </c>
      <c r="E2321" t="s">
        <v>528</v>
      </c>
      <c r="F2321" t="s">
        <v>221</v>
      </c>
      <c r="G2321" t="s">
        <v>529</v>
      </c>
      <c r="H2321" t="s">
        <v>4</v>
      </c>
      <c r="I2321" t="s">
        <v>17</v>
      </c>
      <c r="J2321" s="3">
        <v>44916</v>
      </c>
      <c r="K2321" s="3">
        <v>44824</v>
      </c>
      <c r="M2321" s="8" t="str">
        <f>IFERROR(IF(I2321="Booked",VLOOKUP(K2321,'FIN CAL LOOKUP'!$A:$J,7,1),IF(I2321="Complete",VLOOKUP(J2321,'FIN CAL LOOKUP'!$A:$J,7,1),VLOOKUP(D2321,'FIN CAL LOOKUP'!$A:$J,7,1))),"Not Applicable")</f>
        <v>DEC, FY23</v>
      </c>
      <c r="N2321" s="8" t="str">
        <f>IFERROR(IF(I2321="Booked",VLOOKUP(K2321,'FIN CAL LOOKUP'!$A:$J,10,1),IF(I2321="Complete",VLOOKUP(J2321,'FIN CAL LOOKUP'!$A:$J,10,1),VLOOKUP(D2321,'FIN CAL LOOKUP'!$A:$J,10,1))),"Not Applicable")</f>
        <v>Q2, FY23</v>
      </c>
    </row>
    <row r="2322" spans="1:14" x14ac:dyDescent="0.25">
      <c r="A2322" t="s">
        <v>30</v>
      </c>
      <c r="B2322" t="s">
        <v>260</v>
      </c>
      <c r="C2322" t="s">
        <v>14</v>
      </c>
      <c r="D2322" s="3">
        <v>44753</v>
      </c>
      <c r="E2322" t="s">
        <v>528</v>
      </c>
      <c r="F2322" t="s">
        <v>221</v>
      </c>
      <c r="G2322" t="s">
        <v>529</v>
      </c>
      <c r="H2322" t="s">
        <v>7</v>
      </c>
      <c r="I2322" t="s">
        <v>17</v>
      </c>
      <c r="J2322" s="3">
        <v>44916</v>
      </c>
      <c r="K2322" s="3">
        <v>44824</v>
      </c>
      <c r="M2322" s="8" t="str">
        <f>IFERROR(IF(I2322="Booked",VLOOKUP(K2322,'FIN CAL LOOKUP'!$A:$J,7,1),IF(I2322="Complete",VLOOKUP(J2322,'FIN CAL LOOKUP'!$A:$J,7,1),VLOOKUP(D2322,'FIN CAL LOOKUP'!$A:$J,7,1))),"Not Applicable")</f>
        <v>DEC, FY23</v>
      </c>
      <c r="N2322" s="8" t="str">
        <f>IFERROR(IF(I2322="Booked",VLOOKUP(K2322,'FIN CAL LOOKUP'!$A:$J,10,1),IF(I2322="Complete",VLOOKUP(J2322,'FIN CAL LOOKUP'!$A:$J,10,1),VLOOKUP(D2322,'FIN CAL LOOKUP'!$A:$J,10,1))),"Not Applicable")</f>
        <v>Q2, FY23</v>
      </c>
    </row>
    <row r="2323" spans="1:14" x14ac:dyDescent="0.25">
      <c r="A2323" t="s">
        <v>30</v>
      </c>
      <c r="B2323" t="s">
        <v>260</v>
      </c>
      <c r="C2323" t="s">
        <v>14</v>
      </c>
      <c r="D2323" s="3">
        <v>44753</v>
      </c>
      <c r="E2323" t="s">
        <v>528</v>
      </c>
      <c r="F2323" t="s">
        <v>221</v>
      </c>
      <c r="G2323" t="s">
        <v>529</v>
      </c>
      <c r="H2323" t="s">
        <v>1366</v>
      </c>
      <c r="I2323" t="s">
        <v>17</v>
      </c>
      <c r="J2323" s="3">
        <v>45455</v>
      </c>
      <c r="K2323" s="3">
        <v>45351</v>
      </c>
      <c r="M2323" s="8" t="str">
        <f>IFERROR(IF(I2323="Booked",VLOOKUP(K2323,'FIN CAL LOOKUP'!$A:$J,7,1),IF(I2323="Complete",VLOOKUP(J2323,'FIN CAL LOOKUP'!$A:$J,7,1),VLOOKUP(D2323,'FIN CAL LOOKUP'!$A:$J,7,1))),"Not Applicable")</f>
        <v>JUN, FY24</v>
      </c>
      <c r="N2323" s="8" t="str">
        <f>IFERROR(IF(I2323="Booked",VLOOKUP(K2323,'FIN CAL LOOKUP'!$A:$J,10,1),IF(I2323="Complete",VLOOKUP(J2323,'FIN CAL LOOKUP'!$A:$J,10,1),VLOOKUP(D2323,'FIN CAL LOOKUP'!$A:$J,10,1))),"Not Applicable")</f>
        <v>Q4, FY24</v>
      </c>
    </row>
    <row r="2324" spans="1:14" x14ac:dyDescent="0.25">
      <c r="A2324" t="s">
        <v>30</v>
      </c>
      <c r="B2324" t="s">
        <v>260</v>
      </c>
      <c r="C2324" t="s">
        <v>14</v>
      </c>
      <c r="D2324" s="3">
        <v>44753</v>
      </c>
      <c r="E2324" t="s">
        <v>528</v>
      </c>
      <c r="F2324" t="s">
        <v>221</v>
      </c>
      <c r="G2324" t="s">
        <v>529</v>
      </c>
      <c r="H2324" t="s">
        <v>1366</v>
      </c>
      <c r="I2324" t="s">
        <v>17</v>
      </c>
      <c r="J2324" s="3">
        <v>45798</v>
      </c>
      <c r="K2324" s="3">
        <v>45776</v>
      </c>
      <c r="M2324" s="8" t="str">
        <f>IFERROR(IF(I2324="Booked",VLOOKUP(K2324,'FIN CAL LOOKUP'!$A:$J,7,1),IF(I2324="Complete",VLOOKUP(J2324,'FIN CAL LOOKUP'!$A:$J,7,1),VLOOKUP(D2324,'FIN CAL LOOKUP'!$A:$J,7,1))),"Not Applicable")</f>
        <v>MAY, FY25</v>
      </c>
      <c r="N2324" s="8" t="str">
        <f>IFERROR(IF(I2324="Booked",VLOOKUP(K2324,'FIN CAL LOOKUP'!$A:$J,10,1),IF(I2324="Complete",VLOOKUP(J2324,'FIN CAL LOOKUP'!$A:$J,10,1),VLOOKUP(D2324,'FIN CAL LOOKUP'!$A:$J,10,1))),"Not Applicable")</f>
        <v>Q4, FY25</v>
      </c>
    </row>
    <row r="2325" spans="1:14" x14ac:dyDescent="0.25">
      <c r="A2325" t="s">
        <v>30</v>
      </c>
      <c r="B2325" t="s">
        <v>260</v>
      </c>
      <c r="C2325" t="s">
        <v>14</v>
      </c>
      <c r="D2325" s="3">
        <v>44753</v>
      </c>
      <c r="E2325" t="s">
        <v>528</v>
      </c>
      <c r="F2325" t="s">
        <v>221</v>
      </c>
      <c r="G2325" t="s">
        <v>529</v>
      </c>
      <c r="H2325" t="s">
        <v>1367</v>
      </c>
      <c r="I2325" t="s">
        <v>17</v>
      </c>
      <c r="J2325" s="3">
        <v>45455</v>
      </c>
      <c r="K2325" s="3">
        <v>45351</v>
      </c>
      <c r="M2325" s="8" t="str">
        <f>IFERROR(IF(I2325="Booked",VLOOKUP(K2325,'FIN CAL LOOKUP'!$A:$J,7,1),IF(I2325="Complete",VLOOKUP(J2325,'FIN CAL LOOKUP'!$A:$J,7,1),VLOOKUP(D2325,'FIN CAL LOOKUP'!$A:$J,7,1))),"Not Applicable")</f>
        <v>JUN, FY24</v>
      </c>
      <c r="N2325" s="8" t="str">
        <f>IFERROR(IF(I2325="Booked",VLOOKUP(K2325,'FIN CAL LOOKUP'!$A:$J,10,1),IF(I2325="Complete",VLOOKUP(J2325,'FIN CAL LOOKUP'!$A:$J,10,1),VLOOKUP(D2325,'FIN CAL LOOKUP'!$A:$J,10,1))),"Not Applicable")</f>
        <v>Q4, FY24</v>
      </c>
    </row>
    <row r="2326" spans="1:14" x14ac:dyDescent="0.25">
      <c r="A2326" t="s">
        <v>30</v>
      </c>
      <c r="B2326" t="s">
        <v>260</v>
      </c>
      <c r="C2326" t="s">
        <v>14</v>
      </c>
      <c r="D2326" s="3">
        <v>44753</v>
      </c>
      <c r="E2326" t="s">
        <v>528</v>
      </c>
      <c r="F2326" t="s">
        <v>221</v>
      </c>
      <c r="G2326" t="s">
        <v>529</v>
      </c>
      <c r="H2326" t="s">
        <v>1367</v>
      </c>
      <c r="I2326" t="s">
        <v>17</v>
      </c>
      <c r="J2326" s="3">
        <v>45798</v>
      </c>
      <c r="K2326" s="3">
        <v>45776</v>
      </c>
      <c r="M2326" s="8" t="str">
        <f>IFERROR(IF(I2326="Booked",VLOOKUP(K2326,'FIN CAL LOOKUP'!$A:$J,7,1),IF(I2326="Complete",VLOOKUP(J2326,'FIN CAL LOOKUP'!$A:$J,7,1),VLOOKUP(D2326,'FIN CAL LOOKUP'!$A:$J,7,1))),"Not Applicable")</f>
        <v>MAY, FY25</v>
      </c>
      <c r="N2326" s="8" t="str">
        <f>IFERROR(IF(I2326="Booked",VLOOKUP(K2326,'FIN CAL LOOKUP'!$A:$J,10,1),IF(I2326="Complete",VLOOKUP(J2326,'FIN CAL LOOKUP'!$A:$J,10,1),VLOOKUP(D2326,'FIN CAL LOOKUP'!$A:$J,10,1))),"Not Applicable")</f>
        <v>Q4, FY25</v>
      </c>
    </row>
    <row r="2327" spans="1:14" x14ac:dyDescent="0.25">
      <c r="A2327" t="s">
        <v>30</v>
      </c>
      <c r="B2327" t="s">
        <v>260</v>
      </c>
      <c r="C2327" t="s">
        <v>14</v>
      </c>
      <c r="D2327" s="3">
        <v>44753</v>
      </c>
      <c r="E2327" t="s">
        <v>528</v>
      </c>
      <c r="F2327" t="s">
        <v>221</v>
      </c>
      <c r="G2327" t="s">
        <v>529</v>
      </c>
      <c r="H2327" t="s">
        <v>1367</v>
      </c>
      <c r="I2327" t="s">
        <v>17</v>
      </c>
      <c r="J2327" s="3">
        <v>45798</v>
      </c>
      <c r="K2327" s="3">
        <v>45798</v>
      </c>
      <c r="M2327" s="8" t="str">
        <f>IFERROR(IF(I2327="Booked",VLOOKUP(K2327,'FIN CAL LOOKUP'!$A:$J,7,1),IF(I2327="Complete",VLOOKUP(J2327,'FIN CAL LOOKUP'!$A:$J,7,1),VLOOKUP(D2327,'FIN CAL LOOKUP'!$A:$J,7,1))),"Not Applicable")</f>
        <v>MAY, FY25</v>
      </c>
      <c r="N2327" s="8" t="str">
        <f>IFERROR(IF(I2327="Booked",VLOOKUP(K2327,'FIN CAL LOOKUP'!$A:$J,10,1),IF(I2327="Complete",VLOOKUP(J2327,'FIN CAL LOOKUP'!$A:$J,10,1),VLOOKUP(D2327,'FIN CAL LOOKUP'!$A:$J,10,1))),"Not Applicable")</f>
        <v>Q4, FY25</v>
      </c>
    </row>
    <row r="2328" spans="1:14" x14ac:dyDescent="0.25">
      <c r="A2328" t="s">
        <v>30</v>
      </c>
      <c r="B2328" t="s">
        <v>260</v>
      </c>
      <c r="C2328" t="s">
        <v>14</v>
      </c>
      <c r="D2328" s="3">
        <v>44753</v>
      </c>
      <c r="E2328" t="s">
        <v>528</v>
      </c>
      <c r="F2328" t="s">
        <v>221</v>
      </c>
      <c r="G2328" t="s">
        <v>529</v>
      </c>
      <c r="H2328" t="s">
        <v>1368</v>
      </c>
      <c r="I2328" t="s">
        <v>17</v>
      </c>
      <c r="J2328" s="3">
        <v>45455</v>
      </c>
      <c r="K2328" s="3">
        <v>45351</v>
      </c>
      <c r="M2328" s="8" t="str">
        <f>IFERROR(IF(I2328="Booked",VLOOKUP(K2328,'FIN CAL LOOKUP'!$A:$J,7,1),IF(I2328="Complete",VLOOKUP(J2328,'FIN CAL LOOKUP'!$A:$J,7,1),VLOOKUP(D2328,'FIN CAL LOOKUP'!$A:$J,7,1))),"Not Applicable")</f>
        <v>JUN, FY24</v>
      </c>
      <c r="N2328" s="8" t="str">
        <f>IFERROR(IF(I2328="Booked",VLOOKUP(K2328,'FIN CAL LOOKUP'!$A:$J,10,1),IF(I2328="Complete",VLOOKUP(J2328,'FIN CAL LOOKUP'!$A:$J,10,1),VLOOKUP(D2328,'FIN CAL LOOKUP'!$A:$J,10,1))),"Not Applicable")</f>
        <v>Q4, FY24</v>
      </c>
    </row>
    <row r="2329" spans="1:14" x14ac:dyDescent="0.25">
      <c r="A2329" t="s">
        <v>30</v>
      </c>
      <c r="B2329" t="s">
        <v>260</v>
      </c>
      <c r="C2329" t="s">
        <v>14</v>
      </c>
      <c r="D2329" s="3">
        <v>44753</v>
      </c>
      <c r="E2329" t="s">
        <v>528</v>
      </c>
      <c r="F2329" t="s">
        <v>221</v>
      </c>
      <c r="G2329" t="s">
        <v>529</v>
      </c>
      <c r="H2329" t="s">
        <v>1368</v>
      </c>
      <c r="I2329" t="s">
        <v>17</v>
      </c>
      <c r="J2329" s="3">
        <v>45798</v>
      </c>
      <c r="K2329" s="3">
        <v>45776</v>
      </c>
      <c r="M2329" s="8" t="str">
        <f>IFERROR(IF(I2329="Booked",VLOOKUP(K2329,'FIN CAL LOOKUP'!$A:$J,7,1),IF(I2329="Complete",VLOOKUP(J2329,'FIN CAL LOOKUP'!$A:$J,7,1),VLOOKUP(D2329,'FIN CAL LOOKUP'!$A:$J,7,1))),"Not Applicable")</f>
        <v>MAY, FY25</v>
      </c>
      <c r="N2329" s="8" t="str">
        <f>IFERROR(IF(I2329="Booked",VLOOKUP(K2329,'FIN CAL LOOKUP'!$A:$J,10,1),IF(I2329="Complete",VLOOKUP(J2329,'FIN CAL LOOKUP'!$A:$J,10,1),VLOOKUP(D2329,'FIN CAL LOOKUP'!$A:$J,10,1))),"Not Applicable")</f>
        <v>Q4, FY25</v>
      </c>
    </row>
    <row r="2330" spans="1:14" x14ac:dyDescent="0.25">
      <c r="A2330" t="s">
        <v>30</v>
      </c>
      <c r="B2330" t="s">
        <v>260</v>
      </c>
      <c r="C2330" t="s">
        <v>14</v>
      </c>
      <c r="D2330" s="3">
        <v>44753</v>
      </c>
      <c r="E2330" t="s">
        <v>528</v>
      </c>
      <c r="F2330" t="s">
        <v>221</v>
      </c>
      <c r="G2330" t="s">
        <v>529</v>
      </c>
      <c r="H2330" t="s">
        <v>1369</v>
      </c>
      <c r="I2330" t="s">
        <v>17</v>
      </c>
      <c r="J2330" s="3">
        <v>45455</v>
      </c>
      <c r="K2330" s="3">
        <v>45351</v>
      </c>
      <c r="M2330" s="8" t="str">
        <f>IFERROR(IF(I2330="Booked",VLOOKUP(K2330,'FIN CAL LOOKUP'!$A:$J,7,1),IF(I2330="Complete",VLOOKUP(J2330,'FIN CAL LOOKUP'!$A:$J,7,1),VLOOKUP(D2330,'FIN CAL LOOKUP'!$A:$J,7,1))),"Not Applicable")</f>
        <v>JUN, FY24</v>
      </c>
      <c r="N2330" s="8" t="str">
        <f>IFERROR(IF(I2330="Booked",VLOOKUP(K2330,'FIN CAL LOOKUP'!$A:$J,10,1),IF(I2330="Complete",VLOOKUP(J2330,'FIN CAL LOOKUP'!$A:$J,10,1),VLOOKUP(D2330,'FIN CAL LOOKUP'!$A:$J,10,1))),"Not Applicable")</f>
        <v>Q4, FY24</v>
      </c>
    </row>
    <row r="2331" spans="1:14" x14ac:dyDescent="0.25">
      <c r="A2331" t="s">
        <v>30</v>
      </c>
      <c r="B2331" t="s">
        <v>260</v>
      </c>
      <c r="C2331" t="s">
        <v>14</v>
      </c>
      <c r="D2331" s="3">
        <v>44753</v>
      </c>
      <c r="E2331" t="s">
        <v>528</v>
      </c>
      <c r="F2331" t="s">
        <v>221</v>
      </c>
      <c r="G2331" t="s">
        <v>529</v>
      </c>
      <c r="H2331" t="s">
        <v>1369</v>
      </c>
      <c r="I2331" t="s">
        <v>17</v>
      </c>
      <c r="J2331" s="3">
        <v>45798</v>
      </c>
      <c r="K2331" s="3">
        <v>45776</v>
      </c>
      <c r="L2331" s="2"/>
      <c r="M2331" s="8" t="str">
        <f>IFERROR(IF(I2331="Booked",VLOOKUP(K2331,'FIN CAL LOOKUP'!$A:$J,7,1),IF(I2331="Complete",VLOOKUP(J2331,'FIN CAL LOOKUP'!$A:$J,7,1),VLOOKUP(D2331,'FIN CAL LOOKUP'!$A:$J,7,1))),"Not Applicable")</f>
        <v>MAY, FY25</v>
      </c>
      <c r="N2331" s="8" t="str">
        <f>IFERROR(IF(I2331="Booked",VLOOKUP(K2331,'FIN CAL LOOKUP'!$A:$J,10,1),IF(I2331="Complete",VLOOKUP(J2331,'FIN CAL LOOKUP'!$A:$J,10,1),VLOOKUP(D2331,'FIN CAL LOOKUP'!$A:$J,10,1))),"Not Applicable")</f>
        <v>Q4, FY25</v>
      </c>
    </row>
    <row r="2332" spans="1:14" x14ac:dyDescent="0.25">
      <c r="A2332" t="s">
        <v>30</v>
      </c>
      <c r="B2332" t="s">
        <v>260</v>
      </c>
      <c r="C2332" t="s">
        <v>14</v>
      </c>
      <c r="D2332" s="3">
        <v>44753</v>
      </c>
      <c r="E2332" t="s">
        <v>528</v>
      </c>
      <c r="F2332" t="s">
        <v>221</v>
      </c>
      <c r="G2332" t="s">
        <v>529</v>
      </c>
      <c r="H2332" t="s">
        <v>1370</v>
      </c>
      <c r="I2332" t="s">
        <v>17</v>
      </c>
      <c r="J2332" s="3">
        <v>45455</v>
      </c>
      <c r="K2332" s="3">
        <v>45351</v>
      </c>
      <c r="L2332" s="2"/>
      <c r="M2332" s="8" t="str">
        <f>IFERROR(IF(I2332="Booked",VLOOKUP(K2332,'FIN CAL LOOKUP'!$A:$J,7,1),IF(I2332="Complete",VLOOKUP(J2332,'FIN CAL LOOKUP'!$A:$J,7,1),VLOOKUP(D2332,'FIN CAL LOOKUP'!$A:$J,7,1))),"Not Applicable")</f>
        <v>JUN, FY24</v>
      </c>
      <c r="N2332" s="8" t="str">
        <f>IFERROR(IF(I2332="Booked",VLOOKUP(K2332,'FIN CAL LOOKUP'!$A:$J,10,1),IF(I2332="Complete",VLOOKUP(J2332,'FIN CAL LOOKUP'!$A:$J,10,1),VLOOKUP(D2332,'FIN CAL LOOKUP'!$A:$J,10,1))),"Not Applicable")</f>
        <v>Q4, FY24</v>
      </c>
    </row>
    <row r="2333" spans="1:14" x14ac:dyDescent="0.25">
      <c r="A2333" t="s">
        <v>30</v>
      </c>
      <c r="B2333" t="s">
        <v>260</v>
      </c>
      <c r="C2333" t="s">
        <v>14</v>
      </c>
      <c r="D2333" s="3">
        <v>44753</v>
      </c>
      <c r="E2333" t="s">
        <v>528</v>
      </c>
      <c r="F2333" t="s">
        <v>221</v>
      </c>
      <c r="G2333" t="s">
        <v>529</v>
      </c>
      <c r="H2333" t="s">
        <v>1370</v>
      </c>
      <c r="I2333" t="s">
        <v>17</v>
      </c>
      <c r="J2333" s="3">
        <v>45798</v>
      </c>
      <c r="K2333" s="3">
        <v>45776</v>
      </c>
      <c r="M2333" s="8" t="str">
        <f>IFERROR(IF(I2333="Booked",VLOOKUP(K2333,'FIN CAL LOOKUP'!$A:$J,7,1),IF(I2333="Complete",VLOOKUP(J2333,'FIN CAL LOOKUP'!$A:$J,7,1),VLOOKUP(D2333,'FIN CAL LOOKUP'!$A:$J,7,1))),"Not Applicable")</f>
        <v>MAY, FY25</v>
      </c>
      <c r="N2333" s="8" t="str">
        <f>IFERROR(IF(I2333="Booked",VLOOKUP(K2333,'FIN CAL LOOKUP'!$A:$J,10,1),IF(I2333="Complete",VLOOKUP(J2333,'FIN CAL LOOKUP'!$A:$J,10,1),VLOOKUP(D2333,'FIN CAL LOOKUP'!$A:$J,10,1))),"Not Applicable")</f>
        <v>Q4, FY25</v>
      </c>
    </row>
    <row r="2334" spans="1:14" x14ac:dyDescent="0.25">
      <c r="A2334" t="s">
        <v>30</v>
      </c>
      <c r="B2334" t="s">
        <v>260</v>
      </c>
      <c r="C2334" t="s">
        <v>14</v>
      </c>
      <c r="D2334" s="3">
        <v>44753</v>
      </c>
      <c r="E2334" t="s">
        <v>528</v>
      </c>
      <c r="F2334" t="s">
        <v>221</v>
      </c>
      <c r="G2334" t="s">
        <v>529</v>
      </c>
      <c r="H2334" t="s">
        <v>8</v>
      </c>
      <c r="I2334" t="s">
        <v>17</v>
      </c>
      <c r="J2334" s="3">
        <v>44757</v>
      </c>
      <c r="K2334" s="3">
        <v>44727</v>
      </c>
      <c r="L2334" s="2"/>
      <c r="M2334" s="8" t="str">
        <f>IFERROR(IF(I2334="Booked",VLOOKUP(K2334,'FIN CAL LOOKUP'!$A:$J,7,1),IF(I2334="Complete",VLOOKUP(J2334,'FIN CAL LOOKUP'!$A:$J,7,1),VLOOKUP(D2334,'FIN CAL LOOKUP'!$A:$J,7,1))),"Not Applicable")</f>
        <v>JUL, FY23</v>
      </c>
      <c r="N2334" s="8" t="str">
        <f>IFERROR(IF(I2334="Booked",VLOOKUP(K2334,'FIN CAL LOOKUP'!$A:$J,10,1),IF(I2334="Complete",VLOOKUP(J2334,'FIN CAL LOOKUP'!$A:$J,10,1),VLOOKUP(D2334,'FIN CAL LOOKUP'!$A:$J,10,1))),"Not Applicable")</f>
        <v>Q1, FY23</v>
      </c>
    </row>
    <row r="2335" spans="1:14" x14ac:dyDescent="0.25">
      <c r="A2335" t="s">
        <v>30</v>
      </c>
      <c r="B2335" t="s">
        <v>260</v>
      </c>
      <c r="C2335" t="s">
        <v>14</v>
      </c>
      <c r="D2335" s="3">
        <v>44753</v>
      </c>
      <c r="E2335" t="s">
        <v>528</v>
      </c>
      <c r="F2335" t="s">
        <v>221</v>
      </c>
      <c r="G2335" t="s">
        <v>529</v>
      </c>
      <c r="H2335" t="s">
        <v>8</v>
      </c>
      <c r="I2335" t="s">
        <v>17</v>
      </c>
      <c r="J2335" s="3">
        <v>45778</v>
      </c>
      <c r="K2335" s="3">
        <v>45778</v>
      </c>
      <c r="M2335" s="8" t="str">
        <f>IFERROR(IF(I2335="Booked",VLOOKUP(K2335,'FIN CAL LOOKUP'!$A:$J,7,1),IF(I2335="Complete",VLOOKUP(J2335,'FIN CAL LOOKUP'!$A:$J,7,1),VLOOKUP(D2335,'FIN CAL LOOKUP'!$A:$J,7,1))),"Not Applicable")</f>
        <v>MAY, FY25</v>
      </c>
      <c r="N2335" s="8" t="str">
        <f>IFERROR(IF(I2335="Booked",VLOOKUP(K2335,'FIN CAL LOOKUP'!$A:$J,10,1),IF(I2335="Complete",VLOOKUP(J2335,'FIN CAL LOOKUP'!$A:$J,10,1),VLOOKUP(D2335,'FIN CAL LOOKUP'!$A:$J,10,1))),"Not Applicable")</f>
        <v>Q4, FY25</v>
      </c>
    </row>
    <row r="2336" spans="1:14" x14ac:dyDescent="0.25">
      <c r="A2336" t="s">
        <v>30</v>
      </c>
      <c r="B2336" t="s">
        <v>260</v>
      </c>
      <c r="C2336" t="s">
        <v>14</v>
      </c>
      <c r="D2336" s="3">
        <v>44753</v>
      </c>
      <c r="E2336" t="s">
        <v>528</v>
      </c>
      <c r="F2336" t="s">
        <v>221</v>
      </c>
      <c r="G2336" t="s">
        <v>529</v>
      </c>
      <c r="H2336" t="s">
        <v>9</v>
      </c>
      <c r="I2336" t="s">
        <v>17</v>
      </c>
      <c r="J2336" s="3">
        <v>44763</v>
      </c>
      <c r="K2336" s="3">
        <v>44735</v>
      </c>
      <c r="M2336" s="8" t="str">
        <f>IFERROR(IF(I2336="Booked",VLOOKUP(K2336,'FIN CAL LOOKUP'!$A:$J,7,1),IF(I2336="Complete",VLOOKUP(J2336,'FIN CAL LOOKUP'!$A:$J,7,1),VLOOKUP(D2336,'FIN CAL LOOKUP'!$A:$J,7,1))),"Not Applicable")</f>
        <v>JUL, FY23</v>
      </c>
      <c r="N2336" s="8" t="str">
        <f>IFERROR(IF(I2336="Booked",VLOOKUP(K2336,'FIN CAL LOOKUP'!$A:$J,10,1),IF(I2336="Complete",VLOOKUP(J2336,'FIN CAL LOOKUP'!$A:$J,10,1),VLOOKUP(D2336,'FIN CAL LOOKUP'!$A:$J,10,1))),"Not Applicable")</f>
        <v>Q1, FY23</v>
      </c>
    </row>
    <row r="2337" spans="1:14" x14ac:dyDescent="0.25">
      <c r="A2337" t="s">
        <v>30</v>
      </c>
      <c r="B2337" t="s">
        <v>260</v>
      </c>
      <c r="C2337" t="s">
        <v>14</v>
      </c>
      <c r="D2337" s="3">
        <v>44753</v>
      </c>
      <c r="E2337" t="s">
        <v>528</v>
      </c>
      <c r="F2337" t="s">
        <v>221</v>
      </c>
      <c r="G2337" t="s">
        <v>529</v>
      </c>
      <c r="H2337" t="s">
        <v>10</v>
      </c>
      <c r="I2337" t="s">
        <v>17</v>
      </c>
      <c r="J2337" s="3">
        <v>44757</v>
      </c>
      <c r="K2337" s="3">
        <v>44727</v>
      </c>
      <c r="M2337" s="8" t="str">
        <f>IFERROR(IF(I2337="Booked",VLOOKUP(K2337,'FIN CAL LOOKUP'!$A:$J,7,1),IF(I2337="Complete",VLOOKUP(J2337,'FIN CAL LOOKUP'!$A:$J,7,1),VLOOKUP(D2337,'FIN CAL LOOKUP'!$A:$J,7,1))),"Not Applicable")</f>
        <v>JUL, FY23</v>
      </c>
      <c r="N2337" s="8" t="str">
        <f>IFERROR(IF(I2337="Booked",VLOOKUP(K2337,'FIN CAL LOOKUP'!$A:$J,10,1),IF(I2337="Complete",VLOOKUP(J2337,'FIN CAL LOOKUP'!$A:$J,10,1),VLOOKUP(D2337,'FIN CAL LOOKUP'!$A:$J,10,1))),"Not Applicable")</f>
        <v>Q1, FY23</v>
      </c>
    </row>
    <row r="2338" spans="1:14" x14ac:dyDescent="0.25">
      <c r="A2338" t="s">
        <v>30</v>
      </c>
      <c r="B2338" t="s">
        <v>260</v>
      </c>
      <c r="C2338" t="s">
        <v>14</v>
      </c>
      <c r="D2338" s="3">
        <v>44753</v>
      </c>
      <c r="E2338" t="s">
        <v>528</v>
      </c>
      <c r="F2338" t="s">
        <v>221</v>
      </c>
      <c r="G2338" t="s">
        <v>529</v>
      </c>
      <c r="H2338" t="s">
        <v>11</v>
      </c>
      <c r="I2338" t="s">
        <v>17</v>
      </c>
      <c r="J2338" s="3">
        <v>44754</v>
      </c>
      <c r="K2338" s="3">
        <v>44727</v>
      </c>
      <c r="M2338" s="8" t="str">
        <f>IFERROR(IF(I2338="Booked",VLOOKUP(K2338,'FIN CAL LOOKUP'!$A:$J,7,1),IF(I2338="Complete",VLOOKUP(J2338,'FIN CAL LOOKUP'!$A:$J,7,1),VLOOKUP(D2338,'FIN CAL LOOKUP'!$A:$J,7,1))),"Not Applicable")</f>
        <v>JUL, FY23</v>
      </c>
      <c r="N2338" s="8" t="str">
        <f>IFERROR(IF(I2338="Booked",VLOOKUP(K2338,'FIN CAL LOOKUP'!$A:$J,10,1),IF(I2338="Complete",VLOOKUP(J2338,'FIN CAL LOOKUP'!$A:$J,10,1),VLOOKUP(D2338,'FIN CAL LOOKUP'!$A:$J,10,1))),"Not Applicable")</f>
        <v>Q1, FY23</v>
      </c>
    </row>
    <row r="2339" spans="1:14" x14ac:dyDescent="0.25">
      <c r="A2339" t="s">
        <v>12</v>
      </c>
      <c r="B2339" t="s">
        <v>51</v>
      </c>
      <c r="C2339" t="s">
        <v>14</v>
      </c>
      <c r="D2339" s="3">
        <v>44753</v>
      </c>
      <c r="E2339" t="s">
        <v>530</v>
      </c>
      <c r="F2339" t="s">
        <v>531</v>
      </c>
      <c r="G2339" t="s">
        <v>532</v>
      </c>
      <c r="H2339" t="s">
        <v>4</v>
      </c>
      <c r="I2339" t="s">
        <v>17</v>
      </c>
      <c r="J2339" s="3">
        <v>44825</v>
      </c>
      <c r="K2339" s="3">
        <v>44824</v>
      </c>
      <c r="M2339" s="8" t="str">
        <f>IFERROR(IF(I2339="Booked",VLOOKUP(K2339,'FIN CAL LOOKUP'!$A:$J,7,1),IF(I2339="Complete",VLOOKUP(J2339,'FIN CAL LOOKUP'!$A:$J,7,1),VLOOKUP(D2339,'FIN CAL LOOKUP'!$A:$J,7,1))),"Not Applicable")</f>
        <v>SEP, FY23</v>
      </c>
      <c r="N2339" s="8" t="str">
        <f>IFERROR(IF(I2339="Booked",VLOOKUP(K2339,'FIN CAL LOOKUP'!$A:$J,10,1),IF(I2339="Complete",VLOOKUP(J2339,'FIN CAL LOOKUP'!$A:$J,10,1),VLOOKUP(D2339,'FIN CAL LOOKUP'!$A:$J,10,1))),"Not Applicable")</f>
        <v>Q1, FY23</v>
      </c>
    </row>
    <row r="2340" spans="1:14" x14ac:dyDescent="0.25">
      <c r="A2340" t="s">
        <v>12</v>
      </c>
      <c r="B2340" t="s">
        <v>51</v>
      </c>
      <c r="C2340" t="s">
        <v>14</v>
      </c>
      <c r="D2340" s="3">
        <v>44753</v>
      </c>
      <c r="E2340" t="s">
        <v>530</v>
      </c>
      <c r="F2340" t="s">
        <v>531</v>
      </c>
      <c r="G2340" t="s">
        <v>532</v>
      </c>
      <c r="H2340" t="s">
        <v>7</v>
      </c>
      <c r="I2340" t="s">
        <v>17</v>
      </c>
      <c r="J2340" s="3">
        <v>44825</v>
      </c>
      <c r="K2340" s="3">
        <v>44824</v>
      </c>
      <c r="M2340" s="8" t="str">
        <f>IFERROR(IF(I2340="Booked",VLOOKUP(K2340,'FIN CAL LOOKUP'!$A:$J,7,1),IF(I2340="Complete",VLOOKUP(J2340,'FIN CAL LOOKUP'!$A:$J,7,1),VLOOKUP(D2340,'FIN CAL LOOKUP'!$A:$J,7,1))),"Not Applicable")</f>
        <v>SEP, FY23</v>
      </c>
      <c r="N2340" s="8" t="str">
        <f>IFERROR(IF(I2340="Booked",VLOOKUP(K2340,'FIN CAL LOOKUP'!$A:$J,10,1),IF(I2340="Complete",VLOOKUP(J2340,'FIN CAL LOOKUP'!$A:$J,10,1),VLOOKUP(D2340,'FIN CAL LOOKUP'!$A:$J,10,1))),"Not Applicable")</f>
        <v>Q1, FY23</v>
      </c>
    </row>
    <row r="2341" spans="1:14" x14ac:dyDescent="0.25">
      <c r="A2341" t="s">
        <v>12</v>
      </c>
      <c r="B2341" t="s">
        <v>51</v>
      </c>
      <c r="C2341" t="s">
        <v>14</v>
      </c>
      <c r="D2341" s="3">
        <v>44753</v>
      </c>
      <c r="E2341" t="s">
        <v>530</v>
      </c>
      <c r="F2341" t="s">
        <v>531</v>
      </c>
      <c r="G2341" t="s">
        <v>532</v>
      </c>
      <c r="H2341" t="s">
        <v>1366</v>
      </c>
      <c r="I2341" t="s">
        <v>17</v>
      </c>
      <c r="J2341" s="3">
        <v>45411</v>
      </c>
      <c r="K2341" s="3">
        <v>45351</v>
      </c>
      <c r="M2341" s="8" t="str">
        <f>IFERROR(IF(I2341="Booked",VLOOKUP(K2341,'FIN CAL LOOKUP'!$A:$J,7,1),IF(I2341="Complete",VLOOKUP(J2341,'FIN CAL LOOKUP'!$A:$J,7,1),VLOOKUP(D2341,'FIN CAL LOOKUP'!$A:$J,7,1))),"Not Applicable")</f>
        <v>MAY, FY24</v>
      </c>
      <c r="N2341" s="8" t="str">
        <f>IFERROR(IF(I2341="Booked",VLOOKUP(K2341,'FIN CAL LOOKUP'!$A:$J,10,1),IF(I2341="Complete",VLOOKUP(J2341,'FIN CAL LOOKUP'!$A:$J,10,1),VLOOKUP(D2341,'FIN CAL LOOKUP'!$A:$J,10,1))),"Not Applicable")</f>
        <v>Q4, FY24</v>
      </c>
    </row>
    <row r="2342" spans="1:14" x14ac:dyDescent="0.25">
      <c r="A2342" t="s">
        <v>12</v>
      </c>
      <c r="B2342" t="s">
        <v>51</v>
      </c>
      <c r="C2342" t="s">
        <v>14</v>
      </c>
      <c r="D2342" s="3">
        <v>44753</v>
      </c>
      <c r="E2342" t="s">
        <v>530</v>
      </c>
      <c r="F2342" t="s">
        <v>531</v>
      </c>
      <c r="G2342" t="s">
        <v>532</v>
      </c>
      <c r="H2342" t="s">
        <v>1366</v>
      </c>
      <c r="I2342" t="s">
        <v>17</v>
      </c>
      <c r="J2342" s="3">
        <v>45770</v>
      </c>
      <c r="K2342" s="3">
        <v>45732</v>
      </c>
      <c r="M2342" s="8" t="str">
        <f>IFERROR(IF(I2342="Booked",VLOOKUP(K2342,'FIN CAL LOOKUP'!$A:$J,7,1),IF(I2342="Complete",VLOOKUP(J2342,'FIN CAL LOOKUP'!$A:$J,7,1),VLOOKUP(D2342,'FIN CAL LOOKUP'!$A:$J,7,1))),"Not Applicable")</f>
        <v>APR, FY25</v>
      </c>
      <c r="N2342" s="8" t="str">
        <f>IFERROR(IF(I2342="Booked",VLOOKUP(K2342,'FIN CAL LOOKUP'!$A:$J,10,1),IF(I2342="Complete",VLOOKUP(J2342,'FIN CAL LOOKUP'!$A:$J,10,1),VLOOKUP(D2342,'FIN CAL LOOKUP'!$A:$J,10,1))),"Not Applicable")</f>
        <v>Q4, FY25</v>
      </c>
    </row>
    <row r="2343" spans="1:14" x14ac:dyDescent="0.25">
      <c r="A2343" t="s">
        <v>12</v>
      </c>
      <c r="B2343" t="s">
        <v>51</v>
      </c>
      <c r="C2343" t="s">
        <v>14</v>
      </c>
      <c r="D2343" s="3">
        <v>44753</v>
      </c>
      <c r="E2343" t="s">
        <v>530</v>
      </c>
      <c r="F2343" t="s">
        <v>531</v>
      </c>
      <c r="G2343" t="s">
        <v>532</v>
      </c>
      <c r="H2343" t="s">
        <v>1367</v>
      </c>
      <c r="I2343" t="s">
        <v>17</v>
      </c>
      <c r="J2343" s="3">
        <v>45411</v>
      </c>
      <c r="K2343" s="3">
        <v>45351</v>
      </c>
      <c r="M2343" s="8" t="str">
        <f>IFERROR(IF(I2343="Booked",VLOOKUP(K2343,'FIN CAL LOOKUP'!$A:$J,7,1),IF(I2343="Complete",VLOOKUP(J2343,'FIN CAL LOOKUP'!$A:$J,7,1),VLOOKUP(D2343,'FIN CAL LOOKUP'!$A:$J,7,1))),"Not Applicable")</f>
        <v>MAY, FY24</v>
      </c>
      <c r="N2343" s="8" t="str">
        <f>IFERROR(IF(I2343="Booked",VLOOKUP(K2343,'FIN CAL LOOKUP'!$A:$J,10,1),IF(I2343="Complete",VLOOKUP(J2343,'FIN CAL LOOKUP'!$A:$J,10,1),VLOOKUP(D2343,'FIN CAL LOOKUP'!$A:$J,10,1))),"Not Applicable")</f>
        <v>Q4, FY24</v>
      </c>
    </row>
    <row r="2344" spans="1:14" x14ac:dyDescent="0.25">
      <c r="A2344" t="s">
        <v>12</v>
      </c>
      <c r="B2344" t="s">
        <v>51</v>
      </c>
      <c r="C2344" t="s">
        <v>14</v>
      </c>
      <c r="D2344" s="3">
        <v>44753</v>
      </c>
      <c r="E2344" t="s">
        <v>530</v>
      </c>
      <c r="F2344" t="s">
        <v>531</v>
      </c>
      <c r="G2344" t="s">
        <v>532</v>
      </c>
      <c r="H2344" t="s">
        <v>1367</v>
      </c>
      <c r="I2344" t="s">
        <v>17</v>
      </c>
      <c r="J2344" s="3">
        <v>45770</v>
      </c>
      <c r="K2344" s="3">
        <v>45732</v>
      </c>
      <c r="M2344" s="8" t="str">
        <f>IFERROR(IF(I2344="Booked",VLOOKUP(K2344,'FIN CAL LOOKUP'!$A:$J,7,1),IF(I2344="Complete",VLOOKUP(J2344,'FIN CAL LOOKUP'!$A:$J,7,1),VLOOKUP(D2344,'FIN CAL LOOKUP'!$A:$J,7,1))),"Not Applicable")</f>
        <v>APR, FY25</v>
      </c>
      <c r="N2344" s="8" t="str">
        <f>IFERROR(IF(I2344="Booked",VLOOKUP(K2344,'FIN CAL LOOKUP'!$A:$J,10,1),IF(I2344="Complete",VLOOKUP(J2344,'FIN CAL LOOKUP'!$A:$J,10,1),VLOOKUP(D2344,'FIN CAL LOOKUP'!$A:$J,10,1))),"Not Applicable")</f>
        <v>Q4, FY25</v>
      </c>
    </row>
    <row r="2345" spans="1:14" x14ac:dyDescent="0.25">
      <c r="A2345" t="s">
        <v>12</v>
      </c>
      <c r="B2345" t="s">
        <v>51</v>
      </c>
      <c r="C2345" t="s">
        <v>14</v>
      </c>
      <c r="D2345" s="3">
        <v>44753</v>
      </c>
      <c r="E2345" t="s">
        <v>530</v>
      </c>
      <c r="F2345" t="s">
        <v>531</v>
      </c>
      <c r="G2345" t="s">
        <v>532</v>
      </c>
      <c r="H2345" t="s">
        <v>1368</v>
      </c>
      <c r="I2345" t="s">
        <v>17</v>
      </c>
      <c r="J2345" s="3">
        <v>45411</v>
      </c>
      <c r="K2345" s="3">
        <v>45351</v>
      </c>
      <c r="M2345" s="8" t="str">
        <f>IFERROR(IF(I2345="Booked",VLOOKUP(K2345,'FIN CAL LOOKUP'!$A:$J,7,1),IF(I2345="Complete",VLOOKUP(J2345,'FIN CAL LOOKUP'!$A:$J,7,1),VLOOKUP(D2345,'FIN CAL LOOKUP'!$A:$J,7,1))),"Not Applicable")</f>
        <v>MAY, FY24</v>
      </c>
      <c r="N2345" s="8" t="str">
        <f>IFERROR(IF(I2345="Booked",VLOOKUP(K2345,'FIN CAL LOOKUP'!$A:$J,10,1),IF(I2345="Complete",VLOOKUP(J2345,'FIN CAL LOOKUP'!$A:$J,10,1),VLOOKUP(D2345,'FIN CAL LOOKUP'!$A:$J,10,1))),"Not Applicable")</f>
        <v>Q4, FY24</v>
      </c>
    </row>
    <row r="2346" spans="1:14" x14ac:dyDescent="0.25">
      <c r="A2346" t="s">
        <v>12</v>
      </c>
      <c r="B2346" t="s">
        <v>51</v>
      </c>
      <c r="C2346" t="s">
        <v>14</v>
      </c>
      <c r="D2346" s="3">
        <v>44753</v>
      </c>
      <c r="E2346" t="s">
        <v>530</v>
      </c>
      <c r="F2346" t="s">
        <v>531</v>
      </c>
      <c r="G2346" t="s">
        <v>532</v>
      </c>
      <c r="H2346" t="s">
        <v>1368</v>
      </c>
      <c r="I2346" t="s">
        <v>17</v>
      </c>
      <c r="J2346" s="3">
        <v>45770</v>
      </c>
      <c r="K2346" s="3">
        <v>45732</v>
      </c>
      <c r="M2346" s="8" t="str">
        <f>IFERROR(IF(I2346="Booked",VLOOKUP(K2346,'FIN CAL LOOKUP'!$A:$J,7,1),IF(I2346="Complete",VLOOKUP(J2346,'FIN CAL LOOKUP'!$A:$J,7,1),VLOOKUP(D2346,'FIN CAL LOOKUP'!$A:$J,7,1))),"Not Applicable")</f>
        <v>APR, FY25</v>
      </c>
      <c r="N2346" s="8" t="str">
        <f>IFERROR(IF(I2346="Booked",VLOOKUP(K2346,'FIN CAL LOOKUP'!$A:$J,10,1),IF(I2346="Complete",VLOOKUP(J2346,'FIN CAL LOOKUP'!$A:$J,10,1),VLOOKUP(D2346,'FIN CAL LOOKUP'!$A:$J,10,1))),"Not Applicable")</f>
        <v>Q4, FY25</v>
      </c>
    </row>
    <row r="2347" spans="1:14" x14ac:dyDescent="0.25">
      <c r="A2347" t="s">
        <v>12</v>
      </c>
      <c r="B2347" t="s">
        <v>51</v>
      </c>
      <c r="C2347" t="s">
        <v>14</v>
      </c>
      <c r="D2347" s="3">
        <v>44753</v>
      </c>
      <c r="E2347" t="s">
        <v>530</v>
      </c>
      <c r="F2347" t="s">
        <v>531</v>
      </c>
      <c r="G2347" t="s">
        <v>532</v>
      </c>
      <c r="H2347" t="s">
        <v>1369</v>
      </c>
      <c r="I2347" t="s">
        <v>17</v>
      </c>
      <c r="J2347" s="3">
        <v>45411</v>
      </c>
      <c r="K2347" s="3">
        <v>45351</v>
      </c>
      <c r="M2347" s="8" t="str">
        <f>IFERROR(IF(I2347="Booked",VLOOKUP(K2347,'FIN CAL LOOKUP'!$A:$J,7,1),IF(I2347="Complete",VLOOKUP(J2347,'FIN CAL LOOKUP'!$A:$J,7,1),VLOOKUP(D2347,'FIN CAL LOOKUP'!$A:$J,7,1))),"Not Applicable")</f>
        <v>MAY, FY24</v>
      </c>
      <c r="N2347" s="8" t="str">
        <f>IFERROR(IF(I2347="Booked",VLOOKUP(K2347,'FIN CAL LOOKUP'!$A:$J,10,1),IF(I2347="Complete",VLOOKUP(J2347,'FIN CAL LOOKUP'!$A:$J,10,1),VLOOKUP(D2347,'FIN CAL LOOKUP'!$A:$J,10,1))),"Not Applicable")</f>
        <v>Q4, FY24</v>
      </c>
    </row>
    <row r="2348" spans="1:14" x14ac:dyDescent="0.25">
      <c r="A2348" t="s">
        <v>12</v>
      </c>
      <c r="B2348" t="s">
        <v>51</v>
      </c>
      <c r="C2348" t="s">
        <v>14</v>
      </c>
      <c r="D2348" s="3">
        <v>44753</v>
      </c>
      <c r="E2348" t="s">
        <v>530</v>
      </c>
      <c r="F2348" t="s">
        <v>531</v>
      </c>
      <c r="G2348" t="s">
        <v>532</v>
      </c>
      <c r="H2348" t="s">
        <v>1369</v>
      </c>
      <c r="I2348" t="s">
        <v>17</v>
      </c>
      <c r="J2348" s="3">
        <v>45770</v>
      </c>
      <c r="K2348" s="3">
        <v>45732</v>
      </c>
      <c r="M2348" s="8" t="str">
        <f>IFERROR(IF(I2348="Booked",VLOOKUP(K2348,'FIN CAL LOOKUP'!$A:$J,7,1),IF(I2348="Complete",VLOOKUP(J2348,'FIN CAL LOOKUP'!$A:$J,7,1),VLOOKUP(D2348,'FIN CAL LOOKUP'!$A:$J,7,1))),"Not Applicable")</f>
        <v>APR, FY25</v>
      </c>
      <c r="N2348" s="8" t="str">
        <f>IFERROR(IF(I2348="Booked",VLOOKUP(K2348,'FIN CAL LOOKUP'!$A:$J,10,1),IF(I2348="Complete",VLOOKUP(J2348,'FIN CAL LOOKUP'!$A:$J,10,1),VLOOKUP(D2348,'FIN CAL LOOKUP'!$A:$J,10,1))),"Not Applicable")</f>
        <v>Q4, FY25</v>
      </c>
    </row>
    <row r="2349" spans="1:14" x14ac:dyDescent="0.25">
      <c r="A2349" t="s">
        <v>12</v>
      </c>
      <c r="B2349" t="s">
        <v>51</v>
      </c>
      <c r="C2349" t="s">
        <v>14</v>
      </c>
      <c r="D2349" s="3">
        <v>44753</v>
      </c>
      <c r="E2349" t="s">
        <v>530</v>
      </c>
      <c r="F2349" t="s">
        <v>531</v>
      </c>
      <c r="G2349" t="s">
        <v>532</v>
      </c>
      <c r="H2349" t="s">
        <v>1370</v>
      </c>
      <c r="I2349" t="s">
        <v>17</v>
      </c>
      <c r="J2349" s="3">
        <v>45411</v>
      </c>
      <c r="K2349" s="3">
        <v>45351</v>
      </c>
      <c r="M2349" s="8" t="str">
        <f>IFERROR(IF(I2349="Booked",VLOOKUP(K2349,'FIN CAL LOOKUP'!$A:$J,7,1),IF(I2349="Complete",VLOOKUP(J2349,'FIN CAL LOOKUP'!$A:$J,7,1),VLOOKUP(D2349,'FIN CAL LOOKUP'!$A:$J,7,1))),"Not Applicable")</f>
        <v>MAY, FY24</v>
      </c>
      <c r="N2349" s="8" t="str">
        <f>IFERROR(IF(I2349="Booked",VLOOKUP(K2349,'FIN CAL LOOKUP'!$A:$J,10,1),IF(I2349="Complete",VLOOKUP(J2349,'FIN CAL LOOKUP'!$A:$J,10,1),VLOOKUP(D2349,'FIN CAL LOOKUP'!$A:$J,10,1))),"Not Applicable")</f>
        <v>Q4, FY24</v>
      </c>
    </row>
    <row r="2350" spans="1:14" x14ac:dyDescent="0.25">
      <c r="A2350" t="s">
        <v>12</v>
      </c>
      <c r="B2350" t="s">
        <v>51</v>
      </c>
      <c r="C2350" t="s">
        <v>14</v>
      </c>
      <c r="D2350" s="3">
        <v>44753</v>
      </c>
      <c r="E2350" t="s">
        <v>530</v>
      </c>
      <c r="F2350" t="s">
        <v>531</v>
      </c>
      <c r="G2350" t="s">
        <v>532</v>
      </c>
      <c r="H2350" t="s">
        <v>1370</v>
      </c>
      <c r="I2350" t="s">
        <v>17</v>
      </c>
      <c r="J2350" s="3">
        <v>45770</v>
      </c>
      <c r="K2350" s="3">
        <v>45732</v>
      </c>
      <c r="M2350" s="8" t="str">
        <f>IFERROR(IF(I2350="Booked",VLOOKUP(K2350,'FIN CAL LOOKUP'!$A:$J,7,1),IF(I2350="Complete",VLOOKUP(J2350,'FIN CAL LOOKUP'!$A:$J,7,1),VLOOKUP(D2350,'FIN CAL LOOKUP'!$A:$J,7,1))),"Not Applicable")</f>
        <v>APR, FY25</v>
      </c>
      <c r="N2350" s="8" t="str">
        <f>IFERROR(IF(I2350="Booked",VLOOKUP(K2350,'FIN CAL LOOKUP'!$A:$J,10,1),IF(I2350="Complete",VLOOKUP(J2350,'FIN CAL LOOKUP'!$A:$J,10,1),VLOOKUP(D2350,'FIN CAL LOOKUP'!$A:$J,10,1))),"Not Applicable")</f>
        <v>Q4, FY25</v>
      </c>
    </row>
    <row r="2351" spans="1:14" x14ac:dyDescent="0.25">
      <c r="A2351" t="s">
        <v>12</v>
      </c>
      <c r="B2351" t="s">
        <v>51</v>
      </c>
      <c r="C2351" t="s">
        <v>14</v>
      </c>
      <c r="D2351" s="3">
        <v>44753</v>
      </c>
      <c r="E2351" t="s">
        <v>530</v>
      </c>
      <c r="F2351" t="s">
        <v>531</v>
      </c>
      <c r="G2351" t="s">
        <v>532</v>
      </c>
      <c r="H2351" t="s">
        <v>8</v>
      </c>
      <c r="I2351" t="s">
        <v>17</v>
      </c>
      <c r="J2351" s="3">
        <v>44762</v>
      </c>
      <c r="K2351" s="3">
        <v>44756</v>
      </c>
      <c r="M2351" s="8" t="str">
        <f>IFERROR(IF(I2351="Booked",VLOOKUP(K2351,'FIN CAL LOOKUP'!$A:$J,7,1),IF(I2351="Complete",VLOOKUP(J2351,'FIN CAL LOOKUP'!$A:$J,7,1),VLOOKUP(D2351,'FIN CAL LOOKUP'!$A:$J,7,1))),"Not Applicable")</f>
        <v>JUL, FY23</v>
      </c>
      <c r="N2351" s="8" t="str">
        <f>IFERROR(IF(I2351="Booked",VLOOKUP(K2351,'FIN CAL LOOKUP'!$A:$J,10,1),IF(I2351="Complete",VLOOKUP(J2351,'FIN CAL LOOKUP'!$A:$J,10,1),VLOOKUP(D2351,'FIN CAL LOOKUP'!$A:$J,10,1))),"Not Applicable")</f>
        <v>Q1, FY23</v>
      </c>
    </row>
    <row r="2352" spans="1:14" x14ac:dyDescent="0.25">
      <c r="A2352" t="s">
        <v>12</v>
      </c>
      <c r="B2352" t="s">
        <v>51</v>
      </c>
      <c r="C2352" t="s">
        <v>14</v>
      </c>
      <c r="D2352" s="3">
        <v>44753</v>
      </c>
      <c r="E2352" t="s">
        <v>530</v>
      </c>
      <c r="F2352" t="s">
        <v>531</v>
      </c>
      <c r="G2352" t="s">
        <v>532</v>
      </c>
      <c r="H2352" t="s">
        <v>9</v>
      </c>
      <c r="I2352" t="s">
        <v>17</v>
      </c>
      <c r="J2352" s="3">
        <v>44762</v>
      </c>
      <c r="K2352" s="3">
        <v>44756</v>
      </c>
      <c r="M2352" s="8" t="str">
        <f>IFERROR(IF(I2352="Booked",VLOOKUP(K2352,'FIN CAL LOOKUP'!$A:$J,7,1),IF(I2352="Complete",VLOOKUP(J2352,'FIN CAL LOOKUP'!$A:$J,7,1),VLOOKUP(D2352,'FIN CAL LOOKUP'!$A:$J,7,1))),"Not Applicable")</f>
        <v>JUL, FY23</v>
      </c>
      <c r="N2352" s="8" t="str">
        <f>IFERROR(IF(I2352="Booked",VLOOKUP(K2352,'FIN CAL LOOKUP'!$A:$J,10,1),IF(I2352="Complete",VLOOKUP(J2352,'FIN CAL LOOKUP'!$A:$J,10,1),VLOOKUP(D2352,'FIN CAL LOOKUP'!$A:$J,10,1))),"Not Applicable")</f>
        <v>Q1, FY23</v>
      </c>
    </row>
    <row r="2353" spans="1:14" x14ac:dyDescent="0.25">
      <c r="A2353" t="s">
        <v>12</v>
      </c>
      <c r="B2353" t="s">
        <v>51</v>
      </c>
      <c r="C2353" t="s">
        <v>14</v>
      </c>
      <c r="D2353" s="3">
        <v>44753</v>
      </c>
      <c r="E2353" t="s">
        <v>530</v>
      </c>
      <c r="F2353" t="s">
        <v>531</v>
      </c>
      <c r="G2353" t="s">
        <v>532</v>
      </c>
      <c r="H2353" t="s">
        <v>10</v>
      </c>
      <c r="I2353" t="s">
        <v>17</v>
      </c>
      <c r="J2353" s="3">
        <v>44762</v>
      </c>
      <c r="K2353" s="3">
        <v>44756</v>
      </c>
      <c r="M2353" s="8" t="str">
        <f>IFERROR(IF(I2353="Booked",VLOOKUP(K2353,'FIN CAL LOOKUP'!$A:$J,7,1),IF(I2353="Complete",VLOOKUP(J2353,'FIN CAL LOOKUP'!$A:$J,7,1),VLOOKUP(D2353,'FIN CAL LOOKUP'!$A:$J,7,1))),"Not Applicable")</f>
        <v>JUL, FY23</v>
      </c>
      <c r="N2353" s="8" t="str">
        <f>IFERROR(IF(I2353="Booked",VLOOKUP(K2353,'FIN CAL LOOKUP'!$A:$J,10,1),IF(I2353="Complete",VLOOKUP(J2353,'FIN CAL LOOKUP'!$A:$J,10,1),VLOOKUP(D2353,'FIN CAL LOOKUP'!$A:$J,10,1))),"Not Applicable")</f>
        <v>Q1, FY23</v>
      </c>
    </row>
    <row r="2354" spans="1:14" x14ac:dyDescent="0.25">
      <c r="A2354" t="s">
        <v>12</v>
      </c>
      <c r="B2354" t="s">
        <v>51</v>
      </c>
      <c r="C2354" t="s">
        <v>14</v>
      </c>
      <c r="D2354" s="3">
        <v>44753</v>
      </c>
      <c r="E2354" t="s">
        <v>530</v>
      </c>
      <c r="F2354" t="s">
        <v>531</v>
      </c>
      <c r="G2354" t="s">
        <v>532</v>
      </c>
      <c r="H2354" t="s">
        <v>10</v>
      </c>
      <c r="I2354" t="s">
        <v>17</v>
      </c>
      <c r="J2354" s="3">
        <v>44896</v>
      </c>
      <c r="K2354" s="3">
        <v>44837</v>
      </c>
      <c r="M2354" s="8" t="str">
        <f>IFERROR(IF(I2354="Booked",VLOOKUP(K2354,'FIN CAL LOOKUP'!$A:$J,7,1),IF(I2354="Complete",VLOOKUP(J2354,'FIN CAL LOOKUP'!$A:$J,7,1),VLOOKUP(D2354,'FIN CAL LOOKUP'!$A:$J,7,1))),"Not Applicable")</f>
        <v>DEC, FY23</v>
      </c>
      <c r="N2354" s="8" t="str">
        <f>IFERROR(IF(I2354="Booked",VLOOKUP(K2354,'FIN CAL LOOKUP'!$A:$J,10,1),IF(I2354="Complete",VLOOKUP(J2354,'FIN CAL LOOKUP'!$A:$J,10,1),VLOOKUP(D2354,'FIN CAL LOOKUP'!$A:$J,10,1))),"Not Applicable")</f>
        <v>Q2, FY23</v>
      </c>
    </row>
    <row r="2355" spans="1:14" x14ac:dyDescent="0.25">
      <c r="A2355" t="s">
        <v>12</v>
      </c>
      <c r="B2355" t="s">
        <v>51</v>
      </c>
      <c r="C2355" t="s">
        <v>14</v>
      </c>
      <c r="D2355" s="3">
        <v>44753</v>
      </c>
      <c r="E2355" t="s">
        <v>530</v>
      </c>
      <c r="F2355" t="s">
        <v>531</v>
      </c>
      <c r="G2355" t="s">
        <v>532</v>
      </c>
      <c r="H2355" t="s">
        <v>11</v>
      </c>
      <c r="I2355" t="s">
        <v>17</v>
      </c>
      <c r="J2355" s="3">
        <v>44762</v>
      </c>
      <c r="K2355" s="3">
        <v>44756</v>
      </c>
      <c r="M2355" s="8" t="str">
        <f>IFERROR(IF(I2355="Booked",VLOOKUP(K2355,'FIN CAL LOOKUP'!$A:$J,7,1),IF(I2355="Complete",VLOOKUP(J2355,'FIN CAL LOOKUP'!$A:$J,7,1),VLOOKUP(D2355,'FIN CAL LOOKUP'!$A:$J,7,1))),"Not Applicable")</f>
        <v>JUL, FY23</v>
      </c>
      <c r="N2355" s="8" t="str">
        <f>IFERROR(IF(I2355="Booked",VLOOKUP(K2355,'FIN CAL LOOKUP'!$A:$J,10,1),IF(I2355="Complete",VLOOKUP(J2355,'FIN CAL LOOKUP'!$A:$J,10,1),VLOOKUP(D2355,'FIN CAL LOOKUP'!$A:$J,10,1))),"Not Applicable")</f>
        <v>Q1, FY23</v>
      </c>
    </row>
    <row r="2356" spans="1:14" x14ac:dyDescent="0.25">
      <c r="A2356" t="s">
        <v>12</v>
      </c>
      <c r="B2356" t="s">
        <v>51</v>
      </c>
      <c r="C2356" t="s">
        <v>52</v>
      </c>
      <c r="D2356" s="3">
        <v>44753</v>
      </c>
      <c r="E2356" t="s">
        <v>533</v>
      </c>
      <c r="F2356" t="s">
        <v>534</v>
      </c>
      <c r="G2356" t="s">
        <v>306</v>
      </c>
      <c r="H2356" t="s">
        <v>192</v>
      </c>
      <c r="I2356" t="s">
        <v>17</v>
      </c>
      <c r="J2356" s="3">
        <v>44839</v>
      </c>
      <c r="K2356" s="3">
        <v>44837</v>
      </c>
      <c r="M2356" s="8" t="str">
        <f>IFERROR(IF(I2356="Booked",VLOOKUP(K2356,'FIN CAL LOOKUP'!$A:$J,7,1),IF(I2356="Complete",VLOOKUP(J2356,'FIN CAL LOOKUP'!$A:$J,7,1),VLOOKUP(D2356,'FIN CAL LOOKUP'!$A:$J,7,1))),"Not Applicable")</f>
        <v>OCT, FY23</v>
      </c>
      <c r="N2356" s="8" t="str">
        <f>IFERROR(IF(I2356="Booked",VLOOKUP(K2356,'FIN CAL LOOKUP'!$A:$J,10,1),IF(I2356="Complete",VLOOKUP(J2356,'FIN CAL LOOKUP'!$A:$J,10,1),VLOOKUP(D2356,'FIN CAL LOOKUP'!$A:$J,10,1))),"Not Applicable")</f>
        <v>Q2, FY23</v>
      </c>
    </row>
    <row r="2357" spans="1:14" x14ac:dyDescent="0.25">
      <c r="A2357" t="s">
        <v>12</v>
      </c>
      <c r="B2357" t="s">
        <v>51</v>
      </c>
      <c r="C2357" t="s">
        <v>52</v>
      </c>
      <c r="D2357" s="3">
        <v>44753</v>
      </c>
      <c r="E2357" t="s">
        <v>533</v>
      </c>
      <c r="F2357" t="s">
        <v>534</v>
      </c>
      <c r="G2357" t="s">
        <v>306</v>
      </c>
      <c r="H2357" t="s">
        <v>4</v>
      </c>
      <c r="I2357" t="s">
        <v>17</v>
      </c>
      <c r="J2357" s="3">
        <v>44838</v>
      </c>
      <c r="K2357" s="3">
        <v>44824</v>
      </c>
      <c r="M2357" s="8" t="str">
        <f>IFERROR(IF(I2357="Booked",VLOOKUP(K2357,'FIN CAL LOOKUP'!$A:$J,7,1),IF(I2357="Complete",VLOOKUP(J2357,'FIN CAL LOOKUP'!$A:$J,7,1),VLOOKUP(D2357,'FIN CAL LOOKUP'!$A:$J,7,1))),"Not Applicable")</f>
        <v>OCT, FY23</v>
      </c>
      <c r="N2357" s="8" t="str">
        <f>IFERROR(IF(I2357="Booked",VLOOKUP(K2357,'FIN CAL LOOKUP'!$A:$J,10,1),IF(I2357="Complete",VLOOKUP(J2357,'FIN CAL LOOKUP'!$A:$J,10,1),VLOOKUP(D2357,'FIN CAL LOOKUP'!$A:$J,10,1))),"Not Applicable")</f>
        <v>Q2, FY23</v>
      </c>
    </row>
    <row r="2358" spans="1:14" x14ac:dyDescent="0.25">
      <c r="A2358" t="s">
        <v>12</v>
      </c>
      <c r="B2358" t="s">
        <v>51</v>
      </c>
      <c r="C2358" t="s">
        <v>52</v>
      </c>
      <c r="D2358" s="3">
        <v>44753</v>
      </c>
      <c r="E2358" t="s">
        <v>533</v>
      </c>
      <c r="F2358" t="s">
        <v>534</v>
      </c>
      <c r="G2358" t="s">
        <v>306</v>
      </c>
      <c r="H2358" t="s">
        <v>7</v>
      </c>
      <c r="I2358" t="s">
        <v>17</v>
      </c>
      <c r="J2358" s="3">
        <v>44838</v>
      </c>
      <c r="K2358" s="3">
        <v>44824</v>
      </c>
      <c r="M2358" s="8" t="str">
        <f>IFERROR(IF(I2358="Booked",VLOOKUP(K2358,'FIN CAL LOOKUP'!$A:$J,7,1),IF(I2358="Complete",VLOOKUP(J2358,'FIN CAL LOOKUP'!$A:$J,7,1),VLOOKUP(D2358,'FIN CAL LOOKUP'!$A:$J,7,1))),"Not Applicable")</f>
        <v>OCT, FY23</v>
      </c>
      <c r="N2358" s="8" t="str">
        <f>IFERROR(IF(I2358="Booked",VLOOKUP(K2358,'FIN CAL LOOKUP'!$A:$J,10,1),IF(I2358="Complete",VLOOKUP(J2358,'FIN CAL LOOKUP'!$A:$J,10,1),VLOOKUP(D2358,'FIN CAL LOOKUP'!$A:$J,10,1))),"Not Applicable")</f>
        <v>Q2, FY23</v>
      </c>
    </row>
    <row r="2359" spans="1:14" x14ac:dyDescent="0.25">
      <c r="A2359" t="s">
        <v>12</v>
      </c>
      <c r="B2359" t="s">
        <v>51</v>
      </c>
      <c r="C2359" t="s">
        <v>52</v>
      </c>
      <c r="D2359" s="3">
        <v>44753</v>
      </c>
      <c r="E2359" t="s">
        <v>533</v>
      </c>
      <c r="F2359" t="s">
        <v>534</v>
      </c>
      <c r="G2359" t="s">
        <v>306</v>
      </c>
      <c r="H2359" t="s">
        <v>1366</v>
      </c>
      <c r="I2359" t="s">
        <v>5</v>
      </c>
      <c r="J2359" s="3"/>
      <c r="K2359" s="3">
        <v>45351</v>
      </c>
      <c r="M2359" s="8" t="str">
        <f>IFERROR(IF(I2359="Booked",VLOOKUP(K2359,'FIN CAL LOOKUP'!$A:$J,7,1),IF(I2359="Complete",VLOOKUP(J2359,'FIN CAL LOOKUP'!$A:$J,7,1),VLOOKUP(D2359,'FIN CAL LOOKUP'!$A:$J,7,1))),"Not Applicable")</f>
        <v>MAR, FY24</v>
      </c>
      <c r="N2359" s="8" t="str">
        <f>IFERROR(IF(I2359="Booked",VLOOKUP(K2359,'FIN CAL LOOKUP'!$A:$J,10,1),IF(I2359="Complete",VLOOKUP(J2359,'FIN CAL LOOKUP'!$A:$J,10,1),VLOOKUP(D2359,'FIN CAL LOOKUP'!$A:$J,10,1))),"Not Applicable")</f>
        <v>Q3, FY24</v>
      </c>
    </row>
    <row r="2360" spans="1:14" x14ac:dyDescent="0.25">
      <c r="A2360" t="s">
        <v>12</v>
      </c>
      <c r="B2360" t="s">
        <v>51</v>
      </c>
      <c r="C2360" t="s">
        <v>52</v>
      </c>
      <c r="D2360" s="3">
        <v>44753</v>
      </c>
      <c r="E2360" t="s">
        <v>533</v>
      </c>
      <c r="F2360" t="s">
        <v>534</v>
      </c>
      <c r="G2360" t="s">
        <v>306</v>
      </c>
      <c r="H2360" t="s">
        <v>1367</v>
      </c>
      <c r="I2360" t="s">
        <v>5</v>
      </c>
      <c r="J2360" s="3"/>
      <c r="K2360" s="3">
        <v>45351</v>
      </c>
      <c r="M2360" s="8" t="str">
        <f>IFERROR(IF(I2360="Booked",VLOOKUP(K2360,'FIN CAL LOOKUP'!$A:$J,7,1),IF(I2360="Complete",VLOOKUP(J2360,'FIN CAL LOOKUP'!$A:$J,7,1),VLOOKUP(D2360,'FIN CAL LOOKUP'!$A:$J,7,1))),"Not Applicable")</f>
        <v>MAR, FY24</v>
      </c>
      <c r="N2360" s="8" t="str">
        <f>IFERROR(IF(I2360="Booked",VLOOKUP(K2360,'FIN CAL LOOKUP'!$A:$J,10,1),IF(I2360="Complete",VLOOKUP(J2360,'FIN CAL LOOKUP'!$A:$J,10,1),VLOOKUP(D2360,'FIN CAL LOOKUP'!$A:$J,10,1))),"Not Applicable")</f>
        <v>Q3, FY24</v>
      </c>
    </row>
    <row r="2361" spans="1:14" x14ac:dyDescent="0.25">
      <c r="A2361" t="s">
        <v>12</v>
      </c>
      <c r="B2361" t="s">
        <v>51</v>
      </c>
      <c r="C2361" t="s">
        <v>52</v>
      </c>
      <c r="D2361" s="3">
        <v>44753</v>
      </c>
      <c r="E2361" t="s">
        <v>533</v>
      </c>
      <c r="F2361" t="s">
        <v>534</v>
      </c>
      <c r="G2361" t="s">
        <v>306</v>
      </c>
      <c r="H2361" t="s">
        <v>1368</v>
      </c>
      <c r="I2361" t="s">
        <v>5</v>
      </c>
      <c r="J2361" s="3"/>
      <c r="K2361" s="3">
        <v>45351</v>
      </c>
      <c r="M2361" s="8" t="str">
        <f>IFERROR(IF(I2361="Booked",VLOOKUP(K2361,'FIN CAL LOOKUP'!$A:$J,7,1),IF(I2361="Complete",VLOOKUP(J2361,'FIN CAL LOOKUP'!$A:$J,7,1),VLOOKUP(D2361,'FIN CAL LOOKUP'!$A:$J,7,1))),"Not Applicable")</f>
        <v>MAR, FY24</v>
      </c>
      <c r="N2361" s="8" t="str">
        <f>IFERROR(IF(I2361="Booked",VLOOKUP(K2361,'FIN CAL LOOKUP'!$A:$J,10,1),IF(I2361="Complete",VLOOKUP(J2361,'FIN CAL LOOKUP'!$A:$J,10,1),VLOOKUP(D2361,'FIN CAL LOOKUP'!$A:$J,10,1))),"Not Applicable")</f>
        <v>Q3, FY24</v>
      </c>
    </row>
    <row r="2362" spans="1:14" x14ac:dyDescent="0.25">
      <c r="A2362" t="s">
        <v>12</v>
      </c>
      <c r="B2362" t="s">
        <v>51</v>
      </c>
      <c r="C2362" t="s">
        <v>52</v>
      </c>
      <c r="D2362" s="3">
        <v>44753</v>
      </c>
      <c r="E2362" t="s">
        <v>533</v>
      </c>
      <c r="F2362" t="s">
        <v>534</v>
      </c>
      <c r="G2362" t="s">
        <v>306</v>
      </c>
      <c r="H2362" t="s">
        <v>1369</v>
      </c>
      <c r="I2362" t="s">
        <v>5</v>
      </c>
      <c r="J2362" s="3"/>
      <c r="K2362" s="3">
        <v>45351</v>
      </c>
      <c r="M2362" s="8" t="str">
        <f>IFERROR(IF(I2362="Booked",VLOOKUP(K2362,'FIN CAL LOOKUP'!$A:$J,7,1),IF(I2362="Complete",VLOOKUP(J2362,'FIN CAL LOOKUP'!$A:$J,7,1),VLOOKUP(D2362,'FIN CAL LOOKUP'!$A:$J,7,1))),"Not Applicable")</f>
        <v>MAR, FY24</v>
      </c>
      <c r="N2362" s="8" t="str">
        <f>IFERROR(IF(I2362="Booked",VLOOKUP(K2362,'FIN CAL LOOKUP'!$A:$J,10,1),IF(I2362="Complete",VLOOKUP(J2362,'FIN CAL LOOKUP'!$A:$J,10,1),VLOOKUP(D2362,'FIN CAL LOOKUP'!$A:$J,10,1))),"Not Applicable")</f>
        <v>Q3, FY24</v>
      </c>
    </row>
    <row r="2363" spans="1:14" x14ac:dyDescent="0.25">
      <c r="A2363" t="s">
        <v>12</v>
      </c>
      <c r="B2363" t="s">
        <v>51</v>
      </c>
      <c r="C2363" t="s">
        <v>52</v>
      </c>
      <c r="D2363" s="3">
        <v>44753</v>
      </c>
      <c r="E2363" t="s">
        <v>533</v>
      </c>
      <c r="F2363" t="s">
        <v>534</v>
      </c>
      <c r="G2363" t="s">
        <v>306</v>
      </c>
      <c r="H2363" t="s">
        <v>1370</v>
      </c>
      <c r="I2363" t="s">
        <v>5</v>
      </c>
      <c r="J2363" s="3"/>
      <c r="K2363" s="3">
        <v>45351</v>
      </c>
      <c r="M2363" s="8" t="str">
        <f>IFERROR(IF(I2363="Booked",VLOOKUP(K2363,'FIN CAL LOOKUP'!$A:$J,7,1),IF(I2363="Complete",VLOOKUP(J2363,'FIN CAL LOOKUP'!$A:$J,7,1),VLOOKUP(D2363,'FIN CAL LOOKUP'!$A:$J,7,1))),"Not Applicable")</f>
        <v>MAR, FY24</v>
      </c>
      <c r="N2363" s="8" t="str">
        <f>IFERROR(IF(I2363="Booked",VLOOKUP(K2363,'FIN CAL LOOKUP'!$A:$J,10,1),IF(I2363="Complete",VLOOKUP(J2363,'FIN CAL LOOKUP'!$A:$J,10,1),VLOOKUP(D2363,'FIN CAL LOOKUP'!$A:$J,10,1))),"Not Applicable")</f>
        <v>Q3, FY24</v>
      </c>
    </row>
    <row r="2364" spans="1:14" x14ac:dyDescent="0.25">
      <c r="A2364" t="s">
        <v>12</v>
      </c>
      <c r="B2364" t="s">
        <v>51</v>
      </c>
      <c r="C2364" t="s">
        <v>52</v>
      </c>
      <c r="D2364" s="3">
        <v>44753</v>
      </c>
      <c r="E2364" t="s">
        <v>533</v>
      </c>
      <c r="F2364" t="s">
        <v>534</v>
      </c>
      <c r="G2364" t="s">
        <v>306</v>
      </c>
      <c r="H2364" t="s">
        <v>8</v>
      </c>
      <c r="I2364" t="s">
        <v>17</v>
      </c>
      <c r="J2364" s="3">
        <v>44760</v>
      </c>
      <c r="K2364" s="3">
        <v>44734</v>
      </c>
      <c r="M2364" s="8" t="str">
        <f>IFERROR(IF(I2364="Booked",VLOOKUP(K2364,'FIN CAL LOOKUP'!$A:$J,7,1),IF(I2364="Complete",VLOOKUP(J2364,'FIN CAL LOOKUP'!$A:$J,7,1),VLOOKUP(D2364,'FIN CAL LOOKUP'!$A:$J,7,1))),"Not Applicable")</f>
        <v>JUL, FY23</v>
      </c>
      <c r="N2364" s="8" t="str">
        <f>IFERROR(IF(I2364="Booked",VLOOKUP(K2364,'FIN CAL LOOKUP'!$A:$J,10,1),IF(I2364="Complete",VLOOKUP(J2364,'FIN CAL LOOKUP'!$A:$J,10,1),VLOOKUP(D2364,'FIN CAL LOOKUP'!$A:$J,10,1))),"Not Applicable")</f>
        <v>Q1, FY23</v>
      </c>
    </row>
    <row r="2365" spans="1:14" x14ac:dyDescent="0.25">
      <c r="A2365" t="s">
        <v>12</v>
      </c>
      <c r="B2365" t="s">
        <v>51</v>
      </c>
      <c r="C2365" t="s">
        <v>52</v>
      </c>
      <c r="D2365" s="3">
        <v>44753</v>
      </c>
      <c r="E2365" t="s">
        <v>533</v>
      </c>
      <c r="F2365" t="s">
        <v>534</v>
      </c>
      <c r="G2365" t="s">
        <v>306</v>
      </c>
      <c r="H2365" t="s">
        <v>9</v>
      </c>
      <c r="I2365" t="s">
        <v>17</v>
      </c>
      <c r="J2365" s="3">
        <v>44764</v>
      </c>
      <c r="K2365" s="3">
        <v>44735</v>
      </c>
      <c r="M2365" s="8" t="str">
        <f>IFERROR(IF(I2365="Booked",VLOOKUP(K2365,'FIN CAL LOOKUP'!$A:$J,7,1),IF(I2365="Complete",VLOOKUP(J2365,'FIN CAL LOOKUP'!$A:$J,7,1),VLOOKUP(D2365,'FIN CAL LOOKUP'!$A:$J,7,1))),"Not Applicable")</f>
        <v>JUL, FY23</v>
      </c>
      <c r="N2365" s="8" t="str">
        <f>IFERROR(IF(I2365="Booked",VLOOKUP(K2365,'FIN CAL LOOKUP'!$A:$J,10,1),IF(I2365="Complete",VLOOKUP(J2365,'FIN CAL LOOKUP'!$A:$J,10,1),VLOOKUP(D2365,'FIN CAL LOOKUP'!$A:$J,10,1))),"Not Applicable")</f>
        <v>Q1, FY23</v>
      </c>
    </row>
    <row r="2366" spans="1:14" x14ac:dyDescent="0.25">
      <c r="A2366" t="s">
        <v>12</v>
      </c>
      <c r="B2366" t="s">
        <v>51</v>
      </c>
      <c r="C2366" t="s">
        <v>52</v>
      </c>
      <c r="D2366" s="3">
        <v>44753</v>
      </c>
      <c r="E2366" t="s">
        <v>533</v>
      </c>
      <c r="F2366" t="s">
        <v>534</v>
      </c>
      <c r="G2366" t="s">
        <v>306</v>
      </c>
      <c r="H2366" t="s">
        <v>10</v>
      </c>
      <c r="I2366" t="s">
        <v>17</v>
      </c>
      <c r="J2366" s="3">
        <v>44760</v>
      </c>
      <c r="K2366" s="3">
        <v>44734</v>
      </c>
      <c r="M2366" s="8" t="str">
        <f>IFERROR(IF(I2366="Booked",VLOOKUP(K2366,'FIN CAL LOOKUP'!$A:$J,7,1),IF(I2366="Complete",VLOOKUP(J2366,'FIN CAL LOOKUP'!$A:$J,7,1),VLOOKUP(D2366,'FIN CAL LOOKUP'!$A:$J,7,1))),"Not Applicable")</f>
        <v>JUL, FY23</v>
      </c>
      <c r="N2366" s="8" t="str">
        <f>IFERROR(IF(I2366="Booked",VLOOKUP(K2366,'FIN CAL LOOKUP'!$A:$J,10,1),IF(I2366="Complete",VLOOKUP(J2366,'FIN CAL LOOKUP'!$A:$J,10,1),VLOOKUP(D2366,'FIN CAL LOOKUP'!$A:$J,10,1))),"Not Applicable")</f>
        <v>Q1, FY23</v>
      </c>
    </row>
    <row r="2367" spans="1:14" x14ac:dyDescent="0.25">
      <c r="A2367" t="s">
        <v>12</v>
      </c>
      <c r="B2367" t="s">
        <v>51</v>
      </c>
      <c r="C2367" t="s">
        <v>52</v>
      </c>
      <c r="D2367" s="3">
        <v>44753</v>
      </c>
      <c r="E2367" t="s">
        <v>533</v>
      </c>
      <c r="F2367" t="s">
        <v>534</v>
      </c>
      <c r="G2367" t="s">
        <v>306</v>
      </c>
      <c r="H2367" t="s">
        <v>11</v>
      </c>
      <c r="I2367" t="s">
        <v>17</v>
      </c>
      <c r="J2367" s="3">
        <v>44760</v>
      </c>
      <c r="K2367" s="3">
        <v>44734</v>
      </c>
      <c r="M2367" s="8" t="str">
        <f>IFERROR(IF(I2367="Booked",VLOOKUP(K2367,'FIN CAL LOOKUP'!$A:$J,7,1),IF(I2367="Complete",VLOOKUP(J2367,'FIN CAL LOOKUP'!$A:$J,7,1),VLOOKUP(D2367,'FIN CAL LOOKUP'!$A:$J,7,1))),"Not Applicable")</f>
        <v>JUL, FY23</v>
      </c>
      <c r="N2367" s="8" t="str">
        <f>IFERROR(IF(I2367="Booked",VLOOKUP(K2367,'FIN CAL LOOKUP'!$A:$J,10,1),IF(I2367="Complete",VLOOKUP(J2367,'FIN CAL LOOKUP'!$A:$J,10,1),VLOOKUP(D2367,'FIN CAL LOOKUP'!$A:$J,10,1))),"Not Applicable")</f>
        <v>Q1, FY23</v>
      </c>
    </row>
    <row r="2368" spans="1:14" x14ac:dyDescent="0.25">
      <c r="A2368" t="s">
        <v>30</v>
      </c>
      <c r="B2368" t="s">
        <v>339</v>
      </c>
      <c r="C2368" t="s">
        <v>32</v>
      </c>
      <c r="D2368" s="3">
        <v>44746</v>
      </c>
      <c r="E2368" t="s">
        <v>536</v>
      </c>
      <c r="F2368" t="s">
        <v>537</v>
      </c>
      <c r="G2368" t="s">
        <v>1557</v>
      </c>
      <c r="H2368" t="s">
        <v>4</v>
      </c>
      <c r="I2368" t="s">
        <v>17</v>
      </c>
      <c r="J2368" s="3">
        <v>44901</v>
      </c>
      <c r="K2368" s="3">
        <v>44824</v>
      </c>
      <c r="M2368" s="8" t="str">
        <f>IFERROR(IF(I2368="Booked",VLOOKUP(K2368,'FIN CAL LOOKUP'!$A:$J,7,1),IF(I2368="Complete",VLOOKUP(J2368,'FIN CAL LOOKUP'!$A:$J,7,1),VLOOKUP(D2368,'FIN CAL LOOKUP'!$A:$J,7,1))),"Not Applicable")</f>
        <v>DEC, FY23</v>
      </c>
      <c r="N2368" s="8" t="str">
        <f>IFERROR(IF(I2368="Booked",VLOOKUP(K2368,'FIN CAL LOOKUP'!$A:$J,10,1),IF(I2368="Complete",VLOOKUP(J2368,'FIN CAL LOOKUP'!$A:$J,10,1),VLOOKUP(D2368,'FIN CAL LOOKUP'!$A:$J,10,1))),"Not Applicable")</f>
        <v>Q2, FY23</v>
      </c>
    </row>
    <row r="2369" spans="1:14" x14ac:dyDescent="0.25">
      <c r="A2369" t="s">
        <v>30</v>
      </c>
      <c r="B2369" t="s">
        <v>339</v>
      </c>
      <c r="C2369" t="s">
        <v>32</v>
      </c>
      <c r="D2369" s="3">
        <v>44746</v>
      </c>
      <c r="E2369" t="s">
        <v>536</v>
      </c>
      <c r="F2369" t="s">
        <v>537</v>
      </c>
      <c r="G2369" t="s">
        <v>1557</v>
      </c>
      <c r="H2369" t="s">
        <v>7</v>
      </c>
      <c r="I2369" t="s">
        <v>17</v>
      </c>
      <c r="J2369" s="3">
        <v>44901</v>
      </c>
      <c r="K2369" s="3">
        <v>44824</v>
      </c>
      <c r="M2369" s="8" t="str">
        <f>IFERROR(IF(I2369="Booked",VLOOKUP(K2369,'FIN CAL LOOKUP'!$A:$J,7,1),IF(I2369="Complete",VLOOKUP(J2369,'FIN CAL LOOKUP'!$A:$J,7,1),VLOOKUP(D2369,'FIN CAL LOOKUP'!$A:$J,7,1))),"Not Applicable")</f>
        <v>DEC, FY23</v>
      </c>
      <c r="N2369" s="8" t="str">
        <f>IFERROR(IF(I2369="Booked",VLOOKUP(K2369,'FIN CAL LOOKUP'!$A:$J,10,1),IF(I2369="Complete",VLOOKUP(J2369,'FIN CAL LOOKUP'!$A:$J,10,1),VLOOKUP(D2369,'FIN CAL LOOKUP'!$A:$J,10,1))),"Not Applicable")</f>
        <v>Q2, FY23</v>
      </c>
    </row>
    <row r="2370" spans="1:14" x14ac:dyDescent="0.25">
      <c r="A2370" t="s">
        <v>30</v>
      </c>
      <c r="B2370" t="s">
        <v>339</v>
      </c>
      <c r="C2370" t="s">
        <v>32</v>
      </c>
      <c r="D2370" s="3">
        <v>44746</v>
      </c>
      <c r="E2370" t="s">
        <v>536</v>
      </c>
      <c r="F2370" t="s">
        <v>537</v>
      </c>
      <c r="G2370" t="s">
        <v>1557</v>
      </c>
      <c r="H2370" t="s">
        <v>1366</v>
      </c>
      <c r="I2370" t="s">
        <v>17</v>
      </c>
      <c r="J2370" s="3">
        <v>45376</v>
      </c>
      <c r="K2370" s="3">
        <v>45351</v>
      </c>
      <c r="M2370" s="8" t="str">
        <f>IFERROR(IF(I2370="Booked",VLOOKUP(K2370,'FIN CAL LOOKUP'!$A:$J,7,1),IF(I2370="Complete",VLOOKUP(J2370,'FIN CAL LOOKUP'!$A:$J,7,1),VLOOKUP(D2370,'FIN CAL LOOKUP'!$A:$J,7,1))),"Not Applicable")</f>
        <v>APR, FY24</v>
      </c>
      <c r="N2370" s="8" t="str">
        <f>IFERROR(IF(I2370="Booked",VLOOKUP(K2370,'FIN CAL LOOKUP'!$A:$J,10,1),IF(I2370="Complete",VLOOKUP(J2370,'FIN CAL LOOKUP'!$A:$J,10,1),VLOOKUP(D2370,'FIN CAL LOOKUP'!$A:$J,10,1))),"Not Applicable")</f>
        <v>Q4, FY24</v>
      </c>
    </row>
    <row r="2371" spans="1:14" x14ac:dyDescent="0.25">
      <c r="A2371" t="s">
        <v>30</v>
      </c>
      <c r="B2371" t="s">
        <v>339</v>
      </c>
      <c r="C2371" t="s">
        <v>32</v>
      </c>
      <c r="D2371" s="3">
        <v>44746</v>
      </c>
      <c r="E2371" t="s">
        <v>536</v>
      </c>
      <c r="F2371" t="s">
        <v>537</v>
      </c>
      <c r="G2371" t="s">
        <v>1557</v>
      </c>
      <c r="H2371" t="s">
        <v>1367</v>
      </c>
      <c r="I2371" t="s">
        <v>17</v>
      </c>
      <c r="J2371" s="3">
        <v>45376</v>
      </c>
      <c r="K2371" s="3">
        <v>45351</v>
      </c>
      <c r="M2371" s="8" t="str">
        <f>IFERROR(IF(I2371="Booked",VLOOKUP(K2371,'FIN CAL LOOKUP'!$A:$J,7,1),IF(I2371="Complete",VLOOKUP(J2371,'FIN CAL LOOKUP'!$A:$J,7,1),VLOOKUP(D2371,'FIN CAL LOOKUP'!$A:$J,7,1))),"Not Applicable")</f>
        <v>APR, FY24</v>
      </c>
      <c r="N2371" s="8" t="str">
        <f>IFERROR(IF(I2371="Booked",VLOOKUP(K2371,'FIN CAL LOOKUP'!$A:$J,10,1),IF(I2371="Complete",VLOOKUP(J2371,'FIN CAL LOOKUP'!$A:$J,10,1),VLOOKUP(D2371,'FIN CAL LOOKUP'!$A:$J,10,1))),"Not Applicable")</f>
        <v>Q4, FY24</v>
      </c>
    </row>
    <row r="2372" spans="1:14" x14ac:dyDescent="0.25">
      <c r="A2372" t="s">
        <v>30</v>
      </c>
      <c r="B2372" t="s">
        <v>339</v>
      </c>
      <c r="C2372" t="s">
        <v>32</v>
      </c>
      <c r="D2372" s="3">
        <v>44746</v>
      </c>
      <c r="E2372" t="s">
        <v>536</v>
      </c>
      <c r="F2372" t="s">
        <v>537</v>
      </c>
      <c r="G2372" t="s">
        <v>1557</v>
      </c>
      <c r="H2372" t="s">
        <v>1368</v>
      </c>
      <c r="I2372" t="s">
        <v>17</v>
      </c>
      <c r="J2372" s="3">
        <v>45376</v>
      </c>
      <c r="K2372" s="3">
        <v>45351</v>
      </c>
      <c r="M2372" s="8" t="str">
        <f>IFERROR(IF(I2372="Booked",VLOOKUP(K2372,'FIN CAL LOOKUP'!$A:$J,7,1),IF(I2372="Complete",VLOOKUP(J2372,'FIN CAL LOOKUP'!$A:$J,7,1),VLOOKUP(D2372,'FIN CAL LOOKUP'!$A:$J,7,1))),"Not Applicable")</f>
        <v>APR, FY24</v>
      </c>
      <c r="N2372" s="8" t="str">
        <f>IFERROR(IF(I2372="Booked",VLOOKUP(K2372,'FIN CAL LOOKUP'!$A:$J,10,1),IF(I2372="Complete",VLOOKUP(J2372,'FIN CAL LOOKUP'!$A:$J,10,1),VLOOKUP(D2372,'FIN CAL LOOKUP'!$A:$J,10,1))),"Not Applicable")</f>
        <v>Q4, FY24</v>
      </c>
    </row>
    <row r="2373" spans="1:14" x14ac:dyDescent="0.25">
      <c r="A2373" t="s">
        <v>30</v>
      </c>
      <c r="B2373" t="s">
        <v>339</v>
      </c>
      <c r="C2373" t="s">
        <v>32</v>
      </c>
      <c r="D2373" s="3">
        <v>44746</v>
      </c>
      <c r="E2373" t="s">
        <v>536</v>
      </c>
      <c r="F2373" t="s">
        <v>537</v>
      </c>
      <c r="G2373" t="s">
        <v>1557</v>
      </c>
      <c r="H2373" t="s">
        <v>1369</v>
      </c>
      <c r="I2373" t="s">
        <v>17</v>
      </c>
      <c r="J2373" s="3">
        <v>45376</v>
      </c>
      <c r="K2373" s="3">
        <v>45351</v>
      </c>
      <c r="M2373" s="8" t="str">
        <f>IFERROR(IF(I2373="Booked",VLOOKUP(K2373,'FIN CAL LOOKUP'!$A:$J,7,1),IF(I2373="Complete",VLOOKUP(J2373,'FIN CAL LOOKUP'!$A:$J,7,1),VLOOKUP(D2373,'FIN CAL LOOKUP'!$A:$J,7,1))),"Not Applicable")</f>
        <v>APR, FY24</v>
      </c>
      <c r="N2373" s="8" t="str">
        <f>IFERROR(IF(I2373="Booked",VLOOKUP(K2373,'FIN CAL LOOKUP'!$A:$J,10,1),IF(I2373="Complete",VLOOKUP(J2373,'FIN CAL LOOKUP'!$A:$J,10,1),VLOOKUP(D2373,'FIN CAL LOOKUP'!$A:$J,10,1))),"Not Applicable")</f>
        <v>Q4, FY24</v>
      </c>
    </row>
    <row r="2374" spans="1:14" x14ac:dyDescent="0.25">
      <c r="A2374" t="s">
        <v>30</v>
      </c>
      <c r="B2374" t="s">
        <v>339</v>
      </c>
      <c r="C2374" t="s">
        <v>32</v>
      </c>
      <c r="D2374" s="3">
        <v>44746</v>
      </c>
      <c r="E2374" t="s">
        <v>536</v>
      </c>
      <c r="F2374" t="s">
        <v>537</v>
      </c>
      <c r="G2374" t="s">
        <v>1557</v>
      </c>
      <c r="H2374" t="s">
        <v>1370</v>
      </c>
      <c r="I2374" t="s">
        <v>17</v>
      </c>
      <c r="J2374" s="3">
        <v>45376</v>
      </c>
      <c r="K2374" s="3">
        <v>45351</v>
      </c>
      <c r="M2374" s="8" t="str">
        <f>IFERROR(IF(I2374="Booked",VLOOKUP(K2374,'FIN CAL LOOKUP'!$A:$J,7,1),IF(I2374="Complete",VLOOKUP(J2374,'FIN CAL LOOKUP'!$A:$J,7,1),VLOOKUP(D2374,'FIN CAL LOOKUP'!$A:$J,7,1))),"Not Applicable")</f>
        <v>APR, FY24</v>
      </c>
      <c r="N2374" s="8" t="str">
        <f>IFERROR(IF(I2374="Booked",VLOOKUP(K2374,'FIN CAL LOOKUP'!$A:$J,10,1),IF(I2374="Complete",VLOOKUP(J2374,'FIN CAL LOOKUP'!$A:$J,10,1),VLOOKUP(D2374,'FIN CAL LOOKUP'!$A:$J,10,1))),"Not Applicable")</f>
        <v>Q4, FY24</v>
      </c>
    </row>
    <row r="2375" spans="1:14" x14ac:dyDescent="0.25">
      <c r="A2375" t="s">
        <v>30</v>
      </c>
      <c r="B2375" t="s">
        <v>339</v>
      </c>
      <c r="C2375" t="s">
        <v>32</v>
      </c>
      <c r="D2375" s="3">
        <v>44746</v>
      </c>
      <c r="E2375" t="s">
        <v>536</v>
      </c>
      <c r="F2375" t="s">
        <v>537</v>
      </c>
      <c r="G2375" t="s">
        <v>1557</v>
      </c>
      <c r="H2375" t="s">
        <v>8</v>
      </c>
      <c r="I2375" t="s">
        <v>17</v>
      </c>
      <c r="J2375" s="3">
        <v>44746</v>
      </c>
      <c r="K2375" s="3">
        <v>44719</v>
      </c>
      <c r="M2375" s="8" t="str">
        <f>IFERROR(IF(I2375="Booked",VLOOKUP(K2375,'FIN CAL LOOKUP'!$A:$J,7,1),IF(I2375="Complete",VLOOKUP(J2375,'FIN CAL LOOKUP'!$A:$J,7,1),VLOOKUP(D2375,'FIN CAL LOOKUP'!$A:$J,7,1))),"Not Applicable")</f>
        <v>JUL, FY23</v>
      </c>
      <c r="N2375" s="8" t="str">
        <f>IFERROR(IF(I2375="Booked",VLOOKUP(K2375,'FIN CAL LOOKUP'!$A:$J,10,1),IF(I2375="Complete",VLOOKUP(J2375,'FIN CAL LOOKUP'!$A:$J,10,1),VLOOKUP(D2375,'FIN CAL LOOKUP'!$A:$J,10,1))),"Not Applicable")</f>
        <v>Q1, FY23</v>
      </c>
    </row>
    <row r="2376" spans="1:14" x14ac:dyDescent="0.25">
      <c r="A2376" t="s">
        <v>30</v>
      </c>
      <c r="B2376" t="s">
        <v>339</v>
      </c>
      <c r="C2376" t="s">
        <v>32</v>
      </c>
      <c r="D2376" s="3">
        <v>44746</v>
      </c>
      <c r="E2376" t="s">
        <v>536</v>
      </c>
      <c r="F2376" t="s">
        <v>537</v>
      </c>
      <c r="G2376" t="s">
        <v>1557</v>
      </c>
      <c r="H2376" t="s">
        <v>9</v>
      </c>
      <c r="I2376" t="s">
        <v>17</v>
      </c>
      <c r="J2376" s="3">
        <v>44746</v>
      </c>
      <c r="K2376" s="3">
        <v>44735</v>
      </c>
      <c r="M2376" s="8" t="str">
        <f>IFERROR(IF(I2376="Booked",VLOOKUP(K2376,'FIN CAL LOOKUP'!$A:$J,7,1),IF(I2376="Complete",VLOOKUP(J2376,'FIN CAL LOOKUP'!$A:$J,7,1),VLOOKUP(D2376,'FIN CAL LOOKUP'!$A:$J,7,1))),"Not Applicable")</f>
        <v>JUL, FY23</v>
      </c>
      <c r="N2376" s="8" t="str">
        <f>IFERROR(IF(I2376="Booked",VLOOKUP(K2376,'FIN CAL LOOKUP'!$A:$J,10,1),IF(I2376="Complete",VLOOKUP(J2376,'FIN CAL LOOKUP'!$A:$J,10,1),VLOOKUP(D2376,'FIN CAL LOOKUP'!$A:$J,10,1))),"Not Applicable")</f>
        <v>Q1, FY23</v>
      </c>
    </row>
    <row r="2377" spans="1:14" x14ac:dyDescent="0.25">
      <c r="A2377" t="s">
        <v>30</v>
      </c>
      <c r="B2377" t="s">
        <v>339</v>
      </c>
      <c r="C2377" t="s">
        <v>32</v>
      </c>
      <c r="D2377" s="3">
        <v>44746</v>
      </c>
      <c r="E2377" t="s">
        <v>536</v>
      </c>
      <c r="F2377" t="s">
        <v>537</v>
      </c>
      <c r="G2377" t="s">
        <v>1557</v>
      </c>
      <c r="H2377" t="s">
        <v>10</v>
      </c>
      <c r="I2377" t="s">
        <v>17</v>
      </c>
      <c r="J2377" s="3">
        <v>44746</v>
      </c>
      <c r="K2377" s="3">
        <v>44719</v>
      </c>
      <c r="M2377" s="8" t="str">
        <f>IFERROR(IF(I2377="Booked",VLOOKUP(K2377,'FIN CAL LOOKUP'!$A:$J,7,1),IF(I2377="Complete",VLOOKUP(J2377,'FIN CAL LOOKUP'!$A:$J,7,1),VLOOKUP(D2377,'FIN CAL LOOKUP'!$A:$J,7,1))),"Not Applicable")</f>
        <v>JUL, FY23</v>
      </c>
      <c r="N2377" s="8" t="str">
        <f>IFERROR(IF(I2377="Booked",VLOOKUP(K2377,'FIN CAL LOOKUP'!$A:$J,10,1),IF(I2377="Complete",VLOOKUP(J2377,'FIN CAL LOOKUP'!$A:$J,10,1),VLOOKUP(D2377,'FIN CAL LOOKUP'!$A:$J,10,1))),"Not Applicable")</f>
        <v>Q1, FY23</v>
      </c>
    </row>
    <row r="2378" spans="1:14" x14ac:dyDescent="0.25">
      <c r="A2378" t="s">
        <v>30</v>
      </c>
      <c r="B2378" t="s">
        <v>339</v>
      </c>
      <c r="C2378" t="s">
        <v>32</v>
      </c>
      <c r="D2378" s="3">
        <v>44746</v>
      </c>
      <c r="E2378" t="s">
        <v>536</v>
      </c>
      <c r="F2378" t="s">
        <v>537</v>
      </c>
      <c r="G2378" t="s">
        <v>1557</v>
      </c>
      <c r="H2378" t="s">
        <v>11</v>
      </c>
      <c r="I2378" t="s">
        <v>17</v>
      </c>
      <c r="J2378" s="3">
        <v>44746</v>
      </c>
      <c r="K2378" s="3">
        <v>44719</v>
      </c>
      <c r="M2378" s="8" t="str">
        <f>IFERROR(IF(I2378="Booked",VLOOKUP(K2378,'FIN CAL LOOKUP'!$A:$J,7,1),IF(I2378="Complete",VLOOKUP(J2378,'FIN CAL LOOKUP'!$A:$J,7,1),VLOOKUP(D2378,'FIN CAL LOOKUP'!$A:$J,7,1))),"Not Applicable")</f>
        <v>JUL, FY23</v>
      </c>
      <c r="N2378" s="8" t="str">
        <f>IFERROR(IF(I2378="Booked",VLOOKUP(K2378,'FIN CAL LOOKUP'!$A:$J,10,1),IF(I2378="Complete",VLOOKUP(J2378,'FIN CAL LOOKUP'!$A:$J,10,1),VLOOKUP(D2378,'FIN CAL LOOKUP'!$A:$J,10,1))),"Not Applicable")</f>
        <v>Q1, FY23</v>
      </c>
    </row>
    <row r="2379" spans="1:14" x14ac:dyDescent="0.25">
      <c r="A2379" t="s">
        <v>12</v>
      </c>
      <c r="B2379" t="s">
        <v>51</v>
      </c>
      <c r="C2379" t="s">
        <v>52</v>
      </c>
      <c r="D2379" s="3">
        <v>44746</v>
      </c>
      <c r="E2379" t="s">
        <v>257</v>
      </c>
      <c r="F2379" t="s">
        <v>538</v>
      </c>
      <c r="G2379" t="s">
        <v>1558</v>
      </c>
      <c r="H2379" t="s">
        <v>4</v>
      </c>
      <c r="I2379" t="s">
        <v>17</v>
      </c>
      <c r="J2379" s="3">
        <v>44825</v>
      </c>
      <c r="K2379" s="3">
        <v>44824</v>
      </c>
      <c r="M2379" s="8" t="str">
        <f>IFERROR(IF(I2379="Booked",VLOOKUP(K2379,'FIN CAL LOOKUP'!$A:$J,7,1),IF(I2379="Complete",VLOOKUP(J2379,'FIN CAL LOOKUP'!$A:$J,7,1),VLOOKUP(D2379,'FIN CAL LOOKUP'!$A:$J,7,1))),"Not Applicable")</f>
        <v>SEP, FY23</v>
      </c>
      <c r="N2379" s="8" t="str">
        <f>IFERROR(IF(I2379="Booked",VLOOKUP(K2379,'FIN CAL LOOKUP'!$A:$J,10,1),IF(I2379="Complete",VLOOKUP(J2379,'FIN CAL LOOKUP'!$A:$J,10,1),VLOOKUP(D2379,'FIN CAL LOOKUP'!$A:$J,10,1))),"Not Applicable")</f>
        <v>Q1, FY23</v>
      </c>
    </row>
    <row r="2380" spans="1:14" x14ac:dyDescent="0.25">
      <c r="A2380" t="s">
        <v>12</v>
      </c>
      <c r="B2380" t="s">
        <v>51</v>
      </c>
      <c r="C2380" t="s">
        <v>52</v>
      </c>
      <c r="D2380" s="3">
        <v>44746</v>
      </c>
      <c r="E2380" t="s">
        <v>257</v>
      </c>
      <c r="F2380" t="s">
        <v>538</v>
      </c>
      <c r="G2380" t="s">
        <v>1558</v>
      </c>
      <c r="H2380" t="s">
        <v>7</v>
      </c>
      <c r="I2380" t="s">
        <v>17</v>
      </c>
      <c r="J2380" s="3">
        <v>44825</v>
      </c>
      <c r="K2380" s="3">
        <v>44824</v>
      </c>
      <c r="M2380" s="8" t="str">
        <f>IFERROR(IF(I2380="Booked",VLOOKUP(K2380,'FIN CAL LOOKUP'!$A:$J,7,1),IF(I2380="Complete",VLOOKUP(J2380,'FIN CAL LOOKUP'!$A:$J,7,1),VLOOKUP(D2380,'FIN CAL LOOKUP'!$A:$J,7,1))),"Not Applicable")</f>
        <v>SEP, FY23</v>
      </c>
      <c r="N2380" s="8" t="str">
        <f>IFERROR(IF(I2380="Booked",VLOOKUP(K2380,'FIN CAL LOOKUP'!$A:$J,10,1),IF(I2380="Complete",VLOOKUP(J2380,'FIN CAL LOOKUP'!$A:$J,10,1),VLOOKUP(D2380,'FIN CAL LOOKUP'!$A:$J,10,1))),"Not Applicable")</f>
        <v>Q1, FY23</v>
      </c>
    </row>
    <row r="2381" spans="1:14" x14ac:dyDescent="0.25">
      <c r="A2381" t="s">
        <v>12</v>
      </c>
      <c r="B2381" t="s">
        <v>51</v>
      </c>
      <c r="C2381" t="s">
        <v>52</v>
      </c>
      <c r="D2381" s="3">
        <v>44746</v>
      </c>
      <c r="E2381" t="s">
        <v>257</v>
      </c>
      <c r="F2381" t="s">
        <v>538</v>
      </c>
      <c r="G2381" t="s">
        <v>1558</v>
      </c>
      <c r="H2381" t="s">
        <v>1366</v>
      </c>
      <c r="I2381" t="s">
        <v>17</v>
      </c>
      <c r="J2381" s="3">
        <v>45678</v>
      </c>
      <c r="K2381" s="3">
        <v>45351</v>
      </c>
      <c r="M2381" s="8" t="str">
        <f>IFERROR(IF(I2381="Booked",VLOOKUP(K2381,'FIN CAL LOOKUP'!$A:$J,7,1),IF(I2381="Complete",VLOOKUP(J2381,'FIN CAL LOOKUP'!$A:$J,7,1),VLOOKUP(D2381,'FIN CAL LOOKUP'!$A:$J,7,1))),"Not Applicable")</f>
        <v>JAN, FY25</v>
      </c>
      <c r="N2381" s="8" t="str">
        <f>IFERROR(IF(I2381="Booked",VLOOKUP(K2381,'FIN CAL LOOKUP'!$A:$J,10,1),IF(I2381="Complete",VLOOKUP(J2381,'FIN CAL LOOKUP'!$A:$J,10,1),VLOOKUP(D2381,'FIN CAL LOOKUP'!$A:$J,10,1))),"Not Applicable")</f>
        <v>Q3, FY25</v>
      </c>
    </row>
    <row r="2382" spans="1:14" x14ac:dyDescent="0.25">
      <c r="A2382" t="s">
        <v>12</v>
      </c>
      <c r="B2382" t="s">
        <v>51</v>
      </c>
      <c r="C2382" t="s">
        <v>52</v>
      </c>
      <c r="D2382" s="3">
        <v>44746</v>
      </c>
      <c r="E2382" t="s">
        <v>257</v>
      </c>
      <c r="F2382" t="s">
        <v>538</v>
      </c>
      <c r="G2382" t="s">
        <v>1558</v>
      </c>
      <c r="H2382" t="s">
        <v>1367</v>
      </c>
      <c r="I2382" t="s">
        <v>17</v>
      </c>
      <c r="J2382" s="3">
        <v>45433</v>
      </c>
      <c r="K2382" s="3">
        <v>45351</v>
      </c>
      <c r="M2382" s="8" t="str">
        <f>IFERROR(IF(I2382="Booked",VLOOKUP(K2382,'FIN CAL LOOKUP'!$A:$J,7,1),IF(I2382="Complete",VLOOKUP(J2382,'FIN CAL LOOKUP'!$A:$J,7,1),VLOOKUP(D2382,'FIN CAL LOOKUP'!$A:$J,7,1))),"Not Applicable")</f>
        <v>MAY, FY24</v>
      </c>
      <c r="N2382" s="8" t="str">
        <f>IFERROR(IF(I2382="Booked",VLOOKUP(K2382,'FIN CAL LOOKUP'!$A:$J,10,1),IF(I2382="Complete",VLOOKUP(J2382,'FIN CAL LOOKUP'!$A:$J,10,1),VLOOKUP(D2382,'FIN CAL LOOKUP'!$A:$J,10,1))),"Not Applicable")</f>
        <v>Q4, FY24</v>
      </c>
    </row>
    <row r="2383" spans="1:14" x14ac:dyDescent="0.25">
      <c r="A2383" t="s">
        <v>12</v>
      </c>
      <c r="B2383" t="s">
        <v>51</v>
      </c>
      <c r="C2383" t="s">
        <v>52</v>
      </c>
      <c r="D2383" s="3">
        <v>44746</v>
      </c>
      <c r="E2383" t="s">
        <v>257</v>
      </c>
      <c r="F2383" t="s">
        <v>538</v>
      </c>
      <c r="G2383" t="s">
        <v>1558</v>
      </c>
      <c r="H2383" t="s">
        <v>1367</v>
      </c>
      <c r="I2383" t="s">
        <v>17</v>
      </c>
      <c r="J2383" s="3">
        <v>45796</v>
      </c>
      <c r="K2383" s="3">
        <v>45754</v>
      </c>
      <c r="M2383" s="8" t="str">
        <f>IFERROR(IF(I2383="Booked",VLOOKUP(K2383,'FIN CAL LOOKUP'!$A:$J,7,1),IF(I2383="Complete",VLOOKUP(J2383,'FIN CAL LOOKUP'!$A:$J,7,1),VLOOKUP(D2383,'FIN CAL LOOKUP'!$A:$J,7,1))),"Not Applicable")</f>
        <v>MAY, FY25</v>
      </c>
      <c r="N2383" s="8" t="str">
        <f>IFERROR(IF(I2383="Booked",VLOOKUP(K2383,'FIN CAL LOOKUP'!$A:$J,10,1),IF(I2383="Complete",VLOOKUP(J2383,'FIN CAL LOOKUP'!$A:$J,10,1),VLOOKUP(D2383,'FIN CAL LOOKUP'!$A:$J,10,1))),"Not Applicable")</f>
        <v>Q4, FY25</v>
      </c>
    </row>
    <row r="2384" spans="1:14" x14ac:dyDescent="0.25">
      <c r="A2384" t="s">
        <v>12</v>
      </c>
      <c r="B2384" t="s">
        <v>51</v>
      </c>
      <c r="C2384" t="s">
        <v>52</v>
      </c>
      <c r="D2384" s="3">
        <v>44746</v>
      </c>
      <c r="E2384" t="s">
        <v>257</v>
      </c>
      <c r="F2384" t="s">
        <v>538</v>
      </c>
      <c r="G2384" t="s">
        <v>1558</v>
      </c>
      <c r="H2384" t="s">
        <v>1368</v>
      </c>
      <c r="I2384" t="s">
        <v>17</v>
      </c>
      <c r="J2384" s="3">
        <v>45678</v>
      </c>
      <c r="K2384" s="3">
        <v>45351</v>
      </c>
      <c r="M2384" s="8" t="str">
        <f>IFERROR(IF(I2384="Booked",VLOOKUP(K2384,'FIN CAL LOOKUP'!$A:$J,7,1),IF(I2384="Complete",VLOOKUP(J2384,'FIN CAL LOOKUP'!$A:$J,7,1),VLOOKUP(D2384,'FIN CAL LOOKUP'!$A:$J,7,1))),"Not Applicable")</f>
        <v>JAN, FY25</v>
      </c>
      <c r="N2384" s="8" t="str">
        <f>IFERROR(IF(I2384="Booked",VLOOKUP(K2384,'FIN CAL LOOKUP'!$A:$J,10,1),IF(I2384="Complete",VLOOKUP(J2384,'FIN CAL LOOKUP'!$A:$J,10,1),VLOOKUP(D2384,'FIN CAL LOOKUP'!$A:$J,10,1))),"Not Applicable")</f>
        <v>Q3, FY25</v>
      </c>
    </row>
    <row r="2385" spans="1:14" x14ac:dyDescent="0.25">
      <c r="A2385" t="s">
        <v>12</v>
      </c>
      <c r="B2385" t="s">
        <v>51</v>
      </c>
      <c r="C2385" t="s">
        <v>52</v>
      </c>
      <c r="D2385" s="3">
        <v>44746</v>
      </c>
      <c r="E2385" t="s">
        <v>257</v>
      </c>
      <c r="F2385" t="s">
        <v>538</v>
      </c>
      <c r="G2385" t="s">
        <v>1558</v>
      </c>
      <c r="H2385" t="s">
        <v>1369</v>
      </c>
      <c r="I2385" t="s">
        <v>17</v>
      </c>
      <c r="J2385" s="3">
        <v>45678</v>
      </c>
      <c r="K2385" s="3">
        <v>45351</v>
      </c>
      <c r="M2385" s="8" t="str">
        <f>IFERROR(IF(I2385="Booked",VLOOKUP(K2385,'FIN CAL LOOKUP'!$A:$J,7,1),IF(I2385="Complete",VLOOKUP(J2385,'FIN CAL LOOKUP'!$A:$J,7,1),VLOOKUP(D2385,'FIN CAL LOOKUP'!$A:$J,7,1))),"Not Applicable")</f>
        <v>JAN, FY25</v>
      </c>
      <c r="N2385" s="8" t="str">
        <f>IFERROR(IF(I2385="Booked",VLOOKUP(K2385,'FIN CAL LOOKUP'!$A:$J,10,1),IF(I2385="Complete",VLOOKUP(J2385,'FIN CAL LOOKUP'!$A:$J,10,1),VLOOKUP(D2385,'FIN CAL LOOKUP'!$A:$J,10,1))),"Not Applicable")</f>
        <v>Q3, FY25</v>
      </c>
    </row>
    <row r="2386" spans="1:14" x14ac:dyDescent="0.25">
      <c r="A2386" t="s">
        <v>12</v>
      </c>
      <c r="B2386" t="s">
        <v>51</v>
      </c>
      <c r="C2386" t="s">
        <v>52</v>
      </c>
      <c r="D2386" s="3">
        <v>44746</v>
      </c>
      <c r="E2386" t="s">
        <v>257</v>
      </c>
      <c r="F2386" t="s">
        <v>538</v>
      </c>
      <c r="G2386" t="s">
        <v>1558</v>
      </c>
      <c r="H2386" t="s">
        <v>1370</v>
      </c>
      <c r="I2386" t="s">
        <v>17</v>
      </c>
      <c r="J2386" s="3">
        <v>45678</v>
      </c>
      <c r="K2386" s="3">
        <v>45351</v>
      </c>
      <c r="M2386" s="8" t="str">
        <f>IFERROR(IF(I2386="Booked",VLOOKUP(K2386,'FIN CAL LOOKUP'!$A:$J,7,1),IF(I2386="Complete",VLOOKUP(J2386,'FIN CAL LOOKUP'!$A:$J,7,1),VLOOKUP(D2386,'FIN CAL LOOKUP'!$A:$J,7,1))),"Not Applicable")</f>
        <v>JAN, FY25</v>
      </c>
      <c r="N2386" s="8" t="str">
        <f>IFERROR(IF(I2386="Booked",VLOOKUP(K2386,'FIN CAL LOOKUP'!$A:$J,10,1),IF(I2386="Complete",VLOOKUP(J2386,'FIN CAL LOOKUP'!$A:$J,10,1),VLOOKUP(D2386,'FIN CAL LOOKUP'!$A:$J,10,1))),"Not Applicable")</f>
        <v>Q3, FY25</v>
      </c>
    </row>
    <row r="2387" spans="1:14" x14ac:dyDescent="0.25">
      <c r="A2387" t="s">
        <v>12</v>
      </c>
      <c r="B2387" t="s">
        <v>51</v>
      </c>
      <c r="C2387" t="s">
        <v>52</v>
      </c>
      <c r="D2387" s="3">
        <v>44746</v>
      </c>
      <c r="E2387" t="s">
        <v>257</v>
      </c>
      <c r="F2387" t="s">
        <v>538</v>
      </c>
      <c r="G2387" t="s">
        <v>1558</v>
      </c>
      <c r="H2387" t="s">
        <v>8</v>
      </c>
      <c r="I2387" t="s">
        <v>17</v>
      </c>
      <c r="J2387" s="3">
        <v>44825</v>
      </c>
      <c r="K2387" s="3">
        <v>44717</v>
      </c>
      <c r="M2387" s="8" t="str">
        <f>IFERROR(IF(I2387="Booked",VLOOKUP(K2387,'FIN CAL LOOKUP'!$A:$J,7,1),IF(I2387="Complete",VLOOKUP(J2387,'FIN CAL LOOKUP'!$A:$J,7,1),VLOOKUP(D2387,'FIN CAL LOOKUP'!$A:$J,7,1))),"Not Applicable")</f>
        <v>SEP, FY23</v>
      </c>
      <c r="N2387" s="8" t="str">
        <f>IFERROR(IF(I2387="Booked",VLOOKUP(K2387,'FIN CAL LOOKUP'!$A:$J,10,1),IF(I2387="Complete",VLOOKUP(J2387,'FIN CAL LOOKUP'!$A:$J,10,1),VLOOKUP(D2387,'FIN CAL LOOKUP'!$A:$J,10,1))),"Not Applicable")</f>
        <v>Q1, FY23</v>
      </c>
    </row>
    <row r="2388" spans="1:14" x14ac:dyDescent="0.25">
      <c r="A2388" t="s">
        <v>12</v>
      </c>
      <c r="B2388" t="s">
        <v>51</v>
      </c>
      <c r="C2388" t="s">
        <v>52</v>
      </c>
      <c r="D2388" s="3">
        <v>44746</v>
      </c>
      <c r="E2388" t="s">
        <v>257</v>
      </c>
      <c r="F2388" t="s">
        <v>538</v>
      </c>
      <c r="G2388" t="s">
        <v>1558</v>
      </c>
      <c r="H2388" t="s">
        <v>9</v>
      </c>
      <c r="I2388" t="s">
        <v>17</v>
      </c>
      <c r="J2388" s="3">
        <v>44825</v>
      </c>
      <c r="K2388" s="3">
        <v>44735</v>
      </c>
      <c r="M2388" s="8" t="str">
        <f>IFERROR(IF(I2388="Booked",VLOOKUP(K2388,'FIN CAL LOOKUP'!$A:$J,7,1),IF(I2388="Complete",VLOOKUP(J2388,'FIN CAL LOOKUP'!$A:$J,7,1),VLOOKUP(D2388,'FIN CAL LOOKUP'!$A:$J,7,1))),"Not Applicable")</f>
        <v>SEP, FY23</v>
      </c>
      <c r="N2388" s="8" t="str">
        <f>IFERROR(IF(I2388="Booked",VLOOKUP(K2388,'FIN CAL LOOKUP'!$A:$J,10,1),IF(I2388="Complete",VLOOKUP(J2388,'FIN CAL LOOKUP'!$A:$J,10,1),VLOOKUP(D2388,'FIN CAL LOOKUP'!$A:$J,10,1))),"Not Applicable")</f>
        <v>Q1, FY23</v>
      </c>
    </row>
    <row r="2389" spans="1:14" x14ac:dyDescent="0.25">
      <c r="A2389" t="s">
        <v>12</v>
      </c>
      <c r="B2389" t="s">
        <v>51</v>
      </c>
      <c r="C2389" t="s">
        <v>52</v>
      </c>
      <c r="D2389" s="3">
        <v>44746</v>
      </c>
      <c r="E2389" t="s">
        <v>257</v>
      </c>
      <c r="F2389" t="s">
        <v>538</v>
      </c>
      <c r="G2389" t="s">
        <v>1558</v>
      </c>
      <c r="H2389" t="s">
        <v>10</v>
      </c>
      <c r="I2389" t="s">
        <v>17</v>
      </c>
      <c r="J2389" s="3">
        <v>44825</v>
      </c>
      <c r="K2389" s="3">
        <v>44717</v>
      </c>
      <c r="M2389" s="8" t="str">
        <f>IFERROR(IF(I2389="Booked",VLOOKUP(K2389,'FIN CAL LOOKUP'!$A:$J,7,1),IF(I2389="Complete",VLOOKUP(J2389,'FIN CAL LOOKUP'!$A:$J,7,1),VLOOKUP(D2389,'FIN CAL LOOKUP'!$A:$J,7,1))),"Not Applicable")</f>
        <v>SEP, FY23</v>
      </c>
      <c r="N2389" s="8" t="str">
        <f>IFERROR(IF(I2389="Booked",VLOOKUP(K2389,'FIN CAL LOOKUP'!$A:$J,10,1),IF(I2389="Complete",VLOOKUP(J2389,'FIN CAL LOOKUP'!$A:$J,10,1),VLOOKUP(D2389,'FIN CAL LOOKUP'!$A:$J,10,1))),"Not Applicable")</f>
        <v>Q1, FY23</v>
      </c>
    </row>
    <row r="2390" spans="1:14" x14ac:dyDescent="0.25">
      <c r="A2390" t="s">
        <v>12</v>
      </c>
      <c r="B2390" t="s">
        <v>51</v>
      </c>
      <c r="C2390" t="s">
        <v>52</v>
      </c>
      <c r="D2390" s="3">
        <v>44746</v>
      </c>
      <c r="E2390" t="s">
        <v>257</v>
      </c>
      <c r="F2390" t="s">
        <v>538</v>
      </c>
      <c r="G2390" t="s">
        <v>1558</v>
      </c>
      <c r="H2390" t="s">
        <v>11</v>
      </c>
      <c r="I2390" t="s">
        <v>17</v>
      </c>
      <c r="J2390" s="3">
        <v>44825</v>
      </c>
      <c r="K2390" s="3">
        <v>44717</v>
      </c>
      <c r="M2390" s="8" t="str">
        <f>IFERROR(IF(I2390="Booked",VLOOKUP(K2390,'FIN CAL LOOKUP'!$A:$J,7,1),IF(I2390="Complete",VLOOKUP(J2390,'FIN CAL LOOKUP'!$A:$J,7,1),VLOOKUP(D2390,'FIN CAL LOOKUP'!$A:$J,7,1))),"Not Applicable")</f>
        <v>SEP, FY23</v>
      </c>
      <c r="N2390" s="8" t="str">
        <f>IFERROR(IF(I2390="Booked",VLOOKUP(K2390,'FIN CAL LOOKUP'!$A:$J,10,1),IF(I2390="Complete",VLOOKUP(J2390,'FIN CAL LOOKUP'!$A:$J,10,1),VLOOKUP(D2390,'FIN CAL LOOKUP'!$A:$J,10,1))),"Not Applicable")</f>
        <v>Q1, FY23</v>
      </c>
    </row>
    <row r="2391" spans="1:14" x14ac:dyDescent="0.25">
      <c r="A2391" t="s">
        <v>30</v>
      </c>
      <c r="B2391" t="s">
        <v>156</v>
      </c>
      <c r="C2391" t="s">
        <v>32</v>
      </c>
      <c r="D2391" s="3">
        <v>44741</v>
      </c>
      <c r="E2391" t="s">
        <v>540</v>
      </c>
      <c r="F2391" t="s">
        <v>541</v>
      </c>
      <c r="G2391" t="s">
        <v>1559</v>
      </c>
      <c r="H2391" t="s">
        <v>4</v>
      </c>
      <c r="I2391" t="s">
        <v>17</v>
      </c>
      <c r="J2391" s="3">
        <v>44837</v>
      </c>
      <c r="K2391" s="3">
        <v>44824</v>
      </c>
      <c r="M2391" s="8" t="str">
        <f>IFERROR(IF(I2391="Booked",VLOOKUP(K2391,'FIN CAL LOOKUP'!$A:$J,7,1),IF(I2391="Complete",VLOOKUP(J2391,'FIN CAL LOOKUP'!$A:$J,7,1),VLOOKUP(D2391,'FIN CAL LOOKUP'!$A:$J,7,1))),"Not Applicable")</f>
        <v>OCT, FY23</v>
      </c>
      <c r="N2391" s="8" t="str">
        <f>IFERROR(IF(I2391="Booked",VLOOKUP(K2391,'FIN CAL LOOKUP'!$A:$J,10,1),IF(I2391="Complete",VLOOKUP(J2391,'FIN CAL LOOKUP'!$A:$J,10,1),VLOOKUP(D2391,'FIN CAL LOOKUP'!$A:$J,10,1))),"Not Applicable")</f>
        <v>Q2, FY23</v>
      </c>
    </row>
    <row r="2392" spans="1:14" x14ac:dyDescent="0.25">
      <c r="A2392" t="s">
        <v>30</v>
      </c>
      <c r="B2392" t="s">
        <v>156</v>
      </c>
      <c r="C2392" t="s">
        <v>32</v>
      </c>
      <c r="D2392" s="3">
        <v>44741</v>
      </c>
      <c r="E2392" t="s">
        <v>540</v>
      </c>
      <c r="F2392" t="s">
        <v>541</v>
      </c>
      <c r="G2392" t="s">
        <v>1559</v>
      </c>
      <c r="H2392" t="s">
        <v>7</v>
      </c>
      <c r="I2392" t="s">
        <v>17</v>
      </c>
      <c r="J2392" s="3">
        <v>44837</v>
      </c>
      <c r="K2392" s="3">
        <v>44824</v>
      </c>
      <c r="M2392" s="8" t="str">
        <f>IFERROR(IF(I2392="Booked",VLOOKUP(K2392,'FIN CAL LOOKUP'!$A:$J,7,1),IF(I2392="Complete",VLOOKUP(J2392,'FIN CAL LOOKUP'!$A:$J,7,1),VLOOKUP(D2392,'FIN CAL LOOKUP'!$A:$J,7,1))),"Not Applicable")</f>
        <v>OCT, FY23</v>
      </c>
      <c r="N2392" s="8" t="str">
        <f>IFERROR(IF(I2392="Booked",VLOOKUP(K2392,'FIN CAL LOOKUP'!$A:$J,10,1),IF(I2392="Complete",VLOOKUP(J2392,'FIN CAL LOOKUP'!$A:$J,10,1),VLOOKUP(D2392,'FIN CAL LOOKUP'!$A:$J,10,1))),"Not Applicable")</f>
        <v>Q2, FY23</v>
      </c>
    </row>
    <row r="2393" spans="1:14" x14ac:dyDescent="0.25">
      <c r="A2393" t="s">
        <v>30</v>
      </c>
      <c r="B2393" t="s">
        <v>156</v>
      </c>
      <c r="C2393" t="s">
        <v>32</v>
      </c>
      <c r="D2393" s="3">
        <v>44741</v>
      </c>
      <c r="E2393" t="s">
        <v>540</v>
      </c>
      <c r="F2393" t="s">
        <v>541</v>
      </c>
      <c r="G2393" t="s">
        <v>1559</v>
      </c>
      <c r="H2393" t="s">
        <v>1366</v>
      </c>
      <c r="I2393" t="s">
        <v>5</v>
      </c>
      <c r="J2393" s="3"/>
      <c r="K2393" s="3">
        <v>45793</v>
      </c>
      <c r="M2393" s="8" t="str">
        <f>IFERROR(IF(I2393="Booked",VLOOKUP(K2393,'FIN CAL LOOKUP'!$A:$J,7,1),IF(I2393="Complete",VLOOKUP(J2393,'FIN CAL LOOKUP'!$A:$J,7,1),VLOOKUP(D2393,'FIN CAL LOOKUP'!$A:$J,7,1))),"Not Applicable")</f>
        <v>MAY, FY25</v>
      </c>
      <c r="N2393" s="8" t="str">
        <f>IFERROR(IF(I2393="Booked",VLOOKUP(K2393,'FIN CAL LOOKUP'!$A:$J,10,1),IF(I2393="Complete",VLOOKUP(J2393,'FIN CAL LOOKUP'!$A:$J,10,1),VLOOKUP(D2393,'FIN CAL LOOKUP'!$A:$J,10,1))),"Not Applicable")</f>
        <v>Q4, FY25</v>
      </c>
    </row>
    <row r="2394" spans="1:14" x14ac:dyDescent="0.25">
      <c r="A2394" t="s">
        <v>30</v>
      </c>
      <c r="B2394" t="s">
        <v>156</v>
      </c>
      <c r="C2394" t="s">
        <v>32</v>
      </c>
      <c r="D2394" s="3">
        <v>44741</v>
      </c>
      <c r="E2394" t="s">
        <v>540</v>
      </c>
      <c r="F2394" t="s">
        <v>541</v>
      </c>
      <c r="G2394" t="s">
        <v>1559</v>
      </c>
      <c r="H2394" t="s">
        <v>1366</v>
      </c>
      <c r="I2394" t="s">
        <v>17</v>
      </c>
      <c r="J2394" s="3">
        <v>45472</v>
      </c>
      <c r="K2394" s="3">
        <v>45351</v>
      </c>
      <c r="M2394" s="8" t="str">
        <f>IFERROR(IF(I2394="Booked",VLOOKUP(K2394,'FIN CAL LOOKUP'!$A:$J,7,1),IF(I2394="Complete",VLOOKUP(J2394,'FIN CAL LOOKUP'!$A:$J,7,1),VLOOKUP(D2394,'FIN CAL LOOKUP'!$A:$J,7,1))),"Not Applicable")</f>
        <v>JUN, FY24</v>
      </c>
      <c r="N2394" s="8" t="str">
        <f>IFERROR(IF(I2394="Booked",VLOOKUP(K2394,'FIN CAL LOOKUP'!$A:$J,10,1),IF(I2394="Complete",VLOOKUP(J2394,'FIN CAL LOOKUP'!$A:$J,10,1),VLOOKUP(D2394,'FIN CAL LOOKUP'!$A:$J,10,1))),"Not Applicable")</f>
        <v>Q4, FY24</v>
      </c>
    </row>
    <row r="2395" spans="1:14" x14ac:dyDescent="0.25">
      <c r="A2395" t="s">
        <v>30</v>
      </c>
      <c r="B2395" t="s">
        <v>156</v>
      </c>
      <c r="C2395" t="s">
        <v>32</v>
      </c>
      <c r="D2395" s="3">
        <v>44741</v>
      </c>
      <c r="E2395" t="s">
        <v>540</v>
      </c>
      <c r="F2395" t="s">
        <v>541</v>
      </c>
      <c r="G2395" t="s">
        <v>1559</v>
      </c>
      <c r="H2395" t="s">
        <v>1367</v>
      </c>
      <c r="I2395" t="s">
        <v>5</v>
      </c>
      <c r="J2395" s="3"/>
      <c r="K2395" s="3">
        <v>45793</v>
      </c>
      <c r="M2395" s="8" t="str">
        <f>IFERROR(IF(I2395="Booked",VLOOKUP(K2395,'FIN CAL LOOKUP'!$A:$J,7,1),IF(I2395="Complete",VLOOKUP(J2395,'FIN CAL LOOKUP'!$A:$J,7,1),VLOOKUP(D2395,'FIN CAL LOOKUP'!$A:$J,7,1))),"Not Applicable")</f>
        <v>MAY, FY25</v>
      </c>
      <c r="N2395" s="8" t="str">
        <f>IFERROR(IF(I2395="Booked",VLOOKUP(K2395,'FIN CAL LOOKUP'!$A:$J,10,1),IF(I2395="Complete",VLOOKUP(J2395,'FIN CAL LOOKUP'!$A:$J,10,1),VLOOKUP(D2395,'FIN CAL LOOKUP'!$A:$J,10,1))),"Not Applicable")</f>
        <v>Q4, FY25</v>
      </c>
    </row>
    <row r="2396" spans="1:14" x14ac:dyDescent="0.25">
      <c r="A2396" t="s">
        <v>30</v>
      </c>
      <c r="B2396" t="s">
        <v>156</v>
      </c>
      <c r="C2396" t="s">
        <v>32</v>
      </c>
      <c r="D2396" s="3">
        <v>44741</v>
      </c>
      <c r="E2396" t="s">
        <v>540</v>
      </c>
      <c r="F2396" t="s">
        <v>541</v>
      </c>
      <c r="G2396" t="s">
        <v>1559</v>
      </c>
      <c r="H2396" t="s">
        <v>1367</v>
      </c>
      <c r="I2396" t="s">
        <v>17</v>
      </c>
      <c r="J2396" s="3">
        <v>45472</v>
      </c>
      <c r="K2396" s="3">
        <v>45351</v>
      </c>
      <c r="M2396" s="8" t="str">
        <f>IFERROR(IF(I2396="Booked",VLOOKUP(K2396,'FIN CAL LOOKUP'!$A:$J,7,1),IF(I2396="Complete",VLOOKUP(J2396,'FIN CAL LOOKUP'!$A:$J,7,1),VLOOKUP(D2396,'FIN CAL LOOKUP'!$A:$J,7,1))),"Not Applicable")</f>
        <v>JUN, FY24</v>
      </c>
      <c r="N2396" s="8" t="str">
        <f>IFERROR(IF(I2396="Booked",VLOOKUP(K2396,'FIN CAL LOOKUP'!$A:$J,10,1),IF(I2396="Complete",VLOOKUP(J2396,'FIN CAL LOOKUP'!$A:$J,10,1),VLOOKUP(D2396,'FIN CAL LOOKUP'!$A:$J,10,1))),"Not Applicable")</f>
        <v>Q4, FY24</v>
      </c>
    </row>
    <row r="2397" spans="1:14" x14ac:dyDescent="0.25">
      <c r="A2397" t="s">
        <v>30</v>
      </c>
      <c r="B2397" t="s">
        <v>156</v>
      </c>
      <c r="C2397" t="s">
        <v>32</v>
      </c>
      <c r="D2397" s="3">
        <v>44741</v>
      </c>
      <c r="E2397" t="s">
        <v>540</v>
      </c>
      <c r="F2397" t="s">
        <v>541</v>
      </c>
      <c r="G2397" t="s">
        <v>1559</v>
      </c>
      <c r="H2397" t="s">
        <v>1368</v>
      </c>
      <c r="I2397" t="s">
        <v>5</v>
      </c>
      <c r="J2397" s="3"/>
      <c r="K2397" s="3">
        <v>45793</v>
      </c>
      <c r="M2397" s="8" t="str">
        <f>IFERROR(IF(I2397="Booked",VLOOKUP(K2397,'FIN CAL LOOKUP'!$A:$J,7,1),IF(I2397="Complete",VLOOKUP(J2397,'FIN CAL LOOKUP'!$A:$J,7,1),VLOOKUP(D2397,'FIN CAL LOOKUP'!$A:$J,7,1))),"Not Applicable")</f>
        <v>MAY, FY25</v>
      </c>
      <c r="N2397" s="8" t="str">
        <f>IFERROR(IF(I2397="Booked",VLOOKUP(K2397,'FIN CAL LOOKUP'!$A:$J,10,1),IF(I2397="Complete",VLOOKUP(J2397,'FIN CAL LOOKUP'!$A:$J,10,1),VLOOKUP(D2397,'FIN CAL LOOKUP'!$A:$J,10,1))),"Not Applicable")</f>
        <v>Q4, FY25</v>
      </c>
    </row>
    <row r="2398" spans="1:14" x14ac:dyDescent="0.25">
      <c r="A2398" t="s">
        <v>30</v>
      </c>
      <c r="B2398" t="s">
        <v>156</v>
      </c>
      <c r="C2398" t="s">
        <v>32</v>
      </c>
      <c r="D2398" s="3">
        <v>44741</v>
      </c>
      <c r="E2398" t="s">
        <v>540</v>
      </c>
      <c r="F2398" t="s">
        <v>541</v>
      </c>
      <c r="G2398" t="s">
        <v>1559</v>
      </c>
      <c r="H2398" t="s">
        <v>1368</v>
      </c>
      <c r="I2398" t="s">
        <v>17</v>
      </c>
      <c r="J2398" s="3">
        <v>45472</v>
      </c>
      <c r="K2398" s="3">
        <v>45351</v>
      </c>
      <c r="M2398" s="8" t="str">
        <f>IFERROR(IF(I2398="Booked",VLOOKUP(K2398,'FIN CAL LOOKUP'!$A:$J,7,1),IF(I2398="Complete",VLOOKUP(J2398,'FIN CAL LOOKUP'!$A:$J,7,1),VLOOKUP(D2398,'FIN CAL LOOKUP'!$A:$J,7,1))),"Not Applicable")</f>
        <v>JUN, FY24</v>
      </c>
      <c r="N2398" s="8" t="str">
        <f>IFERROR(IF(I2398="Booked",VLOOKUP(K2398,'FIN CAL LOOKUP'!$A:$J,10,1),IF(I2398="Complete",VLOOKUP(J2398,'FIN CAL LOOKUP'!$A:$J,10,1),VLOOKUP(D2398,'FIN CAL LOOKUP'!$A:$J,10,1))),"Not Applicable")</f>
        <v>Q4, FY24</v>
      </c>
    </row>
    <row r="2399" spans="1:14" x14ac:dyDescent="0.25">
      <c r="A2399" t="s">
        <v>30</v>
      </c>
      <c r="B2399" t="s">
        <v>156</v>
      </c>
      <c r="C2399" t="s">
        <v>32</v>
      </c>
      <c r="D2399" s="3">
        <v>44741</v>
      </c>
      <c r="E2399" t="s">
        <v>540</v>
      </c>
      <c r="F2399" t="s">
        <v>541</v>
      </c>
      <c r="G2399" t="s">
        <v>1559</v>
      </c>
      <c r="H2399" t="s">
        <v>1369</v>
      </c>
      <c r="I2399" t="s">
        <v>5</v>
      </c>
      <c r="J2399" s="3"/>
      <c r="K2399" s="3">
        <v>45793</v>
      </c>
      <c r="M2399" s="8" t="str">
        <f>IFERROR(IF(I2399="Booked",VLOOKUP(K2399,'FIN CAL LOOKUP'!$A:$J,7,1),IF(I2399="Complete",VLOOKUP(J2399,'FIN CAL LOOKUP'!$A:$J,7,1),VLOOKUP(D2399,'FIN CAL LOOKUP'!$A:$J,7,1))),"Not Applicable")</f>
        <v>MAY, FY25</v>
      </c>
      <c r="N2399" s="8" t="str">
        <f>IFERROR(IF(I2399="Booked",VLOOKUP(K2399,'FIN CAL LOOKUP'!$A:$J,10,1),IF(I2399="Complete",VLOOKUP(J2399,'FIN CAL LOOKUP'!$A:$J,10,1),VLOOKUP(D2399,'FIN CAL LOOKUP'!$A:$J,10,1))),"Not Applicable")</f>
        <v>Q4, FY25</v>
      </c>
    </row>
    <row r="2400" spans="1:14" x14ac:dyDescent="0.25">
      <c r="A2400" t="s">
        <v>30</v>
      </c>
      <c r="B2400" t="s">
        <v>156</v>
      </c>
      <c r="C2400" t="s">
        <v>32</v>
      </c>
      <c r="D2400" s="3">
        <v>44741</v>
      </c>
      <c r="E2400" t="s">
        <v>540</v>
      </c>
      <c r="F2400" t="s">
        <v>541</v>
      </c>
      <c r="G2400" t="s">
        <v>1559</v>
      </c>
      <c r="H2400" t="s">
        <v>1369</v>
      </c>
      <c r="I2400" t="s">
        <v>17</v>
      </c>
      <c r="J2400" s="3">
        <v>45472</v>
      </c>
      <c r="K2400" s="3">
        <v>45351</v>
      </c>
      <c r="M2400" s="8" t="str">
        <f>IFERROR(IF(I2400="Booked",VLOOKUP(K2400,'FIN CAL LOOKUP'!$A:$J,7,1),IF(I2400="Complete",VLOOKUP(J2400,'FIN CAL LOOKUP'!$A:$J,7,1),VLOOKUP(D2400,'FIN CAL LOOKUP'!$A:$J,7,1))),"Not Applicable")</f>
        <v>JUN, FY24</v>
      </c>
      <c r="N2400" s="8" t="str">
        <f>IFERROR(IF(I2400="Booked",VLOOKUP(K2400,'FIN CAL LOOKUP'!$A:$J,10,1),IF(I2400="Complete",VLOOKUP(J2400,'FIN CAL LOOKUP'!$A:$J,10,1),VLOOKUP(D2400,'FIN CAL LOOKUP'!$A:$J,10,1))),"Not Applicable")</f>
        <v>Q4, FY24</v>
      </c>
    </row>
    <row r="2401" spans="1:14" x14ac:dyDescent="0.25">
      <c r="A2401" t="s">
        <v>30</v>
      </c>
      <c r="B2401" t="s">
        <v>156</v>
      </c>
      <c r="C2401" t="s">
        <v>32</v>
      </c>
      <c r="D2401" s="3">
        <v>44741</v>
      </c>
      <c r="E2401" t="s">
        <v>540</v>
      </c>
      <c r="F2401" t="s">
        <v>541</v>
      </c>
      <c r="G2401" t="s">
        <v>1559</v>
      </c>
      <c r="H2401" t="s">
        <v>1370</v>
      </c>
      <c r="I2401" t="s">
        <v>5</v>
      </c>
      <c r="J2401" s="3"/>
      <c r="K2401" s="3">
        <v>45793</v>
      </c>
      <c r="M2401" s="8" t="str">
        <f>IFERROR(IF(I2401="Booked",VLOOKUP(K2401,'FIN CAL LOOKUP'!$A:$J,7,1),IF(I2401="Complete",VLOOKUP(J2401,'FIN CAL LOOKUP'!$A:$J,7,1),VLOOKUP(D2401,'FIN CAL LOOKUP'!$A:$J,7,1))),"Not Applicable")</f>
        <v>MAY, FY25</v>
      </c>
      <c r="N2401" s="8" t="str">
        <f>IFERROR(IF(I2401="Booked",VLOOKUP(K2401,'FIN CAL LOOKUP'!$A:$J,10,1),IF(I2401="Complete",VLOOKUP(J2401,'FIN CAL LOOKUP'!$A:$J,10,1),VLOOKUP(D2401,'FIN CAL LOOKUP'!$A:$J,10,1))),"Not Applicable")</f>
        <v>Q4, FY25</v>
      </c>
    </row>
    <row r="2402" spans="1:14" x14ac:dyDescent="0.25">
      <c r="A2402" t="s">
        <v>30</v>
      </c>
      <c r="B2402" t="s">
        <v>156</v>
      </c>
      <c r="C2402" t="s">
        <v>32</v>
      </c>
      <c r="D2402" s="3">
        <v>44741</v>
      </c>
      <c r="E2402" t="s">
        <v>540</v>
      </c>
      <c r="F2402" t="s">
        <v>541</v>
      </c>
      <c r="G2402" t="s">
        <v>1559</v>
      </c>
      <c r="H2402" t="s">
        <v>1370</v>
      </c>
      <c r="I2402" t="s">
        <v>17</v>
      </c>
      <c r="J2402" s="3">
        <v>45472</v>
      </c>
      <c r="K2402" s="3">
        <v>45351</v>
      </c>
      <c r="M2402" s="8" t="str">
        <f>IFERROR(IF(I2402="Booked",VLOOKUP(K2402,'FIN CAL LOOKUP'!$A:$J,7,1),IF(I2402="Complete",VLOOKUP(J2402,'FIN CAL LOOKUP'!$A:$J,7,1),VLOOKUP(D2402,'FIN CAL LOOKUP'!$A:$J,7,1))),"Not Applicable")</f>
        <v>JUN, FY24</v>
      </c>
      <c r="N2402" s="8" t="str">
        <f>IFERROR(IF(I2402="Booked",VLOOKUP(K2402,'FIN CAL LOOKUP'!$A:$J,10,1),IF(I2402="Complete",VLOOKUP(J2402,'FIN CAL LOOKUP'!$A:$J,10,1),VLOOKUP(D2402,'FIN CAL LOOKUP'!$A:$J,10,1))),"Not Applicable")</f>
        <v>Q4, FY24</v>
      </c>
    </row>
    <row r="2403" spans="1:14" x14ac:dyDescent="0.25">
      <c r="A2403" t="s">
        <v>30</v>
      </c>
      <c r="B2403" t="s">
        <v>156</v>
      </c>
      <c r="C2403" t="s">
        <v>32</v>
      </c>
      <c r="D2403" s="3">
        <v>44741</v>
      </c>
      <c r="E2403" t="s">
        <v>540</v>
      </c>
      <c r="F2403" t="s">
        <v>541</v>
      </c>
      <c r="G2403" t="s">
        <v>1559</v>
      </c>
      <c r="H2403" t="s">
        <v>8</v>
      </c>
      <c r="I2403" t="s">
        <v>17</v>
      </c>
      <c r="J2403" s="3">
        <v>44764</v>
      </c>
      <c r="K2403" s="3">
        <v>44749</v>
      </c>
      <c r="M2403" s="8" t="str">
        <f>IFERROR(IF(I2403="Booked",VLOOKUP(K2403,'FIN CAL LOOKUP'!$A:$J,7,1),IF(I2403="Complete",VLOOKUP(J2403,'FIN CAL LOOKUP'!$A:$J,7,1),VLOOKUP(D2403,'FIN CAL LOOKUP'!$A:$J,7,1))),"Not Applicable")</f>
        <v>JUL, FY23</v>
      </c>
      <c r="N2403" s="8" t="str">
        <f>IFERROR(IF(I2403="Booked",VLOOKUP(K2403,'FIN CAL LOOKUP'!$A:$J,10,1),IF(I2403="Complete",VLOOKUP(J2403,'FIN CAL LOOKUP'!$A:$J,10,1),VLOOKUP(D2403,'FIN CAL LOOKUP'!$A:$J,10,1))),"Not Applicable")</f>
        <v>Q1, FY23</v>
      </c>
    </row>
    <row r="2404" spans="1:14" x14ac:dyDescent="0.25">
      <c r="A2404" t="s">
        <v>30</v>
      </c>
      <c r="B2404" t="s">
        <v>156</v>
      </c>
      <c r="C2404" t="s">
        <v>32</v>
      </c>
      <c r="D2404" s="3">
        <v>44741</v>
      </c>
      <c r="E2404" t="s">
        <v>540</v>
      </c>
      <c r="F2404" t="s">
        <v>541</v>
      </c>
      <c r="G2404" t="s">
        <v>1559</v>
      </c>
      <c r="H2404" t="s">
        <v>9</v>
      </c>
      <c r="I2404" t="s">
        <v>17</v>
      </c>
      <c r="J2404" s="3">
        <v>44764</v>
      </c>
      <c r="K2404" s="3">
        <v>44749</v>
      </c>
      <c r="M2404" s="8" t="str">
        <f>IFERROR(IF(I2404="Booked",VLOOKUP(K2404,'FIN CAL LOOKUP'!$A:$J,7,1),IF(I2404="Complete",VLOOKUP(J2404,'FIN CAL LOOKUP'!$A:$J,7,1),VLOOKUP(D2404,'FIN CAL LOOKUP'!$A:$J,7,1))),"Not Applicable")</f>
        <v>JUL, FY23</v>
      </c>
      <c r="N2404" s="8" t="str">
        <f>IFERROR(IF(I2404="Booked",VLOOKUP(K2404,'FIN CAL LOOKUP'!$A:$J,10,1),IF(I2404="Complete",VLOOKUP(J2404,'FIN CAL LOOKUP'!$A:$J,10,1),VLOOKUP(D2404,'FIN CAL LOOKUP'!$A:$J,10,1))),"Not Applicable")</f>
        <v>Q1, FY23</v>
      </c>
    </row>
    <row r="2405" spans="1:14" x14ac:dyDescent="0.25">
      <c r="A2405" t="s">
        <v>30</v>
      </c>
      <c r="B2405" t="s">
        <v>156</v>
      </c>
      <c r="C2405" t="s">
        <v>32</v>
      </c>
      <c r="D2405" s="3">
        <v>44741</v>
      </c>
      <c r="E2405" t="s">
        <v>540</v>
      </c>
      <c r="F2405" t="s">
        <v>541</v>
      </c>
      <c r="G2405" t="s">
        <v>1559</v>
      </c>
      <c r="H2405" t="s">
        <v>10</v>
      </c>
      <c r="I2405" t="s">
        <v>17</v>
      </c>
      <c r="J2405" s="3">
        <v>44764</v>
      </c>
      <c r="K2405" s="3">
        <v>44749</v>
      </c>
      <c r="M2405" s="8" t="str">
        <f>IFERROR(IF(I2405="Booked",VLOOKUP(K2405,'FIN CAL LOOKUP'!$A:$J,7,1),IF(I2405="Complete",VLOOKUP(J2405,'FIN CAL LOOKUP'!$A:$J,7,1),VLOOKUP(D2405,'FIN CAL LOOKUP'!$A:$J,7,1))),"Not Applicable")</f>
        <v>JUL, FY23</v>
      </c>
      <c r="N2405" s="8" t="str">
        <f>IFERROR(IF(I2405="Booked",VLOOKUP(K2405,'FIN CAL LOOKUP'!$A:$J,10,1),IF(I2405="Complete",VLOOKUP(J2405,'FIN CAL LOOKUP'!$A:$J,10,1),VLOOKUP(D2405,'FIN CAL LOOKUP'!$A:$J,10,1))),"Not Applicable")</f>
        <v>Q1, FY23</v>
      </c>
    </row>
    <row r="2406" spans="1:14" x14ac:dyDescent="0.25">
      <c r="A2406" t="s">
        <v>30</v>
      </c>
      <c r="B2406" t="s">
        <v>156</v>
      </c>
      <c r="C2406" t="s">
        <v>32</v>
      </c>
      <c r="D2406" s="3">
        <v>44741</v>
      </c>
      <c r="E2406" t="s">
        <v>540</v>
      </c>
      <c r="F2406" t="s">
        <v>541</v>
      </c>
      <c r="G2406" t="s">
        <v>1559</v>
      </c>
      <c r="H2406" t="s">
        <v>11</v>
      </c>
      <c r="I2406" t="s">
        <v>17</v>
      </c>
      <c r="J2406" s="3">
        <v>44764</v>
      </c>
      <c r="K2406" s="3">
        <v>44749</v>
      </c>
      <c r="M2406" s="8" t="str">
        <f>IFERROR(IF(I2406="Booked",VLOOKUP(K2406,'FIN CAL LOOKUP'!$A:$J,7,1),IF(I2406="Complete",VLOOKUP(J2406,'FIN CAL LOOKUP'!$A:$J,7,1),VLOOKUP(D2406,'FIN CAL LOOKUP'!$A:$J,7,1))),"Not Applicable")</f>
        <v>JUL, FY23</v>
      </c>
      <c r="N2406" s="8" t="str">
        <f>IFERROR(IF(I2406="Booked",VLOOKUP(K2406,'FIN CAL LOOKUP'!$A:$J,10,1),IF(I2406="Complete",VLOOKUP(J2406,'FIN CAL LOOKUP'!$A:$J,10,1),VLOOKUP(D2406,'FIN CAL LOOKUP'!$A:$J,10,1))),"Not Applicable")</f>
        <v>Q1, FY23</v>
      </c>
    </row>
    <row r="2407" spans="1:14" x14ac:dyDescent="0.25">
      <c r="A2407" t="s">
        <v>30</v>
      </c>
      <c r="B2407" t="s">
        <v>260</v>
      </c>
      <c r="C2407" t="s">
        <v>14</v>
      </c>
      <c r="D2407" s="3">
        <v>44732</v>
      </c>
      <c r="E2407" t="s">
        <v>543</v>
      </c>
      <c r="F2407" t="s">
        <v>544</v>
      </c>
      <c r="G2407" t="s">
        <v>1560</v>
      </c>
      <c r="H2407" t="s">
        <v>4</v>
      </c>
      <c r="I2407" t="s">
        <v>17</v>
      </c>
      <c r="J2407" s="3">
        <v>44881</v>
      </c>
      <c r="K2407" s="3">
        <v>44824</v>
      </c>
      <c r="M2407" s="8" t="str">
        <f>IFERROR(IF(I2407="Booked",VLOOKUP(K2407,'FIN CAL LOOKUP'!$A:$J,7,1),IF(I2407="Complete",VLOOKUP(J2407,'FIN CAL LOOKUP'!$A:$J,7,1),VLOOKUP(D2407,'FIN CAL LOOKUP'!$A:$J,7,1))),"Not Applicable")</f>
        <v>NOV, FY23</v>
      </c>
      <c r="N2407" s="8" t="str">
        <f>IFERROR(IF(I2407="Booked",VLOOKUP(K2407,'FIN CAL LOOKUP'!$A:$J,10,1),IF(I2407="Complete",VLOOKUP(J2407,'FIN CAL LOOKUP'!$A:$J,10,1),VLOOKUP(D2407,'FIN CAL LOOKUP'!$A:$J,10,1))),"Not Applicable")</f>
        <v>Q2, FY23</v>
      </c>
    </row>
    <row r="2408" spans="1:14" x14ac:dyDescent="0.25">
      <c r="A2408" t="s">
        <v>30</v>
      </c>
      <c r="B2408" t="s">
        <v>260</v>
      </c>
      <c r="C2408" t="s">
        <v>14</v>
      </c>
      <c r="D2408" s="3">
        <v>44732</v>
      </c>
      <c r="E2408" t="s">
        <v>543</v>
      </c>
      <c r="F2408" t="s">
        <v>544</v>
      </c>
      <c r="G2408" t="s">
        <v>1560</v>
      </c>
      <c r="H2408" t="s">
        <v>7</v>
      </c>
      <c r="I2408" t="s">
        <v>17</v>
      </c>
      <c r="J2408" s="3">
        <v>45000</v>
      </c>
      <c r="K2408" s="3">
        <v>44824</v>
      </c>
      <c r="M2408" s="8" t="str">
        <f>IFERROR(IF(I2408="Booked",VLOOKUP(K2408,'FIN CAL LOOKUP'!$A:$J,7,1),IF(I2408="Complete",VLOOKUP(J2408,'FIN CAL LOOKUP'!$A:$J,7,1),VLOOKUP(D2408,'FIN CAL LOOKUP'!$A:$J,7,1))),"Not Applicable")</f>
        <v>MAR, FY23</v>
      </c>
      <c r="N2408" s="8" t="str">
        <f>IFERROR(IF(I2408="Booked",VLOOKUP(K2408,'FIN CAL LOOKUP'!$A:$J,10,1),IF(I2408="Complete",VLOOKUP(J2408,'FIN CAL LOOKUP'!$A:$J,10,1),VLOOKUP(D2408,'FIN CAL LOOKUP'!$A:$J,10,1))),"Not Applicable")</f>
        <v>Q3, FY23</v>
      </c>
    </row>
    <row r="2409" spans="1:14" x14ac:dyDescent="0.25">
      <c r="A2409" t="s">
        <v>30</v>
      </c>
      <c r="B2409" t="s">
        <v>260</v>
      </c>
      <c r="C2409" t="s">
        <v>14</v>
      </c>
      <c r="D2409" s="3">
        <v>44732</v>
      </c>
      <c r="E2409" t="s">
        <v>543</v>
      </c>
      <c r="F2409" t="s">
        <v>544</v>
      </c>
      <c r="G2409" t="s">
        <v>1560</v>
      </c>
      <c r="H2409" t="s">
        <v>1366</v>
      </c>
      <c r="I2409" t="s">
        <v>17</v>
      </c>
      <c r="J2409" s="3">
        <v>45411</v>
      </c>
      <c r="K2409" s="3">
        <v>45351</v>
      </c>
      <c r="M2409" s="8" t="str">
        <f>IFERROR(IF(I2409="Booked",VLOOKUP(K2409,'FIN CAL LOOKUP'!$A:$J,7,1),IF(I2409="Complete",VLOOKUP(J2409,'FIN CAL LOOKUP'!$A:$J,7,1),VLOOKUP(D2409,'FIN CAL LOOKUP'!$A:$J,7,1))),"Not Applicable")</f>
        <v>MAY, FY24</v>
      </c>
      <c r="N2409" s="8" t="str">
        <f>IFERROR(IF(I2409="Booked",VLOOKUP(K2409,'FIN CAL LOOKUP'!$A:$J,10,1),IF(I2409="Complete",VLOOKUP(J2409,'FIN CAL LOOKUP'!$A:$J,10,1),VLOOKUP(D2409,'FIN CAL LOOKUP'!$A:$J,10,1))),"Not Applicable")</f>
        <v>Q4, FY24</v>
      </c>
    </row>
    <row r="2410" spans="1:14" x14ac:dyDescent="0.25">
      <c r="A2410" t="s">
        <v>30</v>
      </c>
      <c r="B2410" t="s">
        <v>260</v>
      </c>
      <c r="C2410" t="s">
        <v>14</v>
      </c>
      <c r="D2410" s="3">
        <v>44732</v>
      </c>
      <c r="E2410" t="s">
        <v>543</v>
      </c>
      <c r="F2410" t="s">
        <v>544</v>
      </c>
      <c r="G2410" t="s">
        <v>1560</v>
      </c>
      <c r="H2410" t="s">
        <v>1366</v>
      </c>
      <c r="I2410" t="s">
        <v>17</v>
      </c>
      <c r="J2410" s="3">
        <v>45769</v>
      </c>
      <c r="K2410" s="3">
        <v>45732</v>
      </c>
      <c r="M2410" s="8" t="str">
        <f>IFERROR(IF(I2410="Booked",VLOOKUP(K2410,'FIN CAL LOOKUP'!$A:$J,7,1),IF(I2410="Complete",VLOOKUP(J2410,'FIN CAL LOOKUP'!$A:$J,7,1),VLOOKUP(D2410,'FIN CAL LOOKUP'!$A:$J,7,1))),"Not Applicable")</f>
        <v>APR, FY25</v>
      </c>
      <c r="N2410" s="8" t="str">
        <f>IFERROR(IF(I2410="Booked",VLOOKUP(K2410,'FIN CAL LOOKUP'!$A:$J,10,1),IF(I2410="Complete",VLOOKUP(J2410,'FIN CAL LOOKUP'!$A:$J,10,1),VLOOKUP(D2410,'FIN CAL LOOKUP'!$A:$J,10,1))),"Not Applicable")</f>
        <v>Q4, FY25</v>
      </c>
    </row>
    <row r="2411" spans="1:14" x14ac:dyDescent="0.25">
      <c r="A2411" t="s">
        <v>30</v>
      </c>
      <c r="B2411" t="s">
        <v>260</v>
      </c>
      <c r="C2411" t="s">
        <v>14</v>
      </c>
      <c r="D2411" s="3">
        <v>44732</v>
      </c>
      <c r="E2411" t="s">
        <v>543</v>
      </c>
      <c r="F2411" t="s">
        <v>544</v>
      </c>
      <c r="G2411" t="s">
        <v>1560</v>
      </c>
      <c r="H2411" t="s">
        <v>1367</v>
      </c>
      <c r="I2411" t="s">
        <v>17</v>
      </c>
      <c r="J2411" s="3">
        <v>45411</v>
      </c>
      <c r="K2411" s="3">
        <v>45351</v>
      </c>
      <c r="M2411" s="8" t="str">
        <f>IFERROR(IF(I2411="Booked",VLOOKUP(K2411,'FIN CAL LOOKUP'!$A:$J,7,1),IF(I2411="Complete",VLOOKUP(J2411,'FIN CAL LOOKUP'!$A:$J,7,1),VLOOKUP(D2411,'FIN CAL LOOKUP'!$A:$J,7,1))),"Not Applicable")</f>
        <v>MAY, FY24</v>
      </c>
      <c r="N2411" s="8" t="str">
        <f>IFERROR(IF(I2411="Booked",VLOOKUP(K2411,'FIN CAL LOOKUP'!$A:$J,10,1),IF(I2411="Complete",VLOOKUP(J2411,'FIN CAL LOOKUP'!$A:$J,10,1),VLOOKUP(D2411,'FIN CAL LOOKUP'!$A:$J,10,1))),"Not Applicable")</f>
        <v>Q4, FY24</v>
      </c>
    </row>
    <row r="2412" spans="1:14" x14ac:dyDescent="0.25">
      <c r="A2412" t="s">
        <v>30</v>
      </c>
      <c r="B2412" t="s">
        <v>260</v>
      </c>
      <c r="C2412" t="s">
        <v>14</v>
      </c>
      <c r="D2412" s="3">
        <v>44732</v>
      </c>
      <c r="E2412" t="s">
        <v>543</v>
      </c>
      <c r="F2412" t="s">
        <v>544</v>
      </c>
      <c r="G2412" t="s">
        <v>1560</v>
      </c>
      <c r="H2412" t="s">
        <v>1367</v>
      </c>
      <c r="I2412" t="s">
        <v>17</v>
      </c>
      <c r="J2412" s="3">
        <v>45758</v>
      </c>
      <c r="K2412" s="3">
        <v>45732</v>
      </c>
      <c r="M2412" s="8" t="str">
        <f>IFERROR(IF(I2412="Booked",VLOOKUP(K2412,'FIN CAL LOOKUP'!$A:$J,7,1),IF(I2412="Complete",VLOOKUP(J2412,'FIN CAL LOOKUP'!$A:$J,7,1),VLOOKUP(D2412,'FIN CAL LOOKUP'!$A:$J,7,1))),"Not Applicable")</f>
        <v>APR, FY25</v>
      </c>
      <c r="N2412" s="8" t="str">
        <f>IFERROR(IF(I2412="Booked",VLOOKUP(K2412,'FIN CAL LOOKUP'!$A:$J,10,1),IF(I2412="Complete",VLOOKUP(J2412,'FIN CAL LOOKUP'!$A:$J,10,1),VLOOKUP(D2412,'FIN CAL LOOKUP'!$A:$J,10,1))),"Not Applicable")</f>
        <v>Q4, FY25</v>
      </c>
    </row>
    <row r="2413" spans="1:14" x14ac:dyDescent="0.25">
      <c r="A2413" t="s">
        <v>30</v>
      </c>
      <c r="B2413" t="s">
        <v>260</v>
      </c>
      <c r="C2413" t="s">
        <v>14</v>
      </c>
      <c r="D2413" s="3">
        <v>44732</v>
      </c>
      <c r="E2413" t="s">
        <v>543</v>
      </c>
      <c r="F2413" t="s">
        <v>544</v>
      </c>
      <c r="G2413" t="s">
        <v>1560</v>
      </c>
      <c r="H2413" t="s">
        <v>1367</v>
      </c>
      <c r="I2413" t="s">
        <v>17</v>
      </c>
      <c r="J2413" s="3">
        <v>45786</v>
      </c>
      <c r="K2413" s="3">
        <v>45786</v>
      </c>
      <c r="M2413" s="8" t="str">
        <f>IFERROR(IF(I2413="Booked",VLOOKUP(K2413,'FIN CAL LOOKUP'!$A:$J,7,1),IF(I2413="Complete",VLOOKUP(J2413,'FIN CAL LOOKUP'!$A:$J,7,1),VLOOKUP(D2413,'FIN CAL LOOKUP'!$A:$J,7,1))),"Not Applicable")</f>
        <v>MAY, FY25</v>
      </c>
      <c r="N2413" s="8" t="str">
        <f>IFERROR(IF(I2413="Booked",VLOOKUP(K2413,'FIN CAL LOOKUP'!$A:$J,10,1),IF(I2413="Complete",VLOOKUP(J2413,'FIN CAL LOOKUP'!$A:$J,10,1),VLOOKUP(D2413,'FIN CAL LOOKUP'!$A:$J,10,1))),"Not Applicable")</f>
        <v>Q4, FY25</v>
      </c>
    </row>
    <row r="2414" spans="1:14" x14ac:dyDescent="0.25">
      <c r="A2414" t="s">
        <v>30</v>
      </c>
      <c r="B2414" t="s">
        <v>260</v>
      </c>
      <c r="C2414" t="s">
        <v>14</v>
      </c>
      <c r="D2414" s="3">
        <v>44732</v>
      </c>
      <c r="E2414" t="s">
        <v>543</v>
      </c>
      <c r="F2414" t="s">
        <v>544</v>
      </c>
      <c r="G2414" t="s">
        <v>1560</v>
      </c>
      <c r="H2414" t="s">
        <v>1368</v>
      </c>
      <c r="I2414" t="s">
        <v>17</v>
      </c>
      <c r="J2414" s="3">
        <v>45411</v>
      </c>
      <c r="K2414" s="3">
        <v>45351</v>
      </c>
      <c r="M2414" s="8" t="str">
        <f>IFERROR(IF(I2414="Booked",VLOOKUP(K2414,'FIN CAL LOOKUP'!$A:$J,7,1),IF(I2414="Complete",VLOOKUP(J2414,'FIN CAL LOOKUP'!$A:$J,7,1),VLOOKUP(D2414,'FIN CAL LOOKUP'!$A:$J,7,1))),"Not Applicable")</f>
        <v>MAY, FY24</v>
      </c>
      <c r="N2414" s="8" t="str">
        <f>IFERROR(IF(I2414="Booked",VLOOKUP(K2414,'FIN CAL LOOKUP'!$A:$J,10,1),IF(I2414="Complete",VLOOKUP(J2414,'FIN CAL LOOKUP'!$A:$J,10,1),VLOOKUP(D2414,'FIN CAL LOOKUP'!$A:$J,10,1))),"Not Applicable")</f>
        <v>Q4, FY24</v>
      </c>
    </row>
    <row r="2415" spans="1:14" x14ac:dyDescent="0.25">
      <c r="A2415" t="s">
        <v>30</v>
      </c>
      <c r="B2415" t="s">
        <v>260</v>
      </c>
      <c r="C2415" t="s">
        <v>14</v>
      </c>
      <c r="D2415" s="3">
        <v>44732</v>
      </c>
      <c r="E2415" t="s">
        <v>543</v>
      </c>
      <c r="F2415" t="s">
        <v>544</v>
      </c>
      <c r="G2415" t="s">
        <v>1560</v>
      </c>
      <c r="H2415" t="s">
        <v>1368</v>
      </c>
      <c r="I2415" t="s">
        <v>17</v>
      </c>
      <c r="J2415" s="3">
        <v>45758</v>
      </c>
      <c r="K2415" s="3">
        <v>45732</v>
      </c>
      <c r="M2415" s="8" t="str">
        <f>IFERROR(IF(I2415="Booked",VLOOKUP(K2415,'FIN CAL LOOKUP'!$A:$J,7,1),IF(I2415="Complete",VLOOKUP(J2415,'FIN CAL LOOKUP'!$A:$J,7,1),VLOOKUP(D2415,'FIN CAL LOOKUP'!$A:$J,7,1))),"Not Applicable")</f>
        <v>APR, FY25</v>
      </c>
      <c r="N2415" s="8" t="str">
        <f>IFERROR(IF(I2415="Booked",VLOOKUP(K2415,'FIN CAL LOOKUP'!$A:$J,10,1),IF(I2415="Complete",VLOOKUP(J2415,'FIN CAL LOOKUP'!$A:$J,10,1),VLOOKUP(D2415,'FIN CAL LOOKUP'!$A:$J,10,1))),"Not Applicable")</f>
        <v>Q4, FY25</v>
      </c>
    </row>
    <row r="2416" spans="1:14" x14ac:dyDescent="0.25">
      <c r="A2416" t="s">
        <v>30</v>
      </c>
      <c r="B2416" t="s">
        <v>260</v>
      </c>
      <c r="C2416" t="s">
        <v>14</v>
      </c>
      <c r="D2416" s="3">
        <v>44732</v>
      </c>
      <c r="E2416" t="s">
        <v>543</v>
      </c>
      <c r="F2416" t="s">
        <v>544</v>
      </c>
      <c r="G2416" t="s">
        <v>1560</v>
      </c>
      <c r="H2416" t="s">
        <v>1369</v>
      </c>
      <c r="I2416" t="s">
        <v>17</v>
      </c>
      <c r="J2416" s="3">
        <v>45411</v>
      </c>
      <c r="K2416" s="3">
        <v>45351</v>
      </c>
      <c r="M2416" s="8" t="str">
        <f>IFERROR(IF(I2416="Booked",VLOOKUP(K2416,'FIN CAL LOOKUP'!$A:$J,7,1),IF(I2416="Complete",VLOOKUP(J2416,'FIN CAL LOOKUP'!$A:$J,7,1),VLOOKUP(D2416,'FIN CAL LOOKUP'!$A:$J,7,1))),"Not Applicable")</f>
        <v>MAY, FY24</v>
      </c>
      <c r="N2416" s="8" t="str">
        <f>IFERROR(IF(I2416="Booked",VLOOKUP(K2416,'FIN CAL LOOKUP'!$A:$J,10,1),IF(I2416="Complete",VLOOKUP(J2416,'FIN CAL LOOKUP'!$A:$J,10,1),VLOOKUP(D2416,'FIN CAL LOOKUP'!$A:$J,10,1))),"Not Applicable")</f>
        <v>Q4, FY24</v>
      </c>
    </row>
    <row r="2417" spans="1:14" x14ac:dyDescent="0.25">
      <c r="A2417" t="s">
        <v>30</v>
      </c>
      <c r="B2417" t="s">
        <v>260</v>
      </c>
      <c r="C2417" t="s">
        <v>14</v>
      </c>
      <c r="D2417" s="3">
        <v>44732</v>
      </c>
      <c r="E2417" t="s">
        <v>543</v>
      </c>
      <c r="F2417" t="s">
        <v>544</v>
      </c>
      <c r="G2417" t="s">
        <v>1560</v>
      </c>
      <c r="H2417" t="s">
        <v>1369</v>
      </c>
      <c r="I2417" t="s">
        <v>17</v>
      </c>
      <c r="J2417" s="3">
        <v>45758</v>
      </c>
      <c r="K2417" s="3">
        <v>45732</v>
      </c>
      <c r="M2417" s="8" t="str">
        <f>IFERROR(IF(I2417="Booked",VLOOKUP(K2417,'FIN CAL LOOKUP'!$A:$J,7,1),IF(I2417="Complete",VLOOKUP(J2417,'FIN CAL LOOKUP'!$A:$J,7,1),VLOOKUP(D2417,'FIN CAL LOOKUP'!$A:$J,7,1))),"Not Applicable")</f>
        <v>APR, FY25</v>
      </c>
      <c r="N2417" s="8" t="str">
        <f>IFERROR(IF(I2417="Booked",VLOOKUP(K2417,'FIN CAL LOOKUP'!$A:$J,10,1),IF(I2417="Complete",VLOOKUP(J2417,'FIN CAL LOOKUP'!$A:$J,10,1),VLOOKUP(D2417,'FIN CAL LOOKUP'!$A:$J,10,1))),"Not Applicable")</f>
        <v>Q4, FY25</v>
      </c>
    </row>
    <row r="2418" spans="1:14" x14ac:dyDescent="0.25">
      <c r="A2418" t="s">
        <v>30</v>
      </c>
      <c r="B2418" t="s">
        <v>260</v>
      </c>
      <c r="C2418" t="s">
        <v>14</v>
      </c>
      <c r="D2418" s="3">
        <v>44732</v>
      </c>
      <c r="E2418" t="s">
        <v>543</v>
      </c>
      <c r="F2418" t="s">
        <v>544</v>
      </c>
      <c r="G2418" t="s">
        <v>1560</v>
      </c>
      <c r="H2418" t="s">
        <v>1370</v>
      </c>
      <c r="I2418" t="s">
        <v>17</v>
      </c>
      <c r="J2418" s="3">
        <v>45411</v>
      </c>
      <c r="K2418" s="3">
        <v>45351</v>
      </c>
      <c r="M2418" s="8" t="str">
        <f>IFERROR(IF(I2418="Booked",VLOOKUP(K2418,'FIN CAL LOOKUP'!$A:$J,7,1),IF(I2418="Complete",VLOOKUP(J2418,'FIN CAL LOOKUP'!$A:$J,7,1),VLOOKUP(D2418,'FIN CAL LOOKUP'!$A:$J,7,1))),"Not Applicable")</f>
        <v>MAY, FY24</v>
      </c>
      <c r="N2418" s="8" t="str">
        <f>IFERROR(IF(I2418="Booked",VLOOKUP(K2418,'FIN CAL LOOKUP'!$A:$J,10,1),IF(I2418="Complete",VLOOKUP(J2418,'FIN CAL LOOKUP'!$A:$J,10,1),VLOOKUP(D2418,'FIN CAL LOOKUP'!$A:$J,10,1))),"Not Applicable")</f>
        <v>Q4, FY24</v>
      </c>
    </row>
    <row r="2419" spans="1:14" x14ac:dyDescent="0.25">
      <c r="A2419" t="s">
        <v>30</v>
      </c>
      <c r="B2419" t="s">
        <v>260</v>
      </c>
      <c r="C2419" t="s">
        <v>14</v>
      </c>
      <c r="D2419" s="3">
        <v>44732</v>
      </c>
      <c r="E2419" t="s">
        <v>543</v>
      </c>
      <c r="F2419" t="s">
        <v>544</v>
      </c>
      <c r="G2419" t="s">
        <v>1560</v>
      </c>
      <c r="H2419" t="s">
        <v>1370</v>
      </c>
      <c r="I2419" t="s">
        <v>17</v>
      </c>
      <c r="J2419" s="3">
        <v>45769</v>
      </c>
      <c r="K2419" s="3">
        <v>45732</v>
      </c>
      <c r="M2419" s="8" t="str">
        <f>IFERROR(IF(I2419="Booked",VLOOKUP(K2419,'FIN CAL LOOKUP'!$A:$J,7,1),IF(I2419="Complete",VLOOKUP(J2419,'FIN CAL LOOKUP'!$A:$J,7,1),VLOOKUP(D2419,'FIN CAL LOOKUP'!$A:$J,7,1))),"Not Applicable")</f>
        <v>APR, FY25</v>
      </c>
      <c r="N2419" s="8" t="str">
        <f>IFERROR(IF(I2419="Booked",VLOOKUP(K2419,'FIN CAL LOOKUP'!$A:$J,10,1),IF(I2419="Complete",VLOOKUP(J2419,'FIN CAL LOOKUP'!$A:$J,10,1),VLOOKUP(D2419,'FIN CAL LOOKUP'!$A:$J,10,1))),"Not Applicable")</f>
        <v>Q4, FY25</v>
      </c>
    </row>
    <row r="2420" spans="1:14" x14ac:dyDescent="0.25">
      <c r="A2420" t="s">
        <v>30</v>
      </c>
      <c r="B2420" t="s">
        <v>260</v>
      </c>
      <c r="C2420" t="s">
        <v>14</v>
      </c>
      <c r="D2420" s="3">
        <v>44732</v>
      </c>
      <c r="E2420" t="s">
        <v>543</v>
      </c>
      <c r="F2420" t="s">
        <v>544</v>
      </c>
      <c r="G2420" t="s">
        <v>1560</v>
      </c>
      <c r="H2420" t="s">
        <v>8</v>
      </c>
      <c r="I2420" t="s">
        <v>17</v>
      </c>
      <c r="J2420" s="3">
        <v>44782</v>
      </c>
      <c r="K2420" s="3">
        <v>44731</v>
      </c>
      <c r="M2420" s="8" t="str">
        <f>IFERROR(IF(I2420="Booked",VLOOKUP(K2420,'FIN CAL LOOKUP'!$A:$J,7,1),IF(I2420="Complete",VLOOKUP(J2420,'FIN CAL LOOKUP'!$A:$J,7,1),VLOOKUP(D2420,'FIN CAL LOOKUP'!$A:$J,7,1))),"Not Applicable")</f>
        <v>AUG, FY23</v>
      </c>
      <c r="N2420" s="8" t="str">
        <f>IFERROR(IF(I2420="Booked",VLOOKUP(K2420,'FIN CAL LOOKUP'!$A:$J,10,1),IF(I2420="Complete",VLOOKUP(J2420,'FIN CAL LOOKUP'!$A:$J,10,1),VLOOKUP(D2420,'FIN CAL LOOKUP'!$A:$J,10,1))),"Not Applicable")</f>
        <v>Q1, FY23</v>
      </c>
    </row>
    <row r="2421" spans="1:14" x14ac:dyDescent="0.25">
      <c r="A2421" t="s">
        <v>30</v>
      </c>
      <c r="B2421" t="s">
        <v>260</v>
      </c>
      <c r="C2421" t="s">
        <v>14</v>
      </c>
      <c r="D2421" s="3">
        <v>44732</v>
      </c>
      <c r="E2421" t="s">
        <v>543</v>
      </c>
      <c r="F2421" t="s">
        <v>544</v>
      </c>
      <c r="G2421" t="s">
        <v>1560</v>
      </c>
      <c r="H2421" t="s">
        <v>9</v>
      </c>
      <c r="I2421" t="s">
        <v>17</v>
      </c>
      <c r="J2421" s="3">
        <v>44782</v>
      </c>
      <c r="K2421" s="3">
        <v>44735</v>
      </c>
      <c r="M2421" s="8" t="str">
        <f>IFERROR(IF(I2421="Booked",VLOOKUP(K2421,'FIN CAL LOOKUP'!$A:$J,7,1),IF(I2421="Complete",VLOOKUP(J2421,'FIN CAL LOOKUP'!$A:$J,7,1),VLOOKUP(D2421,'FIN CAL LOOKUP'!$A:$J,7,1))),"Not Applicable")</f>
        <v>AUG, FY23</v>
      </c>
      <c r="N2421" s="8" t="str">
        <f>IFERROR(IF(I2421="Booked",VLOOKUP(K2421,'FIN CAL LOOKUP'!$A:$J,10,1),IF(I2421="Complete",VLOOKUP(J2421,'FIN CAL LOOKUP'!$A:$J,10,1),VLOOKUP(D2421,'FIN CAL LOOKUP'!$A:$J,10,1))),"Not Applicable")</f>
        <v>Q1, FY23</v>
      </c>
    </row>
    <row r="2422" spans="1:14" x14ac:dyDescent="0.25">
      <c r="A2422" t="s">
        <v>30</v>
      </c>
      <c r="B2422" t="s">
        <v>260</v>
      </c>
      <c r="C2422" t="s">
        <v>14</v>
      </c>
      <c r="D2422" s="3">
        <v>44732</v>
      </c>
      <c r="E2422" t="s">
        <v>543</v>
      </c>
      <c r="F2422" t="s">
        <v>544</v>
      </c>
      <c r="G2422" t="s">
        <v>1560</v>
      </c>
      <c r="H2422" t="s">
        <v>10</v>
      </c>
      <c r="I2422" t="s">
        <v>17</v>
      </c>
      <c r="J2422" s="3">
        <v>44764</v>
      </c>
      <c r="K2422" s="3">
        <v>44731</v>
      </c>
      <c r="M2422" s="8" t="str">
        <f>IFERROR(IF(I2422="Booked",VLOOKUP(K2422,'FIN CAL LOOKUP'!$A:$J,7,1),IF(I2422="Complete",VLOOKUP(J2422,'FIN CAL LOOKUP'!$A:$J,7,1),VLOOKUP(D2422,'FIN CAL LOOKUP'!$A:$J,7,1))),"Not Applicable")</f>
        <v>JUL, FY23</v>
      </c>
      <c r="N2422" s="8" t="str">
        <f>IFERROR(IF(I2422="Booked",VLOOKUP(K2422,'FIN CAL LOOKUP'!$A:$J,10,1),IF(I2422="Complete",VLOOKUP(J2422,'FIN CAL LOOKUP'!$A:$J,10,1),VLOOKUP(D2422,'FIN CAL LOOKUP'!$A:$J,10,1))),"Not Applicable")</f>
        <v>Q1, FY23</v>
      </c>
    </row>
    <row r="2423" spans="1:14" x14ac:dyDescent="0.25">
      <c r="A2423" t="s">
        <v>30</v>
      </c>
      <c r="B2423" t="s">
        <v>260</v>
      </c>
      <c r="C2423" t="s">
        <v>14</v>
      </c>
      <c r="D2423" s="3">
        <v>44732</v>
      </c>
      <c r="E2423" t="s">
        <v>543</v>
      </c>
      <c r="F2423" t="s">
        <v>544</v>
      </c>
      <c r="G2423" t="s">
        <v>1560</v>
      </c>
      <c r="H2423" t="s">
        <v>11</v>
      </c>
      <c r="I2423" t="s">
        <v>17</v>
      </c>
      <c r="J2423" s="3">
        <v>44764</v>
      </c>
      <c r="K2423" s="3">
        <v>44731</v>
      </c>
      <c r="M2423" s="8" t="str">
        <f>IFERROR(IF(I2423="Booked",VLOOKUP(K2423,'FIN CAL LOOKUP'!$A:$J,7,1),IF(I2423="Complete",VLOOKUP(J2423,'FIN CAL LOOKUP'!$A:$J,7,1),VLOOKUP(D2423,'FIN CAL LOOKUP'!$A:$J,7,1))),"Not Applicable")</f>
        <v>JUL, FY23</v>
      </c>
      <c r="N2423" s="8" t="str">
        <f>IFERROR(IF(I2423="Booked",VLOOKUP(K2423,'FIN CAL LOOKUP'!$A:$J,10,1),IF(I2423="Complete",VLOOKUP(J2423,'FIN CAL LOOKUP'!$A:$J,10,1),VLOOKUP(D2423,'FIN CAL LOOKUP'!$A:$J,10,1))),"Not Applicable")</f>
        <v>Q1, FY23</v>
      </c>
    </row>
    <row r="2424" spans="1:14" x14ac:dyDescent="0.25">
      <c r="A2424" t="s">
        <v>12</v>
      </c>
      <c r="B2424" t="s">
        <v>51</v>
      </c>
      <c r="C2424" t="s">
        <v>52</v>
      </c>
      <c r="D2424" s="3">
        <v>44732</v>
      </c>
      <c r="E2424" t="s">
        <v>545</v>
      </c>
      <c r="F2424" t="s">
        <v>546</v>
      </c>
      <c r="G2424" t="s">
        <v>547</v>
      </c>
      <c r="H2424" t="s">
        <v>4</v>
      </c>
      <c r="I2424" t="s">
        <v>17</v>
      </c>
      <c r="J2424" s="3">
        <v>44830</v>
      </c>
      <c r="K2424" s="3">
        <v>44824</v>
      </c>
      <c r="M2424" s="8" t="str">
        <f>IFERROR(IF(I2424="Booked",VLOOKUP(K2424,'FIN CAL LOOKUP'!$A:$J,7,1),IF(I2424="Complete",VLOOKUP(J2424,'FIN CAL LOOKUP'!$A:$J,7,1),VLOOKUP(D2424,'FIN CAL LOOKUP'!$A:$J,7,1))),"Not Applicable")</f>
        <v>OCT, FY23</v>
      </c>
      <c r="N2424" s="8" t="str">
        <f>IFERROR(IF(I2424="Booked",VLOOKUP(K2424,'FIN CAL LOOKUP'!$A:$J,10,1),IF(I2424="Complete",VLOOKUP(J2424,'FIN CAL LOOKUP'!$A:$J,10,1),VLOOKUP(D2424,'FIN CAL LOOKUP'!$A:$J,10,1))),"Not Applicable")</f>
        <v>Q2, FY23</v>
      </c>
    </row>
    <row r="2425" spans="1:14" x14ac:dyDescent="0.25">
      <c r="A2425" t="s">
        <v>12</v>
      </c>
      <c r="B2425" t="s">
        <v>51</v>
      </c>
      <c r="C2425" t="s">
        <v>52</v>
      </c>
      <c r="D2425" s="3">
        <v>44732</v>
      </c>
      <c r="E2425" t="s">
        <v>545</v>
      </c>
      <c r="F2425" t="s">
        <v>546</v>
      </c>
      <c r="G2425" t="s">
        <v>547</v>
      </c>
      <c r="H2425" t="s">
        <v>7</v>
      </c>
      <c r="I2425" t="s">
        <v>17</v>
      </c>
      <c r="J2425" s="3">
        <v>44830</v>
      </c>
      <c r="K2425" s="3">
        <v>44824</v>
      </c>
      <c r="M2425" s="8" t="str">
        <f>IFERROR(IF(I2425="Booked",VLOOKUP(K2425,'FIN CAL LOOKUP'!$A:$J,7,1),IF(I2425="Complete",VLOOKUP(J2425,'FIN CAL LOOKUP'!$A:$J,7,1),VLOOKUP(D2425,'FIN CAL LOOKUP'!$A:$J,7,1))),"Not Applicable")</f>
        <v>OCT, FY23</v>
      </c>
      <c r="N2425" s="8" t="str">
        <f>IFERROR(IF(I2425="Booked",VLOOKUP(K2425,'FIN CAL LOOKUP'!$A:$J,10,1),IF(I2425="Complete",VLOOKUP(J2425,'FIN CAL LOOKUP'!$A:$J,10,1),VLOOKUP(D2425,'FIN CAL LOOKUP'!$A:$J,10,1))),"Not Applicable")</f>
        <v>Q2, FY23</v>
      </c>
    </row>
    <row r="2426" spans="1:14" x14ac:dyDescent="0.25">
      <c r="A2426" t="s">
        <v>12</v>
      </c>
      <c r="B2426" t="s">
        <v>51</v>
      </c>
      <c r="C2426" t="s">
        <v>52</v>
      </c>
      <c r="D2426" s="3">
        <v>44732</v>
      </c>
      <c r="E2426" t="s">
        <v>545</v>
      </c>
      <c r="F2426" t="s">
        <v>546</v>
      </c>
      <c r="G2426" t="s">
        <v>547</v>
      </c>
      <c r="H2426" t="s">
        <v>1366</v>
      </c>
      <c r="I2426" t="s">
        <v>5</v>
      </c>
      <c r="J2426" s="3"/>
      <c r="K2426" s="3">
        <v>45351</v>
      </c>
      <c r="M2426" s="8" t="str">
        <f>IFERROR(IF(I2426="Booked",VLOOKUP(K2426,'FIN CAL LOOKUP'!$A:$J,7,1),IF(I2426="Complete",VLOOKUP(J2426,'FIN CAL LOOKUP'!$A:$J,7,1),VLOOKUP(D2426,'FIN CAL LOOKUP'!$A:$J,7,1))),"Not Applicable")</f>
        <v>MAR, FY24</v>
      </c>
      <c r="N2426" s="8" t="str">
        <f>IFERROR(IF(I2426="Booked",VLOOKUP(K2426,'FIN CAL LOOKUP'!$A:$J,10,1),IF(I2426="Complete",VLOOKUP(J2426,'FIN CAL LOOKUP'!$A:$J,10,1),VLOOKUP(D2426,'FIN CAL LOOKUP'!$A:$J,10,1))),"Not Applicable")</f>
        <v>Q3, FY24</v>
      </c>
    </row>
    <row r="2427" spans="1:14" x14ac:dyDescent="0.25">
      <c r="A2427" t="s">
        <v>12</v>
      </c>
      <c r="B2427" t="s">
        <v>51</v>
      </c>
      <c r="C2427" t="s">
        <v>52</v>
      </c>
      <c r="D2427" s="3">
        <v>44732</v>
      </c>
      <c r="E2427" t="s">
        <v>545</v>
      </c>
      <c r="F2427" t="s">
        <v>546</v>
      </c>
      <c r="G2427" t="s">
        <v>547</v>
      </c>
      <c r="H2427" t="s">
        <v>1367</v>
      </c>
      <c r="I2427" t="s">
        <v>5</v>
      </c>
      <c r="J2427" s="3"/>
      <c r="K2427" s="3">
        <v>45763</v>
      </c>
      <c r="M2427" s="8" t="str">
        <f>IFERROR(IF(I2427="Booked",VLOOKUP(K2427,'FIN CAL LOOKUP'!$A:$J,7,1),IF(I2427="Complete",VLOOKUP(J2427,'FIN CAL LOOKUP'!$A:$J,7,1),VLOOKUP(D2427,'FIN CAL LOOKUP'!$A:$J,7,1))),"Not Applicable")</f>
        <v>APR, FY25</v>
      </c>
      <c r="N2427" s="8" t="str">
        <f>IFERROR(IF(I2427="Booked",VLOOKUP(K2427,'FIN CAL LOOKUP'!$A:$J,10,1),IF(I2427="Complete",VLOOKUP(J2427,'FIN CAL LOOKUP'!$A:$J,10,1),VLOOKUP(D2427,'FIN CAL LOOKUP'!$A:$J,10,1))),"Not Applicable")</f>
        <v>Q4, FY25</v>
      </c>
    </row>
    <row r="2428" spans="1:14" x14ac:dyDescent="0.25">
      <c r="A2428" t="s">
        <v>12</v>
      </c>
      <c r="B2428" t="s">
        <v>51</v>
      </c>
      <c r="C2428" t="s">
        <v>52</v>
      </c>
      <c r="D2428" s="3">
        <v>44732</v>
      </c>
      <c r="E2428" t="s">
        <v>545</v>
      </c>
      <c r="F2428" t="s">
        <v>546</v>
      </c>
      <c r="G2428" t="s">
        <v>547</v>
      </c>
      <c r="H2428" t="s">
        <v>1367</v>
      </c>
      <c r="I2428" t="s">
        <v>17</v>
      </c>
      <c r="J2428" s="3">
        <v>45442</v>
      </c>
      <c r="K2428" s="3">
        <v>45351</v>
      </c>
      <c r="M2428" s="8" t="str">
        <f>IFERROR(IF(I2428="Booked",VLOOKUP(K2428,'FIN CAL LOOKUP'!$A:$J,7,1),IF(I2428="Complete",VLOOKUP(J2428,'FIN CAL LOOKUP'!$A:$J,7,1),VLOOKUP(D2428,'FIN CAL LOOKUP'!$A:$J,7,1))),"Not Applicable")</f>
        <v>JUN, FY24</v>
      </c>
      <c r="N2428" s="8" t="str">
        <f>IFERROR(IF(I2428="Booked",VLOOKUP(K2428,'FIN CAL LOOKUP'!$A:$J,10,1),IF(I2428="Complete",VLOOKUP(J2428,'FIN CAL LOOKUP'!$A:$J,10,1),VLOOKUP(D2428,'FIN CAL LOOKUP'!$A:$J,10,1))),"Not Applicable")</f>
        <v>Q4, FY24</v>
      </c>
    </row>
    <row r="2429" spans="1:14" x14ac:dyDescent="0.25">
      <c r="A2429" t="s">
        <v>12</v>
      </c>
      <c r="B2429" t="s">
        <v>51</v>
      </c>
      <c r="C2429" t="s">
        <v>52</v>
      </c>
      <c r="D2429" s="3">
        <v>44732</v>
      </c>
      <c r="E2429" t="s">
        <v>545</v>
      </c>
      <c r="F2429" t="s">
        <v>546</v>
      </c>
      <c r="G2429" t="s">
        <v>547</v>
      </c>
      <c r="H2429" t="s">
        <v>1368</v>
      </c>
      <c r="I2429" t="s">
        <v>18</v>
      </c>
      <c r="J2429" s="3"/>
      <c r="K2429" s="3">
        <v>45351</v>
      </c>
      <c r="M2429" s="8" t="str">
        <f>IFERROR(IF(I2429="Booked",VLOOKUP(K2429,'FIN CAL LOOKUP'!$A:$J,7,1),IF(I2429="Complete",VLOOKUP(J2429,'FIN CAL LOOKUP'!$A:$J,7,1),VLOOKUP(D2429,'FIN CAL LOOKUP'!$A:$J,7,1))),"Not Applicable")</f>
        <v>JUN, FY22</v>
      </c>
      <c r="N2429" s="8" t="str">
        <f>IFERROR(IF(I2429="Booked",VLOOKUP(K2429,'FIN CAL LOOKUP'!$A:$J,10,1),IF(I2429="Complete",VLOOKUP(J2429,'FIN CAL LOOKUP'!$A:$J,10,1),VLOOKUP(D2429,'FIN CAL LOOKUP'!$A:$J,10,1))),"Not Applicable")</f>
        <v>Q4, FY22</v>
      </c>
    </row>
    <row r="2430" spans="1:14" x14ac:dyDescent="0.25">
      <c r="A2430" t="s">
        <v>12</v>
      </c>
      <c r="B2430" t="s">
        <v>51</v>
      </c>
      <c r="C2430" t="s">
        <v>52</v>
      </c>
      <c r="D2430" s="3">
        <v>44732</v>
      </c>
      <c r="E2430" t="s">
        <v>545</v>
      </c>
      <c r="F2430" t="s">
        <v>546</v>
      </c>
      <c r="G2430" t="s">
        <v>547</v>
      </c>
      <c r="H2430" t="s">
        <v>1369</v>
      </c>
      <c r="I2430" t="s">
        <v>5</v>
      </c>
      <c r="J2430" s="3"/>
      <c r="K2430" s="3">
        <v>45351</v>
      </c>
      <c r="M2430" s="8" t="str">
        <f>IFERROR(IF(I2430="Booked",VLOOKUP(K2430,'FIN CAL LOOKUP'!$A:$J,7,1),IF(I2430="Complete",VLOOKUP(J2430,'FIN CAL LOOKUP'!$A:$J,7,1),VLOOKUP(D2430,'FIN CAL LOOKUP'!$A:$J,7,1))),"Not Applicable")</f>
        <v>MAR, FY24</v>
      </c>
      <c r="N2430" s="8" t="str">
        <f>IFERROR(IF(I2430="Booked",VLOOKUP(K2430,'FIN CAL LOOKUP'!$A:$J,10,1),IF(I2430="Complete",VLOOKUP(J2430,'FIN CAL LOOKUP'!$A:$J,10,1),VLOOKUP(D2430,'FIN CAL LOOKUP'!$A:$J,10,1))),"Not Applicable")</f>
        <v>Q3, FY24</v>
      </c>
    </row>
    <row r="2431" spans="1:14" x14ac:dyDescent="0.25">
      <c r="A2431" t="s">
        <v>12</v>
      </c>
      <c r="B2431" t="s">
        <v>51</v>
      </c>
      <c r="C2431" t="s">
        <v>52</v>
      </c>
      <c r="D2431" s="3">
        <v>44732</v>
      </c>
      <c r="E2431" t="s">
        <v>545</v>
      </c>
      <c r="F2431" t="s">
        <v>546</v>
      </c>
      <c r="G2431" t="s">
        <v>547</v>
      </c>
      <c r="H2431" t="s">
        <v>1370</v>
      </c>
      <c r="I2431" t="s">
        <v>5</v>
      </c>
      <c r="J2431" s="3"/>
      <c r="K2431" s="3">
        <v>45351</v>
      </c>
      <c r="M2431" s="8" t="str">
        <f>IFERROR(IF(I2431="Booked",VLOOKUP(K2431,'FIN CAL LOOKUP'!$A:$J,7,1),IF(I2431="Complete",VLOOKUP(J2431,'FIN CAL LOOKUP'!$A:$J,7,1),VLOOKUP(D2431,'FIN CAL LOOKUP'!$A:$J,7,1))),"Not Applicable")</f>
        <v>MAR, FY24</v>
      </c>
      <c r="N2431" s="8" t="str">
        <f>IFERROR(IF(I2431="Booked",VLOOKUP(K2431,'FIN CAL LOOKUP'!$A:$J,10,1),IF(I2431="Complete",VLOOKUP(J2431,'FIN CAL LOOKUP'!$A:$J,10,1),VLOOKUP(D2431,'FIN CAL LOOKUP'!$A:$J,10,1))),"Not Applicable")</f>
        <v>Q3, FY24</v>
      </c>
    </row>
    <row r="2432" spans="1:14" x14ac:dyDescent="0.25">
      <c r="A2432" t="s">
        <v>12</v>
      </c>
      <c r="B2432" t="s">
        <v>51</v>
      </c>
      <c r="C2432" t="s">
        <v>52</v>
      </c>
      <c r="D2432" s="3">
        <v>44732</v>
      </c>
      <c r="E2432" t="s">
        <v>545</v>
      </c>
      <c r="F2432" t="s">
        <v>546</v>
      </c>
      <c r="G2432" t="s">
        <v>547</v>
      </c>
      <c r="H2432" t="s">
        <v>8</v>
      </c>
      <c r="I2432" t="s">
        <v>17</v>
      </c>
      <c r="J2432" s="3">
        <v>44839</v>
      </c>
      <c r="K2432" s="3">
        <v>44714</v>
      </c>
      <c r="M2432" s="8" t="str">
        <f>IFERROR(IF(I2432="Booked",VLOOKUP(K2432,'FIN CAL LOOKUP'!$A:$J,7,1),IF(I2432="Complete",VLOOKUP(J2432,'FIN CAL LOOKUP'!$A:$J,7,1),VLOOKUP(D2432,'FIN CAL LOOKUP'!$A:$J,7,1))),"Not Applicable")</f>
        <v>OCT, FY23</v>
      </c>
      <c r="N2432" s="8" t="str">
        <f>IFERROR(IF(I2432="Booked",VLOOKUP(K2432,'FIN CAL LOOKUP'!$A:$J,10,1),IF(I2432="Complete",VLOOKUP(J2432,'FIN CAL LOOKUP'!$A:$J,10,1),VLOOKUP(D2432,'FIN CAL LOOKUP'!$A:$J,10,1))),"Not Applicable")</f>
        <v>Q2, FY23</v>
      </c>
    </row>
    <row r="2433" spans="1:14" x14ac:dyDescent="0.25">
      <c r="A2433" t="s">
        <v>12</v>
      </c>
      <c r="B2433" t="s">
        <v>51</v>
      </c>
      <c r="C2433" t="s">
        <v>52</v>
      </c>
      <c r="D2433" s="3">
        <v>44732</v>
      </c>
      <c r="E2433" t="s">
        <v>545</v>
      </c>
      <c r="F2433" t="s">
        <v>546</v>
      </c>
      <c r="G2433" t="s">
        <v>547</v>
      </c>
      <c r="H2433" t="s">
        <v>9</v>
      </c>
      <c r="I2433" t="s">
        <v>17</v>
      </c>
      <c r="J2433" s="3">
        <v>44840</v>
      </c>
      <c r="K2433" s="3">
        <v>44735</v>
      </c>
      <c r="M2433" s="8" t="str">
        <f>IFERROR(IF(I2433="Booked",VLOOKUP(K2433,'FIN CAL LOOKUP'!$A:$J,7,1),IF(I2433="Complete",VLOOKUP(J2433,'FIN CAL LOOKUP'!$A:$J,7,1),VLOOKUP(D2433,'FIN CAL LOOKUP'!$A:$J,7,1))),"Not Applicable")</f>
        <v>OCT, FY23</v>
      </c>
      <c r="N2433" s="8" t="str">
        <f>IFERROR(IF(I2433="Booked",VLOOKUP(K2433,'FIN CAL LOOKUP'!$A:$J,10,1),IF(I2433="Complete",VLOOKUP(J2433,'FIN CAL LOOKUP'!$A:$J,10,1),VLOOKUP(D2433,'FIN CAL LOOKUP'!$A:$J,10,1))),"Not Applicable")</f>
        <v>Q2, FY23</v>
      </c>
    </row>
    <row r="2434" spans="1:14" x14ac:dyDescent="0.25">
      <c r="A2434" t="s">
        <v>12</v>
      </c>
      <c r="B2434" t="s">
        <v>51</v>
      </c>
      <c r="C2434" t="s">
        <v>52</v>
      </c>
      <c r="D2434" s="3">
        <v>44732</v>
      </c>
      <c r="E2434" t="s">
        <v>545</v>
      </c>
      <c r="F2434" t="s">
        <v>546</v>
      </c>
      <c r="G2434" t="s">
        <v>547</v>
      </c>
      <c r="H2434" t="s">
        <v>10</v>
      </c>
      <c r="I2434" t="s">
        <v>17</v>
      </c>
      <c r="J2434" s="3">
        <v>44830</v>
      </c>
      <c r="K2434" s="3">
        <v>44714</v>
      </c>
      <c r="M2434" s="8" t="str">
        <f>IFERROR(IF(I2434="Booked",VLOOKUP(K2434,'FIN CAL LOOKUP'!$A:$J,7,1),IF(I2434="Complete",VLOOKUP(J2434,'FIN CAL LOOKUP'!$A:$J,7,1),VLOOKUP(D2434,'FIN CAL LOOKUP'!$A:$J,7,1))),"Not Applicable")</f>
        <v>OCT, FY23</v>
      </c>
      <c r="N2434" s="8" t="str">
        <f>IFERROR(IF(I2434="Booked",VLOOKUP(K2434,'FIN CAL LOOKUP'!$A:$J,10,1),IF(I2434="Complete",VLOOKUP(J2434,'FIN CAL LOOKUP'!$A:$J,10,1),VLOOKUP(D2434,'FIN CAL LOOKUP'!$A:$J,10,1))),"Not Applicable")</f>
        <v>Q2, FY23</v>
      </c>
    </row>
    <row r="2435" spans="1:14" x14ac:dyDescent="0.25">
      <c r="A2435" t="s">
        <v>12</v>
      </c>
      <c r="B2435" t="s">
        <v>51</v>
      </c>
      <c r="C2435" t="s">
        <v>52</v>
      </c>
      <c r="D2435" s="3">
        <v>44732</v>
      </c>
      <c r="E2435" t="s">
        <v>545</v>
      </c>
      <c r="F2435" t="s">
        <v>546</v>
      </c>
      <c r="G2435" t="s">
        <v>547</v>
      </c>
      <c r="H2435" t="s">
        <v>10</v>
      </c>
      <c r="I2435" t="s">
        <v>17</v>
      </c>
      <c r="J2435" s="3">
        <v>44852</v>
      </c>
      <c r="K2435" s="3">
        <v>44852</v>
      </c>
      <c r="M2435" s="8" t="str">
        <f>IFERROR(IF(I2435="Booked",VLOOKUP(K2435,'FIN CAL LOOKUP'!$A:$J,7,1),IF(I2435="Complete",VLOOKUP(J2435,'FIN CAL LOOKUP'!$A:$J,7,1),VLOOKUP(D2435,'FIN CAL LOOKUP'!$A:$J,7,1))),"Not Applicable")</f>
        <v>OCT, FY23</v>
      </c>
      <c r="N2435" s="8" t="str">
        <f>IFERROR(IF(I2435="Booked",VLOOKUP(K2435,'FIN CAL LOOKUP'!$A:$J,10,1),IF(I2435="Complete",VLOOKUP(J2435,'FIN CAL LOOKUP'!$A:$J,10,1),VLOOKUP(D2435,'FIN CAL LOOKUP'!$A:$J,10,1))),"Not Applicable")</f>
        <v>Q2, FY23</v>
      </c>
    </row>
    <row r="2436" spans="1:14" x14ac:dyDescent="0.25">
      <c r="A2436" t="s">
        <v>12</v>
      </c>
      <c r="B2436" t="s">
        <v>51</v>
      </c>
      <c r="C2436" t="s">
        <v>52</v>
      </c>
      <c r="D2436" s="3">
        <v>44732</v>
      </c>
      <c r="E2436" t="s">
        <v>545</v>
      </c>
      <c r="F2436" t="s">
        <v>546</v>
      </c>
      <c r="G2436" t="s">
        <v>547</v>
      </c>
      <c r="H2436" t="s">
        <v>11</v>
      </c>
      <c r="I2436" t="s">
        <v>17</v>
      </c>
      <c r="J2436" s="3">
        <v>44837</v>
      </c>
      <c r="K2436" s="3">
        <v>44714</v>
      </c>
      <c r="M2436" s="8" t="str">
        <f>IFERROR(IF(I2436="Booked",VLOOKUP(K2436,'FIN CAL LOOKUP'!$A:$J,7,1),IF(I2436="Complete",VLOOKUP(J2436,'FIN CAL LOOKUP'!$A:$J,7,1),VLOOKUP(D2436,'FIN CAL LOOKUP'!$A:$J,7,1))),"Not Applicable")</f>
        <v>OCT, FY23</v>
      </c>
      <c r="N2436" s="8" t="str">
        <f>IFERROR(IF(I2436="Booked",VLOOKUP(K2436,'FIN CAL LOOKUP'!$A:$J,10,1),IF(I2436="Complete",VLOOKUP(J2436,'FIN CAL LOOKUP'!$A:$J,10,1),VLOOKUP(D2436,'FIN CAL LOOKUP'!$A:$J,10,1))),"Not Applicable")</f>
        <v>Q2, FY23</v>
      </c>
    </row>
    <row r="2437" spans="1:14" x14ac:dyDescent="0.25">
      <c r="A2437" t="s">
        <v>12</v>
      </c>
      <c r="B2437" t="s">
        <v>51</v>
      </c>
      <c r="C2437" t="s">
        <v>52</v>
      </c>
      <c r="D2437" s="3">
        <v>44726</v>
      </c>
      <c r="E2437" t="s">
        <v>548</v>
      </c>
      <c r="F2437" t="s">
        <v>549</v>
      </c>
      <c r="G2437" t="s">
        <v>1561</v>
      </c>
      <c r="H2437" t="s">
        <v>4</v>
      </c>
      <c r="I2437" t="s">
        <v>17</v>
      </c>
      <c r="J2437" s="3">
        <v>45597</v>
      </c>
      <c r="K2437" s="3">
        <v>44824</v>
      </c>
      <c r="M2437" s="8" t="str">
        <f>IFERROR(IF(I2437="Booked",VLOOKUP(K2437,'FIN CAL LOOKUP'!$A:$J,7,1),IF(I2437="Complete",VLOOKUP(J2437,'FIN CAL LOOKUP'!$A:$J,7,1),VLOOKUP(D2437,'FIN CAL LOOKUP'!$A:$J,7,1))),"Not Applicable")</f>
        <v>NOV, FY25</v>
      </c>
      <c r="N2437" s="8" t="str">
        <f>IFERROR(IF(I2437="Booked",VLOOKUP(K2437,'FIN CAL LOOKUP'!$A:$J,10,1),IF(I2437="Complete",VLOOKUP(J2437,'FIN CAL LOOKUP'!$A:$J,10,1),VLOOKUP(D2437,'FIN CAL LOOKUP'!$A:$J,10,1))),"Not Applicable")</f>
        <v>Q2, FY25</v>
      </c>
    </row>
    <row r="2438" spans="1:14" x14ac:dyDescent="0.25">
      <c r="A2438" t="s">
        <v>12</v>
      </c>
      <c r="B2438" t="s">
        <v>51</v>
      </c>
      <c r="C2438" t="s">
        <v>52</v>
      </c>
      <c r="D2438" s="3">
        <v>44726</v>
      </c>
      <c r="E2438" t="s">
        <v>548</v>
      </c>
      <c r="F2438" t="s">
        <v>549</v>
      </c>
      <c r="G2438" t="s">
        <v>1561</v>
      </c>
      <c r="H2438" t="s">
        <v>7</v>
      </c>
      <c r="I2438" t="s">
        <v>17</v>
      </c>
      <c r="J2438" s="3">
        <v>45597</v>
      </c>
      <c r="K2438" s="3">
        <v>44824</v>
      </c>
      <c r="M2438" s="8" t="str">
        <f>IFERROR(IF(I2438="Booked",VLOOKUP(K2438,'FIN CAL LOOKUP'!$A:$J,7,1),IF(I2438="Complete",VLOOKUP(J2438,'FIN CAL LOOKUP'!$A:$J,7,1),VLOOKUP(D2438,'FIN CAL LOOKUP'!$A:$J,7,1))),"Not Applicable")</f>
        <v>NOV, FY25</v>
      </c>
      <c r="N2438" s="8" t="str">
        <f>IFERROR(IF(I2438="Booked",VLOOKUP(K2438,'FIN CAL LOOKUP'!$A:$J,10,1),IF(I2438="Complete",VLOOKUP(J2438,'FIN CAL LOOKUP'!$A:$J,10,1),VLOOKUP(D2438,'FIN CAL LOOKUP'!$A:$J,10,1))),"Not Applicable")</f>
        <v>Q2, FY25</v>
      </c>
    </row>
    <row r="2439" spans="1:14" x14ac:dyDescent="0.25">
      <c r="A2439" t="s">
        <v>12</v>
      </c>
      <c r="B2439" t="s">
        <v>51</v>
      </c>
      <c r="C2439" t="s">
        <v>52</v>
      </c>
      <c r="D2439" s="3">
        <v>44726</v>
      </c>
      <c r="E2439" t="s">
        <v>548</v>
      </c>
      <c r="F2439" t="s">
        <v>549</v>
      </c>
      <c r="G2439" t="s">
        <v>1561</v>
      </c>
      <c r="H2439" t="s">
        <v>1366</v>
      </c>
      <c r="I2439" t="s">
        <v>5</v>
      </c>
      <c r="J2439" s="3"/>
      <c r="K2439" s="3">
        <v>45351</v>
      </c>
      <c r="M2439" s="8" t="str">
        <f>IFERROR(IF(I2439="Booked",VLOOKUP(K2439,'FIN CAL LOOKUP'!$A:$J,7,1),IF(I2439="Complete",VLOOKUP(J2439,'FIN CAL LOOKUP'!$A:$J,7,1),VLOOKUP(D2439,'FIN CAL LOOKUP'!$A:$J,7,1))),"Not Applicable")</f>
        <v>MAR, FY24</v>
      </c>
      <c r="N2439" s="8" t="str">
        <f>IFERROR(IF(I2439="Booked",VLOOKUP(K2439,'FIN CAL LOOKUP'!$A:$J,10,1),IF(I2439="Complete",VLOOKUP(J2439,'FIN CAL LOOKUP'!$A:$J,10,1),VLOOKUP(D2439,'FIN CAL LOOKUP'!$A:$J,10,1))),"Not Applicable")</f>
        <v>Q3, FY24</v>
      </c>
    </row>
    <row r="2440" spans="1:14" x14ac:dyDescent="0.25">
      <c r="A2440" t="s">
        <v>12</v>
      </c>
      <c r="B2440" t="s">
        <v>51</v>
      </c>
      <c r="C2440" t="s">
        <v>52</v>
      </c>
      <c r="D2440" s="3">
        <v>44726</v>
      </c>
      <c r="E2440" t="s">
        <v>548</v>
      </c>
      <c r="F2440" t="s">
        <v>549</v>
      </c>
      <c r="G2440" t="s">
        <v>1561</v>
      </c>
      <c r="H2440" t="s">
        <v>1367</v>
      </c>
      <c r="I2440" t="s">
        <v>5</v>
      </c>
      <c r="J2440" s="3"/>
      <c r="K2440" s="3">
        <v>45351</v>
      </c>
      <c r="M2440" s="8" t="str">
        <f>IFERROR(IF(I2440="Booked",VLOOKUP(K2440,'FIN CAL LOOKUP'!$A:$J,7,1),IF(I2440="Complete",VLOOKUP(J2440,'FIN CAL LOOKUP'!$A:$J,7,1),VLOOKUP(D2440,'FIN CAL LOOKUP'!$A:$J,7,1))),"Not Applicable")</f>
        <v>MAR, FY24</v>
      </c>
      <c r="N2440" s="8" t="str">
        <f>IFERROR(IF(I2440="Booked",VLOOKUP(K2440,'FIN CAL LOOKUP'!$A:$J,10,1),IF(I2440="Complete",VLOOKUP(J2440,'FIN CAL LOOKUP'!$A:$J,10,1),VLOOKUP(D2440,'FIN CAL LOOKUP'!$A:$J,10,1))),"Not Applicable")</f>
        <v>Q3, FY24</v>
      </c>
    </row>
    <row r="2441" spans="1:14" x14ac:dyDescent="0.25">
      <c r="A2441" t="s">
        <v>12</v>
      </c>
      <c r="B2441" t="s">
        <v>51</v>
      </c>
      <c r="C2441" t="s">
        <v>52</v>
      </c>
      <c r="D2441" s="3">
        <v>44726</v>
      </c>
      <c r="E2441" t="s">
        <v>548</v>
      </c>
      <c r="F2441" t="s">
        <v>549</v>
      </c>
      <c r="G2441" t="s">
        <v>1561</v>
      </c>
      <c r="H2441" t="s">
        <v>1368</v>
      </c>
      <c r="I2441" t="s">
        <v>5</v>
      </c>
      <c r="J2441" s="3"/>
      <c r="K2441" s="3">
        <v>45351</v>
      </c>
      <c r="M2441" s="8" t="str">
        <f>IFERROR(IF(I2441="Booked",VLOOKUP(K2441,'FIN CAL LOOKUP'!$A:$J,7,1),IF(I2441="Complete",VLOOKUP(J2441,'FIN CAL LOOKUP'!$A:$J,7,1),VLOOKUP(D2441,'FIN CAL LOOKUP'!$A:$J,7,1))),"Not Applicable")</f>
        <v>MAR, FY24</v>
      </c>
      <c r="N2441" s="8" t="str">
        <f>IFERROR(IF(I2441="Booked",VLOOKUP(K2441,'FIN CAL LOOKUP'!$A:$J,10,1),IF(I2441="Complete",VLOOKUP(J2441,'FIN CAL LOOKUP'!$A:$J,10,1),VLOOKUP(D2441,'FIN CAL LOOKUP'!$A:$J,10,1))),"Not Applicable")</f>
        <v>Q3, FY24</v>
      </c>
    </row>
    <row r="2442" spans="1:14" x14ac:dyDescent="0.25">
      <c r="A2442" t="s">
        <v>12</v>
      </c>
      <c r="B2442" t="s">
        <v>51</v>
      </c>
      <c r="C2442" t="s">
        <v>52</v>
      </c>
      <c r="D2442" s="3">
        <v>44726</v>
      </c>
      <c r="E2442" t="s">
        <v>548</v>
      </c>
      <c r="F2442" t="s">
        <v>549</v>
      </c>
      <c r="G2442" t="s">
        <v>1561</v>
      </c>
      <c r="H2442" t="s">
        <v>1369</v>
      </c>
      <c r="I2442" t="s">
        <v>5</v>
      </c>
      <c r="J2442" s="3"/>
      <c r="K2442" s="3">
        <v>45351</v>
      </c>
      <c r="M2442" s="8" t="str">
        <f>IFERROR(IF(I2442="Booked",VLOOKUP(K2442,'FIN CAL LOOKUP'!$A:$J,7,1),IF(I2442="Complete",VLOOKUP(J2442,'FIN CAL LOOKUP'!$A:$J,7,1),VLOOKUP(D2442,'FIN CAL LOOKUP'!$A:$J,7,1))),"Not Applicable")</f>
        <v>MAR, FY24</v>
      </c>
      <c r="N2442" s="8" t="str">
        <f>IFERROR(IF(I2442="Booked",VLOOKUP(K2442,'FIN CAL LOOKUP'!$A:$J,10,1),IF(I2442="Complete",VLOOKUP(J2442,'FIN CAL LOOKUP'!$A:$J,10,1),VLOOKUP(D2442,'FIN CAL LOOKUP'!$A:$J,10,1))),"Not Applicable")</f>
        <v>Q3, FY24</v>
      </c>
    </row>
    <row r="2443" spans="1:14" x14ac:dyDescent="0.25">
      <c r="A2443" t="s">
        <v>12</v>
      </c>
      <c r="B2443" t="s">
        <v>51</v>
      </c>
      <c r="C2443" t="s">
        <v>52</v>
      </c>
      <c r="D2443" s="3">
        <v>44726</v>
      </c>
      <c r="E2443" t="s">
        <v>548</v>
      </c>
      <c r="F2443" t="s">
        <v>549</v>
      </c>
      <c r="G2443" t="s">
        <v>1561</v>
      </c>
      <c r="H2443" t="s">
        <v>1370</v>
      </c>
      <c r="I2443" t="s">
        <v>5</v>
      </c>
      <c r="J2443" s="3"/>
      <c r="K2443" s="3">
        <v>45351</v>
      </c>
      <c r="M2443" s="8" t="str">
        <f>IFERROR(IF(I2443="Booked",VLOOKUP(K2443,'FIN CAL LOOKUP'!$A:$J,7,1),IF(I2443="Complete",VLOOKUP(J2443,'FIN CAL LOOKUP'!$A:$J,7,1),VLOOKUP(D2443,'FIN CAL LOOKUP'!$A:$J,7,1))),"Not Applicable")</f>
        <v>MAR, FY24</v>
      </c>
      <c r="N2443" s="8" t="str">
        <f>IFERROR(IF(I2443="Booked",VLOOKUP(K2443,'FIN CAL LOOKUP'!$A:$J,10,1),IF(I2443="Complete",VLOOKUP(J2443,'FIN CAL LOOKUP'!$A:$J,10,1),VLOOKUP(D2443,'FIN CAL LOOKUP'!$A:$J,10,1))),"Not Applicable")</f>
        <v>Q3, FY24</v>
      </c>
    </row>
    <row r="2444" spans="1:14" x14ac:dyDescent="0.25">
      <c r="A2444" t="s">
        <v>12</v>
      </c>
      <c r="B2444" t="s">
        <v>51</v>
      </c>
      <c r="C2444" t="s">
        <v>52</v>
      </c>
      <c r="D2444" s="3">
        <v>44726</v>
      </c>
      <c r="E2444" t="s">
        <v>548</v>
      </c>
      <c r="F2444" t="s">
        <v>549</v>
      </c>
      <c r="G2444" t="s">
        <v>1561</v>
      </c>
      <c r="H2444" t="s">
        <v>8</v>
      </c>
      <c r="I2444" t="s">
        <v>17</v>
      </c>
      <c r="J2444" s="3">
        <v>44762</v>
      </c>
      <c r="K2444" s="3">
        <v>44715</v>
      </c>
      <c r="M2444" s="8" t="str">
        <f>IFERROR(IF(I2444="Booked",VLOOKUP(K2444,'FIN CAL LOOKUP'!$A:$J,7,1),IF(I2444="Complete",VLOOKUP(J2444,'FIN CAL LOOKUP'!$A:$J,7,1),VLOOKUP(D2444,'FIN CAL LOOKUP'!$A:$J,7,1))),"Not Applicable")</f>
        <v>JUL, FY23</v>
      </c>
      <c r="N2444" s="8" t="str">
        <f>IFERROR(IF(I2444="Booked",VLOOKUP(K2444,'FIN CAL LOOKUP'!$A:$J,10,1),IF(I2444="Complete",VLOOKUP(J2444,'FIN CAL LOOKUP'!$A:$J,10,1),VLOOKUP(D2444,'FIN CAL LOOKUP'!$A:$J,10,1))),"Not Applicable")</f>
        <v>Q1, FY23</v>
      </c>
    </row>
    <row r="2445" spans="1:14" x14ac:dyDescent="0.25">
      <c r="A2445" t="s">
        <v>12</v>
      </c>
      <c r="B2445" t="s">
        <v>51</v>
      </c>
      <c r="C2445" t="s">
        <v>52</v>
      </c>
      <c r="D2445" s="3">
        <v>44726</v>
      </c>
      <c r="E2445" t="s">
        <v>548</v>
      </c>
      <c r="F2445" t="s">
        <v>549</v>
      </c>
      <c r="G2445" t="s">
        <v>1561</v>
      </c>
      <c r="H2445" t="s">
        <v>9</v>
      </c>
      <c r="I2445" t="s">
        <v>17</v>
      </c>
      <c r="J2445" s="3">
        <v>44768</v>
      </c>
      <c r="K2445" s="3">
        <v>44735</v>
      </c>
      <c r="M2445" s="8" t="str">
        <f>IFERROR(IF(I2445="Booked",VLOOKUP(K2445,'FIN CAL LOOKUP'!$A:$J,7,1),IF(I2445="Complete",VLOOKUP(J2445,'FIN CAL LOOKUP'!$A:$J,7,1),VLOOKUP(D2445,'FIN CAL LOOKUP'!$A:$J,7,1))),"Not Applicable")</f>
        <v>AUG, FY23</v>
      </c>
      <c r="N2445" s="8" t="str">
        <f>IFERROR(IF(I2445="Booked",VLOOKUP(K2445,'FIN CAL LOOKUP'!$A:$J,10,1),IF(I2445="Complete",VLOOKUP(J2445,'FIN CAL LOOKUP'!$A:$J,10,1),VLOOKUP(D2445,'FIN CAL LOOKUP'!$A:$J,10,1))),"Not Applicable")</f>
        <v>Q1, FY23</v>
      </c>
    </row>
    <row r="2446" spans="1:14" x14ac:dyDescent="0.25">
      <c r="A2446" t="s">
        <v>12</v>
      </c>
      <c r="B2446" t="s">
        <v>51</v>
      </c>
      <c r="C2446" t="s">
        <v>52</v>
      </c>
      <c r="D2446" s="3">
        <v>44726</v>
      </c>
      <c r="E2446" t="s">
        <v>548</v>
      </c>
      <c r="F2446" t="s">
        <v>549</v>
      </c>
      <c r="G2446" t="s">
        <v>1561</v>
      </c>
      <c r="H2446" t="s">
        <v>9</v>
      </c>
      <c r="I2446" t="s">
        <v>17</v>
      </c>
      <c r="J2446" s="3">
        <v>45597</v>
      </c>
      <c r="K2446" s="3">
        <v>45597</v>
      </c>
      <c r="M2446" s="8" t="str">
        <f>IFERROR(IF(I2446="Booked",VLOOKUP(K2446,'FIN CAL LOOKUP'!$A:$J,7,1),IF(I2446="Complete",VLOOKUP(J2446,'FIN CAL LOOKUP'!$A:$J,7,1),VLOOKUP(D2446,'FIN CAL LOOKUP'!$A:$J,7,1))),"Not Applicable")</f>
        <v>NOV, FY25</v>
      </c>
      <c r="N2446" s="8" t="str">
        <f>IFERROR(IF(I2446="Booked",VLOOKUP(K2446,'FIN CAL LOOKUP'!$A:$J,10,1),IF(I2446="Complete",VLOOKUP(J2446,'FIN CAL LOOKUP'!$A:$J,10,1),VLOOKUP(D2446,'FIN CAL LOOKUP'!$A:$J,10,1))),"Not Applicable")</f>
        <v>Q2, FY25</v>
      </c>
    </row>
    <row r="2447" spans="1:14" x14ac:dyDescent="0.25">
      <c r="A2447" t="s">
        <v>12</v>
      </c>
      <c r="B2447" t="s">
        <v>51</v>
      </c>
      <c r="C2447" t="s">
        <v>52</v>
      </c>
      <c r="D2447" s="3">
        <v>44726</v>
      </c>
      <c r="E2447" t="s">
        <v>548</v>
      </c>
      <c r="F2447" t="s">
        <v>549</v>
      </c>
      <c r="G2447" t="s">
        <v>1561</v>
      </c>
      <c r="H2447" t="s">
        <v>10</v>
      </c>
      <c r="I2447" t="s">
        <v>17</v>
      </c>
      <c r="J2447" s="3">
        <v>44762</v>
      </c>
      <c r="K2447" s="3">
        <v>44715</v>
      </c>
      <c r="M2447" s="8" t="str">
        <f>IFERROR(IF(I2447="Booked",VLOOKUP(K2447,'FIN CAL LOOKUP'!$A:$J,7,1),IF(I2447="Complete",VLOOKUP(J2447,'FIN CAL LOOKUP'!$A:$J,7,1),VLOOKUP(D2447,'FIN CAL LOOKUP'!$A:$J,7,1))),"Not Applicable")</f>
        <v>JUL, FY23</v>
      </c>
      <c r="N2447" s="8" t="str">
        <f>IFERROR(IF(I2447="Booked",VLOOKUP(K2447,'FIN CAL LOOKUP'!$A:$J,10,1),IF(I2447="Complete",VLOOKUP(J2447,'FIN CAL LOOKUP'!$A:$J,10,1),VLOOKUP(D2447,'FIN CAL LOOKUP'!$A:$J,10,1))),"Not Applicable")</f>
        <v>Q1, FY23</v>
      </c>
    </row>
    <row r="2448" spans="1:14" x14ac:dyDescent="0.25">
      <c r="A2448" t="s">
        <v>12</v>
      </c>
      <c r="B2448" t="s">
        <v>51</v>
      </c>
      <c r="C2448" t="s">
        <v>52</v>
      </c>
      <c r="D2448" s="3">
        <v>44726</v>
      </c>
      <c r="E2448" t="s">
        <v>548</v>
      </c>
      <c r="F2448" t="s">
        <v>549</v>
      </c>
      <c r="G2448" t="s">
        <v>1561</v>
      </c>
      <c r="H2448" t="s">
        <v>10</v>
      </c>
      <c r="I2448" t="s">
        <v>17</v>
      </c>
      <c r="J2448" s="3">
        <v>44824</v>
      </c>
      <c r="K2448" s="3">
        <v>44824</v>
      </c>
      <c r="M2448" s="8" t="str">
        <f>IFERROR(IF(I2448="Booked",VLOOKUP(K2448,'FIN CAL LOOKUP'!$A:$J,7,1),IF(I2448="Complete",VLOOKUP(J2448,'FIN CAL LOOKUP'!$A:$J,7,1),VLOOKUP(D2448,'FIN CAL LOOKUP'!$A:$J,7,1))),"Not Applicable")</f>
        <v>SEP, FY23</v>
      </c>
      <c r="N2448" s="8" t="str">
        <f>IFERROR(IF(I2448="Booked",VLOOKUP(K2448,'FIN CAL LOOKUP'!$A:$J,10,1),IF(I2448="Complete",VLOOKUP(J2448,'FIN CAL LOOKUP'!$A:$J,10,1),VLOOKUP(D2448,'FIN CAL LOOKUP'!$A:$J,10,1))),"Not Applicable")</f>
        <v>Q1, FY23</v>
      </c>
    </row>
    <row r="2449" spans="1:14" x14ac:dyDescent="0.25">
      <c r="A2449" t="s">
        <v>12</v>
      </c>
      <c r="B2449" t="s">
        <v>51</v>
      </c>
      <c r="C2449" t="s">
        <v>52</v>
      </c>
      <c r="D2449" s="3">
        <v>44726</v>
      </c>
      <c r="E2449" t="s">
        <v>548</v>
      </c>
      <c r="F2449" t="s">
        <v>549</v>
      </c>
      <c r="G2449" t="s">
        <v>1561</v>
      </c>
      <c r="H2449" t="s">
        <v>11</v>
      </c>
      <c r="I2449" t="s">
        <v>17</v>
      </c>
      <c r="J2449" s="3">
        <v>44762</v>
      </c>
      <c r="K2449" s="3">
        <v>44715</v>
      </c>
      <c r="M2449" s="8" t="str">
        <f>IFERROR(IF(I2449="Booked",VLOOKUP(K2449,'FIN CAL LOOKUP'!$A:$J,7,1),IF(I2449="Complete",VLOOKUP(J2449,'FIN CAL LOOKUP'!$A:$J,7,1),VLOOKUP(D2449,'FIN CAL LOOKUP'!$A:$J,7,1))),"Not Applicable")</f>
        <v>JUL, FY23</v>
      </c>
      <c r="N2449" s="8" t="str">
        <f>IFERROR(IF(I2449="Booked",VLOOKUP(K2449,'FIN CAL LOOKUP'!$A:$J,10,1),IF(I2449="Complete",VLOOKUP(J2449,'FIN CAL LOOKUP'!$A:$J,10,1),VLOOKUP(D2449,'FIN CAL LOOKUP'!$A:$J,10,1))),"Not Applicable")</f>
        <v>Q1, FY23</v>
      </c>
    </row>
    <row r="2450" spans="1:14" x14ac:dyDescent="0.25">
      <c r="A2450" t="s">
        <v>30</v>
      </c>
      <c r="B2450" t="s">
        <v>106</v>
      </c>
      <c r="C2450" t="s">
        <v>32</v>
      </c>
      <c r="D2450" s="3">
        <v>44718</v>
      </c>
      <c r="E2450" t="s">
        <v>551</v>
      </c>
      <c r="F2450" t="s">
        <v>552</v>
      </c>
      <c r="G2450" t="s">
        <v>553</v>
      </c>
      <c r="H2450" t="s">
        <v>4</v>
      </c>
      <c r="I2450" t="s">
        <v>17</v>
      </c>
      <c r="J2450" s="3">
        <v>44900</v>
      </c>
      <c r="K2450" s="3">
        <v>44824</v>
      </c>
      <c r="M2450" s="8" t="str">
        <f>IFERROR(IF(I2450="Booked",VLOOKUP(K2450,'FIN CAL LOOKUP'!$A:$J,7,1),IF(I2450="Complete",VLOOKUP(J2450,'FIN CAL LOOKUP'!$A:$J,7,1),VLOOKUP(D2450,'FIN CAL LOOKUP'!$A:$J,7,1))),"Not Applicable")</f>
        <v>DEC, FY23</v>
      </c>
      <c r="N2450" s="8" t="str">
        <f>IFERROR(IF(I2450="Booked",VLOOKUP(K2450,'FIN CAL LOOKUP'!$A:$J,10,1),IF(I2450="Complete",VLOOKUP(J2450,'FIN CAL LOOKUP'!$A:$J,10,1),VLOOKUP(D2450,'FIN CAL LOOKUP'!$A:$J,10,1))),"Not Applicable")</f>
        <v>Q2, FY23</v>
      </c>
    </row>
    <row r="2451" spans="1:14" x14ac:dyDescent="0.25">
      <c r="A2451" t="s">
        <v>30</v>
      </c>
      <c r="B2451" t="s">
        <v>106</v>
      </c>
      <c r="C2451" t="s">
        <v>32</v>
      </c>
      <c r="D2451" s="3">
        <v>44718</v>
      </c>
      <c r="E2451" t="s">
        <v>551</v>
      </c>
      <c r="F2451" t="s">
        <v>552</v>
      </c>
      <c r="G2451" t="s">
        <v>553</v>
      </c>
      <c r="H2451" t="s">
        <v>7</v>
      </c>
      <c r="I2451" t="s">
        <v>17</v>
      </c>
      <c r="J2451" s="3">
        <v>44900</v>
      </c>
      <c r="K2451" s="3">
        <v>44824</v>
      </c>
      <c r="M2451" s="8" t="str">
        <f>IFERROR(IF(I2451="Booked",VLOOKUP(K2451,'FIN CAL LOOKUP'!$A:$J,7,1),IF(I2451="Complete",VLOOKUP(J2451,'FIN CAL LOOKUP'!$A:$J,7,1),VLOOKUP(D2451,'FIN CAL LOOKUP'!$A:$J,7,1))),"Not Applicable")</f>
        <v>DEC, FY23</v>
      </c>
      <c r="N2451" s="8" t="str">
        <f>IFERROR(IF(I2451="Booked",VLOOKUP(K2451,'FIN CAL LOOKUP'!$A:$J,10,1),IF(I2451="Complete",VLOOKUP(J2451,'FIN CAL LOOKUP'!$A:$J,10,1),VLOOKUP(D2451,'FIN CAL LOOKUP'!$A:$J,10,1))),"Not Applicable")</f>
        <v>Q2, FY23</v>
      </c>
    </row>
    <row r="2452" spans="1:14" x14ac:dyDescent="0.25">
      <c r="A2452" t="s">
        <v>30</v>
      </c>
      <c r="B2452" t="s">
        <v>106</v>
      </c>
      <c r="C2452" t="s">
        <v>32</v>
      </c>
      <c r="D2452" s="3">
        <v>44718</v>
      </c>
      <c r="E2452" t="s">
        <v>551</v>
      </c>
      <c r="F2452" t="s">
        <v>552</v>
      </c>
      <c r="G2452" t="s">
        <v>553</v>
      </c>
      <c r="H2452" t="s">
        <v>1366</v>
      </c>
      <c r="I2452" t="s">
        <v>5</v>
      </c>
      <c r="J2452" s="3"/>
      <c r="K2452" s="3">
        <v>45351</v>
      </c>
      <c r="M2452" s="8" t="str">
        <f>IFERROR(IF(I2452="Booked",VLOOKUP(K2452,'FIN CAL LOOKUP'!$A:$J,7,1),IF(I2452="Complete",VLOOKUP(J2452,'FIN CAL LOOKUP'!$A:$J,7,1),VLOOKUP(D2452,'FIN CAL LOOKUP'!$A:$J,7,1))),"Not Applicable")</f>
        <v>MAR, FY24</v>
      </c>
      <c r="N2452" s="8" t="str">
        <f>IFERROR(IF(I2452="Booked",VLOOKUP(K2452,'FIN CAL LOOKUP'!$A:$J,10,1),IF(I2452="Complete",VLOOKUP(J2452,'FIN CAL LOOKUP'!$A:$J,10,1),VLOOKUP(D2452,'FIN CAL LOOKUP'!$A:$J,10,1))),"Not Applicable")</f>
        <v>Q3, FY24</v>
      </c>
    </row>
    <row r="2453" spans="1:14" x14ac:dyDescent="0.25">
      <c r="A2453" t="s">
        <v>30</v>
      </c>
      <c r="B2453" t="s">
        <v>106</v>
      </c>
      <c r="C2453" t="s">
        <v>32</v>
      </c>
      <c r="D2453" s="3">
        <v>44718</v>
      </c>
      <c r="E2453" t="s">
        <v>551</v>
      </c>
      <c r="F2453" t="s">
        <v>552</v>
      </c>
      <c r="G2453" t="s">
        <v>553</v>
      </c>
      <c r="H2453" t="s">
        <v>1367</v>
      </c>
      <c r="I2453" t="s">
        <v>5</v>
      </c>
      <c r="J2453" s="3"/>
      <c r="K2453" s="3">
        <v>45351</v>
      </c>
      <c r="M2453" s="8" t="str">
        <f>IFERROR(IF(I2453="Booked",VLOOKUP(K2453,'FIN CAL LOOKUP'!$A:$J,7,1),IF(I2453="Complete",VLOOKUP(J2453,'FIN CAL LOOKUP'!$A:$J,7,1),VLOOKUP(D2453,'FIN CAL LOOKUP'!$A:$J,7,1))),"Not Applicable")</f>
        <v>MAR, FY24</v>
      </c>
      <c r="N2453" s="8" t="str">
        <f>IFERROR(IF(I2453="Booked",VLOOKUP(K2453,'FIN CAL LOOKUP'!$A:$J,10,1),IF(I2453="Complete",VLOOKUP(J2453,'FIN CAL LOOKUP'!$A:$J,10,1),VLOOKUP(D2453,'FIN CAL LOOKUP'!$A:$J,10,1))),"Not Applicable")</f>
        <v>Q3, FY24</v>
      </c>
    </row>
    <row r="2454" spans="1:14" x14ac:dyDescent="0.25">
      <c r="A2454" t="s">
        <v>30</v>
      </c>
      <c r="B2454" t="s">
        <v>106</v>
      </c>
      <c r="C2454" t="s">
        <v>32</v>
      </c>
      <c r="D2454" s="3">
        <v>44718</v>
      </c>
      <c r="E2454" t="s">
        <v>551</v>
      </c>
      <c r="F2454" t="s">
        <v>552</v>
      </c>
      <c r="G2454" t="s">
        <v>553</v>
      </c>
      <c r="H2454" t="s">
        <v>1368</v>
      </c>
      <c r="I2454" t="s">
        <v>5</v>
      </c>
      <c r="J2454" s="3"/>
      <c r="K2454" s="3">
        <v>45351</v>
      </c>
      <c r="M2454" s="8" t="str">
        <f>IFERROR(IF(I2454="Booked",VLOOKUP(K2454,'FIN CAL LOOKUP'!$A:$J,7,1),IF(I2454="Complete",VLOOKUP(J2454,'FIN CAL LOOKUP'!$A:$J,7,1),VLOOKUP(D2454,'FIN CAL LOOKUP'!$A:$J,7,1))),"Not Applicable")</f>
        <v>MAR, FY24</v>
      </c>
      <c r="N2454" s="8" t="str">
        <f>IFERROR(IF(I2454="Booked",VLOOKUP(K2454,'FIN CAL LOOKUP'!$A:$J,10,1),IF(I2454="Complete",VLOOKUP(J2454,'FIN CAL LOOKUP'!$A:$J,10,1),VLOOKUP(D2454,'FIN CAL LOOKUP'!$A:$J,10,1))),"Not Applicable")</f>
        <v>Q3, FY24</v>
      </c>
    </row>
    <row r="2455" spans="1:14" x14ac:dyDescent="0.25">
      <c r="A2455" t="s">
        <v>30</v>
      </c>
      <c r="B2455" t="s">
        <v>106</v>
      </c>
      <c r="C2455" t="s">
        <v>32</v>
      </c>
      <c r="D2455" s="3">
        <v>44718</v>
      </c>
      <c r="E2455" t="s">
        <v>551</v>
      </c>
      <c r="F2455" t="s">
        <v>552</v>
      </c>
      <c r="G2455" t="s">
        <v>553</v>
      </c>
      <c r="H2455" t="s">
        <v>1369</v>
      </c>
      <c r="I2455" t="s">
        <v>5</v>
      </c>
      <c r="J2455" s="3"/>
      <c r="K2455" s="3">
        <v>45351</v>
      </c>
      <c r="M2455" s="8" t="str">
        <f>IFERROR(IF(I2455="Booked",VLOOKUP(K2455,'FIN CAL LOOKUP'!$A:$J,7,1),IF(I2455="Complete",VLOOKUP(J2455,'FIN CAL LOOKUP'!$A:$J,7,1),VLOOKUP(D2455,'FIN CAL LOOKUP'!$A:$J,7,1))),"Not Applicable")</f>
        <v>MAR, FY24</v>
      </c>
      <c r="N2455" s="8" t="str">
        <f>IFERROR(IF(I2455="Booked",VLOOKUP(K2455,'FIN CAL LOOKUP'!$A:$J,10,1),IF(I2455="Complete",VLOOKUP(J2455,'FIN CAL LOOKUP'!$A:$J,10,1),VLOOKUP(D2455,'FIN CAL LOOKUP'!$A:$J,10,1))),"Not Applicable")</f>
        <v>Q3, FY24</v>
      </c>
    </row>
    <row r="2456" spans="1:14" x14ac:dyDescent="0.25">
      <c r="A2456" t="s">
        <v>30</v>
      </c>
      <c r="B2456" t="s">
        <v>106</v>
      </c>
      <c r="C2456" t="s">
        <v>32</v>
      </c>
      <c r="D2456" s="3">
        <v>44718</v>
      </c>
      <c r="E2456" t="s">
        <v>551</v>
      </c>
      <c r="F2456" t="s">
        <v>552</v>
      </c>
      <c r="G2456" t="s">
        <v>553</v>
      </c>
      <c r="H2456" t="s">
        <v>1370</v>
      </c>
      <c r="I2456" t="s">
        <v>5</v>
      </c>
      <c r="J2456" s="3"/>
      <c r="K2456" s="3">
        <v>45351</v>
      </c>
      <c r="M2456" s="8" t="str">
        <f>IFERROR(IF(I2456="Booked",VLOOKUP(K2456,'FIN CAL LOOKUP'!$A:$J,7,1),IF(I2456="Complete",VLOOKUP(J2456,'FIN CAL LOOKUP'!$A:$J,7,1),VLOOKUP(D2456,'FIN CAL LOOKUP'!$A:$J,7,1))),"Not Applicable")</f>
        <v>MAR, FY24</v>
      </c>
      <c r="N2456" s="8" t="str">
        <f>IFERROR(IF(I2456="Booked",VLOOKUP(K2456,'FIN CAL LOOKUP'!$A:$J,10,1),IF(I2456="Complete",VLOOKUP(J2456,'FIN CAL LOOKUP'!$A:$J,10,1),VLOOKUP(D2456,'FIN CAL LOOKUP'!$A:$J,10,1))),"Not Applicable")</f>
        <v>Q3, FY24</v>
      </c>
    </row>
    <row r="2457" spans="1:14" x14ac:dyDescent="0.25">
      <c r="A2457" t="s">
        <v>30</v>
      </c>
      <c r="B2457" t="s">
        <v>106</v>
      </c>
      <c r="C2457" t="s">
        <v>32</v>
      </c>
      <c r="D2457" s="3">
        <v>44718</v>
      </c>
      <c r="E2457" t="s">
        <v>551</v>
      </c>
      <c r="F2457" t="s">
        <v>552</v>
      </c>
      <c r="G2457" t="s">
        <v>553</v>
      </c>
      <c r="H2457" t="s">
        <v>8</v>
      </c>
      <c r="I2457" t="s">
        <v>17</v>
      </c>
      <c r="J2457" s="3">
        <v>44901</v>
      </c>
      <c r="K2457" s="3">
        <v>44719</v>
      </c>
      <c r="M2457" s="8" t="str">
        <f>IFERROR(IF(I2457="Booked",VLOOKUP(K2457,'FIN CAL LOOKUP'!$A:$J,7,1),IF(I2457="Complete",VLOOKUP(J2457,'FIN CAL LOOKUP'!$A:$J,7,1),VLOOKUP(D2457,'FIN CAL LOOKUP'!$A:$J,7,1))),"Not Applicable")</f>
        <v>DEC, FY23</v>
      </c>
      <c r="N2457" s="8" t="str">
        <f>IFERROR(IF(I2457="Booked",VLOOKUP(K2457,'FIN CAL LOOKUP'!$A:$J,10,1),IF(I2457="Complete",VLOOKUP(J2457,'FIN CAL LOOKUP'!$A:$J,10,1),VLOOKUP(D2457,'FIN CAL LOOKUP'!$A:$J,10,1))),"Not Applicable")</f>
        <v>Q2, FY23</v>
      </c>
    </row>
    <row r="2458" spans="1:14" x14ac:dyDescent="0.25">
      <c r="A2458" t="s">
        <v>30</v>
      </c>
      <c r="B2458" t="s">
        <v>106</v>
      </c>
      <c r="C2458" t="s">
        <v>32</v>
      </c>
      <c r="D2458" s="3">
        <v>44718</v>
      </c>
      <c r="E2458" t="s">
        <v>551</v>
      </c>
      <c r="F2458" t="s">
        <v>552</v>
      </c>
      <c r="G2458" t="s">
        <v>553</v>
      </c>
      <c r="H2458" t="s">
        <v>9</v>
      </c>
      <c r="I2458" t="s">
        <v>17</v>
      </c>
      <c r="J2458" s="3">
        <v>44959</v>
      </c>
      <c r="K2458" s="3">
        <v>44735</v>
      </c>
      <c r="M2458" s="8" t="str">
        <f>IFERROR(IF(I2458="Booked",VLOOKUP(K2458,'FIN CAL LOOKUP'!$A:$J,7,1),IF(I2458="Complete",VLOOKUP(J2458,'FIN CAL LOOKUP'!$A:$J,7,1),VLOOKUP(D2458,'FIN CAL LOOKUP'!$A:$J,7,1))),"Not Applicable")</f>
        <v>FEB, FY23</v>
      </c>
      <c r="N2458" s="8" t="str">
        <f>IFERROR(IF(I2458="Booked",VLOOKUP(K2458,'FIN CAL LOOKUP'!$A:$J,10,1),IF(I2458="Complete",VLOOKUP(J2458,'FIN CAL LOOKUP'!$A:$J,10,1),VLOOKUP(D2458,'FIN CAL LOOKUP'!$A:$J,10,1))),"Not Applicable")</f>
        <v>Q3, FY23</v>
      </c>
    </row>
    <row r="2459" spans="1:14" x14ac:dyDescent="0.25">
      <c r="A2459" t="s">
        <v>30</v>
      </c>
      <c r="B2459" t="s">
        <v>106</v>
      </c>
      <c r="C2459" t="s">
        <v>32</v>
      </c>
      <c r="D2459" s="3">
        <v>44718</v>
      </c>
      <c r="E2459" t="s">
        <v>551</v>
      </c>
      <c r="F2459" t="s">
        <v>552</v>
      </c>
      <c r="G2459" t="s">
        <v>553</v>
      </c>
      <c r="H2459" t="s">
        <v>10</v>
      </c>
      <c r="I2459" t="s">
        <v>17</v>
      </c>
      <c r="J2459" s="3">
        <v>44901</v>
      </c>
      <c r="K2459" s="3">
        <v>44719</v>
      </c>
      <c r="M2459" s="8" t="str">
        <f>IFERROR(IF(I2459="Booked",VLOOKUP(K2459,'FIN CAL LOOKUP'!$A:$J,7,1),IF(I2459="Complete",VLOOKUP(J2459,'FIN CAL LOOKUP'!$A:$J,7,1),VLOOKUP(D2459,'FIN CAL LOOKUP'!$A:$J,7,1))),"Not Applicable")</f>
        <v>DEC, FY23</v>
      </c>
      <c r="N2459" s="8" t="str">
        <f>IFERROR(IF(I2459="Booked",VLOOKUP(K2459,'FIN CAL LOOKUP'!$A:$J,10,1),IF(I2459="Complete",VLOOKUP(J2459,'FIN CAL LOOKUP'!$A:$J,10,1),VLOOKUP(D2459,'FIN CAL LOOKUP'!$A:$J,10,1))),"Not Applicable")</f>
        <v>Q2, FY23</v>
      </c>
    </row>
    <row r="2460" spans="1:14" x14ac:dyDescent="0.25">
      <c r="A2460" t="s">
        <v>30</v>
      </c>
      <c r="B2460" t="s">
        <v>106</v>
      </c>
      <c r="C2460" t="s">
        <v>32</v>
      </c>
      <c r="D2460" s="3">
        <v>44718</v>
      </c>
      <c r="E2460" t="s">
        <v>551</v>
      </c>
      <c r="F2460" t="s">
        <v>552</v>
      </c>
      <c r="G2460" t="s">
        <v>553</v>
      </c>
      <c r="H2460" t="s">
        <v>11</v>
      </c>
      <c r="I2460" t="s">
        <v>17</v>
      </c>
      <c r="J2460" s="3">
        <v>44901</v>
      </c>
      <c r="K2460" s="3">
        <v>44719</v>
      </c>
      <c r="M2460" s="8" t="str">
        <f>IFERROR(IF(I2460="Booked",VLOOKUP(K2460,'FIN CAL LOOKUP'!$A:$J,7,1),IF(I2460="Complete",VLOOKUP(J2460,'FIN CAL LOOKUP'!$A:$J,7,1),VLOOKUP(D2460,'FIN CAL LOOKUP'!$A:$J,7,1))),"Not Applicable")</f>
        <v>DEC, FY23</v>
      </c>
      <c r="N2460" s="8" t="str">
        <f>IFERROR(IF(I2460="Booked",VLOOKUP(K2460,'FIN CAL LOOKUP'!$A:$J,10,1),IF(I2460="Complete",VLOOKUP(J2460,'FIN CAL LOOKUP'!$A:$J,10,1),VLOOKUP(D2460,'FIN CAL LOOKUP'!$A:$J,10,1))),"Not Applicable")</f>
        <v>Q2, FY23</v>
      </c>
    </row>
    <row r="2461" spans="1:14" x14ac:dyDescent="0.25">
      <c r="A2461" t="s">
        <v>41</v>
      </c>
      <c r="B2461" t="s">
        <v>119</v>
      </c>
      <c r="C2461" t="s">
        <v>475</v>
      </c>
      <c r="D2461" s="3">
        <v>44718</v>
      </c>
      <c r="E2461" t="s">
        <v>554</v>
      </c>
      <c r="F2461" t="s">
        <v>555</v>
      </c>
      <c r="G2461" t="s">
        <v>556</v>
      </c>
      <c r="H2461" t="s">
        <v>4</v>
      </c>
      <c r="I2461" t="s">
        <v>17</v>
      </c>
      <c r="J2461" s="3">
        <v>45090</v>
      </c>
      <c r="K2461" s="3">
        <v>44840</v>
      </c>
      <c r="M2461" s="8" t="str">
        <f>IFERROR(IF(I2461="Booked",VLOOKUP(K2461,'FIN CAL LOOKUP'!$A:$J,7,1),IF(I2461="Complete",VLOOKUP(J2461,'FIN CAL LOOKUP'!$A:$J,7,1),VLOOKUP(D2461,'FIN CAL LOOKUP'!$A:$J,7,1))),"Not Applicable")</f>
        <v>JUN, FY23</v>
      </c>
      <c r="N2461" s="8" t="str">
        <f>IFERROR(IF(I2461="Booked",VLOOKUP(K2461,'FIN CAL LOOKUP'!$A:$J,10,1),IF(I2461="Complete",VLOOKUP(J2461,'FIN CAL LOOKUP'!$A:$J,10,1),VLOOKUP(D2461,'FIN CAL LOOKUP'!$A:$J,10,1))),"Not Applicable")</f>
        <v>Q4, FY23</v>
      </c>
    </row>
    <row r="2462" spans="1:14" x14ac:dyDescent="0.25">
      <c r="A2462" t="s">
        <v>41</v>
      </c>
      <c r="B2462" t="s">
        <v>119</v>
      </c>
      <c r="C2462" t="s">
        <v>475</v>
      </c>
      <c r="D2462" s="3">
        <v>44718</v>
      </c>
      <c r="E2462" t="s">
        <v>554</v>
      </c>
      <c r="F2462" t="s">
        <v>555</v>
      </c>
      <c r="G2462" t="s">
        <v>556</v>
      </c>
      <c r="H2462" t="s">
        <v>7</v>
      </c>
      <c r="I2462" t="s">
        <v>17</v>
      </c>
      <c r="J2462" s="3">
        <v>45090</v>
      </c>
      <c r="K2462" s="3">
        <v>44840</v>
      </c>
      <c r="M2462" s="8" t="str">
        <f>IFERROR(IF(I2462="Booked",VLOOKUP(K2462,'FIN CAL LOOKUP'!$A:$J,7,1),IF(I2462="Complete",VLOOKUP(J2462,'FIN CAL LOOKUP'!$A:$J,7,1),VLOOKUP(D2462,'FIN CAL LOOKUP'!$A:$J,7,1))),"Not Applicable")</f>
        <v>JUN, FY23</v>
      </c>
      <c r="N2462" s="8" t="str">
        <f>IFERROR(IF(I2462="Booked",VLOOKUP(K2462,'FIN CAL LOOKUP'!$A:$J,10,1),IF(I2462="Complete",VLOOKUP(J2462,'FIN CAL LOOKUP'!$A:$J,10,1),VLOOKUP(D2462,'FIN CAL LOOKUP'!$A:$J,10,1))),"Not Applicable")</f>
        <v>Q4, FY23</v>
      </c>
    </row>
    <row r="2463" spans="1:14" x14ac:dyDescent="0.25">
      <c r="A2463" t="s">
        <v>41</v>
      </c>
      <c r="B2463" t="s">
        <v>119</v>
      </c>
      <c r="C2463" t="s">
        <v>475</v>
      </c>
      <c r="D2463" s="3">
        <v>44718</v>
      </c>
      <c r="E2463" t="s">
        <v>554</v>
      </c>
      <c r="F2463" t="s">
        <v>555</v>
      </c>
      <c r="G2463" t="s">
        <v>556</v>
      </c>
      <c r="H2463" t="s">
        <v>1366</v>
      </c>
      <c r="I2463" t="s">
        <v>17</v>
      </c>
      <c r="J2463" s="3">
        <v>45799</v>
      </c>
      <c r="K2463" s="3">
        <v>45764</v>
      </c>
      <c r="M2463" s="8" t="str">
        <f>IFERROR(IF(I2463="Booked",VLOOKUP(K2463,'FIN CAL LOOKUP'!$A:$J,7,1),IF(I2463="Complete",VLOOKUP(J2463,'FIN CAL LOOKUP'!$A:$J,7,1),VLOOKUP(D2463,'FIN CAL LOOKUP'!$A:$J,7,1))),"Not Applicable")</f>
        <v>MAY, FY25</v>
      </c>
      <c r="N2463" s="8" t="str">
        <f>IFERROR(IF(I2463="Booked",VLOOKUP(K2463,'FIN CAL LOOKUP'!$A:$J,10,1),IF(I2463="Complete",VLOOKUP(J2463,'FIN CAL LOOKUP'!$A:$J,10,1),VLOOKUP(D2463,'FIN CAL LOOKUP'!$A:$J,10,1))),"Not Applicable")</f>
        <v>Q4, FY25</v>
      </c>
    </row>
    <row r="2464" spans="1:14" x14ac:dyDescent="0.25">
      <c r="A2464" t="s">
        <v>41</v>
      </c>
      <c r="B2464" t="s">
        <v>119</v>
      </c>
      <c r="C2464" t="s">
        <v>475</v>
      </c>
      <c r="D2464" s="3">
        <v>44718</v>
      </c>
      <c r="E2464" t="s">
        <v>554</v>
      </c>
      <c r="F2464" t="s">
        <v>555</v>
      </c>
      <c r="G2464" t="s">
        <v>556</v>
      </c>
      <c r="H2464" t="s">
        <v>1367</v>
      </c>
      <c r="I2464" t="s">
        <v>17</v>
      </c>
      <c r="J2464" s="3">
        <v>45799</v>
      </c>
      <c r="K2464" s="3">
        <v>45764</v>
      </c>
      <c r="M2464" s="8" t="str">
        <f>IFERROR(IF(I2464="Booked",VLOOKUP(K2464,'FIN CAL LOOKUP'!$A:$J,7,1),IF(I2464="Complete",VLOOKUP(J2464,'FIN CAL LOOKUP'!$A:$J,7,1),VLOOKUP(D2464,'FIN CAL LOOKUP'!$A:$J,7,1))),"Not Applicable")</f>
        <v>MAY, FY25</v>
      </c>
      <c r="N2464" s="8" t="str">
        <f>IFERROR(IF(I2464="Booked",VLOOKUP(K2464,'FIN CAL LOOKUP'!$A:$J,10,1),IF(I2464="Complete",VLOOKUP(J2464,'FIN CAL LOOKUP'!$A:$J,10,1),VLOOKUP(D2464,'FIN CAL LOOKUP'!$A:$J,10,1))),"Not Applicable")</f>
        <v>Q4, FY25</v>
      </c>
    </row>
    <row r="2465" spans="1:14" x14ac:dyDescent="0.25">
      <c r="A2465" t="s">
        <v>41</v>
      </c>
      <c r="B2465" t="s">
        <v>119</v>
      </c>
      <c r="C2465" t="s">
        <v>475</v>
      </c>
      <c r="D2465" s="3">
        <v>44718</v>
      </c>
      <c r="E2465" t="s">
        <v>554</v>
      </c>
      <c r="F2465" t="s">
        <v>555</v>
      </c>
      <c r="G2465" t="s">
        <v>556</v>
      </c>
      <c r="H2465" t="s">
        <v>1368</v>
      </c>
      <c r="I2465" t="s">
        <v>17</v>
      </c>
      <c r="J2465" s="3">
        <v>45799</v>
      </c>
      <c r="K2465" s="3">
        <v>45764</v>
      </c>
      <c r="M2465" s="8" t="str">
        <f>IFERROR(IF(I2465="Booked",VLOOKUP(K2465,'FIN CAL LOOKUP'!$A:$J,7,1),IF(I2465="Complete",VLOOKUP(J2465,'FIN CAL LOOKUP'!$A:$J,7,1),VLOOKUP(D2465,'FIN CAL LOOKUP'!$A:$J,7,1))),"Not Applicable")</f>
        <v>MAY, FY25</v>
      </c>
      <c r="N2465" s="8" t="str">
        <f>IFERROR(IF(I2465="Booked",VLOOKUP(K2465,'FIN CAL LOOKUP'!$A:$J,10,1),IF(I2465="Complete",VLOOKUP(J2465,'FIN CAL LOOKUP'!$A:$J,10,1),VLOOKUP(D2465,'FIN CAL LOOKUP'!$A:$J,10,1))),"Not Applicable")</f>
        <v>Q4, FY25</v>
      </c>
    </row>
    <row r="2466" spans="1:14" x14ac:dyDescent="0.25">
      <c r="A2466" t="s">
        <v>41</v>
      </c>
      <c r="B2466" t="s">
        <v>119</v>
      </c>
      <c r="C2466" t="s">
        <v>475</v>
      </c>
      <c r="D2466" s="3">
        <v>44718</v>
      </c>
      <c r="E2466" t="s">
        <v>554</v>
      </c>
      <c r="F2466" t="s">
        <v>555</v>
      </c>
      <c r="G2466" t="s">
        <v>556</v>
      </c>
      <c r="H2466" t="s">
        <v>1369</v>
      </c>
      <c r="I2466" t="s">
        <v>17</v>
      </c>
      <c r="J2466" s="3">
        <v>45800</v>
      </c>
      <c r="K2466" s="3">
        <v>45764</v>
      </c>
      <c r="M2466" s="8" t="str">
        <f>IFERROR(IF(I2466="Booked",VLOOKUP(K2466,'FIN CAL LOOKUP'!$A:$J,7,1),IF(I2466="Complete",VLOOKUP(J2466,'FIN CAL LOOKUP'!$A:$J,7,1),VLOOKUP(D2466,'FIN CAL LOOKUP'!$A:$J,7,1))),"Not Applicable")</f>
        <v>MAY, FY25</v>
      </c>
      <c r="N2466" s="8" t="str">
        <f>IFERROR(IF(I2466="Booked",VLOOKUP(K2466,'FIN CAL LOOKUP'!$A:$J,10,1),IF(I2466="Complete",VLOOKUP(J2466,'FIN CAL LOOKUP'!$A:$J,10,1),VLOOKUP(D2466,'FIN CAL LOOKUP'!$A:$J,10,1))),"Not Applicable")</f>
        <v>Q4, FY25</v>
      </c>
    </row>
    <row r="2467" spans="1:14" x14ac:dyDescent="0.25">
      <c r="A2467" t="s">
        <v>41</v>
      </c>
      <c r="B2467" t="s">
        <v>119</v>
      </c>
      <c r="C2467" t="s">
        <v>475</v>
      </c>
      <c r="D2467" s="3">
        <v>44718</v>
      </c>
      <c r="E2467" t="s">
        <v>554</v>
      </c>
      <c r="F2467" t="s">
        <v>555</v>
      </c>
      <c r="G2467" t="s">
        <v>556</v>
      </c>
      <c r="H2467" t="s">
        <v>1370</v>
      </c>
      <c r="I2467" t="s">
        <v>17</v>
      </c>
      <c r="J2467" s="3">
        <v>45800</v>
      </c>
      <c r="K2467" s="3">
        <v>45764</v>
      </c>
      <c r="M2467" s="8" t="str">
        <f>IFERROR(IF(I2467="Booked",VLOOKUP(K2467,'FIN CAL LOOKUP'!$A:$J,7,1),IF(I2467="Complete",VLOOKUP(J2467,'FIN CAL LOOKUP'!$A:$J,7,1),VLOOKUP(D2467,'FIN CAL LOOKUP'!$A:$J,7,1))),"Not Applicable")</f>
        <v>MAY, FY25</v>
      </c>
      <c r="N2467" s="8" t="str">
        <f>IFERROR(IF(I2467="Booked",VLOOKUP(K2467,'FIN CAL LOOKUP'!$A:$J,10,1),IF(I2467="Complete",VLOOKUP(J2467,'FIN CAL LOOKUP'!$A:$J,10,1),VLOOKUP(D2467,'FIN CAL LOOKUP'!$A:$J,10,1))),"Not Applicable")</f>
        <v>Q4, FY25</v>
      </c>
    </row>
    <row r="2468" spans="1:14" x14ac:dyDescent="0.25">
      <c r="A2468" t="s">
        <v>41</v>
      </c>
      <c r="B2468" t="s">
        <v>119</v>
      </c>
      <c r="C2468" t="s">
        <v>475</v>
      </c>
      <c r="D2468" s="3">
        <v>44718</v>
      </c>
      <c r="E2468" t="s">
        <v>554</v>
      </c>
      <c r="F2468" t="s">
        <v>555</v>
      </c>
      <c r="G2468" t="s">
        <v>556</v>
      </c>
      <c r="H2468" t="s">
        <v>8</v>
      </c>
      <c r="I2468" t="s">
        <v>17</v>
      </c>
      <c r="J2468" s="3">
        <v>45799</v>
      </c>
      <c r="K2468" s="3">
        <v>45764</v>
      </c>
      <c r="M2468" s="8" t="str">
        <f>IFERROR(IF(I2468="Booked",VLOOKUP(K2468,'FIN CAL LOOKUP'!$A:$J,7,1),IF(I2468="Complete",VLOOKUP(J2468,'FIN CAL LOOKUP'!$A:$J,7,1),VLOOKUP(D2468,'FIN CAL LOOKUP'!$A:$J,7,1))),"Not Applicable")</f>
        <v>MAY, FY25</v>
      </c>
      <c r="N2468" s="8" t="str">
        <f>IFERROR(IF(I2468="Booked",VLOOKUP(K2468,'FIN CAL LOOKUP'!$A:$J,10,1),IF(I2468="Complete",VLOOKUP(J2468,'FIN CAL LOOKUP'!$A:$J,10,1),VLOOKUP(D2468,'FIN CAL LOOKUP'!$A:$J,10,1))),"Not Applicable")</f>
        <v>Q4, FY25</v>
      </c>
    </row>
    <row r="2469" spans="1:14" x14ac:dyDescent="0.25">
      <c r="A2469" t="s">
        <v>41</v>
      </c>
      <c r="B2469" t="s">
        <v>119</v>
      </c>
      <c r="C2469" t="s">
        <v>475</v>
      </c>
      <c r="D2469" s="3">
        <v>44718</v>
      </c>
      <c r="E2469" t="s">
        <v>554</v>
      </c>
      <c r="F2469" t="s">
        <v>555</v>
      </c>
      <c r="G2469" t="s">
        <v>556</v>
      </c>
      <c r="H2469" t="s">
        <v>9</v>
      </c>
      <c r="I2469" t="s">
        <v>17</v>
      </c>
      <c r="J2469" s="3">
        <v>45799</v>
      </c>
      <c r="K2469" s="3">
        <v>45764</v>
      </c>
      <c r="M2469" s="8" t="str">
        <f>IFERROR(IF(I2469="Booked",VLOOKUP(K2469,'FIN CAL LOOKUP'!$A:$J,7,1),IF(I2469="Complete",VLOOKUP(J2469,'FIN CAL LOOKUP'!$A:$J,7,1),VLOOKUP(D2469,'FIN CAL LOOKUP'!$A:$J,7,1))),"Not Applicable")</f>
        <v>MAY, FY25</v>
      </c>
      <c r="N2469" s="8" t="str">
        <f>IFERROR(IF(I2469="Booked",VLOOKUP(K2469,'FIN CAL LOOKUP'!$A:$J,10,1),IF(I2469="Complete",VLOOKUP(J2469,'FIN CAL LOOKUP'!$A:$J,10,1),VLOOKUP(D2469,'FIN CAL LOOKUP'!$A:$J,10,1))),"Not Applicable")</f>
        <v>Q4, FY25</v>
      </c>
    </row>
    <row r="2470" spans="1:14" x14ac:dyDescent="0.25">
      <c r="A2470" t="s">
        <v>41</v>
      </c>
      <c r="B2470" t="s">
        <v>119</v>
      </c>
      <c r="C2470" t="s">
        <v>475</v>
      </c>
      <c r="D2470" s="3">
        <v>44718</v>
      </c>
      <c r="E2470" t="s">
        <v>554</v>
      </c>
      <c r="F2470" t="s">
        <v>555</v>
      </c>
      <c r="G2470" t="s">
        <v>556</v>
      </c>
      <c r="H2470" t="s">
        <v>10</v>
      </c>
      <c r="I2470" t="s">
        <v>17</v>
      </c>
      <c r="J2470" s="3">
        <v>45800</v>
      </c>
      <c r="K2470" s="3">
        <v>45764</v>
      </c>
      <c r="M2470" s="8" t="str">
        <f>IFERROR(IF(I2470="Booked",VLOOKUP(K2470,'FIN CAL LOOKUP'!$A:$J,7,1),IF(I2470="Complete",VLOOKUP(J2470,'FIN CAL LOOKUP'!$A:$J,7,1),VLOOKUP(D2470,'FIN CAL LOOKUP'!$A:$J,7,1))),"Not Applicable")</f>
        <v>MAY, FY25</v>
      </c>
      <c r="N2470" s="8" t="str">
        <f>IFERROR(IF(I2470="Booked",VLOOKUP(K2470,'FIN CAL LOOKUP'!$A:$J,10,1),IF(I2470="Complete",VLOOKUP(J2470,'FIN CAL LOOKUP'!$A:$J,10,1),VLOOKUP(D2470,'FIN CAL LOOKUP'!$A:$J,10,1))),"Not Applicable")</f>
        <v>Q4, FY25</v>
      </c>
    </row>
    <row r="2471" spans="1:14" x14ac:dyDescent="0.25">
      <c r="A2471" t="s">
        <v>41</v>
      </c>
      <c r="B2471" t="s">
        <v>119</v>
      </c>
      <c r="C2471" t="s">
        <v>475</v>
      </c>
      <c r="D2471" s="3">
        <v>44718</v>
      </c>
      <c r="E2471" t="s">
        <v>554</v>
      </c>
      <c r="F2471" t="s">
        <v>555</v>
      </c>
      <c r="G2471" t="s">
        <v>556</v>
      </c>
      <c r="H2471" t="s">
        <v>11</v>
      </c>
      <c r="I2471" t="s">
        <v>17</v>
      </c>
      <c r="J2471" s="3">
        <v>45799</v>
      </c>
      <c r="K2471" s="3">
        <v>45764</v>
      </c>
      <c r="M2471" s="8" t="str">
        <f>IFERROR(IF(I2471="Booked",VLOOKUP(K2471,'FIN CAL LOOKUP'!$A:$J,7,1),IF(I2471="Complete",VLOOKUP(J2471,'FIN CAL LOOKUP'!$A:$J,7,1),VLOOKUP(D2471,'FIN CAL LOOKUP'!$A:$J,7,1))),"Not Applicable")</f>
        <v>MAY, FY25</v>
      </c>
      <c r="N2471" s="8" t="str">
        <f>IFERROR(IF(I2471="Booked",VLOOKUP(K2471,'FIN CAL LOOKUP'!$A:$J,10,1),IF(I2471="Complete",VLOOKUP(J2471,'FIN CAL LOOKUP'!$A:$J,10,1),VLOOKUP(D2471,'FIN CAL LOOKUP'!$A:$J,10,1))),"Not Applicable")</f>
        <v>Q4, FY25</v>
      </c>
    </row>
    <row r="2472" spans="1:14" x14ac:dyDescent="0.25">
      <c r="A2472" t="s">
        <v>41</v>
      </c>
      <c r="B2472" t="s">
        <v>42</v>
      </c>
      <c r="C2472" t="s">
        <v>14</v>
      </c>
      <c r="D2472" s="3">
        <v>44713</v>
      </c>
      <c r="E2472" t="s">
        <v>557</v>
      </c>
      <c r="F2472" t="s">
        <v>558</v>
      </c>
      <c r="G2472" t="s">
        <v>44</v>
      </c>
      <c r="H2472" t="s">
        <v>4</v>
      </c>
      <c r="I2472" t="s">
        <v>17</v>
      </c>
      <c r="J2472" s="3">
        <v>44840</v>
      </c>
      <c r="K2472" s="3">
        <v>44824</v>
      </c>
      <c r="M2472" s="8" t="str">
        <f>IFERROR(IF(I2472="Booked",VLOOKUP(K2472,'FIN CAL LOOKUP'!$A:$J,7,1),IF(I2472="Complete",VLOOKUP(J2472,'FIN CAL LOOKUP'!$A:$J,7,1),VLOOKUP(D2472,'FIN CAL LOOKUP'!$A:$J,7,1))),"Not Applicable")</f>
        <v>OCT, FY23</v>
      </c>
      <c r="N2472" s="8" t="str">
        <f>IFERROR(IF(I2472="Booked",VLOOKUP(K2472,'FIN CAL LOOKUP'!$A:$J,10,1),IF(I2472="Complete",VLOOKUP(J2472,'FIN CAL LOOKUP'!$A:$J,10,1),VLOOKUP(D2472,'FIN CAL LOOKUP'!$A:$J,10,1))),"Not Applicable")</f>
        <v>Q2, FY23</v>
      </c>
    </row>
    <row r="2473" spans="1:14" x14ac:dyDescent="0.25">
      <c r="A2473" t="s">
        <v>41</v>
      </c>
      <c r="B2473" t="s">
        <v>42</v>
      </c>
      <c r="C2473" t="s">
        <v>14</v>
      </c>
      <c r="D2473" s="3">
        <v>44713</v>
      </c>
      <c r="E2473" t="s">
        <v>557</v>
      </c>
      <c r="F2473" t="s">
        <v>558</v>
      </c>
      <c r="G2473" t="s">
        <v>44</v>
      </c>
      <c r="H2473" t="s">
        <v>7</v>
      </c>
      <c r="I2473" t="s">
        <v>17</v>
      </c>
      <c r="J2473" s="3">
        <v>44840</v>
      </c>
      <c r="K2473" s="3">
        <v>44824</v>
      </c>
      <c r="M2473" s="8" t="str">
        <f>IFERROR(IF(I2473="Booked",VLOOKUP(K2473,'FIN CAL LOOKUP'!$A:$J,7,1),IF(I2473="Complete",VLOOKUP(J2473,'FIN CAL LOOKUP'!$A:$J,7,1),VLOOKUP(D2473,'FIN CAL LOOKUP'!$A:$J,7,1))),"Not Applicable")</f>
        <v>OCT, FY23</v>
      </c>
      <c r="N2473" s="8" t="str">
        <f>IFERROR(IF(I2473="Booked",VLOOKUP(K2473,'FIN CAL LOOKUP'!$A:$J,10,1),IF(I2473="Complete",VLOOKUP(J2473,'FIN CAL LOOKUP'!$A:$J,10,1),VLOOKUP(D2473,'FIN CAL LOOKUP'!$A:$J,10,1))),"Not Applicable")</f>
        <v>Q2, FY23</v>
      </c>
    </row>
    <row r="2474" spans="1:14" x14ac:dyDescent="0.25">
      <c r="A2474" t="s">
        <v>41</v>
      </c>
      <c r="B2474" t="s">
        <v>42</v>
      </c>
      <c r="C2474" t="s">
        <v>14</v>
      </c>
      <c r="D2474" s="3">
        <v>44713</v>
      </c>
      <c r="E2474" t="s">
        <v>557</v>
      </c>
      <c r="F2474" t="s">
        <v>558</v>
      </c>
      <c r="G2474" t="s">
        <v>44</v>
      </c>
      <c r="H2474" t="s">
        <v>1366</v>
      </c>
      <c r="I2474" t="s">
        <v>17</v>
      </c>
      <c r="J2474" s="3">
        <v>45356</v>
      </c>
      <c r="K2474" s="3">
        <v>45351</v>
      </c>
      <c r="M2474" s="8" t="str">
        <f>IFERROR(IF(I2474="Booked",VLOOKUP(K2474,'FIN CAL LOOKUP'!$A:$J,7,1),IF(I2474="Complete",VLOOKUP(J2474,'FIN CAL LOOKUP'!$A:$J,7,1),VLOOKUP(D2474,'FIN CAL LOOKUP'!$A:$J,7,1))),"Not Applicable")</f>
        <v>MAR, FY24</v>
      </c>
      <c r="N2474" s="8" t="str">
        <f>IFERROR(IF(I2474="Booked",VLOOKUP(K2474,'FIN CAL LOOKUP'!$A:$J,10,1),IF(I2474="Complete",VLOOKUP(J2474,'FIN CAL LOOKUP'!$A:$J,10,1),VLOOKUP(D2474,'FIN CAL LOOKUP'!$A:$J,10,1))),"Not Applicable")</f>
        <v>Q3, FY24</v>
      </c>
    </row>
    <row r="2475" spans="1:14" x14ac:dyDescent="0.25">
      <c r="A2475" t="s">
        <v>41</v>
      </c>
      <c r="B2475" t="s">
        <v>42</v>
      </c>
      <c r="C2475" t="s">
        <v>14</v>
      </c>
      <c r="D2475" s="3">
        <v>44713</v>
      </c>
      <c r="E2475" t="s">
        <v>557</v>
      </c>
      <c r="F2475" t="s">
        <v>558</v>
      </c>
      <c r="G2475" t="s">
        <v>44</v>
      </c>
      <c r="H2475" t="s">
        <v>1367</v>
      </c>
      <c r="I2475" t="s">
        <v>17</v>
      </c>
      <c r="J2475" s="3">
        <v>45356</v>
      </c>
      <c r="K2475" s="3">
        <v>45351</v>
      </c>
      <c r="M2475" s="8" t="str">
        <f>IFERROR(IF(I2475="Booked",VLOOKUP(K2475,'FIN CAL LOOKUP'!$A:$J,7,1),IF(I2475="Complete",VLOOKUP(J2475,'FIN CAL LOOKUP'!$A:$J,7,1),VLOOKUP(D2475,'FIN CAL LOOKUP'!$A:$J,7,1))),"Not Applicable")</f>
        <v>MAR, FY24</v>
      </c>
      <c r="N2475" s="8" t="str">
        <f>IFERROR(IF(I2475="Booked",VLOOKUP(K2475,'FIN CAL LOOKUP'!$A:$J,10,1),IF(I2475="Complete",VLOOKUP(J2475,'FIN CAL LOOKUP'!$A:$J,10,1),VLOOKUP(D2475,'FIN CAL LOOKUP'!$A:$J,10,1))),"Not Applicable")</f>
        <v>Q3, FY24</v>
      </c>
    </row>
    <row r="2476" spans="1:14" x14ac:dyDescent="0.25">
      <c r="A2476" t="s">
        <v>41</v>
      </c>
      <c r="B2476" t="s">
        <v>42</v>
      </c>
      <c r="C2476" t="s">
        <v>14</v>
      </c>
      <c r="D2476" s="3">
        <v>44713</v>
      </c>
      <c r="E2476" t="s">
        <v>557</v>
      </c>
      <c r="F2476" t="s">
        <v>558</v>
      </c>
      <c r="G2476" t="s">
        <v>44</v>
      </c>
      <c r="H2476" t="s">
        <v>1368</v>
      </c>
      <c r="I2476" t="s">
        <v>17</v>
      </c>
      <c r="J2476" s="3">
        <v>45356</v>
      </c>
      <c r="K2476" s="3">
        <v>45351</v>
      </c>
      <c r="M2476" s="8" t="str">
        <f>IFERROR(IF(I2476="Booked",VLOOKUP(K2476,'FIN CAL LOOKUP'!$A:$J,7,1),IF(I2476="Complete",VLOOKUP(J2476,'FIN CAL LOOKUP'!$A:$J,7,1),VLOOKUP(D2476,'FIN CAL LOOKUP'!$A:$J,7,1))),"Not Applicable")</f>
        <v>MAR, FY24</v>
      </c>
      <c r="N2476" s="8" t="str">
        <f>IFERROR(IF(I2476="Booked",VLOOKUP(K2476,'FIN CAL LOOKUP'!$A:$J,10,1),IF(I2476="Complete",VLOOKUP(J2476,'FIN CAL LOOKUP'!$A:$J,10,1),VLOOKUP(D2476,'FIN CAL LOOKUP'!$A:$J,10,1))),"Not Applicable")</f>
        <v>Q3, FY24</v>
      </c>
    </row>
    <row r="2477" spans="1:14" x14ac:dyDescent="0.25">
      <c r="A2477" t="s">
        <v>41</v>
      </c>
      <c r="B2477" t="s">
        <v>42</v>
      </c>
      <c r="C2477" t="s">
        <v>14</v>
      </c>
      <c r="D2477" s="3">
        <v>44713</v>
      </c>
      <c r="E2477" t="s">
        <v>557</v>
      </c>
      <c r="F2477" t="s">
        <v>558</v>
      </c>
      <c r="G2477" t="s">
        <v>44</v>
      </c>
      <c r="H2477" t="s">
        <v>1369</v>
      </c>
      <c r="I2477" t="s">
        <v>17</v>
      </c>
      <c r="J2477" s="3">
        <v>45357</v>
      </c>
      <c r="K2477" s="3">
        <v>45351</v>
      </c>
      <c r="M2477" s="8" t="str">
        <f>IFERROR(IF(I2477="Booked",VLOOKUP(K2477,'FIN CAL LOOKUP'!$A:$J,7,1),IF(I2477="Complete",VLOOKUP(J2477,'FIN CAL LOOKUP'!$A:$J,7,1),VLOOKUP(D2477,'FIN CAL LOOKUP'!$A:$J,7,1))),"Not Applicable")</f>
        <v>MAR, FY24</v>
      </c>
      <c r="N2477" s="8" t="str">
        <f>IFERROR(IF(I2477="Booked",VLOOKUP(K2477,'FIN CAL LOOKUP'!$A:$J,10,1),IF(I2477="Complete",VLOOKUP(J2477,'FIN CAL LOOKUP'!$A:$J,10,1),VLOOKUP(D2477,'FIN CAL LOOKUP'!$A:$J,10,1))),"Not Applicable")</f>
        <v>Q3, FY24</v>
      </c>
    </row>
    <row r="2478" spans="1:14" x14ac:dyDescent="0.25">
      <c r="A2478" t="s">
        <v>41</v>
      </c>
      <c r="B2478" t="s">
        <v>42</v>
      </c>
      <c r="C2478" t="s">
        <v>14</v>
      </c>
      <c r="D2478" s="3">
        <v>44713</v>
      </c>
      <c r="E2478" t="s">
        <v>557</v>
      </c>
      <c r="F2478" t="s">
        <v>558</v>
      </c>
      <c r="G2478" t="s">
        <v>44</v>
      </c>
      <c r="H2478" t="s">
        <v>1370</v>
      </c>
      <c r="I2478" t="s">
        <v>17</v>
      </c>
      <c r="J2478" s="3">
        <v>45357</v>
      </c>
      <c r="K2478" s="3">
        <v>45351</v>
      </c>
      <c r="M2478" s="8" t="str">
        <f>IFERROR(IF(I2478="Booked",VLOOKUP(K2478,'FIN CAL LOOKUP'!$A:$J,7,1),IF(I2478="Complete",VLOOKUP(J2478,'FIN CAL LOOKUP'!$A:$J,7,1),VLOOKUP(D2478,'FIN CAL LOOKUP'!$A:$J,7,1))),"Not Applicable")</f>
        <v>MAR, FY24</v>
      </c>
      <c r="N2478" s="8" t="str">
        <f>IFERROR(IF(I2478="Booked",VLOOKUP(K2478,'FIN CAL LOOKUP'!$A:$J,10,1),IF(I2478="Complete",VLOOKUP(J2478,'FIN CAL LOOKUP'!$A:$J,10,1),VLOOKUP(D2478,'FIN CAL LOOKUP'!$A:$J,10,1))),"Not Applicable")</f>
        <v>Q3, FY24</v>
      </c>
    </row>
    <row r="2479" spans="1:14" x14ac:dyDescent="0.25">
      <c r="A2479" t="s">
        <v>41</v>
      </c>
      <c r="B2479" t="s">
        <v>42</v>
      </c>
      <c r="C2479" t="s">
        <v>14</v>
      </c>
      <c r="D2479" s="3">
        <v>44713</v>
      </c>
      <c r="E2479" t="s">
        <v>557</v>
      </c>
      <c r="F2479" t="s">
        <v>558</v>
      </c>
      <c r="G2479" t="s">
        <v>44</v>
      </c>
      <c r="H2479" t="s">
        <v>8</v>
      </c>
      <c r="I2479" t="s">
        <v>17</v>
      </c>
      <c r="J2479" s="3">
        <v>44831</v>
      </c>
      <c r="K2479" s="3">
        <v>44686</v>
      </c>
      <c r="L2479" t="s">
        <v>559</v>
      </c>
      <c r="M2479" s="8" t="str">
        <f>IFERROR(IF(I2479="Booked",VLOOKUP(K2479,'FIN CAL LOOKUP'!$A:$J,7,1),IF(I2479="Complete",VLOOKUP(J2479,'FIN CAL LOOKUP'!$A:$J,7,1),VLOOKUP(D2479,'FIN CAL LOOKUP'!$A:$J,7,1))),"Not Applicable")</f>
        <v>OCT, FY23</v>
      </c>
      <c r="N2479" s="8" t="str">
        <f>IFERROR(IF(I2479="Booked",VLOOKUP(K2479,'FIN CAL LOOKUP'!$A:$J,10,1),IF(I2479="Complete",VLOOKUP(J2479,'FIN CAL LOOKUP'!$A:$J,10,1),VLOOKUP(D2479,'FIN CAL LOOKUP'!$A:$J,10,1))),"Not Applicable")</f>
        <v>Q2, FY23</v>
      </c>
    </row>
    <row r="2480" spans="1:14" x14ac:dyDescent="0.25">
      <c r="A2480" t="s">
        <v>41</v>
      </c>
      <c r="B2480" t="s">
        <v>42</v>
      </c>
      <c r="C2480" t="s">
        <v>14</v>
      </c>
      <c r="D2480" s="3">
        <v>44713</v>
      </c>
      <c r="E2480" t="s">
        <v>557</v>
      </c>
      <c r="F2480" t="s">
        <v>558</v>
      </c>
      <c r="G2480" t="s">
        <v>44</v>
      </c>
      <c r="H2480" t="s">
        <v>9</v>
      </c>
      <c r="I2480" t="s">
        <v>17</v>
      </c>
      <c r="J2480" s="3">
        <v>44831</v>
      </c>
      <c r="K2480" s="3">
        <v>44735</v>
      </c>
      <c r="M2480" s="8" t="str">
        <f>IFERROR(IF(I2480="Booked",VLOOKUP(K2480,'FIN CAL LOOKUP'!$A:$J,7,1),IF(I2480="Complete",VLOOKUP(J2480,'FIN CAL LOOKUP'!$A:$J,7,1),VLOOKUP(D2480,'FIN CAL LOOKUP'!$A:$J,7,1))),"Not Applicable")</f>
        <v>OCT, FY23</v>
      </c>
      <c r="N2480" s="8" t="str">
        <f>IFERROR(IF(I2480="Booked",VLOOKUP(K2480,'FIN CAL LOOKUP'!$A:$J,10,1),IF(I2480="Complete",VLOOKUP(J2480,'FIN CAL LOOKUP'!$A:$J,10,1),VLOOKUP(D2480,'FIN CAL LOOKUP'!$A:$J,10,1))),"Not Applicable")</f>
        <v>Q2, FY23</v>
      </c>
    </row>
    <row r="2481" spans="1:14" x14ac:dyDescent="0.25">
      <c r="A2481" t="s">
        <v>41</v>
      </c>
      <c r="B2481" t="s">
        <v>42</v>
      </c>
      <c r="C2481" t="s">
        <v>14</v>
      </c>
      <c r="D2481" s="3">
        <v>44713</v>
      </c>
      <c r="E2481" t="s">
        <v>557</v>
      </c>
      <c r="F2481" t="s">
        <v>558</v>
      </c>
      <c r="G2481" t="s">
        <v>44</v>
      </c>
      <c r="H2481" t="s">
        <v>10</v>
      </c>
      <c r="I2481" t="s">
        <v>17</v>
      </c>
      <c r="J2481" s="3">
        <v>44831</v>
      </c>
      <c r="K2481" s="3">
        <v>44686</v>
      </c>
      <c r="M2481" s="8" t="str">
        <f>IFERROR(IF(I2481="Booked",VLOOKUP(K2481,'FIN CAL LOOKUP'!$A:$J,7,1),IF(I2481="Complete",VLOOKUP(J2481,'FIN CAL LOOKUP'!$A:$J,7,1),VLOOKUP(D2481,'FIN CAL LOOKUP'!$A:$J,7,1))),"Not Applicable")</f>
        <v>OCT, FY23</v>
      </c>
      <c r="N2481" s="8" t="str">
        <f>IFERROR(IF(I2481="Booked",VLOOKUP(K2481,'FIN CAL LOOKUP'!$A:$J,10,1),IF(I2481="Complete",VLOOKUP(J2481,'FIN CAL LOOKUP'!$A:$J,10,1),VLOOKUP(D2481,'FIN CAL LOOKUP'!$A:$J,10,1))),"Not Applicable")</f>
        <v>Q2, FY23</v>
      </c>
    </row>
    <row r="2482" spans="1:14" x14ac:dyDescent="0.25">
      <c r="A2482" t="s">
        <v>41</v>
      </c>
      <c r="B2482" t="s">
        <v>42</v>
      </c>
      <c r="C2482" t="s">
        <v>14</v>
      </c>
      <c r="D2482" s="3">
        <v>44713</v>
      </c>
      <c r="E2482" t="s">
        <v>557</v>
      </c>
      <c r="F2482" t="s">
        <v>558</v>
      </c>
      <c r="G2482" t="s">
        <v>44</v>
      </c>
      <c r="H2482" t="s">
        <v>11</v>
      </c>
      <c r="I2482" t="s">
        <v>17</v>
      </c>
      <c r="J2482" s="3">
        <v>44831</v>
      </c>
      <c r="K2482" s="3">
        <v>44686</v>
      </c>
      <c r="M2482" s="8" t="str">
        <f>IFERROR(IF(I2482="Booked",VLOOKUP(K2482,'FIN CAL LOOKUP'!$A:$J,7,1),IF(I2482="Complete",VLOOKUP(J2482,'FIN CAL LOOKUP'!$A:$J,7,1),VLOOKUP(D2482,'FIN CAL LOOKUP'!$A:$J,7,1))),"Not Applicable")</f>
        <v>OCT, FY23</v>
      </c>
      <c r="N2482" s="8" t="str">
        <f>IFERROR(IF(I2482="Booked",VLOOKUP(K2482,'FIN CAL LOOKUP'!$A:$J,10,1),IF(I2482="Complete",VLOOKUP(J2482,'FIN CAL LOOKUP'!$A:$J,10,1),VLOOKUP(D2482,'FIN CAL LOOKUP'!$A:$J,10,1))),"Not Applicable")</f>
        <v>Q2, FY23</v>
      </c>
    </row>
    <row r="2483" spans="1:14" x14ac:dyDescent="0.25">
      <c r="A2483" t="s">
        <v>219</v>
      </c>
      <c r="C2483" t="s">
        <v>32</v>
      </c>
      <c r="D2483" s="3">
        <v>44711</v>
      </c>
      <c r="E2483" t="s">
        <v>560</v>
      </c>
      <c r="F2483" t="s">
        <v>561</v>
      </c>
      <c r="G2483" t="s">
        <v>222</v>
      </c>
      <c r="H2483" t="s">
        <v>4</v>
      </c>
      <c r="I2483" t="s">
        <v>17</v>
      </c>
      <c r="J2483" s="3">
        <v>44931</v>
      </c>
      <c r="K2483" s="3">
        <v>44824</v>
      </c>
      <c r="M2483" s="8" t="str">
        <f>IFERROR(IF(I2483="Booked",VLOOKUP(K2483,'FIN CAL LOOKUP'!$A:$J,7,1),IF(I2483="Complete",VLOOKUP(J2483,'FIN CAL LOOKUP'!$A:$J,7,1),VLOOKUP(D2483,'FIN CAL LOOKUP'!$A:$J,7,1))),"Not Applicable")</f>
        <v>JAN, FY23</v>
      </c>
      <c r="N2483" s="8" t="str">
        <f>IFERROR(IF(I2483="Booked",VLOOKUP(K2483,'FIN CAL LOOKUP'!$A:$J,10,1),IF(I2483="Complete",VLOOKUP(J2483,'FIN CAL LOOKUP'!$A:$J,10,1),VLOOKUP(D2483,'FIN CAL LOOKUP'!$A:$J,10,1))),"Not Applicable")</f>
        <v>Q3, FY23</v>
      </c>
    </row>
    <row r="2484" spans="1:14" x14ac:dyDescent="0.25">
      <c r="A2484" t="s">
        <v>219</v>
      </c>
      <c r="C2484" t="s">
        <v>32</v>
      </c>
      <c r="D2484" s="3">
        <v>44711</v>
      </c>
      <c r="E2484" t="s">
        <v>560</v>
      </c>
      <c r="F2484" t="s">
        <v>561</v>
      </c>
      <c r="G2484" t="s">
        <v>222</v>
      </c>
      <c r="H2484" t="s">
        <v>7</v>
      </c>
      <c r="I2484" t="s">
        <v>17</v>
      </c>
      <c r="J2484" s="3">
        <v>44931</v>
      </c>
      <c r="K2484" s="3">
        <v>44824</v>
      </c>
      <c r="M2484" s="8" t="str">
        <f>IFERROR(IF(I2484="Booked",VLOOKUP(K2484,'FIN CAL LOOKUP'!$A:$J,7,1),IF(I2484="Complete",VLOOKUP(J2484,'FIN CAL LOOKUP'!$A:$J,7,1),VLOOKUP(D2484,'FIN CAL LOOKUP'!$A:$J,7,1))),"Not Applicable")</f>
        <v>JAN, FY23</v>
      </c>
      <c r="N2484" s="8" t="str">
        <f>IFERROR(IF(I2484="Booked",VLOOKUP(K2484,'FIN CAL LOOKUP'!$A:$J,10,1),IF(I2484="Complete",VLOOKUP(J2484,'FIN CAL LOOKUP'!$A:$J,10,1),VLOOKUP(D2484,'FIN CAL LOOKUP'!$A:$J,10,1))),"Not Applicable")</f>
        <v>Q3, FY23</v>
      </c>
    </row>
    <row r="2485" spans="1:14" x14ac:dyDescent="0.25">
      <c r="A2485" t="s">
        <v>219</v>
      </c>
      <c r="C2485" t="s">
        <v>32</v>
      </c>
      <c r="D2485" s="3">
        <v>44711</v>
      </c>
      <c r="E2485" t="s">
        <v>560</v>
      </c>
      <c r="F2485" t="s">
        <v>561</v>
      </c>
      <c r="G2485" t="s">
        <v>222</v>
      </c>
      <c r="H2485" t="s">
        <v>1366</v>
      </c>
      <c r="I2485" t="s">
        <v>5</v>
      </c>
      <c r="J2485" s="3"/>
      <c r="K2485" s="3">
        <v>45749</v>
      </c>
      <c r="M2485" s="8" t="str">
        <f>IFERROR(IF(I2485="Booked",VLOOKUP(K2485,'FIN CAL LOOKUP'!$A:$J,7,1),IF(I2485="Complete",VLOOKUP(J2485,'FIN CAL LOOKUP'!$A:$J,7,1),VLOOKUP(D2485,'FIN CAL LOOKUP'!$A:$J,7,1))),"Not Applicable")</f>
        <v>APR, FY25</v>
      </c>
      <c r="N2485" s="8" t="str">
        <f>IFERROR(IF(I2485="Booked",VLOOKUP(K2485,'FIN CAL LOOKUP'!$A:$J,10,1),IF(I2485="Complete",VLOOKUP(J2485,'FIN CAL LOOKUP'!$A:$J,10,1),VLOOKUP(D2485,'FIN CAL LOOKUP'!$A:$J,10,1))),"Not Applicable")</f>
        <v>Q4, FY25</v>
      </c>
    </row>
    <row r="2486" spans="1:14" x14ac:dyDescent="0.25">
      <c r="A2486" t="s">
        <v>219</v>
      </c>
      <c r="C2486" t="s">
        <v>32</v>
      </c>
      <c r="D2486" s="3">
        <v>44711</v>
      </c>
      <c r="E2486" t="s">
        <v>560</v>
      </c>
      <c r="F2486" t="s">
        <v>561</v>
      </c>
      <c r="G2486" t="s">
        <v>222</v>
      </c>
      <c r="H2486" t="s">
        <v>1366</v>
      </c>
      <c r="I2486" t="s">
        <v>17</v>
      </c>
      <c r="J2486" s="3">
        <v>45428</v>
      </c>
      <c r="K2486" s="3">
        <v>45351</v>
      </c>
      <c r="M2486" s="8" t="str">
        <f>IFERROR(IF(I2486="Booked",VLOOKUP(K2486,'FIN CAL LOOKUP'!$A:$J,7,1),IF(I2486="Complete",VLOOKUP(J2486,'FIN CAL LOOKUP'!$A:$J,7,1),VLOOKUP(D2486,'FIN CAL LOOKUP'!$A:$J,7,1))),"Not Applicable")</f>
        <v>MAY, FY24</v>
      </c>
      <c r="N2486" s="8" t="str">
        <f>IFERROR(IF(I2486="Booked",VLOOKUP(K2486,'FIN CAL LOOKUP'!$A:$J,10,1),IF(I2486="Complete",VLOOKUP(J2486,'FIN CAL LOOKUP'!$A:$J,10,1),VLOOKUP(D2486,'FIN CAL LOOKUP'!$A:$J,10,1))),"Not Applicable")</f>
        <v>Q4, FY24</v>
      </c>
    </row>
    <row r="2487" spans="1:14" x14ac:dyDescent="0.25">
      <c r="A2487" t="s">
        <v>219</v>
      </c>
      <c r="C2487" t="s">
        <v>32</v>
      </c>
      <c r="D2487" s="3">
        <v>44711</v>
      </c>
      <c r="E2487" t="s">
        <v>560</v>
      </c>
      <c r="F2487" t="s">
        <v>561</v>
      </c>
      <c r="G2487" t="s">
        <v>222</v>
      </c>
      <c r="H2487" t="s">
        <v>1367</v>
      </c>
      <c r="I2487" t="s">
        <v>5</v>
      </c>
      <c r="J2487" s="3"/>
      <c r="K2487" s="3">
        <v>45749</v>
      </c>
      <c r="M2487" s="8" t="str">
        <f>IFERROR(IF(I2487="Booked",VLOOKUP(K2487,'FIN CAL LOOKUP'!$A:$J,7,1),IF(I2487="Complete",VLOOKUP(J2487,'FIN CAL LOOKUP'!$A:$J,7,1),VLOOKUP(D2487,'FIN CAL LOOKUP'!$A:$J,7,1))),"Not Applicable")</f>
        <v>APR, FY25</v>
      </c>
      <c r="N2487" s="8" t="str">
        <f>IFERROR(IF(I2487="Booked",VLOOKUP(K2487,'FIN CAL LOOKUP'!$A:$J,10,1),IF(I2487="Complete",VLOOKUP(J2487,'FIN CAL LOOKUP'!$A:$J,10,1),VLOOKUP(D2487,'FIN CAL LOOKUP'!$A:$J,10,1))),"Not Applicable")</f>
        <v>Q4, FY25</v>
      </c>
    </row>
    <row r="2488" spans="1:14" x14ac:dyDescent="0.25">
      <c r="A2488" t="s">
        <v>219</v>
      </c>
      <c r="C2488" t="s">
        <v>32</v>
      </c>
      <c r="D2488" s="3">
        <v>44711</v>
      </c>
      <c r="E2488" t="s">
        <v>560</v>
      </c>
      <c r="F2488" t="s">
        <v>561</v>
      </c>
      <c r="G2488" t="s">
        <v>222</v>
      </c>
      <c r="H2488" t="s">
        <v>1367</v>
      </c>
      <c r="I2488" t="s">
        <v>17</v>
      </c>
      <c r="J2488" s="3">
        <v>45428</v>
      </c>
      <c r="K2488" s="3">
        <v>45351</v>
      </c>
      <c r="M2488" s="8" t="str">
        <f>IFERROR(IF(I2488="Booked",VLOOKUP(K2488,'FIN CAL LOOKUP'!$A:$J,7,1),IF(I2488="Complete",VLOOKUP(J2488,'FIN CAL LOOKUP'!$A:$J,7,1),VLOOKUP(D2488,'FIN CAL LOOKUP'!$A:$J,7,1))),"Not Applicable")</f>
        <v>MAY, FY24</v>
      </c>
      <c r="N2488" s="8" t="str">
        <f>IFERROR(IF(I2488="Booked",VLOOKUP(K2488,'FIN CAL LOOKUP'!$A:$J,10,1),IF(I2488="Complete",VLOOKUP(J2488,'FIN CAL LOOKUP'!$A:$J,10,1),VLOOKUP(D2488,'FIN CAL LOOKUP'!$A:$J,10,1))),"Not Applicable")</f>
        <v>Q4, FY24</v>
      </c>
    </row>
    <row r="2489" spans="1:14" x14ac:dyDescent="0.25">
      <c r="A2489" t="s">
        <v>219</v>
      </c>
      <c r="C2489" t="s">
        <v>32</v>
      </c>
      <c r="D2489" s="3">
        <v>44711</v>
      </c>
      <c r="E2489" t="s">
        <v>560</v>
      </c>
      <c r="F2489" t="s">
        <v>561</v>
      </c>
      <c r="G2489" t="s">
        <v>222</v>
      </c>
      <c r="H2489" t="s">
        <v>1368</v>
      </c>
      <c r="I2489" t="s">
        <v>5</v>
      </c>
      <c r="J2489" s="3"/>
      <c r="K2489" s="3">
        <v>45749</v>
      </c>
      <c r="M2489" s="8" t="str">
        <f>IFERROR(IF(I2489="Booked",VLOOKUP(K2489,'FIN CAL LOOKUP'!$A:$J,7,1),IF(I2489="Complete",VLOOKUP(J2489,'FIN CAL LOOKUP'!$A:$J,7,1),VLOOKUP(D2489,'FIN CAL LOOKUP'!$A:$J,7,1))),"Not Applicable")</f>
        <v>APR, FY25</v>
      </c>
      <c r="N2489" s="8" t="str">
        <f>IFERROR(IF(I2489="Booked",VLOOKUP(K2489,'FIN CAL LOOKUP'!$A:$J,10,1),IF(I2489="Complete",VLOOKUP(J2489,'FIN CAL LOOKUP'!$A:$J,10,1),VLOOKUP(D2489,'FIN CAL LOOKUP'!$A:$J,10,1))),"Not Applicable")</f>
        <v>Q4, FY25</v>
      </c>
    </row>
    <row r="2490" spans="1:14" x14ac:dyDescent="0.25">
      <c r="A2490" t="s">
        <v>219</v>
      </c>
      <c r="C2490" t="s">
        <v>32</v>
      </c>
      <c r="D2490" s="3">
        <v>44711</v>
      </c>
      <c r="E2490" t="s">
        <v>560</v>
      </c>
      <c r="F2490" t="s">
        <v>561</v>
      </c>
      <c r="G2490" t="s">
        <v>222</v>
      </c>
      <c r="H2490" t="s">
        <v>1368</v>
      </c>
      <c r="I2490" t="s">
        <v>17</v>
      </c>
      <c r="J2490" s="3">
        <v>45428</v>
      </c>
      <c r="K2490" s="3">
        <v>45351</v>
      </c>
      <c r="M2490" s="8" t="str">
        <f>IFERROR(IF(I2490="Booked",VLOOKUP(K2490,'FIN CAL LOOKUP'!$A:$J,7,1),IF(I2490="Complete",VLOOKUP(J2490,'FIN CAL LOOKUP'!$A:$J,7,1),VLOOKUP(D2490,'FIN CAL LOOKUP'!$A:$J,7,1))),"Not Applicable")</f>
        <v>MAY, FY24</v>
      </c>
      <c r="N2490" s="8" t="str">
        <f>IFERROR(IF(I2490="Booked",VLOOKUP(K2490,'FIN CAL LOOKUP'!$A:$J,10,1),IF(I2490="Complete",VLOOKUP(J2490,'FIN CAL LOOKUP'!$A:$J,10,1),VLOOKUP(D2490,'FIN CAL LOOKUP'!$A:$J,10,1))),"Not Applicable")</f>
        <v>Q4, FY24</v>
      </c>
    </row>
    <row r="2491" spans="1:14" x14ac:dyDescent="0.25">
      <c r="A2491" t="s">
        <v>219</v>
      </c>
      <c r="C2491" t="s">
        <v>32</v>
      </c>
      <c r="D2491" s="3">
        <v>44711</v>
      </c>
      <c r="E2491" t="s">
        <v>560</v>
      </c>
      <c r="F2491" t="s">
        <v>561</v>
      </c>
      <c r="G2491" t="s">
        <v>222</v>
      </c>
      <c r="H2491" t="s">
        <v>1369</v>
      </c>
      <c r="I2491" t="s">
        <v>5</v>
      </c>
      <c r="J2491" s="3"/>
      <c r="K2491" s="3">
        <v>45749</v>
      </c>
      <c r="M2491" s="8" t="str">
        <f>IFERROR(IF(I2491="Booked",VLOOKUP(K2491,'FIN CAL LOOKUP'!$A:$J,7,1),IF(I2491="Complete",VLOOKUP(J2491,'FIN CAL LOOKUP'!$A:$J,7,1),VLOOKUP(D2491,'FIN CAL LOOKUP'!$A:$J,7,1))),"Not Applicable")</f>
        <v>APR, FY25</v>
      </c>
      <c r="N2491" s="8" t="str">
        <f>IFERROR(IF(I2491="Booked",VLOOKUP(K2491,'FIN CAL LOOKUP'!$A:$J,10,1),IF(I2491="Complete",VLOOKUP(J2491,'FIN CAL LOOKUP'!$A:$J,10,1),VLOOKUP(D2491,'FIN CAL LOOKUP'!$A:$J,10,1))),"Not Applicable")</f>
        <v>Q4, FY25</v>
      </c>
    </row>
    <row r="2492" spans="1:14" x14ac:dyDescent="0.25">
      <c r="A2492" t="s">
        <v>219</v>
      </c>
      <c r="C2492" t="s">
        <v>32</v>
      </c>
      <c r="D2492" s="3">
        <v>44711</v>
      </c>
      <c r="E2492" t="s">
        <v>560</v>
      </c>
      <c r="F2492" t="s">
        <v>561</v>
      </c>
      <c r="G2492" t="s">
        <v>222</v>
      </c>
      <c r="H2492" t="s">
        <v>1369</v>
      </c>
      <c r="I2492" t="s">
        <v>17</v>
      </c>
      <c r="J2492" s="3">
        <v>45428</v>
      </c>
      <c r="K2492" s="3">
        <v>45351</v>
      </c>
      <c r="M2492" s="8" t="str">
        <f>IFERROR(IF(I2492="Booked",VLOOKUP(K2492,'FIN CAL LOOKUP'!$A:$J,7,1),IF(I2492="Complete",VLOOKUP(J2492,'FIN CAL LOOKUP'!$A:$J,7,1),VLOOKUP(D2492,'FIN CAL LOOKUP'!$A:$J,7,1))),"Not Applicable")</f>
        <v>MAY, FY24</v>
      </c>
      <c r="N2492" s="8" t="str">
        <f>IFERROR(IF(I2492="Booked",VLOOKUP(K2492,'FIN CAL LOOKUP'!$A:$J,10,1),IF(I2492="Complete",VLOOKUP(J2492,'FIN CAL LOOKUP'!$A:$J,10,1),VLOOKUP(D2492,'FIN CAL LOOKUP'!$A:$J,10,1))),"Not Applicable")</f>
        <v>Q4, FY24</v>
      </c>
    </row>
    <row r="2493" spans="1:14" x14ac:dyDescent="0.25">
      <c r="A2493" t="s">
        <v>219</v>
      </c>
      <c r="C2493" t="s">
        <v>32</v>
      </c>
      <c r="D2493" s="3">
        <v>44711</v>
      </c>
      <c r="E2493" t="s">
        <v>560</v>
      </c>
      <c r="F2493" t="s">
        <v>561</v>
      </c>
      <c r="G2493" t="s">
        <v>222</v>
      </c>
      <c r="H2493" t="s">
        <v>1370</v>
      </c>
      <c r="I2493" t="s">
        <v>5</v>
      </c>
      <c r="J2493" s="3"/>
      <c r="K2493" s="3">
        <v>45749</v>
      </c>
      <c r="M2493" s="8" t="str">
        <f>IFERROR(IF(I2493="Booked",VLOOKUP(K2493,'FIN CAL LOOKUP'!$A:$J,7,1),IF(I2493="Complete",VLOOKUP(J2493,'FIN CAL LOOKUP'!$A:$J,7,1),VLOOKUP(D2493,'FIN CAL LOOKUP'!$A:$J,7,1))),"Not Applicable")</f>
        <v>APR, FY25</v>
      </c>
      <c r="N2493" s="8" t="str">
        <f>IFERROR(IF(I2493="Booked",VLOOKUP(K2493,'FIN CAL LOOKUP'!$A:$J,10,1),IF(I2493="Complete",VLOOKUP(J2493,'FIN CAL LOOKUP'!$A:$J,10,1),VLOOKUP(D2493,'FIN CAL LOOKUP'!$A:$J,10,1))),"Not Applicable")</f>
        <v>Q4, FY25</v>
      </c>
    </row>
    <row r="2494" spans="1:14" x14ac:dyDescent="0.25">
      <c r="A2494" t="s">
        <v>219</v>
      </c>
      <c r="C2494" t="s">
        <v>32</v>
      </c>
      <c r="D2494" s="3">
        <v>44711</v>
      </c>
      <c r="E2494" t="s">
        <v>560</v>
      </c>
      <c r="F2494" t="s">
        <v>561</v>
      </c>
      <c r="G2494" t="s">
        <v>222</v>
      </c>
      <c r="H2494" t="s">
        <v>1370</v>
      </c>
      <c r="I2494" t="s">
        <v>17</v>
      </c>
      <c r="J2494" s="3">
        <v>45428</v>
      </c>
      <c r="K2494" s="3">
        <v>45351</v>
      </c>
      <c r="M2494" s="8" t="str">
        <f>IFERROR(IF(I2494="Booked",VLOOKUP(K2494,'FIN CAL LOOKUP'!$A:$J,7,1),IF(I2494="Complete",VLOOKUP(J2494,'FIN CAL LOOKUP'!$A:$J,7,1),VLOOKUP(D2494,'FIN CAL LOOKUP'!$A:$J,7,1))),"Not Applicable")</f>
        <v>MAY, FY24</v>
      </c>
      <c r="N2494" s="8" t="str">
        <f>IFERROR(IF(I2494="Booked",VLOOKUP(K2494,'FIN CAL LOOKUP'!$A:$J,10,1),IF(I2494="Complete",VLOOKUP(J2494,'FIN CAL LOOKUP'!$A:$J,10,1),VLOOKUP(D2494,'FIN CAL LOOKUP'!$A:$J,10,1))),"Not Applicable")</f>
        <v>Q4, FY24</v>
      </c>
    </row>
    <row r="2495" spans="1:14" x14ac:dyDescent="0.25">
      <c r="A2495" t="s">
        <v>219</v>
      </c>
      <c r="C2495" t="s">
        <v>32</v>
      </c>
      <c r="D2495" s="3">
        <v>44711</v>
      </c>
      <c r="E2495" t="s">
        <v>560</v>
      </c>
      <c r="F2495" t="s">
        <v>561</v>
      </c>
      <c r="G2495" t="s">
        <v>222</v>
      </c>
      <c r="H2495" t="s">
        <v>8</v>
      </c>
      <c r="I2495" t="s">
        <v>17</v>
      </c>
      <c r="J2495" s="3">
        <v>44756</v>
      </c>
      <c r="K2495" s="3">
        <v>44639</v>
      </c>
      <c r="M2495" s="8" t="str">
        <f>IFERROR(IF(I2495="Booked",VLOOKUP(K2495,'FIN CAL LOOKUP'!$A:$J,7,1),IF(I2495="Complete",VLOOKUP(J2495,'FIN CAL LOOKUP'!$A:$J,7,1),VLOOKUP(D2495,'FIN CAL LOOKUP'!$A:$J,7,1))),"Not Applicable")</f>
        <v>JUL, FY23</v>
      </c>
      <c r="N2495" s="8" t="str">
        <f>IFERROR(IF(I2495="Booked",VLOOKUP(K2495,'FIN CAL LOOKUP'!$A:$J,10,1),IF(I2495="Complete",VLOOKUP(J2495,'FIN CAL LOOKUP'!$A:$J,10,1),VLOOKUP(D2495,'FIN CAL LOOKUP'!$A:$J,10,1))),"Not Applicable")</f>
        <v>Q1, FY23</v>
      </c>
    </row>
    <row r="2496" spans="1:14" x14ac:dyDescent="0.25">
      <c r="A2496" t="s">
        <v>219</v>
      </c>
      <c r="C2496" t="s">
        <v>32</v>
      </c>
      <c r="D2496" s="3">
        <v>44711</v>
      </c>
      <c r="E2496" t="s">
        <v>560</v>
      </c>
      <c r="F2496" t="s">
        <v>561</v>
      </c>
      <c r="G2496" t="s">
        <v>222</v>
      </c>
      <c r="H2496" t="s">
        <v>9</v>
      </c>
      <c r="I2496" t="s">
        <v>17</v>
      </c>
      <c r="J2496" s="3">
        <v>44753</v>
      </c>
      <c r="K2496" s="3">
        <v>44735</v>
      </c>
      <c r="M2496" s="8" t="str">
        <f>IFERROR(IF(I2496="Booked",VLOOKUP(K2496,'FIN CAL LOOKUP'!$A:$J,7,1),IF(I2496="Complete",VLOOKUP(J2496,'FIN CAL LOOKUP'!$A:$J,7,1),VLOOKUP(D2496,'FIN CAL LOOKUP'!$A:$J,7,1))),"Not Applicable")</f>
        <v>JUL, FY23</v>
      </c>
      <c r="N2496" s="8" t="str">
        <f>IFERROR(IF(I2496="Booked",VLOOKUP(K2496,'FIN CAL LOOKUP'!$A:$J,10,1),IF(I2496="Complete",VLOOKUP(J2496,'FIN CAL LOOKUP'!$A:$J,10,1),VLOOKUP(D2496,'FIN CAL LOOKUP'!$A:$J,10,1))),"Not Applicable")</f>
        <v>Q1, FY23</v>
      </c>
    </row>
    <row r="2497" spans="1:14" x14ac:dyDescent="0.25">
      <c r="A2497" t="s">
        <v>219</v>
      </c>
      <c r="C2497" t="s">
        <v>32</v>
      </c>
      <c r="D2497" s="3">
        <v>44711</v>
      </c>
      <c r="E2497" t="s">
        <v>560</v>
      </c>
      <c r="F2497" t="s">
        <v>561</v>
      </c>
      <c r="G2497" t="s">
        <v>222</v>
      </c>
      <c r="H2497" t="s">
        <v>10</v>
      </c>
      <c r="I2497" t="s">
        <v>17</v>
      </c>
      <c r="J2497" s="3">
        <v>44756</v>
      </c>
      <c r="K2497" s="3">
        <v>44639</v>
      </c>
      <c r="M2497" s="8" t="str">
        <f>IFERROR(IF(I2497="Booked",VLOOKUP(K2497,'FIN CAL LOOKUP'!$A:$J,7,1),IF(I2497="Complete",VLOOKUP(J2497,'FIN CAL LOOKUP'!$A:$J,7,1),VLOOKUP(D2497,'FIN CAL LOOKUP'!$A:$J,7,1))),"Not Applicable")</f>
        <v>JUL, FY23</v>
      </c>
      <c r="N2497" s="8" t="str">
        <f>IFERROR(IF(I2497="Booked",VLOOKUP(K2497,'FIN CAL LOOKUP'!$A:$J,10,1),IF(I2497="Complete",VLOOKUP(J2497,'FIN CAL LOOKUP'!$A:$J,10,1),VLOOKUP(D2497,'FIN CAL LOOKUP'!$A:$J,10,1))),"Not Applicable")</f>
        <v>Q1, FY23</v>
      </c>
    </row>
    <row r="2498" spans="1:14" x14ac:dyDescent="0.25">
      <c r="A2498" t="s">
        <v>219</v>
      </c>
      <c r="C2498" t="s">
        <v>32</v>
      </c>
      <c r="D2498" s="3">
        <v>44711</v>
      </c>
      <c r="E2498" t="s">
        <v>560</v>
      </c>
      <c r="F2498" t="s">
        <v>561</v>
      </c>
      <c r="G2498" t="s">
        <v>222</v>
      </c>
      <c r="H2498" t="s">
        <v>11</v>
      </c>
      <c r="I2498" t="s">
        <v>17</v>
      </c>
      <c r="J2498" s="3">
        <v>44753</v>
      </c>
      <c r="K2498" s="3">
        <v>44639</v>
      </c>
      <c r="M2498" s="8" t="str">
        <f>IFERROR(IF(I2498="Booked",VLOOKUP(K2498,'FIN CAL LOOKUP'!$A:$J,7,1),IF(I2498="Complete",VLOOKUP(J2498,'FIN CAL LOOKUP'!$A:$J,7,1),VLOOKUP(D2498,'FIN CAL LOOKUP'!$A:$J,7,1))),"Not Applicable")</f>
        <v>JUL, FY23</v>
      </c>
      <c r="N2498" s="8" t="str">
        <f>IFERROR(IF(I2498="Booked",VLOOKUP(K2498,'FIN CAL LOOKUP'!$A:$J,10,1),IF(I2498="Complete",VLOOKUP(J2498,'FIN CAL LOOKUP'!$A:$J,10,1),VLOOKUP(D2498,'FIN CAL LOOKUP'!$A:$J,10,1))),"Not Applicable")</f>
        <v>Q1, FY23</v>
      </c>
    </row>
    <row r="2499" spans="1:14" x14ac:dyDescent="0.25">
      <c r="A2499" t="s">
        <v>41</v>
      </c>
      <c r="B2499" t="s">
        <v>119</v>
      </c>
      <c r="C2499" t="s">
        <v>124</v>
      </c>
      <c r="D2499" s="3">
        <v>44711</v>
      </c>
      <c r="E2499" t="s">
        <v>562</v>
      </c>
      <c r="F2499" t="s">
        <v>563</v>
      </c>
      <c r="G2499" t="s">
        <v>564</v>
      </c>
      <c r="H2499" t="s">
        <v>4</v>
      </c>
      <c r="I2499" t="s">
        <v>17</v>
      </c>
      <c r="J2499" s="3">
        <v>45090</v>
      </c>
      <c r="K2499" s="3">
        <v>44840</v>
      </c>
      <c r="M2499" s="8" t="str">
        <f>IFERROR(IF(I2499="Booked",VLOOKUP(K2499,'FIN CAL LOOKUP'!$A:$J,7,1),IF(I2499="Complete",VLOOKUP(J2499,'FIN CAL LOOKUP'!$A:$J,7,1),VLOOKUP(D2499,'FIN CAL LOOKUP'!$A:$J,7,1))),"Not Applicable")</f>
        <v>JUN, FY23</v>
      </c>
      <c r="N2499" s="8" t="str">
        <f>IFERROR(IF(I2499="Booked",VLOOKUP(K2499,'FIN CAL LOOKUP'!$A:$J,10,1),IF(I2499="Complete",VLOOKUP(J2499,'FIN CAL LOOKUP'!$A:$J,10,1),VLOOKUP(D2499,'FIN CAL LOOKUP'!$A:$J,10,1))),"Not Applicable")</f>
        <v>Q4, FY23</v>
      </c>
    </row>
    <row r="2500" spans="1:14" x14ac:dyDescent="0.25">
      <c r="A2500" t="s">
        <v>41</v>
      </c>
      <c r="B2500" t="s">
        <v>119</v>
      </c>
      <c r="C2500" t="s">
        <v>124</v>
      </c>
      <c r="D2500" s="3">
        <v>44711</v>
      </c>
      <c r="E2500" t="s">
        <v>562</v>
      </c>
      <c r="F2500" t="s">
        <v>563</v>
      </c>
      <c r="G2500" t="s">
        <v>564</v>
      </c>
      <c r="H2500" t="s">
        <v>7</v>
      </c>
      <c r="I2500" t="s">
        <v>17</v>
      </c>
      <c r="J2500" s="3">
        <v>45090</v>
      </c>
      <c r="K2500" s="3">
        <v>44840</v>
      </c>
      <c r="M2500" s="8" t="str">
        <f>IFERROR(IF(I2500="Booked",VLOOKUP(K2500,'FIN CAL LOOKUP'!$A:$J,7,1),IF(I2500="Complete",VLOOKUP(J2500,'FIN CAL LOOKUP'!$A:$J,7,1),VLOOKUP(D2500,'FIN CAL LOOKUP'!$A:$J,7,1))),"Not Applicable")</f>
        <v>JUN, FY23</v>
      </c>
      <c r="N2500" s="8" t="str">
        <f>IFERROR(IF(I2500="Booked",VLOOKUP(K2500,'FIN CAL LOOKUP'!$A:$J,10,1),IF(I2500="Complete",VLOOKUP(J2500,'FIN CAL LOOKUP'!$A:$J,10,1),VLOOKUP(D2500,'FIN CAL LOOKUP'!$A:$J,10,1))),"Not Applicable")</f>
        <v>Q4, FY23</v>
      </c>
    </row>
    <row r="2501" spans="1:14" x14ac:dyDescent="0.25">
      <c r="A2501" t="s">
        <v>30</v>
      </c>
      <c r="B2501" t="s">
        <v>565</v>
      </c>
      <c r="C2501" t="s">
        <v>32</v>
      </c>
      <c r="D2501" s="3">
        <v>44697</v>
      </c>
      <c r="E2501" t="s">
        <v>566</v>
      </c>
      <c r="F2501" t="s">
        <v>567</v>
      </c>
      <c r="G2501" t="s">
        <v>568</v>
      </c>
      <c r="H2501" t="s">
        <v>4</v>
      </c>
      <c r="I2501" t="s">
        <v>17</v>
      </c>
      <c r="J2501" s="3">
        <v>45019</v>
      </c>
      <c r="K2501" s="3">
        <v>44824</v>
      </c>
      <c r="M2501" s="8" t="str">
        <f>IFERROR(IF(I2501="Booked",VLOOKUP(K2501,'FIN CAL LOOKUP'!$A:$J,7,1),IF(I2501="Complete",VLOOKUP(J2501,'FIN CAL LOOKUP'!$A:$J,7,1),VLOOKUP(D2501,'FIN CAL LOOKUP'!$A:$J,7,1))),"Not Applicable")</f>
        <v>APR, FY23</v>
      </c>
      <c r="N2501" s="8" t="str">
        <f>IFERROR(IF(I2501="Booked",VLOOKUP(K2501,'FIN CAL LOOKUP'!$A:$J,10,1),IF(I2501="Complete",VLOOKUP(J2501,'FIN CAL LOOKUP'!$A:$J,10,1),VLOOKUP(D2501,'FIN CAL LOOKUP'!$A:$J,10,1))),"Not Applicable")</f>
        <v>Q4, FY23</v>
      </c>
    </row>
    <row r="2502" spans="1:14" x14ac:dyDescent="0.25">
      <c r="A2502" t="s">
        <v>30</v>
      </c>
      <c r="B2502" t="s">
        <v>565</v>
      </c>
      <c r="C2502" t="s">
        <v>32</v>
      </c>
      <c r="D2502" s="3">
        <v>44697</v>
      </c>
      <c r="E2502" t="s">
        <v>566</v>
      </c>
      <c r="F2502" t="s">
        <v>567</v>
      </c>
      <c r="G2502" t="s">
        <v>568</v>
      </c>
      <c r="H2502" t="s">
        <v>7</v>
      </c>
      <c r="I2502" t="s">
        <v>17</v>
      </c>
      <c r="J2502" s="3">
        <v>45019</v>
      </c>
      <c r="K2502" s="3">
        <v>44824</v>
      </c>
      <c r="M2502" s="8" t="str">
        <f>IFERROR(IF(I2502="Booked",VLOOKUP(K2502,'FIN CAL LOOKUP'!$A:$J,7,1),IF(I2502="Complete",VLOOKUP(J2502,'FIN CAL LOOKUP'!$A:$J,7,1),VLOOKUP(D2502,'FIN CAL LOOKUP'!$A:$J,7,1))),"Not Applicable")</f>
        <v>APR, FY23</v>
      </c>
      <c r="N2502" s="8" t="str">
        <f>IFERROR(IF(I2502="Booked",VLOOKUP(K2502,'FIN CAL LOOKUP'!$A:$J,10,1),IF(I2502="Complete",VLOOKUP(J2502,'FIN CAL LOOKUP'!$A:$J,10,1),VLOOKUP(D2502,'FIN CAL LOOKUP'!$A:$J,10,1))),"Not Applicable")</f>
        <v>Q4, FY23</v>
      </c>
    </row>
    <row r="2503" spans="1:14" x14ac:dyDescent="0.25">
      <c r="A2503" t="s">
        <v>30</v>
      </c>
      <c r="B2503" t="s">
        <v>565</v>
      </c>
      <c r="C2503" t="s">
        <v>32</v>
      </c>
      <c r="D2503" s="3">
        <v>44697</v>
      </c>
      <c r="E2503" t="s">
        <v>566</v>
      </c>
      <c r="F2503" t="s">
        <v>567</v>
      </c>
      <c r="G2503" t="s">
        <v>568</v>
      </c>
      <c r="H2503" t="s">
        <v>1366</v>
      </c>
      <c r="I2503" t="s">
        <v>5</v>
      </c>
      <c r="J2503" s="3"/>
      <c r="K2503" s="3">
        <v>45782</v>
      </c>
      <c r="M2503" s="8" t="str">
        <f>IFERROR(IF(I2503="Booked",VLOOKUP(K2503,'FIN CAL LOOKUP'!$A:$J,7,1),IF(I2503="Complete",VLOOKUP(J2503,'FIN CAL LOOKUP'!$A:$J,7,1),VLOOKUP(D2503,'FIN CAL LOOKUP'!$A:$J,7,1))),"Not Applicable")</f>
        <v>MAY, FY25</v>
      </c>
      <c r="N2503" s="8" t="str">
        <f>IFERROR(IF(I2503="Booked",VLOOKUP(K2503,'FIN CAL LOOKUP'!$A:$J,10,1),IF(I2503="Complete",VLOOKUP(J2503,'FIN CAL LOOKUP'!$A:$J,10,1),VLOOKUP(D2503,'FIN CAL LOOKUP'!$A:$J,10,1))),"Not Applicable")</f>
        <v>Q4, FY25</v>
      </c>
    </row>
    <row r="2504" spans="1:14" x14ac:dyDescent="0.25">
      <c r="A2504" t="s">
        <v>30</v>
      </c>
      <c r="B2504" t="s">
        <v>565</v>
      </c>
      <c r="C2504" t="s">
        <v>32</v>
      </c>
      <c r="D2504" s="3">
        <v>44697</v>
      </c>
      <c r="E2504" t="s">
        <v>566</v>
      </c>
      <c r="F2504" t="s">
        <v>567</v>
      </c>
      <c r="G2504" t="s">
        <v>568</v>
      </c>
      <c r="H2504" t="s">
        <v>1366</v>
      </c>
      <c r="I2504" t="s">
        <v>17</v>
      </c>
      <c r="J2504" s="3">
        <v>45461</v>
      </c>
      <c r="K2504" s="3">
        <v>45351</v>
      </c>
      <c r="M2504" s="8" t="str">
        <f>IFERROR(IF(I2504="Booked",VLOOKUP(K2504,'FIN CAL LOOKUP'!$A:$J,7,1),IF(I2504="Complete",VLOOKUP(J2504,'FIN CAL LOOKUP'!$A:$J,7,1),VLOOKUP(D2504,'FIN CAL LOOKUP'!$A:$J,7,1))),"Not Applicable")</f>
        <v>JUN, FY24</v>
      </c>
      <c r="N2504" s="8" t="str">
        <f>IFERROR(IF(I2504="Booked",VLOOKUP(K2504,'FIN CAL LOOKUP'!$A:$J,10,1),IF(I2504="Complete",VLOOKUP(J2504,'FIN CAL LOOKUP'!$A:$J,10,1),VLOOKUP(D2504,'FIN CAL LOOKUP'!$A:$J,10,1))),"Not Applicable")</f>
        <v>Q4, FY24</v>
      </c>
    </row>
    <row r="2505" spans="1:14" x14ac:dyDescent="0.25">
      <c r="A2505" t="s">
        <v>30</v>
      </c>
      <c r="B2505" t="s">
        <v>565</v>
      </c>
      <c r="C2505" t="s">
        <v>32</v>
      </c>
      <c r="D2505" s="3">
        <v>44697</v>
      </c>
      <c r="E2505" t="s">
        <v>566</v>
      </c>
      <c r="F2505" t="s">
        <v>567</v>
      </c>
      <c r="G2505" t="s">
        <v>568</v>
      </c>
      <c r="H2505" t="s">
        <v>1367</v>
      </c>
      <c r="I2505" t="s">
        <v>5</v>
      </c>
      <c r="J2505" s="3"/>
      <c r="K2505" s="3">
        <v>45782</v>
      </c>
      <c r="M2505" s="8" t="str">
        <f>IFERROR(IF(I2505="Booked",VLOOKUP(K2505,'FIN CAL LOOKUP'!$A:$J,7,1),IF(I2505="Complete",VLOOKUP(J2505,'FIN CAL LOOKUP'!$A:$J,7,1),VLOOKUP(D2505,'FIN CAL LOOKUP'!$A:$J,7,1))),"Not Applicable")</f>
        <v>MAY, FY25</v>
      </c>
      <c r="N2505" s="8" t="str">
        <f>IFERROR(IF(I2505="Booked",VLOOKUP(K2505,'FIN CAL LOOKUP'!$A:$J,10,1),IF(I2505="Complete",VLOOKUP(J2505,'FIN CAL LOOKUP'!$A:$J,10,1),VLOOKUP(D2505,'FIN CAL LOOKUP'!$A:$J,10,1))),"Not Applicable")</f>
        <v>Q4, FY25</v>
      </c>
    </row>
    <row r="2506" spans="1:14" x14ac:dyDescent="0.25">
      <c r="A2506" t="s">
        <v>30</v>
      </c>
      <c r="B2506" t="s">
        <v>565</v>
      </c>
      <c r="C2506" t="s">
        <v>32</v>
      </c>
      <c r="D2506" s="3">
        <v>44697</v>
      </c>
      <c r="E2506" t="s">
        <v>566</v>
      </c>
      <c r="F2506" t="s">
        <v>567</v>
      </c>
      <c r="G2506" t="s">
        <v>568</v>
      </c>
      <c r="H2506" t="s">
        <v>1367</v>
      </c>
      <c r="I2506" t="s">
        <v>17</v>
      </c>
      <c r="J2506" s="3">
        <v>45461</v>
      </c>
      <c r="K2506" s="3">
        <v>45351</v>
      </c>
      <c r="M2506" s="8" t="str">
        <f>IFERROR(IF(I2506="Booked",VLOOKUP(K2506,'FIN CAL LOOKUP'!$A:$J,7,1),IF(I2506="Complete",VLOOKUP(J2506,'FIN CAL LOOKUP'!$A:$J,7,1),VLOOKUP(D2506,'FIN CAL LOOKUP'!$A:$J,7,1))),"Not Applicable")</f>
        <v>JUN, FY24</v>
      </c>
      <c r="N2506" s="8" t="str">
        <f>IFERROR(IF(I2506="Booked",VLOOKUP(K2506,'FIN CAL LOOKUP'!$A:$J,10,1),IF(I2506="Complete",VLOOKUP(J2506,'FIN CAL LOOKUP'!$A:$J,10,1),VLOOKUP(D2506,'FIN CAL LOOKUP'!$A:$J,10,1))),"Not Applicable")</f>
        <v>Q4, FY24</v>
      </c>
    </row>
    <row r="2507" spans="1:14" x14ac:dyDescent="0.25">
      <c r="A2507" t="s">
        <v>30</v>
      </c>
      <c r="B2507" t="s">
        <v>565</v>
      </c>
      <c r="C2507" t="s">
        <v>32</v>
      </c>
      <c r="D2507" s="3">
        <v>44697</v>
      </c>
      <c r="E2507" t="s">
        <v>566</v>
      </c>
      <c r="F2507" t="s">
        <v>567</v>
      </c>
      <c r="G2507" t="s">
        <v>568</v>
      </c>
      <c r="H2507" t="s">
        <v>1368</v>
      </c>
      <c r="I2507" t="s">
        <v>5</v>
      </c>
      <c r="J2507" s="3"/>
      <c r="K2507" s="3">
        <v>45782</v>
      </c>
      <c r="M2507" s="8" t="str">
        <f>IFERROR(IF(I2507="Booked",VLOOKUP(K2507,'FIN CAL LOOKUP'!$A:$J,7,1),IF(I2507="Complete",VLOOKUP(J2507,'FIN CAL LOOKUP'!$A:$J,7,1),VLOOKUP(D2507,'FIN CAL LOOKUP'!$A:$J,7,1))),"Not Applicable")</f>
        <v>MAY, FY25</v>
      </c>
      <c r="N2507" s="8" t="str">
        <f>IFERROR(IF(I2507="Booked",VLOOKUP(K2507,'FIN CAL LOOKUP'!$A:$J,10,1),IF(I2507="Complete",VLOOKUP(J2507,'FIN CAL LOOKUP'!$A:$J,10,1),VLOOKUP(D2507,'FIN CAL LOOKUP'!$A:$J,10,1))),"Not Applicable")</f>
        <v>Q4, FY25</v>
      </c>
    </row>
    <row r="2508" spans="1:14" x14ac:dyDescent="0.25">
      <c r="A2508" t="s">
        <v>30</v>
      </c>
      <c r="B2508" t="s">
        <v>565</v>
      </c>
      <c r="C2508" t="s">
        <v>32</v>
      </c>
      <c r="D2508" s="3">
        <v>44697</v>
      </c>
      <c r="E2508" t="s">
        <v>566</v>
      </c>
      <c r="F2508" t="s">
        <v>567</v>
      </c>
      <c r="G2508" t="s">
        <v>568</v>
      </c>
      <c r="H2508" t="s">
        <v>1368</v>
      </c>
      <c r="I2508" t="s">
        <v>17</v>
      </c>
      <c r="J2508" s="3">
        <v>45461</v>
      </c>
      <c r="K2508" s="3">
        <v>45351</v>
      </c>
      <c r="M2508" s="8" t="str">
        <f>IFERROR(IF(I2508="Booked",VLOOKUP(K2508,'FIN CAL LOOKUP'!$A:$J,7,1),IF(I2508="Complete",VLOOKUP(J2508,'FIN CAL LOOKUP'!$A:$J,7,1),VLOOKUP(D2508,'FIN CAL LOOKUP'!$A:$J,7,1))),"Not Applicable")</f>
        <v>JUN, FY24</v>
      </c>
      <c r="N2508" s="8" t="str">
        <f>IFERROR(IF(I2508="Booked",VLOOKUP(K2508,'FIN CAL LOOKUP'!$A:$J,10,1),IF(I2508="Complete",VLOOKUP(J2508,'FIN CAL LOOKUP'!$A:$J,10,1),VLOOKUP(D2508,'FIN CAL LOOKUP'!$A:$J,10,1))),"Not Applicable")</f>
        <v>Q4, FY24</v>
      </c>
    </row>
    <row r="2509" spans="1:14" x14ac:dyDescent="0.25">
      <c r="A2509" t="s">
        <v>30</v>
      </c>
      <c r="B2509" t="s">
        <v>565</v>
      </c>
      <c r="C2509" t="s">
        <v>32</v>
      </c>
      <c r="D2509" s="3">
        <v>44697</v>
      </c>
      <c r="E2509" t="s">
        <v>566</v>
      </c>
      <c r="F2509" t="s">
        <v>567</v>
      </c>
      <c r="G2509" t="s">
        <v>568</v>
      </c>
      <c r="H2509" t="s">
        <v>1369</v>
      </c>
      <c r="I2509" t="s">
        <v>5</v>
      </c>
      <c r="J2509" s="3"/>
      <c r="K2509" s="3">
        <v>45782</v>
      </c>
      <c r="M2509" s="8" t="str">
        <f>IFERROR(IF(I2509="Booked",VLOOKUP(K2509,'FIN CAL LOOKUP'!$A:$J,7,1),IF(I2509="Complete",VLOOKUP(J2509,'FIN CAL LOOKUP'!$A:$J,7,1),VLOOKUP(D2509,'FIN CAL LOOKUP'!$A:$J,7,1))),"Not Applicable")</f>
        <v>MAY, FY25</v>
      </c>
      <c r="N2509" s="8" t="str">
        <f>IFERROR(IF(I2509="Booked",VLOOKUP(K2509,'FIN CAL LOOKUP'!$A:$J,10,1),IF(I2509="Complete",VLOOKUP(J2509,'FIN CAL LOOKUP'!$A:$J,10,1),VLOOKUP(D2509,'FIN CAL LOOKUP'!$A:$J,10,1))),"Not Applicable")</f>
        <v>Q4, FY25</v>
      </c>
    </row>
    <row r="2510" spans="1:14" x14ac:dyDescent="0.25">
      <c r="A2510" t="s">
        <v>30</v>
      </c>
      <c r="B2510" t="s">
        <v>565</v>
      </c>
      <c r="C2510" t="s">
        <v>32</v>
      </c>
      <c r="D2510" s="3">
        <v>44697</v>
      </c>
      <c r="E2510" t="s">
        <v>566</v>
      </c>
      <c r="F2510" t="s">
        <v>567</v>
      </c>
      <c r="G2510" t="s">
        <v>568</v>
      </c>
      <c r="H2510" t="s">
        <v>1369</v>
      </c>
      <c r="I2510" t="s">
        <v>17</v>
      </c>
      <c r="J2510" s="3">
        <v>45461</v>
      </c>
      <c r="K2510" s="3">
        <v>45351</v>
      </c>
      <c r="M2510" s="8" t="str">
        <f>IFERROR(IF(I2510="Booked",VLOOKUP(K2510,'FIN CAL LOOKUP'!$A:$J,7,1),IF(I2510="Complete",VLOOKUP(J2510,'FIN CAL LOOKUP'!$A:$J,7,1),VLOOKUP(D2510,'FIN CAL LOOKUP'!$A:$J,7,1))),"Not Applicable")</f>
        <v>JUN, FY24</v>
      </c>
      <c r="N2510" s="8" t="str">
        <f>IFERROR(IF(I2510="Booked",VLOOKUP(K2510,'FIN CAL LOOKUP'!$A:$J,10,1),IF(I2510="Complete",VLOOKUP(J2510,'FIN CAL LOOKUP'!$A:$J,10,1),VLOOKUP(D2510,'FIN CAL LOOKUP'!$A:$J,10,1))),"Not Applicable")</f>
        <v>Q4, FY24</v>
      </c>
    </row>
    <row r="2511" spans="1:14" x14ac:dyDescent="0.25">
      <c r="A2511" t="s">
        <v>30</v>
      </c>
      <c r="B2511" t="s">
        <v>565</v>
      </c>
      <c r="C2511" t="s">
        <v>32</v>
      </c>
      <c r="D2511" s="3">
        <v>44697</v>
      </c>
      <c r="E2511" t="s">
        <v>566</v>
      </c>
      <c r="F2511" t="s">
        <v>567</v>
      </c>
      <c r="G2511" t="s">
        <v>568</v>
      </c>
      <c r="H2511" t="s">
        <v>1370</v>
      </c>
      <c r="I2511" t="s">
        <v>5</v>
      </c>
      <c r="J2511" s="3"/>
      <c r="K2511" s="3">
        <v>45782</v>
      </c>
      <c r="M2511" s="8" t="str">
        <f>IFERROR(IF(I2511="Booked",VLOOKUP(K2511,'FIN CAL LOOKUP'!$A:$J,7,1),IF(I2511="Complete",VLOOKUP(J2511,'FIN CAL LOOKUP'!$A:$J,7,1),VLOOKUP(D2511,'FIN CAL LOOKUP'!$A:$J,7,1))),"Not Applicable")</f>
        <v>MAY, FY25</v>
      </c>
      <c r="N2511" s="8" t="str">
        <f>IFERROR(IF(I2511="Booked",VLOOKUP(K2511,'FIN CAL LOOKUP'!$A:$J,10,1),IF(I2511="Complete",VLOOKUP(J2511,'FIN CAL LOOKUP'!$A:$J,10,1),VLOOKUP(D2511,'FIN CAL LOOKUP'!$A:$J,10,1))),"Not Applicable")</f>
        <v>Q4, FY25</v>
      </c>
    </row>
    <row r="2512" spans="1:14" x14ac:dyDescent="0.25">
      <c r="A2512" t="s">
        <v>30</v>
      </c>
      <c r="B2512" t="s">
        <v>565</v>
      </c>
      <c r="C2512" t="s">
        <v>32</v>
      </c>
      <c r="D2512" s="3">
        <v>44697</v>
      </c>
      <c r="E2512" t="s">
        <v>566</v>
      </c>
      <c r="F2512" t="s">
        <v>567</v>
      </c>
      <c r="G2512" t="s">
        <v>568</v>
      </c>
      <c r="H2512" t="s">
        <v>1370</v>
      </c>
      <c r="I2512" t="s">
        <v>17</v>
      </c>
      <c r="J2512" s="3">
        <v>45461</v>
      </c>
      <c r="K2512" s="3">
        <v>45351</v>
      </c>
      <c r="M2512" s="8" t="str">
        <f>IFERROR(IF(I2512="Booked",VLOOKUP(K2512,'FIN CAL LOOKUP'!$A:$J,7,1),IF(I2512="Complete",VLOOKUP(J2512,'FIN CAL LOOKUP'!$A:$J,7,1),VLOOKUP(D2512,'FIN CAL LOOKUP'!$A:$J,7,1))),"Not Applicable")</f>
        <v>JUN, FY24</v>
      </c>
      <c r="N2512" s="8" t="str">
        <f>IFERROR(IF(I2512="Booked",VLOOKUP(K2512,'FIN CAL LOOKUP'!$A:$J,10,1),IF(I2512="Complete",VLOOKUP(J2512,'FIN CAL LOOKUP'!$A:$J,10,1),VLOOKUP(D2512,'FIN CAL LOOKUP'!$A:$J,10,1))),"Not Applicable")</f>
        <v>Q4, FY24</v>
      </c>
    </row>
    <row r="2513" spans="1:14" x14ac:dyDescent="0.25">
      <c r="A2513" t="s">
        <v>30</v>
      </c>
      <c r="B2513" t="s">
        <v>565</v>
      </c>
      <c r="C2513" t="s">
        <v>32</v>
      </c>
      <c r="D2513" s="3">
        <v>44697</v>
      </c>
      <c r="E2513" t="s">
        <v>566</v>
      </c>
      <c r="F2513" t="s">
        <v>567</v>
      </c>
      <c r="G2513" t="s">
        <v>568</v>
      </c>
      <c r="H2513" t="s">
        <v>8</v>
      </c>
      <c r="I2513" t="s">
        <v>17</v>
      </c>
      <c r="J2513" s="3">
        <v>44705</v>
      </c>
      <c r="K2513" s="3">
        <v>44664</v>
      </c>
      <c r="M2513" s="8" t="str">
        <f>IFERROR(IF(I2513="Booked",VLOOKUP(K2513,'FIN CAL LOOKUP'!$A:$J,7,1),IF(I2513="Complete",VLOOKUP(J2513,'FIN CAL LOOKUP'!$A:$J,7,1),VLOOKUP(D2513,'FIN CAL LOOKUP'!$A:$J,7,1))),"Not Applicable")</f>
        <v>MAY, FY22</v>
      </c>
      <c r="N2513" s="8" t="str">
        <f>IFERROR(IF(I2513="Booked",VLOOKUP(K2513,'FIN CAL LOOKUP'!$A:$J,10,1),IF(I2513="Complete",VLOOKUP(J2513,'FIN CAL LOOKUP'!$A:$J,10,1),VLOOKUP(D2513,'FIN CAL LOOKUP'!$A:$J,10,1))),"Not Applicable")</f>
        <v>Q4, FY22</v>
      </c>
    </row>
    <row r="2514" spans="1:14" x14ac:dyDescent="0.25">
      <c r="A2514" t="s">
        <v>30</v>
      </c>
      <c r="B2514" t="s">
        <v>565</v>
      </c>
      <c r="C2514" t="s">
        <v>32</v>
      </c>
      <c r="D2514" s="3">
        <v>44697</v>
      </c>
      <c r="E2514" t="s">
        <v>566</v>
      </c>
      <c r="F2514" t="s">
        <v>567</v>
      </c>
      <c r="G2514" t="s">
        <v>568</v>
      </c>
      <c r="H2514" t="s">
        <v>9</v>
      </c>
      <c r="I2514" t="s">
        <v>17</v>
      </c>
      <c r="J2514" s="3">
        <v>45019</v>
      </c>
      <c r="K2514" s="3">
        <v>44735</v>
      </c>
      <c r="M2514" s="8" t="str">
        <f>IFERROR(IF(I2514="Booked",VLOOKUP(K2514,'FIN CAL LOOKUP'!$A:$J,7,1),IF(I2514="Complete",VLOOKUP(J2514,'FIN CAL LOOKUP'!$A:$J,7,1),VLOOKUP(D2514,'FIN CAL LOOKUP'!$A:$J,7,1))),"Not Applicable")</f>
        <v>APR, FY23</v>
      </c>
      <c r="N2514" s="8" t="str">
        <f>IFERROR(IF(I2514="Booked",VLOOKUP(K2514,'FIN CAL LOOKUP'!$A:$J,10,1),IF(I2514="Complete",VLOOKUP(J2514,'FIN CAL LOOKUP'!$A:$J,10,1),VLOOKUP(D2514,'FIN CAL LOOKUP'!$A:$J,10,1))),"Not Applicable")</f>
        <v>Q4, FY23</v>
      </c>
    </row>
    <row r="2515" spans="1:14" x14ac:dyDescent="0.25">
      <c r="A2515" t="s">
        <v>30</v>
      </c>
      <c r="B2515" t="s">
        <v>565</v>
      </c>
      <c r="C2515" t="s">
        <v>32</v>
      </c>
      <c r="D2515" s="3">
        <v>44697</v>
      </c>
      <c r="E2515" t="s">
        <v>566</v>
      </c>
      <c r="F2515" t="s">
        <v>567</v>
      </c>
      <c r="G2515" t="s">
        <v>568</v>
      </c>
      <c r="H2515" t="s">
        <v>10</v>
      </c>
      <c r="I2515" t="s">
        <v>17</v>
      </c>
      <c r="J2515" s="3">
        <v>44705</v>
      </c>
      <c r="K2515" s="3">
        <v>44664</v>
      </c>
      <c r="M2515" s="8" t="str">
        <f>IFERROR(IF(I2515="Booked",VLOOKUP(K2515,'FIN CAL LOOKUP'!$A:$J,7,1),IF(I2515="Complete",VLOOKUP(J2515,'FIN CAL LOOKUP'!$A:$J,7,1),VLOOKUP(D2515,'FIN CAL LOOKUP'!$A:$J,7,1))),"Not Applicable")</f>
        <v>MAY, FY22</v>
      </c>
      <c r="N2515" s="8" t="str">
        <f>IFERROR(IF(I2515="Booked",VLOOKUP(K2515,'FIN CAL LOOKUP'!$A:$J,10,1),IF(I2515="Complete",VLOOKUP(J2515,'FIN CAL LOOKUP'!$A:$J,10,1),VLOOKUP(D2515,'FIN CAL LOOKUP'!$A:$J,10,1))),"Not Applicable")</f>
        <v>Q4, FY22</v>
      </c>
    </row>
    <row r="2516" spans="1:14" x14ac:dyDescent="0.25">
      <c r="A2516" t="s">
        <v>30</v>
      </c>
      <c r="B2516" t="s">
        <v>565</v>
      </c>
      <c r="C2516" t="s">
        <v>32</v>
      </c>
      <c r="D2516" s="3">
        <v>44697</v>
      </c>
      <c r="E2516" t="s">
        <v>566</v>
      </c>
      <c r="F2516" t="s">
        <v>567</v>
      </c>
      <c r="G2516" t="s">
        <v>568</v>
      </c>
      <c r="H2516" t="s">
        <v>11</v>
      </c>
      <c r="I2516" t="s">
        <v>17</v>
      </c>
      <c r="J2516" s="3">
        <v>44705</v>
      </c>
      <c r="K2516" s="3">
        <v>44664</v>
      </c>
      <c r="M2516" s="8" t="str">
        <f>IFERROR(IF(I2516="Booked",VLOOKUP(K2516,'FIN CAL LOOKUP'!$A:$J,7,1),IF(I2516="Complete",VLOOKUP(J2516,'FIN CAL LOOKUP'!$A:$J,7,1),VLOOKUP(D2516,'FIN CAL LOOKUP'!$A:$J,7,1))),"Not Applicable")</f>
        <v>MAY, FY22</v>
      </c>
      <c r="N2516" s="8" t="str">
        <f>IFERROR(IF(I2516="Booked",VLOOKUP(K2516,'FIN CAL LOOKUP'!$A:$J,10,1),IF(I2516="Complete",VLOOKUP(J2516,'FIN CAL LOOKUP'!$A:$J,10,1),VLOOKUP(D2516,'FIN CAL LOOKUP'!$A:$J,10,1))),"Not Applicable")</f>
        <v>Q4, FY22</v>
      </c>
    </row>
    <row r="2517" spans="1:14" x14ac:dyDescent="0.25">
      <c r="A2517" t="s">
        <v>41</v>
      </c>
      <c r="B2517" t="s">
        <v>119</v>
      </c>
      <c r="C2517" t="s">
        <v>124</v>
      </c>
      <c r="D2517" s="3">
        <v>44697</v>
      </c>
      <c r="E2517" t="s">
        <v>570</v>
      </c>
      <c r="F2517" t="s">
        <v>570</v>
      </c>
      <c r="G2517" t="s">
        <v>571</v>
      </c>
      <c r="H2517" t="s">
        <v>4</v>
      </c>
      <c r="I2517" t="s">
        <v>17</v>
      </c>
      <c r="J2517" s="3">
        <v>45386</v>
      </c>
      <c r="K2517" s="3">
        <v>44840</v>
      </c>
      <c r="M2517" s="8" t="str">
        <f>IFERROR(IF(I2517="Booked",VLOOKUP(K2517,'FIN CAL LOOKUP'!$A:$J,7,1),IF(I2517="Complete",VLOOKUP(J2517,'FIN CAL LOOKUP'!$A:$J,7,1),VLOOKUP(D2517,'FIN CAL LOOKUP'!$A:$J,7,1))),"Not Applicable")</f>
        <v>APR, FY24</v>
      </c>
      <c r="N2517" s="8" t="str">
        <f>IFERROR(IF(I2517="Booked",VLOOKUP(K2517,'FIN CAL LOOKUP'!$A:$J,10,1),IF(I2517="Complete",VLOOKUP(J2517,'FIN CAL LOOKUP'!$A:$J,10,1),VLOOKUP(D2517,'FIN CAL LOOKUP'!$A:$J,10,1))),"Not Applicable")</f>
        <v>Q4, FY24</v>
      </c>
    </row>
    <row r="2518" spans="1:14" x14ac:dyDescent="0.25">
      <c r="A2518" t="s">
        <v>41</v>
      </c>
      <c r="B2518" t="s">
        <v>119</v>
      </c>
      <c r="C2518" t="s">
        <v>124</v>
      </c>
      <c r="D2518" s="3">
        <v>44697</v>
      </c>
      <c r="E2518" t="s">
        <v>570</v>
      </c>
      <c r="F2518" t="s">
        <v>570</v>
      </c>
      <c r="G2518" t="s">
        <v>571</v>
      </c>
      <c r="H2518" t="s">
        <v>7</v>
      </c>
      <c r="I2518" t="s">
        <v>17</v>
      </c>
      <c r="J2518" s="3">
        <v>45386</v>
      </c>
      <c r="K2518" s="3">
        <v>44840</v>
      </c>
      <c r="M2518" s="8" t="str">
        <f>IFERROR(IF(I2518="Booked",VLOOKUP(K2518,'FIN CAL LOOKUP'!$A:$J,7,1),IF(I2518="Complete",VLOOKUP(J2518,'FIN CAL LOOKUP'!$A:$J,7,1),VLOOKUP(D2518,'FIN CAL LOOKUP'!$A:$J,7,1))),"Not Applicable")</f>
        <v>APR, FY24</v>
      </c>
      <c r="N2518" s="8" t="str">
        <f>IFERROR(IF(I2518="Booked",VLOOKUP(K2518,'FIN CAL LOOKUP'!$A:$J,10,1),IF(I2518="Complete",VLOOKUP(J2518,'FIN CAL LOOKUP'!$A:$J,10,1),VLOOKUP(D2518,'FIN CAL LOOKUP'!$A:$J,10,1))),"Not Applicable")</f>
        <v>Q4, FY24</v>
      </c>
    </row>
    <row r="2519" spans="1:14" x14ac:dyDescent="0.25">
      <c r="A2519" t="s">
        <v>12</v>
      </c>
      <c r="B2519" t="s">
        <v>51</v>
      </c>
      <c r="C2519" t="s">
        <v>52</v>
      </c>
      <c r="D2519" s="3">
        <v>44662</v>
      </c>
      <c r="E2519" t="s">
        <v>572</v>
      </c>
      <c r="F2519" t="s">
        <v>573</v>
      </c>
      <c r="G2519" t="s">
        <v>574</v>
      </c>
      <c r="H2519" t="s">
        <v>4</v>
      </c>
      <c r="I2519" t="s">
        <v>17</v>
      </c>
      <c r="J2519" s="3">
        <v>44846</v>
      </c>
      <c r="K2519" s="3">
        <v>44824</v>
      </c>
      <c r="L2519" t="s">
        <v>575</v>
      </c>
      <c r="M2519" s="8" t="str">
        <f>IFERROR(IF(I2519="Booked",VLOOKUP(K2519,'FIN CAL LOOKUP'!$A:$J,7,1),IF(I2519="Complete",VLOOKUP(J2519,'FIN CAL LOOKUP'!$A:$J,7,1),VLOOKUP(D2519,'FIN CAL LOOKUP'!$A:$J,7,1))),"Not Applicable")</f>
        <v>OCT, FY23</v>
      </c>
      <c r="N2519" s="8" t="str">
        <f>IFERROR(IF(I2519="Booked",VLOOKUP(K2519,'FIN CAL LOOKUP'!$A:$J,10,1),IF(I2519="Complete",VLOOKUP(J2519,'FIN CAL LOOKUP'!$A:$J,10,1),VLOOKUP(D2519,'FIN CAL LOOKUP'!$A:$J,10,1))),"Not Applicable")</f>
        <v>Q2, FY23</v>
      </c>
    </row>
    <row r="2520" spans="1:14" x14ac:dyDescent="0.25">
      <c r="A2520" t="s">
        <v>12</v>
      </c>
      <c r="B2520" t="s">
        <v>51</v>
      </c>
      <c r="C2520" t="s">
        <v>52</v>
      </c>
      <c r="D2520" s="3">
        <v>44662</v>
      </c>
      <c r="E2520" t="s">
        <v>572</v>
      </c>
      <c r="F2520" t="s">
        <v>573</v>
      </c>
      <c r="G2520" t="s">
        <v>574</v>
      </c>
      <c r="H2520" t="s">
        <v>7</v>
      </c>
      <c r="I2520" t="s">
        <v>17</v>
      </c>
      <c r="J2520" s="3">
        <v>44846</v>
      </c>
      <c r="K2520" s="3">
        <v>44824</v>
      </c>
      <c r="L2520" t="s">
        <v>577</v>
      </c>
      <c r="M2520" s="8" t="str">
        <f>IFERROR(IF(I2520="Booked",VLOOKUP(K2520,'FIN CAL LOOKUP'!$A:$J,7,1),IF(I2520="Complete",VLOOKUP(J2520,'FIN CAL LOOKUP'!$A:$J,7,1),VLOOKUP(D2520,'FIN CAL LOOKUP'!$A:$J,7,1))),"Not Applicable")</f>
        <v>OCT, FY23</v>
      </c>
      <c r="N2520" s="8" t="str">
        <f>IFERROR(IF(I2520="Booked",VLOOKUP(K2520,'FIN CAL LOOKUP'!$A:$J,10,1),IF(I2520="Complete",VLOOKUP(J2520,'FIN CAL LOOKUP'!$A:$J,10,1),VLOOKUP(D2520,'FIN CAL LOOKUP'!$A:$J,10,1))),"Not Applicable")</f>
        <v>Q2, FY23</v>
      </c>
    </row>
    <row r="2521" spans="1:14" x14ac:dyDescent="0.25">
      <c r="A2521" t="s">
        <v>12</v>
      </c>
      <c r="B2521" t="s">
        <v>51</v>
      </c>
      <c r="C2521" t="s">
        <v>52</v>
      </c>
      <c r="D2521" s="3">
        <v>44662</v>
      </c>
      <c r="E2521" t="s">
        <v>572</v>
      </c>
      <c r="F2521" t="s">
        <v>573</v>
      </c>
      <c r="G2521" t="s">
        <v>574</v>
      </c>
      <c r="H2521" t="s">
        <v>1366</v>
      </c>
      <c r="I2521" t="s">
        <v>5</v>
      </c>
      <c r="J2521" s="3"/>
      <c r="K2521" s="3">
        <v>45351</v>
      </c>
      <c r="M2521" s="8" t="str">
        <f>IFERROR(IF(I2521="Booked",VLOOKUP(K2521,'FIN CAL LOOKUP'!$A:$J,7,1),IF(I2521="Complete",VLOOKUP(J2521,'FIN CAL LOOKUP'!$A:$J,7,1),VLOOKUP(D2521,'FIN CAL LOOKUP'!$A:$J,7,1))),"Not Applicable")</f>
        <v>MAR, FY24</v>
      </c>
      <c r="N2521" s="8" t="str">
        <f>IFERROR(IF(I2521="Booked",VLOOKUP(K2521,'FIN CAL LOOKUP'!$A:$J,10,1),IF(I2521="Complete",VLOOKUP(J2521,'FIN CAL LOOKUP'!$A:$J,10,1),VLOOKUP(D2521,'FIN CAL LOOKUP'!$A:$J,10,1))),"Not Applicable")</f>
        <v>Q3, FY24</v>
      </c>
    </row>
    <row r="2522" spans="1:14" x14ac:dyDescent="0.25">
      <c r="A2522" t="s">
        <v>12</v>
      </c>
      <c r="B2522" t="s">
        <v>51</v>
      </c>
      <c r="C2522" t="s">
        <v>52</v>
      </c>
      <c r="D2522" s="3">
        <v>44662</v>
      </c>
      <c r="E2522" t="s">
        <v>572</v>
      </c>
      <c r="F2522" t="s">
        <v>573</v>
      </c>
      <c r="G2522" t="s">
        <v>574</v>
      </c>
      <c r="H2522" t="s">
        <v>1367</v>
      </c>
      <c r="I2522" t="s">
        <v>17</v>
      </c>
      <c r="J2522" s="3">
        <v>45566</v>
      </c>
      <c r="K2522" s="3">
        <v>45351</v>
      </c>
      <c r="M2522" s="8" t="str">
        <f>IFERROR(IF(I2522="Booked",VLOOKUP(K2522,'FIN CAL LOOKUP'!$A:$J,7,1),IF(I2522="Complete",VLOOKUP(J2522,'FIN CAL LOOKUP'!$A:$J,7,1),VLOOKUP(D2522,'FIN CAL LOOKUP'!$A:$J,7,1))),"Not Applicable")</f>
        <v>OCT, FY25</v>
      </c>
      <c r="N2522" s="8" t="str">
        <f>IFERROR(IF(I2522="Booked",VLOOKUP(K2522,'FIN CAL LOOKUP'!$A:$J,10,1),IF(I2522="Complete",VLOOKUP(J2522,'FIN CAL LOOKUP'!$A:$J,10,1),VLOOKUP(D2522,'FIN CAL LOOKUP'!$A:$J,10,1))),"Not Applicable")</f>
        <v>Q2, FY25</v>
      </c>
    </row>
    <row r="2523" spans="1:14" x14ac:dyDescent="0.25">
      <c r="A2523" t="s">
        <v>12</v>
      </c>
      <c r="B2523" t="s">
        <v>51</v>
      </c>
      <c r="C2523" t="s">
        <v>52</v>
      </c>
      <c r="D2523" s="3">
        <v>44662</v>
      </c>
      <c r="E2523" t="s">
        <v>572</v>
      </c>
      <c r="F2523" t="s">
        <v>573</v>
      </c>
      <c r="G2523" t="s">
        <v>574</v>
      </c>
      <c r="H2523" t="s">
        <v>1368</v>
      </c>
      <c r="I2523" t="s">
        <v>5</v>
      </c>
      <c r="J2523" s="3"/>
      <c r="K2523" s="3">
        <v>45351</v>
      </c>
      <c r="M2523" s="8" t="str">
        <f>IFERROR(IF(I2523="Booked",VLOOKUP(K2523,'FIN CAL LOOKUP'!$A:$J,7,1),IF(I2523="Complete",VLOOKUP(J2523,'FIN CAL LOOKUP'!$A:$J,7,1),VLOOKUP(D2523,'FIN CAL LOOKUP'!$A:$J,7,1))),"Not Applicable")</f>
        <v>MAR, FY24</v>
      </c>
      <c r="N2523" s="8" t="str">
        <f>IFERROR(IF(I2523="Booked",VLOOKUP(K2523,'FIN CAL LOOKUP'!$A:$J,10,1),IF(I2523="Complete",VLOOKUP(J2523,'FIN CAL LOOKUP'!$A:$J,10,1),VLOOKUP(D2523,'FIN CAL LOOKUP'!$A:$J,10,1))),"Not Applicable")</f>
        <v>Q3, FY24</v>
      </c>
    </row>
    <row r="2524" spans="1:14" x14ac:dyDescent="0.25">
      <c r="A2524" t="s">
        <v>12</v>
      </c>
      <c r="B2524" t="s">
        <v>51</v>
      </c>
      <c r="C2524" t="s">
        <v>52</v>
      </c>
      <c r="D2524" s="3">
        <v>44662</v>
      </c>
      <c r="E2524" t="s">
        <v>572</v>
      </c>
      <c r="F2524" t="s">
        <v>573</v>
      </c>
      <c r="G2524" t="s">
        <v>574</v>
      </c>
      <c r="H2524" t="s">
        <v>1369</v>
      </c>
      <c r="I2524" t="s">
        <v>5</v>
      </c>
      <c r="J2524" s="3"/>
      <c r="K2524" s="3">
        <v>45351</v>
      </c>
      <c r="M2524" s="8" t="str">
        <f>IFERROR(IF(I2524="Booked",VLOOKUP(K2524,'FIN CAL LOOKUP'!$A:$J,7,1),IF(I2524="Complete",VLOOKUP(J2524,'FIN CAL LOOKUP'!$A:$J,7,1),VLOOKUP(D2524,'FIN CAL LOOKUP'!$A:$J,7,1))),"Not Applicable")</f>
        <v>MAR, FY24</v>
      </c>
      <c r="N2524" s="8" t="str">
        <f>IFERROR(IF(I2524="Booked",VLOOKUP(K2524,'FIN CAL LOOKUP'!$A:$J,10,1),IF(I2524="Complete",VLOOKUP(J2524,'FIN CAL LOOKUP'!$A:$J,10,1),VLOOKUP(D2524,'FIN CAL LOOKUP'!$A:$J,10,1))),"Not Applicable")</f>
        <v>Q3, FY24</v>
      </c>
    </row>
    <row r="2525" spans="1:14" x14ac:dyDescent="0.25">
      <c r="A2525" t="s">
        <v>12</v>
      </c>
      <c r="B2525" t="s">
        <v>51</v>
      </c>
      <c r="C2525" t="s">
        <v>52</v>
      </c>
      <c r="D2525" s="3">
        <v>44662</v>
      </c>
      <c r="E2525" t="s">
        <v>572</v>
      </c>
      <c r="F2525" t="s">
        <v>573</v>
      </c>
      <c r="G2525" t="s">
        <v>574</v>
      </c>
      <c r="H2525" t="s">
        <v>1370</v>
      </c>
      <c r="I2525" t="s">
        <v>5</v>
      </c>
      <c r="J2525" s="3"/>
      <c r="K2525" s="3">
        <v>45351</v>
      </c>
      <c r="M2525" s="8" t="str">
        <f>IFERROR(IF(I2525="Booked",VLOOKUP(K2525,'FIN CAL LOOKUP'!$A:$J,7,1),IF(I2525="Complete",VLOOKUP(J2525,'FIN CAL LOOKUP'!$A:$J,7,1),VLOOKUP(D2525,'FIN CAL LOOKUP'!$A:$J,7,1))),"Not Applicable")</f>
        <v>MAR, FY24</v>
      </c>
      <c r="N2525" s="8" t="str">
        <f>IFERROR(IF(I2525="Booked",VLOOKUP(K2525,'FIN CAL LOOKUP'!$A:$J,10,1),IF(I2525="Complete",VLOOKUP(J2525,'FIN CAL LOOKUP'!$A:$J,10,1),VLOOKUP(D2525,'FIN CAL LOOKUP'!$A:$J,10,1))),"Not Applicable")</f>
        <v>Q3, FY24</v>
      </c>
    </row>
    <row r="2526" spans="1:14" x14ac:dyDescent="0.25">
      <c r="A2526" t="s">
        <v>12</v>
      </c>
      <c r="B2526" t="s">
        <v>51</v>
      </c>
      <c r="C2526" t="s">
        <v>52</v>
      </c>
      <c r="D2526" s="3">
        <v>44662</v>
      </c>
      <c r="E2526" t="s">
        <v>572</v>
      </c>
      <c r="F2526" t="s">
        <v>573</v>
      </c>
      <c r="G2526" t="s">
        <v>574</v>
      </c>
      <c r="H2526" t="s">
        <v>8</v>
      </c>
      <c r="I2526" t="s">
        <v>17</v>
      </c>
      <c r="J2526" s="3">
        <v>44671</v>
      </c>
      <c r="K2526" s="3">
        <v>44663</v>
      </c>
      <c r="M2526" s="8" t="str">
        <f>IFERROR(IF(I2526="Booked",VLOOKUP(K2526,'FIN CAL LOOKUP'!$A:$J,7,1),IF(I2526="Complete",VLOOKUP(J2526,'FIN CAL LOOKUP'!$A:$J,7,1),VLOOKUP(D2526,'FIN CAL LOOKUP'!$A:$J,7,1))),"Not Applicable")</f>
        <v>APR, FY22</v>
      </c>
      <c r="N2526" s="8" t="str">
        <f>IFERROR(IF(I2526="Booked",VLOOKUP(K2526,'FIN CAL LOOKUP'!$A:$J,10,1),IF(I2526="Complete",VLOOKUP(J2526,'FIN CAL LOOKUP'!$A:$J,10,1),VLOOKUP(D2526,'FIN CAL LOOKUP'!$A:$J,10,1))),"Not Applicable")</f>
        <v>Q4, FY22</v>
      </c>
    </row>
    <row r="2527" spans="1:14" x14ac:dyDescent="0.25">
      <c r="A2527" t="s">
        <v>12</v>
      </c>
      <c r="B2527" t="s">
        <v>51</v>
      </c>
      <c r="C2527" t="s">
        <v>52</v>
      </c>
      <c r="D2527" s="3">
        <v>44662</v>
      </c>
      <c r="E2527" t="s">
        <v>572</v>
      </c>
      <c r="F2527" t="s">
        <v>573</v>
      </c>
      <c r="G2527" t="s">
        <v>574</v>
      </c>
      <c r="H2527" t="s">
        <v>9</v>
      </c>
      <c r="I2527" t="s">
        <v>17</v>
      </c>
      <c r="J2527" s="3">
        <v>44883</v>
      </c>
      <c r="K2527" s="3">
        <v>44735</v>
      </c>
      <c r="M2527" s="8" t="str">
        <f>IFERROR(IF(I2527="Booked",VLOOKUP(K2527,'FIN CAL LOOKUP'!$A:$J,7,1),IF(I2527="Complete",VLOOKUP(J2527,'FIN CAL LOOKUP'!$A:$J,7,1),VLOOKUP(D2527,'FIN CAL LOOKUP'!$A:$J,7,1))),"Not Applicable")</f>
        <v>NOV, FY23</v>
      </c>
      <c r="N2527" s="8" t="str">
        <f>IFERROR(IF(I2527="Booked",VLOOKUP(K2527,'FIN CAL LOOKUP'!$A:$J,10,1),IF(I2527="Complete",VLOOKUP(J2527,'FIN CAL LOOKUP'!$A:$J,10,1),VLOOKUP(D2527,'FIN CAL LOOKUP'!$A:$J,10,1))),"Not Applicable")</f>
        <v>Q2, FY23</v>
      </c>
    </row>
    <row r="2528" spans="1:14" x14ac:dyDescent="0.25">
      <c r="A2528" t="s">
        <v>12</v>
      </c>
      <c r="B2528" t="s">
        <v>51</v>
      </c>
      <c r="C2528" t="s">
        <v>52</v>
      </c>
      <c r="D2528" s="3">
        <v>44662</v>
      </c>
      <c r="E2528" t="s">
        <v>572</v>
      </c>
      <c r="F2528" t="s">
        <v>573</v>
      </c>
      <c r="G2528" t="s">
        <v>574</v>
      </c>
      <c r="H2528" t="s">
        <v>9</v>
      </c>
      <c r="I2528" t="s">
        <v>17</v>
      </c>
      <c r="J2528" s="3">
        <v>45013</v>
      </c>
      <c r="K2528" s="3">
        <v>44883</v>
      </c>
      <c r="M2528" s="8" t="str">
        <f>IFERROR(IF(I2528="Booked",VLOOKUP(K2528,'FIN CAL LOOKUP'!$A:$J,7,1),IF(I2528="Complete",VLOOKUP(J2528,'FIN CAL LOOKUP'!$A:$J,7,1),VLOOKUP(D2528,'FIN CAL LOOKUP'!$A:$J,7,1))),"Not Applicable")</f>
        <v>APR, FY23</v>
      </c>
      <c r="N2528" s="8" t="str">
        <f>IFERROR(IF(I2528="Booked",VLOOKUP(K2528,'FIN CAL LOOKUP'!$A:$J,10,1),IF(I2528="Complete",VLOOKUP(J2528,'FIN CAL LOOKUP'!$A:$J,10,1),VLOOKUP(D2528,'FIN CAL LOOKUP'!$A:$J,10,1))),"Not Applicable")</f>
        <v>Q4, FY23</v>
      </c>
    </row>
    <row r="2529" spans="1:14" x14ac:dyDescent="0.25">
      <c r="A2529" t="s">
        <v>12</v>
      </c>
      <c r="B2529" t="s">
        <v>51</v>
      </c>
      <c r="C2529" t="s">
        <v>52</v>
      </c>
      <c r="D2529" s="3">
        <v>44662</v>
      </c>
      <c r="E2529" t="s">
        <v>572</v>
      </c>
      <c r="F2529" t="s">
        <v>573</v>
      </c>
      <c r="G2529" t="s">
        <v>574</v>
      </c>
      <c r="H2529" t="s">
        <v>10</v>
      </c>
      <c r="I2529" t="s">
        <v>17</v>
      </c>
      <c r="J2529" s="3">
        <v>44671</v>
      </c>
      <c r="K2529" s="3">
        <v>44663</v>
      </c>
      <c r="M2529" s="8" t="str">
        <f>IFERROR(IF(I2529="Booked",VLOOKUP(K2529,'FIN CAL LOOKUP'!$A:$J,7,1),IF(I2529="Complete",VLOOKUP(J2529,'FIN CAL LOOKUP'!$A:$J,7,1),VLOOKUP(D2529,'FIN CAL LOOKUP'!$A:$J,7,1))),"Not Applicable")</f>
        <v>APR, FY22</v>
      </c>
      <c r="N2529" s="8" t="str">
        <f>IFERROR(IF(I2529="Booked",VLOOKUP(K2529,'FIN CAL LOOKUP'!$A:$J,10,1),IF(I2529="Complete",VLOOKUP(J2529,'FIN CAL LOOKUP'!$A:$J,10,1),VLOOKUP(D2529,'FIN CAL LOOKUP'!$A:$J,10,1))),"Not Applicable")</f>
        <v>Q4, FY22</v>
      </c>
    </row>
    <row r="2530" spans="1:14" x14ac:dyDescent="0.25">
      <c r="A2530" t="s">
        <v>12</v>
      </c>
      <c r="B2530" t="s">
        <v>51</v>
      </c>
      <c r="C2530" t="s">
        <v>52</v>
      </c>
      <c r="D2530" s="3">
        <v>44662</v>
      </c>
      <c r="E2530" t="s">
        <v>572</v>
      </c>
      <c r="F2530" t="s">
        <v>573</v>
      </c>
      <c r="G2530" t="s">
        <v>574</v>
      </c>
      <c r="H2530" t="s">
        <v>10</v>
      </c>
      <c r="I2530" t="s">
        <v>17</v>
      </c>
      <c r="J2530" s="3">
        <v>45008</v>
      </c>
      <c r="K2530" s="3">
        <v>45008</v>
      </c>
      <c r="M2530" s="8" t="str">
        <f>IFERROR(IF(I2530="Booked",VLOOKUP(K2530,'FIN CAL LOOKUP'!$A:$J,7,1),IF(I2530="Complete",VLOOKUP(J2530,'FIN CAL LOOKUP'!$A:$J,7,1),VLOOKUP(D2530,'FIN CAL LOOKUP'!$A:$J,7,1))),"Not Applicable")</f>
        <v>MAR, FY23</v>
      </c>
      <c r="N2530" s="8" t="str">
        <f>IFERROR(IF(I2530="Booked",VLOOKUP(K2530,'FIN CAL LOOKUP'!$A:$J,10,1),IF(I2530="Complete",VLOOKUP(J2530,'FIN CAL LOOKUP'!$A:$J,10,1),VLOOKUP(D2530,'FIN CAL LOOKUP'!$A:$J,10,1))),"Not Applicable")</f>
        <v>Q3, FY23</v>
      </c>
    </row>
    <row r="2531" spans="1:14" x14ac:dyDescent="0.25">
      <c r="A2531" t="s">
        <v>12</v>
      </c>
      <c r="B2531" t="s">
        <v>51</v>
      </c>
      <c r="C2531" t="s">
        <v>52</v>
      </c>
      <c r="D2531" s="3">
        <v>44662</v>
      </c>
      <c r="E2531" t="s">
        <v>572</v>
      </c>
      <c r="F2531" t="s">
        <v>573</v>
      </c>
      <c r="G2531" t="s">
        <v>574</v>
      </c>
      <c r="H2531" t="s">
        <v>11</v>
      </c>
      <c r="I2531" t="s">
        <v>17</v>
      </c>
      <c r="J2531" s="3">
        <v>44671</v>
      </c>
      <c r="K2531" s="3">
        <v>44663</v>
      </c>
      <c r="M2531" s="8" t="str">
        <f>IFERROR(IF(I2531="Booked",VLOOKUP(K2531,'FIN CAL LOOKUP'!$A:$J,7,1),IF(I2531="Complete",VLOOKUP(J2531,'FIN CAL LOOKUP'!$A:$J,7,1),VLOOKUP(D2531,'FIN CAL LOOKUP'!$A:$J,7,1))),"Not Applicable")</f>
        <v>APR, FY22</v>
      </c>
      <c r="N2531" s="8" t="str">
        <f>IFERROR(IF(I2531="Booked",VLOOKUP(K2531,'FIN CAL LOOKUP'!$A:$J,10,1),IF(I2531="Complete",VLOOKUP(J2531,'FIN CAL LOOKUP'!$A:$J,10,1),VLOOKUP(D2531,'FIN CAL LOOKUP'!$A:$J,10,1))),"Not Applicable")</f>
        <v>Q4, FY22</v>
      </c>
    </row>
    <row r="2532" spans="1:14" x14ac:dyDescent="0.25">
      <c r="A2532" t="s">
        <v>12</v>
      </c>
      <c r="B2532" t="s">
        <v>22</v>
      </c>
      <c r="C2532" t="s">
        <v>16</v>
      </c>
      <c r="D2532" s="3">
        <v>44662</v>
      </c>
      <c r="E2532" t="s">
        <v>578</v>
      </c>
      <c r="F2532" t="s">
        <v>579</v>
      </c>
      <c r="G2532" t="s">
        <v>580</v>
      </c>
      <c r="H2532" t="s">
        <v>4</v>
      </c>
      <c r="I2532" t="s">
        <v>17</v>
      </c>
      <c r="J2532" s="3">
        <v>44841</v>
      </c>
      <c r="K2532" s="3">
        <v>44824</v>
      </c>
      <c r="M2532" s="8" t="str">
        <f>IFERROR(IF(I2532="Booked",VLOOKUP(K2532,'FIN CAL LOOKUP'!$A:$J,7,1),IF(I2532="Complete",VLOOKUP(J2532,'FIN CAL LOOKUP'!$A:$J,7,1),VLOOKUP(D2532,'FIN CAL LOOKUP'!$A:$J,7,1))),"Not Applicable")</f>
        <v>OCT, FY23</v>
      </c>
      <c r="N2532" s="8" t="str">
        <f>IFERROR(IF(I2532="Booked",VLOOKUP(K2532,'FIN CAL LOOKUP'!$A:$J,10,1),IF(I2532="Complete",VLOOKUP(J2532,'FIN CAL LOOKUP'!$A:$J,10,1),VLOOKUP(D2532,'FIN CAL LOOKUP'!$A:$J,10,1))),"Not Applicable")</f>
        <v>Q2, FY23</v>
      </c>
    </row>
    <row r="2533" spans="1:14" x14ac:dyDescent="0.25">
      <c r="A2533" t="s">
        <v>12</v>
      </c>
      <c r="B2533" t="s">
        <v>22</v>
      </c>
      <c r="C2533" t="s">
        <v>16</v>
      </c>
      <c r="D2533" s="3">
        <v>44662</v>
      </c>
      <c r="E2533" t="s">
        <v>578</v>
      </c>
      <c r="F2533" t="s">
        <v>579</v>
      </c>
      <c r="G2533" t="s">
        <v>580</v>
      </c>
      <c r="H2533" t="s">
        <v>7</v>
      </c>
      <c r="I2533" t="s">
        <v>17</v>
      </c>
      <c r="J2533" s="3">
        <v>44841</v>
      </c>
      <c r="K2533" s="3">
        <v>44824</v>
      </c>
      <c r="M2533" s="8" t="str">
        <f>IFERROR(IF(I2533="Booked",VLOOKUP(K2533,'FIN CAL LOOKUP'!$A:$J,7,1),IF(I2533="Complete",VLOOKUP(J2533,'FIN CAL LOOKUP'!$A:$J,7,1),VLOOKUP(D2533,'FIN CAL LOOKUP'!$A:$J,7,1))),"Not Applicable")</f>
        <v>OCT, FY23</v>
      </c>
      <c r="N2533" s="8" t="str">
        <f>IFERROR(IF(I2533="Booked",VLOOKUP(K2533,'FIN CAL LOOKUP'!$A:$J,10,1),IF(I2533="Complete",VLOOKUP(J2533,'FIN CAL LOOKUP'!$A:$J,10,1),VLOOKUP(D2533,'FIN CAL LOOKUP'!$A:$J,10,1))),"Not Applicable")</f>
        <v>Q2, FY23</v>
      </c>
    </row>
    <row r="2534" spans="1:14" x14ac:dyDescent="0.25">
      <c r="A2534" t="s">
        <v>12</v>
      </c>
      <c r="B2534" t="s">
        <v>22</v>
      </c>
      <c r="C2534" t="s">
        <v>16</v>
      </c>
      <c r="D2534" s="3">
        <v>44662</v>
      </c>
      <c r="E2534" t="s">
        <v>578</v>
      </c>
      <c r="F2534" t="s">
        <v>579</v>
      </c>
      <c r="G2534" t="s">
        <v>580</v>
      </c>
      <c r="H2534" t="s">
        <v>1366</v>
      </c>
      <c r="I2534" t="s">
        <v>5</v>
      </c>
      <c r="J2534" s="3"/>
      <c r="K2534" s="3">
        <v>45764</v>
      </c>
      <c r="M2534" s="8" t="str">
        <f>IFERROR(IF(I2534="Booked",VLOOKUP(K2534,'FIN CAL LOOKUP'!$A:$J,7,1),IF(I2534="Complete",VLOOKUP(J2534,'FIN CAL LOOKUP'!$A:$J,7,1),VLOOKUP(D2534,'FIN CAL LOOKUP'!$A:$J,7,1))),"Not Applicable")</f>
        <v>APR, FY25</v>
      </c>
      <c r="N2534" s="8" t="str">
        <f>IFERROR(IF(I2534="Booked",VLOOKUP(K2534,'FIN CAL LOOKUP'!$A:$J,10,1),IF(I2534="Complete",VLOOKUP(J2534,'FIN CAL LOOKUP'!$A:$J,10,1),VLOOKUP(D2534,'FIN CAL LOOKUP'!$A:$J,10,1))),"Not Applicable")</f>
        <v>Q4, FY25</v>
      </c>
    </row>
    <row r="2535" spans="1:14" x14ac:dyDescent="0.25">
      <c r="A2535" t="s">
        <v>12</v>
      </c>
      <c r="B2535" t="s">
        <v>22</v>
      </c>
      <c r="C2535" t="s">
        <v>16</v>
      </c>
      <c r="D2535" s="3">
        <v>44662</v>
      </c>
      <c r="E2535" t="s">
        <v>578</v>
      </c>
      <c r="F2535" t="s">
        <v>579</v>
      </c>
      <c r="G2535" t="s">
        <v>580</v>
      </c>
      <c r="H2535" t="s">
        <v>1366</v>
      </c>
      <c r="I2535" t="s">
        <v>17</v>
      </c>
      <c r="J2535" s="3">
        <v>45443</v>
      </c>
      <c r="K2535" s="3">
        <v>45351</v>
      </c>
      <c r="M2535" s="8" t="str">
        <f>IFERROR(IF(I2535="Booked",VLOOKUP(K2535,'FIN CAL LOOKUP'!$A:$J,7,1),IF(I2535="Complete",VLOOKUP(J2535,'FIN CAL LOOKUP'!$A:$J,7,1),VLOOKUP(D2535,'FIN CAL LOOKUP'!$A:$J,7,1))),"Not Applicable")</f>
        <v>JUN, FY24</v>
      </c>
      <c r="N2535" s="8" t="str">
        <f>IFERROR(IF(I2535="Booked",VLOOKUP(K2535,'FIN CAL LOOKUP'!$A:$J,10,1),IF(I2535="Complete",VLOOKUP(J2535,'FIN CAL LOOKUP'!$A:$J,10,1),VLOOKUP(D2535,'FIN CAL LOOKUP'!$A:$J,10,1))),"Not Applicable")</f>
        <v>Q4, FY24</v>
      </c>
    </row>
    <row r="2536" spans="1:14" x14ac:dyDescent="0.25">
      <c r="A2536" t="s">
        <v>12</v>
      </c>
      <c r="B2536" t="s">
        <v>22</v>
      </c>
      <c r="C2536" t="s">
        <v>16</v>
      </c>
      <c r="D2536" s="3">
        <v>44662</v>
      </c>
      <c r="E2536" t="s">
        <v>578</v>
      </c>
      <c r="F2536" t="s">
        <v>579</v>
      </c>
      <c r="G2536" t="s">
        <v>580</v>
      </c>
      <c r="H2536" t="s">
        <v>1367</v>
      </c>
      <c r="I2536" t="s">
        <v>5</v>
      </c>
      <c r="J2536" s="3"/>
      <c r="K2536" s="3">
        <v>45764</v>
      </c>
      <c r="M2536" s="8" t="str">
        <f>IFERROR(IF(I2536="Booked",VLOOKUP(K2536,'FIN CAL LOOKUP'!$A:$J,7,1),IF(I2536="Complete",VLOOKUP(J2536,'FIN CAL LOOKUP'!$A:$J,7,1),VLOOKUP(D2536,'FIN CAL LOOKUP'!$A:$J,7,1))),"Not Applicable")</f>
        <v>APR, FY25</v>
      </c>
      <c r="N2536" s="8" t="str">
        <f>IFERROR(IF(I2536="Booked",VLOOKUP(K2536,'FIN CAL LOOKUP'!$A:$J,10,1),IF(I2536="Complete",VLOOKUP(J2536,'FIN CAL LOOKUP'!$A:$J,10,1),VLOOKUP(D2536,'FIN CAL LOOKUP'!$A:$J,10,1))),"Not Applicable")</f>
        <v>Q4, FY25</v>
      </c>
    </row>
    <row r="2537" spans="1:14" x14ac:dyDescent="0.25">
      <c r="A2537" t="s">
        <v>12</v>
      </c>
      <c r="B2537" t="s">
        <v>22</v>
      </c>
      <c r="C2537" t="s">
        <v>16</v>
      </c>
      <c r="D2537" s="3">
        <v>44662</v>
      </c>
      <c r="E2537" t="s">
        <v>578</v>
      </c>
      <c r="F2537" t="s">
        <v>579</v>
      </c>
      <c r="G2537" t="s">
        <v>580</v>
      </c>
      <c r="H2537" t="s">
        <v>1367</v>
      </c>
      <c r="I2537" t="s">
        <v>17</v>
      </c>
      <c r="J2537" s="3">
        <v>45443</v>
      </c>
      <c r="K2537" s="3">
        <v>45351</v>
      </c>
      <c r="M2537" s="8" t="str">
        <f>IFERROR(IF(I2537="Booked",VLOOKUP(K2537,'FIN CAL LOOKUP'!$A:$J,7,1),IF(I2537="Complete",VLOOKUP(J2537,'FIN CAL LOOKUP'!$A:$J,7,1),VLOOKUP(D2537,'FIN CAL LOOKUP'!$A:$J,7,1))),"Not Applicable")</f>
        <v>JUN, FY24</v>
      </c>
      <c r="N2537" s="8" t="str">
        <f>IFERROR(IF(I2537="Booked",VLOOKUP(K2537,'FIN CAL LOOKUP'!$A:$J,10,1),IF(I2537="Complete",VLOOKUP(J2537,'FIN CAL LOOKUP'!$A:$J,10,1),VLOOKUP(D2537,'FIN CAL LOOKUP'!$A:$J,10,1))),"Not Applicable")</f>
        <v>Q4, FY24</v>
      </c>
    </row>
    <row r="2538" spans="1:14" x14ac:dyDescent="0.25">
      <c r="A2538" t="s">
        <v>12</v>
      </c>
      <c r="B2538" t="s">
        <v>22</v>
      </c>
      <c r="C2538" t="s">
        <v>16</v>
      </c>
      <c r="D2538" s="3">
        <v>44662</v>
      </c>
      <c r="E2538" t="s">
        <v>578</v>
      </c>
      <c r="F2538" t="s">
        <v>579</v>
      </c>
      <c r="G2538" t="s">
        <v>580</v>
      </c>
      <c r="H2538" t="s">
        <v>1368</v>
      </c>
      <c r="I2538" t="s">
        <v>5</v>
      </c>
      <c r="J2538" s="3"/>
      <c r="K2538" s="3">
        <v>45764</v>
      </c>
      <c r="M2538" s="8" t="str">
        <f>IFERROR(IF(I2538="Booked",VLOOKUP(K2538,'FIN CAL LOOKUP'!$A:$J,7,1),IF(I2538="Complete",VLOOKUP(J2538,'FIN CAL LOOKUP'!$A:$J,7,1),VLOOKUP(D2538,'FIN CAL LOOKUP'!$A:$J,7,1))),"Not Applicable")</f>
        <v>APR, FY25</v>
      </c>
      <c r="N2538" s="8" t="str">
        <f>IFERROR(IF(I2538="Booked",VLOOKUP(K2538,'FIN CAL LOOKUP'!$A:$J,10,1),IF(I2538="Complete",VLOOKUP(J2538,'FIN CAL LOOKUP'!$A:$J,10,1),VLOOKUP(D2538,'FIN CAL LOOKUP'!$A:$J,10,1))),"Not Applicable")</f>
        <v>Q4, FY25</v>
      </c>
    </row>
    <row r="2539" spans="1:14" x14ac:dyDescent="0.25">
      <c r="A2539" t="s">
        <v>12</v>
      </c>
      <c r="B2539" t="s">
        <v>22</v>
      </c>
      <c r="C2539" t="s">
        <v>16</v>
      </c>
      <c r="D2539" s="3">
        <v>44662</v>
      </c>
      <c r="E2539" t="s">
        <v>578</v>
      </c>
      <c r="F2539" t="s">
        <v>579</v>
      </c>
      <c r="G2539" t="s">
        <v>580</v>
      </c>
      <c r="H2539" t="s">
        <v>1368</v>
      </c>
      <c r="I2539" t="s">
        <v>17</v>
      </c>
      <c r="J2539" s="3">
        <v>45443</v>
      </c>
      <c r="K2539" s="3">
        <v>45351</v>
      </c>
      <c r="M2539" s="8" t="str">
        <f>IFERROR(IF(I2539="Booked",VLOOKUP(K2539,'FIN CAL LOOKUP'!$A:$J,7,1),IF(I2539="Complete",VLOOKUP(J2539,'FIN CAL LOOKUP'!$A:$J,7,1),VLOOKUP(D2539,'FIN CAL LOOKUP'!$A:$J,7,1))),"Not Applicable")</f>
        <v>JUN, FY24</v>
      </c>
      <c r="N2539" s="8" t="str">
        <f>IFERROR(IF(I2539="Booked",VLOOKUP(K2539,'FIN CAL LOOKUP'!$A:$J,10,1),IF(I2539="Complete",VLOOKUP(J2539,'FIN CAL LOOKUP'!$A:$J,10,1),VLOOKUP(D2539,'FIN CAL LOOKUP'!$A:$J,10,1))),"Not Applicable")</f>
        <v>Q4, FY24</v>
      </c>
    </row>
    <row r="2540" spans="1:14" x14ac:dyDescent="0.25">
      <c r="A2540" t="s">
        <v>12</v>
      </c>
      <c r="B2540" t="s">
        <v>22</v>
      </c>
      <c r="C2540" t="s">
        <v>16</v>
      </c>
      <c r="D2540" s="3">
        <v>44662</v>
      </c>
      <c r="E2540" t="s">
        <v>578</v>
      </c>
      <c r="F2540" t="s">
        <v>579</v>
      </c>
      <c r="G2540" t="s">
        <v>580</v>
      </c>
      <c r="H2540" t="s">
        <v>1369</v>
      </c>
      <c r="I2540" t="s">
        <v>17</v>
      </c>
      <c r="J2540" s="3">
        <v>45443</v>
      </c>
      <c r="K2540" s="3">
        <v>45351</v>
      </c>
      <c r="M2540" s="8" t="str">
        <f>IFERROR(IF(I2540="Booked",VLOOKUP(K2540,'FIN CAL LOOKUP'!$A:$J,7,1),IF(I2540="Complete",VLOOKUP(J2540,'FIN CAL LOOKUP'!$A:$J,7,1),VLOOKUP(D2540,'FIN CAL LOOKUP'!$A:$J,7,1))),"Not Applicable")</f>
        <v>JUN, FY24</v>
      </c>
      <c r="N2540" s="8" t="str">
        <f>IFERROR(IF(I2540="Booked",VLOOKUP(K2540,'FIN CAL LOOKUP'!$A:$J,10,1),IF(I2540="Complete",VLOOKUP(J2540,'FIN CAL LOOKUP'!$A:$J,10,1),VLOOKUP(D2540,'FIN CAL LOOKUP'!$A:$J,10,1))),"Not Applicable")</f>
        <v>Q4, FY24</v>
      </c>
    </row>
    <row r="2541" spans="1:14" x14ac:dyDescent="0.25">
      <c r="A2541" t="s">
        <v>12</v>
      </c>
      <c r="B2541" t="s">
        <v>22</v>
      </c>
      <c r="C2541" t="s">
        <v>16</v>
      </c>
      <c r="D2541" s="3">
        <v>44662</v>
      </c>
      <c r="E2541" t="s">
        <v>578</v>
      </c>
      <c r="F2541" t="s">
        <v>579</v>
      </c>
      <c r="G2541" t="s">
        <v>580</v>
      </c>
      <c r="H2541" t="s">
        <v>1369</v>
      </c>
      <c r="I2541" t="s">
        <v>17</v>
      </c>
      <c r="J2541" s="3">
        <v>45443</v>
      </c>
      <c r="K2541" s="3">
        <v>45443</v>
      </c>
      <c r="M2541" s="8" t="str">
        <f>IFERROR(IF(I2541="Booked",VLOOKUP(K2541,'FIN CAL LOOKUP'!$A:$J,7,1),IF(I2541="Complete",VLOOKUP(J2541,'FIN CAL LOOKUP'!$A:$J,7,1),VLOOKUP(D2541,'FIN CAL LOOKUP'!$A:$J,7,1))),"Not Applicable")</f>
        <v>JUN, FY24</v>
      </c>
      <c r="N2541" s="8" t="str">
        <f>IFERROR(IF(I2541="Booked",VLOOKUP(K2541,'FIN CAL LOOKUP'!$A:$J,10,1),IF(I2541="Complete",VLOOKUP(J2541,'FIN CAL LOOKUP'!$A:$J,10,1),VLOOKUP(D2541,'FIN CAL LOOKUP'!$A:$J,10,1))),"Not Applicable")</f>
        <v>Q4, FY24</v>
      </c>
    </row>
    <row r="2542" spans="1:14" x14ac:dyDescent="0.25">
      <c r="A2542" t="s">
        <v>12</v>
      </c>
      <c r="B2542" t="s">
        <v>22</v>
      </c>
      <c r="C2542" t="s">
        <v>16</v>
      </c>
      <c r="D2542" s="3">
        <v>44662</v>
      </c>
      <c r="E2542" t="s">
        <v>578</v>
      </c>
      <c r="F2542" t="s">
        <v>579</v>
      </c>
      <c r="G2542" t="s">
        <v>580</v>
      </c>
      <c r="H2542" t="s">
        <v>1369</v>
      </c>
      <c r="I2542" t="s">
        <v>18</v>
      </c>
      <c r="J2542" s="3"/>
      <c r="K2542" s="3">
        <v>45764</v>
      </c>
      <c r="M2542" s="8" t="str">
        <f>IFERROR(IF(I2542="Booked",VLOOKUP(K2542,'FIN CAL LOOKUP'!$A:$J,7,1),IF(I2542="Complete",VLOOKUP(J2542,'FIN CAL LOOKUP'!$A:$J,7,1),VLOOKUP(D2542,'FIN CAL LOOKUP'!$A:$J,7,1))),"Not Applicable")</f>
        <v>APR, FY22</v>
      </c>
      <c r="N2542" s="8" t="str">
        <f>IFERROR(IF(I2542="Booked",VLOOKUP(K2542,'FIN CAL LOOKUP'!$A:$J,10,1),IF(I2542="Complete",VLOOKUP(J2542,'FIN CAL LOOKUP'!$A:$J,10,1),VLOOKUP(D2542,'FIN CAL LOOKUP'!$A:$J,10,1))),"Not Applicable")</f>
        <v>Q4, FY22</v>
      </c>
    </row>
    <row r="2543" spans="1:14" x14ac:dyDescent="0.25">
      <c r="A2543" t="s">
        <v>12</v>
      </c>
      <c r="B2543" t="s">
        <v>22</v>
      </c>
      <c r="C2543" t="s">
        <v>16</v>
      </c>
      <c r="D2543" s="3">
        <v>44662</v>
      </c>
      <c r="E2543" t="s">
        <v>578</v>
      </c>
      <c r="F2543" t="s">
        <v>579</v>
      </c>
      <c r="G2543" t="s">
        <v>580</v>
      </c>
      <c r="H2543" t="s">
        <v>1370</v>
      </c>
      <c r="I2543" t="s">
        <v>17</v>
      </c>
      <c r="J2543" s="3">
        <v>45443</v>
      </c>
      <c r="K2543" s="3">
        <v>45351</v>
      </c>
      <c r="M2543" s="8" t="str">
        <f>IFERROR(IF(I2543="Booked",VLOOKUP(K2543,'FIN CAL LOOKUP'!$A:$J,7,1),IF(I2543="Complete",VLOOKUP(J2543,'FIN CAL LOOKUP'!$A:$J,7,1),VLOOKUP(D2543,'FIN CAL LOOKUP'!$A:$J,7,1))),"Not Applicable")</f>
        <v>JUN, FY24</v>
      </c>
      <c r="N2543" s="8" t="str">
        <f>IFERROR(IF(I2543="Booked",VLOOKUP(K2543,'FIN CAL LOOKUP'!$A:$J,10,1),IF(I2543="Complete",VLOOKUP(J2543,'FIN CAL LOOKUP'!$A:$J,10,1),VLOOKUP(D2543,'FIN CAL LOOKUP'!$A:$J,10,1))),"Not Applicable")</f>
        <v>Q4, FY24</v>
      </c>
    </row>
    <row r="2544" spans="1:14" x14ac:dyDescent="0.25">
      <c r="A2544" t="s">
        <v>12</v>
      </c>
      <c r="B2544" t="s">
        <v>22</v>
      </c>
      <c r="C2544" t="s">
        <v>16</v>
      </c>
      <c r="D2544" s="3">
        <v>44662</v>
      </c>
      <c r="E2544" t="s">
        <v>578</v>
      </c>
      <c r="F2544" t="s">
        <v>579</v>
      </c>
      <c r="G2544" t="s">
        <v>580</v>
      </c>
      <c r="H2544" t="s">
        <v>1370</v>
      </c>
      <c r="I2544" t="s">
        <v>17</v>
      </c>
      <c r="J2544" s="3">
        <v>45792</v>
      </c>
      <c r="K2544" s="3">
        <v>45764</v>
      </c>
      <c r="M2544" s="8" t="str">
        <f>IFERROR(IF(I2544="Booked",VLOOKUP(K2544,'FIN CAL LOOKUP'!$A:$J,7,1),IF(I2544="Complete",VLOOKUP(J2544,'FIN CAL LOOKUP'!$A:$J,7,1),VLOOKUP(D2544,'FIN CAL LOOKUP'!$A:$J,7,1))),"Not Applicable")</f>
        <v>MAY, FY25</v>
      </c>
      <c r="N2544" s="8" t="str">
        <f>IFERROR(IF(I2544="Booked",VLOOKUP(K2544,'FIN CAL LOOKUP'!$A:$J,10,1),IF(I2544="Complete",VLOOKUP(J2544,'FIN CAL LOOKUP'!$A:$J,10,1),VLOOKUP(D2544,'FIN CAL LOOKUP'!$A:$J,10,1))),"Not Applicable")</f>
        <v>Q4, FY25</v>
      </c>
    </row>
    <row r="2545" spans="1:14" x14ac:dyDescent="0.25">
      <c r="A2545" t="s">
        <v>12</v>
      </c>
      <c r="B2545" t="s">
        <v>22</v>
      </c>
      <c r="C2545" t="s">
        <v>16</v>
      </c>
      <c r="D2545" s="3">
        <v>44662</v>
      </c>
      <c r="E2545" t="s">
        <v>578</v>
      </c>
      <c r="F2545" t="s">
        <v>579</v>
      </c>
      <c r="G2545" t="s">
        <v>580</v>
      </c>
      <c r="H2545" t="s">
        <v>8</v>
      </c>
      <c r="I2545" t="s">
        <v>17</v>
      </c>
      <c r="J2545" s="3">
        <v>44662</v>
      </c>
      <c r="K2545" s="3">
        <v>44651</v>
      </c>
      <c r="M2545" s="8" t="str">
        <f>IFERROR(IF(I2545="Booked",VLOOKUP(K2545,'FIN CAL LOOKUP'!$A:$J,7,1),IF(I2545="Complete",VLOOKUP(J2545,'FIN CAL LOOKUP'!$A:$J,7,1),VLOOKUP(D2545,'FIN CAL LOOKUP'!$A:$J,7,1))),"Not Applicable")</f>
        <v>APR, FY22</v>
      </c>
      <c r="N2545" s="8" t="str">
        <f>IFERROR(IF(I2545="Booked",VLOOKUP(K2545,'FIN CAL LOOKUP'!$A:$J,10,1),IF(I2545="Complete",VLOOKUP(J2545,'FIN CAL LOOKUP'!$A:$J,10,1),VLOOKUP(D2545,'FIN CAL LOOKUP'!$A:$J,10,1))),"Not Applicable")</f>
        <v>Q4, FY22</v>
      </c>
    </row>
    <row r="2546" spans="1:14" x14ac:dyDescent="0.25">
      <c r="A2546" t="s">
        <v>12</v>
      </c>
      <c r="B2546" t="s">
        <v>22</v>
      </c>
      <c r="C2546" t="s">
        <v>16</v>
      </c>
      <c r="D2546" s="3">
        <v>44662</v>
      </c>
      <c r="E2546" t="s">
        <v>578</v>
      </c>
      <c r="F2546" t="s">
        <v>579</v>
      </c>
      <c r="G2546" t="s">
        <v>580</v>
      </c>
      <c r="H2546" t="s">
        <v>9</v>
      </c>
      <c r="I2546" t="s">
        <v>17</v>
      </c>
      <c r="J2546" s="3">
        <v>44929</v>
      </c>
      <c r="K2546" s="3">
        <v>44735</v>
      </c>
      <c r="M2546" s="8" t="str">
        <f>IFERROR(IF(I2546="Booked",VLOOKUP(K2546,'FIN CAL LOOKUP'!$A:$J,7,1),IF(I2546="Complete",VLOOKUP(J2546,'FIN CAL LOOKUP'!$A:$J,7,1),VLOOKUP(D2546,'FIN CAL LOOKUP'!$A:$J,7,1))),"Not Applicable")</f>
        <v>JAN, FY23</v>
      </c>
      <c r="N2546" s="8" t="str">
        <f>IFERROR(IF(I2546="Booked",VLOOKUP(K2546,'FIN CAL LOOKUP'!$A:$J,10,1),IF(I2546="Complete",VLOOKUP(J2546,'FIN CAL LOOKUP'!$A:$J,10,1),VLOOKUP(D2546,'FIN CAL LOOKUP'!$A:$J,10,1))),"Not Applicable")</f>
        <v>Q3, FY23</v>
      </c>
    </row>
    <row r="2547" spans="1:14" x14ac:dyDescent="0.25">
      <c r="A2547" t="s">
        <v>12</v>
      </c>
      <c r="B2547" t="s">
        <v>22</v>
      </c>
      <c r="C2547" t="s">
        <v>16</v>
      </c>
      <c r="D2547" s="3">
        <v>44662</v>
      </c>
      <c r="E2547" t="s">
        <v>578</v>
      </c>
      <c r="F2547" t="s">
        <v>579</v>
      </c>
      <c r="G2547" t="s">
        <v>580</v>
      </c>
      <c r="H2547" t="s">
        <v>10</v>
      </c>
      <c r="I2547" t="s">
        <v>17</v>
      </c>
      <c r="J2547" s="3">
        <v>44663</v>
      </c>
      <c r="K2547" s="3">
        <v>44651</v>
      </c>
      <c r="M2547" s="8" t="str">
        <f>IFERROR(IF(I2547="Booked",VLOOKUP(K2547,'FIN CAL LOOKUP'!$A:$J,7,1),IF(I2547="Complete",VLOOKUP(J2547,'FIN CAL LOOKUP'!$A:$J,7,1),VLOOKUP(D2547,'FIN CAL LOOKUP'!$A:$J,7,1))),"Not Applicable")</f>
        <v>APR, FY22</v>
      </c>
      <c r="N2547" s="8" t="str">
        <f>IFERROR(IF(I2547="Booked",VLOOKUP(K2547,'FIN CAL LOOKUP'!$A:$J,10,1),IF(I2547="Complete",VLOOKUP(J2547,'FIN CAL LOOKUP'!$A:$J,10,1),VLOOKUP(D2547,'FIN CAL LOOKUP'!$A:$J,10,1))),"Not Applicable")</f>
        <v>Q4, FY22</v>
      </c>
    </row>
    <row r="2548" spans="1:14" x14ac:dyDescent="0.25">
      <c r="A2548" t="s">
        <v>12</v>
      </c>
      <c r="B2548" t="s">
        <v>22</v>
      </c>
      <c r="C2548" t="s">
        <v>16</v>
      </c>
      <c r="D2548" s="3">
        <v>44662</v>
      </c>
      <c r="E2548" t="s">
        <v>578</v>
      </c>
      <c r="F2548" t="s">
        <v>579</v>
      </c>
      <c r="G2548" t="s">
        <v>580</v>
      </c>
      <c r="H2548" t="s">
        <v>11</v>
      </c>
      <c r="I2548" t="s">
        <v>17</v>
      </c>
      <c r="J2548" s="3">
        <v>44662</v>
      </c>
      <c r="K2548" s="3">
        <v>44651</v>
      </c>
      <c r="M2548" s="8" t="str">
        <f>IFERROR(IF(I2548="Booked",VLOOKUP(K2548,'FIN CAL LOOKUP'!$A:$J,7,1),IF(I2548="Complete",VLOOKUP(J2548,'FIN CAL LOOKUP'!$A:$J,7,1),VLOOKUP(D2548,'FIN CAL LOOKUP'!$A:$J,7,1))),"Not Applicable")</f>
        <v>APR, FY22</v>
      </c>
      <c r="N2548" s="8" t="str">
        <f>IFERROR(IF(I2548="Booked",VLOOKUP(K2548,'FIN CAL LOOKUP'!$A:$J,10,1),IF(I2548="Complete",VLOOKUP(J2548,'FIN CAL LOOKUP'!$A:$J,10,1),VLOOKUP(D2548,'FIN CAL LOOKUP'!$A:$J,10,1))),"Not Applicable")</f>
        <v>Q4, FY22</v>
      </c>
    </row>
    <row r="2549" spans="1:14" x14ac:dyDescent="0.25">
      <c r="A2549" t="s">
        <v>46</v>
      </c>
      <c r="C2549" t="s">
        <v>47</v>
      </c>
      <c r="D2549" s="3">
        <v>44658</v>
      </c>
      <c r="E2549" t="s">
        <v>581</v>
      </c>
      <c r="F2549" t="s">
        <v>582</v>
      </c>
      <c r="G2549" t="s">
        <v>583</v>
      </c>
      <c r="H2549" t="s">
        <v>4</v>
      </c>
      <c r="I2549" t="s">
        <v>17</v>
      </c>
      <c r="J2549" s="3">
        <v>44942</v>
      </c>
      <c r="K2549" s="3">
        <v>44824</v>
      </c>
      <c r="M2549" s="8" t="str">
        <f>IFERROR(IF(I2549="Booked",VLOOKUP(K2549,'FIN CAL LOOKUP'!$A:$J,7,1),IF(I2549="Complete",VLOOKUP(J2549,'FIN CAL LOOKUP'!$A:$J,7,1),VLOOKUP(D2549,'FIN CAL LOOKUP'!$A:$J,7,1))),"Not Applicable")</f>
        <v>JAN, FY23</v>
      </c>
      <c r="N2549" s="8" t="str">
        <f>IFERROR(IF(I2549="Booked",VLOOKUP(K2549,'FIN CAL LOOKUP'!$A:$J,10,1),IF(I2549="Complete",VLOOKUP(J2549,'FIN CAL LOOKUP'!$A:$J,10,1),VLOOKUP(D2549,'FIN CAL LOOKUP'!$A:$J,10,1))),"Not Applicable")</f>
        <v>Q3, FY23</v>
      </c>
    </row>
    <row r="2550" spans="1:14" x14ac:dyDescent="0.25">
      <c r="A2550" t="s">
        <v>46</v>
      </c>
      <c r="C2550" t="s">
        <v>47</v>
      </c>
      <c r="D2550" s="3">
        <v>44658</v>
      </c>
      <c r="E2550" t="s">
        <v>581</v>
      </c>
      <c r="F2550" t="s">
        <v>582</v>
      </c>
      <c r="G2550" t="s">
        <v>583</v>
      </c>
      <c r="H2550" t="s">
        <v>7</v>
      </c>
      <c r="I2550" t="s">
        <v>17</v>
      </c>
      <c r="J2550" s="3">
        <v>44942</v>
      </c>
      <c r="K2550" s="3">
        <v>44824</v>
      </c>
      <c r="M2550" s="8" t="str">
        <f>IFERROR(IF(I2550="Booked",VLOOKUP(K2550,'FIN CAL LOOKUP'!$A:$J,7,1),IF(I2550="Complete",VLOOKUP(J2550,'FIN CAL LOOKUP'!$A:$J,7,1),VLOOKUP(D2550,'FIN CAL LOOKUP'!$A:$J,7,1))),"Not Applicable")</f>
        <v>JAN, FY23</v>
      </c>
      <c r="N2550" s="8" t="str">
        <f>IFERROR(IF(I2550="Booked",VLOOKUP(K2550,'FIN CAL LOOKUP'!$A:$J,10,1),IF(I2550="Complete",VLOOKUP(J2550,'FIN CAL LOOKUP'!$A:$J,10,1),VLOOKUP(D2550,'FIN CAL LOOKUP'!$A:$J,10,1))),"Not Applicable")</f>
        <v>Q3, FY23</v>
      </c>
    </row>
    <row r="2551" spans="1:14" x14ac:dyDescent="0.25">
      <c r="A2551" t="s">
        <v>46</v>
      </c>
      <c r="C2551" t="s">
        <v>47</v>
      </c>
      <c r="D2551" s="3">
        <v>44658</v>
      </c>
      <c r="E2551" t="s">
        <v>581</v>
      </c>
      <c r="F2551" t="s">
        <v>582</v>
      </c>
      <c r="G2551" t="s">
        <v>583</v>
      </c>
      <c r="H2551" t="s">
        <v>1366</v>
      </c>
      <c r="I2551" t="s">
        <v>5</v>
      </c>
      <c r="J2551" s="3"/>
      <c r="K2551" s="3">
        <v>45742</v>
      </c>
      <c r="M2551" s="8" t="str">
        <f>IFERROR(IF(I2551="Booked",VLOOKUP(K2551,'FIN CAL LOOKUP'!$A:$J,7,1),IF(I2551="Complete",VLOOKUP(J2551,'FIN CAL LOOKUP'!$A:$J,7,1),VLOOKUP(D2551,'FIN CAL LOOKUP'!$A:$J,7,1))),"Not Applicable")</f>
        <v>MAR, FY25</v>
      </c>
      <c r="N2551" s="8" t="str">
        <f>IFERROR(IF(I2551="Booked",VLOOKUP(K2551,'FIN CAL LOOKUP'!$A:$J,10,1),IF(I2551="Complete",VLOOKUP(J2551,'FIN CAL LOOKUP'!$A:$J,10,1),VLOOKUP(D2551,'FIN CAL LOOKUP'!$A:$J,10,1))),"Not Applicable")</f>
        <v>Q3, FY25</v>
      </c>
    </row>
    <row r="2552" spans="1:14" x14ac:dyDescent="0.25">
      <c r="A2552" t="s">
        <v>46</v>
      </c>
      <c r="C2552" t="s">
        <v>47</v>
      </c>
      <c r="D2552" s="3">
        <v>44658</v>
      </c>
      <c r="E2552" t="s">
        <v>581</v>
      </c>
      <c r="F2552" t="s">
        <v>582</v>
      </c>
      <c r="G2552" t="s">
        <v>583</v>
      </c>
      <c r="H2552" t="s">
        <v>1366</v>
      </c>
      <c r="I2552" t="s">
        <v>17</v>
      </c>
      <c r="J2552" s="3">
        <v>45420</v>
      </c>
      <c r="K2552" s="3">
        <v>45351</v>
      </c>
      <c r="M2552" s="8" t="str">
        <f>IFERROR(IF(I2552="Booked",VLOOKUP(K2552,'FIN CAL LOOKUP'!$A:$J,7,1),IF(I2552="Complete",VLOOKUP(J2552,'FIN CAL LOOKUP'!$A:$J,7,1),VLOOKUP(D2552,'FIN CAL LOOKUP'!$A:$J,7,1))),"Not Applicable")</f>
        <v>MAY, FY24</v>
      </c>
      <c r="N2552" s="8" t="str">
        <f>IFERROR(IF(I2552="Booked",VLOOKUP(K2552,'FIN CAL LOOKUP'!$A:$J,10,1),IF(I2552="Complete",VLOOKUP(J2552,'FIN CAL LOOKUP'!$A:$J,10,1),VLOOKUP(D2552,'FIN CAL LOOKUP'!$A:$J,10,1))),"Not Applicable")</f>
        <v>Q4, FY24</v>
      </c>
    </row>
    <row r="2553" spans="1:14" x14ac:dyDescent="0.25">
      <c r="A2553" t="s">
        <v>46</v>
      </c>
      <c r="C2553" t="s">
        <v>47</v>
      </c>
      <c r="D2553" s="3">
        <v>44658</v>
      </c>
      <c r="E2553" t="s">
        <v>581</v>
      </c>
      <c r="F2553" t="s">
        <v>582</v>
      </c>
      <c r="G2553" t="s">
        <v>583</v>
      </c>
      <c r="H2553" t="s">
        <v>1367</v>
      </c>
      <c r="I2553" t="s">
        <v>5</v>
      </c>
      <c r="J2553" s="3"/>
      <c r="K2553" s="3">
        <v>45742</v>
      </c>
      <c r="M2553" s="8" t="str">
        <f>IFERROR(IF(I2553="Booked",VLOOKUP(K2553,'FIN CAL LOOKUP'!$A:$J,7,1),IF(I2553="Complete",VLOOKUP(J2553,'FIN CAL LOOKUP'!$A:$J,7,1),VLOOKUP(D2553,'FIN CAL LOOKUP'!$A:$J,7,1))),"Not Applicable")</f>
        <v>MAR, FY25</v>
      </c>
      <c r="N2553" s="8" t="str">
        <f>IFERROR(IF(I2553="Booked",VLOOKUP(K2553,'FIN CAL LOOKUP'!$A:$J,10,1),IF(I2553="Complete",VLOOKUP(J2553,'FIN CAL LOOKUP'!$A:$J,10,1),VLOOKUP(D2553,'FIN CAL LOOKUP'!$A:$J,10,1))),"Not Applicable")</f>
        <v>Q3, FY25</v>
      </c>
    </row>
    <row r="2554" spans="1:14" x14ac:dyDescent="0.25">
      <c r="A2554" t="s">
        <v>46</v>
      </c>
      <c r="C2554" t="s">
        <v>47</v>
      </c>
      <c r="D2554" s="3">
        <v>44658</v>
      </c>
      <c r="E2554" t="s">
        <v>581</v>
      </c>
      <c r="F2554" t="s">
        <v>582</v>
      </c>
      <c r="G2554" t="s">
        <v>583</v>
      </c>
      <c r="H2554" t="s">
        <v>1367</v>
      </c>
      <c r="I2554" t="s">
        <v>17</v>
      </c>
      <c r="J2554" s="3">
        <v>45420</v>
      </c>
      <c r="K2554" s="3">
        <v>45351</v>
      </c>
      <c r="M2554" s="8" t="str">
        <f>IFERROR(IF(I2554="Booked",VLOOKUP(K2554,'FIN CAL LOOKUP'!$A:$J,7,1),IF(I2554="Complete",VLOOKUP(J2554,'FIN CAL LOOKUP'!$A:$J,7,1),VLOOKUP(D2554,'FIN CAL LOOKUP'!$A:$J,7,1))),"Not Applicable")</f>
        <v>MAY, FY24</v>
      </c>
      <c r="N2554" s="8" t="str">
        <f>IFERROR(IF(I2554="Booked",VLOOKUP(K2554,'FIN CAL LOOKUP'!$A:$J,10,1),IF(I2554="Complete",VLOOKUP(J2554,'FIN CAL LOOKUP'!$A:$J,10,1),VLOOKUP(D2554,'FIN CAL LOOKUP'!$A:$J,10,1))),"Not Applicable")</f>
        <v>Q4, FY24</v>
      </c>
    </row>
    <row r="2555" spans="1:14" x14ac:dyDescent="0.25">
      <c r="A2555" t="s">
        <v>46</v>
      </c>
      <c r="C2555" t="s">
        <v>47</v>
      </c>
      <c r="D2555" s="3">
        <v>44658</v>
      </c>
      <c r="E2555" t="s">
        <v>581</v>
      </c>
      <c r="F2555" t="s">
        <v>582</v>
      </c>
      <c r="G2555" t="s">
        <v>583</v>
      </c>
      <c r="H2555" t="s">
        <v>1368</v>
      </c>
      <c r="I2555" t="s">
        <v>5</v>
      </c>
      <c r="J2555" s="3"/>
      <c r="K2555" s="3">
        <v>45742</v>
      </c>
      <c r="M2555" s="8" t="str">
        <f>IFERROR(IF(I2555="Booked",VLOOKUP(K2555,'FIN CAL LOOKUP'!$A:$J,7,1),IF(I2555="Complete",VLOOKUP(J2555,'FIN CAL LOOKUP'!$A:$J,7,1),VLOOKUP(D2555,'FIN CAL LOOKUP'!$A:$J,7,1))),"Not Applicable")</f>
        <v>MAR, FY25</v>
      </c>
      <c r="N2555" s="8" t="str">
        <f>IFERROR(IF(I2555="Booked",VLOOKUP(K2555,'FIN CAL LOOKUP'!$A:$J,10,1),IF(I2555="Complete",VLOOKUP(J2555,'FIN CAL LOOKUP'!$A:$J,10,1),VLOOKUP(D2555,'FIN CAL LOOKUP'!$A:$J,10,1))),"Not Applicable")</f>
        <v>Q3, FY25</v>
      </c>
    </row>
    <row r="2556" spans="1:14" x14ac:dyDescent="0.25">
      <c r="A2556" t="s">
        <v>46</v>
      </c>
      <c r="C2556" t="s">
        <v>47</v>
      </c>
      <c r="D2556" s="3">
        <v>44658</v>
      </c>
      <c r="E2556" t="s">
        <v>581</v>
      </c>
      <c r="F2556" t="s">
        <v>582</v>
      </c>
      <c r="G2556" t="s">
        <v>583</v>
      </c>
      <c r="H2556" t="s">
        <v>1368</v>
      </c>
      <c r="I2556" t="s">
        <v>17</v>
      </c>
      <c r="J2556" s="3">
        <v>45420</v>
      </c>
      <c r="K2556" s="3">
        <v>45351</v>
      </c>
      <c r="M2556" s="8" t="str">
        <f>IFERROR(IF(I2556="Booked",VLOOKUP(K2556,'FIN CAL LOOKUP'!$A:$J,7,1),IF(I2556="Complete",VLOOKUP(J2556,'FIN CAL LOOKUP'!$A:$J,7,1),VLOOKUP(D2556,'FIN CAL LOOKUP'!$A:$J,7,1))),"Not Applicable")</f>
        <v>MAY, FY24</v>
      </c>
      <c r="N2556" s="8" t="str">
        <f>IFERROR(IF(I2556="Booked",VLOOKUP(K2556,'FIN CAL LOOKUP'!$A:$J,10,1),IF(I2556="Complete",VLOOKUP(J2556,'FIN CAL LOOKUP'!$A:$J,10,1),VLOOKUP(D2556,'FIN CAL LOOKUP'!$A:$J,10,1))),"Not Applicable")</f>
        <v>Q4, FY24</v>
      </c>
    </row>
    <row r="2557" spans="1:14" x14ac:dyDescent="0.25">
      <c r="A2557" t="s">
        <v>46</v>
      </c>
      <c r="C2557" t="s">
        <v>47</v>
      </c>
      <c r="D2557" s="3">
        <v>44658</v>
      </c>
      <c r="E2557" t="s">
        <v>581</v>
      </c>
      <c r="F2557" t="s">
        <v>582</v>
      </c>
      <c r="G2557" t="s">
        <v>583</v>
      </c>
      <c r="H2557" t="s">
        <v>1369</v>
      </c>
      <c r="I2557" t="s">
        <v>5</v>
      </c>
      <c r="J2557" s="3"/>
      <c r="K2557" s="3">
        <v>45742</v>
      </c>
      <c r="M2557" s="8" t="str">
        <f>IFERROR(IF(I2557="Booked",VLOOKUP(K2557,'FIN CAL LOOKUP'!$A:$J,7,1),IF(I2557="Complete",VLOOKUP(J2557,'FIN CAL LOOKUP'!$A:$J,7,1),VLOOKUP(D2557,'FIN CAL LOOKUP'!$A:$J,7,1))),"Not Applicable")</f>
        <v>MAR, FY25</v>
      </c>
      <c r="N2557" s="8" t="str">
        <f>IFERROR(IF(I2557="Booked",VLOOKUP(K2557,'FIN CAL LOOKUP'!$A:$J,10,1),IF(I2557="Complete",VLOOKUP(J2557,'FIN CAL LOOKUP'!$A:$J,10,1),VLOOKUP(D2557,'FIN CAL LOOKUP'!$A:$J,10,1))),"Not Applicable")</f>
        <v>Q3, FY25</v>
      </c>
    </row>
    <row r="2558" spans="1:14" x14ac:dyDescent="0.25">
      <c r="A2558" t="s">
        <v>46</v>
      </c>
      <c r="C2558" t="s">
        <v>47</v>
      </c>
      <c r="D2558" s="3">
        <v>44658</v>
      </c>
      <c r="E2558" t="s">
        <v>581</v>
      </c>
      <c r="F2558" t="s">
        <v>582</v>
      </c>
      <c r="G2558" t="s">
        <v>583</v>
      </c>
      <c r="H2558" t="s">
        <v>1369</v>
      </c>
      <c r="I2558" t="s">
        <v>17</v>
      </c>
      <c r="J2558" s="3">
        <v>45420</v>
      </c>
      <c r="K2558" s="3">
        <v>45351</v>
      </c>
      <c r="M2558" s="8" t="str">
        <f>IFERROR(IF(I2558="Booked",VLOOKUP(K2558,'FIN CAL LOOKUP'!$A:$J,7,1),IF(I2558="Complete",VLOOKUP(J2558,'FIN CAL LOOKUP'!$A:$J,7,1),VLOOKUP(D2558,'FIN CAL LOOKUP'!$A:$J,7,1))),"Not Applicable")</f>
        <v>MAY, FY24</v>
      </c>
      <c r="N2558" s="8" t="str">
        <f>IFERROR(IF(I2558="Booked",VLOOKUP(K2558,'FIN CAL LOOKUP'!$A:$J,10,1),IF(I2558="Complete",VLOOKUP(J2558,'FIN CAL LOOKUP'!$A:$J,10,1),VLOOKUP(D2558,'FIN CAL LOOKUP'!$A:$J,10,1))),"Not Applicable")</f>
        <v>Q4, FY24</v>
      </c>
    </row>
    <row r="2559" spans="1:14" x14ac:dyDescent="0.25">
      <c r="A2559" t="s">
        <v>46</v>
      </c>
      <c r="C2559" t="s">
        <v>47</v>
      </c>
      <c r="D2559" s="3">
        <v>44658</v>
      </c>
      <c r="E2559" t="s">
        <v>581</v>
      </c>
      <c r="F2559" t="s">
        <v>582</v>
      </c>
      <c r="G2559" t="s">
        <v>583</v>
      </c>
      <c r="H2559" t="s">
        <v>1370</v>
      </c>
      <c r="I2559" t="s">
        <v>5</v>
      </c>
      <c r="J2559" s="3"/>
      <c r="K2559" s="3">
        <v>45742</v>
      </c>
      <c r="M2559" s="8" t="str">
        <f>IFERROR(IF(I2559="Booked",VLOOKUP(K2559,'FIN CAL LOOKUP'!$A:$J,7,1),IF(I2559="Complete",VLOOKUP(J2559,'FIN CAL LOOKUP'!$A:$J,7,1),VLOOKUP(D2559,'FIN CAL LOOKUP'!$A:$J,7,1))),"Not Applicable")</f>
        <v>MAR, FY25</v>
      </c>
      <c r="N2559" s="8" t="str">
        <f>IFERROR(IF(I2559="Booked",VLOOKUP(K2559,'FIN CAL LOOKUP'!$A:$J,10,1),IF(I2559="Complete",VLOOKUP(J2559,'FIN CAL LOOKUP'!$A:$J,10,1),VLOOKUP(D2559,'FIN CAL LOOKUP'!$A:$J,10,1))),"Not Applicable")</f>
        <v>Q3, FY25</v>
      </c>
    </row>
    <row r="2560" spans="1:14" x14ac:dyDescent="0.25">
      <c r="A2560" t="s">
        <v>46</v>
      </c>
      <c r="C2560" t="s">
        <v>47</v>
      </c>
      <c r="D2560" s="3">
        <v>44658</v>
      </c>
      <c r="E2560" t="s">
        <v>581</v>
      </c>
      <c r="F2560" t="s">
        <v>582</v>
      </c>
      <c r="G2560" t="s">
        <v>583</v>
      </c>
      <c r="H2560" t="s">
        <v>1370</v>
      </c>
      <c r="I2560" t="s">
        <v>17</v>
      </c>
      <c r="J2560" s="3">
        <v>45420</v>
      </c>
      <c r="K2560" s="3">
        <v>45351</v>
      </c>
      <c r="M2560" s="8" t="str">
        <f>IFERROR(IF(I2560="Booked",VLOOKUP(K2560,'FIN CAL LOOKUP'!$A:$J,7,1),IF(I2560="Complete",VLOOKUP(J2560,'FIN CAL LOOKUP'!$A:$J,7,1),VLOOKUP(D2560,'FIN CAL LOOKUP'!$A:$J,7,1))),"Not Applicable")</f>
        <v>MAY, FY24</v>
      </c>
      <c r="N2560" s="8" t="str">
        <f>IFERROR(IF(I2560="Booked",VLOOKUP(K2560,'FIN CAL LOOKUP'!$A:$J,10,1),IF(I2560="Complete",VLOOKUP(J2560,'FIN CAL LOOKUP'!$A:$J,10,1),VLOOKUP(D2560,'FIN CAL LOOKUP'!$A:$J,10,1))),"Not Applicable")</f>
        <v>Q4, FY24</v>
      </c>
    </row>
    <row r="2561" spans="1:14" x14ac:dyDescent="0.25">
      <c r="A2561" t="s">
        <v>46</v>
      </c>
      <c r="C2561" t="s">
        <v>47</v>
      </c>
      <c r="D2561" s="3">
        <v>44658</v>
      </c>
      <c r="E2561" t="s">
        <v>581</v>
      </c>
      <c r="F2561" t="s">
        <v>582</v>
      </c>
      <c r="G2561" t="s">
        <v>583</v>
      </c>
      <c r="H2561" t="s">
        <v>8</v>
      </c>
      <c r="I2561" t="s">
        <v>17</v>
      </c>
      <c r="J2561" s="3">
        <v>44685</v>
      </c>
      <c r="K2561" s="3">
        <v>44635</v>
      </c>
      <c r="M2561" s="8" t="str">
        <f>IFERROR(IF(I2561="Booked",VLOOKUP(K2561,'FIN CAL LOOKUP'!$A:$J,7,1),IF(I2561="Complete",VLOOKUP(J2561,'FIN CAL LOOKUP'!$A:$J,7,1),VLOOKUP(D2561,'FIN CAL LOOKUP'!$A:$J,7,1))),"Not Applicable")</f>
        <v>MAY, FY22</v>
      </c>
      <c r="N2561" s="8" t="str">
        <f>IFERROR(IF(I2561="Booked",VLOOKUP(K2561,'FIN CAL LOOKUP'!$A:$J,10,1),IF(I2561="Complete",VLOOKUP(J2561,'FIN CAL LOOKUP'!$A:$J,10,1),VLOOKUP(D2561,'FIN CAL LOOKUP'!$A:$J,10,1))),"Not Applicable")</f>
        <v>Q4, FY22</v>
      </c>
    </row>
    <row r="2562" spans="1:14" x14ac:dyDescent="0.25">
      <c r="A2562" t="s">
        <v>46</v>
      </c>
      <c r="C2562" t="s">
        <v>47</v>
      </c>
      <c r="D2562" s="3">
        <v>44658</v>
      </c>
      <c r="E2562" t="s">
        <v>581</v>
      </c>
      <c r="F2562" t="s">
        <v>582</v>
      </c>
      <c r="G2562" t="s">
        <v>583</v>
      </c>
      <c r="H2562" t="s">
        <v>9</v>
      </c>
      <c r="I2562" t="s">
        <v>17</v>
      </c>
      <c r="J2562" s="3">
        <v>44942</v>
      </c>
      <c r="K2562" s="3">
        <v>44735</v>
      </c>
      <c r="M2562" s="8" t="str">
        <f>IFERROR(IF(I2562="Booked",VLOOKUP(K2562,'FIN CAL LOOKUP'!$A:$J,7,1),IF(I2562="Complete",VLOOKUP(J2562,'FIN CAL LOOKUP'!$A:$J,7,1),VLOOKUP(D2562,'FIN CAL LOOKUP'!$A:$J,7,1))),"Not Applicable")</f>
        <v>JAN, FY23</v>
      </c>
      <c r="N2562" s="8" t="str">
        <f>IFERROR(IF(I2562="Booked",VLOOKUP(K2562,'FIN CAL LOOKUP'!$A:$J,10,1),IF(I2562="Complete",VLOOKUP(J2562,'FIN CAL LOOKUP'!$A:$J,10,1),VLOOKUP(D2562,'FIN CAL LOOKUP'!$A:$J,10,1))),"Not Applicable")</f>
        <v>Q3, FY23</v>
      </c>
    </row>
    <row r="2563" spans="1:14" x14ac:dyDescent="0.25">
      <c r="A2563" t="s">
        <v>46</v>
      </c>
      <c r="C2563" t="s">
        <v>47</v>
      </c>
      <c r="D2563" s="3">
        <v>44658</v>
      </c>
      <c r="E2563" t="s">
        <v>581</v>
      </c>
      <c r="F2563" t="s">
        <v>582</v>
      </c>
      <c r="G2563" t="s">
        <v>583</v>
      </c>
      <c r="H2563" t="s">
        <v>10</v>
      </c>
      <c r="I2563" t="s">
        <v>17</v>
      </c>
      <c r="J2563" s="3">
        <v>44685</v>
      </c>
      <c r="K2563" s="3">
        <v>44625</v>
      </c>
      <c r="M2563" s="8" t="str">
        <f>IFERROR(IF(I2563="Booked",VLOOKUP(K2563,'FIN CAL LOOKUP'!$A:$J,7,1),IF(I2563="Complete",VLOOKUP(J2563,'FIN CAL LOOKUP'!$A:$J,7,1),VLOOKUP(D2563,'FIN CAL LOOKUP'!$A:$J,7,1))),"Not Applicable")</f>
        <v>MAY, FY22</v>
      </c>
      <c r="N2563" s="8" t="str">
        <f>IFERROR(IF(I2563="Booked",VLOOKUP(K2563,'FIN CAL LOOKUP'!$A:$J,10,1),IF(I2563="Complete",VLOOKUP(J2563,'FIN CAL LOOKUP'!$A:$J,10,1),VLOOKUP(D2563,'FIN CAL LOOKUP'!$A:$J,10,1))),"Not Applicable")</f>
        <v>Q4, FY22</v>
      </c>
    </row>
    <row r="2564" spans="1:14" x14ac:dyDescent="0.25">
      <c r="A2564" t="s">
        <v>46</v>
      </c>
      <c r="C2564" t="s">
        <v>47</v>
      </c>
      <c r="D2564" s="3">
        <v>44658</v>
      </c>
      <c r="E2564" t="s">
        <v>581</v>
      </c>
      <c r="F2564" t="s">
        <v>582</v>
      </c>
      <c r="G2564" t="s">
        <v>583</v>
      </c>
      <c r="H2564" t="s">
        <v>10</v>
      </c>
      <c r="I2564" t="s">
        <v>17</v>
      </c>
      <c r="J2564" s="3">
        <v>44834</v>
      </c>
      <c r="K2564" s="3">
        <v>44834</v>
      </c>
      <c r="M2564" s="8" t="str">
        <f>IFERROR(IF(I2564="Booked",VLOOKUP(K2564,'FIN CAL LOOKUP'!$A:$J,7,1),IF(I2564="Complete",VLOOKUP(J2564,'FIN CAL LOOKUP'!$A:$J,7,1),VLOOKUP(D2564,'FIN CAL LOOKUP'!$A:$J,7,1))),"Not Applicable")</f>
        <v>OCT, FY23</v>
      </c>
      <c r="N2564" s="8" t="str">
        <f>IFERROR(IF(I2564="Booked",VLOOKUP(K2564,'FIN CAL LOOKUP'!$A:$J,10,1),IF(I2564="Complete",VLOOKUP(J2564,'FIN CAL LOOKUP'!$A:$J,10,1),VLOOKUP(D2564,'FIN CAL LOOKUP'!$A:$J,10,1))),"Not Applicable")</f>
        <v>Q2, FY23</v>
      </c>
    </row>
    <row r="2565" spans="1:14" x14ac:dyDescent="0.25">
      <c r="A2565" t="s">
        <v>46</v>
      </c>
      <c r="C2565" t="s">
        <v>47</v>
      </c>
      <c r="D2565" s="3">
        <v>44658</v>
      </c>
      <c r="E2565" t="s">
        <v>581</v>
      </c>
      <c r="F2565" t="s">
        <v>582</v>
      </c>
      <c r="G2565" t="s">
        <v>583</v>
      </c>
      <c r="H2565" t="s">
        <v>11</v>
      </c>
      <c r="I2565" t="s">
        <v>17</v>
      </c>
      <c r="J2565" s="3">
        <v>44685</v>
      </c>
      <c r="K2565" s="3">
        <v>44625</v>
      </c>
      <c r="M2565" s="8" t="str">
        <f>IFERROR(IF(I2565="Booked",VLOOKUP(K2565,'FIN CAL LOOKUP'!$A:$J,7,1),IF(I2565="Complete",VLOOKUP(J2565,'FIN CAL LOOKUP'!$A:$J,7,1),VLOOKUP(D2565,'FIN CAL LOOKUP'!$A:$J,7,1))),"Not Applicable")</f>
        <v>MAY, FY22</v>
      </c>
      <c r="N2565" s="8" t="str">
        <f>IFERROR(IF(I2565="Booked",VLOOKUP(K2565,'FIN CAL LOOKUP'!$A:$J,10,1),IF(I2565="Complete",VLOOKUP(J2565,'FIN CAL LOOKUP'!$A:$J,10,1),VLOOKUP(D2565,'FIN CAL LOOKUP'!$A:$J,10,1))),"Not Applicable")</f>
        <v>Q4, FY22</v>
      </c>
    </row>
    <row r="2566" spans="1:14" x14ac:dyDescent="0.25">
      <c r="A2566" t="s">
        <v>12</v>
      </c>
      <c r="B2566" t="s">
        <v>22</v>
      </c>
      <c r="C2566" t="s">
        <v>16</v>
      </c>
      <c r="D2566" s="3">
        <v>44658</v>
      </c>
      <c r="E2566" t="s">
        <v>584</v>
      </c>
      <c r="F2566" t="s">
        <v>585</v>
      </c>
      <c r="G2566" t="s">
        <v>23</v>
      </c>
      <c r="H2566" t="s">
        <v>4</v>
      </c>
      <c r="I2566" t="s">
        <v>17</v>
      </c>
      <c r="J2566" s="3">
        <v>44825</v>
      </c>
      <c r="K2566" s="3">
        <v>44824</v>
      </c>
      <c r="M2566" s="8" t="str">
        <f>IFERROR(IF(I2566="Booked",VLOOKUP(K2566,'FIN CAL LOOKUP'!$A:$J,7,1),IF(I2566="Complete",VLOOKUP(J2566,'FIN CAL LOOKUP'!$A:$J,7,1),VLOOKUP(D2566,'FIN CAL LOOKUP'!$A:$J,7,1))),"Not Applicable")</f>
        <v>SEP, FY23</v>
      </c>
      <c r="N2566" s="8" t="str">
        <f>IFERROR(IF(I2566="Booked",VLOOKUP(K2566,'FIN CAL LOOKUP'!$A:$J,10,1),IF(I2566="Complete",VLOOKUP(J2566,'FIN CAL LOOKUP'!$A:$J,10,1),VLOOKUP(D2566,'FIN CAL LOOKUP'!$A:$J,10,1))),"Not Applicable")</f>
        <v>Q1, FY23</v>
      </c>
    </row>
    <row r="2567" spans="1:14" x14ac:dyDescent="0.25">
      <c r="A2567" t="s">
        <v>12</v>
      </c>
      <c r="B2567" t="s">
        <v>22</v>
      </c>
      <c r="C2567" t="s">
        <v>16</v>
      </c>
      <c r="D2567" s="3">
        <v>44658</v>
      </c>
      <c r="E2567" t="s">
        <v>584</v>
      </c>
      <c r="F2567" t="s">
        <v>585</v>
      </c>
      <c r="G2567" t="s">
        <v>23</v>
      </c>
      <c r="H2567" t="s">
        <v>7</v>
      </c>
      <c r="I2567" t="s">
        <v>17</v>
      </c>
      <c r="J2567" s="3">
        <v>44825</v>
      </c>
      <c r="K2567" s="3">
        <v>44824</v>
      </c>
      <c r="M2567" s="8" t="str">
        <f>IFERROR(IF(I2567="Booked",VLOOKUP(K2567,'FIN CAL LOOKUP'!$A:$J,7,1),IF(I2567="Complete",VLOOKUP(J2567,'FIN CAL LOOKUP'!$A:$J,7,1),VLOOKUP(D2567,'FIN CAL LOOKUP'!$A:$J,7,1))),"Not Applicable")</f>
        <v>SEP, FY23</v>
      </c>
      <c r="N2567" s="8" t="str">
        <f>IFERROR(IF(I2567="Booked",VLOOKUP(K2567,'FIN CAL LOOKUP'!$A:$J,10,1),IF(I2567="Complete",VLOOKUP(J2567,'FIN CAL LOOKUP'!$A:$J,10,1),VLOOKUP(D2567,'FIN CAL LOOKUP'!$A:$J,10,1))),"Not Applicable")</f>
        <v>Q1, FY23</v>
      </c>
    </row>
    <row r="2568" spans="1:14" x14ac:dyDescent="0.25">
      <c r="A2568" t="s">
        <v>12</v>
      </c>
      <c r="B2568" t="s">
        <v>22</v>
      </c>
      <c r="C2568" t="s">
        <v>16</v>
      </c>
      <c r="D2568" s="3">
        <v>44658</v>
      </c>
      <c r="E2568" t="s">
        <v>584</v>
      </c>
      <c r="F2568" t="s">
        <v>585</v>
      </c>
      <c r="G2568" t="s">
        <v>23</v>
      </c>
      <c r="H2568" t="s">
        <v>1366</v>
      </c>
      <c r="I2568" t="s">
        <v>17</v>
      </c>
      <c r="J2568" s="3">
        <v>45527</v>
      </c>
      <c r="K2568" s="3">
        <v>45351</v>
      </c>
      <c r="M2568" s="8" t="str">
        <f>IFERROR(IF(I2568="Booked",VLOOKUP(K2568,'FIN CAL LOOKUP'!$A:$J,7,1),IF(I2568="Complete",VLOOKUP(J2568,'FIN CAL LOOKUP'!$A:$J,7,1),VLOOKUP(D2568,'FIN CAL LOOKUP'!$A:$J,7,1))),"Not Applicable")</f>
        <v>AUG, FY25</v>
      </c>
      <c r="N2568" s="8" t="str">
        <f>IFERROR(IF(I2568="Booked",VLOOKUP(K2568,'FIN CAL LOOKUP'!$A:$J,10,1),IF(I2568="Complete",VLOOKUP(J2568,'FIN CAL LOOKUP'!$A:$J,10,1),VLOOKUP(D2568,'FIN CAL LOOKUP'!$A:$J,10,1))),"Not Applicable")</f>
        <v>Q1, FY25</v>
      </c>
    </row>
    <row r="2569" spans="1:14" x14ac:dyDescent="0.25">
      <c r="A2569" t="s">
        <v>12</v>
      </c>
      <c r="B2569" t="s">
        <v>22</v>
      </c>
      <c r="C2569" t="s">
        <v>16</v>
      </c>
      <c r="D2569" s="3">
        <v>44658</v>
      </c>
      <c r="E2569" t="s">
        <v>584</v>
      </c>
      <c r="F2569" t="s">
        <v>585</v>
      </c>
      <c r="G2569" t="s">
        <v>23</v>
      </c>
      <c r="H2569" t="s">
        <v>1367</v>
      </c>
      <c r="I2569" t="s">
        <v>17</v>
      </c>
      <c r="J2569" s="3">
        <v>45384</v>
      </c>
      <c r="K2569" s="3">
        <v>45351</v>
      </c>
      <c r="M2569" s="8" t="str">
        <f>IFERROR(IF(I2569="Booked",VLOOKUP(K2569,'FIN CAL LOOKUP'!$A:$J,7,1),IF(I2569="Complete",VLOOKUP(J2569,'FIN CAL LOOKUP'!$A:$J,7,1),VLOOKUP(D2569,'FIN CAL LOOKUP'!$A:$J,7,1))),"Not Applicable")</f>
        <v>APR, FY24</v>
      </c>
      <c r="N2569" s="8" t="str">
        <f>IFERROR(IF(I2569="Booked",VLOOKUP(K2569,'FIN CAL LOOKUP'!$A:$J,10,1),IF(I2569="Complete",VLOOKUP(J2569,'FIN CAL LOOKUP'!$A:$J,10,1),VLOOKUP(D2569,'FIN CAL LOOKUP'!$A:$J,10,1))),"Not Applicable")</f>
        <v>Q4, FY24</v>
      </c>
    </row>
    <row r="2570" spans="1:14" x14ac:dyDescent="0.25">
      <c r="A2570" t="s">
        <v>12</v>
      </c>
      <c r="B2570" t="s">
        <v>22</v>
      </c>
      <c r="C2570" t="s">
        <v>16</v>
      </c>
      <c r="D2570" s="3">
        <v>44658</v>
      </c>
      <c r="E2570" t="s">
        <v>584</v>
      </c>
      <c r="F2570" t="s">
        <v>585</v>
      </c>
      <c r="G2570" t="s">
        <v>23</v>
      </c>
      <c r="H2570" t="s">
        <v>1368</v>
      </c>
      <c r="I2570" t="s">
        <v>17</v>
      </c>
      <c r="J2570" s="3">
        <v>45384</v>
      </c>
      <c r="K2570" s="3">
        <v>45351</v>
      </c>
      <c r="M2570" s="8" t="str">
        <f>IFERROR(IF(I2570="Booked",VLOOKUP(K2570,'FIN CAL LOOKUP'!$A:$J,7,1),IF(I2570="Complete",VLOOKUP(J2570,'FIN CAL LOOKUP'!$A:$J,7,1),VLOOKUP(D2570,'FIN CAL LOOKUP'!$A:$J,7,1))),"Not Applicable")</f>
        <v>APR, FY24</v>
      </c>
      <c r="N2570" s="8" t="str">
        <f>IFERROR(IF(I2570="Booked",VLOOKUP(K2570,'FIN CAL LOOKUP'!$A:$J,10,1),IF(I2570="Complete",VLOOKUP(J2570,'FIN CAL LOOKUP'!$A:$J,10,1),VLOOKUP(D2570,'FIN CAL LOOKUP'!$A:$J,10,1))),"Not Applicable")</f>
        <v>Q4, FY24</v>
      </c>
    </row>
    <row r="2571" spans="1:14" x14ac:dyDescent="0.25">
      <c r="A2571" t="s">
        <v>12</v>
      </c>
      <c r="B2571" t="s">
        <v>22</v>
      </c>
      <c r="C2571" t="s">
        <v>16</v>
      </c>
      <c r="D2571" s="3">
        <v>44658</v>
      </c>
      <c r="E2571" t="s">
        <v>584</v>
      </c>
      <c r="F2571" t="s">
        <v>585</v>
      </c>
      <c r="G2571" t="s">
        <v>23</v>
      </c>
      <c r="H2571" t="s">
        <v>1369</v>
      </c>
      <c r="I2571" t="s">
        <v>17</v>
      </c>
      <c r="J2571" s="3">
        <v>45527</v>
      </c>
      <c r="K2571" s="3">
        <v>45351</v>
      </c>
      <c r="M2571" s="8" t="str">
        <f>IFERROR(IF(I2571="Booked",VLOOKUP(K2571,'FIN CAL LOOKUP'!$A:$J,7,1),IF(I2571="Complete",VLOOKUP(J2571,'FIN CAL LOOKUP'!$A:$J,7,1),VLOOKUP(D2571,'FIN CAL LOOKUP'!$A:$J,7,1))),"Not Applicable")</f>
        <v>AUG, FY25</v>
      </c>
      <c r="N2571" s="8" t="str">
        <f>IFERROR(IF(I2571="Booked",VLOOKUP(K2571,'FIN CAL LOOKUP'!$A:$J,10,1),IF(I2571="Complete",VLOOKUP(J2571,'FIN CAL LOOKUP'!$A:$J,10,1),VLOOKUP(D2571,'FIN CAL LOOKUP'!$A:$J,10,1))),"Not Applicable")</f>
        <v>Q1, FY25</v>
      </c>
    </row>
    <row r="2572" spans="1:14" x14ac:dyDescent="0.25">
      <c r="A2572" t="s">
        <v>12</v>
      </c>
      <c r="B2572" t="s">
        <v>22</v>
      </c>
      <c r="C2572" t="s">
        <v>16</v>
      </c>
      <c r="D2572" s="3">
        <v>44658</v>
      </c>
      <c r="E2572" t="s">
        <v>584</v>
      </c>
      <c r="F2572" t="s">
        <v>585</v>
      </c>
      <c r="G2572" t="s">
        <v>23</v>
      </c>
      <c r="H2572" t="s">
        <v>1370</v>
      </c>
      <c r="I2572" t="s">
        <v>17</v>
      </c>
      <c r="J2572" s="3">
        <v>45527</v>
      </c>
      <c r="K2572" s="3">
        <v>45351</v>
      </c>
      <c r="M2572" s="8" t="str">
        <f>IFERROR(IF(I2572="Booked",VLOOKUP(K2572,'FIN CAL LOOKUP'!$A:$J,7,1),IF(I2572="Complete",VLOOKUP(J2572,'FIN CAL LOOKUP'!$A:$J,7,1),VLOOKUP(D2572,'FIN CAL LOOKUP'!$A:$J,7,1))),"Not Applicable")</f>
        <v>AUG, FY25</v>
      </c>
      <c r="N2572" s="8" t="str">
        <f>IFERROR(IF(I2572="Booked",VLOOKUP(K2572,'FIN CAL LOOKUP'!$A:$J,10,1),IF(I2572="Complete",VLOOKUP(J2572,'FIN CAL LOOKUP'!$A:$J,10,1),VLOOKUP(D2572,'FIN CAL LOOKUP'!$A:$J,10,1))),"Not Applicable")</f>
        <v>Q1, FY25</v>
      </c>
    </row>
    <row r="2573" spans="1:14" x14ac:dyDescent="0.25">
      <c r="A2573" t="s">
        <v>12</v>
      </c>
      <c r="B2573" t="s">
        <v>22</v>
      </c>
      <c r="C2573" t="s">
        <v>16</v>
      </c>
      <c r="D2573" s="3">
        <v>44658</v>
      </c>
      <c r="E2573" t="s">
        <v>584</v>
      </c>
      <c r="F2573" t="s">
        <v>585</v>
      </c>
      <c r="G2573" t="s">
        <v>23</v>
      </c>
      <c r="H2573" t="s">
        <v>1370</v>
      </c>
      <c r="I2573" t="s">
        <v>17</v>
      </c>
      <c r="J2573" s="3">
        <v>45551</v>
      </c>
      <c r="K2573" s="3">
        <v>45551</v>
      </c>
      <c r="M2573" s="8" t="str">
        <f>IFERROR(IF(I2573="Booked",VLOOKUP(K2573,'FIN CAL LOOKUP'!$A:$J,7,1),IF(I2573="Complete",VLOOKUP(J2573,'FIN CAL LOOKUP'!$A:$J,7,1),VLOOKUP(D2573,'FIN CAL LOOKUP'!$A:$J,7,1))),"Not Applicable")</f>
        <v>SEP, FY25</v>
      </c>
      <c r="N2573" s="8" t="str">
        <f>IFERROR(IF(I2573="Booked",VLOOKUP(K2573,'FIN CAL LOOKUP'!$A:$J,10,1),IF(I2573="Complete",VLOOKUP(J2573,'FIN CAL LOOKUP'!$A:$J,10,1),VLOOKUP(D2573,'FIN CAL LOOKUP'!$A:$J,10,1))),"Not Applicable")</f>
        <v>Q1, FY25</v>
      </c>
    </row>
    <row r="2574" spans="1:14" x14ac:dyDescent="0.25">
      <c r="A2574" t="s">
        <v>12</v>
      </c>
      <c r="B2574" t="s">
        <v>22</v>
      </c>
      <c r="C2574" t="s">
        <v>16</v>
      </c>
      <c r="D2574" s="3">
        <v>44658</v>
      </c>
      <c r="E2574" t="s">
        <v>584</v>
      </c>
      <c r="F2574" t="s">
        <v>585</v>
      </c>
      <c r="G2574" t="s">
        <v>23</v>
      </c>
      <c r="H2574" t="s">
        <v>8</v>
      </c>
      <c r="I2574" t="s">
        <v>17</v>
      </c>
      <c r="J2574" s="3">
        <v>44762</v>
      </c>
      <c r="K2574" s="3">
        <v>44635</v>
      </c>
      <c r="M2574" s="8" t="str">
        <f>IFERROR(IF(I2574="Booked",VLOOKUP(K2574,'FIN CAL LOOKUP'!$A:$J,7,1),IF(I2574="Complete",VLOOKUP(J2574,'FIN CAL LOOKUP'!$A:$J,7,1),VLOOKUP(D2574,'FIN CAL LOOKUP'!$A:$J,7,1))),"Not Applicable")</f>
        <v>JUL, FY23</v>
      </c>
      <c r="N2574" s="8" t="str">
        <f>IFERROR(IF(I2574="Booked",VLOOKUP(K2574,'FIN CAL LOOKUP'!$A:$J,10,1),IF(I2574="Complete",VLOOKUP(J2574,'FIN CAL LOOKUP'!$A:$J,10,1),VLOOKUP(D2574,'FIN CAL LOOKUP'!$A:$J,10,1))),"Not Applicable")</f>
        <v>Q1, FY23</v>
      </c>
    </row>
    <row r="2575" spans="1:14" x14ac:dyDescent="0.25">
      <c r="A2575" t="s">
        <v>12</v>
      </c>
      <c r="B2575" t="s">
        <v>22</v>
      </c>
      <c r="C2575" t="s">
        <v>16</v>
      </c>
      <c r="D2575" s="3">
        <v>44658</v>
      </c>
      <c r="E2575" t="s">
        <v>584</v>
      </c>
      <c r="F2575" t="s">
        <v>585</v>
      </c>
      <c r="G2575" t="s">
        <v>23</v>
      </c>
      <c r="H2575" t="s">
        <v>9</v>
      </c>
      <c r="I2575" t="s">
        <v>17</v>
      </c>
      <c r="J2575" s="3">
        <v>44763</v>
      </c>
      <c r="K2575" s="3">
        <v>44735</v>
      </c>
      <c r="M2575" s="8" t="str">
        <f>IFERROR(IF(I2575="Booked",VLOOKUP(K2575,'FIN CAL LOOKUP'!$A:$J,7,1),IF(I2575="Complete",VLOOKUP(J2575,'FIN CAL LOOKUP'!$A:$J,7,1),VLOOKUP(D2575,'FIN CAL LOOKUP'!$A:$J,7,1))),"Not Applicable")</f>
        <v>JUL, FY23</v>
      </c>
      <c r="N2575" s="8" t="str">
        <f>IFERROR(IF(I2575="Booked",VLOOKUP(K2575,'FIN CAL LOOKUP'!$A:$J,10,1),IF(I2575="Complete",VLOOKUP(J2575,'FIN CAL LOOKUP'!$A:$J,10,1),VLOOKUP(D2575,'FIN CAL LOOKUP'!$A:$J,10,1))),"Not Applicable")</f>
        <v>Q1, FY23</v>
      </c>
    </row>
    <row r="2576" spans="1:14" x14ac:dyDescent="0.25">
      <c r="A2576" t="s">
        <v>12</v>
      </c>
      <c r="B2576" t="s">
        <v>22</v>
      </c>
      <c r="C2576" t="s">
        <v>16</v>
      </c>
      <c r="D2576" s="3">
        <v>44658</v>
      </c>
      <c r="E2576" t="s">
        <v>584</v>
      </c>
      <c r="F2576" t="s">
        <v>585</v>
      </c>
      <c r="G2576" t="s">
        <v>23</v>
      </c>
      <c r="H2576" t="s">
        <v>10</v>
      </c>
      <c r="I2576" t="s">
        <v>17</v>
      </c>
      <c r="J2576" s="3">
        <v>44762</v>
      </c>
      <c r="K2576" s="3">
        <v>44623</v>
      </c>
      <c r="L2576" t="s">
        <v>586</v>
      </c>
      <c r="M2576" s="8" t="str">
        <f>IFERROR(IF(I2576="Booked",VLOOKUP(K2576,'FIN CAL LOOKUP'!$A:$J,7,1),IF(I2576="Complete",VLOOKUP(J2576,'FIN CAL LOOKUP'!$A:$J,7,1),VLOOKUP(D2576,'FIN CAL LOOKUP'!$A:$J,7,1))),"Not Applicable")</f>
        <v>JUL, FY23</v>
      </c>
      <c r="N2576" s="8" t="str">
        <f>IFERROR(IF(I2576="Booked",VLOOKUP(K2576,'FIN CAL LOOKUP'!$A:$J,10,1),IF(I2576="Complete",VLOOKUP(J2576,'FIN CAL LOOKUP'!$A:$J,10,1),VLOOKUP(D2576,'FIN CAL LOOKUP'!$A:$J,10,1))),"Not Applicable")</f>
        <v>Q1, FY23</v>
      </c>
    </row>
    <row r="2577" spans="1:14" x14ac:dyDescent="0.25">
      <c r="A2577" t="s">
        <v>12</v>
      </c>
      <c r="B2577" t="s">
        <v>22</v>
      </c>
      <c r="C2577" t="s">
        <v>16</v>
      </c>
      <c r="D2577" s="3">
        <v>44658</v>
      </c>
      <c r="E2577" t="s">
        <v>584</v>
      </c>
      <c r="F2577" t="s">
        <v>585</v>
      </c>
      <c r="G2577" t="s">
        <v>23</v>
      </c>
      <c r="H2577" t="s">
        <v>10</v>
      </c>
      <c r="I2577" t="s">
        <v>17</v>
      </c>
      <c r="J2577" s="3">
        <v>44784</v>
      </c>
      <c r="K2577" s="3">
        <v>44784</v>
      </c>
      <c r="L2577" t="s">
        <v>586</v>
      </c>
      <c r="M2577" s="8" t="str">
        <f>IFERROR(IF(I2577="Booked",VLOOKUP(K2577,'FIN CAL LOOKUP'!$A:$J,7,1),IF(I2577="Complete",VLOOKUP(J2577,'FIN CAL LOOKUP'!$A:$J,7,1),VLOOKUP(D2577,'FIN CAL LOOKUP'!$A:$J,7,1))),"Not Applicable")</f>
        <v>AUG, FY23</v>
      </c>
      <c r="N2577" s="8" t="str">
        <f>IFERROR(IF(I2577="Booked",VLOOKUP(K2577,'FIN CAL LOOKUP'!$A:$J,10,1),IF(I2577="Complete",VLOOKUP(J2577,'FIN CAL LOOKUP'!$A:$J,10,1),VLOOKUP(D2577,'FIN CAL LOOKUP'!$A:$J,10,1))),"Not Applicable")</f>
        <v>Q1, FY23</v>
      </c>
    </row>
    <row r="2578" spans="1:14" x14ac:dyDescent="0.25">
      <c r="A2578" t="s">
        <v>12</v>
      </c>
      <c r="B2578" t="s">
        <v>22</v>
      </c>
      <c r="C2578" t="s">
        <v>16</v>
      </c>
      <c r="D2578" s="3">
        <v>44658</v>
      </c>
      <c r="E2578" t="s">
        <v>584</v>
      </c>
      <c r="F2578" t="s">
        <v>585</v>
      </c>
      <c r="G2578" t="s">
        <v>23</v>
      </c>
      <c r="H2578" t="s">
        <v>10</v>
      </c>
      <c r="I2578" t="s">
        <v>17</v>
      </c>
      <c r="J2578" s="3">
        <v>45363</v>
      </c>
      <c r="K2578" s="3">
        <v>45363</v>
      </c>
      <c r="L2578" t="s">
        <v>586</v>
      </c>
      <c r="M2578" s="8" t="str">
        <f>IFERROR(IF(I2578="Booked",VLOOKUP(K2578,'FIN CAL LOOKUP'!$A:$J,7,1),IF(I2578="Complete",VLOOKUP(J2578,'FIN CAL LOOKUP'!$A:$J,7,1),VLOOKUP(D2578,'FIN CAL LOOKUP'!$A:$J,7,1))),"Not Applicable")</f>
        <v>MAR, FY24</v>
      </c>
      <c r="N2578" s="8" t="str">
        <f>IFERROR(IF(I2578="Booked",VLOOKUP(K2578,'FIN CAL LOOKUP'!$A:$J,10,1),IF(I2578="Complete",VLOOKUP(J2578,'FIN CAL LOOKUP'!$A:$J,10,1),VLOOKUP(D2578,'FIN CAL LOOKUP'!$A:$J,10,1))),"Not Applicable")</f>
        <v>Q3, FY24</v>
      </c>
    </row>
    <row r="2579" spans="1:14" x14ac:dyDescent="0.25">
      <c r="A2579" t="s">
        <v>12</v>
      </c>
      <c r="B2579" t="s">
        <v>22</v>
      </c>
      <c r="C2579" t="s">
        <v>16</v>
      </c>
      <c r="D2579" s="3">
        <v>44658</v>
      </c>
      <c r="E2579" t="s">
        <v>584</v>
      </c>
      <c r="F2579" t="s">
        <v>585</v>
      </c>
      <c r="G2579" t="s">
        <v>23</v>
      </c>
      <c r="H2579" t="s">
        <v>11</v>
      </c>
      <c r="I2579" t="s">
        <v>17</v>
      </c>
      <c r="J2579" s="3">
        <v>44762</v>
      </c>
      <c r="K2579" s="3">
        <v>44623</v>
      </c>
      <c r="M2579" s="8" t="str">
        <f>IFERROR(IF(I2579="Booked",VLOOKUP(K2579,'FIN CAL LOOKUP'!$A:$J,7,1),IF(I2579="Complete",VLOOKUP(J2579,'FIN CAL LOOKUP'!$A:$J,7,1),VLOOKUP(D2579,'FIN CAL LOOKUP'!$A:$J,7,1))),"Not Applicable")</f>
        <v>JUL, FY23</v>
      </c>
      <c r="N2579" s="8" t="str">
        <f>IFERROR(IF(I2579="Booked",VLOOKUP(K2579,'FIN CAL LOOKUP'!$A:$J,10,1),IF(I2579="Complete",VLOOKUP(J2579,'FIN CAL LOOKUP'!$A:$J,10,1),VLOOKUP(D2579,'FIN CAL LOOKUP'!$A:$J,10,1))),"Not Applicable")</f>
        <v>Q1, FY23</v>
      </c>
    </row>
    <row r="2580" spans="1:14" x14ac:dyDescent="0.25">
      <c r="A2580" t="s">
        <v>24</v>
      </c>
      <c r="B2580" t="s">
        <v>1422</v>
      </c>
      <c r="C2580" t="s">
        <v>16</v>
      </c>
      <c r="D2580" s="3">
        <v>44655</v>
      </c>
      <c r="E2580" t="s">
        <v>152</v>
      </c>
      <c r="F2580" t="s">
        <v>587</v>
      </c>
      <c r="G2580" t="s">
        <v>588</v>
      </c>
      <c r="H2580" t="s">
        <v>4</v>
      </c>
      <c r="I2580" t="s">
        <v>17</v>
      </c>
      <c r="J2580" s="3">
        <v>44832</v>
      </c>
      <c r="K2580" s="3">
        <v>44824</v>
      </c>
      <c r="M2580" s="8" t="str">
        <f>IFERROR(IF(I2580="Booked",VLOOKUP(K2580,'FIN CAL LOOKUP'!$A:$J,7,1),IF(I2580="Complete",VLOOKUP(J2580,'FIN CAL LOOKUP'!$A:$J,7,1),VLOOKUP(D2580,'FIN CAL LOOKUP'!$A:$J,7,1))),"Not Applicable")</f>
        <v>OCT, FY23</v>
      </c>
      <c r="N2580" s="8" t="str">
        <f>IFERROR(IF(I2580="Booked",VLOOKUP(K2580,'FIN CAL LOOKUP'!$A:$J,10,1),IF(I2580="Complete",VLOOKUP(J2580,'FIN CAL LOOKUP'!$A:$J,10,1),VLOOKUP(D2580,'FIN CAL LOOKUP'!$A:$J,10,1))),"Not Applicable")</f>
        <v>Q2, FY23</v>
      </c>
    </row>
    <row r="2581" spans="1:14" x14ac:dyDescent="0.25">
      <c r="A2581" t="s">
        <v>24</v>
      </c>
      <c r="B2581" t="s">
        <v>1422</v>
      </c>
      <c r="C2581" t="s">
        <v>16</v>
      </c>
      <c r="D2581" s="3">
        <v>44655</v>
      </c>
      <c r="E2581" t="s">
        <v>152</v>
      </c>
      <c r="F2581" t="s">
        <v>587</v>
      </c>
      <c r="G2581" t="s">
        <v>588</v>
      </c>
      <c r="H2581" t="s">
        <v>7</v>
      </c>
      <c r="I2581" t="s">
        <v>17</v>
      </c>
      <c r="J2581" s="3">
        <v>44839</v>
      </c>
      <c r="K2581" s="3">
        <v>44824</v>
      </c>
      <c r="M2581" s="8" t="str">
        <f>IFERROR(IF(I2581="Booked",VLOOKUP(K2581,'FIN CAL LOOKUP'!$A:$J,7,1),IF(I2581="Complete",VLOOKUP(J2581,'FIN CAL LOOKUP'!$A:$J,7,1),VLOOKUP(D2581,'FIN CAL LOOKUP'!$A:$J,7,1))),"Not Applicable")</f>
        <v>OCT, FY23</v>
      </c>
      <c r="N2581" s="8" t="str">
        <f>IFERROR(IF(I2581="Booked",VLOOKUP(K2581,'FIN CAL LOOKUP'!$A:$J,10,1),IF(I2581="Complete",VLOOKUP(J2581,'FIN CAL LOOKUP'!$A:$J,10,1),VLOOKUP(D2581,'FIN CAL LOOKUP'!$A:$J,10,1))),"Not Applicable")</f>
        <v>Q2, FY23</v>
      </c>
    </row>
    <row r="2582" spans="1:14" x14ac:dyDescent="0.25">
      <c r="A2582" t="s">
        <v>24</v>
      </c>
      <c r="B2582" t="s">
        <v>1422</v>
      </c>
      <c r="C2582" t="s">
        <v>16</v>
      </c>
      <c r="D2582" s="3">
        <v>44655</v>
      </c>
      <c r="E2582" t="s">
        <v>152</v>
      </c>
      <c r="F2582" t="s">
        <v>587</v>
      </c>
      <c r="G2582" t="s">
        <v>588</v>
      </c>
      <c r="H2582" t="s">
        <v>1366</v>
      </c>
      <c r="I2582" t="s">
        <v>17</v>
      </c>
      <c r="J2582" s="3">
        <v>45390</v>
      </c>
      <c r="K2582" s="3">
        <v>45351</v>
      </c>
      <c r="M2582" s="8" t="str">
        <f>IFERROR(IF(I2582="Booked",VLOOKUP(K2582,'FIN CAL LOOKUP'!$A:$J,7,1),IF(I2582="Complete",VLOOKUP(J2582,'FIN CAL LOOKUP'!$A:$J,7,1),VLOOKUP(D2582,'FIN CAL LOOKUP'!$A:$J,7,1))),"Not Applicable")</f>
        <v>APR, FY24</v>
      </c>
      <c r="N2582" s="8" t="str">
        <f>IFERROR(IF(I2582="Booked",VLOOKUP(K2582,'FIN CAL LOOKUP'!$A:$J,10,1),IF(I2582="Complete",VLOOKUP(J2582,'FIN CAL LOOKUP'!$A:$J,10,1),VLOOKUP(D2582,'FIN CAL LOOKUP'!$A:$J,10,1))),"Not Applicable")</f>
        <v>Q4, FY24</v>
      </c>
    </row>
    <row r="2583" spans="1:14" x14ac:dyDescent="0.25">
      <c r="A2583" t="s">
        <v>24</v>
      </c>
      <c r="B2583" t="s">
        <v>1422</v>
      </c>
      <c r="C2583" t="s">
        <v>16</v>
      </c>
      <c r="D2583" s="3">
        <v>44655</v>
      </c>
      <c r="E2583" t="s">
        <v>152</v>
      </c>
      <c r="F2583" t="s">
        <v>587</v>
      </c>
      <c r="G2583" t="s">
        <v>588</v>
      </c>
      <c r="H2583" t="s">
        <v>1367</v>
      </c>
      <c r="I2583" t="s">
        <v>17</v>
      </c>
      <c r="J2583" s="3">
        <v>45390</v>
      </c>
      <c r="K2583" s="3">
        <v>45351</v>
      </c>
      <c r="M2583" s="8" t="str">
        <f>IFERROR(IF(I2583="Booked",VLOOKUP(K2583,'FIN CAL LOOKUP'!$A:$J,7,1),IF(I2583="Complete",VLOOKUP(J2583,'FIN CAL LOOKUP'!$A:$J,7,1),VLOOKUP(D2583,'FIN CAL LOOKUP'!$A:$J,7,1))),"Not Applicable")</f>
        <v>APR, FY24</v>
      </c>
      <c r="N2583" s="8" t="str">
        <f>IFERROR(IF(I2583="Booked",VLOOKUP(K2583,'FIN CAL LOOKUP'!$A:$J,10,1),IF(I2583="Complete",VLOOKUP(J2583,'FIN CAL LOOKUP'!$A:$J,10,1),VLOOKUP(D2583,'FIN CAL LOOKUP'!$A:$J,10,1))),"Not Applicable")</f>
        <v>Q4, FY24</v>
      </c>
    </row>
    <row r="2584" spans="1:14" x14ac:dyDescent="0.25">
      <c r="A2584" t="s">
        <v>24</v>
      </c>
      <c r="B2584" t="s">
        <v>1422</v>
      </c>
      <c r="C2584" t="s">
        <v>16</v>
      </c>
      <c r="D2584" s="3">
        <v>44655</v>
      </c>
      <c r="E2584" t="s">
        <v>152</v>
      </c>
      <c r="F2584" t="s">
        <v>587</v>
      </c>
      <c r="G2584" t="s">
        <v>588</v>
      </c>
      <c r="H2584" t="s">
        <v>1368</v>
      </c>
      <c r="I2584" t="s">
        <v>17</v>
      </c>
      <c r="J2584" s="3">
        <v>45390</v>
      </c>
      <c r="K2584" s="3">
        <v>45351</v>
      </c>
      <c r="M2584" s="8" t="str">
        <f>IFERROR(IF(I2584="Booked",VLOOKUP(K2584,'FIN CAL LOOKUP'!$A:$J,7,1),IF(I2584="Complete",VLOOKUP(J2584,'FIN CAL LOOKUP'!$A:$J,7,1),VLOOKUP(D2584,'FIN CAL LOOKUP'!$A:$J,7,1))),"Not Applicable")</f>
        <v>APR, FY24</v>
      </c>
      <c r="N2584" s="8" t="str">
        <f>IFERROR(IF(I2584="Booked",VLOOKUP(K2584,'FIN CAL LOOKUP'!$A:$J,10,1),IF(I2584="Complete",VLOOKUP(J2584,'FIN CAL LOOKUP'!$A:$J,10,1),VLOOKUP(D2584,'FIN CAL LOOKUP'!$A:$J,10,1))),"Not Applicable")</f>
        <v>Q4, FY24</v>
      </c>
    </row>
    <row r="2585" spans="1:14" x14ac:dyDescent="0.25">
      <c r="A2585" t="s">
        <v>24</v>
      </c>
      <c r="B2585" t="s">
        <v>1422</v>
      </c>
      <c r="C2585" t="s">
        <v>16</v>
      </c>
      <c r="D2585" s="3">
        <v>44655</v>
      </c>
      <c r="E2585" t="s">
        <v>152</v>
      </c>
      <c r="F2585" t="s">
        <v>587</v>
      </c>
      <c r="G2585" t="s">
        <v>588</v>
      </c>
      <c r="H2585" t="s">
        <v>1369</v>
      </c>
      <c r="I2585" t="s">
        <v>17</v>
      </c>
      <c r="J2585" s="3">
        <v>45390</v>
      </c>
      <c r="K2585" s="3">
        <v>45351</v>
      </c>
      <c r="M2585" s="8" t="str">
        <f>IFERROR(IF(I2585="Booked",VLOOKUP(K2585,'FIN CAL LOOKUP'!$A:$J,7,1),IF(I2585="Complete",VLOOKUP(J2585,'FIN CAL LOOKUP'!$A:$J,7,1),VLOOKUP(D2585,'FIN CAL LOOKUP'!$A:$J,7,1))),"Not Applicable")</f>
        <v>APR, FY24</v>
      </c>
      <c r="N2585" s="8" t="str">
        <f>IFERROR(IF(I2585="Booked",VLOOKUP(K2585,'FIN CAL LOOKUP'!$A:$J,10,1),IF(I2585="Complete",VLOOKUP(J2585,'FIN CAL LOOKUP'!$A:$J,10,1),VLOOKUP(D2585,'FIN CAL LOOKUP'!$A:$J,10,1))),"Not Applicable")</f>
        <v>Q4, FY24</v>
      </c>
    </row>
    <row r="2586" spans="1:14" x14ac:dyDescent="0.25">
      <c r="A2586" t="s">
        <v>24</v>
      </c>
      <c r="B2586" t="s">
        <v>1422</v>
      </c>
      <c r="C2586" t="s">
        <v>16</v>
      </c>
      <c r="D2586" s="3">
        <v>44655</v>
      </c>
      <c r="E2586" t="s">
        <v>152</v>
      </c>
      <c r="F2586" t="s">
        <v>587</v>
      </c>
      <c r="G2586" t="s">
        <v>588</v>
      </c>
      <c r="H2586" t="s">
        <v>1370</v>
      </c>
      <c r="I2586" t="s">
        <v>17</v>
      </c>
      <c r="J2586" s="3">
        <v>45390</v>
      </c>
      <c r="K2586" s="3">
        <v>45351</v>
      </c>
      <c r="M2586" s="8" t="str">
        <f>IFERROR(IF(I2586="Booked",VLOOKUP(K2586,'FIN CAL LOOKUP'!$A:$J,7,1),IF(I2586="Complete",VLOOKUP(J2586,'FIN CAL LOOKUP'!$A:$J,7,1),VLOOKUP(D2586,'FIN CAL LOOKUP'!$A:$J,7,1))),"Not Applicable")</f>
        <v>APR, FY24</v>
      </c>
      <c r="N2586" s="8" t="str">
        <f>IFERROR(IF(I2586="Booked",VLOOKUP(K2586,'FIN CAL LOOKUP'!$A:$J,10,1),IF(I2586="Complete",VLOOKUP(J2586,'FIN CAL LOOKUP'!$A:$J,10,1),VLOOKUP(D2586,'FIN CAL LOOKUP'!$A:$J,10,1))),"Not Applicable")</f>
        <v>Q4, FY24</v>
      </c>
    </row>
    <row r="2587" spans="1:14" x14ac:dyDescent="0.25">
      <c r="A2587" t="s">
        <v>24</v>
      </c>
      <c r="B2587" t="s">
        <v>1422</v>
      </c>
      <c r="C2587" t="s">
        <v>16</v>
      </c>
      <c r="D2587" s="3">
        <v>44655</v>
      </c>
      <c r="E2587" t="s">
        <v>152</v>
      </c>
      <c r="F2587" t="s">
        <v>587</v>
      </c>
      <c r="G2587" t="s">
        <v>588</v>
      </c>
      <c r="H2587" t="s">
        <v>8</v>
      </c>
      <c r="I2587" t="s">
        <v>17</v>
      </c>
      <c r="J2587" s="3">
        <v>44685</v>
      </c>
      <c r="K2587" s="3">
        <v>44636</v>
      </c>
      <c r="M2587" s="8" t="str">
        <f>IFERROR(IF(I2587="Booked",VLOOKUP(K2587,'FIN CAL LOOKUP'!$A:$J,7,1),IF(I2587="Complete",VLOOKUP(J2587,'FIN CAL LOOKUP'!$A:$J,7,1),VLOOKUP(D2587,'FIN CAL LOOKUP'!$A:$J,7,1))),"Not Applicable")</f>
        <v>MAY, FY22</v>
      </c>
      <c r="N2587" s="8" t="str">
        <f>IFERROR(IF(I2587="Booked",VLOOKUP(K2587,'FIN CAL LOOKUP'!$A:$J,10,1),IF(I2587="Complete",VLOOKUP(J2587,'FIN CAL LOOKUP'!$A:$J,10,1),VLOOKUP(D2587,'FIN CAL LOOKUP'!$A:$J,10,1))),"Not Applicable")</f>
        <v>Q4, FY22</v>
      </c>
    </row>
    <row r="2588" spans="1:14" x14ac:dyDescent="0.25">
      <c r="A2588" t="s">
        <v>24</v>
      </c>
      <c r="B2588" t="s">
        <v>1422</v>
      </c>
      <c r="C2588" t="s">
        <v>16</v>
      </c>
      <c r="D2588" s="3">
        <v>44655</v>
      </c>
      <c r="E2588" t="s">
        <v>152</v>
      </c>
      <c r="F2588" t="s">
        <v>587</v>
      </c>
      <c r="G2588" t="s">
        <v>588</v>
      </c>
      <c r="H2588" t="s">
        <v>9</v>
      </c>
      <c r="I2588" t="s">
        <v>17</v>
      </c>
      <c r="J2588" s="3">
        <v>44839</v>
      </c>
      <c r="K2588" s="3">
        <v>44735</v>
      </c>
      <c r="M2588" s="8" t="str">
        <f>IFERROR(IF(I2588="Booked",VLOOKUP(K2588,'FIN CAL LOOKUP'!$A:$J,7,1),IF(I2588="Complete",VLOOKUP(J2588,'FIN CAL LOOKUP'!$A:$J,7,1),VLOOKUP(D2588,'FIN CAL LOOKUP'!$A:$J,7,1))),"Not Applicable")</f>
        <v>OCT, FY23</v>
      </c>
      <c r="N2588" s="8" t="str">
        <f>IFERROR(IF(I2588="Booked",VLOOKUP(K2588,'FIN CAL LOOKUP'!$A:$J,10,1),IF(I2588="Complete",VLOOKUP(J2588,'FIN CAL LOOKUP'!$A:$J,10,1),VLOOKUP(D2588,'FIN CAL LOOKUP'!$A:$J,10,1))),"Not Applicable")</f>
        <v>Q2, FY23</v>
      </c>
    </row>
    <row r="2589" spans="1:14" x14ac:dyDescent="0.25">
      <c r="A2589" t="s">
        <v>24</v>
      </c>
      <c r="B2589" t="s">
        <v>1422</v>
      </c>
      <c r="C2589" t="s">
        <v>16</v>
      </c>
      <c r="D2589" s="3">
        <v>44655</v>
      </c>
      <c r="E2589" t="s">
        <v>152</v>
      </c>
      <c r="F2589" t="s">
        <v>587</v>
      </c>
      <c r="G2589" t="s">
        <v>588</v>
      </c>
      <c r="H2589" t="s">
        <v>10</v>
      </c>
      <c r="I2589" t="s">
        <v>17</v>
      </c>
      <c r="J2589" s="3">
        <v>44685</v>
      </c>
      <c r="K2589" s="3">
        <v>44636</v>
      </c>
      <c r="M2589" s="8" t="str">
        <f>IFERROR(IF(I2589="Booked",VLOOKUP(K2589,'FIN CAL LOOKUP'!$A:$J,7,1),IF(I2589="Complete",VLOOKUP(J2589,'FIN CAL LOOKUP'!$A:$J,7,1),VLOOKUP(D2589,'FIN CAL LOOKUP'!$A:$J,7,1))),"Not Applicable")</f>
        <v>MAY, FY22</v>
      </c>
      <c r="N2589" s="8" t="str">
        <f>IFERROR(IF(I2589="Booked",VLOOKUP(K2589,'FIN CAL LOOKUP'!$A:$J,10,1),IF(I2589="Complete",VLOOKUP(J2589,'FIN CAL LOOKUP'!$A:$J,10,1),VLOOKUP(D2589,'FIN CAL LOOKUP'!$A:$J,10,1))),"Not Applicable")</f>
        <v>Q4, FY22</v>
      </c>
    </row>
    <row r="2590" spans="1:14" x14ac:dyDescent="0.25">
      <c r="A2590" t="s">
        <v>24</v>
      </c>
      <c r="B2590" t="s">
        <v>1422</v>
      </c>
      <c r="C2590" t="s">
        <v>16</v>
      </c>
      <c r="D2590" s="3">
        <v>44655</v>
      </c>
      <c r="E2590" t="s">
        <v>152</v>
      </c>
      <c r="F2590" t="s">
        <v>587</v>
      </c>
      <c r="G2590" t="s">
        <v>588</v>
      </c>
      <c r="H2590" t="s">
        <v>10</v>
      </c>
      <c r="I2590" t="s">
        <v>17</v>
      </c>
      <c r="J2590" s="3">
        <v>44818</v>
      </c>
      <c r="K2590" s="3">
        <v>44818</v>
      </c>
      <c r="M2590" s="8" t="str">
        <f>IFERROR(IF(I2590="Booked",VLOOKUP(K2590,'FIN CAL LOOKUP'!$A:$J,7,1),IF(I2590="Complete",VLOOKUP(J2590,'FIN CAL LOOKUP'!$A:$J,7,1),VLOOKUP(D2590,'FIN CAL LOOKUP'!$A:$J,7,1))),"Not Applicable")</f>
        <v>SEP, FY23</v>
      </c>
      <c r="N2590" s="8" t="str">
        <f>IFERROR(IF(I2590="Booked",VLOOKUP(K2590,'FIN CAL LOOKUP'!$A:$J,10,1),IF(I2590="Complete",VLOOKUP(J2590,'FIN CAL LOOKUP'!$A:$J,10,1),VLOOKUP(D2590,'FIN CAL LOOKUP'!$A:$J,10,1))),"Not Applicable")</f>
        <v>Q1, FY23</v>
      </c>
    </row>
    <row r="2591" spans="1:14" x14ac:dyDescent="0.25">
      <c r="A2591" t="s">
        <v>24</v>
      </c>
      <c r="B2591" t="s">
        <v>1422</v>
      </c>
      <c r="C2591" t="s">
        <v>16</v>
      </c>
      <c r="D2591" s="3">
        <v>44655</v>
      </c>
      <c r="E2591" t="s">
        <v>152</v>
      </c>
      <c r="F2591" t="s">
        <v>587</v>
      </c>
      <c r="G2591" t="s">
        <v>588</v>
      </c>
      <c r="H2591" t="s">
        <v>11</v>
      </c>
      <c r="I2591" t="s">
        <v>17</v>
      </c>
      <c r="J2591" s="3">
        <v>44685</v>
      </c>
      <c r="K2591" s="3">
        <v>44636</v>
      </c>
      <c r="M2591" s="8" t="str">
        <f>IFERROR(IF(I2591="Booked",VLOOKUP(K2591,'FIN CAL LOOKUP'!$A:$J,7,1),IF(I2591="Complete",VLOOKUP(J2591,'FIN CAL LOOKUP'!$A:$J,7,1),VLOOKUP(D2591,'FIN CAL LOOKUP'!$A:$J,7,1))),"Not Applicable")</f>
        <v>MAY, FY22</v>
      </c>
      <c r="N2591" s="8" t="str">
        <f>IFERROR(IF(I2591="Booked",VLOOKUP(K2591,'FIN CAL LOOKUP'!$A:$J,10,1),IF(I2591="Complete",VLOOKUP(J2591,'FIN CAL LOOKUP'!$A:$J,10,1),VLOOKUP(D2591,'FIN CAL LOOKUP'!$A:$J,10,1))),"Not Applicable")</f>
        <v>Q4, FY22</v>
      </c>
    </row>
    <row r="2592" spans="1:14" x14ac:dyDescent="0.25">
      <c r="A2592" t="s">
        <v>12</v>
      </c>
      <c r="B2592" t="s">
        <v>22</v>
      </c>
      <c r="C2592" t="s">
        <v>16</v>
      </c>
      <c r="D2592" s="3">
        <v>44655</v>
      </c>
      <c r="E2592" t="s">
        <v>589</v>
      </c>
      <c r="F2592" t="s">
        <v>590</v>
      </c>
      <c r="G2592" t="s">
        <v>591</v>
      </c>
      <c r="H2592" t="s">
        <v>4</v>
      </c>
      <c r="I2592" t="s">
        <v>17</v>
      </c>
      <c r="J2592" s="3">
        <v>44890</v>
      </c>
      <c r="K2592" s="3">
        <v>44824</v>
      </c>
      <c r="L2592" t="s">
        <v>592</v>
      </c>
      <c r="M2592" s="8" t="str">
        <f>IFERROR(IF(I2592="Booked",VLOOKUP(K2592,'FIN CAL LOOKUP'!$A:$J,7,1),IF(I2592="Complete",VLOOKUP(J2592,'FIN CAL LOOKUP'!$A:$J,7,1),VLOOKUP(D2592,'FIN CAL LOOKUP'!$A:$J,7,1))),"Not Applicable")</f>
        <v>NOV, FY23</v>
      </c>
      <c r="N2592" s="8" t="str">
        <f>IFERROR(IF(I2592="Booked",VLOOKUP(K2592,'FIN CAL LOOKUP'!$A:$J,10,1),IF(I2592="Complete",VLOOKUP(J2592,'FIN CAL LOOKUP'!$A:$J,10,1),VLOOKUP(D2592,'FIN CAL LOOKUP'!$A:$J,10,1))),"Not Applicable")</f>
        <v>Q2, FY23</v>
      </c>
    </row>
    <row r="2593" spans="1:14" x14ac:dyDescent="0.25">
      <c r="A2593" t="s">
        <v>12</v>
      </c>
      <c r="B2593" t="s">
        <v>22</v>
      </c>
      <c r="C2593" t="s">
        <v>16</v>
      </c>
      <c r="D2593" s="3">
        <v>44655</v>
      </c>
      <c r="E2593" t="s">
        <v>589</v>
      </c>
      <c r="F2593" t="s">
        <v>590</v>
      </c>
      <c r="G2593" t="s">
        <v>591</v>
      </c>
      <c r="H2593" t="s">
        <v>7</v>
      </c>
      <c r="I2593" t="s">
        <v>17</v>
      </c>
      <c r="J2593" s="3">
        <v>44893</v>
      </c>
      <c r="K2593" s="3">
        <v>44824</v>
      </c>
      <c r="L2593" t="s">
        <v>593</v>
      </c>
      <c r="M2593" s="8" t="str">
        <f>IFERROR(IF(I2593="Booked",VLOOKUP(K2593,'FIN CAL LOOKUP'!$A:$J,7,1),IF(I2593="Complete",VLOOKUP(J2593,'FIN CAL LOOKUP'!$A:$J,7,1),VLOOKUP(D2593,'FIN CAL LOOKUP'!$A:$J,7,1))),"Not Applicable")</f>
        <v>DEC, FY23</v>
      </c>
      <c r="N2593" s="8" t="str">
        <f>IFERROR(IF(I2593="Booked",VLOOKUP(K2593,'FIN CAL LOOKUP'!$A:$J,10,1),IF(I2593="Complete",VLOOKUP(J2593,'FIN CAL LOOKUP'!$A:$J,10,1),VLOOKUP(D2593,'FIN CAL LOOKUP'!$A:$J,10,1))),"Not Applicable")</f>
        <v>Q2, FY23</v>
      </c>
    </row>
    <row r="2594" spans="1:14" x14ac:dyDescent="0.25">
      <c r="A2594" t="s">
        <v>12</v>
      </c>
      <c r="B2594" t="s">
        <v>22</v>
      </c>
      <c r="C2594" t="s">
        <v>16</v>
      </c>
      <c r="D2594" s="3">
        <v>44655</v>
      </c>
      <c r="E2594" t="s">
        <v>589</v>
      </c>
      <c r="F2594" t="s">
        <v>590</v>
      </c>
      <c r="G2594" t="s">
        <v>591</v>
      </c>
      <c r="H2594" t="s">
        <v>1366</v>
      </c>
      <c r="I2594" t="s">
        <v>5</v>
      </c>
      <c r="J2594" s="3"/>
      <c r="K2594" s="3">
        <v>45351</v>
      </c>
      <c r="M2594" s="8" t="str">
        <f>IFERROR(IF(I2594="Booked",VLOOKUP(K2594,'FIN CAL LOOKUP'!$A:$J,7,1),IF(I2594="Complete",VLOOKUP(J2594,'FIN CAL LOOKUP'!$A:$J,7,1),VLOOKUP(D2594,'FIN CAL LOOKUP'!$A:$J,7,1))),"Not Applicable")</f>
        <v>MAR, FY24</v>
      </c>
      <c r="N2594" s="8" t="str">
        <f>IFERROR(IF(I2594="Booked",VLOOKUP(K2594,'FIN CAL LOOKUP'!$A:$J,10,1),IF(I2594="Complete",VLOOKUP(J2594,'FIN CAL LOOKUP'!$A:$J,10,1),VLOOKUP(D2594,'FIN CAL LOOKUP'!$A:$J,10,1))),"Not Applicable")</f>
        <v>Q3, FY24</v>
      </c>
    </row>
    <row r="2595" spans="1:14" x14ac:dyDescent="0.25">
      <c r="A2595" t="s">
        <v>12</v>
      </c>
      <c r="B2595" t="s">
        <v>22</v>
      </c>
      <c r="C2595" t="s">
        <v>16</v>
      </c>
      <c r="D2595" s="3">
        <v>44655</v>
      </c>
      <c r="E2595" t="s">
        <v>589</v>
      </c>
      <c r="F2595" t="s">
        <v>590</v>
      </c>
      <c r="G2595" t="s">
        <v>591</v>
      </c>
      <c r="H2595" t="s">
        <v>1367</v>
      </c>
      <c r="I2595" t="s">
        <v>5</v>
      </c>
      <c r="J2595" s="3"/>
      <c r="K2595" s="3">
        <v>45351</v>
      </c>
      <c r="M2595" s="8" t="str">
        <f>IFERROR(IF(I2595="Booked",VLOOKUP(K2595,'FIN CAL LOOKUP'!$A:$J,7,1),IF(I2595="Complete",VLOOKUP(J2595,'FIN CAL LOOKUP'!$A:$J,7,1),VLOOKUP(D2595,'FIN CAL LOOKUP'!$A:$J,7,1))),"Not Applicable")</f>
        <v>MAR, FY24</v>
      </c>
      <c r="N2595" s="8" t="str">
        <f>IFERROR(IF(I2595="Booked",VLOOKUP(K2595,'FIN CAL LOOKUP'!$A:$J,10,1),IF(I2595="Complete",VLOOKUP(J2595,'FIN CAL LOOKUP'!$A:$J,10,1),VLOOKUP(D2595,'FIN CAL LOOKUP'!$A:$J,10,1))),"Not Applicable")</f>
        <v>Q3, FY24</v>
      </c>
    </row>
    <row r="2596" spans="1:14" x14ac:dyDescent="0.25">
      <c r="A2596" t="s">
        <v>12</v>
      </c>
      <c r="B2596" t="s">
        <v>22</v>
      </c>
      <c r="C2596" t="s">
        <v>16</v>
      </c>
      <c r="D2596" s="3">
        <v>44655</v>
      </c>
      <c r="E2596" t="s">
        <v>589</v>
      </c>
      <c r="F2596" t="s">
        <v>590</v>
      </c>
      <c r="G2596" t="s">
        <v>591</v>
      </c>
      <c r="H2596" t="s">
        <v>1368</v>
      </c>
      <c r="I2596" t="s">
        <v>5</v>
      </c>
      <c r="J2596" s="3"/>
      <c r="K2596" s="3">
        <v>45351</v>
      </c>
      <c r="M2596" s="8" t="str">
        <f>IFERROR(IF(I2596="Booked",VLOOKUP(K2596,'FIN CAL LOOKUP'!$A:$J,7,1),IF(I2596="Complete",VLOOKUP(J2596,'FIN CAL LOOKUP'!$A:$J,7,1),VLOOKUP(D2596,'FIN CAL LOOKUP'!$A:$J,7,1))),"Not Applicable")</f>
        <v>MAR, FY24</v>
      </c>
      <c r="N2596" s="8" t="str">
        <f>IFERROR(IF(I2596="Booked",VLOOKUP(K2596,'FIN CAL LOOKUP'!$A:$J,10,1),IF(I2596="Complete",VLOOKUP(J2596,'FIN CAL LOOKUP'!$A:$J,10,1),VLOOKUP(D2596,'FIN CAL LOOKUP'!$A:$J,10,1))),"Not Applicable")</f>
        <v>Q3, FY24</v>
      </c>
    </row>
    <row r="2597" spans="1:14" x14ac:dyDescent="0.25">
      <c r="A2597" t="s">
        <v>12</v>
      </c>
      <c r="B2597" t="s">
        <v>22</v>
      </c>
      <c r="C2597" t="s">
        <v>16</v>
      </c>
      <c r="D2597" s="3">
        <v>44655</v>
      </c>
      <c r="E2597" t="s">
        <v>589</v>
      </c>
      <c r="F2597" t="s">
        <v>590</v>
      </c>
      <c r="G2597" t="s">
        <v>591</v>
      </c>
      <c r="H2597" t="s">
        <v>1369</v>
      </c>
      <c r="I2597" t="s">
        <v>18</v>
      </c>
      <c r="J2597" s="3"/>
      <c r="K2597" s="3">
        <v>45351</v>
      </c>
      <c r="M2597" s="8" t="str">
        <f>IFERROR(IF(I2597="Booked",VLOOKUP(K2597,'FIN CAL LOOKUP'!$A:$J,7,1),IF(I2597="Complete",VLOOKUP(J2597,'FIN CAL LOOKUP'!$A:$J,7,1),VLOOKUP(D2597,'FIN CAL LOOKUP'!$A:$J,7,1))),"Not Applicable")</f>
        <v>APR, FY22</v>
      </c>
      <c r="N2597" s="8" t="str">
        <f>IFERROR(IF(I2597="Booked",VLOOKUP(K2597,'FIN CAL LOOKUP'!$A:$J,10,1),IF(I2597="Complete",VLOOKUP(J2597,'FIN CAL LOOKUP'!$A:$J,10,1),VLOOKUP(D2597,'FIN CAL LOOKUP'!$A:$J,10,1))),"Not Applicable")</f>
        <v>Q4, FY22</v>
      </c>
    </row>
    <row r="2598" spans="1:14" x14ac:dyDescent="0.25">
      <c r="A2598" t="s">
        <v>12</v>
      </c>
      <c r="B2598" t="s">
        <v>22</v>
      </c>
      <c r="C2598" t="s">
        <v>16</v>
      </c>
      <c r="D2598" s="3">
        <v>44655</v>
      </c>
      <c r="E2598" t="s">
        <v>589</v>
      </c>
      <c r="F2598" t="s">
        <v>590</v>
      </c>
      <c r="G2598" t="s">
        <v>591</v>
      </c>
      <c r="H2598" t="s">
        <v>1370</v>
      </c>
      <c r="I2598" t="s">
        <v>18</v>
      </c>
      <c r="J2598" s="3"/>
      <c r="K2598" s="3">
        <v>45351</v>
      </c>
      <c r="M2598" s="8" t="str">
        <f>IFERROR(IF(I2598="Booked",VLOOKUP(K2598,'FIN CAL LOOKUP'!$A:$J,7,1),IF(I2598="Complete",VLOOKUP(J2598,'FIN CAL LOOKUP'!$A:$J,7,1),VLOOKUP(D2598,'FIN CAL LOOKUP'!$A:$J,7,1))),"Not Applicable")</f>
        <v>APR, FY22</v>
      </c>
      <c r="N2598" s="8" t="str">
        <f>IFERROR(IF(I2598="Booked",VLOOKUP(K2598,'FIN CAL LOOKUP'!$A:$J,10,1),IF(I2598="Complete",VLOOKUP(J2598,'FIN CAL LOOKUP'!$A:$J,10,1),VLOOKUP(D2598,'FIN CAL LOOKUP'!$A:$J,10,1))),"Not Applicable")</f>
        <v>Q4, FY22</v>
      </c>
    </row>
    <row r="2599" spans="1:14" x14ac:dyDescent="0.25">
      <c r="A2599" t="s">
        <v>12</v>
      </c>
      <c r="B2599" t="s">
        <v>22</v>
      </c>
      <c r="C2599" t="s">
        <v>16</v>
      </c>
      <c r="D2599" s="3">
        <v>44655</v>
      </c>
      <c r="E2599" t="s">
        <v>589</v>
      </c>
      <c r="F2599" t="s">
        <v>590</v>
      </c>
      <c r="G2599" t="s">
        <v>591</v>
      </c>
      <c r="H2599" t="s">
        <v>8</v>
      </c>
      <c r="I2599" t="s">
        <v>17</v>
      </c>
      <c r="J2599" s="3">
        <v>44776</v>
      </c>
      <c r="K2599" s="3">
        <v>44646</v>
      </c>
      <c r="M2599" s="8" t="str">
        <f>IFERROR(IF(I2599="Booked",VLOOKUP(K2599,'FIN CAL LOOKUP'!$A:$J,7,1),IF(I2599="Complete",VLOOKUP(J2599,'FIN CAL LOOKUP'!$A:$J,7,1),VLOOKUP(D2599,'FIN CAL LOOKUP'!$A:$J,7,1))),"Not Applicable")</f>
        <v>AUG, FY23</v>
      </c>
      <c r="N2599" s="8" t="str">
        <f>IFERROR(IF(I2599="Booked",VLOOKUP(K2599,'FIN CAL LOOKUP'!$A:$J,10,1),IF(I2599="Complete",VLOOKUP(J2599,'FIN CAL LOOKUP'!$A:$J,10,1),VLOOKUP(D2599,'FIN CAL LOOKUP'!$A:$J,10,1))),"Not Applicable")</f>
        <v>Q1, FY23</v>
      </c>
    </row>
    <row r="2600" spans="1:14" x14ac:dyDescent="0.25">
      <c r="A2600" t="s">
        <v>12</v>
      </c>
      <c r="B2600" t="s">
        <v>22</v>
      </c>
      <c r="C2600" t="s">
        <v>16</v>
      </c>
      <c r="D2600" s="3">
        <v>44655</v>
      </c>
      <c r="E2600" t="s">
        <v>589</v>
      </c>
      <c r="F2600" t="s">
        <v>590</v>
      </c>
      <c r="G2600" t="s">
        <v>591</v>
      </c>
      <c r="H2600" t="s">
        <v>9</v>
      </c>
      <c r="I2600" t="s">
        <v>17</v>
      </c>
      <c r="J2600" s="3">
        <v>44776</v>
      </c>
      <c r="K2600" s="3">
        <v>44735</v>
      </c>
      <c r="M2600" s="8" t="str">
        <f>IFERROR(IF(I2600="Booked",VLOOKUP(K2600,'FIN CAL LOOKUP'!$A:$J,7,1),IF(I2600="Complete",VLOOKUP(J2600,'FIN CAL LOOKUP'!$A:$J,7,1),VLOOKUP(D2600,'FIN CAL LOOKUP'!$A:$J,7,1))),"Not Applicable")</f>
        <v>AUG, FY23</v>
      </c>
      <c r="N2600" s="8" t="str">
        <f>IFERROR(IF(I2600="Booked",VLOOKUP(K2600,'FIN CAL LOOKUP'!$A:$J,10,1),IF(I2600="Complete",VLOOKUP(J2600,'FIN CAL LOOKUP'!$A:$J,10,1),VLOOKUP(D2600,'FIN CAL LOOKUP'!$A:$J,10,1))),"Not Applicable")</f>
        <v>Q1, FY23</v>
      </c>
    </row>
    <row r="2601" spans="1:14" x14ac:dyDescent="0.25">
      <c r="A2601" t="s">
        <v>12</v>
      </c>
      <c r="B2601" t="s">
        <v>22</v>
      </c>
      <c r="C2601" t="s">
        <v>16</v>
      </c>
      <c r="D2601" s="3">
        <v>44655</v>
      </c>
      <c r="E2601" t="s">
        <v>589</v>
      </c>
      <c r="F2601" t="s">
        <v>590</v>
      </c>
      <c r="G2601" t="s">
        <v>591</v>
      </c>
      <c r="H2601" t="s">
        <v>9</v>
      </c>
      <c r="I2601" t="s">
        <v>17</v>
      </c>
      <c r="J2601" s="3">
        <v>44859</v>
      </c>
      <c r="K2601" s="3">
        <v>44820</v>
      </c>
      <c r="M2601" s="8" t="str">
        <f>IFERROR(IF(I2601="Booked",VLOOKUP(K2601,'FIN CAL LOOKUP'!$A:$J,7,1),IF(I2601="Complete",VLOOKUP(J2601,'FIN CAL LOOKUP'!$A:$J,7,1),VLOOKUP(D2601,'FIN CAL LOOKUP'!$A:$J,7,1))),"Not Applicable")</f>
        <v>NOV, FY23</v>
      </c>
      <c r="N2601" s="8" t="str">
        <f>IFERROR(IF(I2601="Booked",VLOOKUP(K2601,'FIN CAL LOOKUP'!$A:$J,10,1),IF(I2601="Complete",VLOOKUP(J2601,'FIN CAL LOOKUP'!$A:$J,10,1),VLOOKUP(D2601,'FIN CAL LOOKUP'!$A:$J,10,1))),"Not Applicable")</f>
        <v>Q2, FY23</v>
      </c>
    </row>
    <row r="2602" spans="1:14" x14ac:dyDescent="0.25">
      <c r="A2602" t="s">
        <v>12</v>
      </c>
      <c r="B2602" t="s">
        <v>22</v>
      </c>
      <c r="C2602" t="s">
        <v>16</v>
      </c>
      <c r="D2602" s="3">
        <v>44655</v>
      </c>
      <c r="E2602" t="s">
        <v>589</v>
      </c>
      <c r="F2602" t="s">
        <v>590</v>
      </c>
      <c r="G2602" t="s">
        <v>591</v>
      </c>
      <c r="H2602" t="s">
        <v>10</v>
      </c>
      <c r="I2602" t="s">
        <v>17</v>
      </c>
      <c r="J2602" s="3">
        <v>44776</v>
      </c>
      <c r="K2602" s="3">
        <v>44646</v>
      </c>
      <c r="M2602" s="8" t="str">
        <f>IFERROR(IF(I2602="Booked",VLOOKUP(K2602,'FIN CAL LOOKUP'!$A:$J,7,1),IF(I2602="Complete",VLOOKUP(J2602,'FIN CAL LOOKUP'!$A:$J,7,1),VLOOKUP(D2602,'FIN CAL LOOKUP'!$A:$J,7,1))),"Not Applicable")</f>
        <v>AUG, FY23</v>
      </c>
      <c r="N2602" s="8" t="str">
        <f>IFERROR(IF(I2602="Booked",VLOOKUP(K2602,'FIN CAL LOOKUP'!$A:$J,10,1),IF(I2602="Complete",VLOOKUP(J2602,'FIN CAL LOOKUP'!$A:$J,10,1),VLOOKUP(D2602,'FIN CAL LOOKUP'!$A:$J,10,1))),"Not Applicable")</f>
        <v>Q1, FY23</v>
      </c>
    </row>
    <row r="2603" spans="1:14" x14ac:dyDescent="0.25">
      <c r="A2603" t="s">
        <v>12</v>
      </c>
      <c r="B2603" t="s">
        <v>22</v>
      </c>
      <c r="C2603" t="s">
        <v>16</v>
      </c>
      <c r="D2603" s="3">
        <v>44655</v>
      </c>
      <c r="E2603" t="s">
        <v>589</v>
      </c>
      <c r="F2603" t="s">
        <v>590</v>
      </c>
      <c r="G2603" t="s">
        <v>591</v>
      </c>
      <c r="H2603" t="s">
        <v>10</v>
      </c>
      <c r="I2603" t="s">
        <v>17</v>
      </c>
      <c r="J2603" s="3">
        <v>44804</v>
      </c>
      <c r="K2603" s="3">
        <v>44804</v>
      </c>
      <c r="M2603" s="8" t="str">
        <f>IFERROR(IF(I2603="Booked",VLOOKUP(K2603,'FIN CAL LOOKUP'!$A:$J,7,1),IF(I2603="Complete",VLOOKUP(J2603,'FIN CAL LOOKUP'!$A:$J,7,1),VLOOKUP(D2603,'FIN CAL LOOKUP'!$A:$J,7,1))),"Not Applicable")</f>
        <v>SEP, FY23</v>
      </c>
      <c r="N2603" s="8" t="str">
        <f>IFERROR(IF(I2603="Booked",VLOOKUP(K2603,'FIN CAL LOOKUP'!$A:$J,10,1),IF(I2603="Complete",VLOOKUP(J2603,'FIN CAL LOOKUP'!$A:$J,10,1),VLOOKUP(D2603,'FIN CAL LOOKUP'!$A:$J,10,1))),"Not Applicable")</f>
        <v>Q1, FY23</v>
      </c>
    </row>
    <row r="2604" spans="1:14" x14ac:dyDescent="0.25">
      <c r="A2604" t="s">
        <v>12</v>
      </c>
      <c r="B2604" t="s">
        <v>22</v>
      </c>
      <c r="C2604" t="s">
        <v>16</v>
      </c>
      <c r="D2604" s="3">
        <v>44655</v>
      </c>
      <c r="E2604" t="s">
        <v>589</v>
      </c>
      <c r="F2604" t="s">
        <v>590</v>
      </c>
      <c r="G2604" t="s">
        <v>591</v>
      </c>
      <c r="H2604" t="s">
        <v>10</v>
      </c>
      <c r="I2604" t="s">
        <v>17</v>
      </c>
      <c r="J2604" s="3">
        <v>44983</v>
      </c>
      <c r="K2604" s="3">
        <v>44983</v>
      </c>
      <c r="L2604" t="s">
        <v>594</v>
      </c>
      <c r="M2604" s="8" t="str">
        <f>IFERROR(IF(I2604="Booked",VLOOKUP(K2604,'FIN CAL LOOKUP'!$A:$J,7,1),IF(I2604="Complete",VLOOKUP(J2604,'FIN CAL LOOKUP'!$A:$J,7,1),VLOOKUP(D2604,'FIN CAL LOOKUP'!$A:$J,7,1))),"Not Applicable")</f>
        <v>FEB, FY23</v>
      </c>
      <c r="N2604" s="8" t="str">
        <f>IFERROR(IF(I2604="Booked",VLOOKUP(K2604,'FIN CAL LOOKUP'!$A:$J,10,1),IF(I2604="Complete",VLOOKUP(J2604,'FIN CAL LOOKUP'!$A:$J,10,1),VLOOKUP(D2604,'FIN CAL LOOKUP'!$A:$J,10,1))),"Not Applicable")</f>
        <v>Q3, FY23</v>
      </c>
    </row>
    <row r="2605" spans="1:14" x14ac:dyDescent="0.25">
      <c r="A2605" t="s">
        <v>12</v>
      </c>
      <c r="B2605" t="s">
        <v>22</v>
      </c>
      <c r="C2605" t="s">
        <v>16</v>
      </c>
      <c r="D2605" s="3">
        <v>44655</v>
      </c>
      <c r="E2605" t="s">
        <v>589</v>
      </c>
      <c r="F2605" t="s">
        <v>590</v>
      </c>
      <c r="G2605" t="s">
        <v>591</v>
      </c>
      <c r="H2605" t="s">
        <v>10</v>
      </c>
      <c r="I2605" t="s">
        <v>17</v>
      </c>
      <c r="J2605" s="3">
        <v>45350</v>
      </c>
      <c r="K2605" s="3">
        <v>45350</v>
      </c>
      <c r="L2605" t="s">
        <v>594</v>
      </c>
      <c r="M2605" s="8" t="str">
        <f>IFERROR(IF(I2605="Booked",VLOOKUP(K2605,'FIN CAL LOOKUP'!$A:$J,7,1),IF(I2605="Complete",VLOOKUP(J2605,'FIN CAL LOOKUP'!$A:$J,7,1),VLOOKUP(D2605,'FIN CAL LOOKUP'!$A:$J,7,1))),"Not Applicable")</f>
        <v>MAR, FY24</v>
      </c>
      <c r="N2605" s="8" t="str">
        <f>IFERROR(IF(I2605="Booked",VLOOKUP(K2605,'FIN CAL LOOKUP'!$A:$J,10,1),IF(I2605="Complete",VLOOKUP(J2605,'FIN CAL LOOKUP'!$A:$J,10,1),VLOOKUP(D2605,'FIN CAL LOOKUP'!$A:$J,10,1))),"Not Applicable")</f>
        <v>Q3, FY24</v>
      </c>
    </row>
    <row r="2606" spans="1:14" x14ac:dyDescent="0.25">
      <c r="A2606" t="s">
        <v>12</v>
      </c>
      <c r="B2606" t="s">
        <v>22</v>
      </c>
      <c r="C2606" t="s">
        <v>16</v>
      </c>
      <c r="D2606" s="3">
        <v>44655</v>
      </c>
      <c r="E2606" t="s">
        <v>589</v>
      </c>
      <c r="F2606" t="s">
        <v>590</v>
      </c>
      <c r="G2606" t="s">
        <v>591</v>
      </c>
      <c r="H2606" t="s">
        <v>10</v>
      </c>
      <c r="I2606" t="s">
        <v>17</v>
      </c>
      <c r="J2606" s="3">
        <v>45560</v>
      </c>
      <c r="K2606" s="3">
        <v>45559</v>
      </c>
      <c r="L2606" t="s">
        <v>1562</v>
      </c>
      <c r="M2606" s="8" t="str">
        <f>IFERROR(IF(I2606="Booked",VLOOKUP(K2606,'FIN CAL LOOKUP'!$A:$J,7,1),IF(I2606="Complete",VLOOKUP(J2606,'FIN CAL LOOKUP'!$A:$J,7,1),VLOOKUP(D2606,'FIN CAL LOOKUP'!$A:$J,7,1))),"Not Applicable")</f>
        <v>SEP, FY25</v>
      </c>
      <c r="N2606" s="8" t="str">
        <f>IFERROR(IF(I2606="Booked",VLOOKUP(K2606,'FIN CAL LOOKUP'!$A:$J,10,1),IF(I2606="Complete",VLOOKUP(J2606,'FIN CAL LOOKUP'!$A:$J,10,1),VLOOKUP(D2606,'FIN CAL LOOKUP'!$A:$J,10,1))),"Not Applicable")</f>
        <v>Q1, FY25</v>
      </c>
    </row>
    <row r="2607" spans="1:14" x14ac:dyDescent="0.25">
      <c r="A2607" t="s">
        <v>12</v>
      </c>
      <c r="B2607" t="s">
        <v>22</v>
      </c>
      <c r="C2607" t="s">
        <v>16</v>
      </c>
      <c r="D2607" s="3">
        <v>44655</v>
      </c>
      <c r="E2607" t="s">
        <v>589</v>
      </c>
      <c r="F2607" t="s">
        <v>590</v>
      </c>
      <c r="G2607" t="s">
        <v>591</v>
      </c>
      <c r="H2607" t="s">
        <v>11</v>
      </c>
      <c r="I2607" t="s">
        <v>17</v>
      </c>
      <c r="J2607" s="3">
        <v>44776</v>
      </c>
      <c r="K2607" s="3">
        <v>44646</v>
      </c>
      <c r="M2607" s="8" t="str">
        <f>IFERROR(IF(I2607="Booked",VLOOKUP(K2607,'FIN CAL LOOKUP'!$A:$J,7,1),IF(I2607="Complete",VLOOKUP(J2607,'FIN CAL LOOKUP'!$A:$J,7,1),VLOOKUP(D2607,'FIN CAL LOOKUP'!$A:$J,7,1))),"Not Applicable")</f>
        <v>AUG, FY23</v>
      </c>
      <c r="N2607" s="8" t="str">
        <f>IFERROR(IF(I2607="Booked",VLOOKUP(K2607,'FIN CAL LOOKUP'!$A:$J,10,1),IF(I2607="Complete",VLOOKUP(J2607,'FIN CAL LOOKUP'!$A:$J,10,1),VLOOKUP(D2607,'FIN CAL LOOKUP'!$A:$J,10,1))),"Not Applicable")</f>
        <v>Q1, FY23</v>
      </c>
    </row>
    <row r="2608" spans="1:14" x14ac:dyDescent="0.25">
      <c r="A2608" t="s">
        <v>1</v>
      </c>
      <c r="B2608" t="s">
        <v>132</v>
      </c>
      <c r="C2608" t="s">
        <v>14</v>
      </c>
      <c r="D2608" s="3">
        <v>44648</v>
      </c>
      <c r="E2608" t="s">
        <v>595</v>
      </c>
      <c r="F2608" t="s">
        <v>596</v>
      </c>
      <c r="G2608" t="s">
        <v>597</v>
      </c>
      <c r="H2608" t="s">
        <v>4</v>
      </c>
      <c r="I2608" t="s">
        <v>17</v>
      </c>
      <c r="J2608" s="3">
        <v>44839</v>
      </c>
      <c r="K2608" s="3">
        <v>44824</v>
      </c>
      <c r="M2608" s="8" t="str">
        <f>IFERROR(IF(I2608="Booked",VLOOKUP(K2608,'FIN CAL LOOKUP'!$A:$J,7,1),IF(I2608="Complete",VLOOKUP(J2608,'FIN CAL LOOKUP'!$A:$J,7,1),VLOOKUP(D2608,'FIN CAL LOOKUP'!$A:$J,7,1))),"Not Applicable")</f>
        <v>OCT, FY23</v>
      </c>
      <c r="N2608" s="8" t="str">
        <f>IFERROR(IF(I2608="Booked",VLOOKUP(K2608,'FIN CAL LOOKUP'!$A:$J,10,1),IF(I2608="Complete",VLOOKUP(J2608,'FIN CAL LOOKUP'!$A:$J,10,1),VLOOKUP(D2608,'FIN CAL LOOKUP'!$A:$J,10,1))),"Not Applicable")</f>
        <v>Q2, FY23</v>
      </c>
    </row>
    <row r="2609" spans="1:14" x14ac:dyDescent="0.25">
      <c r="A2609" t="s">
        <v>1</v>
      </c>
      <c r="B2609" t="s">
        <v>132</v>
      </c>
      <c r="C2609" t="s">
        <v>14</v>
      </c>
      <c r="D2609" s="3">
        <v>44648</v>
      </c>
      <c r="E2609" t="s">
        <v>595</v>
      </c>
      <c r="F2609" t="s">
        <v>596</v>
      </c>
      <c r="G2609" t="s">
        <v>597</v>
      </c>
      <c r="H2609" t="s">
        <v>7</v>
      </c>
      <c r="I2609" t="s">
        <v>17</v>
      </c>
      <c r="J2609" s="3">
        <v>44839</v>
      </c>
      <c r="K2609" s="3">
        <v>44824</v>
      </c>
      <c r="M2609" s="8" t="str">
        <f>IFERROR(IF(I2609="Booked",VLOOKUP(K2609,'FIN CAL LOOKUP'!$A:$J,7,1),IF(I2609="Complete",VLOOKUP(J2609,'FIN CAL LOOKUP'!$A:$J,7,1),VLOOKUP(D2609,'FIN CAL LOOKUP'!$A:$J,7,1))),"Not Applicable")</f>
        <v>OCT, FY23</v>
      </c>
      <c r="N2609" s="8" t="str">
        <f>IFERROR(IF(I2609="Booked",VLOOKUP(K2609,'FIN CAL LOOKUP'!$A:$J,10,1),IF(I2609="Complete",VLOOKUP(J2609,'FIN CAL LOOKUP'!$A:$J,10,1),VLOOKUP(D2609,'FIN CAL LOOKUP'!$A:$J,10,1))),"Not Applicable")</f>
        <v>Q2, FY23</v>
      </c>
    </row>
    <row r="2610" spans="1:14" x14ac:dyDescent="0.25">
      <c r="A2610" t="s">
        <v>1</v>
      </c>
      <c r="B2610" t="s">
        <v>132</v>
      </c>
      <c r="C2610" t="s">
        <v>14</v>
      </c>
      <c r="D2610" s="3">
        <v>44648</v>
      </c>
      <c r="E2610" t="s">
        <v>595</v>
      </c>
      <c r="F2610" t="s">
        <v>596</v>
      </c>
      <c r="G2610" t="s">
        <v>597</v>
      </c>
      <c r="H2610" t="s">
        <v>1366</v>
      </c>
      <c r="I2610" t="s">
        <v>5</v>
      </c>
      <c r="J2610" s="3"/>
      <c r="K2610" s="3">
        <v>45351</v>
      </c>
      <c r="M2610" s="8" t="str">
        <f>IFERROR(IF(I2610="Booked",VLOOKUP(K2610,'FIN CAL LOOKUP'!$A:$J,7,1),IF(I2610="Complete",VLOOKUP(J2610,'FIN CAL LOOKUP'!$A:$J,7,1),VLOOKUP(D2610,'FIN CAL LOOKUP'!$A:$J,7,1))),"Not Applicable")</f>
        <v>MAR, FY24</v>
      </c>
      <c r="N2610" s="8" t="str">
        <f>IFERROR(IF(I2610="Booked",VLOOKUP(K2610,'FIN CAL LOOKUP'!$A:$J,10,1),IF(I2610="Complete",VLOOKUP(J2610,'FIN CAL LOOKUP'!$A:$J,10,1),VLOOKUP(D2610,'FIN CAL LOOKUP'!$A:$J,10,1))),"Not Applicable")</f>
        <v>Q3, FY24</v>
      </c>
    </row>
    <row r="2611" spans="1:14" x14ac:dyDescent="0.25">
      <c r="A2611" t="s">
        <v>1</v>
      </c>
      <c r="B2611" t="s">
        <v>132</v>
      </c>
      <c r="C2611" t="s">
        <v>14</v>
      </c>
      <c r="D2611" s="3">
        <v>44648</v>
      </c>
      <c r="E2611" t="s">
        <v>595</v>
      </c>
      <c r="F2611" t="s">
        <v>596</v>
      </c>
      <c r="G2611" t="s">
        <v>597</v>
      </c>
      <c r="H2611" t="s">
        <v>1367</v>
      </c>
      <c r="I2611" t="s">
        <v>5</v>
      </c>
      <c r="J2611" s="3"/>
      <c r="K2611" s="3">
        <v>45351</v>
      </c>
      <c r="M2611" s="8" t="str">
        <f>IFERROR(IF(I2611="Booked",VLOOKUP(K2611,'FIN CAL LOOKUP'!$A:$J,7,1),IF(I2611="Complete",VLOOKUP(J2611,'FIN CAL LOOKUP'!$A:$J,7,1),VLOOKUP(D2611,'FIN CAL LOOKUP'!$A:$J,7,1))),"Not Applicable")</f>
        <v>MAR, FY24</v>
      </c>
      <c r="N2611" s="8" t="str">
        <f>IFERROR(IF(I2611="Booked",VLOOKUP(K2611,'FIN CAL LOOKUP'!$A:$J,10,1),IF(I2611="Complete",VLOOKUP(J2611,'FIN CAL LOOKUP'!$A:$J,10,1),VLOOKUP(D2611,'FIN CAL LOOKUP'!$A:$J,10,1))),"Not Applicable")</f>
        <v>Q3, FY24</v>
      </c>
    </row>
    <row r="2612" spans="1:14" x14ac:dyDescent="0.25">
      <c r="A2612" t="s">
        <v>1</v>
      </c>
      <c r="B2612" t="s">
        <v>132</v>
      </c>
      <c r="C2612" t="s">
        <v>14</v>
      </c>
      <c r="D2612" s="3">
        <v>44648</v>
      </c>
      <c r="E2612" t="s">
        <v>595</v>
      </c>
      <c r="F2612" t="s">
        <v>596</v>
      </c>
      <c r="G2612" t="s">
        <v>597</v>
      </c>
      <c r="H2612" t="s">
        <v>1368</v>
      </c>
      <c r="I2612" t="s">
        <v>5</v>
      </c>
      <c r="J2612" s="3"/>
      <c r="K2612" s="3">
        <v>45351</v>
      </c>
      <c r="M2612" s="8" t="str">
        <f>IFERROR(IF(I2612="Booked",VLOOKUP(K2612,'FIN CAL LOOKUP'!$A:$J,7,1),IF(I2612="Complete",VLOOKUP(J2612,'FIN CAL LOOKUP'!$A:$J,7,1),VLOOKUP(D2612,'FIN CAL LOOKUP'!$A:$J,7,1))),"Not Applicable")</f>
        <v>MAR, FY24</v>
      </c>
      <c r="N2612" s="8" t="str">
        <f>IFERROR(IF(I2612="Booked",VLOOKUP(K2612,'FIN CAL LOOKUP'!$A:$J,10,1),IF(I2612="Complete",VLOOKUP(J2612,'FIN CAL LOOKUP'!$A:$J,10,1),VLOOKUP(D2612,'FIN CAL LOOKUP'!$A:$J,10,1))),"Not Applicable")</f>
        <v>Q3, FY24</v>
      </c>
    </row>
    <row r="2613" spans="1:14" x14ac:dyDescent="0.25">
      <c r="A2613" t="s">
        <v>1</v>
      </c>
      <c r="B2613" t="s">
        <v>132</v>
      </c>
      <c r="C2613" t="s">
        <v>14</v>
      </c>
      <c r="D2613" s="3">
        <v>44648</v>
      </c>
      <c r="E2613" t="s">
        <v>595</v>
      </c>
      <c r="F2613" t="s">
        <v>596</v>
      </c>
      <c r="G2613" t="s">
        <v>597</v>
      </c>
      <c r="H2613" t="s">
        <v>1369</v>
      </c>
      <c r="I2613" t="s">
        <v>5</v>
      </c>
      <c r="J2613" s="3"/>
      <c r="K2613" s="3">
        <v>45351</v>
      </c>
      <c r="M2613" s="8" t="str">
        <f>IFERROR(IF(I2613="Booked",VLOOKUP(K2613,'FIN CAL LOOKUP'!$A:$J,7,1),IF(I2613="Complete",VLOOKUP(J2613,'FIN CAL LOOKUP'!$A:$J,7,1),VLOOKUP(D2613,'FIN CAL LOOKUP'!$A:$J,7,1))),"Not Applicable")</f>
        <v>MAR, FY24</v>
      </c>
      <c r="N2613" s="8" t="str">
        <f>IFERROR(IF(I2613="Booked",VLOOKUP(K2613,'FIN CAL LOOKUP'!$A:$J,10,1),IF(I2613="Complete",VLOOKUP(J2613,'FIN CAL LOOKUP'!$A:$J,10,1),VLOOKUP(D2613,'FIN CAL LOOKUP'!$A:$J,10,1))),"Not Applicable")</f>
        <v>Q3, FY24</v>
      </c>
    </row>
    <row r="2614" spans="1:14" x14ac:dyDescent="0.25">
      <c r="A2614" t="s">
        <v>1</v>
      </c>
      <c r="B2614" t="s">
        <v>132</v>
      </c>
      <c r="C2614" t="s">
        <v>14</v>
      </c>
      <c r="D2614" s="3">
        <v>44648</v>
      </c>
      <c r="E2614" t="s">
        <v>595</v>
      </c>
      <c r="F2614" t="s">
        <v>596</v>
      </c>
      <c r="G2614" t="s">
        <v>597</v>
      </c>
      <c r="H2614" t="s">
        <v>1370</v>
      </c>
      <c r="I2614" t="s">
        <v>5</v>
      </c>
      <c r="J2614" s="3"/>
      <c r="K2614" s="3">
        <v>45351</v>
      </c>
      <c r="M2614" s="8" t="str">
        <f>IFERROR(IF(I2614="Booked",VLOOKUP(K2614,'FIN CAL LOOKUP'!$A:$J,7,1),IF(I2614="Complete",VLOOKUP(J2614,'FIN CAL LOOKUP'!$A:$J,7,1),VLOOKUP(D2614,'FIN CAL LOOKUP'!$A:$J,7,1))),"Not Applicable")</f>
        <v>MAR, FY24</v>
      </c>
      <c r="N2614" s="8" t="str">
        <f>IFERROR(IF(I2614="Booked",VLOOKUP(K2614,'FIN CAL LOOKUP'!$A:$J,10,1),IF(I2614="Complete",VLOOKUP(J2614,'FIN CAL LOOKUP'!$A:$J,10,1),VLOOKUP(D2614,'FIN CAL LOOKUP'!$A:$J,10,1))),"Not Applicable")</f>
        <v>Q3, FY24</v>
      </c>
    </row>
    <row r="2615" spans="1:14" x14ac:dyDescent="0.25">
      <c r="A2615" t="s">
        <v>1</v>
      </c>
      <c r="B2615" t="s">
        <v>132</v>
      </c>
      <c r="C2615" t="s">
        <v>14</v>
      </c>
      <c r="D2615" s="3">
        <v>44648</v>
      </c>
      <c r="E2615" t="s">
        <v>595</v>
      </c>
      <c r="F2615" t="s">
        <v>596</v>
      </c>
      <c r="G2615" t="s">
        <v>597</v>
      </c>
      <c r="H2615" t="s">
        <v>8</v>
      </c>
      <c r="I2615" t="s">
        <v>17</v>
      </c>
      <c r="J2615" s="3">
        <v>44677</v>
      </c>
      <c r="K2615" s="3">
        <v>44653</v>
      </c>
      <c r="M2615" s="8" t="str">
        <f>IFERROR(IF(I2615="Booked",VLOOKUP(K2615,'FIN CAL LOOKUP'!$A:$J,7,1),IF(I2615="Complete",VLOOKUP(J2615,'FIN CAL LOOKUP'!$A:$J,7,1),VLOOKUP(D2615,'FIN CAL LOOKUP'!$A:$J,7,1))),"Not Applicable")</f>
        <v>MAY, FY22</v>
      </c>
      <c r="N2615" s="8" t="str">
        <f>IFERROR(IF(I2615="Booked",VLOOKUP(K2615,'FIN CAL LOOKUP'!$A:$J,10,1),IF(I2615="Complete",VLOOKUP(J2615,'FIN CAL LOOKUP'!$A:$J,10,1),VLOOKUP(D2615,'FIN CAL LOOKUP'!$A:$J,10,1))),"Not Applicable")</f>
        <v>Q4, FY22</v>
      </c>
    </row>
    <row r="2616" spans="1:14" x14ac:dyDescent="0.25">
      <c r="A2616" t="s">
        <v>1</v>
      </c>
      <c r="B2616" t="s">
        <v>132</v>
      </c>
      <c r="C2616" t="s">
        <v>14</v>
      </c>
      <c r="D2616" s="3">
        <v>44648</v>
      </c>
      <c r="E2616" t="s">
        <v>595</v>
      </c>
      <c r="F2616" t="s">
        <v>596</v>
      </c>
      <c r="G2616" t="s">
        <v>597</v>
      </c>
      <c r="H2616" t="s">
        <v>9</v>
      </c>
      <c r="I2616" t="s">
        <v>17</v>
      </c>
      <c r="J2616" s="3">
        <v>44762</v>
      </c>
      <c r="K2616" s="3">
        <v>44735</v>
      </c>
      <c r="M2616" s="8" t="str">
        <f>IFERROR(IF(I2616="Booked",VLOOKUP(K2616,'FIN CAL LOOKUP'!$A:$J,7,1),IF(I2616="Complete",VLOOKUP(J2616,'FIN CAL LOOKUP'!$A:$J,7,1),VLOOKUP(D2616,'FIN CAL LOOKUP'!$A:$J,7,1))),"Not Applicable")</f>
        <v>JUL, FY23</v>
      </c>
      <c r="N2616" s="8" t="str">
        <f>IFERROR(IF(I2616="Booked",VLOOKUP(K2616,'FIN CAL LOOKUP'!$A:$J,10,1),IF(I2616="Complete",VLOOKUP(J2616,'FIN CAL LOOKUP'!$A:$J,10,1),VLOOKUP(D2616,'FIN CAL LOOKUP'!$A:$J,10,1))),"Not Applicable")</f>
        <v>Q1, FY23</v>
      </c>
    </row>
    <row r="2617" spans="1:14" x14ac:dyDescent="0.25">
      <c r="A2617" t="s">
        <v>1</v>
      </c>
      <c r="B2617" t="s">
        <v>132</v>
      </c>
      <c r="C2617" t="s">
        <v>14</v>
      </c>
      <c r="D2617" s="3">
        <v>44648</v>
      </c>
      <c r="E2617" t="s">
        <v>595</v>
      </c>
      <c r="F2617" t="s">
        <v>596</v>
      </c>
      <c r="G2617" t="s">
        <v>597</v>
      </c>
      <c r="H2617" t="s">
        <v>10</v>
      </c>
      <c r="I2617" t="s">
        <v>17</v>
      </c>
      <c r="J2617" s="3">
        <v>44654</v>
      </c>
      <c r="K2617" s="3">
        <v>44653</v>
      </c>
      <c r="M2617" s="8" t="str">
        <f>IFERROR(IF(I2617="Booked",VLOOKUP(K2617,'FIN CAL LOOKUP'!$A:$J,7,1),IF(I2617="Complete",VLOOKUP(J2617,'FIN CAL LOOKUP'!$A:$J,7,1),VLOOKUP(D2617,'FIN CAL LOOKUP'!$A:$J,7,1))),"Not Applicable")</f>
        <v>APR, FY22</v>
      </c>
      <c r="N2617" s="8" t="str">
        <f>IFERROR(IF(I2617="Booked",VLOOKUP(K2617,'FIN CAL LOOKUP'!$A:$J,10,1),IF(I2617="Complete",VLOOKUP(J2617,'FIN CAL LOOKUP'!$A:$J,10,1),VLOOKUP(D2617,'FIN CAL LOOKUP'!$A:$J,10,1))),"Not Applicable")</f>
        <v>Q4, FY22</v>
      </c>
    </row>
    <row r="2618" spans="1:14" x14ac:dyDescent="0.25">
      <c r="A2618" t="s">
        <v>1</v>
      </c>
      <c r="B2618" t="s">
        <v>132</v>
      </c>
      <c r="C2618" t="s">
        <v>14</v>
      </c>
      <c r="D2618" s="3">
        <v>44648</v>
      </c>
      <c r="E2618" t="s">
        <v>595</v>
      </c>
      <c r="F2618" t="s">
        <v>596</v>
      </c>
      <c r="G2618" t="s">
        <v>597</v>
      </c>
      <c r="H2618" t="s">
        <v>11</v>
      </c>
      <c r="I2618" t="s">
        <v>17</v>
      </c>
      <c r="J2618" s="3">
        <v>44762</v>
      </c>
      <c r="K2618" s="3">
        <v>44653</v>
      </c>
      <c r="M2618" s="8" t="str">
        <f>IFERROR(IF(I2618="Booked",VLOOKUP(K2618,'FIN CAL LOOKUP'!$A:$J,7,1),IF(I2618="Complete",VLOOKUP(J2618,'FIN CAL LOOKUP'!$A:$J,7,1),VLOOKUP(D2618,'FIN CAL LOOKUP'!$A:$J,7,1))),"Not Applicable")</f>
        <v>JUL, FY23</v>
      </c>
      <c r="N2618" s="8" t="str">
        <f>IFERROR(IF(I2618="Booked",VLOOKUP(K2618,'FIN CAL LOOKUP'!$A:$J,10,1),IF(I2618="Complete",VLOOKUP(J2618,'FIN CAL LOOKUP'!$A:$J,10,1),VLOOKUP(D2618,'FIN CAL LOOKUP'!$A:$J,10,1))),"Not Applicable")</f>
        <v>Q1, FY23</v>
      </c>
    </row>
    <row r="2619" spans="1:14" x14ac:dyDescent="0.25">
      <c r="A2619" t="s">
        <v>46</v>
      </c>
      <c r="C2619" t="s">
        <v>47</v>
      </c>
      <c r="D2619" s="3">
        <v>44641</v>
      </c>
      <c r="E2619" t="s">
        <v>598</v>
      </c>
      <c r="F2619" t="s">
        <v>599</v>
      </c>
      <c r="G2619" t="s">
        <v>600</v>
      </c>
      <c r="H2619" t="s">
        <v>4</v>
      </c>
      <c r="I2619" t="s">
        <v>17</v>
      </c>
      <c r="J2619" s="3">
        <v>44895</v>
      </c>
      <c r="K2619" s="3">
        <v>44824</v>
      </c>
      <c r="M2619" s="8" t="str">
        <f>IFERROR(IF(I2619="Booked",VLOOKUP(K2619,'FIN CAL LOOKUP'!$A:$J,7,1),IF(I2619="Complete",VLOOKUP(J2619,'FIN CAL LOOKUP'!$A:$J,7,1),VLOOKUP(D2619,'FIN CAL LOOKUP'!$A:$J,7,1))),"Not Applicable")</f>
        <v>DEC, FY23</v>
      </c>
      <c r="N2619" s="8" t="str">
        <f>IFERROR(IF(I2619="Booked",VLOOKUP(K2619,'FIN CAL LOOKUP'!$A:$J,10,1),IF(I2619="Complete",VLOOKUP(J2619,'FIN CAL LOOKUP'!$A:$J,10,1),VLOOKUP(D2619,'FIN CAL LOOKUP'!$A:$J,10,1))),"Not Applicable")</f>
        <v>Q2, FY23</v>
      </c>
    </row>
    <row r="2620" spans="1:14" x14ac:dyDescent="0.25">
      <c r="A2620" t="s">
        <v>46</v>
      </c>
      <c r="C2620" t="s">
        <v>47</v>
      </c>
      <c r="D2620" s="3">
        <v>44641</v>
      </c>
      <c r="E2620" t="s">
        <v>598</v>
      </c>
      <c r="F2620" t="s">
        <v>599</v>
      </c>
      <c r="G2620" t="s">
        <v>600</v>
      </c>
      <c r="H2620" t="s">
        <v>7</v>
      </c>
      <c r="I2620" t="s">
        <v>17</v>
      </c>
      <c r="J2620" s="3">
        <v>44895</v>
      </c>
      <c r="K2620" s="3">
        <v>44824</v>
      </c>
      <c r="M2620" s="8" t="str">
        <f>IFERROR(IF(I2620="Booked",VLOOKUP(K2620,'FIN CAL LOOKUP'!$A:$J,7,1),IF(I2620="Complete",VLOOKUP(J2620,'FIN CAL LOOKUP'!$A:$J,7,1),VLOOKUP(D2620,'FIN CAL LOOKUP'!$A:$J,7,1))),"Not Applicable")</f>
        <v>DEC, FY23</v>
      </c>
      <c r="N2620" s="8" t="str">
        <f>IFERROR(IF(I2620="Booked",VLOOKUP(K2620,'FIN CAL LOOKUP'!$A:$J,10,1),IF(I2620="Complete",VLOOKUP(J2620,'FIN CAL LOOKUP'!$A:$J,10,1),VLOOKUP(D2620,'FIN CAL LOOKUP'!$A:$J,10,1))),"Not Applicable")</f>
        <v>Q2, FY23</v>
      </c>
    </row>
    <row r="2621" spans="1:14" x14ac:dyDescent="0.25">
      <c r="A2621" t="s">
        <v>46</v>
      </c>
      <c r="C2621" t="s">
        <v>47</v>
      </c>
      <c r="D2621" s="3">
        <v>44641</v>
      </c>
      <c r="E2621" t="s">
        <v>598</v>
      </c>
      <c r="F2621" t="s">
        <v>599</v>
      </c>
      <c r="G2621" t="s">
        <v>600</v>
      </c>
      <c r="H2621" t="s">
        <v>1366</v>
      </c>
      <c r="I2621" t="s">
        <v>5</v>
      </c>
      <c r="J2621" s="3"/>
      <c r="K2621" s="3">
        <v>45351</v>
      </c>
      <c r="M2621" s="8" t="str">
        <f>IFERROR(IF(I2621="Booked",VLOOKUP(K2621,'FIN CAL LOOKUP'!$A:$J,7,1),IF(I2621="Complete",VLOOKUP(J2621,'FIN CAL LOOKUP'!$A:$J,7,1),VLOOKUP(D2621,'FIN CAL LOOKUP'!$A:$J,7,1))),"Not Applicable")</f>
        <v>MAR, FY24</v>
      </c>
      <c r="N2621" s="8" t="str">
        <f>IFERROR(IF(I2621="Booked",VLOOKUP(K2621,'FIN CAL LOOKUP'!$A:$J,10,1),IF(I2621="Complete",VLOOKUP(J2621,'FIN CAL LOOKUP'!$A:$J,10,1),VLOOKUP(D2621,'FIN CAL LOOKUP'!$A:$J,10,1))),"Not Applicable")</f>
        <v>Q3, FY24</v>
      </c>
    </row>
    <row r="2622" spans="1:14" x14ac:dyDescent="0.25">
      <c r="A2622" t="s">
        <v>46</v>
      </c>
      <c r="C2622" t="s">
        <v>47</v>
      </c>
      <c r="D2622" s="3">
        <v>44641</v>
      </c>
      <c r="E2622" t="s">
        <v>598</v>
      </c>
      <c r="F2622" t="s">
        <v>599</v>
      </c>
      <c r="G2622" t="s">
        <v>600</v>
      </c>
      <c r="H2622" t="s">
        <v>1367</v>
      </c>
      <c r="I2622" t="s">
        <v>5</v>
      </c>
      <c r="J2622" s="3"/>
      <c r="K2622" s="3">
        <v>45351</v>
      </c>
      <c r="M2622" s="8" t="str">
        <f>IFERROR(IF(I2622="Booked",VLOOKUP(K2622,'FIN CAL LOOKUP'!$A:$J,7,1),IF(I2622="Complete",VLOOKUP(J2622,'FIN CAL LOOKUP'!$A:$J,7,1),VLOOKUP(D2622,'FIN CAL LOOKUP'!$A:$J,7,1))),"Not Applicable")</f>
        <v>MAR, FY24</v>
      </c>
      <c r="N2622" s="8" t="str">
        <f>IFERROR(IF(I2622="Booked",VLOOKUP(K2622,'FIN CAL LOOKUP'!$A:$J,10,1),IF(I2622="Complete",VLOOKUP(J2622,'FIN CAL LOOKUP'!$A:$J,10,1),VLOOKUP(D2622,'FIN CAL LOOKUP'!$A:$J,10,1))),"Not Applicable")</f>
        <v>Q3, FY24</v>
      </c>
    </row>
    <row r="2623" spans="1:14" x14ac:dyDescent="0.25">
      <c r="A2623" t="s">
        <v>46</v>
      </c>
      <c r="C2623" t="s">
        <v>47</v>
      </c>
      <c r="D2623" s="3">
        <v>44641</v>
      </c>
      <c r="E2623" t="s">
        <v>598</v>
      </c>
      <c r="F2623" t="s">
        <v>599</v>
      </c>
      <c r="G2623" t="s">
        <v>600</v>
      </c>
      <c r="H2623" t="s">
        <v>1368</v>
      </c>
      <c r="I2623" t="s">
        <v>5</v>
      </c>
      <c r="J2623" s="3"/>
      <c r="K2623" s="3">
        <v>45351</v>
      </c>
      <c r="M2623" s="8" t="str">
        <f>IFERROR(IF(I2623="Booked",VLOOKUP(K2623,'FIN CAL LOOKUP'!$A:$J,7,1),IF(I2623="Complete",VLOOKUP(J2623,'FIN CAL LOOKUP'!$A:$J,7,1),VLOOKUP(D2623,'FIN CAL LOOKUP'!$A:$J,7,1))),"Not Applicable")</f>
        <v>MAR, FY24</v>
      </c>
      <c r="N2623" s="8" t="str">
        <f>IFERROR(IF(I2623="Booked",VLOOKUP(K2623,'FIN CAL LOOKUP'!$A:$J,10,1),IF(I2623="Complete",VLOOKUP(J2623,'FIN CAL LOOKUP'!$A:$J,10,1),VLOOKUP(D2623,'FIN CAL LOOKUP'!$A:$J,10,1))),"Not Applicable")</f>
        <v>Q3, FY24</v>
      </c>
    </row>
    <row r="2624" spans="1:14" x14ac:dyDescent="0.25">
      <c r="A2624" t="s">
        <v>46</v>
      </c>
      <c r="C2624" t="s">
        <v>47</v>
      </c>
      <c r="D2624" s="3">
        <v>44641</v>
      </c>
      <c r="E2624" t="s">
        <v>598</v>
      </c>
      <c r="F2624" t="s">
        <v>599</v>
      </c>
      <c r="G2624" t="s">
        <v>600</v>
      </c>
      <c r="H2624" t="s">
        <v>1369</v>
      </c>
      <c r="I2624" t="s">
        <v>5</v>
      </c>
      <c r="J2624" s="3"/>
      <c r="K2624" s="3">
        <v>45351</v>
      </c>
      <c r="M2624" s="8" t="str">
        <f>IFERROR(IF(I2624="Booked",VLOOKUP(K2624,'FIN CAL LOOKUP'!$A:$J,7,1),IF(I2624="Complete",VLOOKUP(J2624,'FIN CAL LOOKUP'!$A:$J,7,1),VLOOKUP(D2624,'FIN CAL LOOKUP'!$A:$J,7,1))),"Not Applicable")</f>
        <v>MAR, FY24</v>
      </c>
      <c r="N2624" s="8" t="str">
        <f>IFERROR(IF(I2624="Booked",VLOOKUP(K2624,'FIN CAL LOOKUP'!$A:$J,10,1),IF(I2624="Complete",VLOOKUP(J2624,'FIN CAL LOOKUP'!$A:$J,10,1),VLOOKUP(D2624,'FIN CAL LOOKUP'!$A:$J,10,1))),"Not Applicable")</f>
        <v>Q3, FY24</v>
      </c>
    </row>
    <row r="2625" spans="1:14" x14ac:dyDescent="0.25">
      <c r="A2625" t="s">
        <v>46</v>
      </c>
      <c r="C2625" t="s">
        <v>47</v>
      </c>
      <c r="D2625" s="3">
        <v>44641</v>
      </c>
      <c r="E2625" t="s">
        <v>598</v>
      </c>
      <c r="F2625" t="s">
        <v>599</v>
      </c>
      <c r="G2625" t="s">
        <v>600</v>
      </c>
      <c r="H2625" t="s">
        <v>1370</v>
      </c>
      <c r="I2625" t="s">
        <v>5</v>
      </c>
      <c r="J2625" s="3"/>
      <c r="K2625" s="3">
        <v>45351</v>
      </c>
      <c r="M2625" s="8" t="str">
        <f>IFERROR(IF(I2625="Booked",VLOOKUP(K2625,'FIN CAL LOOKUP'!$A:$J,7,1),IF(I2625="Complete",VLOOKUP(J2625,'FIN CAL LOOKUP'!$A:$J,7,1),VLOOKUP(D2625,'FIN CAL LOOKUP'!$A:$J,7,1))),"Not Applicable")</f>
        <v>MAR, FY24</v>
      </c>
      <c r="N2625" s="8" t="str">
        <f>IFERROR(IF(I2625="Booked",VLOOKUP(K2625,'FIN CAL LOOKUP'!$A:$J,10,1),IF(I2625="Complete",VLOOKUP(J2625,'FIN CAL LOOKUP'!$A:$J,10,1),VLOOKUP(D2625,'FIN CAL LOOKUP'!$A:$J,10,1))),"Not Applicable")</f>
        <v>Q3, FY24</v>
      </c>
    </row>
    <row r="2626" spans="1:14" x14ac:dyDescent="0.25">
      <c r="A2626" t="s">
        <v>46</v>
      </c>
      <c r="C2626" t="s">
        <v>47</v>
      </c>
      <c r="D2626" s="3">
        <v>44641</v>
      </c>
      <c r="E2626" t="s">
        <v>598</v>
      </c>
      <c r="F2626" t="s">
        <v>599</v>
      </c>
      <c r="G2626" t="s">
        <v>600</v>
      </c>
      <c r="H2626" t="s">
        <v>8</v>
      </c>
      <c r="I2626" t="s">
        <v>17</v>
      </c>
      <c r="J2626" s="3">
        <v>44649</v>
      </c>
      <c r="K2626" s="3">
        <v>44635</v>
      </c>
      <c r="M2626" s="8" t="str">
        <f>IFERROR(IF(I2626="Booked",VLOOKUP(K2626,'FIN CAL LOOKUP'!$A:$J,7,1),IF(I2626="Complete",VLOOKUP(J2626,'FIN CAL LOOKUP'!$A:$J,7,1),VLOOKUP(D2626,'FIN CAL LOOKUP'!$A:$J,7,1))),"Not Applicable")</f>
        <v>APR, FY22</v>
      </c>
      <c r="N2626" s="8" t="str">
        <f>IFERROR(IF(I2626="Booked",VLOOKUP(K2626,'FIN CAL LOOKUP'!$A:$J,10,1),IF(I2626="Complete",VLOOKUP(J2626,'FIN CAL LOOKUP'!$A:$J,10,1),VLOOKUP(D2626,'FIN CAL LOOKUP'!$A:$J,10,1))),"Not Applicable")</f>
        <v>Q4, FY22</v>
      </c>
    </row>
    <row r="2627" spans="1:14" x14ac:dyDescent="0.25">
      <c r="A2627" t="s">
        <v>46</v>
      </c>
      <c r="C2627" t="s">
        <v>47</v>
      </c>
      <c r="D2627" s="3">
        <v>44641</v>
      </c>
      <c r="E2627" t="s">
        <v>598</v>
      </c>
      <c r="F2627" t="s">
        <v>599</v>
      </c>
      <c r="G2627" t="s">
        <v>600</v>
      </c>
      <c r="H2627" t="s">
        <v>9</v>
      </c>
      <c r="I2627" t="s">
        <v>17</v>
      </c>
      <c r="J2627" s="3">
        <v>44895</v>
      </c>
      <c r="K2627" s="3">
        <v>44735</v>
      </c>
      <c r="M2627" s="8" t="str">
        <f>IFERROR(IF(I2627="Booked",VLOOKUP(K2627,'FIN CAL LOOKUP'!$A:$J,7,1),IF(I2627="Complete",VLOOKUP(J2627,'FIN CAL LOOKUP'!$A:$J,7,1),VLOOKUP(D2627,'FIN CAL LOOKUP'!$A:$J,7,1))),"Not Applicable")</f>
        <v>DEC, FY23</v>
      </c>
      <c r="N2627" s="8" t="str">
        <f>IFERROR(IF(I2627="Booked",VLOOKUP(K2627,'FIN CAL LOOKUP'!$A:$J,10,1),IF(I2627="Complete",VLOOKUP(J2627,'FIN CAL LOOKUP'!$A:$J,10,1),VLOOKUP(D2627,'FIN CAL LOOKUP'!$A:$J,10,1))),"Not Applicable")</f>
        <v>Q2, FY23</v>
      </c>
    </row>
    <row r="2628" spans="1:14" x14ac:dyDescent="0.25">
      <c r="A2628" t="s">
        <v>46</v>
      </c>
      <c r="C2628" t="s">
        <v>47</v>
      </c>
      <c r="D2628" s="3">
        <v>44641</v>
      </c>
      <c r="E2628" t="s">
        <v>598</v>
      </c>
      <c r="F2628" t="s">
        <v>599</v>
      </c>
      <c r="G2628" t="s">
        <v>600</v>
      </c>
      <c r="H2628" t="s">
        <v>10</v>
      </c>
      <c r="I2628" t="s">
        <v>17</v>
      </c>
      <c r="J2628" s="3">
        <v>44649</v>
      </c>
      <c r="K2628" s="3">
        <v>44629</v>
      </c>
      <c r="M2628" s="8" t="str">
        <f>IFERROR(IF(I2628="Booked",VLOOKUP(K2628,'FIN CAL LOOKUP'!$A:$J,7,1),IF(I2628="Complete",VLOOKUP(J2628,'FIN CAL LOOKUP'!$A:$J,7,1),VLOOKUP(D2628,'FIN CAL LOOKUP'!$A:$J,7,1))),"Not Applicable")</f>
        <v>APR, FY22</v>
      </c>
      <c r="N2628" s="8" t="str">
        <f>IFERROR(IF(I2628="Booked",VLOOKUP(K2628,'FIN CAL LOOKUP'!$A:$J,10,1),IF(I2628="Complete",VLOOKUP(J2628,'FIN CAL LOOKUP'!$A:$J,10,1),VLOOKUP(D2628,'FIN CAL LOOKUP'!$A:$J,10,1))),"Not Applicable")</f>
        <v>Q4, FY22</v>
      </c>
    </row>
    <row r="2629" spans="1:14" x14ac:dyDescent="0.25">
      <c r="A2629" t="s">
        <v>46</v>
      </c>
      <c r="C2629" t="s">
        <v>47</v>
      </c>
      <c r="D2629" s="3">
        <v>44641</v>
      </c>
      <c r="E2629" t="s">
        <v>598</v>
      </c>
      <c r="F2629" t="s">
        <v>599</v>
      </c>
      <c r="G2629" t="s">
        <v>600</v>
      </c>
      <c r="H2629" t="s">
        <v>11</v>
      </c>
      <c r="I2629" t="s">
        <v>17</v>
      </c>
      <c r="J2629" s="3">
        <v>44649</v>
      </c>
      <c r="K2629" s="3">
        <v>44629</v>
      </c>
      <c r="M2629" s="8" t="str">
        <f>IFERROR(IF(I2629="Booked",VLOOKUP(K2629,'FIN CAL LOOKUP'!$A:$J,7,1),IF(I2629="Complete",VLOOKUP(J2629,'FIN CAL LOOKUP'!$A:$J,7,1),VLOOKUP(D2629,'FIN CAL LOOKUP'!$A:$J,7,1))),"Not Applicable")</f>
        <v>APR, FY22</v>
      </c>
      <c r="N2629" s="8" t="str">
        <f>IFERROR(IF(I2629="Booked",VLOOKUP(K2629,'FIN CAL LOOKUP'!$A:$J,10,1),IF(I2629="Complete",VLOOKUP(J2629,'FIN CAL LOOKUP'!$A:$J,10,1),VLOOKUP(D2629,'FIN CAL LOOKUP'!$A:$J,10,1))),"Not Applicable")</f>
        <v>Q4, FY22</v>
      </c>
    </row>
    <row r="2630" spans="1:14" x14ac:dyDescent="0.25">
      <c r="A2630" t="s">
        <v>12</v>
      </c>
      <c r="B2630" t="s">
        <v>13</v>
      </c>
      <c r="C2630" t="s">
        <v>16</v>
      </c>
      <c r="D2630" s="3">
        <v>44635</v>
      </c>
      <c r="E2630" t="s">
        <v>601</v>
      </c>
      <c r="F2630" t="s">
        <v>602</v>
      </c>
      <c r="G2630" t="s">
        <v>603</v>
      </c>
      <c r="H2630" t="s">
        <v>4</v>
      </c>
      <c r="I2630" t="s">
        <v>17</v>
      </c>
      <c r="J2630" s="3">
        <v>44838</v>
      </c>
      <c r="K2630" s="3">
        <v>44824</v>
      </c>
      <c r="M2630" s="8" t="str">
        <f>IFERROR(IF(I2630="Booked",VLOOKUP(K2630,'FIN CAL LOOKUP'!$A:$J,7,1),IF(I2630="Complete",VLOOKUP(J2630,'FIN CAL LOOKUP'!$A:$J,7,1),VLOOKUP(D2630,'FIN CAL LOOKUP'!$A:$J,7,1))),"Not Applicable")</f>
        <v>OCT, FY23</v>
      </c>
      <c r="N2630" s="8" t="str">
        <f>IFERROR(IF(I2630="Booked",VLOOKUP(K2630,'FIN CAL LOOKUP'!$A:$J,10,1),IF(I2630="Complete",VLOOKUP(J2630,'FIN CAL LOOKUP'!$A:$J,10,1),VLOOKUP(D2630,'FIN CAL LOOKUP'!$A:$J,10,1))),"Not Applicable")</f>
        <v>Q2, FY23</v>
      </c>
    </row>
    <row r="2631" spans="1:14" x14ac:dyDescent="0.25">
      <c r="A2631" t="s">
        <v>12</v>
      </c>
      <c r="B2631" t="s">
        <v>13</v>
      </c>
      <c r="C2631" t="s">
        <v>16</v>
      </c>
      <c r="D2631" s="3">
        <v>44635</v>
      </c>
      <c r="E2631" t="s">
        <v>601</v>
      </c>
      <c r="F2631" t="s">
        <v>602</v>
      </c>
      <c r="G2631" t="s">
        <v>603</v>
      </c>
      <c r="H2631" t="s">
        <v>7</v>
      </c>
      <c r="I2631" t="s">
        <v>17</v>
      </c>
      <c r="J2631" s="3">
        <v>44838</v>
      </c>
      <c r="K2631" s="3">
        <v>44824</v>
      </c>
      <c r="M2631" s="8" t="str">
        <f>IFERROR(IF(I2631="Booked",VLOOKUP(K2631,'FIN CAL LOOKUP'!$A:$J,7,1),IF(I2631="Complete",VLOOKUP(J2631,'FIN CAL LOOKUP'!$A:$J,7,1),VLOOKUP(D2631,'FIN CAL LOOKUP'!$A:$J,7,1))),"Not Applicable")</f>
        <v>OCT, FY23</v>
      </c>
      <c r="N2631" s="8" t="str">
        <f>IFERROR(IF(I2631="Booked",VLOOKUP(K2631,'FIN CAL LOOKUP'!$A:$J,10,1),IF(I2631="Complete",VLOOKUP(J2631,'FIN CAL LOOKUP'!$A:$J,10,1),VLOOKUP(D2631,'FIN CAL LOOKUP'!$A:$J,10,1))),"Not Applicable")</f>
        <v>Q2, FY23</v>
      </c>
    </row>
    <row r="2632" spans="1:14" x14ac:dyDescent="0.25">
      <c r="A2632" t="s">
        <v>12</v>
      </c>
      <c r="B2632" t="s">
        <v>13</v>
      </c>
      <c r="C2632" t="s">
        <v>16</v>
      </c>
      <c r="D2632" s="3">
        <v>44635</v>
      </c>
      <c r="E2632" t="s">
        <v>601</v>
      </c>
      <c r="F2632" t="s">
        <v>602</v>
      </c>
      <c r="G2632" t="s">
        <v>603</v>
      </c>
      <c r="H2632" t="s">
        <v>1366</v>
      </c>
      <c r="I2632" t="s">
        <v>5</v>
      </c>
      <c r="J2632" s="3"/>
      <c r="K2632" s="3">
        <v>45351</v>
      </c>
      <c r="M2632" s="8" t="str">
        <f>IFERROR(IF(I2632="Booked",VLOOKUP(K2632,'FIN CAL LOOKUP'!$A:$J,7,1),IF(I2632="Complete",VLOOKUP(J2632,'FIN CAL LOOKUP'!$A:$J,7,1),VLOOKUP(D2632,'FIN CAL LOOKUP'!$A:$J,7,1))),"Not Applicable")</f>
        <v>MAR, FY24</v>
      </c>
      <c r="N2632" s="8" t="str">
        <f>IFERROR(IF(I2632="Booked",VLOOKUP(K2632,'FIN CAL LOOKUP'!$A:$J,10,1),IF(I2632="Complete",VLOOKUP(J2632,'FIN CAL LOOKUP'!$A:$J,10,1),VLOOKUP(D2632,'FIN CAL LOOKUP'!$A:$J,10,1))),"Not Applicable")</f>
        <v>Q3, FY24</v>
      </c>
    </row>
    <row r="2633" spans="1:14" x14ac:dyDescent="0.25">
      <c r="A2633" t="s">
        <v>12</v>
      </c>
      <c r="B2633" t="s">
        <v>13</v>
      </c>
      <c r="C2633" t="s">
        <v>16</v>
      </c>
      <c r="D2633" s="3">
        <v>44635</v>
      </c>
      <c r="E2633" t="s">
        <v>601</v>
      </c>
      <c r="F2633" t="s">
        <v>602</v>
      </c>
      <c r="G2633" t="s">
        <v>603</v>
      </c>
      <c r="H2633" t="s">
        <v>1367</v>
      </c>
      <c r="I2633" t="s">
        <v>5</v>
      </c>
      <c r="J2633" s="3"/>
      <c r="K2633" s="3">
        <v>45351</v>
      </c>
      <c r="M2633" s="8" t="str">
        <f>IFERROR(IF(I2633="Booked",VLOOKUP(K2633,'FIN CAL LOOKUP'!$A:$J,7,1),IF(I2633="Complete",VLOOKUP(J2633,'FIN CAL LOOKUP'!$A:$J,7,1),VLOOKUP(D2633,'FIN CAL LOOKUP'!$A:$J,7,1))),"Not Applicable")</f>
        <v>MAR, FY24</v>
      </c>
      <c r="N2633" s="8" t="str">
        <f>IFERROR(IF(I2633="Booked",VLOOKUP(K2633,'FIN CAL LOOKUP'!$A:$J,10,1),IF(I2633="Complete",VLOOKUP(J2633,'FIN CAL LOOKUP'!$A:$J,10,1),VLOOKUP(D2633,'FIN CAL LOOKUP'!$A:$J,10,1))),"Not Applicable")</f>
        <v>Q3, FY24</v>
      </c>
    </row>
    <row r="2634" spans="1:14" x14ac:dyDescent="0.25">
      <c r="A2634" t="s">
        <v>12</v>
      </c>
      <c r="B2634" t="s">
        <v>13</v>
      </c>
      <c r="C2634" t="s">
        <v>16</v>
      </c>
      <c r="D2634" s="3">
        <v>44635</v>
      </c>
      <c r="E2634" t="s">
        <v>601</v>
      </c>
      <c r="F2634" t="s">
        <v>602</v>
      </c>
      <c r="G2634" t="s">
        <v>603</v>
      </c>
      <c r="H2634" t="s">
        <v>1368</v>
      </c>
      <c r="I2634" t="s">
        <v>5</v>
      </c>
      <c r="J2634" s="3"/>
      <c r="K2634" s="3">
        <v>45351</v>
      </c>
      <c r="M2634" s="8" t="str">
        <f>IFERROR(IF(I2634="Booked",VLOOKUP(K2634,'FIN CAL LOOKUP'!$A:$J,7,1),IF(I2634="Complete",VLOOKUP(J2634,'FIN CAL LOOKUP'!$A:$J,7,1),VLOOKUP(D2634,'FIN CAL LOOKUP'!$A:$J,7,1))),"Not Applicable")</f>
        <v>MAR, FY24</v>
      </c>
      <c r="N2634" s="8" t="str">
        <f>IFERROR(IF(I2634="Booked",VLOOKUP(K2634,'FIN CAL LOOKUP'!$A:$J,10,1),IF(I2634="Complete",VLOOKUP(J2634,'FIN CAL LOOKUP'!$A:$J,10,1),VLOOKUP(D2634,'FIN CAL LOOKUP'!$A:$J,10,1))),"Not Applicable")</f>
        <v>Q3, FY24</v>
      </c>
    </row>
    <row r="2635" spans="1:14" x14ac:dyDescent="0.25">
      <c r="A2635" t="s">
        <v>12</v>
      </c>
      <c r="B2635" t="s">
        <v>13</v>
      </c>
      <c r="C2635" t="s">
        <v>16</v>
      </c>
      <c r="D2635" s="3">
        <v>44635</v>
      </c>
      <c r="E2635" t="s">
        <v>601</v>
      </c>
      <c r="F2635" t="s">
        <v>602</v>
      </c>
      <c r="G2635" t="s">
        <v>603</v>
      </c>
      <c r="H2635" t="s">
        <v>1369</v>
      </c>
      <c r="I2635" t="s">
        <v>5</v>
      </c>
      <c r="J2635" s="3"/>
      <c r="K2635" s="3">
        <v>45351</v>
      </c>
      <c r="M2635" s="8" t="str">
        <f>IFERROR(IF(I2635="Booked",VLOOKUP(K2635,'FIN CAL LOOKUP'!$A:$J,7,1),IF(I2635="Complete",VLOOKUP(J2635,'FIN CAL LOOKUP'!$A:$J,7,1),VLOOKUP(D2635,'FIN CAL LOOKUP'!$A:$J,7,1))),"Not Applicable")</f>
        <v>MAR, FY24</v>
      </c>
      <c r="N2635" s="8" t="str">
        <f>IFERROR(IF(I2635="Booked",VLOOKUP(K2635,'FIN CAL LOOKUP'!$A:$J,10,1),IF(I2635="Complete",VLOOKUP(J2635,'FIN CAL LOOKUP'!$A:$J,10,1),VLOOKUP(D2635,'FIN CAL LOOKUP'!$A:$J,10,1))),"Not Applicable")</f>
        <v>Q3, FY24</v>
      </c>
    </row>
    <row r="2636" spans="1:14" x14ac:dyDescent="0.25">
      <c r="A2636" t="s">
        <v>12</v>
      </c>
      <c r="B2636" t="s">
        <v>13</v>
      </c>
      <c r="C2636" t="s">
        <v>16</v>
      </c>
      <c r="D2636" s="3">
        <v>44635</v>
      </c>
      <c r="E2636" t="s">
        <v>601</v>
      </c>
      <c r="F2636" t="s">
        <v>602</v>
      </c>
      <c r="G2636" t="s">
        <v>603</v>
      </c>
      <c r="H2636" t="s">
        <v>1370</v>
      </c>
      <c r="I2636" t="s">
        <v>5</v>
      </c>
      <c r="J2636" s="3"/>
      <c r="K2636" s="3">
        <v>45351</v>
      </c>
      <c r="M2636" s="8" t="str">
        <f>IFERROR(IF(I2636="Booked",VLOOKUP(K2636,'FIN CAL LOOKUP'!$A:$J,7,1),IF(I2636="Complete",VLOOKUP(J2636,'FIN CAL LOOKUP'!$A:$J,7,1),VLOOKUP(D2636,'FIN CAL LOOKUP'!$A:$J,7,1))),"Not Applicable")</f>
        <v>MAR, FY24</v>
      </c>
      <c r="N2636" s="8" t="str">
        <f>IFERROR(IF(I2636="Booked",VLOOKUP(K2636,'FIN CAL LOOKUP'!$A:$J,10,1),IF(I2636="Complete",VLOOKUP(J2636,'FIN CAL LOOKUP'!$A:$J,10,1),VLOOKUP(D2636,'FIN CAL LOOKUP'!$A:$J,10,1))),"Not Applicable")</f>
        <v>Q3, FY24</v>
      </c>
    </row>
    <row r="2637" spans="1:14" x14ac:dyDescent="0.25">
      <c r="A2637" t="s">
        <v>12</v>
      </c>
      <c r="B2637" t="s">
        <v>13</v>
      </c>
      <c r="C2637" t="s">
        <v>16</v>
      </c>
      <c r="D2637" s="3">
        <v>44635</v>
      </c>
      <c r="E2637" t="s">
        <v>601</v>
      </c>
      <c r="F2637" t="s">
        <v>602</v>
      </c>
      <c r="G2637" t="s">
        <v>603</v>
      </c>
      <c r="H2637" t="s">
        <v>8</v>
      </c>
      <c r="I2637" t="s">
        <v>17</v>
      </c>
      <c r="J2637" s="3">
        <v>44649</v>
      </c>
      <c r="K2637" s="3">
        <v>44635</v>
      </c>
      <c r="M2637" s="8" t="str">
        <f>IFERROR(IF(I2637="Booked",VLOOKUP(K2637,'FIN CAL LOOKUP'!$A:$J,7,1),IF(I2637="Complete",VLOOKUP(J2637,'FIN CAL LOOKUP'!$A:$J,7,1),VLOOKUP(D2637,'FIN CAL LOOKUP'!$A:$J,7,1))),"Not Applicable")</f>
        <v>APR, FY22</v>
      </c>
      <c r="N2637" s="8" t="str">
        <f>IFERROR(IF(I2637="Booked",VLOOKUP(K2637,'FIN CAL LOOKUP'!$A:$J,10,1),IF(I2637="Complete",VLOOKUP(J2637,'FIN CAL LOOKUP'!$A:$J,10,1),VLOOKUP(D2637,'FIN CAL LOOKUP'!$A:$J,10,1))),"Not Applicable")</f>
        <v>Q4, FY22</v>
      </c>
    </row>
    <row r="2638" spans="1:14" x14ac:dyDescent="0.25">
      <c r="A2638" t="s">
        <v>12</v>
      </c>
      <c r="B2638" t="s">
        <v>13</v>
      </c>
      <c r="C2638" t="s">
        <v>16</v>
      </c>
      <c r="D2638" s="3">
        <v>44635</v>
      </c>
      <c r="E2638" t="s">
        <v>601</v>
      </c>
      <c r="F2638" t="s">
        <v>602</v>
      </c>
      <c r="G2638" t="s">
        <v>603</v>
      </c>
      <c r="H2638" t="s">
        <v>9</v>
      </c>
      <c r="I2638" t="s">
        <v>17</v>
      </c>
      <c r="J2638" s="3">
        <v>44789</v>
      </c>
      <c r="K2638" s="3">
        <v>44735</v>
      </c>
      <c r="M2638" s="8" t="str">
        <f>IFERROR(IF(I2638="Booked",VLOOKUP(K2638,'FIN CAL LOOKUP'!$A:$J,7,1),IF(I2638="Complete",VLOOKUP(J2638,'FIN CAL LOOKUP'!$A:$J,7,1),VLOOKUP(D2638,'FIN CAL LOOKUP'!$A:$J,7,1))),"Not Applicable")</f>
        <v>AUG, FY23</v>
      </c>
      <c r="N2638" s="8" t="str">
        <f>IFERROR(IF(I2638="Booked",VLOOKUP(K2638,'FIN CAL LOOKUP'!$A:$J,10,1),IF(I2638="Complete",VLOOKUP(J2638,'FIN CAL LOOKUP'!$A:$J,10,1),VLOOKUP(D2638,'FIN CAL LOOKUP'!$A:$J,10,1))),"Not Applicable")</f>
        <v>Q1, FY23</v>
      </c>
    </row>
    <row r="2639" spans="1:14" x14ac:dyDescent="0.25">
      <c r="A2639" t="s">
        <v>12</v>
      </c>
      <c r="B2639" t="s">
        <v>13</v>
      </c>
      <c r="C2639" t="s">
        <v>16</v>
      </c>
      <c r="D2639" s="3">
        <v>44635</v>
      </c>
      <c r="E2639" t="s">
        <v>601</v>
      </c>
      <c r="F2639" t="s">
        <v>602</v>
      </c>
      <c r="G2639" t="s">
        <v>603</v>
      </c>
      <c r="H2639" t="s">
        <v>9</v>
      </c>
      <c r="I2639" t="s">
        <v>17</v>
      </c>
      <c r="J2639" s="3">
        <v>44830</v>
      </c>
      <c r="K2639" s="3">
        <v>44830</v>
      </c>
      <c r="M2639" s="8" t="str">
        <f>IFERROR(IF(I2639="Booked",VLOOKUP(K2639,'FIN CAL LOOKUP'!$A:$J,7,1),IF(I2639="Complete",VLOOKUP(J2639,'FIN CAL LOOKUP'!$A:$J,7,1),VLOOKUP(D2639,'FIN CAL LOOKUP'!$A:$J,7,1))),"Not Applicable")</f>
        <v>OCT, FY23</v>
      </c>
      <c r="N2639" s="8" t="str">
        <f>IFERROR(IF(I2639="Booked",VLOOKUP(K2639,'FIN CAL LOOKUP'!$A:$J,10,1),IF(I2639="Complete",VLOOKUP(J2639,'FIN CAL LOOKUP'!$A:$J,10,1),VLOOKUP(D2639,'FIN CAL LOOKUP'!$A:$J,10,1))),"Not Applicable")</f>
        <v>Q2, FY23</v>
      </c>
    </row>
    <row r="2640" spans="1:14" x14ac:dyDescent="0.25">
      <c r="A2640" t="s">
        <v>12</v>
      </c>
      <c r="B2640" t="s">
        <v>13</v>
      </c>
      <c r="C2640" t="s">
        <v>16</v>
      </c>
      <c r="D2640" s="3">
        <v>44635</v>
      </c>
      <c r="E2640" t="s">
        <v>601</v>
      </c>
      <c r="F2640" t="s">
        <v>602</v>
      </c>
      <c r="G2640" t="s">
        <v>603</v>
      </c>
      <c r="H2640" t="s">
        <v>10</v>
      </c>
      <c r="I2640" t="s">
        <v>17</v>
      </c>
      <c r="J2640" s="3">
        <v>44649</v>
      </c>
      <c r="K2640" s="3">
        <v>44622</v>
      </c>
      <c r="M2640" s="8" t="str">
        <f>IFERROR(IF(I2640="Booked",VLOOKUP(K2640,'FIN CAL LOOKUP'!$A:$J,7,1),IF(I2640="Complete",VLOOKUP(J2640,'FIN CAL LOOKUP'!$A:$J,7,1),VLOOKUP(D2640,'FIN CAL LOOKUP'!$A:$J,7,1))),"Not Applicable")</f>
        <v>APR, FY22</v>
      </c>
      <c r="N2640" s="8" t="str">
        <f>IFERROR(IF(I2640="Booked",VLOOKUP(K2640,'FIN CAL LOOKUP'!$A:$J,10,1),IF(I2640="Complete",VLOOKUP(J2640,'FIN CAL LOOKUP'!$A:$J,10,1),VLOOKUP(D2640,'FIN CAL LOOKUP'!$A:$J,10,1))),"Not Applicable")</f>
        <v>Q4, FY22</v>
      </c>
    </row>
    <row r="2641" spans="1:14" x14ac:dyDescent="0.25">
      <c r="A2641" t="s">
        <v>12</v>
      </c>
      <c r="B2641" t="s">
        <v>13</v>
      </c>
      <c r="C2641" t="s">
        <v>16</v>
      </c>
      <c r="D2641" s="3">
        <v>44635</v>
      </c>
      <c r="E2641" t="s">
        <v>601</v>
      </c>
      <c r="F2641" t="s">
        <v>602</v>
      </c>
      <c r="G2641" t="s">
        <v>603</v>
      </c>
      <c r="H2641" t="s">
        <v>10</v>
      </c>
      <c r="I2641" t="s">
        <v>17</v>
      </c>
      <c r="J2641" s="3">
        <v>44711</v>
      </c>
      <c r="K2641" s="3">
        <v>44711</v>
      </c>
      <c r="M2641" s="8" t="str">
        <f>IFERROR(IF(I2641="Booked",VLOOKUP(K2641,'FIN CAL LOOKUP'!$A:$J,7,1),IF(I2641="Complete",VLOOKUP(J2641,'FIN CAL LOOKUP'!$A:$J,7,1),VLOOKUP(D2641,'FIN CAL LOOKUP'!$A:$J,7,1))),"Not Applicable")</f>
        <v>JUN, FY22</v>
      </c>
      <c r="N2641" s="8" t="str">
        <f>IFERROR(IF(I2641="Booked",VLOOKUP(K2641,'FIN CAL LOOKUP'!$A:$J,10,1),IF(I2641="Complete",VLOOKUP(J2641,'FIN CAL LOOKUP'!$A:$J,10,1),VLOOKUP(D2641,'FIN CAL LOOKUP'!$A:$J,10,1))),"Not Applicable")</f>
        <v>Q4, FY22</v>
      </c>
    </row>
    <row r="2642" spans="1:14" x14ac:dyDescent="0.25">
      <c r="A2642" t="s">
        <v>12</v>
      </c>
      <c r="B2642" t="s">
        <v>13</v>
      </c>
      <c r="C2642" t="s">
        <v>16</v>
      </c>
      <c r="D2642" s="3">
        <v>44635</v>
      </c>
      <c r="E2642" t="s">
        <v>601</v>
      </c>
      <c r="F2642" t="s">
        <v>602</v>
      </c>
      <c r="G2642" t="s">
        <v>603</v>
      </c>
      <c r="H2642" t="s">
        <v>11</v>
      </c>
      <c r="I2642" t="s">
        <v>17</v>
      </c>
      <c r="J2642" s="3">
        <v>44649</v>
      </c>
      <c r="K2642" s="3">
        <v>44622</v>
      </c>
      <c r="M2642" s="8" t="str">
        <f>IFERROR(IF(I2642="Booked",VLOOKUP(K2642,'FIN CAL LOOKUP'!$A:$J,7,1),IF(I2642="Complete",VLOOKUP(J2642,'FIN CAL LOOKUP'!$A:$J,7,1),VLOOKUP(D2642,'FIN CAL LOOKUP'!$A:$J,7,1))),"Not Applicable")</f>
        <v>APR, FY22</v>
      </c>
      <c r="N2642" s="8" t="str">
        <f>IFERROR(IF(I2642="Booked",VLOOKUP(K2642,'FIN CAL LOOKUP'!$A:$J,10,1),IF(I2642="Complete",VLOOKUP(J2642,'FIN CAL LOOKUP'!$A:$J,10,1),VLOOKUP(D2642,'FIN CAL LOOKUP'!$A:$J,10,1))),"Not Applicable")</f>
        <v>Q4, FY22</v>
      </c>
    </row>
    <row r="2643" spans="1:14" x14ac:dyDescent="0.25">
      <c r="A2643" t="s">
        <v>41</v>
      </c>
      <c r="B2643" t="s">
        <v>223</v>
      </c>
      <c r="C2643" t="s">
        <v>14</v>
      </c>
      <c r="D2643" s="3">
        <v>44620</v>
      </c>
      <c r="E2643" t="s">
        <v>604</v>
      </c>
      <c r="F2643" t="s">
        <v>605</v>
      </c>
      <c r="G2643" t="s">
        <v>606</v>
      </c>
      <c r="H2643" t="s">
        <v>4</v>
      </c>
      <c r="I2643" t="s">
        <v>17</v>
      </c>
      <c r="J2643" s="3">
        <v>45090</v>
      </c>
      <c r="K2643" s="3">
        <v>44840</v>
      </c>
      <c r="M2643" s="8" t="str">
        <f>IFERROR(IF(I2643="Booked",VLOOKUP(K2643,'FIN CAL LOOKUP'!$A:$J,7,1),IF(I2643="Complete",VLOOKUP(J2643,'FIN CAL LOOKUP'!$A:$J,7,1),VLOOKUP(D2643,'FIN CAL LOOKUP'!$A:$J,7,1))),"Not Applicable")</f>
        <v>JUN, FY23</v>
      </c>
      <c r="N2643" s="8" t="str">
        <f>IFERROR(IF(I2643="Booked",VLOOKUP(K2643,'FIN CAL LOOKUP'!$A:$J,10,1),IF(I2643="Complete",VLOOKUP(J2643,'FIN CAL LOOKUP'!$A:$J,10,1),VLOOKUP(D2643,'FIN CAL LOOKUP'!$A:$J,10,1))),"Not Applicable")</f>
        <v>Q4, FY23</v>
      </c>
    </row>
    <row r="2644" spans="1:14" x14ac:dyDescent="0.25">
      <c r="A2644" t="s">
        <v>41</v>
      </c>
      <c r="B2644" t="s">
        <v>223</v>
      </c>
      <c r="C2644" t="s">
        <v>14</v>
      </c>
      <c r="D2644" s="3">
        <v>44620</v>
      </c>
      <c r="E2644" t="s">
        <v>604</v>
      </c>
      <c r="F2644" t="s">
        <v>605</v>
      </c>
      <c r="G2644" t="s">
        <v>606</v>
      </c>
      <c r="H2644" t="s">
        <v>7</v>
      </c>
      <c r="I2644" t="s">
        <v>17</v>
      </c>
      <c r="J2644" s="3">
        <v>45090</v>
      </c>
      <c r="K2644" s="3">
        <v>44840</v>
      </c>
      <c r="M2644" s="8" t="str">
        <f>IFERROR(IF(I2644="Booked",VLOOKUP(K2644,'FIN CAL LOOKUP'!$A:$J,7,1),IF(I2644="Complete",VLOOKUP(J2644,'FIN CAL LOOKUP'!$A:$J,7,1),VLOOKUP(D2644,'FIN CAL LOOKUP'!$A:$J,7,1))),"Not Applicable")</f>
        <v>JUN, FY23</v>
      </c>
      <c r="N2644" s="8" t="str">
        <f>IFERROR(IF(I2644="Booked",VLOOKUP(K2644,'FIN CAL LOOKUP'!$A:$J,10,1),IF(I2644="Complete",VLOOKUP(J2644,'FIN CAL LOOKUP'!$A:$J,10,1),VLOOKUP(D2644,'FIN CAL LOOKUP'!$A:$J,10,1))),"Not Applicable")</f>
        <v>Q4, FY23</v>
      </c>
    </row>
    <row r="2645" spans="1:14" x14ac:dyDescent="0.25">
      <c r="A2645" t="s">
        <v>41</v>
      </c>
      <c r="B2645" t="s">
        <v>223</v>
      </c>
      <c r="C2645" t="s">
        <v>14</v>
      </c>
      <c r="D2645" s="3">
        <v>44620</v>
      </c>
      <c r="E2645" t="s">
        <v>604</v>
      </c>
      <c r="F2645" t="s">
        <v>605</v>
      </c>
      <c r="G2645" t="s">
        <v>606</v>
      </c>
      <c r="H2645" t="s">
        <v>1366</v>
      </c>
      <c r="I2645" t="s">
        <v>5</v>
      </c>
      <c r="J2645" s="3"/>
      <c r="K2645" s="3">
        <v>45463</v>
      </c>
      <c r="M2645" s="8" t="str">
        <f>IFERROR(IF(I2645="Booked",VLOOKUP(K2645,'FIN CAL LOOKUP'!$A:$J,7,1),IF(I2645="Complete",VLOOKUP(J2645,'FIN CAL LOOKUP'!$A:$J,7,1),VLOOKUP(D2645,'FIN CAL LOOKUP'!$A:$J,7,1))),"Not Applicable")</f>
        <v>JUN, FY24</v>
      </c>
      <c r="N2645" s="8" t="str">
        <f>IFERROR(IF(I2645="Booked",VLOOKUP(K2645,'FIN CAL LOOKUP'!$A:$J,10,1),IF(I2645="Complete",VLOOKUP(J2645,'FIN CAL LOOKUP'!$A:$J,10,1),VLOOKUP(D2645,'FIN CAL LOOKUP'!$A:$J,10,1))),"Not Applicable")</f>
        <v>Q4, FY24</v>
      </c>
    </row>
    <row r="2646" spans="1:14" x14ac:dyDescent="0.25">
      <c r="A2646" t="s">
        <v>41</v>
      </c>
      <c r="B2646" t="s">
        <v>223</v>
      </c>
      <c r="C2646" t="s">
        <v>14</v>
      </c>
      <c r="D2646" s="3">
        <v>44620</v>
      </c>
      <c r="E2646" t="s">
        <v>604</v>
      </c>
      <c r="F2646" t="s">
        <v>605</v>
      </c>
      <c r="G2646" t="s">
        <v>606</v>
      </c>
      <c r="H2646" t="s">
        <v>1367</v>
      </c>
      <c r="I2646" t="s">
        <v>5</v>
      </c>
      <c r="J2646" s="3"/>
      <c r="K2646" s="3">
        <v>45463</v>
      </c>
      <c r="M2646" s="8" t="str">
        <f>IFERROR(IF(I2646="Booked",VLOOKUP(K2646,'FIN CAL LOOKUP'!$A:$J,7,1),IF(I2646="Complete",VLOOKUP(J2646,'FIN CAL LOOKUP'!$A:$J,7,1),VLOOKUP(D2646,'FIN CAL LOOKUP'!$A:$J,7,1))),"Not Applicable")</f>
        <v>JUN, FY24</v>
      </c>
      <c r="N2646" s="8" t="str">
        <f>IFERROR(IF(I2646="Booked",VLOOKUP(K2646,'FIN CAL LOOKUP'!$A:$J,10,1),IF(I2646="Complete",VLOOKUP(J2646,'FIN CAL LOOKUP'!$A:$J,10,1),VLOOKUP(D2646,'FIN CAL LOOKUP'!$A:$J,10,1))),"Not Applicable")</f>
        <v>Q4, FY24</v>
      </c>
    </row>
    <row r="2647" spans="1:14" x14ac:dyDescent="0.25">
      <c r="A2647" t="s">
        <v>41</v>
      </c>
      <c r="B2647" t="s">
        <v>223</v>
      </c>
      <c r="C2647" t="s">
        <v>14</v>
      </c>
      <c r="D2647" s="3">
        <v>44620</v>
      </c>
      <c r="E2647" t="s">
        <v>604</v>
      </c>
      <c r="F2647" t="s">
        <v>605</v>
      </c>
      <c r="G2647" t="s">
        <v>606</v>
      </c>
      <c r="H2647" t="s">
        <v>1368</v>
      </c>
      <c r="I2647" t="s">
        <v>5</v>
      </c>
      <c r="J2647" s="3"/>
      <c r="K2647" s="3">
        <v>45463</v>
      </c>
      <c r="M2647" s="8" t="str">
        <f>IFERROR(IF(I2647="Booked",VLOOKUP(K2647,'FIN CAL LOOKUP'!$A:$J,7,1),IF(I2647="Complete",VLOOKUP(J2647,'FIN CAL LOOKUP'!$A:$J,7,1),VLOOKUP(D2647,'FIN CAL LOOKUP'!$A:$J,7,1))),"Not Applicable")</f>
        <v>JUN, FY24</v>
      </c>
      <c r="N2647" s="8" t="str">
        <f>IFERROR(IF(I2647="Booked",VLOOKUP(K2647,'FIN CAL LOOKUP'!$A:$J,10,1),IF(I2647="Complete",VLOOKUP(J2647,'FIN CAL LOOKUP'!$A:$J,10,1),VLOOKUP(D2647,'FIN CAL LOOKUP'!$A:$J,10,1))),"Not Applicable")</f>
        <v>Q4, FY24</v>
      </c>
    </row>
    <row r="2648" spans="1:14" x14ac:dyDescent="0.25">
      <c r="A2648" t="s">
        <v>41</v>
      </c>
      <c r="B2648" t="s">
        <v>223</v>
      </c>
      <c r="C2648" t="s">
        <v>14</v>
      </c>
      <c r="D2648" s="3">
        <v>44620</v>
      </c>
      <c r="E2648" t="s">
        <v>604</v>
      </c>
      <c r="F2648" t="s">
        <v>605</v>
      </c>
      <c r="G2648" t="s">
        <v>606</v>
      </c>
      <c r="H2648" t="s">
        <v>1369</v>
      </c>
      <c r="I2648" t="s">
        <v>5</v>
      </c>
      <c r="J2648" s="3"/>
      <c r="K2648" s="3">
        <v>45463</v>
      </c>
      <c r="M2648" s="8" t="str">
        <f>IFERROR(IF(I2648="Booked",VLOOKUP(K2648,'FIN CAL LOOKUP'!$A:$J,7,1),IF(I2648="Complete",VLOOKUP(J2648,'FIN CAL LOOKUP'!$A:$J,7,1),VLOOKUP(D2648,'FIN CAL LOOKUP'!$A:$J,7,1))),"Not Applicable")</f>
        <v>JUN, FY24</v>
      </c>
      <c r="N2648" s="8" t="str">
        <f>IFERROR(IF(I2648="Booked",VLOOKUP(K2648,'FIN CAL LOOKUP'!$A:$J,10,1),IF(I2648="Complete",VLOOKUP(J2648,'FIN CAL LOOKUP'!$A:$J,10,1),VLOOKUP(D2648,'FIN CAL LOOKUP'!$A:$J,10,1))),"Not Applicable")</f>
        <v>Q4, FY24</v>
      </c>
    </row>
    <row r="2649" spans="1:14" x14ac:dyDescent="0.25">
      <c r="A2649" t="s">
        <v>41</v>
      </c>
      <c r="B2649" t="s">
        <v>223</v>
      </c>
      <c r="C2649" t="s">
        <v>14</v>
      </c>
      <c r="D2649" s="3">
        <v>44620</v>
      </c>
      <c r="E2649" t="s">
        <v>604</v>
      </c>
      <c r="F2649" t="s">
        <v>605</v>
      </c>
      <c r="G2649" t="s">
        <v>606</v>
      </c>
      <c r="H2649" t="s">
        <v>1370</v>
      </c>
      <c r="I2649" t="s">
        <v>5</v>
      </c>
      <c r="J2649" s="3"/>
      <c r="K2649" s="3">
        <v>45463</v>
      </c>
      <c r="M2649" s="8" t="str">
        <f>IFERROR(IF(I2649="Booked",VLOOKUP(K2649,'FIN CAL LOOKUP'!$A:$J,7,1),IF(I2649="Complete",VLOOKUP(J2649,'FIN CAL LOOKUP'!$A:$J,7,1),VLOOKUP(D2649,'FIN CAL LOOKUP'!$A:$J,7,1))),"Not Applicable")</f>
        <v>JUN, FY24</v>
      </c>
      <c r="N2649" s="8" t="str">
        <f>IFERROR(IF(I2649="Booked",VLOOKUP(K2649,'FIN CAL LOOKUP'!$A:$J,10,1),IF(I2649="Complete",VLOOKUP(J2649,'FIN CAL LOOKUP'!$A:$J,10,1),VLOOKUP(D2649,'FIN CAL LOOKUP'!$A:$J,10,1))),"Not Applicable")</f>
        <v>Q4, FY24</v>
      </c>
    </row>
    <row r="2650" spans="1:14" x14ac:dyDescent="0.25">
      <c r="A2650" t="s">
        <v>41</v>
      </c>
      <c r="B2650" t="s">
        <v>223</v>
      </c>
      <c r="C2650" t="s">
        <v>14</v>
      </c>
      <c r="D2650" s="3">
        <v>44620</v>
      </c>
      <c r="E2650" t="s">
        <v>604</v>
      </c>
      <c r="F2650" t="s">
        <v>605</v>
      </c>
      <c r="G2650" t="s">
        <v>606</v>
      </c>
      <c r="H2650" t="s">
        <v>8</v>
      </c>
      <c r="I2650" t="s">
        <v>17</v>
      </c>
      <c r="J2650" s="3">
        <v>45513</v>
      </c>
      <c r="K2650" s="3">
        <v>45463</v>
      </c>
      <c r="M2650" s="8" t="str">
        <f>IFERROR(IF(I2650="Booked",VLOOKUP(K2650,'FIN CAL LOOKUP'!$A:$J,7,1),IF(I2650="Complete",VLOOKUP(J2650,'FIN CAL LOOKUP'!$A:$J,7,1),VLOOKUP(D2650,'FIN CAL LOOKUP'!$A:$J,7,1))),"Not Applicable")</f>
        <v>AUG, FY25</v>
      </c>
      <c r="N2650" s="8" t="str">
        <f>IFERROR(IF(I2650="Booked",VLOOKUP(K2650,'FIN CAL LOOKUP'!$A:$J,10,1),IF(I2650="Complete",VLOOKUP(J2650,'FIN CAL LOOKUP'!$A:$J,10,1),VLOOKUP(D2650,'FIN CAL LOOKUP'!$A:$J,10,1))),"Not Applicable")</f>
        <v>Q1, FY25</v>
      </c>
    </row>
    <row r="2651" spans="1:14" x14ac:dyDescent="0.25">
      <c r="A2651" t="s">
        <v>41</v>
      </c>
      <c r="B2651" t="s">
        <v>223</v>
      </c>
      <c r="C2651" t="s">
        <v>14</v>
      </c>
      <c r="D2651" s="3">
        <v>44620</v>
      </c>
      <c r="E2651" t="s">
        <v>604</v>
      </c>
      <c r="F2651" t="s">
        <v>605</v>
      </c>
      <c r="G2651" t="s">
        <v>606</v>
      </c>
      <c r="H2651" t="s">
        <v>9</v>
      </c>
      <c r="I2651" t="s">
        <v>17</v>
      </c>
      <c r="J2651" s="3">
        <v>45513</v>
      </c>
      <c r="K2651" s="3">
        <v>45463</v>
      </c>
      <c r="M2651" s="8" t="str">
        <f>IFERROR(IF(I2651="Booked",VLOOKUP(K2651,'FIN CAL LOOKUP'!$A:$J,7,1),IF(I2651="Complete",VLOOKUP(J2651,'FIN CAL LOOKUP'!$A:$J,7,1),VLOOKUP(D2651,'FIN CAL LOOKUP'!$A:$J,7,1))),"Not Applicable")</f>
        <v>AUG, FY25</v>
      </c>
      <c r="N2651" s="8" t="str">
        <f>IFERROR(IF(I2651="Booked",VLOOKUP(K2651,'FIN CAL LOOKUP'!$A:$J,10,1),IF(I2651="Complete",VLOOKUP(J2651,'FIN CAL LOOKUP'!$A:$J,10,1),VLOOKUP(D2651,'FIN CAL LOOKUP'!$A:$J,10,1))),"Not Applicable")</f>
        <v>Q1, FY25</v>
      </c>
    </row>
    <row r="2652" spans="1:14" x14ac:dyDescent="0.25">
      <c r="A2652" t="s">
        <v>41</v>
      </c>
      <c r="B2652" t="s">
        <v>223</v>
      </c>
      <c r="C2652" t="s">
        <v>14</v>
      </c>
      <c r="D2652" s="3">
        <v>44620</v>
      </c>
      <c r="E2652" t="s">
        <v>604</v>
      </c>
      <c r="F2652" t="s">
        <v>605</v>
      </c>
      <c r="G2652" t="s">
        <v>606</v>
      </c>
      <c r="H2652" t="s">
        <v>10</v>
      </c>
      <c r="I2652" t="s">
        <v>17</v>
      </c>
      <c r="J2652" s="3">
        <v>45518</v>
      </c>
      <c r="K2652" s="3">
        <v>45463</v>
      </c>
      <c r="M2652" s="8" t="str">
        <f>IFERROR(IF(I2652="Booked",VLOOKUP(K2652,'FIN CAL LOOKUP'!$A:$J,7,1),IF(I2652="Complete",VLOOKUP(J2652,'FIN CAL LOOKUP'!$A:$J,7,1),VLOOKUP(D2652,'FIN CAL LOOKUP'!$A:$J,7,1))),"Not Applicable")</f>
        <v>AUG, FY25</v>
      </c>
      <c r="N2652" s="8" t="str">
        <f>IFERROR(IF(I2652="Booked",VLOOKUP(K2652,'FIN CAL LOOKUP'!$A:$J,10,1),IF(I2652="Complete",VLOOKUP(J2652,'FIN CAL LOOKUP'!$A:$J,10,1),VLOOKUP(D2652,'FIN CAL LOOKUP'!$A:$J,10,1))),"Not Applicable")</f>
        <v>Q1, FY25</v>
      </c>
    </row>
    <row r="2653" spans="1:14" x14ac:dyDescent="0.25">
      <c r="A2653" t="s">
        <v>41</v>
      </c>
      <c r="B2653" t="s">
        <v>223</v>
      </c>
      <c r="C2653" t="s">
        <v>14</v>
      </c>
      <c r="D2653" s="3">
        <v>44620</v>
      </c>
      <c r="E2653" t="s">
        <v>604</v>
      </c>
      <c r="F2653" t="s">
        <v>605</v>
      </c>
      <c r="G2653" t="s">
        <v>606</v>
      </c>
      <c r="H2653" t="s">
        <v>11</v>
      </c>
      <c r="I2653" t="s">
        <v>17</v>
      </c>
      <c r="J2653" s="3">
        <v>45513</v>
      </c>
      <c r="K2653" s="3">
        <v>45463</v>
      </c>
      <c r="M2653" s="8" t="str">
        <f>IFERROR(IF(I2653="Booked",VLOOKUP(K2653,'FIN CAL LOOKUP'!$A:$J,7,1),IF(I2653="Complete",VLOOKUP(J2653,'FIN CAL LOOKUP'!$A:$J,7,1),VLOOKUP(D2653,'FIN CAL LOOKUP'!$A:$J,7,1))),"Not Applicable")</f>
        <v>AUG, FY25</v>
      </c>
      <c r="N2653" s="8" t="str">
        <f>IFERROR(IF(I2653="Booked",VLOOKUP(K2653,'FIN CAL LOOKUP'!$A:$J,10,1),IF(I2653="Complete",VLOOKUP(J2653,'FIN CAL LOOKUP'!$A:$J,10,1),VLOOKUP(D2653,'FIN CAL LOOKUP'!$A:$J,10,1))),"Not Applicable")</f>
        <v>Q1, FY25</v>
      </c>
    </row>
    <row r="2654" spans="1:14" x14ac:dyDescent="0.25">
      <c r="A2654" t="s">
        <v>41</v>
      </c>
      <c r="B2654" t="s">
        <v>42</v>
      </c>
      <c r="C2654" t="s">
        <v>124</v>
      </c>
      <c r="D2654" s="3">
        <v>44620</v>
      </c>
      <c r="E2654" t="s">
        <v>560</v>
      </c>
      <c r="F2654" t="s">
        <v>608</v>
      </c>
      <c r="G2654" t="s">
        <v>609</v>
      </c>
      <c r="H2654" t="s">
        <v>4</v>
      </c>
      <c r="I2654" t="s">
        <v>17</v>
      </c>
      <c r="J2654" s="3">
        <v>44861</v>
      </c>
      <c r="K2654" s="3">
        <v>44840</v>
      </c>
      <c r="M2654" s="8" t="str">
        <f>IFERROR(IF(I2654="Booked",VLOOKUP(K2654,'FIN CAL LOOKUP'!$A:$J,7,1),IF(I2654="Complete",VLOOKUP(J2654,'FIN CAL LOOKUP'!$A:$J,7,1),VLOOKUP(D2654,'FIN CAL LOOKUP'!$A:$J,7,1))),"Not Applicable")</f>
        <v>NOV, FY23</v>
      </c>
      <c r="N2654" s="8" t="str">
        <f>IFERROR(IF(I2654="Booked",VLOOKUP(K2654,'FIN CAL LOOKUP'!$A:$J,10,1),IF(I2654="Complete",VLOOKUP(J2654,'FIN CAL LOOKUP'!$A:$J,10,1),VLOOKUP(D2654,'FIN CAL LOOKUP'!$A:$J,10,1))),"Not Applicable")</f>
        <v>Q2, FY23</v>
      </c>
    </row>
    <row r="2655" spans="1:14" x14ac:dyDescent="0.25">
      <c r="A2655" t="s">
        <v>41</v>
      </c>
      <c r="B2655" t="s">
        <v>42</v>
      </c>
      <c r="C2655" t="s">
        <v>124</v>
      </c>
      <c r="D2655" s="3">
        <v>44620</v>
      </c>
      <c r="E2655" t="s">
        <v>560</v>
      </c>
      <c r="F2655" t="s">
        <v>608</v>
      </c>
      <c r="G2655" t="s">
        <v>609</v>
      </c>
      <c r="H2655" t="s">
        <v>7</v>
      </c>
      <c r="I2655" t="s">
        <v>17</v>
      </c>
      <c r="J2655" s="3">
        <v>44861</v>
      </c>
      <c r="K2655" s="3">
        <v>44840</v>
      </c>
      <c r="M2655" s="8" t="str">
        <f>IFERROR(IF(I2655="Booked",VLOOKUP(K2655,'FIN CAL LOOKUP'!$A:$J,7,1),IF(I2655="Complete",VLOOKUP(J2655,'FIN CAL LOOKUP'!$A:$J,7,1),VLOOKUP(D2655,'FIN CAL LOOKUP'!$A:$J,7,1))),"Not Applicable")</f>
        <v>NOV, FY23</v>
      </c>
      <c r="N2655" s="8" t="str">
        <f>IFERROR(IF(I2655="Booked",VLOOKUP(K2655,'FIN CAL LOOKUP'!$A:$J,10,1),IF(I2655="Complete",VLOOKUP(J2655,'FIN CAL LOOKUP'!$A:$J,10,1),VLOOKUP(D2655,'FIN CAL LOOKUP'!$A:$J,10,1))),"Not Applicable")</f>
        <v>Q2, FY23</v>
      </c>
    </row>
    <row r="2656" spans="1:14" x14ac:dyDescent="0.25">
      <c r="A2656" t="s">
        <v>41</v>
      </c>
      <c r="B2656" t="s">
        <v>42</v>
      </c>
      <c r="C2656" t="s">
        <v>124</v>
      </c>
      <c r="D2656" s="3">
        <v>44613</v>
      </c>
      <c r="E2656" t="s">
        <v>610</v>
      </c>
      <c r="F2656" t="s">
        <v>611</v>
      </c>
      <c r="G2656" t="s">
        <v>612</v>
      </c>
      <c r="H2656" t="s">
        <v>4</v>
      </c>
      <c r="I2656" t="s">
        <v>17</v>
      </c>
      <c r="J2656" s="3">
        <v>45090</v>
      </c>
      <c r="K2656" s="3">
        <v>44840</v>
      </c>
      <c r="M2656" s="8" t="str">
        <f>IFERROR(IF(I2656="Booked",VLOOKUP(K2656,'FIN CAL LOOKUP'!$A:$J,7,1),IF(I2656="Complete",VLOOKUP(J2656,'FIN CAL LOOKUP'!$A:$J,7,1),VLOOKUP(D2656,'FIN CAL LOOKUP'!$A:$J,7,1))),"Not Applicable")</f>
        <v>JUN, FY23</v>
      </c>
      <c r="N2656" s="8" t="str">
        <f>IFERROR(IF(I2656="Booked",VLOOKUP(K2656,'FIN CAL LOOKUP'!$A:$J,10,1),IF(I2656="Complete",VLOOKUP(J2656,'FIN CAL LOOKUP'!$A:$J,10,1),VLOOKUP(D2656,'FIN CAL LOOKUP'!$A:$J,10,1))),"Not Applicable")</f>
        <v>Q4, FY23</v>
      </c>
    </row>
    <row r="2657" spans="1:14" x14ac:dyDescent="0.25">
      <c r="A2657" t="s">
        <v>41</v>
      </c>
      <c r="B2657" t="s">
        <v>42</v>
      </c>
      <c r="C2657" t="s">
        <v>124</v>
      </c>
      <c r="D2657" s="3">
        <v>44613</v>
      </c>
      <c r="E2657" t="s">
        <v>610</v>
      </c>
      <c r="F2657" t="s">
        <v>611</v>
      </c>
      <c r="G2657" t="s">
        <v>612</v>
      </c>
      <c r="H2657" t="s">
        <v>7</v>
      </c>
      <c r="I2657" t="s">
        <v>17</v>
      </c>
      <c r="J2657" s="3">
        <v>45090</v>
      </c>
      <c r="K2657" s="3">
        <v>44840</v>
      </c>
      <c r="M2657" s="8" t="str">
        <f>IFERROR(IF(I2657="Booked",VLOOKUP(K2657,'FIN CAL LOOKUP'!$A:$J,7,1),IF(I2657="Complete",VLOOKUP(J2657,'FIN CAL LOOKUP'!$A:$J,7,1),VLOOKUP(D2657,'FIN CAL LOOKUP'!$A:$J,7,1))),"Not Applicable")</f>
        <v>JUN, FY23</v>
      </c>
      <c r="N2657" s="8" t="str">
        <f>IFERROR(IF(I2657="Booked",VLOOKUP(K2657,'FIN CAL LOOKUP'!$A:$J,10,1),IF(I2657="Complete",VLOOKUP(J2657,'FIN CAL LOOKUP'!$A:$J,10,1),VLOOKUP(D2657,'FIN CAL LOOKUP'!$A:$J,10,1))),"Not Applicable")</f>
        <v>Q4, FY23</v>
      </c>
    </row>
    <row r="2658" spans="1:14" x14ac:dyDescent="0.25">
      <c r="A2658" t="s">
        <v>41</v>
      </c>
      <c r="B2658" t="s">
        <v>485</v>
      </c>
      <c r="C2658" t="s">
        <v>124</v>
      </c>
      <c r="D2658" s="3">
        <v>44606</v>
      </c>
      <c r="E2658" t="s">
        <v>619</v>
      </c>
      <c r="F2658" t="s">
        <v>620</v>
      </c>
      <c r="G2658" t="s">
        <v>621</v>
      </c>
      <c r="H2658" t="s">
        <v>4</v>
      </c>
      <c r="I2658" t="s">
        <v>17</v>
      </c>
      <c r="J2658" s="3">
        <v>45142</v>
      </c>
      <c r="K2658" s="3">
        <v>44840</v>
      </c>
      <c r="M2658" s="8" t="str">
        <f>IFERROR(IF(I2658="Booked",VLOOKUP(K2658,'FIN CAL LOOKUP'!$A:$J,7,1),IF(I2658="Complete",VLOOKUP(J2658,'FIN CAL LOOKUP'!$A:$J,7,1),VLOOKUP(D2658,'FIN CAL LOOKUP'!$A:$J,7,1))),"Not Applicable")</f>
        <v>AUG, FY24</v>
      </c>
      <c r="N2658" s="8" t="str">
        <f>IFERROR(IF(I2658="Booked",VLOOKUP(K2658,'FIN CAL LOOKUP'!$A:$J,10,1),IF(I2658="Complete",VLOOKUP(J2658,'FIN CAL LOOKUP'!$A:$J,10,1),VLOOKUP(D2658,'FIN CAL LOOKUP'!$A:$J,10,1))),"Not Applicable")</f>
        <v>Q1, FY24</v>
      </c>
    </row>
    <row r="2659" spans="1:14" x14ac:dyDescent="0.25">
      <c r="A2659" t="s">
        <v>41</v>
      </c>
      <c r="B2659" t="s">
        <v>485</v>
      </c>
      <c r="C2659" t="s">
        <v>124</v>
      </c>
      <c r="D2659" s="3">
        <v>44606</v>
      </c>
      <c r="E2659" t="s">
        <v>619</v>
      </c>
      <c r="F2659" t="s">
        <v>620</v>
      </c>
      <c r="G2659" t="s">
        <v>621</v>
      </c>
      <c r="H2659" t="s">
        <v>7</v>
      </c>
      <c r="I2659" t="s">
        <v>17</v>
      </c>
      <c r="J2659" s="3">
        <v>45142</v>
      </c>
      <c r="K2659" s="3">
        <v>44840</v>
      </c>
      <c r="M2659" s="8" t="str">
        <f>IFERROR(IF(I2659="Booked",VLOOKUP(K2659,'FIN CAL LOOKUP'!$A:$J,7,1),IF(I2659="Complete",VLOOKUP(J2659,'FIN CAL LOOKUP'!$A:$J,7,1),VLOOKUP(D2659,'FIN CAL LOOKUP'!$A:$J,7,1))),"Not Applicable")</f>
        <v>AUG, FY24</v>
      </c>
      <c r="N2659" s="8" t="str">
        <f>IFERROR(IF(I2659="Booked",VLOOKUP(K2659,'FIN CAL LOOKUP'!$A:$J,10,1),IF(I2659="Complete",VLOOKUP(J2659,'FIN CAL LOOKUP'!$A:$J,10,1),VLOOKUP(D2659,'FIN CAL LOOKUP'!$A:$J,10,1))),"Not Applicable")</f>
        <v>Q1, FY24</v>
      </c>
    </row>
    <row r="2660" spans="1:14" x14ac:dyDescent="0.25">
      <c r="A2660" t="s">
        <v>41</v>
      </c>
      <c r="B2660" t="s">
        <v>485</v>
      </c>
      <c r="C2660" t="s">
        <v>124</v>
      </c>
      <c r="D2660" s="3">
        <v>44606</v>
      </c>
      <c r="E2660" t="s">
        <v>625</v>
      </c>
      <c r="F2660" t="s">
        <v>626</v>
      </c>
      <c r="G2660" t="s">
        <v>627</v>
      </c>
      <c r="H2660" t="s">
        <v>4</v>
      </c>
      <c r="I2660" t="s">
        <v>17</v>
      </c>
      <c r="J2660" s="3">
        <v>45090</v>
      </c>
      <c r="K2660" s="3">
        <v>44840</v>
      </c>
      <c r="M2660" s="8" t="str">
        <f>IFERROR(IF(I2660="Booked",VLOOKUP(K2660,'FIN CAL LOOKUP'!$A:$J,7,1),IF(I2660="Complete",VLOOKUP(J2660,'FIN CAL LOOKUP'!$A:$J,7,1),VLOOKUP(D2660,'FIN CAL LOOKUP'!$A:$J,7,1))),"Not Applicable")</f>
        <v>JUN, FY23</v>
      </c>
      <c r="N2660" s="8" t="str">
        <f>IFERROR(IF(I2660="Booked",VLOOKUP(K2660,'FIN CAL LOOKUP'!$A:$J,10,1),IF(I2660="Complete",VLOOKUP(J2660,'FIN CAL LOOKUP'!$A:$J,10,1),VLOOKUP(D2660,'FIN CAL LOOKUP'!$A:$J,10,1))),"Not Applicable")</f>
        <v>Q4, FY23</v>
      </c>
    </row>
    <row r="2661" spans="1:14" x14ac:dyDescent="0.25">
      <c r="A2661" t="s">
        <v>41</v>
      </c>
      <c r="B2661" t="s">
        <v>485</v>
      </c>
      <c r="C2661" t="s">
        <v>124</v>
      </c>
      <c r="D2661" s="3">
        <v>44606</v>
      </c>
      <c r="E2661" t="s">
        <v>625</v>
      </c>
      <c r="F2661" t="s">
        <v>626</v>
      </c>
      <c r="G2661" t="s">
        <v>627</v>
      </c>
      <c r="H2661" t="s">
        <v>7</v>
      </c>
      <c r="I2661" t="s">
        <v>17</v>
      </c>
      <c r="J2661" s="3">
        <v>45090</v>
      </c>
      <c r="K2661" s="3">
        <v>44840</v>
      </c>
      <c r="M2661" s="8" t="str">
        <f>IFERROR(IF(I2661="Booked",VLOOKUP(K2661,'FIN CAL LOOKUP'!$A:$J,7,1),IF(I2661="Complete",VLOOKUP(J2661,'FIN CAL LOOKUP'!$A:$J,7,1),VLOOKUP(D2661,'FIN CAL LOOKUP'!$A:$J,7,1))),"Not Applicable")</f>
        <v>JUN, FY23</v>
      </c>
      <c r="N2661" s="8" t="str">
        <f>IFERROR(IF(I2661="Booked",VLOOKUP(K2661,'FIN CAL LOOKUP'!$A:$J,10,1),IF(I2661="Complete",VLOOKUP(J2661,'FIN CAL LOOKUP'!$A:$J,10,1),VLOOKUP(D2661,'FIN CAL LOOKUP'!$A:$J,10,1))),"Not Applicable")</f>
        <v>Q4, FY23</v>
      </c>
    </row>
    <row r="2662" spans="1:14" x14ac:dyDescent="0.25">
      <c r="A2662" t="s">
        <v>41</v>
      </c>
      <c r="B2662" t="s">
        <v>119</v>
      </c>
      <c r="C2662" t="s">
        <v>124</v>
      </c>
      <c r="D2662" s="3">
        <v>44606</v>
      </c>
      <c r="E2662" t="s">
        <v>628</v>
      </c>
      <c r="F2662" t="s">
        <v>629</v>
      </c>
      <c r="G2662" t="s">
        <v>630</v>
      </c>
      <c r="H2662" t="s">
        <v>4</v>
      </c>
      <c r="I2662" t="s">
        <v>17</v>
      </c>
      <c r="J2662" s="3">
        <v>45090</v>
      </c>
      <c r="K2662" s="3">
        <v>44840</v>
      </c>
      <c r="M2662" s="8" t="str">
        <f>IFERROR(IF(I2662="Booked",VLOOKUP(K2662,'FIN CAL LOOKUP'!$A:$J,7,1),IF(I2662="Complete",VLOOKUP(J2662,'FIN CAL LOOKUP'!$A:$J,7,1),VLOOKUP(D2662,'FIN CAL LOOKUP'!$A:$J,7,1))),"Not Applicable")</f>
        <v>JUN, FY23</v>
      </c>
      <c r="N2662" s="8" t="str">
        <f>IFERROR(IF(I2662="Booked",VLOOKUP(K2662,'FIN CAL LOOKUP'!$A:$J,10,1),IF(I2662="Complete",VLOOKUP(J2662,'FIN CAL LOOKUP'!$A:$J,10,1),VLOOKUP(D2662,'FIN CAL LOOKUP'!$A:$J,10,1))),"Not Applicable")</f>
        <v>Q4, FY23</v>
      </c>
    </row>
    <row r="2663" spans="1:14" x14ac:dyDescent="0.25">
      <c r="A2663" t="s">
        <v>41</v>
      </c>
      <c r="B2663" t="s">
        <v>119</v>
      </c>
      <c r="C2663" t="s">
        <v>124</v>
      </c>
      <c r="D2663" s="3">
        <v>44606</v>
      </c>
      <c r="E2663" t="s">
        <v>628</v>
      </c>
      <c r="F2663" t="s">
        <v>629</v>
      </c>
      <c r="G2663" t="s">
        <v>630</v>
      </c>
      <c r="H2663" t="s">
        <v>7</v>
      </c>
      <c r="I2663" t="s">
        <v>17</v>
      </c>
      <c r="J2663" s="3">
        <v>45090</v>
      </c>
      <c r="K2663" s="3">
        <v>44840</v>
      </c>
      <c r="M2663" s="8" t="str">
        <f>IFERROR(IF(I2663="Booked",VLOOKUP(K2663,'FIN CAL LOOKUP'!$A:$J,7,1),IF(I2663="Complete",VLOOKUP(J2663,'FIN CAL LOOKUP'!$A:$J,7,1),VLOOKUP(D2663,'FIN CAL LOOKUP'!$A:$J,7,1))),"Not Applicable")</f>
        <v>JUN, FY23</v>
      </c>
      <c r="N2663" s="8" t="str">
        <f>IFERROR(IF(I2663="Booked",VLOOKUP(K2663,'FIN CAL LOOKUP'!$A:$J,10,1),IF(I2663="Complete",VLOOKUP(J2663,'FIN CAL LOOKUP'!$A:$J,10,1),VLOOKUP(D2663,'FIN CAL LOOKUP'!$A:$J,10,1))),"Not Applicable")</f>
        <v>Q4, FY23</v>
      </c>
    </row>
    <row r="2664" spans="1:14" x14ac:dyDescent="0.25">
      <c r="A2664" t="s">
        <v>41</v>
      </c>
      <c r="B2664" t="s">
        <v>42</v>
      </c>
      <c r="C2664" t="s">
        <v>124</v>
      </c>
      <c r="D2664" s="3">
        <v>44606</v>
      </c>
      <c r="E2664" t="s">
        <v>613</v>
      </c>
      <c r="F2664" t="s">
        <v>614</v>
      </c>
      <c r="G2664" t="s">
        <v>615</v>
      </c>
      <c r="H2664" t="s">
        <v>4</v>
      </c>
      <c r="I2664" t="s">
        <v>17</v>
      </c>
      <c r="J2664" s="3">
        <v>44852</v>
      </c>
      <c r="K2664" s="3">
        <v>44840</v>
      </c>
      <c r="M2664" s="8" t="str">
        <f>IFERROR(IF(I2664="Booked",VLOOKUP(K2664,'FIN CAL LOOKUP'!$A:$J,7,1),IF(I2664="Complete",VLOOKUP(J2664,'FIN CAL LOOKUP'!$A:$J,7,1),VLOOKUP(D2664,'FIN CAL LOOKUP'!$A:$J,7,1))),"Not Applicable")</f>
        <v>OCT, FY23</v>
      </c>
      <c r="N2664" s="8" t="str">
        <f>IFERROR(IF(I2664="Booked",VLOOKUP(K2664,'FIN CAL LOOKUP'!$A:$J,10,1),IF(I2664="Complete",VLOOKUP(J2664,'FIN CAL LOOKUP'!$A:$J,10,1),VLOOKUP(D2664,'FIN CAL LOOKUP'!$A:$J,10,1))),"Not Applicable")</f>
        <v>Q2, FY23</v>
      </c>
    </row>
    <row r="2665" spans="1:14" x14ac:dyDescent="0.25">
      <c r="A2665" t="s">
        <v>41</v>
      </c>
      <c r="B2665" t="s">
        <v>42</v>
      </c>
      <c r="C2665" t="s">
        <v>124</v>
      </c>
      <c r="D2665" s="3">
        <v>44606</v>
      </c>
      <c r="E2665" t="s">
        <v>613</v>
      </c>
      <c r="F2665" t="s">
        <v>614</v>
      </c>
      <c r="G2665" t="s">
        <v>615</v>
      </c>
      <c r="H2665" t="s">
        <v>7</v>
      </c>
      <c r="I2665" t="s">
        <v>17</v>
      </c>
      <c r="J2665" s="3">
        <v>44852</v>
      </c>
      <c r="K2665" s="3">
        <v>44840</v>
      </c>
      <c r="M2665" s="8" t="str">
        <f>IFERROR(IF(I2665="Booked",VLOOKUP(K2665,'FIN CAL LOOKUP'!$A:$J,7,1),IF(I2665="Complete",VLOOKUP(J2665,'FIN CAL LOOKUP'!$A:$J,7,1),VLOOKUP(D2665,'FIN CAL LOOKUP'!$A:$J,7,1))),"Not Applicable")</f>
        <v>OCT, FY23</v>
      </c>
      <c r="N2665" s="8" t="str">
        <f>IFERROR(IF(I2665="Booked",VLOOKUP(K2665,'FIN CAL LOOKUP'!$A:$J,10,1),IF(I2665="Complete",VLOOKUP(J2665,'FIN CAL LOOKUP'!$A:$J,10,1),VLOOKUP(D2665,'FIN CAL LOOKUP'!$A:$J,10,1))),"Not Applicable")</f>
        <v>Q2, FY23</v>
      </c>
    </row>
    <row r="2666" spans="1:14" x14ac:dyDescent="0.25">
      <c r="A2666" t="s">
        <v>41</v>
      </c>
      <c r="B2666" t="s">
        <v>42</v>
      </c>
      <c r="C2666" t="s">
        <v>124</v>
      </c>
      <c r="D2666" s="3">
        <v>44606</v>
      </c>
      <c r="E2666" t="s">
        <v>616</v>
      </c>
      <c r="F2666" t="s">
        <v>617</v>
      </c>
      <c r="G2666" t="s">
        <v>618</v>
      </c>
      <c r="H2666" t="s">
        <v>4</v>
      </c>
      <c r="I2666" t="s">
        <v>17</v>
      </c>
      <c r="J2666" s="3">
        <v>45090</v>
      </c>
      <c r="K2666" s="3">
        <v>44840</v>
      </c>
      <c r="M2666" s="8" t="str">
        <f>IFERROR(IF(I2666="Booked",VLOOKUP(K2666,'FIN CAL LOOKUP'!$A:$J,7,1),IF(I2666="Complete",VLOOKUP(J2666,'FIN CAL LOOKUP'!$A:$J,7,1),VLOOKUP(D2666,'FIN CAL LOOKUP'!$A:$J,7,1))),"Not Applicable")</f>
        <v>JUN, FY23</v>
      </c>
      <c r="N2666" s="8" t="str">
        <f>IFERROR(IF(I2666="Booked",VLOOKUP(K2666,'FIN CAL LOOKUP'!$A:$J,10,1),IF(I2666="Complete",VLOOKUP(J2666,'FIN CAL LOOKUP'!$A:$J,10,1),VLOOKUP(D2666,'FIN CAL LOOKUP'!$A:$J,10,1))),"Not Applicable")</f>
        <v>Q4, FY23</v>
      </c>
    </row>
    <row r="2667" spans="1:14" x14ac:dyDescent="0.25">
      <c r="A2667" t="s">
        <v>41</v>
      </c>
      <c r="B2667" t="s">
        <v>42</v>
      </c>
      <c r="C2667" t="s">
        <v>124</v>
      </c>
      <c r="D2667" s="3">
        <v>44606</v>
      </c>
      <c r="E2667" t="s">
        <v>616</v>
      </c>
      <c r="F2667" t="s">
        <v>617</v>
      </c>
      <c r="G2667" t="s">
        <v>618</v>
      </c>
      <c r="H2667" t="s">
        <v>7</v>
      </c>
      <c r="I2667" t="s">
        <v>17</v>
      </c>
      <c r="J2667" s="3">
        <v>45090</v>
      </c>
      <c r="K2667" s="3">
        <v>44840</v>
      </c>
      <c r="M2667" s="8" t="str">
        <f>IFERROR(IF(I2667="Booked",VLOOKUP(K2667,'FIN CAL LOOKUP'!$A:$J,7,1),IF(I2667="Complete",VLOOKUP(J2667,'FIN CAL LOOKUP'!$A:$J,7,1),VLOOKUP(D2667,'FIN CAL LOOKUP'!$A:$J,7,1))),"Not Applicable")</f>
        <v>JUN, FY23</v>
      </c>
      <c r="N2667" s="8" t="str">
        <f>IFERROR(IF(I2667="Booked",VLOOKUP(K2667,'FIN CAL LOOKUP'!$A:$J,10,1),IF(I2667="Complete",VLOOKUP(J2667,'FIN CAL LOOKUP'!$A:$J,10,1),VLOOKUP(D2667,'FIN CAL LOOKUP'!$A:$J,10,1))),"Not Applicable")</f>
        <v>Q4, FY23</v>
      </c>
    </row>
    <row r="2668" spans="1:14" x14ac:dyDescent="0.25">
      <c r="A2668" t="s">
        <v>41</v>
      </c>
      <c r="B2668" t="s">
        <v>42</v>
      </c>
      <c r="C2668" t="s">
        <v>124</v>
      </c>
      <c r="D2668" s="3">
        <v>44606</v>
      </c>
      <c r="E2668" t="s">
        <v>622</v>
      </c>
      <c r="F2668" t="s">
        <v>623</v>
      </c>
      <c r="G2668" t="s">
        <v>624</v>
      </c>
      <c r="H2668" t="s">
        <v>4</v>
      </c>
      <c r="I2668" t="s">
        <v>17</v>
      </c>
      <c r="J2668" s="3">
        <v>45379</v>
      </c>
      <c r="K2668" s="3">
        <v>44840</v>
      </c>
      <c r="M2668" s="8" t="str">
        <f>IFERROR(IF(I2668="Booked",VLOOKUP(K2668,'FIN CAL LOOKUP'!$A:$J,7,1),IF(I2668="Complete",VLOOKUP(J2668,'FIN CAL LOOKUP'!$A:$J,7,1),VLOOKUP(D2668,'FIN CAL LOOKUP'!$A:$J,7,1))),"Not Applicable")</f>
        <v>APR, FY24</v>
      </c>
      <c r="N2668" s="8" t="str">
        <f>IFERROR(IF(I2668="Booked",VLOOKUP(K2668,'FIN CAL LOOKUP'!$A:$J,10,1),IF(I2668="Complete",VLOOKUP(J2668,'FIN CAL LOOKUP'!$A:$J,10,1),VLOOKUP(D2668,'FIN CAL LOOKUP'!$A:$J,10,1))),"Not Applicable")</f>
        <v>Q4, FY24</v>
      </c>
    </row>
    <row r="2669" spans="1:14" x14ac:dyDescent="0.25">
      <c r="A2669" t="s">
        <v>41</v>
      </c>
      <c r="B2669" t="s">
        <v>42</v>
      </c>
      <c r="C2669" t="s">
        <v>124</v>
      </c>
      <c r="D2669" s="3">
        <v>44606</v>
      </c>
      <c r="E2669" t="s">
        <v>622</v>
      </c>
      <c r="F2669" t="s">
        <v>623</v>
      </c>
      <c r="G2669" t="s">
        <v>624</v>
      </c>
      <c r="H2669" t="s">
        <v>7</v>
      </c>
      <c r="I2669" t="s">
        <v>17</v>
      </c>
      <c r="J2669" s="3">
        <v>45379</v>
      </c>
      <c r="K2669" s="3">
        <v>44840</v>
      </c>
      <c r="M2669" s="8" t="str">
        <f>IFERROR(IF(I2669="Booked",VLOOKUP(K2669,'FIN CAL LOOKUP'!$A:$J,7,1),IF(I2669="Complete",VLOOKUP(J2669,'FIN CAL LOOKUP'!$A:$J,7,1),VLOOKUP(D2669,'FIN CAL LOOKUP'!$A:$J,7,1))),"Not Applicable")</f>
        <v>APR, FY24</v>
      </c>
      <c r="N2669" s="8" t="str">
        <f>IFERROR(IF(I2669="Booked",VLOOKUP(K2669,'FIN CAL LOOKUP'!$A:$J,10,1),IF(I2669="Complete",VLOOKUP(J2669,'FIN CAL LOOKUP'!$A:$J,10,1),VLOOKUP(D2669,'FIN CAL LOOKUP'!$A:$J,10,1))),"Not Applicable")</f>
        <v>Q4, FY24</v>
      </c>
    </row>
    <row r="2670" spans="1:14" x14ac:dyDescent="0.25">
      <c r="A2670" t="s">
        <v>41</v>
      </c>
      <c r="B2670" t="s">
        <v>42</v>
      </c>
      <c r="C2670" t="s">
        <v>475</v>
      </c>
      <c r="D2670" s="3">
        <v>44606</v>
      </c>
      <c r="E2670" t="s">
        <v>631</v>
      </c>
      <c r="F2670" t="s">
        <v>262</v>
      </c>
      <c r="G2670" t="s">
        <v>632</v>
      </c>
      <c r="H2670" t="s">
        <v>4</v>
      </c>
      <c r="I2670" t="s">
        <v>17</v>
      </c>
      <c r="J2670" s="3">
        <v>45090</v>
      </c>
      <c r="K2670" s="3">
        <v>44840</v>
      </c>
      <c r="M2670" s="8" t="str">
        <f>IFERROR(IF(I2670="Booked",VLOOKUP(K2670,'FIN CAL LOOKUP'!$A:$J,7,1),IF(I2670="Complete",VLOOKUP(J2670,'FIN CAL LOOKUP'!$A:$J,7,1),VLOOKUP(D2670,'FIN CAL LOOKUP'!$A:$J,7,1))),"Not Applicable")</f>
        <v>JUN, FY23</v>
      </c>
      <c r="N2670" s="8" t="str">
        <f>IFERROR(IF(I2670="Booked",VLOOKUP(K2670,'FIN CAL LOOKUP'!$A:$J,10,1),IF(I2670="Complete",VLOOKUP(J2670,'FIN CAL LOOKUP'!$A:$J,10,1),VLOOKUP(D2670,'FIN CAL LOOKUP'!$A:$J,10,1))),"Not Applicable")</f>
        <v>Q4, FY23</v>
      </c>
    </row>
    <row r="2671" spans="1:14" x14ac:dyDescent="0.25">
      <c r="A2671" t="s">
        <v>41</v>
      </c>
      <c r="B2671" t="s">
        <v>42</v>
      </c>
      <c r="C2671" t="s">
        <v>475</v>
      </c>
      <c r="D2671" s="3">
        <v>44606</v>
      </c>
      <c r="E2671" t="s">
        <v>631</v>
      </c>
      <c r="F2671" t="s">
        <v>262</v>
      </c>
      <c r="G2671" t="s">
        <v>632</v>
      </c>
      <c r="H2671" t="s">
        <v>7</v>
      </c>
      <c r="I2671" t="s">
        <v>17</v>
      </c>
      <c r="J2671" s="3">
        <v>44861</v>
      </c>
      <c r="K2671" s="3">
        <v>44840</v>
      </c>
      <c r="M2671" s="8" t="str">
        <f>IFERROR(IF(I2671="Booked",VLOOKUP(K2671,'FIN CAL LOOKUP'!$A:$J,7,1),IF(I2671="Complete",VLOOKUP(J2671,'FIN CAL LOOKUP'!$A:$J,7,1),VLOOKUP(D2671,'FIN CAL LOOKUP'!$A:$J,7,1))),"Not Applicable")</f>
        <v>NOV, FY23</v>
      </c>
      <c r="N2671" s="8" t="str">
        <f>IFERROR(IF(I2671="Booked",VLOOKUP(K2671,'FIN CAL LOOKUP'!$A:$J,10,1),IF(I2671="Complete",VLOOKUP(J2671,'FIN CAL LOOKUP'!$A:$J,10,1),VLOOKUP(D2671,'FIN CAL LOOKUP'!$A:$J,10,1))),"Not Applicable")</f>
        <v>Q2, FY23</v>
      </c>
    </row>
    <row r="2672" spans="1:14" x14ac:dyDescent="0.25">
      <c r="A2672" t="s">
        <v>41</v>
      </c>
      <c r="B2672" t="s">
        <v>42</v>
      </c>
      <c r="C2672" t="s">
        <v>475</v>
      </c>
      <c r="D2672" s="3">
        <v>44606</v>
      </c>
      <c r="E2672" t="s">
        <v>631</v>
      </c>
      <c r="F2672" t="s">
        <v>262</v>
      </c>
      <c r="G2672" t="s">
        <v>632</v>
      </c>
      <c r="H2672" t="s">
        <v>1366</v>
      </c>
      <c r="I2672" t="s">
        <v>17</v>
      </c>
      <c r="J2672" s="3">
        <v>45391</v>
      </c>
      <c r="K2672" s="3">
        <v>45373</v>
      </c>
      <c r="M2672" s="8" t="str">
        <f>IFERROR(IF(I2672="Booked",VLOOKUP(K2672,'FIN CAL LOOKUP'!$A:$J,7,1),IF(I2672="Complete",VLOOKUP(J2672,'FIN CAL LOOKUP'!$A:$J,7,1),VLOOKUP(D2672,'FIN CAL LOOKUP'!$A:$J,7,1))),"Not Applicable")</f>
        <v>APR, FY24</v>
      </c>
      <c r="N2672" s="8" t="str">
        <f>IFERROR(IF(I2672="Booked",VLOOKUP(K2672,'FIN CAL LOOKUP'!$A:$J,10,1),IF(I2672="Complete",VLOOKUP(J2672,'FIN CAL LOOKUP'!$A:$J,10,1),VLOOKUP(D2672,'FIN CAL LOOKUP'!$A:$J,10,1))),"Not Applicable")</f>
        <v>Q4, FY24</v>
      </c>
    </row>
    <row r="2673" spans="1:14" x14ac:dyDescent="0.25">
      <c r="A2673" t="s">
        <v>41</v>
      </c>
      <c r="B2673" t="s">
        <v>42</v>
      </c>
      <c r="C2673" t="s">
        <v>475</v>
      </c>
      <c r="D2673" s="3">
        <v>44606</v>
      </c>
      <c r="E2673" t="s">
        <v>631</v>
      </c>
      <c r="F2673" t="s">
        <v>262</v>
      </c>
      <c r="G2673" t="s">
        <v>632</v>
      </c>
      <c r="H2673" t="s">
        <v>1367</v>
      </c>
      <c r="I2673" t="s">
        <v>17</v>
      </c>
      <c r="J2673" s="3">
        <v>45391</v>
      </c>
      <c r="K2673" s="3">
        <v>45373</v>
      </c>
      <c r="M2673" s="8" t="str">
        <f>IFERROR(IF(I2673="Booked",VLOOKUP(K2673,'FIN CAL LOOKUP'!$A:$J,7,1),IF(I2673="Complete",VLOOKUP(J2673,'FIN CAL LOOKUP'!$A:$J,7,1),VLOOKUP(D2673,'FIN CAL LOOKUP'!$A:$J,7,1))),"Not Applicable")</f>
        <v>APR, FY24</v>
      </c>
      <c r="N2673" s="8" t="str">
        <f>IFERROR(IF(I2673="Booked",VLOOKUP(K2673,'FIN CAL LOOKUP'!$A:$J,10,1),IF(I2673="Complete",VLOOKUP(J2673,'FIN CAL LOOKUP'!$A:$J,10,1),VLOOKUP(D2673,'FIN CAL LOOKUP'!$A:$J,10,1))),"Not Applicable")</f>
        <v>Q4, FY24</v>
      </c>
    </row>
    <row r="2674" spans="1:14" x14ac:dyDescent="0.25">
      <c r="A2674" t="s">
        <v>41</v>
      </c>
      <c r="B2674" t="s">
        <v>42</v>
      </c>
      <c r="C2674" t="s">
        <v>475</v>
      </c>
      <c r="D2674" s="3">
        <v>44606</v>
      </c>
      <c r="E2674" t="s">
        <v>631</v>
      </c>
      <c r="F2674" t="s">
        <v>262</v>
      </c>
      <c r="G2674" t="s">
        <v>632</v>
      </c>
      <c r="H2674" t="s">
        <v>1368</v>
      </c>
      <c r="I2674" t="s">
        <v>17</v>
      </c>
      <c r="J2674" s="3">
        <v>45391</v>
      </c>
      <c r="K2674" s="3">
        <v>45373</v>
      </c>
      <c r="M2674" s="8" t="str">
        <f>IFERROR(IF(I2674="Booked",VLOOKUP(K2674,'FIN CAL LOOKUP'!$A:$J,7,1),IF(I2674="Complete",VLOOKUP(J2674,'FIN CAL LOOKUP'!$A:$J,7,1),VLOOKUP(D2674,'FIN CAL LOOKUP'!$A:$J,7,1))),"Not Applicable")</f>
        <v>APR, FY24</v>
      </c>
      <c r="N2674" s="8" t="str">
        <f>IFERROR(IF(I2674="Booked",VLOOKUP(K2674,'FIN CAL LOOKUP'!$A:$J,10,1),IF(I2674="Complete",VLOOKUP(J2674,'FIN CAL LOOKUP'!$A:$J,10,1),VLOOKUP(D2674,'FIN CAL LOOKUP'!$A:$J,10,1))),"Not Applicable")</f>
        <v>Q4, FY24</v>
      </c>
    </row>
    <row r="2675" spans="1:14" x14ac:dyDescent="0.25">
      <c r="A2675" t="s">
        <v>41</v>
      </c>
      <c r="B2675" t="s">
        <v>42</v>
      </c>
      <c r="C2675" t="s">
        <v>475</v>
      </c>
      <c r="D2675" s="3">
        <v>44606</v>
      </c>
      <c r="E2675" t="s">
        <v>631</v>
      </c>
      <c r="F2675" t="s">
        <v>262</v>
      </c>
      <c r="G2675" t="s">
        <v>632</v>
      </c>
      <c r="H2675" t="s">
        <v>1369</v>
      </c>
      <c r="I2675" t="s">
        <v>17</v>
      </c>
      <c r="J2675" s="3">
        <v>45391</v>
      </c>
      <c r="K2675" s="3">
        <v>45373</v>
      </c>
      <c r="M2675" s="8" t="str">
        <f>IFERROR(IF(I2675="Booked",VLOOKUP(K2675,'FIN CAL LOOKUP'!$A:$J,7,1),IF(I2675="Complete",VLOOKUP(J2675,'FIN CAL LOOKUP'!$A:$J,7,1),VLOOKUP(D2675,'FIN CAL LOOKUP'!$A:$J,7,1))),"Not Applicable")</f>
        <v>APR, FY24</v>
      </c>
      <c r="N2675" s="8" t="str">
        <f>IFERROR(IF(I2675="Booked",VLOOKUP(K2675,'FIN CAL LOOKUP'!$A:$J,10,1),IF(I2675="Complete",VLOOKUP(J2675,'FIN CAL LOOKUP'!$A:$J,10,1),VLOOKUP(D2675,'FIN CAL LOOKUP'!$A:$J,10,1))),"Not Applicable")</f>
        <v>Q4, FY24</v>
      </c>
    </row>
    <row r="2676" spans="1:14" x14ac:dyDescent="0.25">
      <c r="A2676" t="s">
        <v>41</v>
      </c>
      <c r="B2676" t="s">
        <v>42</v>
      </c>
      <c r="C2676" t="s">
        <v>475</v>
      </c>
      <c r="D2676" s="3">
        <v>44606</v>
      </c>
      <c r="E2676" t="s">
        <v>631</v>
      </c>
      <c r="F2676" t="s">
        <v>262</v>
      </c>
      <c r="G2676" t="s">
        <v>632</v>
      </c>
      <c r="H2676" t="s">
        <v>1370</v>
      </c>
      <c r="I2676" t="s">
        <v>17</v>
      </c>
      <c r="J2676" s="3">
        <v>45391</v>
      </c>
      <c r="K2676" s="3">
        <v>45373</v>
      </c>
      <c r="M2676" s="8" t="str">
        <f>IFERROR(IF(I2676="Booked",VLOOKUP(K2676,'FIN CAL LOOKUP'!$A:$J,7,1),IF(I2676="Complete",VLOOKUP(J2676,'FIN CAL LOOKUP'!$A:$J,7,1),VLOOKUP(D2676,'FIN CAL LOOKUP'!$A:$J,7,1))),"Not Applicable")</f>
        <v>APR, FY24</v>
      </c>
      <c r="N2676" s="8" t="str">
        <f>IFERROR(IF(I2676="Booked",VLOOKUP(K2676,'FIN CAL LOOKUP'!$A:$J,10,1),IF(I2676="Complete",VLOOKUP(J2676,'FIN CAL LOOKUP'!$A:$J,10,1),VLOOKUP(D2676,'FIN CAL LOOKUP'!$A:$J,10,1))),"Not Applicable")</f>
        <v>Q4, FY24</v>
      </c>
    </row>
    <row r="2677" spans="1:14" x14ac:dyDescent="0.25">
      <c r="A2677" t="s">
        <v>41</v>
      </c>
      <c r="B2677" t="s">
        <v>42</v>
      </c>
      <c r="C2677" t="s">
        <v>475</v>
      </c>
      <c r="D2677" s="3">
        <v>44606</v>
      </c>
      <c r="E2677" t="s">
        <v>631</v>
      </c>
      <c r="F2677" t="s">
        <v>262</v>
      </c>
      <c r="G2677" t="s">
        <v>632</v>
      </c>
      <c r="H2677" t="s">
        <v>8</v>
      </c>
      <c r="I2677" t="s">
        <v>17</v>
      </c>
      <c r="J2677" s="3">
        <v>45391</v>
      </c>
      <c r="K2677" s="3">
        <v>45373</v>
      </c>
      <c r="M2677" s="8" t="str">
        <f>IFERROR(IF(I2677="Booked",VLOOKUP(K2677,'FIN CAL LOOKUP'!$A:$J,7,1),IF(I2677="Complete",VLOOKUP(J2677,'FIN CAL LOOKUP'!$A:$J,7,1),VLOOKUP(D2677,'FIN CAL LOOKUP'!$A:$J,7,1))),"Not Applicable")</f>
        <v>APR, FY24</v>
      </c>
      <c r="N2677" s="8" t="str">
        <f>IFERROR(IF(I2677="Booked",VLOOKUP(K2677,'FIN CAL LOOKUP'!$A:$J,10,1),IF(I2677="Complete",VLOOKUP(J2677,'FIN CAL LOOKUP'!$A:$J,10,1),VLOOKUP(D2677,'FIN CAL LOOKUP'!$A:$J,10,1))),"Not Applicable")</f>
        <v>Q4, FY24</v>
      </c>
    </row>
    <row r="2678" spans="1:14" x14ac:dyDescent="0.25">
      <c r="A2678" t="s">
        <v>41</v>
      </c>
      <c r="B2678" t="s">
        <v>42</v>
      </c>
      <c r="C2678" t="s">
        <v>475</v>
      </c>
      <c r="D2678" s="3">
        <v>44606</v>
      </c>
      <c r="E2678" t="s">
        <v>631</v>
      </c>
      <c r="F2678" t="s">
        <v>262</v>
      </c>
      <c r="G2678" t="s">
        <v>632</v>
      </c>
      <c r="H2678" t="s">
        <v>9</v>
      </c>
      <c r="I2678" t="s">
        <v>17</v>
      </c>
      <c r="J2678" s="3">
        <v>45391</v>
      </c>
      <c r="K2678" s="3">
        <v>45373</v>
      </c>
      <c r="M2678" s="8" t="str">
        <f>IFERROR(IF(I2678="Booked",VLOOKUP(K2678,'FIN CAL LOOKUP'!$A:$J,7,1),IF(I2678="Complete",VLOOKUP(J2678,'FIN CAL LOOKUP'!$A:$J,7,1),VLOOKUP(D2678,'FIN CAL LOOKUP'!$A:$J,7,1))),"Not Applicable")</f>
        <v>APR, FY24</v>
      </c>
      <c r="N2678" s="8" t="str">
        <f>IFERROR(IF(I2678="Booked",VLOOKUP(K2678,'FIN CAL LOOKUP'!$A:$J,10,1),IF(I2678="Complete",VLOOKUP(J2678,'FIN CAL LOOKUP'!$A:$J,10,1),VLOOKUP(D2678,'FIN CAL LOOKUP'!$A:$J,10,1))),"Not Applicable")</f>
        <v>Q4, FY24</v>
      </c>
    </row>
    <row r="2679" spans="1:14" x14ac:dyDescent="0.25">
      <c r="A2679" t="s">
        <v>41</v>
      </c>
      <c r="B2679" t="s">
        <v>42</v>
      </c>
      <c r="C2679" t="s">
        <v>475</v>
      </c>
      <c r="D2679" s="3">
        <v>44606</v>
      </c>
      <c r="E2679" t="s">
        <v>631</v>
      </c>
      <c r="F2679" t="s">
        <v>262</v>
      </c>
      <c r="G2679" t="s">
        <v>632</v>
      </c>
      <c r="H2679" t="s">
        <v>10</v>
      </c>
      <c r="I2679" t="s">
        <v>17</v>
      </c>
      <c r="J2679" s="3">
        <v>45391</v>
      </c>
      <c r="K2679" s="3">
        <v>45373</v>
      </c>
      <c r="M2679" s="8" t="str">
        <f>IFERROR(IF(I2679="Booked",VLOOKUP(K2679,'FIN CAL LOOKUP'!$A:$J,7,1),IF(I2679="Complete",VLOOKUP(J2679,'FIN CAL LOOKUP'!$A:$J,7,1),VLOOKUP(D2679,'FIN CAL LOOKUP'!$A:$J,7,1))),"Not Applicable")</f>
        <v>APR, FY24</v>
      </c>
      <c r="N2679" s="8" t="str">
        <f>IFERROR(IF(I2679="Booked",VLOOKUP(K2679,'FIN CAL LOOKUP'!$A:$J,10,1),IF(I2679="Complete",VLOOKUP(J2679,'FIN CAL LOOKUP'!$A:$J,10,1),VLOOKUP(D2679,'FIN CAL LOOKUP'!$A:$J,10,1))),"Not Applicable")</f>
        <v>Q4, FY24</v>
      </c>
    </row>
    <row r="2680" spans="1:14" x14ac:dyDescent="0.25">
      <c r="A2680" t="s">
        <v>41</v>
      </c>
      <c r="B2680" t="s">
        <v>42</v>
      </c>
      <c r="C2680" t="s">
        <v>475</v>
      </c>
      <c r="D2680" s="3">
        <v>44606</v>
      </c>
      <c r="E2680" t="s">
        <v>631</v>
      </c>
      <c r="F2680" t="s">
        <v>262</v>
      </c>
      <c r="G2680" t="s">
        <v>632</v>
      </c>
      <c r="H2680" t="s">
        <v>11</v>
      </c>
      <c r="I2680" t="s">
        <v>17</v>
      </c>
      <c r="J2680" s="3">
        <v>45391</v>
      </c>
      <c r="K2680" s="3">
        <v>45373</v>
      </c>
      <c r="M2680" s="8" t="str">
        <f>IFERROR(IF(I2680="Booked",VLOOKUP(K2680,'FIN CAL LOOKUP'!$A:$J,7,1),IF(I2680="Complete",VLOOKUP(J2680,'FIN CAL LOOKUP'!$A:$J,7,1),VLOOKUP(D2680,'FIN CAL LOOKUP'!$A:$J,7,1))),"Not Applicable")</f>
        <v>APR, FY24</v>
      </c>
      <c r="N2680" s="8" t="str">
        <f>IFERROR(IF(I2680="Booked",VLOOKUP(K2680,'FIN CAL LOOKUP'!$A:$J,10,1),IF(I2680="Complete",VLOOKUP(J2680,'FIN CAL LOOKUP'!$A:$J,10,1),VLOOKUP(D2680,'FIN CAL LOOKUP'!$A:$J,10,1))),"Not Applicable")</f>
        <v>Q4, FY24</v>
      </c>
    </row>
    <row r="2681" spans="1:14" x14ac:dyDescent="0.25">
      <c r="A2681" t="s">
        <v>41</v>
      </c>
      <c r="B2681" t="s">
        <v>42</v>
      </c>
      <c r="C2681" t="s">
        <v>475</v>
      </c>
      <c r="D2681" s="3">
        <v>44606</v>
      </c>
      <c r="E2681" t="s">
        <v>633</v>
      </c>
      <c r="F2681" t="s">
        <v>145</v>
      </c>
      <c r="G2681" t="s">
        <v>1563</v>
      </c>
      <c r="H2681" t="s">
        <v>4</v>
      </c>
      <c r="I2681" t="s">
        <v>17</v>
      </c>
      <c r="J2681" s="3">
        <v>45421</v>
      </c>
      <c r="K2681" s="3">
        <v>44840</v>
      </c>
      <c r="M2681" s="8" t="str">
        <f>IFERROR(IF(I2681="Booked",VLOOKUP(K2681,'FIN CAL LOOKUP'!$A:$J,7,1),IF(I2681="Complete",VLOOKUP(J2681,'FIN CAL LOOKUP'!$A:$J,7,1),VLOOKUP(D2681,'FIN CAL LOOKUP'!$A:$J,7,1))),"Not Applicable")</f>
        <v>MAY, FY24</v>
      </c>
      <c r="N2681" s="8" t="str">
        <f>IFERROR(IF(I2681="Booked",VLOOKUP(K2681,'FIN CAL LOOKUP'!$A:$J,10,1),IF(I2681="Complete",VLOOKUP(J2681,'FIN CAL LOOKUP'!$A:$J,10,1),VLOOKUP(D2681,'FIN CAL LOOKUP'!$A:$J,10,1))),"Not Applicable")</f>
        <v>Q4, FY24</v>
      </c>
    </row>
    <row r="2682" spans="1:14" x14ac:dyDescent="0.25">
      <c r="A2682" t="s">
        <v>41</v>
      </c>
      <c r="B2682" t="s">
        <v>42</v>
      </c>
      <c r="C2682" t="s">
        <v>475</v>
      </c>
      <c r="D2682" s="3">
        <v>44606</v>
      </c>
      <c r="E2682" t="s">
        <v>633</v>
      </c>
      <c r="F2682" t="s">
        <v>145</v>
      </c>
      <c r="G2682" t="s">
        <v>1563</v>
      </c>
      <c r="H2682" t="s">
        <v>7</v>
      </c>
      <c r="I2682" t="s">
        <v>17</v>
      </c>
      <c r="J2682" s="3">
        <v>45421</v>
      </c>
      <c r="K2682" s="3">
        <v>44840</v>
      </c>
      <c r="M2682" s="8" t="str">
        <f>IFERROR(IF(I2682="Booked",VLOOKUP(K2682,'FIN CAL LOOKUP'!$A:$J,7,1),IF(I2682="Complete",VLOOKUP(J2682,'FIN CAL LOOKUP'!$A:$J,7,1),VLOOKUP(D2682,'FIN CAL LOOKUP'!$A:$J,7,1))),"Not Applicable")</f>
        <v>MAY, FY24</v>
      </c>
      <c r="N2682" s="8" t="str">
        <f>IFERROR(IF(I2682="Booked",VLOOKUP(K2682,'FIN CAL LOOKUP'!$A:$J,10,1),IF(I2682="Complete",VLOOKUP(J2682,'FIN CAL LOOKUP'!$A:$J,10,1),VLOOKUP(D2682,'FIN CAL LOOKUP'!$A:$J,10,1))),"Not Applicable")</f>
        <v>Q4, FY24</v>
      </c>
    </row>
    <row r="2683" spans="1:14" x14ac:dyDescent="0.25">
      <c r="A2683" t="s">
        <v>41</v>
      </c>
      <c r="B2683" t="s">
        <v>42</v>
      </c>
      <c r="C2683" t="s">
        <v>475</v>
      </c>
      <c r="D2683" s="3">
        <v>44606</v>
      </c>
      <c r="E2683" t="s">
        <v>633</v>
      </c>
      <c r="F2683" t="s">
        <v>145</v>
      </c>
      <c r="G2683" t="s">
        <v>1563</v>
      </c>
      <c r="H2683" t="s">
        <v>1366</v>
      </c>
      <c r="I2683" t="s">
        <v>17</v>
      </c>
      <c r="J2683" s="3">
        <v>45421</v>
      </c>
      <c r="K2683" s="3">
        <v>45373</v>
      </c>
      <c r="M2683" s="8" t="str">
        <f>IFERROR(IF(I2683="Booked",VLOOKUP(K2683,'FIN CAL LOOKUP'!$A:$J,7,1),IF(I2683="Complete",VLOOKUP(J2683,'FIN CAL LOOKUP'!$A:$J,7,1),VLOOKUP(D2683,'FIN CAL LOOKUP'!$A:$J,7,1))),"Not Applicable")</f>
        <v>MAY, FY24</v>
      </c>
      <c r="N2683" s="8" t="str">
        <f>IFERROR(IF(I2683="Booked",VLOOKUP(K2683,'FIN CAL LOOKUP'!$A:$J,10,1),IF(I2683="Complete",VLOOKUP(J2683,'FIN CAL LOOKUP'!$A:$J,10,1),VLOOKUP(D2683,'FIN CAL LOOKUP'!$A:$J,10,1))),"Not Applicable")</f>
        <v>Q4, FY24</v>
      </c>
    </row>
    <row r="2684" spans="1:14" x14ac:dyDescent="0.25">
      <c r="A2684" t="s">
        <v>41</v>
      </c>
      <c r="B2684" t="s">
        <v>42</v>
      </c>
      <c r="C2684" t="s">
        <v>475</v>
      </c>
      <c r="D2684" s="3">
        <v>44606</v>
      </c>
      <c r="E2684" t="s">
        <v>633</v>
      </c>
      <c r="F2684" t="s">
        <v>145</v>
      </c>
      <c r="G2684" t="s">
        <v>1563</v>
      </c>
      <c r="H2684" t="s">
        <v>1366</v>
      </c>
      <c r="I2684" t="s">
        <v>17</v>
      </c>
      <c r="J2684" s="3">
        <v>45785</v>
      </c>
      <c r="K2684" s="3">
        <v>45742</v>
      </c>
      <c r="M2684" s="8" t="str">
        <f>IFERROR(IF(I2684="Booked",VLOOKUP(K2684,'FIN CAL LOOKUP'!$A:$J,7,1),IF(I2684="Complete",VLOOKUP(J2684,'FIN CAL LOOKUP'!$A:$J,7,1),VLOOKUP(D2684,'FIN CAL LOOKUP'!$A:$J,7,1))),"Not Applicable")</f>
        <v>MAY, FY25</v>
      </c>
      <c r="N2684" s="8" t="str">
        <f>IFERROR(IF(I2684="Booked",VLOOKUP(K2684,'FIN CAL LOOKUP'!$A:$J,10,1),IF(I2684="Complete",VLOOKUP(J2684,'FIN CAL LOOKUP'!$A:$J,10,1),VLOOKUP(D2684,'FIN CAL LOOKUP'!$A:$J,10,1))),"Not Applicable")</f>
        <v>Q4, FY25</v>
      </c>
    </row>
    <row r="2685" spans="1:14" x14ac:dyDescent="0.25">
      <c r="A2685" t="s">
        <v>41</v>
      </c>
      <c r="B2685" t="s">
        <v>42</v>
      </c>
      <c r="C2685" t="s">
        <v>475</v>
      </c>
      <c r="D2685" s="3">
        <v>44606</v>
      </c>
      <c r="E2685" t="s">
        <v>633</v>
      </c>
      <c r="F2685" t="s">
        <v>145</v>
      </c>
      <c r="G2685" t="s">
        <v>1563</v>
      </c>
      <c r="H2685" t="s">
        <v>1367</v>
      </c>
      <c r="I2685" t="s">
        <v>17</v>
      </c>
      <c r="J2685" s="3">
        <v>45421</v>
      </c>
      <c r="K2685" s="3">
        <v>45373</v>
      </c>
      <c r="M2685" s="8" t="str">
        <f>IFERROR(IF(I2685="Booked",VLOOKUP(K2685,'FIN CAL LOOKUP'!$A:$J,7,1),IF(I2685="Complete",VLOOKUP(J2685,'FIN CAL LOOKUP'!$A:$J,7,1),VLOOKUP(D2685,'FIN CAL LOOKUP'!$A:$J,7,1))),"Not Applicable")</f>
        <v>MAY, FY24</v>
      </c>
      <c r="N2685" s="8" t="str">
        <f>IFERROR(IF(I2685="Booked",VLOOKUP(K2685,'FIN CAL LOOKUP'!$A:$J,10,1),IF(I2685="Complete",VLOOKUP(J2685,'FIN CAL LOOKUP'!$A:$J,10,1),VLOOKUP(D2685,'FIN CAL LOOKUP'!$A:$J,10,1))),"Not Applicable")</f>
        <v>Q4, FY24</v>
      </c>
    </row>
    <row r="2686" spans="1:14" x14ac:dyDescent="0.25">
      <c r="A2686" t="s">
        <v>41</v>
      </c>
      <c r="B2686" t="s">
        <v>42</v>
      </c>
      <c r="C2686" t="s">
        <v>475</v>
      </c>
      <c r="D2686" s="3">
        <v>44606</v>
      </c>
      <c r="E2686" t="s">
        <v>633</v>
      </c>
      <c r="F2686" t="s">
        <v>145</v>
      </c>
      <c r="G2686" t="s">
        <v>1563</v>
      </c>
      <c r="H2686" t="s">
        <v>1367</v>
      </c>
      <c r="I2686" t="s">
        <v>17</v>
      </c>
      <c r="J2686" s="3">
        <v>45783</v>
      </c>
      <c r="K2686" s="3">
        <v>45742</v>
      </c>
      <c r="M2686" s="8" t="str">
        <f>IFERROR(IF(I2686="Booked",VLOOKUP(K2686,'FIN CAL LOOKUP'!$A:$J,7,1),IF(I2686="Complete",VLOOKUP(J2686,'FIN CAL LOOKUP'!$A:$J,7,1),VLOOKUP(D2686,'FIN CAL LOOKUP'!$A:$J,7,1))),"Not Applicable")</f>
        <v>MAY, FY25</v>
      </c>
      <c r="N2686" s="8" t="str">
        <f>IFERROR(IF(I2686="Booked",VLOOKUP(K2686,'FIN CAL LOOKUP'!$A:$J,10,1),IF(I2686="Complete",VLOOKUP(J2686,'FIN CAL LOOKUP'!$A:$J,10,1),VLOOKUP(D2686,'FIN CAL LOOKUP'!$A:$J,10,1))),"Not Applicable")</f>
        <v>Q4, FY25</v>
      </c>
    </row>
    <row r="2687" spans="1:14" x14ac:dyDescent="0.25">
      <c r="A2687" t="s">
        <v>41</v>
      </c>
      <c r="B2687" t="s">
        <v>42</v>
      </c>
      <c r="C2687" t="s">
        <v>475</v>
      </c>
      <c r="D2687" s="3">
        <v>44606</v>
      </c>
      <c r="E2687" t="s">
        <v>633</v>
      </c>
      <c r="F2687" t="s">
        <v>145</v>
      </c>
      <c r="G2687" t="s">
        <v>1563</v>
      </c>
      <c r="H2687" t="s">
        <v>1368</v>
      </c>
      <c r="I2687" t="s">
        <v>17</v>
      </c>
      <c r="J2687" s="3">
        <v>45421</v>
      </c>
      <c r="K2687" s="3">
        <v>45373</v>
      </c>
      <c r="M2687" s="8" t="str">
        <f>IFERROR(IF(I2687="Booked",VLOOKUP(K2687,'FIN CAL LOOKUP'!$A:$J,7,1),IF(I2687="Complete",VLOOKUP(J2687,'FIN CAL LOOKUP'!$A:$J,7,1),VLOOKUP(D2687,'FIN CAL LOOKUP'!$A:$J,7,1))),"Not Applicable")</f>
        <v>MAY, FY24</v>
      </c>
      <c r="N2687" s="8" t="str">
        <f>IFERROR(IF(I2687="Booked",VLOOKUP(K2687,'FIN CAL LOOKUP'!$A:$J,10,1),IF(I2687="Complete",VLOOKUP(J2687,'FIN CAL LOOKUP'!$A:$J,10,1),VLOOKUP(D2687,'FIN CAL LOOKUP'!$A:$J,10,1))),"Not Applicable")</f>
        <v>Q4, FY24</v>
      </c>
    </row>
    <row r="2688" spans="1:14" x14ac:dyDescent="0.25">
      <c r="A2688" t="s">
        <v>41</v>
      </c>
      <c r="B2688" t="s">
        <v>42</v>
      </c>
      <c r="C2688" t="s">
        <v>475</v>
      </c>
      <c r="D2688" s="3">
        <v>44606</v>
      </c>
      <c r="E2688" t="s">
        <v>633</v>
      </c>
      <c r="F2688" t="s">
        <v>145</v>
      </c>
      <c r="G2688" t="s">
        <v>1563</v>
      </c>
      <c r="H2688" t="s">
        <v>1368</v>
      </c>
      <c r="I2688" t="s">
        <v>17</v>
      </c>
      <c r="J2688" s="3">
        <v>45783</v>
      </c>
      <c r="K2688" s="3">
        <v>45742</v>
      </c>
      <c r="M2688" s="8" t="str">
        <f>IFERROR(IF(I2688="Booked",VLOOKUP(K2688,'FIN CAL LOOKUP'!$A:$J,7,1),IF(I2688="Complete",VLOOKUP(J2688,'FIN CAL LOOKUP'!$A:$J,7,1),VLOOKUP(D2688,'FIN CAL LOOKUP'!$A:$J,7,1))),"Not Applicable")</f>
        <v>MAY, FY25</v>
      </c>
      <c r="N2688" s="8" t="str">
        <f>IFERROR(IF(I2688="Booked",VLOOKUP(K2688,'FIN CAL LOOKUP'!$A:$J,10,1),IF(I2688="Complete",VLOOKUP(J2688,'FIN CAL LOOKUP'!$A:$J,10,1),VLOOKUP(D2688,'FIN CAL LOOKUP'!$A:$J,10,1))),"Not Applicable")</f>
        <v>Q4, FY25</v>
      </c>
    </row>
    <row r="2689" spans="1:14" x14ac:dyDescent="0.25">
      <c r="A2689" t="s">
        <v>41</v>
      </c>
      <c r="B2689" t="s">
        <v>42</v>
      </c>
      <c r="C2689" t="s">
        <v>475</v>
      </c>
      <c r="D2689" s="3">
        <v>44606</v>
      </c>
      <c r="E2689" t="s">
        <v>633</v>
      </c>
      <c r="F2689" t="s">
        <v>145</v>
      </c>
      <c r="G2689" t="s">
        <v>1563</v>
      </c>
      <c r="H2689" t="s">
        <v>1369</v>
      </c>
      <c r="I2689" t="s">
        <v>17</v>
      </c>
      <c r="J2689" s="3">
        <v>45421</v>
      </c>
      <c r="K2689" s="3">
        <v>45373</v>
      </c>
      <c r="M2689" s="8" t="str">
        <f>IFERROR(IF(I2689="Booked",VLOOKUP(K2689,'FIN CAL LOOKUP'!$A:$J,7,1),IF(I2689="Complete",VLOOKUP(J2689,'FIN CAL LOOKUP'!$A:$J,7,1),VLOOKUP(D2689,'FIN CAL LOOKUP'!$A:$J,7,1))),"Not Applicable")</f>
        <v>MAY, FY24</v>
      </c>
      <c r="N2689" s="8" t="str">
        <f>IFERROR(IF(I2689="Booked",VLOOKUP(K2689,'FIN CAL LOOKUP'!$A:$J,10,1),IF(I2689="Complete",VLOOKUP(J2689,'FIN CAL LOOKUP'!$A:$J,10,1),VLOOKUP(D2689,'FIN CAL LOOKUP'!$A:$J,10,1))),"Not Applicable")</f>
        <v>Q4, FY24</v>
      </c>
    </row>
    <row r="2690" spans="1:14" x14ac:dyDescent="0.25">
      <c r="A2690" t="s">
        <v>41</v>
      </c>
      <c r="B2690" t="s">
        <v>42</v>
      </c>
      <c r="C2690" t="s">
        <v>475</v>
      </c>
      <c r="D2690" s="3">
        <v>44606</v>
      </c>
      <c r="E2690" t="s">
        <v>633</v>
      </c>
      <c r="F2690" t="s">
        <v>145</v>
      </c>
      <c r="G2690" t="s">
        <v>1563</v>
      </c>
      <c r="H2690" t="s">
        <v>1369</v>
      </c>
      <c r="I2690" t="s">
        <v>17</v>
      </c>
      <c r="J2690" s="3">
        <v>45785</v>
      </c>
      <c r="K2690" s="3">
        <v>45742</v>
      </c>
      <c r="M2690" s="8" t="str">
        <f>IFERROR(IF(I2690="Booked",VLOOKUP(K2690,'FIN CAL LOOKUP'!$A:$J,7,1),IF(I2690="Complete",VLOOKUP(J2690,'FIN CAL LOOKUP'!$A:$J,7,1),VLOOKUP(D2690,'FIN CAL LOOKUP'!$A:$J,7,1))),"Not Applicable")</f>
        <v>MAY, FY25</v>
      </c>
      <c r="N2690" s="8" t="str">
        <f>IFERROR(IF(I2690="Booked",VLOOKUP(K2690,'FIN CAL LOOKUP'!$A:$J,10,1),IF(I2690="Complete",VLOOKUP(J2690,'FIN CAL LOOKUP'!$A:$J,10,1),VLOOKUP(D2690,'FIN CAL LOOKUP'!$A:$J,10,1))),"Not Applicable")</f>
        <v>Q4, FY25</v>
      </c>
    </row>
    <row r="2691" spans="1:14" x14ac:dyDescent="0.25">
      <c r="A2691" t="s">
        <v>41</v>
      </c>
      <c r="B2691" t="s">
        <v>42</v>
      </c>
      <c r="C2691" t="s">
        <v>475</v>
      </c>
      <c r="D2691" s="3">
        <v>44606</v>
      </c>
      <c r="E2691" t="s">
        <v>633</v>
      </c>
      <c r="F2691" t="s">
        <v>145</v>
      </c>
      <c r="G2691" t="s">
        <v>1563</v>
      </c>
      <c r="H2691" t="s">
        <v>1370</v>
      </c>
      <c r="I2691" t="s">
        <v>17</v>
      </c>
      <c r="J2691" s="3">
        <v>45421</v>
      </c>
      <c r="K2691" s="3">
        <v>45373</v>
      </c>
      <c r="M2691" s="8" t="str">
        <f>IFERROR(IF(I2691="Booked",VLOOKUP(K2691,'FIN CAL LOOKUP'!$A:$J,7,1),IF(I2691="Complete",VLOOKUP(J2691,'FIN CAL LOOKUP'!$A:$J,7,1),VLOOKUP(D2691,'FIN CAL LOOKUP'!$A:$J,7,1))),"Not Applicable")</f>
        <v>MAY, FY24</v>
      </c>
      <c r="N2691" s="8" t="str">
        <f>IFERROR(IF(I2691="Booked",VLOOKUP(K2691,'FIN CAL LOOKUP'!$A:$J,10,1),IF(I2691="Complete",VLOOKUP(J2691,'FIN CAL LOOKUP'!$A:$J,10,1),VLOOKUP(D2691,'FIN CAL LOOKUP'!$A:$J,10,1))),"Not Applicable")</f>
        <v>Q4, FY24</v>
      </c>
    </row>
    <row r="2692" spans="1:14" x14ac:dyDescent="0.25">
      <c r="A2692" t="s">
        <v>41</v>
      </c>
      <c r="B2692" t="s">
        <v>42</v>
      </c>
      <c r="C2692" t="s">
        <v>475</v>
      </c>
      <c r="D2692" s="3">
        <v>44606</v>
      </c>
      <c r="E2692" t="s">
        <v>633</v>
      </c>
      <c r="F2692" t="s">
        <v>145</v>
      </c>
      <c r="G2692" t="s">
        <v>1563</v>
      </c>
      <c r="H2692" t="s">
        <v>1370</v>
      </c>
      <c r="I2692" t="s">
        <v>17</v>
      </c>
      <c r="J2692" s="3">
        <v>45785</v>
      </c>
      <c r="K2692" s="3">
        <v>45742</v>
      </c>
      <c r="M2692" s="8" t="str">
        <f>IFERROR(IF(I2692="Booked",VLOOKUP(K2692,'FIN CAL LOOKUP'!$A:$J,7,1),IF(I2692="Complete",VLOOKUP(J2692,'FIN CAL LOOKUP'!$A:$J,7,1),VLOOKUP(D2692,'FIN CAL LOOKUP'!$A:$J,7,1))),"Not Applicable")</f>
        <v>MAY, FY25</v>
      </c>
      <c r="N2692" s="8" t="str">
        <f>IFERROR(IF(I2692="Booked",VLOOKUP(K2692,'FIN CAL LOOKUP'!$A:$J,10,1),IF(I2692="Complete",VLOOKUP(J2692,'FIN CAL LOOKUP'!$A:$J,10,1),VLOOKUP(D2692,'FIN CAL LOOKUP'!$A:$J,10,1))),"Not Applicable")</f>
        <v>Q4, FY25</v>
      </c>
    </row>
    <row r="2693" spans="1:14" x14ac:dyDescent="0.25">
      <c r="A2693" t="s">
        <v>41</v>
      </c>
      <c r="B2693" t="s">
        <v>42</v>
      </c>
      <c r="C2693" t="s">
        <v>475</v>
      </c>
      <c r="D2693" s="3">
        <v>44606</v>
      </c>
      <c r="E2693" t="s">
        <v>633</v>
      </c>
      <c r="F2693" t="s">
        <v>145</v>
      </c>
      <c r="G2693" t="s">
        <v>1563</v>
      </c>
      <c r="H2693" t="s">
        <v>8</v>
      </c>
      <c r="I2693" t="s">
        <v>17</v>
      </c>
      <c r="J2693" s="3">
        <v>45422</v>
      </c>
      <c r="K2693" s="3">
        <v>45373</v>
      </c>
      <c r="M2693" s="8" t="str">
        <f>IFERROR(IF(I2693="Booked",VLOOKUP(K2693,'FIN CAL LOOKUP'!$A:$J,7,1),IF(I2693="Complete",VLOOKUP(J2693,'FIN CAL LOOKUP'!$A:$J,7,1),VLOOKUP(D2693,'FIN CAL LOOKUP'!$A:$J,7,1))),"Not Applicable")</f>
        <v>MAY, FY24</v>
      </c>
      <c r="N2693" s="8" t="str">
        <f>IFERROR(IF(I2693="Booked",VLOOKUP(K2693,'FIN CAL LOOKUP'!$A:$J,10,1),IF(I2693="Complete",VLOOKUP(J2693,'FIN CAL LOOKUP'!$A:$J,10,1),VLOOKUP(D2693,'FIN CAL LOOKUP'!$A:$J,10,1))),"Not Applicable")</f>
        <v>Q4, FY24</v>
      </c>
    </row>
    <row r="2694" spans="1:14" x14ac:dyDescent="0.25">
      <c r="A2694" t="s">
        <v>41</v>
      </c>
      <c r="B2694" t="s">
        <v>42</v>
      </c>
      <c r="C2694" t="s">
        <v>475</v>
      </c>
      <c r="D2694" s="3">
        <v>44606</v>
      </c>
      <c r="E2694" t="s">
        <v>633</v>
      </c>
      <c r="F2694" t="s">
        <v>145</v>
      </c>
      <c r="G2694" t="s">
        <v>1563</v>
      </c>
      <c r="H2694" t="s">
        <v>9</v>
      </c>
      <c r="I2694" t="s">
        <v>17</v>
      </c>
      <c r="J2694" s="3">
        <v>45421</v>
      </c>
      <c r="K2694" s="3">
        <v>45373</v>
      </c>
      <c r="M2694" s="8" t="str">
        <f>IFERROR(IF(I2694="Booked",VLOOKUP(K2694,'FIN CAL LOOKUP'!$A:$J,7,1),IF(I2694="Complete",VLOOKUP(J2694,'FIN CAL LOOKUP'!$A:$J,7,1),VLOOKUP(D2694,'FIN CAL LOOKUP'!$A:$J,7,1))),"Not Applicable")</f>
        <v>MAY, FY24</v>
      </c>
      <c r="N2694" s="8" t="str">
        <f>IFERROR(IF(I2694="Booked",VLOOKUP(K2694,'FIN CAL LOOKUP'!$A:$J,10,1),IF(I2694="Complete",VLOOKUP(J2694,'FIN CAL LOOKUP'!$A:$J,10,1),VLOOKUP(D2694,'FIN CAL LOOKUP'!$A:$J,10,1))),"Not Applicable")</f>
        <v>Q4, FY24</v>
      </c>
    </row>
    <row r="2695" spans="1:14" x14ac:dyDescent="0.25">
      <c r="A2695" t="s">
        <v>41</v>
      </c>
      <c r="B2695" t="s">
        <v>42</v>
      </c>
      <c r="C2695" t="s">
        <v>475</v>
      </c>
      <c r="D2695" s="3">
        <v>44606</v>
      </c>
      <c r="E2695" t="s">
        <v>633</v>
      </c>
      <c r="F2695" t="s">
        <v>145</v>
      </c>
      <c r="G2695" t="s">
        <v>1563</v>
      </c>
      <c r="H2695" t="s">
        <v>10</v>
      </c>
      <c r="I2695" t="s">
        <v>17</v>
      </c>
      <c r="J2695" s="3">
        <v>45421</v>
      </c>
      <c r="K2695" s="3">
        <v>45373</v>
      </c>
      <c r="M2695" s="8" t="str">
        <f>IFERROR(IF(I2695="Booked",VLOOKUP(K2695,'FIN CAL LOOKUP'!$A:$J,7,1),IF(I2695="Complete",VLOOKUP(J2695,'FIN CAL LOOKUP'!$A:$J,7,1),VLOOKUP(D2695,'FIN CAL LOOKUP'!$A:$J,7,1))),"Not Applicable")</f>
        <v>MAY, FY24</v>
      </c>
      <c r="N2695" s="8" t="str">
        <f>IFERROR(IF(I2695="Booked",VLOOKUP(K2695,'FIN CAL LOOKUP'!$A:$J,10,1),IF(I2695="Complete",VLOOKUP(J2695,'FIN CAL LOOKUP'!$A:$J,10,1),VLOOKUP(D2695,'FIN CAL LOOKUP'!$A:$J,10,1))),"Not Applicable")</f>
        <v>Q4, FY24</v>
      </c>
    </row>
    <row r="2696" spans="1:14" x14ac:dyDescent="0.25">
      <c r="A2696" t="s">
        <v>41</v>
      </c>
      <c r="B2696" t="s">
        <v>42</v>
      </c>
      <c r="C2696" t="s">
        <v>475</v>
      </c>
      <c r="D2696" s="3">
        <v>44606</v>
      </c>
      <c r="E2696" t="s">
        <v>633</v>
      </c>
      <c r="F2696" t="s">
        <v>145</v>
      </c>
      <c r="G2696" t="s">
        <v>1563</v>
      </c>
      <c r="H2696" t="s">
        <v>11</v>
      </c>
      <c r="I2696" t="s">
        <v>17</v>
      </c>
      <c r="J2696" s="3">
        <v>45422</v>
      </c>
      <c r="K2696" s="3">
        <v>45373</v>
      </c>
      <c r="M2696" s="8" t="str">
        <f>IFERROR(IF(I2696="Booked",VLOOKUP(K2696,'FIN CAL LOOKUP'!$A:$J,7,1),IF(I2696="Complete",VLOOKUP(J2696,'FIN CAL LOOKUP'!$A:$J,7,1),VLOOKUP(D2696,'FIN CAL LOOKUP'!$A:$J,7,1))),"Not Applicable")</f>
        <v>MAY, FY24</v>
      </c>
      <c r="N2696" s="8" t="str">
        <f>IFERROR(IF(I2696="Booked",VLOOKUP(K2696,'FIN CAL LOOKUP'!$A:$J,10,1),IF(I2696="Complete",VLOOKUP(J2696,'FIN CAL LOOKUP'!$A:$J,10,1),VLOOKUP(D2696,'FIN CAL LOOKUP'!$A:$J,10,1))),"Not Applicable")</f>
        <v>Q4, FY24</v>
      </c>
    </row>
    <row r="2697" spans="1:14" x14ac:dyDescent="0.25">
      <c r="A2697" t="s">
        <v>12</v>
      </c>
      <c r="B2697" t="s">
        <v>51</v>
      </c>
      <c r="C2697" t="s">
        <v>52</v>
      </c>
      <c r="D2697" s="3">
        <v>44599</v>
      </c>
      <c r="E2697" t="s">
        <v>634</v>
      </c>
      <c r="F2697" t="s">
        <v>635</v>
      </c>
      <c r="G2697" t="s">
        <v>636</v>
      </c>
      <c r="H2697" t="s">
        <v>4</v>
      </c>
      <c r="I2697" t="s">
        <v>17</v>
      </c>
      <c r="J2697" s="3">
        <v>45014</v>
      </c>
      <c r="K2697" s="3">
        <v>44824</v>
      </c>
      <c r="M2697" s="8" t="str">
        <f>IFERROR(IF(I2697="Booked",VLOOKUP(K2697,'FIN CAL LOOKUP'!$A:$J,7,1),IF(I2697="Complete",VLOOKUP(J2697,'FIN CAL LOOKUP'!$A:$J,7,1),VLOOKUP(D2697,'FIN CAL LOOKUP'!$A:$J,7,1))),"Not Applicable")</f>
        <v>APR, FY23</v>
      </c>
      <c r="N2697" s="8" t="str">
        <f>IFERROR(IF(I2697="Booked",VLOOKUP(K2697,'FIN CAL LOOKUP'!$A:$J,10,1),IF(I2697="Complete",VLOOKUP(J2697,'FIN CAL LOOKUP'!$A:$J,10,1),VLOOKUP(D2697,'FIN CAL LOOKUP'!$A:$J,10,1))),"Not Applicable")</f>
        <v>Q4, FY23</v>
      </c>
    </row>
    <row r="2698" spans="1:14" x14ac:dyDescent="0.25">
      <c r="A2698" t="s">
        <v>12</v>
      </c>
      <c r="B2698" t="s">
        <v>51</v>
      </c>
      <c r="C2698" t="s">
        <v>52</v>
      </c>
      <c r="D2698" s="3">
        <v>44599</v>
      </c>
      <c r="E2698" t="s">
        <v>634</v>
      </c>
      <c r="F2698" t="s">
        <v>635</v>
      </c>
      <c r="G2698" t="s">
        <v>636</v>
      </c>
      <c r="H2698" t="s">
        <v>7</v>
      </c>
      <c r="I2698" t="s">
        <v>17</v>
      </c>
      <c r="J2698" s="3">
        <v>45014</v>
      </c>
      <c r="K2698" s="3">
        <v>44824</v>
      </c>
      <c r="M2698" s="8" t="str">
        <f>IFERROR(IF(I2698="Booked",VLOOKUP(K2698,'FIN CAL LOOKUP'!$A:$J,7,1),IF(I2698="Complete",VLOOKUP(J2698,'FIN CAL LOOKUP'!$A:$J,7,1),VLOOKUP(D2698,'FIN CAL LOOKUP'!$A:$J,7,1))),"Not Applicable")</f>
        <v>APR, FY23</v>
      </c>
      <c r="N2698" s="8" t="str">
        <f>IFERROR(IF(I2698="Booked",VLOOKUP(K2698,'FIN CAL LOOKUP'!$A:$J,10,1),IF(I2698="Complete",VLOOKUP(J2698,'FIN CAL LOOKUP'!$A:$J,10,1),VLOOKUP(D2698,'FIN CAL LOOKUP'!$A:$J,10,1))),"Not Applicable")</f>
        <v>Q4, FY23</v>
      </c>
    </row>
    <row r="2699" spans="1:14" x14ac:dyDescent="0.25">
      <c r="A2699" t="s">
        <v>12</v>
      </c>
      <c r="B2699" t="s">
        <v>51</v>
      </c>
      <c r="C2699" t="s">
        <v>52</v>
      </c>
      <c r="D2699" s="3">
        <v>44599</v>
      </c>
      <c r="E2699" t="s">
        <v>634</v>
      </c>
      <c r="F2699" t="s">
        <v>635</v>
      </c>
      <c r="G2699" t="s">
        <v>636</v>
      </c>
      <c r="H2699" t="s">
        <v>1366</v>
      </c>
      <c r="I2699" t="s">
        <v>5</v>
      </c>
      <c r="J2699" s="3"/>
      <c r="K2699" s="3">
        <v>45733</v>
      </c>
      <c r="M2699" s="8" t="str">
        <f>IFERROR(IF(I2699="Booked",VLOOKUP(K2699,'FIN CAL LOOKUP'!$A:$J,7,1),IF(I2699="Complete",VLOOKUP(J2699,'FIN CAL LOOKUP'!$A:$J,7,1),VLOOKUP(D2699,'FIN CAL LOOKUP'!$A:$J,7,1))),"Not Applicable")</f>
        <v>MAR, FY25</v>
      </c>
      <c r="N2699" s="8" t="str">
        <f>IFERROR(IF(I2699="Booked",VLOOKUP(K2699,'FIN CAL LOOKUP'!$A:$J,10,1),IF(I2699="Complete",VLOOKUP(J2699,'FIN CAL LOOKUP'!$A:$J,10,1),VLOOKUP(D2699,'FIN CAL LOOKUP'!$A:$J,10,1))),"Not Applicable")</f>
        <v>Q3, FY25</v>
      </c>
    </row>
    <row r="2700" spans="1:14" x14ac:dyDescent="0.25">
      <c r="A2700" t="s">
        <v>12</v>
      </c>
      <c r="B2700" t="s">
        <v>51</v>
      </c>
      <c r="C2700" t="s">
        <v>52</v>
      </c>
      <c r="D2700" s="3">
        <v>44599</v>
      </c>
      <c r="E2700" t="s">
        <v>634</v>
      </c>
      <c r="F2700" t="s">
        <v>635</v>
      </c>
      <c r="G2700" t="s">
        <v>636</v>
      </c>
      <c r="H2700" t="s">
        <v>1366</v>
      </c>
      <c r="I2700" t="s">
        <v>17</v>
      </c>
      <c r="J2700" s="3">
        <v>45412</v>
      </c>
      <c r="K2700" s="3">
        <v>45351</v>
      </c>
      <c r="M2700" s="8" t="str">
        <f>IFERROR(IF(I2700="Booked",VLOOKUP(K2700,'FIN CAL LOOKUP'!$A:$J,7,1),IF(I2700="Complete",VLOOKUP(J2700,'FIN CAL LOOKUP'!$A:$J,7,1),VLOOKUP(D2700,'FIN CAL LOOKUP'!$A:$J,7,1))),"Not Applicable")</f>
        <v>MAY, FY24</v>
      </c>
      <c r="N2700" s="8" t="str">
        <f>IFERROR(IF(I2700="Booked",VLOOKUP(K2700,'FIN CAL LOOKUP'!$A:$J,10,1),IF(I2700="Complete",VLOOKUP(J2700,'FIN CAL LOOKUP'!$A:$J,10,1),VLOOKUP(D2700,'FIN CAL LOOKUP'!$A:$J,10,1))),"Not Applicable")</f>
        <v>Q4, FY24</v>
      </c>
    </row>
    <row r="2701" spans="1:14" x14ac:dyDescent="0.25">
      <c r="A2701" t="s">
        <v>12</v>
      </c>
      <c r="B2701" t="s">
        <v>51</v>
      </c>
      <c r="C2701" t="s">
        <v>52</v>
      </c>
      <c r="D2701" s="3">
        <v>44599</v>
      </c>
      <c r="E2701" t="s">
        <v>634</v>
      </c>
      <c r="F2701" t="s">
        <v>635</v>
      </c>
      <c r="G2701" t="s">
        <v>636</v>
      </c>
      <c r="H2701" t="s">
        <v>1367</v>
      </c>
      <c r="I2701" t="s">
        <v>5</v>
      </c>
      <c r="J2701" s="3"/>
      <c r="K2701" s="3">
        <v>45733</v>
      </c>
      <c r="M2701" s="8" t="str">
        <f>IFERROR(IF(I2701="Booked",VLOOKUP(K2701,'FIN CAL LOOKUP'!$A:$J,7,1),IF(I2701="Complete",VLOOKUP(J2701,'FIN CAL LOOKUP'!$A:$J,7,1),VLOOKUP(D2701,'FIN CAL LOOKUP'!$A:$J,7,1))),"Not Applicable")</f>
        <v>MAR, FY25</v>
      </c>
      <c r="N2701" s="8" t="str">
        <f>IFERROR(IF(I2701="Booked",VLOOKUP(K2701,'FIN CAL LOOKUP'!$A:$J,10,1),IF(I2701="Complete",VLOOKUP(J2701,'FIN CAL LOOKUP'!$A:$J,10,1),VLOOKUP(D2701,'FIN CAL LOOKUP'!$A:$J,10,1))),"Not Applicable")</f>
        <v>Q3, FY25</v>
      </c>
    </row>
    <row r="2702" spans="1:14" x14ac:dyDescent="0.25">
      <c r="A2702" t="s">
        <v>12</v>
      </c>
      <c r="B2702" t="s">
        <v>51</v>
      </c>
      <c r="C2702" t="s">
        <v>52</v>
      </c>
      <c r="D2702" s="3">
        <v>44599</v>
      </c>
      <c r="E2702" t="s">
        <v>634</v>
      </c>
      <c r="F2702" t="s">
        <v>635</v>
      </c>
      <c r="G2702" t="s">
        <v>636</v>
      </c>
      <c r="H2702" t="s">
        <v>1367</v>
      </c>
      <c r="I2702" t="s">
        <v>17</v>
      </c>
      <c r="J2702" s="3">
        <v>45412</v>
      </c>
      <c r="K2702" s="3">
        <v>45351</v>
      </c>
      <c r="M2702" s="8" t="str">
        <f>IFERROR(IF(I2702="Booked",VLOOKUP(K2702,'FIN CAL LOOKUP'!$A:$J,7,1),IF(I2702="Complete",VLOOKUP(J2702,'FIN CAL LOOKUP'!$A:$J,7,1),VLOOKUP(D2702,'FIN CAL LOOKUP'!$A:$J,7,1))),"Not Applicable")</f>
        <v>MAY, FY24</v>
      </c>
      <c r="N2702" s="8" t="str">
        <f>IFERROR(IF(I2702="Booked",VLOOKUP(K2702,'FIN CAL LOOKUP'!$A:$J,10,1),IF(I2702="Complete",VLOOKUP(J2702,'FIN CAL LOOKUP'!$A:$J,10,1),VLOOKUP(D2702,'FIN CAL LOOKUP'!$A:$J,10,1))),"Not Applicable")</f>
        <v>Q4, FY24</v>
      </c>
    </row>
    <row r="2703" spans="1:14" x14ac:dyDescent="0.25">
      <c r="A2703" t="s">
        <v>12</v>
      </c>
      <c r="B2703" t="s">
        <v>51</v>
      </c>
      <c r="C2703" t="s">
        <v>52</v>
      </c>
      <c r="D2703" s="3">
        <v>44599</v>
      </c>
      <c r="E2703" t="s">
        <v>634</v>
      </c>
      <c r="F2703" t="s">
        <v>635</v>
      </c>
      <c r="G2703" t="s">
        <v>636</v>
      </c>
      <c r="H2703" t="s">
        <v>1368</v>
      </c>
      <c r="I2703" t="s">
        <v>5</v>
      </c>
      <c r="J2703" s="3"/>
      <c r="K2703" s="3">
        <v>45733</v>
      </c>
      <c r="M2703" s="8" t="str">
        <f>IFERROR(IF(I2703="Booked",VLOOKUP(K2703,'FIN CAL LOOKUP'!$A:$J,7,1),IF(I2703="Complete",VLOOKUP(J2703,'FIN CAL LOOKUP'!$A:$J,7,1),VLOOKUP(D2703,'FIN CAL LOOKUP'!$A:$J,7,1))),"Not Applicable")</f>
        <v>MAR, FY25</v>
      </c>
      <c r="N2703" s="8" t="str">
        <f>IFERROR(IF(I2703="Booked",VLOOKUP(K2703,'FIN CAL LOOKUP'!$A:$J,10,1),IF(I2703="Complete",VLOOKUP(J2703,'FIN CAL LOOKUP'!$A:$J,10,1),VLOOKUP(D2703,'FIN CAL LOOKUP'!$A:$J,10,1))),"Not Applicable")</f>
        <v>Q3, FY25</v>
      </c>
    </row>
    <row r="2704" spans="1:14" x14ac:dyDescent="0.25">
      <c r="A2704" t="s">
        <v>12</v>
      </c>
      <c r="B2704" t="s">
        <v>51</v>
      </c>
      <c r="C2704" t="s">
        <v>52</v>
      </c>
      <c r="D2704" s="3">
        <v>44599</v>
      </c>
      <c r="E2704" t="s">
        <v>634</v>
      </c>
      <c r="F2704" t="s">
        <v>635</v>
      </c>
      <c r="G2704" t="s">
        <v>636</v>
      </c>
      <c r="H2704" t="s">
        <v>1368</v>
      </c>
      <c r="I2704" t="s">
        <v>17</v>
      </c>
      <c r="J2704" s="3">
        <v>45412</v>
      </c>
      <c r="K2704" s="3">
        <v>45351</v>
      </c>
      <c r="M2704" s="8" t="str">
        <f>IFERROR(IF(I2704="Booked",VLOOKUP(K2704,'FIN CAL LOOKUP'!$A:$J,7,1),IF(I2704="Complete",VLOOKUP(J2704,'FIN CAL LOOKUP'!$A:$J,7,1),VLOOKUP(D2704,'FIN CAL LOOKUP'!$A:$J,7,1))),"Not Applicable")</f>
        <v>MAY, FY24</v>
      </c>
      <c r="N2704" s="8" t="str">
        <f>IFERROR(IF(I2704="Booked",VLOOKUP(K2704,'FIN CAL LOOKUP'!$A:$J,10,1),IF(I2704="Complete",VLOOKUP(J2704,'FIN CAL LOOKUP'!$A:$J,10,1),VLOOKUP(D2704,'FIN CAL LOOKUP'!$A:$J,10,1))),"Not Applicable")</f>
        <v>Q4, FY24</v>
      </c>
    </row>
    <row r="2705" spans="1:14" x14ac:dyDescent="0.25">
      <c r="A2705" t="s">
        <v>12</v>
      </c>
      <c r="B2705" t="s">
        <v>51</v>
      </c>
      <c r="C2705" t="s">
        <v>52</v>
      </c>
      <c r="D2705" s="3">
        <v>44599</v>
      </c>
      <c r="E2705" t="s">
        <v>634</v>
      </c>
      <c r="F2705" t="s">
        <v>635</v>
      </c>
      <c r="G2705" t="s">
        <v>636</v>
      </c>
      <c r="H2705" t="s">
        <v>1369</v>
      </c>
      <c r="I2705" t="s">
        <v>5</v>
      </c>
      <c r="J2705" s="3"/>
      <c r="K2705" s="3">
        <v>45733</v>
      </c>
      <c r="M2705" s="8" t="str">
        <f>IFERROR(IF(I2705="Booked",VLOOKUP(K2705,'FIN CAL LOOKUP'!$A:$J,7,1),IF(I2705="Complete",VLOOKUP(J2705,'FIN CAL LOOKUP'!$A:$J,7,1),VLOOKUP(D2705,'FIN CAL LOOKUP'!$A:$J,7,1))),"Not Applicable")</f>
        <v>MAR, FY25</v>
      </c>
      <c r="N2705" s="8" t="str">
        <f>IFERROR(IF(I2705="Booked",VLOOKUP(K2705,'FIN CAL LOOKUP'!$A:$J,10,1),IF(I2705="Complete",VLOOKUP(J2705,'FIN CAL LOOKUP'!$A:$J,10,1),VLOOKUP(D2705,'FIN CAL LOOKUP'!$A:$J,10,1))),"Not Applicable")</f>
        <v>Q3, FY25</v>
      </c>
    </row>
    <row r="2706" spans="1:14" x14ac:dyDescent="0.25">
      <c r="A2706" t="s">
        <v>12</v>
      </c>
      <c r="B2706" t="s">
        <v>51</v>
      </c>
      <c r="C2706" t="s">
        <v>52</v>
      </c>
      <c r="D2706" s="3">
        <v>44599</v>
      </c>
      <c r="E2706" t="s">
        <v>634</v>
      </c>
      <c r="F2706" t="s">
        <v>635</v>
      </c>
      <c r="G2706" t="s">
        <v>636</v>
      </c>
      <c r="H2706" t="s">
        <v>1369</v>
      </c>
      <c r="I2706" t="s">
        <v>17</v>
      </c>
      <c r="J2706" s="3">
        <v>45412</v>
      </c>
      <c r="K2706" s="3">
        <v>45351</v>
      </c>
      <c r="M2706" s="8" t="str">
        <f>IFERROR(IF(I2706="Booked",VLOOKUP(K2706,'FIN CAL LOOKUP'!$A:$J,7,1),IF(I2706="Complete",VLOOKUP(J2706,'FIN CAL LOOKUP'!$A:$J,7,1),VLOOKUP(D2706,'FIN CAL LOOKUP'!$A:$J,7,1))),"Not Applicable")</f>
        <v>MAY, FY24</v>
      </c>
      <c r="N2706" s="8" t="str">
        <f>IFERROR(IF(I2706="Booked",VLOOKUP(K2706,'FIN CAL LOOKUP'!$A:$J,10,1),IF(I2706="Complete",VLOOKUP(J2706,'FIN CAL LOOKUP'!$A:$J,10,1),VLOOKUP(D2706,'FIN CAL LOOKUP'!$A:$J,10,1))),"Not Applicable")</f>
        <v>Q4, FY24</v>
      </c>
    </row>
    <row r="2707" spans="1:14" x14ac:dyDescent="0.25">
      <c r="A2707" t="s">
        <v>12</v>
      </c>
      <c r="B2707" t="s">
        <v>51</v>
      </c>
      <c r="C2707" t="s">
        <v>52</v>
      </c>
      <c r="D2707" s="3">
        <v>44599</v>
      </c>
      <c r="E2707" t="s">
        <v>634</v>
      </c>
      <c r="F2707" t="s">
        <v>635</v>
      </c>
      <c r="G2707" t="s">
        <v>636</v>
      </c>
      <c r="H2707" t="s">
        <v>1370</v>
      </c>
      <c r="I2707" t="s">
        <v>5</v>
      </c>
      <c r="J2707" s="3"/>
      <c r="K2707" s="3">
        <v>45733</v>
      </c>
      <c r="M2707" s="8" t="str">
        <f>IFERROR(IF(I2707="Booked",VLOOKUP(K2707,'FIN CAL LOOKUP'!$A:$J,7,1),IF(I2707="Complete",VLOOKUP(J2707,'FIN CAL LOOKUP'!$A:$J,7,1),VLOOKUP(D2707,'FIN CAL LOOKUP'!$A:$J,7,1))),"Not Applicable")</f>
        <v>MAR, FY25</v>
      </c>
      <c r="N2707" s="8" t="str">
        <f>IFERROR(IF(I2707="Booked",VLOOKUP(K2707,'FIN CAL LOOKUP'!$A:$J,10,1),IF(I2707="Complete",VLOOKUP(J2707,'FIN CAL LOOKUP'!$A:$J,10,1),VLOOKUP(D2707,'FIN CAL LOOKUP'!$A:$J,10,1))),"Not Applicable")</f>
        <v>Q3, FY25</v>
      </c>
    </row>
    <row r="2708" spans="1:14" x14ac:dyDescent="0.25">
      <c r="A2708" t="s">
        <v>12</v>
      </c>
      <c r="B2708" t="s">
        <v>51</v>
      </c>
      <c r="C2708" t="s">
        <v>52</v>
      </c>
      <c r="D2708" s="3">
        <v>44599</v>
      </c>
      <c r="E2708" t="s">
        <v>634</v>
      </c>
      <c r="F2708" t="s">
        <v>635</v>
      </c>
      <c r="G2708" t="s">
        <v>636</v>
      </c>
      <c r="H2708" t="s">
        <v>1370</v>
      </c>
      <c r="I2708" t="s">
        <v>17</v>
      </c>
      <c r="J2708" s="3">
        <v>45412</v>
      </c>
      <c r="K2708" s="3">
        <v>45351</v>
      </c>
      <c r="M2708" s="8" t="str">
        <f>IFERROR(IF(I2708="Booked",VLOOKUP(K2708,'FIN CAL LOOKUP'!$A:$J,7,1),IF(I2708="Complete",VLOOKUP(J2708,'FIN CAL LOOKUP'!$A:$J,7,1),VLOOKUP(D2708,'FIN CAL LOOKUP'!$A:$J,7,1))),"Not Applicable")</f>
        <v>MAY, FY24</v>
      </c>
      <c r="N2708" s="8" t="str">
        <f>IFERROR(IF(I2708="Booked",VLOOKUP(K2708,'FIN CAL LOOKUP'!$A:$J,10,1),IF(I2708="Complete",VLOOKUP(J2708,'FIN CAL LOOKUP'!$A:$J,10,1),VLOOKUP(D2708,'FIN CAL LOOKUP'!$A:$J,10,1))),"Not Applicable")</f>
        <v>Q4, FY24</v>
      </c>
    </row>
    <row r="2709" spans="1:14" x14ac:dyDescent="0.25">
      <c r="A2709" t="s">
        <v>12</v>
      </c>
      <c r="B2709" t="s">
        <v>51</v>
      </c>
      <c r="C2709" t="s">
        <v>52</v>
      </c>
      <c r="D2709" s="3">
        <v>44599</v>
      </c>
      <c r="E2709" t="s">
        <v>634</v>
      </c>
      <c r="F2709" t="s">
        <v>635</v>
      </c>
      <c r="G2709" t="s">
        <v>636</v>
      </c>
      <c r="H2709" t="s">
        <v>8</v>
      </c>
      <c r="I2709" t="s">
        <v>17</v>
      </c>
      <c r="J2709" s="3">
        <v>44642</v>
      </c>
      <c r="K2709" s="3">
        <v>44635</v>
      </c>
      <c r="M2709" s="8" t="str">
        <f>IFERROR(IF(I2709="Booked",VLOOKUP(K2709,'FIN CAL LOOKUP'!$A:$J,7,1),IF(I2709="Complete",VLOOKUP(J2709,'FIN CAL LOOKUP'!$A:$J,7,1),VLOOKUP(D2709,'FIN CAL LOOKUP'!$A:$J,7,1))),"Not Applicable")</f>
        <v>MAR, FY22</v>
      </c>
      <c r="N2709" s="8" t="str">
        <f>IFERROR(IF(I2709="Booked",VLOOKUP(K2709,'FIN CAL LOOKUP'!$A:$J,10,1),IF(I2709="Complete",VLOOKUP(J2709,'FIN CAL LOOKUP'!$A:$J,10,1),VLOOKUP(D2709,'FIN CAL LOOKUP'!$A:$J,10,1))),"Not Applicable")</f>
        <v>Q3, FY22</v>
      </c>
    </row>
    <row r="2710" spans="1:14" x14ac:dyDescent="0.25">
      <c r="A2710" t="s">
        <v>12</v>
      </c>
      <c r="B2710" t="s">
        <v>51</v>
      </c>
      <c r="C2710" t="s">
        <v>52</v>
      </c>
      <c r="D2710" s="3">
        <v>44599</v>
      </c>
      <c r="E2710" t="s">
        <v>634</v>
      </c>
      <c r="F2710" t="s">
        <v>635</v>
      </c>
      <c r="G2710" t="s">
        <v>636</v>
      </c>
      <c r="H2710" t="s">
        <v>9</v>
      </c>
      <c r="I2710" t="s">
        <v>17</v>
      </c>
      <c r="J2710" s="3">
        <v>44888</v>
      </c>
      <c r="K2710" s="3">
        <v>44735</v>
      </c>
      <c r="M2710" s="8" t="str">
        <f>IFERROR(IF(I2710="Booked",VLOOKUP(K2710,'FIN CAL LOOKUP'!$A:$J,7,1),IF(I2710="Complete",VLOOKUP(J2710,'FIN CAL LOOKUP'!$A:$J,7,1),VLOOKUP(D2710,'FIN CAL LOOKUP'!$A:$J,7,1))),"Not Applicable")</f>
        <v>NOV, FY23</v>
      </c>
      <c r="N2710" s="8" t="str">
        <f>IFERROR(IF(I2710="Booked",VLOOKUP(K2710,'FIN CAL LOOKUP'!$A:$J,10,1),IF(I2710="Complete",VLOOKUP(J2710,'FIN CAL LOOKUP'!$A:$J,10,1),VLOOKUP(D2710,'FIN CAL LOOKUP'!$A:$J,10,1))),"Not Applicable")</f>
        <v>Q2, FY23</v>
      </c>
    </row>
    <row r="2711" spans="1:14" x14ac:dyDescent="0.25">
      <c r="A2711" t="s">
        <v>12</v>
      </c>
      <c r="B2711" t="s">
        <v>51</v>
      </c>
      <c r="C2711" t="s">
        <v>52</v>
      </c>
      <c r="D2711" s="3">
        <v>44599</v>
      </c>
      <c r="E2711" t="s">
        <v>634</v>
      </c>
      <c r="F2711" t="s">
        <v>635</v>
      </c>
      <c r="G2711" t="s">
        <v>636</v>
      </c>
      <c r="H2711" t="s">
        <v>10</v>
      </c>
      <c r="I2711" t="s">
        <v>17</v>
      </c>
      <c r="J2711" s="3">
        <v>44627</v>
      </c>
      <c r="K2711" s="3">
        <v>44600</v>
      </c>
      <c r="M2711" s="8" t="str">
        <f>IFERROR(IF(I2711="Booked",VLOOKUP(K2711,'FIN CAL LOOKUP'!$A:$J,7,1),IF(I2711="Complete",VLOOKUP(J2711,'FIN CAL LOOKUP'!$A:$J,7,1),VLOOKUP(D2711,'FIN CAL LOOKUP'!$A:$J,7,1))),"Not Applicable")</f>
        <v>MAR, FY22</v>
      </c>
      <c r="N2711" s="8" t="str">
        <f>IFERROR(IF(I2711="Booked",VLOOKUP(K2711,'FIN CAL LOOKUP'!$A:$J,10,1),IF(I2711="Complete",VLOOKUP(J2711,'FIN CAL LOOKUP'!$A:$J,10,1),VLOOKUP(D2711,'FIN CAL LOOKUP'!$A:$J,10,1))),"Not Applicable")</f>
        <v>Q3, FY22</v>
      </c>
    </row>
    <row r="2712" spans="1:14" x14ac:dyDescent="0.25">
      <c r="A2712" t="s">
        <v>12</v>
      </c>
      <c r="B2712" t="s">
        <v>51</v>
      </c>
      <c r="C2712" t="s">
        <v>52</v>
      </c>
      <c r="D2712" s="3">
        <v>44599</v>
      </c>
      <c r="E2712" t="s">
        <v>634</v>
      </c>
      <c r="F2712" t="s">
        <v>635</v>
      </c>
      <c r="G2712" t="s">
        <v>636</v>
      </c>
      <c r="H2712" t="s">
        <v>11</v>
      </c>
      <c r="I2712" t="s">
        <v>17</v>
      </c>
      <c r="J2712" s="3">
        <v>44627</v>
      </c>
      <c r="K2712" s="3">
        <v>44600</v>
      </c>
      <c r="M2712" s="8" t="str">
        <f>IFERROR(IF(I2712="Booked",VLOOKUP(K2712,'FIN CAL LOOKUP'!$A:$J,7,1),IF(I2712="Complete",VLOOKUP(J2712,'FIN CAL LOOKUP'!$A:$J,7,1),VLOOKUP(D2712,'FIN CAL LOOKUP'!$A:$J,7,1))),"Not Applicable")</f>
        <v>MAR, FY22</v>
      </c>
      <c r="N2712" s="8" t="str">
        <f>IFERROR(IF(I2712="Booked",VLOOKUP(K2712,'FIN CAL LOOKUP'!$A:$J,10,1),IF(I2712="Complete",VLOOKUP(J2712,'FIN CAL LOOKUP'!$A:$J,10,1),VLOOKUP(D2712,'FIN CAL LOOKUP'!$A:$J,10,1))),"Not Applicable")</f>
        <v>Q3, FY22</v>
      </c>
    </row>
    <row r="2713" spans="1:14" x14ac:dyDescent="0.25">
      <c r="A2713" t="s">
        <v>41</v>
      </c>
      <c r="B2713" t="s">
        <v>42</v>
      </c>
      <c r="C2713" t="s">
        <v>124</v>
      </c>
      <c r="D2713" s="3">
        <v>44599</v>
      </c>
      <c r="E2713" t="s">
        <v>220</v>
      </c>
      <c r="F2713" t="s">
        <v>221</v>
      </c>
      <c r="G2713" t="s">
        <v>1564</v>
      </c>
      <c r="H2713" t="s">
        <v>4</v>
      </c>
      <c r="I2713" t="s">
        <v>17</v>
      </c>
      <c r="J2713" s="3">
        <v>45142</v>
      </c>
      <c r="K2713" s="3">
        <v>44840</v>
      </c>
      <c r="M2713" s="8" t="str">
        <f>IFERROR(IF(I2713="Booked",VLOOKUP(K2713,'FIN CAL LOOKUP'!$A:$J,7,1),IF(I2713="Complete",VLOOKUP(J2713,'FIN CAL LOOKUP'!$A:$J,7,1),VLOOKUP(D2713,'FIN CAL LOOKUP'!$A:$J,7,1))),"Not Applicable")</f>
        <v>AUG, FY24</v>
      </c>
      <c r="N2713" s="8" t="str">
        <f>IFERROR(IF(I2713="Booked",VLOOKUP(K2713,'FIN CAL LOOKUP'!$A:$J,10,1),IF(I2713="Complete",VLOOKUP(J2713,'FIN CAL LOOKUP'!$A:$J,10,1),VLOOKUP(D2713,'FIN CAL LOOKUP'!$A:$J,10,1))),"Not Applicable")</f>
        <v>Q1, FY24</v>
      </c>
    </row>
    <row r="2714" spans="1:14" x14ac:dyDescent="0.25">
      <c r="A2714" t="s">
        <v>41</v>
      </c>
      <c r="B2714" t="s">
        <v>42</v>
      </c>
      <c r="C2714" t="s">
        <v>124</v>
      </c>
      <c r="D2714" s="3">
        <v>44599</v>
      </c>
      <c r="E2714" t="s">
        <v>220</v>
      </c>
      <c r="F2714" t="s">
        <v>221</v>
      </c>
      <c r="G2714" t="s">
        <v>1564</v>
      </c>
      <c r="H2714" t="s">
        <v>7</v>
      </c>
      <c r="I2714" t="s">
        <v>17</v>
      </c>
      <c r="J2714" s="3">
        <v>45142</v>
      </c>
      <c r="K2714" s="3">
        <v>44840</v>
      </c>
      <c r="M2714" s="8" t="str">
        <f>IFERROR(IF(I2714="Booked",VLOOKUP(K2714,'FIN CAL LOOKUP'!$A:$J,7,1),IF(I2714="Complete",VLOOKUP(J2714,'FIN CAL LOOKUP'!$A:$J,7,1),VLOOKUP(D2714,'FIN CAL LOOKUP'!$A:$J,7,1))),"Not Applicable")</f>
        <v>AUG, FY24</v>
      </c>
      <c r="N2714" s="8" t="str">
        <f>IFERROR(IF(I2714="Booked",VLOOKUP(K2714,'FIN CAL LOOKUP'!$A:$J,10,1),IF(I2714="Complete",VLOOKUP(J2714,'FIN CAL LOOKUP'!$A:$J,10,1),VLOOKUP(D2714,'FIN CAL LOOKUP'!$A:$J,10,1))),"Not Applicable")</f>
        <v>Q1, FY24</v>
      </c>
    </row>
    <row r="2715" spans="1:14" x14ac:dyDescent="0.25">
      <c r="A2715" t="s">
        <v>41</v>
      </c>
      <c r="B2715" t="s">
        <v>485</v>
      </c>
      <c r="C2715" t="s">
        <v>124</v>
      </c>
      <c r="D2715" s="3">
        <v>44592</v>
      </c>
      <c r="E2715" t="s">
        <v>639</v>
      </c>
      <c r="F2715" t="s">
        <v>640</v>
      </c>
      <c r="G2715" t="s">
        <v>641</v>
      </c>
      <c r="H2715" t="s">
        <v>4</v>
      </c>
      <c r="I2715" t="s">
        <v>17</v>
      </c>
      <c r="J2715" s="3">
        <v>45090</v>
      </c>
      <c r="K2715" s="3">
        <v>44840</v>
      </c>
      <c r="M2715" s="8" t="str">
        <f>IFERROR(IF(I2715="Booked",VLOOKUP(K2715,'FIN CAL LOOKUP'!$A:$J,7,1),IF(I2715="Complete",VLOOKUP(J2715,'FIN CAL LOOKUP'!$A:$J,7,1),VLOOKUP(D2715,'FIN CAL LOOKUP'!$A:$J,7,1))),"Not Applicable")</f>
        <v>JUN, FY23</v>
      </c>
      <c r="N2715" s="8" t="str">
        <f>IFERROR(IF(I2715="Booked",VLOOKUP(K2715,'FIN CAL LOOKUP'!$A:$J,10,1),IF(I2715="Complete",VLOOKUP(J2715,'FIN CAL LOOKUP'!$A:$J,10,1),VLOOKUP(D2715,'FIN CAL LOOKUP'!$A:$J,10,1))),"Not Applicable")</f>
        <v>Q4, FY23</v>
      </c>
    </row>
    <row r="2716" spans="1:14" x14ac:dyDescent="0.25">
      <c r="A2716" t="s">
        <v>41</v>
      </c>
      <c r="B2716" t="s">
        <v>485</v>
      </c>
      <c r="C2716" t="s">
        <v>124</v>
      </c>
      <c r="D2716" s="3">
        <v>44592</v>
      </c>
      <c r="E2716" t="s">
        <v>639</v>
      </c>
      <c r="F2716" t="s">
        <v>640</v>
      </c>
      <c r="G2716" t="s">
        <v>641</v>
      </c>
      <c r="H2716" t="s">
        <v>7</v>
      </c>
      <c r="I2716" t="s">
        <v>17</v>
      </c>
      <c r="J2716" s="3">
        <v>45090</v>
      </c>
      <c r="K2716" s="3">
        <v>44840</v>
      </c>
      <c r="M2716" s="8" t="str">
        <f>IFERROR(IF(I2716="Booked",VLOOKUP(K2716,'FIN CAL LOOKUP'!$A:$J,7,1),IF(I2716="Complete",VLOOKUP(J2716,'FIN CAL LOOKUP'!$A:$J,7,1),VLOOKUP(D2716,'FIN CAL LOOKUP'!$A:$J,7,1))),"Not Applicable")</f>
        <v>JUN, FY23</v>
      </c>
      <c r="N2716" s="8" t="str">
        <f>IFERROR(IF(I2716="Booked",VLOOKUP(K2716,'FIN CAL LOOKUP'!$A:$J,10,1),IF(I2716="Complete",VLOOKUP(J2716,'FIN CAL LOOKUP'!$A:$J,10,1),VLOOKUP(D2716,'FIN CAL LOOKUP'!$A:$J,10,1))),"Not Applicable")</f>
        <v>Q4, FY23</v>
      </c>
    </row>
    <row r="2717" spans="1:14" x14ac:dyDescent="0.25">
      <c r="A2717" t="s">
        <v>41</v>
      </c>
      <c r="B2717" t="s">
        <v>42</v>
      </c>
      <c r="C2717" t="s">
        <v>124</v>
      </c>
      <c r="D2717" s="3">
        <v>44592</v>
      </c>
      <c r="E2717" t="s">
        <v>637</v>
      </c>
      <c r="F2717" t="s">
        <v>221</v>
      </c>
      <c r="G2717" t="s">
        <v>638</v>
      </c>
      <c r="H2717" t="s">
        <v>4</v>
      </c>
      <c r="I2717" t="s">
        <v>17</v>
      </c>
      <c r="J2717" s="3">
        <v>45090</v>
      </c>
      <c r="K2717" s="3">
        <v>44840</v>
      </c>
      <c r="M2717" s="8" t="str">
        <f>IFERROR(IF(I2717="Booked",VLOOKUP(K2717,'FIN CAL LOOKUP'!$A:$J,7,1),IF(I2717="Complete",VLOOKUP(J2717,'FIN CAL LOOKUP'!$A:$J,7,1),VLOOKUP(D2717,'FIN CAL LOOKUP'!$A:$J,7,1))),"Not Applicable")</f>
        <v>JUN, FY23</v>
      </c>
      <c r="N2717" s="8" t="str">
        <f>IFERROR(IF(I2717="Booked",VLOOKUP(K2717,'FIN CAL LOOKUP'!$A:$J,10,1),IF(I2717="Complete",VLOOKUP(J2717,'FIN CAL LOOKUP'!$A:$J,10,1),VLOOKUP(D2717,'FIN CAL LOOKUP'!$A:$J,10,1))),"Not Applicable")</f>
        <v>Q4, FY23</v>
      </c>
    </row>
    <row r="2718" spans="1:14" x14ac:dyDescent="0.25">
      <c r="A2718" t="s">
        <v>41</v>
      </c>
      <c r="B2718" t="s">
        <v>42</v>
      </c>
      <c r="C2718" t="s">
        <v>124</v>
      </c>
      <c r="D2718" s="3">
        <v>44592</v>
      </c>
      <c r="E2718" t="s">
        <v>637</v>
      </c>
      <c r="F2718" t="s">
        <v>221</v>
      </c>
      <c r="G2718" t="s">
        <v>638</v>
      </c>
      <c r="H2718" t="s">
        <v>7</v>
      </c>
      <c r="I2718" t="s">
        <v>17</v>
      </c>
      <c r="J2718" s="3">
        <v>45090</v>
      </c>
      <c r="K2718" s="3">
        <v>44840</v>
      </c>
      <c r="M2718" s="8" t="str">
        <f>IFERROR(IF(I2718="Booked",VLOOKUP(K2718,'FIN CAL LOOKUP'!$A:$J,7,1),IF(I2718="Complete",VLOOKUP(J2718,'FIN CAL LOOKUP'!$A:$J,7,1),VLOOKUP(D2718,'FIN CAL LOOKUP'!$A:$J,7,1))),"Not Applicable")</f>
        <v>JUN, FY23</v>
      </c>
      <c r="N2718" s="8" t="str">
        <f>IFERROR(IF(I2718="Booked",VLOOKUP(K2718,'FIN CAL LOOKUP'!$A:$J,10,1),IF(I2718="Complete",VLOOKUP(J2718,'FIN CAL LOOKUP'!$A:$J,10,1),VLOOKUP(D2718,'FIN CAL LOOKUP'!$A:$J,10,1))),"Not Applicable")</f>
        <v>Q4, FY23</v>
      </c>
    </row>
    <row r="2719" spans="1:14" x14ac:dyDescent="0.25">
      <c r="A2719" t="s">
        <v>60</v>
      </c>
      <c r="B2719" t="s">
        <v>61</v>
      </c>
      <c r="C2719" t="s">
        <v>14</v>
      </c>
      <c r="D2719" s="3">
        <v>44588</v>
      </c>
      <c r="E2719" t="s">
        <v>642</v>
      </c>
      <c r="F2719" t="s">
        <v>643</v>
      </c>
      <c r="G2719" t="s">
        <v>65</v>
      </c>
      <c r="H2719" t="s">
        <v>192</v>
      </c>
      <c r="I2719" t="s">
        <v>17</v>
      </c>
      <c r="J2719" s="3">
        <v>44840</v>
      </c>
      <c r="K2719" s="3">
        <v>44837</v>
      </c>
      <c r="M2719" s="8" t="str">
        <f>IFERROR(IF(I2719="Booked",VLOOKUP(K2719,'FIN CAL LOOKUP'!$A:$J,7,1),IF(I2719="Complete",VLOOKUP(J2719,'FIN CAL LOOKUP'!$A:$J,7,1),VLOOKUP(D2719,'FIN CAL LOOKUP'!$A:$J,7,1))),"Not Applicable")</f>
        <v>OCT, FY23</v>
      </c>
      <c r="N2719" s="8" t="str">
        <f>IFERROR(IF(I2719="Booked",VLOOKUP(K2719,'FIN CAL LOOKUP'!$A:$J,10,1),IF(I2719="Complete",VLOOKUP(J2719,'FIN CAL LOOKUP'!$A:$J,10,1),VLOOKUP(D2719,'FIN CAL LOOKUP'!$A:$J,10,1))),"Not Applicable")</f>
        <v>Q2, FY23</v>
      </c>
    </row>
    <row r="2720" spans="1:14" x14ac:dyDescent="0.25">
      <c r="A2720" t="s">
        <v>60</v>
      </c>
      <c r="B2720" t="s">
        <v>61</v>
      </c>
      <c r="C2720" t="s">
        <v>14</v>
      </c>
      <c r="D2720" s="3">
        <v>44588</v>
      </c>
      <c r="E2720" t="s">
        <v>642</v>
      </c>
      <c r="F2720" t="s">
        <v>643</v>
      </c>
      <c r="G2720" t="s">
        <v>65</v>
      </c>
      <c r="H2720" t="s">
        <v>4</v>
      </c>
      <c r="I2720" t="s">
        <v>17</v>
      </c>
      <c r="J2720" s="3">
        <v>44840</v>
      </c>
      <c r="K2720" s="3">
        <v>44824</v>
      </c>
      <c r="M2720" s="8" t="str">
        <f>IFERROR(IF(I2720="Booked",VLOOKUP(K2720,'FIN CAL LOOKUP'!$A:$J,7,1),IF(I2720="Complete",VLOOKUP(J2720,'FIN CAL LOOKUP'!$A:$J,7,1),VLOOKUP(D2720,'FIN CAL LOOKUP'!$A:$J,7,1))),"Not Applicable")</f>
        <v>OCT, FY23</v>
      </c>
      <c r="N2720" s="8" t="str">
        <f>IFERROR(IF(I2720="Booked",VLOOKUP(K2720,'FIN CAL LOOKUP'!$A:$J,10,1),IF(I2720="Complete",VLOOKUP(J2720,'FIN CAL LOOKUP'!$A:$J,10,1),VLOOKUP(D2720,'FIN CAL LOOKUP'!$A:$J,10,1))),"Not Applicable")</f>
        <v>Q2, FY23</v>
      </c>
    </row>
    <row r="2721" spans="1:14" x14ac:dyDescent="0.25">
      <c r="A2721" t="s">
        <v>60</v>
      </c>
      <c r="B2721" t="s">
        <v>61</v>
      </c>
      <c r="C2721" t="s">
        <v>14</v>
      </c>
      <c r="D2721" s="3">
        <v>44588</v>
      </c>
      <c r="E2721" t="s">
        <v>642</v>
      </c>
      <c r="F2721" t="s">
        <v>643</v>
      </c>
      <c r="G2721" t="s">
        <v>65</v>
      </c>
      <c r="H2721" t="s">
        <v>7</v>
      </c>
      <c r="I2721" t="s">
        <v>17</v>
      </c>
      <c r="J2721" s="3">
        <v>44840</v>
      </c>
      <c r="K2721" s="3">
        <v>44824</v>
      </c>
      <c r="M2721" s="8" t="str">
        <f>IFERROR(IF(I2721="Booked",VLOOKUP(K2721,'FIN CAL LOOKUP'!$A:$J,7,1),IF(I2721="Complete",VLOOKUP(J2721,'FIN CAL LOOKUP'!$A:$J,7,1),VLOOKUP(D2721,'FIN CAL LOOKUP'!$A:$J,7,1))),"Not Applicable")</f>
        <v>OCT, FY23</v>
      </c>
      <c r="N2721" s="8" t="str">
        <f>IFERROR(IF(I2721="Booked",VLOOKUP(K2721,'FIN CAL LOOKUP'!$A:$J,10,1),IF(I2721="Complete",VLOOKUP(J2721,'FIN CAL LOOKUP'!$A:$J,10,1),VLOOKUP(D2721,'FIN CAL LOOKUP'!$A:$J,10,1))),"Not Applicable")</f>
        <v>Q2, FY23</v>
      </c>
    </row>
    <row r="2722" spans="1:14" x14ac:dyDescent="0.25">
      <c r="A2722" t="s">
        <v>60</v>
      </c>
      <c r="B2722" t="s">
        <v>61</v>
      </c>
      <c r="C2722" t="s">
        <v>14</v>
      </c>
      <c r="D2722" s="3">
        <v>44588</v>
      </c>
      <c r="E2722" t="s">
        <v>642</v>
      </c>
      <c r="F2722" t="s">
        <v>643</v>
      </c>
      <c r="G2722" t="s">
        <v>65</v>
      </c>
      <c r="H2722" t="s">
        <v>1366</v>
      </c>
      <c r="I2722" t="s">
        <v>17</v>
      </c>
      <c r="J2722" s="3">
        <v>45797</v>
      </c>
      <c r="K2722" s="3">
        <v>45351</v>
      </c>
      <c r="M2722" s="8" t="str">
        <f>IFERROR(IF(I2722="Booked",VLOOKUP(K2722,'FIN CAL LOOKUP'!$A:$J,7,1),IF(I2722="Complete",VLOOKUP(J2722,'FIN CAL LOOKUP'!$A:$J,7,1),VLOOKUP(D2722,'FIN CAL LOOKUP'!$A:$J,7,1))),"Not Applicable")</f>
        <v>MAY, FY25</v>
      </c>
      <c r="N2722" s="8" t="str">
        <f>IFERROR(IF(I2722="Booked",VLOOKUP(K2722,'FIN CAL LOOKUP'!$A:$J,10,1),IF(I2722="Complete",VLOOKUP(J2722,'FIN CAL LOOKUP'!$A:$J,10,1),VLOOKUP(D2722,'FIN CAL LOOKUP'!$A:$J,10,1))),"Not Applicable")</f>
        <v>Q4, FY25</v>
      </c>
    </row>
    <row r="2723" spans="1:14" x14ac:dyDescent="0.25">
      <c r="A2723" t="s">
        <v>60</v>
      </c>
      <c r="B2723" t="s">
        <v>61</v>
      </c>
      <c r="C2723" t="s">
        <v>14</v>
      </c>
      <c r="D2723" s="3">
        <v>44588</v>
      </c>
      <c r="E2723" t="s">
        <v>642</v>
      </c>
      <c r="F2723" t="s">
        <v>643</v>
      </c>
      <c r="G2723" t="s">
        <v>65</v>
      </c>
      <c r="H2723" t="s">
        <v>1367</v>
      </c>
      <c r="I2723" t="s">
        <v>17</v>
      </c>
      <c r="J2723" s="3">
        <v>45779</v>
      </c>
      <c r="K2723" s="3">
        <v>45351</v>
      </c>
      <c r="M2723" s="8" t="str">
        <f>IFERROR(IF(I2723="Booked",VLOOKUP(K2723,'FIN CAL LOOKUP'!$A:$J,7,1),IF(I2723="Complete",VLOOKUP(J2723,'FIN CAL LOOKUP'!$A:$J,7,1),VLOOKUP(D2723,'FIN CAL LOOKUP'!$A:$J,7,1))),"Not Applicable")</f>
        <v>MAY, FY25</v>
      </c>
      <c r="N2723" s="8" t="str">
        <f>IFERROR(IF(I2723="Booked",VLOOKUP(K2723,'FIN CAL LOOKUP'!$A:$J,10,1),IF(I2723="Complete",VLOOKUP(J2723,'FIN CAL LOOKUP'!$A:$J,10,1),VLOOKUP(D2723,'FIN CAL LOOKUP'!$A:$J,10,1))),"Not Applicable")</f>
        <v>Q4, FY25</v>
      </c>
    </row>
    <row r="2724" spans="1:14" x14ac:dyDescent="0.25">
      <c r="A2724" t="s">
        <v>60</v>
      </c>
      <c r="B2724" t="s">
        <v>61</v>
      </c>
      <c r="C2724" t="s">
        <v>14</v>
      </c>
      <c r="D2724" s="3">
        <v>44588</v>
      </c>
      <c r="E2724" t="s">
        <v>642</v>
      </c>
      <c r="F2724" t="s">
        <v>643</v>
      </c>
      <c r="G2724" t="s">
        <v>65</v>
      </c>
      <c r="H2724" t="s">
        <v>1368</v>
      </c>
      <c r="I2724" t="s">
        <v>17</v>
      </c>
      <c r="J2724" s="3">
        <v>45779</v>
      </c>
      <c r="K2724" s="3">
        <v>45351</v>
      </c>
      <c r="M2724" s="8" t="str">
        <f>IFERROR(IF(I2724="Booked",VLOOKUP(K2724,'FIN CAL LOOKUP'!$A:$J,7,1),IF(I2724="Complete",VLOOKUP(J2724,'FIN CAL LOOKUP'!$A:$J,7,1),VLOOKUP(D2724,'FIN CAL LOOKUP'!$A:$J,7,1))),"Not Applicable")</f>
        <v>MAY, FY25</v>
      </c>
      <c r="N2724" s="8" t="str">
        <f>IFERROR(IF(I2724="Booked",VLOOKUP(K2724,'FIN CAL LOOKUP'!$A:$J,10,1),IF(I2724="Complete",VLOOKUP(J2724,'FIN CAL LOOKUP'!$A:$J,10,1),VLOOKUP(D2724,'FIN CAL LOOKUP'!$A:$J,10,1))),"Not Applicable")</f>
        <v>Q4, FY25</v>
      </c>
    </row>
    <row r="2725" spans="1:14" x14ac:dyDescent="0.25">
      <c r="A2725" t="s">
        <v>60</v>
      </c>
      <c r="B2725" t="s">
        <v>61</v>
      </c>
      <c r="C2725" t="s">
        <v>14</v>
      </c>
      <c r="D2725" s="3">
        <v>44588</v>
      </c>
      <c r="E2725" t="s">
        <v>642</v>
      </c>
      <c r="F2725" t="s">
        <v>643</v>
      </c>
      <c r="G2725" t="s">
        <v>65</v>
      </c>
      <c r="H2725" t="s">
        <v>1369</v>
      </c>
      <c r="I2725" t="s">
        <v>18</v>
      </c>
      <c r="J2725" s="3"/>
      <c r="K2725" s="3">
        <v>45351</v>
      </c>
      <c r="M2725" s="8" t="str">
        <f>IFERROR(IF(I2725="Booked",VLOOKUP(K2725,'FIN CAL LOOKUP'!$A:$J,7,1),IF(I2725="Complete",VLOOKUP(J2725,'FIN CAL LOOKUP'!$A:$J,7,1),VLOOKUP(D2725,'FIN CAL LOOKUP'!$A:$J,7,1))),"Not Applicable")</f>
        <v>FEB, FY22</v>
      </c>
      <c r="N2725" s="8" t="str">
        <f>IFERROR(IF(I2725="Booked",VLOOKUP(K2725,'FIN CAL LOOKUP'!$A:$J,10,1),IF(I2725="Complete",VLOOKUP(J2725,'FIN CAL LOOKUP'!$A:$J,10,1),VLOOKUP(D2725,'FIN CAL LOOKUP'!$A:$J,10,1))),"Not Applicable")</f>
        <v>Q3, FY22</v>
      </c>
    </row>
    <row r="2726" spans="1:14" x14ac:dyDescent="0.25">
      <c r="A2726" t="s">
        <v>60</v>
      </c>
      <c r="B2726" t="s">
        <v>61</v>
      </c>
      <c r="C2726" t="s">
        <v>14</v>
      </c>
      <c r="D2726" s="3">
        <v>44588</v>
      </c>
      <c r="E2726" t="s">
        <v>642</v>
      </c>
      <c r="F2726" t="s">
        <v>643</v>
      </c>
      <c r="G2726" t="s">
        <v>65</v>
      </c>
      <c r="H2726" t="s">
        <v>1370</v>
      </c>
      <c r="I2726" t="s">
        <v>5</v>
      </c>
      <c r="J2726" s="3"/>
      <c r="K2726" s="3">
        <v>45351</v>
      </c>
      <c r="M2726" s="8" t="str">
        <f>IFERROR(IF(I2726="Booked",VLOOKUP(K2726,'FIN CAL LOOKUP'!$A:$J,7,1),IF(I2726="Complete",VLOOKUP(J2726,'FIN CAL LOOKUP'!$A:$J,7,1),VLOOKUP(D2726,'FIN CAL LOOKUP'!$A:$J,7,1))),"Not Applicable")</f>
        <v>MAR, FY24</v>
      </c>
      <c r="N2726" s="8" t="str">
        <f>IFERROR(IF(I2726="Booked",VLOOKUP(K2726,'FIN CAL LOOKUP'!$A:$J,10,1),IF(I2726="Complete",VLOOKUP(J2726,'FIN CAL LOOKUP'!$A:$J,10,1),VLOOKUP(D2726,'FIN CAL LOOKUP'!$A:$J,10,1))),"Not Applicable")</f>
        <v>Q3, FY24</v>
      </c>
    </row>
    <row r="2727" spans="1:14" x14ac:dyDescent="0.25">
      <c r="A2727" t="s">
        <v>60</v>
      </c>
      <c r="B2727" t="s">
        <v>61</v>
      </c>
      <c r="C2727" t="s">
        <v>14</v>
      </c>
      <c r="D2727" s="3">
        <v>44588</v>
      </c>
      <c r="E2727" t="s">
        <v>642</v>
      </c>
      <c r="F2727" t="s">
        <v>643</v>
      </c>
      <c r="G2727" t="s">
        <v>65</v>
      </c>
      <c r="H2727" t="s">
        <v>8</v>
      </c>
      <c r="I2727" t="s">
        <v>17</v>
      </c>
      <c r="J2727" s="3">
        <v>44644</v>
      </c>
      <c r="K2727" s="3">
        <v>44635</v>
      </c>
      <c r="M2727" s="8" t="str">
        <f>IFERROR(IF(I2727="Booked",VLOOKUP(K2727,'FIN CAL LOOKUP'!$A:$J,7,1),IF(I2727="Complete",VLOOKUP(J2727,'FIN CAL LOOKUP'!$A:$J,7,1),VLOOKUP(D2727,'FIN CAL LOOKUP'!$A:$J,7,1))),"Not Applicable")</f>
        <v>MAR, FY22</v>
      </c>
      <c r="N2727" s="8" t="str">
        <f>IFERROR(IF(I2727="Booked",VLOOKUP(K2727,'FIN CAL LOOKUP'!$A:$J,10,1),IF(I2727="Complete",VLOOKUP(J2727,'FIN CAL LOOKUP'!$A:$J,10,1),VLOOKUP(D2727,'FIN CAL LOOKUP'!$A:$J,10,1))),"Not Applicable")</f>
        <v>Q3, FY22</v>
      </c>
    </row>
    <row r="2728" spans="1:14" x14ac:dyDescent="0.25">
      <c r="A2728" t="s">
        <v>60</v>
      </c>
      <c r="B2728" t="s">
        <v>61</v>
      </c>
      <c r="C2728" t="s">
        <v>14</v>
      </c>
      <c r="D2728" s="3">
        <v>44588</v>
      </c>
      <c r="E2728" t="s">
        <v>642</v>
      </c>
      <c r="F2728" t="s">
        <v>643</v>
      </c>
      <c r="G2728" t="s">
        <v>65</v>
      </c>
      <c r="H2728" t="s">
        <v>9</v>
      </c>
      <c r="I2728" t="s">
        <v>17</v>
      </c>
      <c r="J2728" s="3">
        <v>44839</v>
      </c>
      <c r="K2728" s="3">
        <v>44735</v>
      </c>
      <c r="M2728" s="8" t="str">
        <f>IFERROR(IF(I2728="Booked",VLOOKUP(K2728,'FIN CAL LOOKUP'!$A:$J,7,1),IF(I2728="Complete",VLOOKUP(J2728,'FIN CAL LOOKUP'!$A:$J,7,1),VLOOKUP(D2728,'FIN CAL LOOKUP'!$A:$J,7,1))),"Not Applicable")</f>
        <v>OCT, FY23</v>
      </c>
      <c r="N2728" s="8" t="str">
        <f>IFERROR(IF(I2728="Booked",VLOOKUP(K2728,'FIN CAL LOOKUP'!$A:$J,10,1),IF(I2728="Complete",VLOOKUP(J2728,'FIN CAL LOOKUP'!$A:$J,10,1),VLOOKUP(D2728,'FIN CAL LOOKUP'!$A:$J,10,1))),"Not Applicable")</f>
        <v>Q2, FY23</v>
      </c>
    </row>
    <row r="2729" spans="1:14" x14ac:dyDescent="0.25">
      <c r="A2729" t="s">
        <v>60</v>
      </c>
      <c r="B2729" t="s">
        <v>61</v>
      </c>
      <c r="C2729" t="s">
        <v>14</v>
      </c>
      <c r="D2729" s="3">
        <v>44588</v>
      </c>
      <c r="E2729" t="s">
        <v>642</v>
      </c>
      <c r="F2729" t="s">
        <v>643</v>
      </c>
      <c r="G2729" t="s">
        <v>65</v>
      </c>
      <c r="H2729" t="s">
        <v>10</v>
      </c>
      <c r="I2729" t="s">
        <v>17</v>
      </c>
      <c r="J2729" s="3">
        <v>44592</v>
      </c>
      <c r="K2729" s="3">
        <v>44550</v>
      </c>
      <c r="M2729" s="8" t="str">
        <f>IFERROR(IF(I2729="Booked",VLOOKUP(K2729,'FIN CAL LOOKUP'!$A:$J,7,1),IF(I2729="Complete",VLOOKUP(J2729,'FIN CAL LOOKUP'!$A:$J,7,1),VLOOKUP(D2729,'FIN CAL LOOKUP'!$A:$J,7,1))),"Not Applicable")</f>
        <v>FEB, FY22</v>
      </c>
      <c r="N2729" s="8" t="str">
        <f>IFERROR(IF(I2729="Booked",VLOOKUP(K2729,'FIN CAL LOOKUP'!$A:$J,10,1),IF(I2729="Complete",VLOOKUP(J2729,'FIN CAL LOOKUP'!$A:$J,10,1),VLOOKUP(D2729,'FIN CAL LOOKUP'!$A:$J,10,1))),"Not Applicable")</f>
        <v>Q3, FY22</v>
      </c>
    </row>
    <row r="2730" spans="1:14" x14ac:dyDescent="0.25">
      <c r="A2730" t="s">
        <v>60</v>
      </c>
      <c r="B2730" t="s">
        <v>61</v>
      </c>
      <c r="C2730" t="s">
        <v>14</v>
      </c>
      <c r="D2730" s="3">
        <v>44588</v>
      </c>
      <c r="E2730" t="s">
        <v>642</v>
      </c>
      <c r="F2730" t="s">
        <v>643</v>
      </c>
      <c r="G2730" t="s">
        <v>65</v>
      </c>
      <c r="H2730" t="s">
        <v>11</v>
      </c>
      <c r="I2730" t="s">
        <v>17</v>
      </c>
      <c r="J2730" s="3">
        <v>44592</v>
      </c>
      <c r="K2730" s="3">
        <v>44550</v>
      </c>
      <c r="M2730" s="8" t="str">
        <f>IFERROR(IF(I2730="Booked",VLOOKUP(K2730,'FIN CAL LOOKUP'!$A:$J,7,1),IF(I2730="Complete",VLOOKUP(J2730,'FIN CAL LOOKUP'!$A:$J,7,1),VLOOKUP(D2730,'FIN CAL LOOKUP'!$A:$J,7,1))),"Not Applicable")</f>
        <v>FEB, FY22</v>
      </c>
      <c r="N2730" s="8" t="str">
        <f>IFERROR(IF(I2730="Booked",VLOOKUP(K2730,'FIN CAL LOOKUP'!$A:$J,10,1),IF(I2730="Complete",VLOOKUP(J2730,'FIN CAL LOOKUP'!$A:$J,10,1),VLOOKUP(D2730,'FIN CAL LOOKUP'!$A:$J,10,1))),"Not Applicable")</f>
        <v>Q3, FY22</v>
      </c>
    </row>
    <row r="2731" spans="1:14" x14ac:dyDescent="0.25">
      <c r="A2731" t="s">
        <v>41</v>
      </c>
      <c r="B2731" t="s">
        <v>485</v>
      </c>
      <c r="C2731" t="s">
        <v>124</v>
      </c>
      <c r="D2731" s="3">
        <v>44585</v>
      </c>
      <c r="E2731" t="s">
        <v>645</v>
      </c>
      <c r="F2731" t="s">
        <v>645</v>
      </c>
      <c r="G2731" t="s">
        <v>646</v>
      </c>
      <c r="H2731" t="s">
        <v>4</v>
      </c>
      <c r="I2731" t="s">
        <v>17</v>
      </c>
      <c r="J2731" s="3">
        <v>45142</v>
      </c>
      <c r="K2731" s="3">
        <v>44840</v>
      </c>
      <c r="M2731" s="8" t="str">
        <f>IFERROR(IF(I2731="Booked",VLOOKUP(K2731,'FIN CAL LOOKUP'!$A:$J,7,1),IF(I2731="Complete",VLOOKUP(J2731,'FIN CAL LOOKUP'!$A:$J,7,1),VLOOKUP(D2731,'FIN CAL LOOKUP'!$A:$J,7,1))),"Not Applicable")</f>
        <v>AUG, FY24</v>
      </c>
      <c r="N2731" s="8" t="str">
        <f>IFERROR(IF(I2731="Booked",VLOOKUP(K2731,'FIN CAL LOOKUP'!$A:$J,10,1),IF(I2731="Complete",VLOOKUP(J2731,'FIN CAL LOOKUP'!$A:$J,10,1),VLOOKUP(D2731,'FIN CAL LOOKUP'!$A:$J,10,1))),"Not Applicable")</f>
        <v>Q1, FY24</v>
      </c>
    </row>
    <row r="2732" spans="1:14" x14ac:dyDescent="0.25">
      <c r="A2732" t="s">
        <v>41</v>
      </c>
      <c r="B2732" t="s">
        <v>485</v>
      </c>
      <c r="C2732" t="s">
        <v>124</v>
      </c>
      <c r="D2732" s="3">
        <v>44585</v>
      </c>
      <c r="E2732" t="s">
        <v>645</v>
      </c>
      <c r="F2732" t="s">
        <v>645</v>
      </c>
      <c r="G2732" t="s">
        <v>646</v>
      </c>
      <c r="H2732" t="s">
        <v>7</v>
      </c>
      <c r="I2732" t="s">
        <v>17</v>
      </c>
      <c r="J2732" s="3">
        <v>45142</v>
      </c>
      <c r="K2732" s="3">
        <v>44840</v>
      </c>
      <c r="M2732" s="8" t="str">
        <f>IFERROR(IF(I2732="Booked",VLOOKUP(K2732,'FIN CAL LOOKUP'!$A:$J,7,1),IF(I2732="Complete",VLOOKUP(J2732,'FIN CAL LOOKUP'!$A:$J,7,1),VLOOKUP(D2732,'FIN CAL LOOKUP'!$A:$J,7,1))),"Not Applicable")</f>
        <v>AUG, FY24</v>
      </c>
      <c r="N2732" s="8" t="str">
        <f>IFERROR(IF(I2732="Booked",VLOOKUP(K2732,'FIN CAL LOOKUP'!$A:$J,10,1),IF(I2732="Complete",VLOOKUP(J2732,'FIN CAL LOOKUP'!$A:$J,10,1),VLOOKUP(D2732,'FIN CAL LOOKUP'!$A:$J,10,1))),"Not Applicable")</f>
        <v>Q1, FY24</v>
      </c>
    </row>
    <row r="2733" spans="1:14" x14ac:dyDescent="0.25">
      <c r="A2733" t="s">
        <v>41</v>
      </c>
      <c r="B2733" t="s">
        <v>485</v>
      </c>
      <c r="C2733" t="s">
        <v>124</v>
      </c>
      <c r="D2733" s="3">
        <v>44585</v>
      </c>
      <c r="E2733" t="s">
        <v>647</v>
      </c>
      <c r="F2733" t="s">
        <v>468</v>
      </c>
      <c r="G2733" t="s">
        <v>648</v>
      </c>
      <c r="H2733" t="s">
        <v>4</v>
      </c>
      <c r="I2733" t="s">
        <v>17</v>
      </c>
      <c r="J2733" s="3">
        <v>45090</v>
      </c>
      <c r="K2733" s="3">
        <v>44840</v>
      </c>
      <c r="M2733" s="8" t="str">
        <f>IFERROR(IF(I2733="Booked",VLOOKUP(K2733,'FIN CAL LOOKUP'!$A:$J,7,1),IF(I2733="Complete",VLOOKUP(J2733,'FIN CAL LOOKUP'!$A:$J,7,1),VLOOKUP(D2733,'FIN CAL LOOKUP'!$A:$J,7,1))),"Not Applicable")</f>
        <v>JUN, FY23</v>
      </c>
      <c r="N2733" s="8" t="str">
        <f>IFERROR(IF(I2733="Booked",VLOOKUP(K2733,'FIN CAL LOOKUP'!$A:$J,10,1),IF(I2733="Complete",VLOOKUP(J2733,'FIN CAL LOOKUP'!$A:$J,10,1),VLOOKUP(D2733,'FIN CAL LOOKUP'!$A:$J,10,1))),"Not Applicable")</f>
        <v>Q4, FY23</v>
      </c>
    </row>
    <row r="2734" spans="1:14" x14ac:dyDescent="0.25">
      <c r="A2734" t="s">
        <v>41</v>
      </c>
      <c r="B2734" t="s">
        <v>485</v>
      </c>
      <c r="C2734" t="s">
        <v>124</v>
      </c>
      <c r="D2734" s="3">
        <v>44585</v>
      </c>
      <c r="E2734" t="s">
        <v>647</v>
      </c>
      <c r="F2734" t="s">
        <v>468</v>
      </c>
      <c r="G2734" t="s">
        <v>648</v>
      </c>
      <c r="H2734" t="s">
        <v>7</v>
      </c>
      <c r="I2734" t="s">
        <v>17</v>
      </c>
      <c r="J2734" s="3">
        <v>45090</v>
      </c>
      <c r="K2734" s="3">
        <v>44840</v>
      </c>
      <c r="M2734" s="8" t="str">
        <f>IFERROR(IF(I2734="Booked",VLOOKUP(K2734,'FIN CAL LOOKUP'!$A:$J,7,1),IF(I2734="Complete",VLOOKUP(J2734,'FIN CAL LOOKUP'!$A:$J,7,1),VLOOKUP(D2734,'FIN CAL LOOKUP'!$A:$J,7,1))),"Not Applicable")</f>
        <v>JUN, FY23</v>
      </c>
      <c r="N2734" s="8" t="str">
        <f>IFERROR(IF(I2734="Booked",VLOOKUP(K2734,'FIN CAL LOOKUP'!$A:$J,10,1),IF(I2734="Complete",VLOOKUP(J2734,'FIN CAL LOOKUP'!$A:$J,10,1),VLOOKUP(D2734,'FIN CAL LOOKUP'!$A:$J,10,1))),"Not Applicable")</f>
        <v>Q4, FY23</v>
      </c>
    </row>
    <row r="2735" spans="1:14" x14ac:dyDescent="0.25">
      <c r="A2735" t="s">
        <v>41</v>
      </c>
      <c r="B2735" t="s">
        <v>485</v>
      </c>
      <c r="C2735" t="s">
        <v>124</v>
      </c>
      <c r="D2735" s="3">
        <v>44585</v>
      </c>
      <c r="E2735" t="s">
        <v>660</v>
      </c>
      <c r="F2735" t="s">
        <v>661</v>
      </c>
      <c r="G2735" t="s">
        <v>662</v>
      </c>
      <c r="H2735" t="s">
        <v>4</v>
      </c>
      <c r="I2735" t="s">
        <v>17</v>
      </c>
      <c r="J2735" s="3">
        <v>45090</v>
      </c>
      <c r="K2735" s="3">
        <v>44840</v>
      </c>
      <c r="M2735" s="8" t="str">
        <f>IFERROR(IF(I2735="Booked",VLOOKUP(K2735,'FIN CAL LOOKUP'!$A:$J,7,1),IF(I2735="Complete",VLOOKUP(J2735,'FIN CAL LOOKUP'!$A:$J,7,1),VLOOKUP(D2735,'FIN CAL LOOKUP'!$A:$J,7,1))),"Not Applicable")</f>
        <v>JUN, FY23</v>
      </c>
      <c r="N2735" s="8" t="str">
        <f>IFERROR(IF(I2735="Booked",VLOOKUP(K2735,'FIN CAL LOOKUP'!$A:$J,10,1),IF(I2735="Complete",VLOOKUP(J2735,'FIN CAL LOOKUP'!$A:$J,10,1),VLOOKUP(D2735,'FIN CAL LOOKUP'!$A:$J,10,1))),"Not Applicable")</f>
        <v>Q4, FY23</v>
      </c>
    </row>
    <row r="2736" spans="1:14" x14ac:dyDescent="0.25">
      <c r="A2736" t="s">
        <v>41</v>
      </c>
      <c r="B2736" t="s">
        <v>485</v>
      </c>
      <c r="C2736" t="s">
        <v>124</v>
      </c>
      <c r="D2736" s="3">
        <v>44585</v>
      </c>
      <c r="E2736" t="s">
        <v>660</v>
      </c>
      <c r="F2736" t="s">
        <v>661</v>
      </c>
      <c r="G2736" t="s">
        <v>662</v>
      </c>
      <c r="H2736" t="s">
        <v>7</v>
      </c>
      <c r="I2736" t="s">
        <v>17</v>
      </c>
      <c r="J2736" s="3">
        <v>45090</v>
      </c>
      <c r="K2736" s="3">
        <v>44840</v>
      </c>
      <c r="M2736" s="8" t="str">
        <f>IFERROR(IF(I2736="Booked",VLOOKUP(K2736,'FIN CAL LOOKUP'!$A:$J,7,1),IF(I2736="Complete",VLOOKUP(J2736,'FIN CAL LOOKUP'!$A:$J,7,1),VLOOKUP(D2736,'FIN CAL LOOKUP'!$A:$J,7,1))),"Not Applicable")</f>
        <v>JUN, FY23</v>
      </c>
      <c r="N2736" s="8" t="str">
        <f>IFERROR(IF(I2736="Booked",VLOOKUP(K2736,'FIN CAL LOOKUP'!$A:$J,10,1),IF(I2736="Complete",VLOOKUP(J2736,'FIN CAL LOOKUP'!$A:$J,10,1),VLOOKUP(D2736,'FIN CAL LOOKUP'!$A:$J,10,1))),"Not Applicable")</f>
        <v>Q4, FY23</v>
      </c>
    </row>
    <row r="2737" spans="1:14" x14ac:dyDescent="0.25">
      <c r="A2737" t="s">
        <v>41</v>
      </c>
      <c r="B2737" t="s">
        <v>119</v>
      </c>
      <c r="C2737" t="s">
        <v>124</v>
      </c>
      <c r="D2737" s="3">
        <v>44585</v>
      </c>
      <c r="E2737" t="s">
        <v>652</v>
      </c>
      <c r="F2737" t="s">
        <v>221</v>
      </c>
      <c r="G2737" t="s">
        <v>653</v>
      </c>
      <c r="H2737" t="s">
        <v>4</v>
      </c>
      <c r="I2737" t="s">
        <v>17</v>
      </c>
      <c r="J2737" s="3">
        <v>45090</v>
      </c>
      <c r="K2737" s="3">
        <v>44840</v>
      </c>
      <c r="M2737" s="8" t="str">
        <f>IFERROR(IF(I2737="Booked",VLOOKUP(K2737,'FIN CAL LOOKUP'!$A:$J,7,1),IF(I2737="Complete",VLOOKUP(J2737,'FIN CAL LOOKUP'!$A:$J,7,1),VLOOKUP(D2737,'FIN CAL LOOKUP'!$A:$J,7,1))),"Not Applicable")</f>
        <v>JUN, FY23</v>
      </c>
      <c r="N2737" s="8" t="str">
        <f>IFERROR(IF(I2737="Booked",VLOOKUP(K2737,'FIN CAL LOOKUP'!$A:$J,10,1),IF(I2737="Complete",VLOOKUP(J2737,'FIN CAL LOOKUP'!$A:$J,10,1),VLOOKUP(D2737,'FIN CAL LOOKUP'!$A:$J,10,1))),"Not Applicable")</f>
        <v>Q4, FY23</v>
      </c>
    </row>
    <row r="2738" spans="1:14" x14ac:dyDescent="0.25">
      <c r="A2738" t="s">
        <v>41</v>
      </c>
      <c r="B2738" t="s">
        <v>119</v>
      </c>
      <c r="C2738" t="s">
        <v>124</v>
      </c>
      <c r="D2738" s="3">
        <v>44585</v>
      </c>
      <c r="E2738" t="s">
        <v>652</v>
      </c>
      <c r="F2738" t="s">
        <v>221</v>
      </c>
      <c r="G2738" t="s">
        <v>653</v>
      </c>
      <c r="H2738" t="s">
        <v>7</v>
      </c>
      <c r="I2738" t="s">
        <v>17</v>
      </c>
      <c r="J2738" s="3">
        <v>45090</v>
      </c>
      <c r="K2738" s="3">
        <v>44840</v>
      </c>
      <c r="M2738" s="8" t="str">
        <f>IFERROR(IF(I2738="Booked",VLOOKUP(K2738,'FIN CAL LOOKUP'!$A:$J,7,1),IF(I2738="Complete",VLOOKUP(J2738,'FIN CAL LOOKUP'!$A:$J,7,1),VLOOKUP(D2738,'FIN CAL LOOKUP'!$A:$J,7,1))),"Not Applicable")</f>
        <v>JUN, FY23</v>
      </c>
      <c r="N2738" s="8" t="str">
        <f>IFERROR(IF(I2738="Booked",VLOOKUP(K2738,'FIN CAL LOOKUP'!$A:$J,10,1),IF(I2738="Complete",VLOOKUP(J2738,'FIN CAL LOOKUP'!$A:$J,10,1),VLOOKUP(D2738,'FIN CAL LOOKUP'!$A:$J,10,1))),"Not Applicable")</f>
        <v>Q4, FY23</v>
      </c>
    </row>
    <row r="2739" spans="1:14" x14ac:dyDescent="0.25">
      <c r="A2739" t="s">
        <v>41</v>
      </c>
      <c r="B2739" t="s">
        <v>119</v>
      </c>
      <c r="C2739" t="s">
        <v>124</v>
      </c>
      <c r="D2739" s="3">
        <v>44585</v>
      </c>
      <c r="E2739" t="s">
        <v>654</v>
      </c>
      <c r="F2739" t="s">
        <v>655</v>
      </c>
      <c r="G2739" t="s">
        <v>656</v>
      </c>
      <c r="H2739" t="s">
        <v>4</v>
      </c>
      <c r="I2739" t="s">
        <v>17</v>
      </c>
      <c r="J2739" s="3">
        <v>45387</v>
      </c>
      <c r="K2739" s="3">
        <v>44840</v>
      </c>
      <c r="M2739" s="8" t="str">
        <f>IFERROR(IF(I2739="Booked",VLOOKUP(K2739,'FIN CAL LOOKUP'!$A:$J,7,1),IF(I2739="Complete",VLOOKUP(J2739,'FIN CAL LOOKUP'!$A:$J,7,1),VLOOKUP(D2739,'FIN CAL LOOKUP'!$A:$J,7,1))),"Not Applicable")</f>
        <v>APR, FY24</v>
      </c>
      <c r="N2739" s="8" t="str">
        <f>IFERROR(IF(I2739="Booked",VLOOKUP(K2739,'FIN CAL LOOKUP'!$A:$J,10,1),IF(I2739="Complete",VLOOKUP(J2739,'FIN CAL LOOKUP'!$A:$J,10,1),VLOOKUP(D2739,'FIN CAL LOOKUP'!$A:$J,10,1))),"Not Applicable")</f>
        <v>Q4, FY24</v>
      </c>
    </row>
    <row r="2740" spans="1:14" x14ac:dyDescent="0.25">
      <c r="A2740" t="s">
        <v>41</v>
      </c>
      <c r="B2740" t="s">
        <v>119</v>
      </c>
      <c r="C2740" t="s">
        <v>124</v>
      </c>
      <c r="D2740" s="3">
        <v>44585</v>
      </c>
      <c r="E2740" t="s">
        <v>654</v>
      </c>
      <c r="F2740" t="s">
        <v>655</v>
      </c>
      <c r="G2740" t="s">
        <v>656</v>
      </c>
      <c r="H2740" t="s">
        <v>7</v>
      </c>
      <c r="I2740" t="s">
        <v>17</v>
      </c>
      <c r="J2740" s="3">
        <v>45387</v>
      </c>
      <c r="K2740" s="3">
        <v>44840</v>
      </c>
      <c r="M2740" s="8" t="str">
        <f>IFERROR(IF(I2740="Booked",VLOOKUP(K2740,'FIN CAL LOOKUP'!$A:$J,7,1),IF(I2740="Complete",VLOOKUP(J2740,'FIN CAL LOOKUP'!$A:$J,7,1),VLOOKUP(D2740,'FIN CAL LOOKUP'!$A:$J,7,1))),"Not Applicable")</f>
        <v>APR, FY24</v>
      </c>
      <c r="N2740" s="8" t="str">
        <f>IFERROR(IF(I2740="Booked",VLOOKUP(K2740,'FIN CAL LOOKUP'!$A:$J,10,1),IF(I2740="Complete",VLOOKUP(J2740,'FIN CAL LOOKUP'!$A:$J,10,1),VLOOKUP(D2740,'FIN CAL LOOKUP'!$A:$J,10,1))),"Not Applicable")</f>
        <v>Q4, FY24</v>
      </c>
    </row>
    <row r="2741" spans="1:14" x14ac:dyDescent="0.25">
      <c r="A2741" t="s">
        <v>41</v>
      </c>
      <c r="B2741" t="s">
        <v>119</v>
      </c>
      <c r="C2741" t="s">
        <v>124</v>
      </c>
      <c r="D2741" s="3">
        <v>44585</v>
      </c>
      <c r="E2741" t="s">
        <v>666</v>
      </c>
      <c r="F2741" t="s">
        <v>667</v>
      </c>
      <c r="G2741" t="s">
        <v>668</v>
      </c>
      <c r="H2741" t="s">
        <v>4</v>
      </c>
      <c r="I2741" t="s">
        <v>17</v>
      </c>
      <c r="J2741" s="3">
        <v>45090</v>
      </c>
      <c r="K2741" s="3">
        <v>44840</v>
      </c>
      <c r="M2741" s="8" t="str">
        <f>IFERROR(IF(I2741="Booked",VLOOKUP(K2741,'FIN CAL LOOKUP'!$A:$J,7,1),IF(I2741="Complete",VLOOKUP(J2741,'FIN CAL LOOKUP'!$A:$J,7,1),VLOOKUP(D2741,'FIN CAL LOOKUP'!$A:$J,7,1))),"Not Applicable")</f>
        <v>JUN, FY23</v>
      </c>
      <c r="N2741" s="8" t="str">
        <f>IFERROR(IF(I2741="Booked",VLOOKUP(K2741,'FIN CAL LOOKUP'!$A:$J,10,1),IF(I2741="Complete",VLOOKUP(J2741,'FIN CAL LOOKUP'!$A:$J,10,1),VLOOKUP(D2741,'FIN CAL LOOKUP'!$A:$J,10,1))),"Not Applicable")</f>
        <v>Q4, FY23</v>
      </c>
    </row>
    <row r="2742" spans="1:14" x14ac:dyDescent="0.25">
      <c r="A2742" t="s">
        <v>41</v>
      </c>
      <c r="B2742" t="s">
        <v>119</v>
      </c>
      <c r="C2742" t="s">
        <v>124</v>
      </c>
      <c r="D2742" s="3">
        <v>44585</v>
      </c>
      <c r="E2742" t="s">
        <v>666</v>
      </c>
      <c r="F2742" t="s">
        <v>667</v>
      </c>
      <c r="G2742" t="s">
        <v>668</v>
      </c>
      <c r="H2742" t="s">
        <v>7</v>
      </c>
      <c r="I2742" t="s">
        <v>17</v>
      </c>
      <c r="J2742" s="3">
        <v>45090</v>
      </c>
      <c r="K2742" s="3">
        <v>44840</v>
      </c>
      <c r="M2742" s="8" t="str">
        <f>IFERROR(IF(I2742="Booked",VLOOKUP(K2742,'FIN CAL LOOKUP'!$A:$J,7,1),IF(I2742="Complete",VLOOKUP(J2742,'FIN CAL LOOKUP'!$A:$J,7,1),VLOOKUP(D2742,'FIN CAL LOOKUP'!$A:$J,7,1))),"Not Applicable")</f>
        <v>JUN, FY23</v>
      </c>
      <c r="N2742" s="8" t="str">
        <f>IFERROR(IF(I2742="Booked",VLOOKUP(K2742,'FIN CAL LOOKUP'!$A:$J,10,1),IF(I2742="Complete",VLOOKUP(J2742,'FIN CAL LOOKUP'!$A:$J,10,1),VLOOKUP(D2742,'FIN CAL LOOKUP'!$A:$J,10,1))),"Not Applicable")</f>
        <v>Q4, FY23</v>
      </c>
    </row>
    <row r="2743" spans="1:14" x14ac:dyDescent="0.25">
      <c r="A2743" t="s">
        <v>41</v>
      </c>
      <c r="B2743" t="s">
        <v>119</v>
      </c>
      <c r="C2743" t="s">
        <v>124</v>
      </c>
      <c r="D2743" s="3">
        <v>44585</v>
      </c>
      <c r="E2743" t="s">
        <v>674</v>
      </c>
      <c r="F2743" t="s">
        <v>675</v>
      </c>
      <c r="G2743" t="s">
        <v>676</v>
      </c>
      <c r="H2743" t="s">
        <v>4</v>
      </c>
      <c r="I2743" t="s">
        <v>17</v>
      </c>
      <c r="J2743" s="3">
        <v>44856</v>
      </c>
      <c r="K2743" s="3">
        <v>44840</v>
      </c>
      <c r="M2743" s="8" t="str">
        <f>IFERROR(IF(I2743="Booked",VLOOKUP(K2743,'FIN CAL LOOKUP'!$A:$J,7,1),IF(I2743="Complete",VLOOKUP(J2743,'FIN CAL LOOKUP'!$A:$J,7,1),VLOOKUP(D2743,'FIN CAL LOOKUP'!$A:$J,7,1))),"Not Applicable")</f>
        <v>OCT, FY23</v>
      </c>
      <c r="N2743" s="8" t="str">
        <f>IFERROR(IF(I2743="Booked",VLOOKUP(K2743,'FIN CAL LOOKUP'!$A:$J,10,1),IF(I2743="Complete",VLOOKUP(J2743,'FIN CAL LOOKUP'!$A:$J,10,1),VLOOKUP(D2743,'FIN CAL LOOKUP'!$A:$J,10,1))),"Not Applicable")</f>
        <v>Q2, FY23</v>
      </c>
    </row>
    <row r="2744" spans="1:14" x14ac:dyDescent="0.25">
      <c r="A2744" t="s">
        <v>41</v>
      </c>
      <c r="B2744" t="s">
        <v>119</v>
      </c>
      <c r="C2744" t="s">
        <v>124</v>
      </c>
      <c r="D2744" s="3">
        <v>44585</v>
      </c>
      <c r="E2744" t="s">
        <v>674</v>
      </c>
      <c r="F2744" t="s">
        <v>675</v>
      </c>
      <c r="G2744" t="s">
        <v>676</v>
      </c>
      <c r="H2744" t="s">
        <v>7</v>
      </c>
      <c r="I2744" t="s">
        <v>17</v>
      </c>
      <c r="J2744" s="3">
        <v>44856</v>
      </c>
      <c r="K2744" s="3">
        <v>44840</v>
      </c>
      <c r="M2744" s="8" t="str">
        <f>IFERROR(IF(I2744="Booked",VLOOKUP(K2744,'FIN CAL LOOKUP'!$A:$J,7,1),IF(I2744="Complete",VLOOKUP(J2744,'FIN CAL LOOKUP'!$A:$J,7,1),VLOOKUP(D2744,'FIN CAL LOOKUP'!$A:$J,7,1))),"Not Applicable")</f>
        <v>OCT, FY23</v>
      </c>
      <c r="N2744" s="8" t="str">
        <f>IFERROR(IF(I2744="Booked",VLOOKUP(K2744,'FIN CAL LOOKUP'!$A:$J,10,1),IF(I2744="Complete",VLOOKUP(J2744,'FIN CAL LOOKUP'!$A:$J,10,1),VLOOKUP(D2744,'FIN CAL LOOKUP'!$A:$J,10,1))),"Not Applicable")</f>
        <v>Q2, FY23</v>
      </c>
    </row>
    <row r="2745" spans="1:14" x14ac:dyDescent="0.25">
      <c r="A2745" t="s">
        <v>41</v>
      </c>
      <c r="B2745" t="s">
        <v>119</v>
      </c>
      <c r="C2745" t="s">
        <v>124</v>
      </c>
      <c r="D2745" s="3">
        <v>44585</v>
      </c>
      <c r="E2745" t="s">
        <v>683</v>
      </c>
      <c r="F2745" t="s">
        <v>684</v>
      </c>
      <c r="G2745" t="s">
        <v>685</v>
      </c>
      <c r="H2745" t="s">
        <v>4</v>
      </c>
      <c r="I2745" t="s">
        <v>17</v>
      </c>
      <c r="J2745" s="3">
        <v>45090</v>
      </c>
      <c r="K2745" s="3">
        <v>44840</v>
      </c>
      <c r="M2745" s="8" t="str">
        <f>IFERROR(IF(I2745="Booked",VLOOKUP(K2745,'FIN CAL LOOKUP'!$A:$J,7,1),IF(I2745="Complete",VLOOKUP(J2745,'FIN CAL LOOKUP'!$A:$J,7,1),VLOOKUP(D2745,'FIN CAL LOOKUP'!$A:$J,7,1))),"Not Applicable")</f>
        <v>JUN, FY23</v>
      </c>
      <c r="N2745" s="8" t="str">
        <f>IFERROR(IF(I2745="Booked",VLOOKUP(K2745,'FIN CAL LOOKUP'!$A:$J,10,1),IF(I2745="Complete",VLOOKUP(J2745,'FIN CAL LOOKUP'!$A:$J,10,1),VLOOKUP(D2745,'FIN CAL LOOKUP'!$A:$J,10,1))),"Not Applicable")</f>
        <v>Q4, FY23</v>
      </c>
    </row>
    <row r="2746" spans="1:14" x14ac:dyDescent="0.25">
      <c r="A2746" t="s">
        <v>41</v>
      </c>
      <c r="B2746" t="s">
        <v>119</v>
      </c>
      <c r="C2746" t="s">
        <v>124</v>
      </c>
      <c r="D2746" s="3">
        <v>44585</v>
      </c>
      <c r="E2746" t="s">
        <v>683</v>
      </c>
      <c r="F2746" t="s">
        <v>684</v>
      </c>
      <c r="G2746" t="s">
        <v>685</v>
      </c>
      <c r="H2746" t="s">
        <v>7</v>
      </c>
      <c r="I2746" t="s">
        <v>17</v>
      </c>
      <c r="J2746" s="3">
        <v>45090</v>
      </c>
      <c r="K2746" s="3">
        <v>44840</v>
      </c>
      <c r="M2746" s="8" t="str">
        <f>IFERROR(IF(I2746="Booked",VLOOKUP(K2746,'FIN CAL LOOKUP'!$A:$J,7,1),IF(I2746="Complete",VLOOKUP(J2746,'FIN CAL LOOKUP'!$A:$J,7,1),VLOOKUP(D2746,'FIN CAL LOOKUP'!$A:$J,7,1))),"Not Applicable")</f>
        <v>JUN, FY23</v>
      </c>
      <c r="N2746" s="8" t="str">
        <f>IFERROR(IF(I2746="Booked",VLOOKUP(K2746,'FIN CAL LOOKUP'!$A:$J,10,1),IF(I2746="Complete",VLOOKUP(J2746,'FIN CAL LOOKUP'!$A:$J,10,1),VLOOKUP(D2746,'FIN CAL LOOKUP'!$A:$J,10,1))),"Not Applicable")</f>
        <v>Q4, FY23</v>
      </c>
    </row>
    <row r="2747" spans="1:14" x14ac:dyDescent="0.25">
      <c r="A2747" t="s">
        <v>41</v>
      </c>
      <c r="B2747" t="s">
        <v>42</v>
      </c>
      <c r="C2747" t="s">
        <v>124</v>
      </c>
      <c r="D2747" s="3">
        <v>44585</v>
      </c>
      <c r="E2747" t="s">
        <v>649</v>
      </c>
      <c r="F2747" t="s">
        <v>650</v>
      </c>
      <c r="G2747" t="s">
        <v>651</v>
      </c>
      <c r="H2747" t="s">
        <v>4</v>
      </c>
      <c r="I2747" t="s">
        <v>17</v>
      </c>
      <c r="J2747" s="3">
        <v>45090</v>
      </c>
      <c r="K2747" s="3">
        <v>44840</v>
      </c>
      <c r="M2747" s="8" t="str">
        <f>IFERROR(IF(I2747="Booked",VLOOKUP(K2747,'FIN CAL LOOKUP'!$A:$J,7,1),IF(I2747="Complete",VLOOKUP(J2747,'FIN CAL LOOKUP'!$A:$J,7,1),VLOOKUP(D2747,'FIN CAL LOOKUP'!$A:$J,7,1))),"Not Applicable")</f>
        <v>JUN, FY23</v>
      </c>
      <c r="N2747" s="8" t="str">
        <f>IFERROR(IF(I2747="Booked",VLOOKUP(K2747,'FIN CAL LOOKUP'!$A:$J,10,1),IF(I2747="Complete",VLOOKUP(J2747,'FIN CAL LOOKUP'!$A:$J,10,1),VLOOKUP(D2747,'FIN CAL LOOKUP'!$A:$J,10,1))),"Not Applicable")</f>
        <v>Q4, FY23</v>
      </c>
    </row>
    <row r="2748" spans="1:14" x14ac:dyDescent="0.25">
      <c r="A2748" t="s">
        <v>41</v>
      </c>
      <c r="B2748" t="s">
        <v>42</v>
      </c>
      <c r="C2748" t="s">
        <v>124</v>
      </c>
      <c r="D2748" s="3">
        <v>44585</v>
      </c>
      <c r="E2748" t="s">
        <v>649</v>
      </c>
      <c r="F2748" t="s">
        <v>650</v>
      </c>
      <c r="G2748" t="s">
        <v>651</v>
      </c>
      <c r="H2748" t="s">
        <v>7</v>
      </c>
      <c r="I2748" t="s">
        <v>17</v>
      </c>
      <c r="J2748" s="3">
        <v>44852</v>
      </c>
      <c r="K2748" s="3">
        <v>44840</v>
      </c>
      <c r="M2748" s="8" t="str">
        <f>IFERROR(IF(I2748="Booked",VLOOKUP(K2748,'FIN CAL LOOKUP'!$A:$J,7,1),IF(I2748="Complete",VLOOKUP(J2748,'FIN CAL LOOKUP'!$A:$J,7,1),VLOOKUP(D2748,'FIN CAL LOOKUP'!$A:$J,7,1))),"Not Applicable")</f>
        <v>OCT, FY23</v>
      </c>
      <c r="N2748" s="8" t="str">
        <f>IFERROR(IF(I2748="Booked",VLOOKUP(K2748,'FIN CAL LOOKUP'!$A:$J,10,1),IF(I2748="Complete",VLOOKUP(J2748,'FIN CAL LOOKUP'!$A:$J,10,1),VLOOKUP(D2748,'FIN CAL LOOKUP'!$A:$J,10,1))),"Not Applicable")</f>
        <v>Q2, FY23</v>
      </c>
    </row>
    <row r="2749" spans="1:14" x14ac:dyDescent="0.25">
      <c r="A2749" t="s">
        <v>41</v>
      </c>
      <c r="B2749" t="s">
        <v>42</v>
      </c>
      <c r="C2749" t="s">
        <v>124</v>
      </c>
      <c r="D2749" s="3">
        <v>44585</v>
      </c>
      <c r="E2749" t="s">
        <v>657</v>
      </c>
      <c r="F2749" t="s">
        <v>221</v>
      </c>
      <c r="G2749" t="s">
        <v>1565</v>
      </c>
      <c r="H2749" t="s">
        <v>4</v>
      </c>
      <c r="I2749" t="s">
        <v>17</v>
      </c>
      <c r="J2749" s="3">
        <v>45090</v>
      </c>
      <c r="K2749" s="3">
        <v>44840</v>
      </c>
      <c r="M2749" s="8" t="str">
        <f>IFERROR(IF(I2749="Booked",VLOOKUP(K2749,'FIN CAL LOOKUP'!$A:$J,7,1),IF(I2749="Complete",VLOOKUP(J2749,'FIN CAL LOOKUP'!$A:$J,7,1),VLOOKUP(D2749,'FIN CAL LOOKUP'!$A:$J,7,1))),"Not Applicable")</f>
        <v>JUN, FY23</v>
      </c>
      <c r="N2749" s="8" t="str">
        <f>IFERROR(IF(I2749="Booked",VLOOKUP(K2749,'FIN CAL LOOKUP'!$A:$J,10,1),IF(I2749="Complete",VLOOKUP(J2749,'FIN CAL LOOKUP'!$A:$J,10,1),VLOOKUP(D2749,'FIN CAL LOOKUP'!$A:$J,10,1))),"Not Applicable")</f>
        <v>Q4, FY23</v>
      </c>
    </row>
    <row r="2750" spans="1:14" x14ac:dyDescent="0.25">
      <c r="A2750" t="s">
        <v>41</v>
      </c>
      <c r="B2750" t="s">
        <v>42</v>
      </c>
      <c r="C2750" t="s">
        <v>124</v>
      </c>
      <c r="D2750" s="3">
        <v>44585</v>
      </c>
      <c r="E2750" t="s">
        <v>657</v>
      </c>
      <c r="F2750" t="s">
        <v>221</v>
      </c>
      <c r="G2750" t="s">
        <v>1565</v>
      </c>
      <c r="H2750" t="s">
        <v>7</v>
      </c>
      <c r="I2750" t="s">
        <v>17</v>
      </c>
      <c r="J2750" s="3">
        <v>45090</v>
      </c>
      <c r="K2750" s="3">
        <v>44840</v>
      </c>
      <c r="M2750" s="8" t="str">
        <f>IFERROR(IF(I2750="Booked",VLOOKUP(K2750,'FIN CAL LOOKUP'!$A:$J,7,1),IF(I2750="Complete",VLOOKUP(J2750,'FIN CAL LOOKUP'!$A:$J,7,1),VLOOKUP(D2750,'FIN CAL LOOKUP'!$A:$J,7,1))),"Not Applicable")</f>
        <v>JUN, FY23</v>
      </c>
      <c r="N2750" s="8" t="str">
        <f>IFERROR(IF(I2750="Booked",VLOOKUP(K2750,'FIN CAL LOOKUP'!$A:$J,10,1),IF(I2750="Complete",VLOOKUP(J2750,'FIN CAL LOOKUP'!$A:$J,10,1),VLOOKUP(D2750,'FIN CAL LOOKUP'!$A:$J,10,1))),"Not Applicable")</f>
        <v>Q4, FY23</v>
      </c>
    </row>
    <row r="2751" spans="1:14" x14ac:dyDescent="0.25">
      <c r="A2751" t="s">
        <v>41</v>
      </c>
      <c r="B2751" t="s">
        <v>42</v>
      </c>
      <c r="C2751" t="s">
        <v>124</v>
      </c>
      <c r="D2751" s="3">
        <v>44585</v>
      </c>
      <c r="E2751" t="s">
        <v>658</v>
      </c>
      <c r="F2751" t="s">
        <v>468</v>
      </c>
      <c r="G2751" t="s">
        <v>659</v>
      </c>
      <c r="H2751" t="s">
        <v>4</v>
      </c>
      <c r="I2751" t="s">
        <v>17</v>
      </c>
      <c r="J2751" s="3">
        <v>44867</v>
      </c>
      <c r="K2751" s="3">
        <v>44840</v>
      </c>
      <c r="M2751" s="8" t="str">
        <f>IFERROR(IF(I2751="Booked",VLOOKUP(K2751,'FIN CAL LOOKUP'!$A:$J,7,1),IF(I2751="Complete",VLOOKUP(J2751,'FIN CAL LOOKUP'!$A:$J,7,1),VLOOKUP(D2751,'FIN CAL LOOKUP'!$A:$J,7,1))),"Not Applicable")</f>
        <v>NOV, FY23</v>
      </c>
      <c r="N2751" s="8" t="str">
        <f>IFERROR(IF(I2751="Booked",VLOOKUP(K2751,'FIN CAL LOOKUP'!$A:$J,10,1),IF(I2751="Complete",VLOOKUP(J2751,'FIN CAL LOOKUP'!$A:$J,10,1),VLOOKUP(D2751,'FIN CAL LOOKUP'!$A:$J,10,1))),"Not Applicable")</f>
        <v>Q2, FY23</v>
      </c>
    </row>
    <row r="2752" spans="1:14" x14ac:dyDescent="0.25">
      <c r="A2752" t="s">
        <v>41</v>
      </c>
      <c r="B2752" t="s">
        <v>42</v>
      </c>
      <c r="C2752" t="s">
        <v>124</v>
      </c>
      <c r="D2752" s="3">
        <v>44585</v>
      </c>
      <c r="E2752" t="s">
        <v>658</v>
      </c>
      <c r="F2752" t="s">
        <v>468</v>
      </c>
      <c r="G2752" t="s">
        <v>659</v>
      </c>
      <c r="H2752" t="s">
        <v>7</v>
      </c>
      <c r="I2752" t="s">
        <v>17</v>
      </c>
      <c r="J2752" s="3">
        <v>44867</v>
      </c>
      <c r="K2752" s="3">
        <v>44840</v>
      </c>
      <c r="M2752" s="8" t="str">
        <f>IFERROR(IF(I2752="Booked",VLOOKUP(K2752,'FIN CAL LOOKUP'!$A:$J,7,1),IF(I2752="Complete",VLOOKUP(J2752,'FIN CAL LOOKUP'!$A:$J,7,1),VLOOKUP(D2752,'FIN CAL LOOKUP'!$A:$J,7,1))),"Not Applicable")</f>
        <v>NOV, FY23</v>
      </c>
      <c r="N2752" s="8" t="str">
        <f>IFERROR(IF(I2752="Booked",VLOOKUP(K2752,'FIN CAL LOOKUP'!$A:$J,10,1),IF(I2752="Complete",VLOOKUP(J2752,'FIN CAL LOOKUP'!$A:$J,10,1),VLOOKUP(D2752,'FIN CAL LOOKUP'!$A:$J,10,1))),"Not Applicable")</f>
        <v>Q2, FY23</v>
      </c>
    </row>
    <row r="2753" spans="1:14" x14ac:dyDescent="0.25">
      <c r="A2753" t="s">
        <v>41</v>
      </c>
      <c r="B2753" t="s">
        <v>42</v>
      </c>
      <c r="C2753" t="s">
        <v>124</v>
      </c>
      <c r="D2753" s="3">
        <v>44585</v>
      </c>
      <c r="E2753" t="s">
        <v>663</v>
      </c>
      <c r="F2753" t="s">
        <v>664</v>
      </c>
      <c r="G2753" t="s">
        <v>665</v>
      </c>
      <c r="H2753" t="s">
        <v>4</v>
      </c>
      <c r="I2753" t="s">
        <v>17</v>
      </c>
      <c r="J2753" s="3">
        <v>45090</v>
      </c>
      <c r="K2753" s="3">
        <v>44840</v>
      </c>
      <c r="M2753" s="8" t="str">
        <f>IFERROR(IF(I2753="Booked",VLOOKUP(K2753,'FIN CAL LOOKUP'!$A:$J,7,1),IF(I2753="Complete",VLOOKUP(J2753,'FIN CAL LOOKUP'!$A:$J,7,1),VLOOKUP(D2753,'FIN CAL LOOKUP'!$A:$J,7,1))),"Not Applicable")</f>
        <v>JUN, FY23</v>
      </c>
      <c r="N2753" s="8" t="str">
        <f>IFERROR(IF(I2753="Booked",VLOOKUP(K2753,'FIN CAL LOOKUP'!$A:$J,10,1),IF(I2753="Complete",VLOOKUP(J2753,'FIN CAL LOOKUP'!$A:$J,10,1),VLOOKUP(D2753,'FIN CAL LOOKUP'!$A:$J,10,1))),"Not Applicable")</f>
        <v>Q4, FY23</v>
      </c>
    </row>
    <row r="2754" spans="1:14" x14ac:dyDescent="0.25">
      <c r="A2754" t="s">
        <v>41</v>
      </c>
      <c r="B2754" t="s">
        <v>42</v>
      </c>
      <c r="C2754" t="s">
        <v>124</v>
      </c>
      <c r="D2754" s="3">
        <v>44585</v>
      </c>
      <c r="E2754" t="s">
        <v>663</v>
      </c>
      <c r="F2754" t="s">
        <v>664</v>
      </c>
      <c r="G2754" t="s">
        <v>665</v>
      </c>
      <c r="H2754" t="s">
        <v>7</v>
      </c>
      <c r="I2754" t="s">
        <v>17</v>
      </c>
      <c r="J2754" s="3">
        <v>45090</v>
      </c>
      <c r="K2754" s="3">
        <v>44840</v>
      </c>
      <c r="M2754" s="8" t="str">
        <f>IFERROR(IF(I2754="Booked",VLOOKUP(K2754,'FIN CAL LOOKUP'!$A:$J,7,1),IF(I2754="Complete",VLOOKUP(J2754,'FIN CAL LOOKUP'!$A:$J,7,1),VLOOKUP(D2754,'FIN CAL LOOKUP'!$A:$J,7,1))),"Not Applicable")</f>
        <v>JUN, FY23</v>
      </c>
      <c r="N2754" s="8" t="str">
        <f>IFERROR(IF(I2754="Booked",VLOOKUP(K2754,'FIN CAL LOOKUP'!$A:$J,10,1),IF(I2754="Complete",VLOOKUP(J2754,'FIN CAL LOOKUP'!$A:$J,10,1),VLOOKUP(D2754,'FIN CAL LOOKUP'!$A:$J,10,1))),"Not Applicable")</f>
        <v>Q4, FY23</v>
      </c>
    </row>
    <row r="2755" spans="1:14" x14ac:dyDescent="0.25">
      <c r="A2755" t="s">
        <v>41</v>
      </c>
      <c r="B2755" t="s">
        <v>42</v>
      </c>
      <c r="C2755" t="s">
        <v>124</v>
      </c>
      <c r="D2755" s="3">
        <v>44585</v>
      </c>
      <c r="E2755" t="s">
        <v>669</v>
      </c>
      <c r="F2755" t="s">
        <v>670</v>
      </c>
      <c r="G2755" t="s">
        <v>1566</v>
      </c>
      <c r="H2755" t="s">
        <v>4</v>
      </c>
      <c r="I2755" t="s">
        <v>17</v>
      </c>
      <c r="J2755" s="3">
        <v>44851</v>
      </c>
      <c r="K2755" s="3">
        <v>44840</v>
      </c>
      <c r="M2755" s="8" t="str">
        <f>IFERROR(IF(I2755="Booked",VLOOKUP(K2755,'FIN CAL LOOKUP'!$A:$J,7,1),IF(I2755="Complete",VLOOKUP(J2755,'FIN CAL LOOKUP'!$A:$J,7,1),VLOOKUP(D2755,'FIN CAL LOOKUP'!$A:$J,7,1))),"Not Applicable")</f>
        <v>OCT, FY23</v>
      </c>
      <c r="N2755" s="8" t="str">
        <f>IFERROR(IF(I2755="Booked",VLOOKUP(K2755,'FIN CAL LOOKUP'!$A:$J,10,1),IF(I2755="Complete",VLOOKUP(J2755,'FIN CAL LOOKUP'!$A:$J,10,1),VLOOKUP(D2755,'FIN CAL LOOKUP'!$A:$J,10,1))),"Not Applicable")</f>
        <v>Q2, FY23</v>
      </c>
    </row>
    <row r="2756" spans="1:14" x14ac:dyDescent="0.25">
      <c r="A2756" t="s">
        <v>41</v>
      </c>
      <c r="B2756" t="s">
        <v>42</v>
      </c>
      <c r="C2756" t="s">
        <v>124</v>
      </c>
      <c r="D2756" s="3">
        <v>44585</v>
      </c>
      <c r="E2756" t="s">
        <v>669</v>
      </c>
      <c r="F2756" t="s">
        <v>670</v>
      </c>
      <c r="G2756" t="s">
        <v>1566</v>
      </c>
      <c r="H2756" t="s">
        <v>7</v>
      </c>
      <c r="I2756" t="s">
        <v>17</v>
      </c>
      <c r="J2756" s="3">
        <v>44851</v>
      </c>
      <c r="K2756" s="3">
        <v>44840</v>
      </c>
      <c r="M2756" s="8" t="str">
        <f>IFERROR(IF(I2756="Booked",VLOOKUP(K2756,'FIN CAL LOOKUP'!$A:$J,7,1),IF(I2756="Complete",VLOOKUP(J2756,'FIN CAL LOOKUP'!$A:$J,7,1),VLOOKUP(D2756,'FIN CAL LOOKUP'!$A:$J,7,1))),"Not Applicable")</f>
        <v>OCT, FY23</v>
      </c>
      <c r="N2756" s="8" t="str">
        <f>IFERROR(IF(I2756="Booked",VLOOKUP(K2756,'FIN CAL LOOKUP'!$A:$J,10,1),IF(I2756="Complete",VLOOKUP(J2756,'FIN CAL LOOKUP'!$A:$J,10,1),VLOOKUP(D2756,'FIN CAL LOOKUP'!$A:$J,10,1))),"Not Applicable")</f>
        <v>Q2, FY23</v>
      </c>
    </row>
    <row r="2757" spans="1:14" x14ac:dyDescent="0.25">
      <c r="A2757" t="s">
        <v>41</v>
      </c>
      <c r="B2757" t="s">
        <v>42</v>
      </c>
      <c r="C2757" t="s">
        <v>124</v>
      </c>
      <c r="D2757" s="3">
        <v>44585</v>
      </c>
      <c r="E2757" t="s">
        <v>671</v>
      </c>
      <c r="F2757" t="s">
        <v>672</v>
      </c>
      <c r="G2757" t="s">
        <v>673</v>
      </c>
      <c r="H2757" t="s">
        <v>4</v>
      </c>
      <c r="I2757" t="s">
        <v>17</v>
      </c>
      <c r="J2757" s="3">
        <v>44852</v>
      </c>
      <c r="K2757" s="3">
        <v>44840</v>
      </c>
      <c r="M2757" s="8" t="str">
        <f>IFERROR(IF(I2757="Booked",VLOOKUP(K2757,'FIN CAL LOOKUP'!$A:$J,7,1),IF(I2757="Complete",VLOOKUP(J2757,'FIN CAL LOOKUP'!$A:$J,7,1),VLOOKUP(D2757,'FIN CAL LOOKUP'!$A:$J,7,1))),"Not Applicable")</f>
        <v>OCT, FY23</v>
      </c>
      <c r="N2757" s="8" t="str">
        <f>IFERROR(IF(I2757="Booked",VLOOKUP(K2757,'FIN CAL LOOKUP'!$A:$J,10,1),IF(I2757="Complete",VLOOKUP(J2757,'FIN CAL LOOKUP'!$A:$J,10,1),VLOOKUP(D2757,'FIN CAL LOOKUP'!$A:$J,10,1))),"Not Applicable")</f>
        <v>Q2, FY23</v>
      </c>
    </row>
    <row r="2758" spans="1:14" x14ac:dyDescent="0.25">
      <c r="A2758" t="s">
        <v>41</v>
      </c>
      <c r="B2758" t="s">
        <v>42</v>
      </c>
      <c r="C2758" t="s">
        <v>124</v>
      </c>
      <c r="D2758" s="3">
        <v>44585</v>
      </c>
      <c r="E2758" t="s">
        <v>671</v>
      </c>
      <c r="F2758" t="s">
        <v>672</v>
      </c>
      <c r="G2758" t="s">
        <v>673</v>
      </c>
      <c r="H2758" t="s">
        <v>7</v>
      </c>
      <c r="I2758" t="s">
        <v>17</v>
      </c>
      <c r="J2758" s="3">
        <v>44852</v>
      </c>
      <c r="K2758" s="3">
        <v>44840</v>
      </c>
      <c r="M2758" s="8" t="str">
        <f>IFERROR(IF(I2758="Booked",VLOOKUP(K2758,'FIN CAL LOOKUP'!$A:$J,7,1),IF(I2758="Complete",VLOOKUP(J2758,'FIN CAL LOOKUP'!$A:$J,7,1),VLOOKUP(D2758,'FIN CAL LOOKUP'!$A:$J,7,1))),"Not Applicable")</f>
        <v>OCT, FY23</v>
      </c>
      <c r="N2758" s="8" t="str">
        <f>IFERROR(IF(I2758="Booked",VLOOKUP(K2758,'FIN CAL LOOKUP'!$A:$J,10,1),IF(I2758="Complete",VLOOKUP(J2758,'FIN CAL LOOKUP'!$A:$J,10,1),VLOOKUP(D2758,'FIN CAL LOOKUP'!$A:$J,10,1))),"Not Applicable")</f>
        <v>Q2, FY23</v>
      </c>
    </row>
    <row r="2759" spans="1:14" x14ac:dyDescent="0.25">
      <c r="A2759" t="s">
        <v>41</v>
      </c>
      <c r="B2759" t="s">
        <v>42</v>
      </c>
      <c r="C2759" t="s">
        <v>124</v>
      </c>
      <c r="D2759" s="3">
        <v>44585</v>
      </c>
      <c r="E2759" t="s">
        <v>677</v>
      </c>
      <c r="F2759" t="s">
        <v>585</v>
      </c>
      <c r="G2759" t="s">
        <v>678</v>
      </c>
      <c r="H2759" t="s">
        <v>4</v>
      </c>
      <c r="I2759" t="s">
        <v>17</v>
      </c>
      <c r="J2759" s="3">
        <v>45142</v>
      </c>
      <c r="K2759" s="3">
        <v>44840</v>
      </c>
      <c r="M2759" s="8" t="str">
        <f>IFERROR(IF(I2759="Booked",VLOOKUP(K2759,'FIN CAL LOOKUP'!$A:$J,7,1),IF(I2759="Complete",VLOOKUP(J2759,'FIN CAL LOOKUP'!$A:$J,7,1),VLOOKUP(D2759,'FIN CAL LOOKUP'!$A:$J,7,1))),"Not Applicable")</f>
        <v>AUG, FY24</v>
      </c>
      <c r="N2759" s="8" t="str">
        <f>IFERROR(IF(I2759="Booked",VLOOKUP(K2759,'FIN CAL LOOKUP'!$A:$J,10,1),IF(I2759="Complete",VLOOKUP(J2759,'FIN CAL LOOKUP'!$A:$J,10,1),VLOOKUP(D2759,'FIN CAL LOOKUP'!$A:$J,10,1))),"Not Applicable")</f>
        <v>Q1, FY24</v>
      </c>
    </row>
    <row r="2760" spans="1:14" x14ac:dyDescent="0.25">
      <c r="A2760" t="s">
        <v>41</v>
      </c>
      <c r="B2760" t="s">
        <v>42</v>
      </c>
      <c r="C2760" t="s">
        <v>124</v>
      </c>
      <c r="D2760" s="3">
        <v>44585</v>
      </c>
      <c r="E2760" t="s">
        <v>677</v>
      </c>
      <c r="F2760" t="s">
        <v>585</v>
      </c>
      <c r="G2760" t="s">
        <v>678</v>
      </c>
      <c r="H2760" t="s">
        <v>7</v>
      </c>
      <c r="I2760" t="s">
        <v>17</v>
      </c>
      <c r="J2760" s="3">
        <v>45142</v>
      </c>
      <c r="K2760" s="3">
        <v>44840</v>
      </c>
      <c r="M2760" s="8" t="str">
        <f>IFERROR(IF(I2760="Booked",VLOOKUP(K2760,'FIN CAL LOOKUP'!$A:$J,7,1),IF(I2760="Complete",VLOOKUP(J2760,'FIN CAL LOOKUP'!$A:$J,7,1),VLOOKUP(D2760,'FIN CAL LOOKUP'!$A:$J,7,1))),"Not Applicable")</f>
        <v>AUG, FY24</v>
      </c>
      <c r="N2760" s="8" t="str">
        <f>IFERROR(IF(I2760="Booked",VLOOKUP(K2760,'FIN CAL LOOKUP'!$A:$J,10,1),IF(I2760="Complete",VLOOKUP(J2760,'FIN CAL LOOKUP'!$A:$J,10,1),VLOOKUP(D2760,'FIN CAL LOOKUP'!$A:$J,10,1))),"Not Applicable")</f>
        <v>Q1, FY24</v>
      </c>
    </row>
    <row r="2761" spans="1:14" x14ac:dyDescent="0.25">
      <c r="A2761" t="s">
        <v>41</v>
      </c>
      <c r="B2761" t="s">
        <v>42</v>
      </c>
      <c r="C2761" t="s">
        <v>124</v>
      </c>
      <c r="D2761" s="3">
        <v>44585</v>
      </c>
      <c r="E2761" t="s">
        <v>679</v>
      </c>
      <c r="F2761" t="s">
        <v>680</v>
      </c>
      <c r="G2761" t="s">
        <v>681</v>
      </c>
      <c r="H2761" t="s">
        <v>4</v>
      </c>
      <c r="I2761" t="s">
        <v>17</v>
      </c>
      <c r="J2761" s="3">
        <v>45082</v>
      </c>
      <c r="K2761" s="3">
        <v>44840</v>
      </c>
      <c r="M2761" s="8" t="str">
        <f>IFERROR(IF(I2761="Booked",VLOOKUP(K2761,'FIN CAL LOOKUP'!$A:$J,7,1),IF(I2761="Complete",VLOOKUP(J2761,'FIN CAL LOOKUP'!$A:$J,7,1),VLOOKUP(D2761,'FIN CAL LOOKUP'!$A:$J,7,1))),"Not Applicable")</f>
        <v>JUN, FY23</v>
      </c>
      <c r="N2761" s="8" t="str">
        <f>IFERROR(IF(I2761="Booked",VLOOKUP(K2761,'FIN CAL LOOKUP'!$A:$J,10,1),IF(I2761="Complete",VLOOKUP(J2761,'FIN CAL LOOKUP'!$A:$J,10,1),VLOOKUP(D2761,'FIN CAL LOOKUP'!$A:$J,10,1))),"Not Applicable")</f>
        <v>Q4, FY23</v>
      </c>
    </row>
    <row r="2762" spans="1:14" x14ac:dyDescent="0.25">
      <c r="A2762" t="s">
        <v>41</v>
      </c>
      <c r="B2762" t="s">
        <v>42</v>
      </c>
      <c r="C2762" t="s">
        <v>124</v>
      </c>
      <c r="D2762" s="3">
        <v>44585</v>
      </c>
      <c r="E2762" t="s">
        <v>679</v>
      </c>
      <c r="F2762" t="s">
        <v>680</v>
      </c>
      <c r="G2762" t="s">
        <v>681</v>
      </c>
      <c r="H2762" t="s">
        <v>7</v>
      </c>
      <c r="I2762" t="s">
        <v>17</v>
      </c>
      <c r="J2762" s="3">
        <v>45082</v>
      </c>
      <c r="K2762" s="3">
        <v>44840</v>
      </c>
      <c r="M2762" s="8" t="str">
        <f>IFERROR(IF(I2762="Booked",VLOOKUP(K2762,'FIN CAL LOOKUP'!$A:$J,7,1),IF(I2762="Complete",VLOOKUP(J2762,'FIN CAL LOOKUP'!$A:$J,7,1),VLOOKUP(D2762,'FIN CAL LOOKUP'!$A:$J,7,1))),"Not Applicable")</f>
        <v>JUN, FY23</v>
      </c>
      <c r="N2762" s="8" t="str">
        <f>IFERROR(IF(I2762="Booked",VLOOKUP(K2762,'FIN CAL LOOKUP'!$A:$J,10,1),IF(I2762="Complete",VLOOKUP(J2762,'FIN CAL LOOKUP'!$A:$J,10,1),VLOOKUP(D2762,'FIN CAL LOOKUP'!$A:$J,10,1))),"Not Applicable")</f>
        <v>Q4, FY23</v>
      </c>
    </row>
    <row r="2763" spans="1:14" x14ac:dyDescent="0.25">
      <c r="A2763" t="s">
        <v>41</v>
      </c>
      <c r="B2763" t="s">
        <v>42</v>
      </c>
      <c r="C2763" t="s">
        <v>124</v>
      </c>
      <c r="D2763" s="3">
        <v>44585</v>
      </c>
      <c r="E2763" t="s">
        <v>682</v>
      </c>
      <c r="F2763" t="s">
        <v>221</v>
      </c>
      <c r="G2763" t="s">
        <v>1567</v>
      </c>
      <c r="H2763" t="s">
        <v>4</v>
      </c>
      <c r="I2763" t="s">
        <v>17</v>
      </c>
      <c r="J2763" s="3">
        <v>45090</v>
      </c>
      <c r="K2763" s="3">
        <v>44840</v>
      </c>
      <c r="M2763" s="8" t="str">
        <f>IFERROR(IF(I2763="Booked",VLOOKUP(K2763,'FIN CAL LOOKUP'!$A:$J,7,1),IF(I2763="Complete",VLOOKUP(J2763,'FIN CAL LOOKUP'!$A:$J,7,1),VLOOKUP(D2763,'FIN CAL LOOKUP'!$A:$J,7,1))),"Not Applicable")</f>
        <v>JUN, FY23</v>
      </c>
      <c r="N2763" s="8" t="str">
        <f>IFERROR(IF(I2763="Booked",VLOOKUP(K2763,'FIN CAL LOOKUP'!$A:$J,10,1),IF(I2763="Complete",VLOOKUP(J2763,'FIN CAL LOOKUP'!$A:$J,10,1),VLOOKUP(D2763,'FIN CAL LOOKUP'!$A:$J,10,1))),"Not Applicable")</f>
        <v>Q4, FY23</v>
      </c>
    </row>
    <row r="2764" spans="1:14" x14ac:dyDescent="0.25">
      <c r="A2764" t="s">
        <v>41</v>
      </c>
      <c r="B2764" t="s">
        <v>42</v>
      </c>
      <c r="C2764" t="s">
        <v>124</v>
      </c>
      <c r="D2764" s="3">
        <v>44585</v>
      </c>
      <c r="E2764" t="s">
        <v>682</v>
      </c>
      <c r="F2764" t="s">
        <v>221</v>
      </c>
      <c r="G2764" t="s">
        <v>1567</v>
      </c>
      <c r="H2764" t="s">
        <v>7</v>
      </c>
      <c r="I2764" t="s">
        <v>17</v>
      </c>
      <c r="J2764" s="3">
        <v>45090</v>
      </c>
      <c r="K2764" s="3">
        <v>44840</v>
      </c>
      <c r="M2764" s="8" t="str">
        <f>IFERROR(IF(I2764="Booked",VLOOKUP(K2764,'FIN CAL LOOKUP'!$A:$J,7,1),IF(I2764="Complete",VLOOKUP(J2764,'FIN CAL LOOKUP'!$A:$J,7,1),VLOOKUP(D2764,'FIN CAL LOOKUP'!$A:$J,7,1))),"Not Applicable")</f>
        <v>JUN, FY23</v>
      </c>
      <c r="N2764" s="8" t="str">
        <f>IFERROR(IF(I2764="Booked",VLOOKUP(K2764,'FIN CAL LOOKUP'!$A:$J,10,1),IF(I2764="Complete",VLOOKUP(J2764,'FIN CAL LOOKUP'!$A:$J,10,1),VLOOKUP(D2764,'FIN CAL LOOKUP'!$A:$J,10,1))),"Not Applicable")</f>
        <v>Q4, FY23</v>
      </c>
    </row>
    <row r="2765" spans="1:14" x14ac:dyDescent="0.25">
      <c r="A2765" t="s">
        <v>41</v>
      </c>
      <c r="B2765" t="s">
        <v>42</v>
      </c>
      <c r="C2765" t="s">
        <v>124</v>
      </c>
      <c r="D2765" s="3">
        <v>44585</v>
      </c>
      <c r="E2765" t="s">
        <v>136</v>
      </c>
      <c r="F2765" t="s">
        <v>686</v>
      </c>
      <c r="G2765" t="s">
        <v>687</v>
      </c>
      <c r="H2765" t="s">
        <v>4</v>
      </c>
      <c r="I2765" t="s">
        <v>17</v>
      </c>
      <c r="J2765" s="3">
        <v>45090</v>
      </c>
      <c r="K2765" s="3">
        <v>44840</v>
      </c>
      <c r="M2765" s="8" t="str">
        <f>IFERROR(IF(I2765="Booked",VLOOKUP(K2765,'FIN CAL LOOKUP'!$A:$J,7,1),IF(I2765="Complete",VLOOKUP(J2765,'FIN CAL LOOKUP'!$A:$J,7,1),VLOOKUP(D2765,'FIN CAL LOOKUP'!$A:$J,7,1))),"Not Applicable")</f>
        <v>JUN, FY23</v>
      </c>
      <c r="N2765" s="8" t="str">
        <f>IFERROR(IF(I2765="Booked",VLOOKUP(K2765,'FIN CAL LOOKUP'!$A:$J,10,1),IF(I2765="Complete",VLOOKUP(J2765,'FIN CAL LOOKUP'!$A:$J,10,1),VLOOKUP(D2765,'FIN CAL LOOKUP'!$A:$J,10,1))),"Not Applicable")</f>
        <v>Q4, FY23</v>
      </c>
    </row>
    <row r="2766" spans="1:14" x14ac:dyDescent="0.25">
      <c r="A2766" t="s">
        <v>41</v>
      </c>
      <c r="B2766" t="s">
        <v>42</v>
      </c>
      <c r="C2766" t="s">
        <v>124</v>
      </c>
      <c r="D2766" s="3">
        <v>44585</v>
      </c>
      <c r="E2766" t="s">
        <v>136</v>
      </c>
      <c r="F2766" t="s">
        <v>686</v>
      </c>
      <c r="G2766" t="s">
        <v>687</v>
      </c>
      <c r="H2766" t="s">
        <v>7</v>
      </c>
      <c r="I2766" t="s">
        <v>17</v>
      </c>
      <c r="J2766" s="3">
        <v>45090</v>
      </c>
      <c r="K2766" s="3">
        <v>44840</v>
      </c>
      <c r="M2766" s="8" t="str">
        <f>IFERROR(IF(I2766="Booked",VLOOKUP(K2766,'FIN CAL LOOKUP'!$A:$J,7,1),IF(I2766="Complete",VLOOKUP(J2766,'FIN CAL LOOKUP'!$A:$J,7,1),VLOOKUP(D2766,'FIN CAL LOOKUP'!$A:$J,7,1))),"Not Applicable")</f>
        <v>JUN, FY23</v>
      </c>
      <c r="N2766" s="8" t="str">
        <f>IFERROR(IF(I2766="Booked",VLOOKUP(K2766,'FIN CAL LOOKUP'!$A:$J,10,1),IF(I2766="Complete",VLOOKUP(J2766,'FIN CAL LOOKUP'!$A:$J,10,1),VLOOKUP(D2766,'FIN CAL LOOKUP'!$A:$J,10,1))),"Not Applicable")</f>
        <v>Q4, FY23</v>
      </c>
    </row>
    <row r="2767" spans="1:14" x14ac:dyDescent="0.25">
      <c r="A2767" t="s">
        <v>41</v>
      </c>
      <c r="B2767" t="s">
        <v>42</v>
      </c>
      <c r="C2767" t="s">
        <v>124</v>
      </c>
      <c r="D2767" s="3">
        <v>44585</v>
      </c>
      <c r="E2767" t="s">
        <v>688</v>
      </c>
      <c r="F2767" t="s">
        <v>664</v>
      </c>
      <c r="G2767" t="s">
        <v>689</v>
      </c>
      <c r="H2767" t="s">
        <v>4</v>
      </c>
      <c r="I2767" t="s">
        <v>17</v>
      </c>
      <c r="J2767" s="3">
        <v>45090</v>
      </c>
      <c r="K2767" s="3">
        <v>44840</v>
      </c>
      <c r="M2767" s="8" t="str">
        <f>IFERROR(IF(I2767="Booked",VLOOKUP(K2767,'FIN CAL LOOKUP'!$A:$J,7,1),IF(I2767="Complete",VLOOKUP(J2767,'FIN CAL LOOKUP'!$A:$J,7,1),VLOOKUP(D2767,'FIN CAL LOOKUP'!$A:$J,7,1))),"Not Applicable")</f>
        <v>JUN, FY23</v>
      </c>
      <c r="N2767" s="8" t="str">
        <f>IFERROR(IF(I2767="Booked",VLOOKUP(K2767,'FIN CAL LOOKUP'!$A:$J,10,1),IF(I2767="Complete",VLOOKUP(J2767,'FIN CAL LOOKUP'!$A:$J,10,1),VLOOKUP(D2767,'FIN CAL LOOKUP'!$A:$J,10,1))),"Not Applicable")</f>
        <v>Q4, FY23</v>
      </c>
    </row>
    <row r="2768" spans="1:14" x14ac:dyDescent="0.25">
      <c r="A2768" t="s">
        <v>41</v>
      </c>
      <c r="B2768" t="s">
        <v>42</v>
      </c>
      <c r="C2768" t="s">
        <v>124</v>
      </c>
      <c r="D2768" s="3">
        <v>44585</v>
      </c>
      <c r="E2768" t="s">
        <v>688</v>
      </c>
      <c r="F2768" t="s">
        <v>664</v>
      </c>
      <c r="G2768" t="s">
        <v>689</v>
      </c>
      <c r="H2768" t="s">
        <v>7</v>
      </c>
      <c r="I2768" t="s">
        <v>17</v>
      </c>
      <c r="J2768" s="3">
        <v>45090</v>
      </c>
      <c r="K2768" s="3">
        <v>44840</v>
      </c>
      <c r="M2768" s="8" t="str">
        <f>IFERROR(IF(I2768="Booked",VLOOKUP(K2768,'FIN CAL LOOKUP'!$A:$J,7,1),IF(I2768="Complete",VLOOKUP(J2768,'FIN CAL LOOKUP'!$A:$J,7,1),VLOOKUP(D2768,'FIN CAL LOOKUP'!$A:$J,7,1))),"Not Applicable")</f>
        <v>JUN, FY23</v>
      </c>
      <c r="N2768" s="8" t="str">
        <f>IFERROR(IF(I2768="Booked",VLOOKUP(K2768,'FIN CAL LOOKUP'!$A:$J,10,1),IF(I2768="Complete",VLOOKUP(J2768,'FIN CAL LOOKUP'!$A:$J,10,1),VLOOKUP(D2768,'FIN CAL LOOKUP'!$A:$J,10,1))),"Not Applicable")</f>
        <v>Q4, FY23</v>
      </c>
    </row>
    <row r="2769" spans="1:14" x14ac:dyDescent="0.25">
      <c r="A2769" t="s">
        <v>46</v>
      </c>
      <c r="C2769" t="s">
        <v>47</v>
      </c>
      <c r="D2769" s="3">
        <v>44573</v>
      </c>
      <c r="E2769" t="s">
        <v>690</v>
      </c>
      <c r="F2769" t="s">
        <v>691</v>
      </c>
      <c r="G2769" t="s">
        <v>692</v>
      </c>
      <c r="H2769" t="s">
        <v>4</v>
      </c>
      <c r="I2769" t="s">
        <v>17</v>
      </c>
      <c r="J2769" s="3">
        <v>44833</v>
      </c>
      <c r="K2769" s="3">
        <v>44824</v>
      </c>
      <c r="M2769" s="8" t="str">
        <f>IFERROR(IF(I2769="Booked",VLOOKUP(K2769,'FIN CAL LOOKUP'!$A:$J,7,1),IF(I2769="Complete",VLOOKUP(J2769,'FIN CAL LOOKUP'!$A:$J,7,1),VLOOKUP(D2769,'FIN CAL LOOKUP'!$A:$J,7,1))),"Not Applicable")</f>
        <v>OCT, FY23</v>
      </c>
      <c r="N2769" s="8" t="str">
        <f>IFERROR(IF(I2769="Booked",VLOOKUP(K2769,'FIN CAL LOOKUP'!$A:$J,10,1),IF(I2769="Complete",VLOOKUP(J2769,'FIN CAL LOOKUP'!$A:$J,10,1),VLOOKUP(D2769,'FIN CAL LOOKUP'!$A:$J,10,1))),"Not Applicable")</f>
        <v>Q2, FY23</v>
      </c>
    </row>
    <row r="2770" spans="1:14" x14ac:dyDescent="0.25">
      <c r="A2770" t="s">
        <v>46</v>
      </c>
      <c r="C2770" t="s">
        <v>47</v>
      </c>
      <c r="D2770" s="3">
        <v>44573</v>
      </c>
      <c r="E2770" t="s">
        <v>690</v>
      </c>
      <c r="F2770" t="s">
        <v>691</v>
      </c>
      <c r="G2770" t="s">
        <v>692</v>
      </c>
      <c r="H2770" t="s">
        <v>7</v>
      </c>
      <c r="I2770" t="s">
        <v>17</v>
      </c>
      <c r="J2770" s="3">
        <v>44833</v>
      </c>
      <c r="K2770" s="3">
        <v>44824</v>
      </c>
      <c r="M2770" s="8" t="str">
        <f>IFERROR(IF(I2770="Booked",VLOOKUP(K2770,'FIN CAL LOOKUP'!$A:$J,7,1),IF(I2770="Complete",VLOOKUP(J2770,'FIN CAL LOOKUP'!$A:$J,7,1),VLOOKUP(D2770,'FIN CAL LOOKUP'!$A:$J,7,1))),"Not Applicable")</f>
        <v>OCT, FY23</v>
      </c>
      <c r="N2770" s="8" t="str">
        <f>IFERROR(IF(I2770="Booked",VLOOKUP(K2770,'FIN CAL LOOKUP'!$A:$J,10,1),IF(I2770="Complete",VLOOKUP(J2770,'FIN CAL LOOKUP'!$A:$J,10,1),VLOOKUP(D2770,'FIN CAL LOOKUP'!$A:$J,10,1))),"Not Applicable")</f>
        <v>Q2, FY23</v>
      </c>
    </row>
    <row r="2771" spans="1:14" x14ac:dyDescent="0.25">
      <c r="A2771" t="s">
        <v>46</v>
      </c>
      <c r="C2771" t="s">
        <v>47</v>
      </c>
      <c r="D2771" s="3">
        <v>44573</v>
      </c>
      <c r="E2771" t="s">
        <v>690</v>
      </c>
      <c r="F2771" t="s">
        <v>691</v>
      </c>
      <c r="G2771" t="s">
        <v>692</v>
      </c>
      <c r="H2771" t="s">
        <v>1366</v>
      </c>
      <c r="I2771" t="s">
        <v>17</v>
      </c>
      <c r="J2771" s="3">
        <v>45418</v>
      </c>
      <c r="K2771" s="3">
        <v>45351</v>
      </c>
      <c r="M2771" s="8" t="str">
        <f>IFERROR(IF(I2771="Booked",VLOOKUP(K2771,'FIN CAL LOOKUP'!$A:$J,7,1),IF(I2771="Complete",VLOOKUP(J2771,'FIN CAL LOOKUP'!$A:$J,7,1),VLOOKUP(D2771,'FIN CAL LOOKUP'!$A:$J,7,1))),"Not Applicable")</f>
        <v>MAY, FY24</v>
      </c>
      <c r="N2771" s="8" t="str">
        <f>IFERROR(IF(I2771="Booked",VLOOKUP(K2771,'FIN CAL LOOKUP'!$A:$J,10,1),IF(I2771="Complete",VLOOKUP(J2771,'FIN CAL LOOKUP'!$A:$J,10,1),VLOOKUP(D2771,'FIN CAL LOOKUP'!$A:$J,10,1))),"Not Applicable")</f>
        <v>Q4, FY24</v>
      </c>
    </row>
    <row r="2772" spans="1:14" x14ac:dyDescent="0.25">
      <c r="A2772" t="s">
        <v>46</v>
      </c>
      <c r="C2772" t="s">
        <v>47</v>
      </c>
      <c r="D2772" s="3">
        <v>44573</v>
      </c>
      <c r="E2772" t="s">
        <v>690</v>
      </c>
      <c r="F2772" t="s">
        <v>691</v>
      </c>
      <c r="G2772" t="s">
        <v>692</v>
      </c>
      <c r="H2772" t="s">
        <v>1366</v>
      </c>
      <c r="I2772" t="s">
        <v>17</v>
      </c>
      <c r="J2772" s="3">
        <v>45769</v>
      </c>
      <c r="K2772" s="3">
        <v>45739</v>
      </c>
      <c r="M2772" s="8" t="str">
        <f>IFERROR(IF(I2772="Booked",VLOOKUP(K2772,'FIN CAL LOOKUP'!$A:$J,7,1),IF(I2772="Complete",VLOOKUP(J2772,'FIN CAL LOOKUP'!$A:$J,7,1),VLOOKUP(D2772,'FIN CAL LOOKUP'!$A:$J,7,1))),"Not Applicable")</f>
        <v>APR, FY25</v>
      </c>
      <c r="N2772" s="8" t="str">
        <f>IFERROR(IF(I2772="Booked",VLOOKUP(K2772,'FIN CAL LOOKUP'!$A:$J,10,1),IF(I2772="Complete",VLOOKUP(J2772,'FIN CAL LOOKUP'!$A:$J,10,1),VLOOKUP(D2772,'FIN CAL LOOKUP'!$A:$J,10,1))),"Not Applicable")</f>
        <v>Q4, FY25</v>
      </c>
    </row>
    <row r="2773" spans="1:14" x14ac:dyDescent="0.25">
      <c r="A2773" t="s">
        <v>46</v>
      </c>
      <c r="C2773" t="s">
        <v>47</v>
      </c>
      <c r="D2773" s="3">
        <v>44573</v>
      </c>
      <c r="E2773" t="s">
        <v>690</v>
      </c>
      <c r="F2773" t="s">
        <v>691</v>
      </c>
      <c r="G2773" t="s">
        <v>692</v>
      </c>
      <c r="H2773" t="s">
        <v>1367</v>
      </c>
      <c r="I2773" t="s">
        <v>17</v>
      </c>
      <c r="J2773" s="3">
        <v>45418</v>
      </c>
      <c r="K2773" s="3">
        <v>45351</v>
      </c>
      <c r="M2773" s="8" t="str">
        <f>IFERROR(IF(I2773="Booked",VLOOKUP(K2773,'FIN CAL LOOKUP'!$A:$J,7,1),IF(I2773="Complete",VLOOKUP(J2773,'FIN CAL LOOKUP'!$A:$J,7,1),VLOOKUP(D2773,'FIN CAL LOOKUP'!$A:$J,7,1))),"Not Applicable")</f>
        <v>MAY, FY24</v>
      </c>
      <c r="N2773" s="8" t="str">
        <f>IFERROR(IF(I2773="Booked",VLOOKUP(K2773,'FIN CAL LOOKUP'!$A:$J,10,1),IF(I2773="Complete",VLOOKUP(J2773,'FIN CAL LOOKUP'!$A:$J,10,1),VLOOKUP(D2773,'FIN CAL LOOKUP'!$A:$J,10,1))),"Not Applicable")</f>
        <v>Q4, FY24</v>
      </c>
    </row>
    <row r="2774" spans="1:14" x14ac:dyDescent="0.25">
      <c r="A2774" t="s">
        <v>46</v>
      </c>
      <c r="C2774" t="s">
        <v>47</v>
      </c>
      <c r="D2774" s="3">
        <v>44573</v>
      </c>
      <c r="E2774" t="s">
        <v>690</v>
      </c>
      <c r="F2774" t="s">
        <v>691</v>
      </c>
      <c r="G2774" t="s">
        <v>692</v>
      </c>
      <c r="H2774" t="s">
        <v>1367</v>
      </c>
      <c r="I2774" t="s">
        <v>17</v>
      </c>
      <c r="J2774" s="3">
        <v>45771</v>
      </c>
      <c r="K2774" s="3">
        <v>45770</v>
      </c>
      <c r="M2774" s="8" t="str">
        <f>IFERROR(IF(I2774="Booked",VLOOKUP(K2774,'FIN CAL LOOKUP'!$A:$J,7,1),IF(I2774="Complete",VLOOKUP(J2774,'FIN CAL LOOKUP'!$A:$J,7,1),VLOOKUP(D2774,'FIN CAL LOOKUP'!$A:$J,7,1))),"Not Applicable")</f>
        <v>APR, FY25</v>
      </c>
      <c r="N2774" s="8" t="str">
        <f>IFERROR(IF(I2774="Booked",VLOOKUP(K2774,'FIN CAL LOOKUP'!$A:$J,10,1),IF(I2774="Complete",VLOOKUP(J2774,'FIN CAL LOOKUP'!$A:$J,10,1),VLOOKUP(D2774,'FIN CAL LOOKUP'!$A:$J,10,1))),"Not Applicable")</f>
        <v>Q4, FY25</v>
      </c>
    </row>
    <row r="2775" spans="1:14" x14ac:dyDescent="0.25">
      <c r="A2775" t="s">
        <v>46</v>
      </c>
      <c r="C2775" t="s">
        <v>47</v>
      </c>
      <c r="D2775" s="3">
        <v>44573</v>
      </c>
      <c r="E2775" t="s">
        <v>690</v>
      </c>
      <c r="F2775" t="s">
        <v>691</v>
      </c>
      <c r="G2775" t="s">
        <v>692</v>
      </c>
      <c r="H2775" t="s">
        <v>1368</v>
      </c>
      <c r="I2775" t="s">
        <v>17</v>
      </c>
      <c r="J2775" s="3">
        <v>45418</v>
      </c>
      <c r="K2775" s="3">
        <v>45351</v>
      </c>
      <c r="M2775" s="8" t="str">
        <f>IFERROR(IF(I2775="Booked",VLOOKUP(K2775,'FIN CAL LOOKUP'!$A:$J,7,1),IF(I2775="Complete",VLOOKUP(J2775,'FIN CAL LOOKUP'!$A:$J,7,1),VLOOKUP(D2775,'FIN CAL LOOKUP'!$A:$J,7,1))),"Not Applicable")</f>
        <v>MAY, FY24</v>
      </c>
      <c r="N2775" s="8" t="str">
        <f>IFERROR(IF(I2775="Booked",VLOOKUP(K2775,'FIN CAL LOOKUP'!$A:$J,10,1),IF(I2775="Complete",VLOOKUP(J2775,'FIN CAL LOOKUP'!$A:$J,10,1),VLOOKUP(D2775,'FIN CAL LOOKUP'!$A:$J,10,1))),"Not Applicable")</f>
        <v>Q4, FY24</v>
      </c>
    </row>
    <row r="2776" spans="1:14" x14ac:dyDescent="0.25">
      <c r="A2776" t="s">
        <v>46</v>
      </c>
      <c r="C2776" t="s">
        <v>47</v>
      </c>
      <c r="D2776" s="3">
        <v>44573</v>
      </c>
      <c r="E2776" t="s">
        <v>690</v>
      </c>
      <c r="F2776" t="s">
        <v>691</v>
      </c>
      <c r="G2776" t="s">
        <v>692</v>
      </c>
      <c r="H2776" t="s">
        <v>1368</v>
      </c>
      <c r="I2776" t="s">
        <v>17</v>
      </c>
      <c r="J2776" s="3">
        <v>45769</v>
      </c>
      <c r="K2776" s="3">
        <v>45739</v>
      </c>
      <c r="M2776" s="8" t="str">
        <f>IFERROR(IF(I2776="Booked",VLOOKUP(K2776,'FIN CAL LOOKUP'!$A:$J,7,1),IF(I2776="Complete",VLOOKUP(J2776,'FIN CAL LOOKUP'!$A:$J,7,1),VLOOKUP(D2776,'FIN CAL LOOKUP'!$A:$J,7,1))),"Not Applicable")</f>
        <v>APR, FY25</v>
      </c>
      <c r="N2776" s="8" t="str">
        <f>IFERROR(IF(I2776="Booked",VLOOKUP(K2776,'FIN CAL LOOKUP'!$A:$J,10,1),IF(I2776="Complete",VLOOKUP(J2776,'FIN CAL LOOKUP'!$A:$J,10,1),VLOOKUP(D2776,'FIN CAL LOOKUP'!$A:$J,10,1))),"Not Applicable")</f>
        <v>Q4, FY25</v>
      </c>
    </row>
    <row r="2777" spans="1:14" x14ac:dyDescent="0.25">
      <c r="A2777" t="s">
        <v>46</v>
      </c>
      <c r="C2777" t="s">
        <v>47</v>
      </c>
      <c r="D2777" s="3">
        <v>44573</v>
      </c>
      <c r="E2777" t="s">
        <v>690</v>
      </c>
      <c r="F2777" t="s">
        <v>691</v>
      </c>
      <c r="G2777" t="s">
        <v>692</v>
      </c>
      <c r="H2777" t="s">
        <v>1369</v>
      </c>
      <c r="I2777" t="s">
        <v>17</v>
      </c>
      <c r="J2777" s="3">
        <v>45418</v>
      </c>
      <c r="K2777" s="3">
        <v>45351</v>
      </c>
      <c r="M2777" s="8" t="str">
        <f>IFERROR(IF(I2777="Booked",VLOOKUP(K2777,'FIN CAL LOOKUP'!$A:$J,7,1),IF(I2777="Complete",VLOOKUP(J2777,'FIN CAL LOOKUP'!$A:$J,7,1),VLOOKUP(D2777,'FIN CAL LOOKUP'!$A:$J,7,1))),"Not Applicable")</f>
        <v>MAY, FY24</v>
      </c>
      <c r="N2777" s="8" t="str">
        <f>IFERROR(IF(I2777="Booked",VLOOKUP(K2777,'FIN CAL LOOKUP'!$A:$J,10,1),IF(I2777="Complete",VLOOKUP(J2777,'FIN CAL LOOKUP'!$A:$J,10,1),VLOOKUP(D2777,'FIN CAL LOOKUP'!$A:$J,10,1))),"Not Applicable")</f>
        <v>Q4, FY24</v>
      </c>
    </row>
    <row r="2778" spans="1:14" x14ac:dyDescent="0.25">
      <c r="A2778" t="s">
        <v>46</v>
      </c>
      <c r="C2778" t="s">
        <v>47</v>
      </c>
      <c r="D2778" s="3">
        <v>44573</v>
      </c>
      <c r="E2778" t="s">
        <v>690</v>
      </c>
      <c r="F2778" t="s">
        <v>691</v>
      </c>
      <c r="G2778" t="s">
        <v>692</v>
      </c>
      <c r="H2778" t="s">
        <v>1369</v>
      </c>
      <c r="I2778" t="s">
        <v>17</v>
      </c>
      <c r="J2778" s="3">
        <v>45769</v>
      </c>
      <c r="K2778" s="3">
        <v>45739</v>
      </c>
      <c r="M2778" s="8" t="str">
        <f>IFERROR(IF(I2778="Booked",VLOOKUP(K2778,'FIN CAL LOOKUP'!$A:$J,7,1),IF(I2778="Complete",VLOOKUP(J2778,'FIN CAL LOOKUP'!$A:$J,7,1),VLOOKUP(D2778,'FIN CAL LOOKUP'!$A:$J,7,1))),"Not Applicable")</f>
        <v>APR, FY25</v>
      </c>
      <c r="N2778" s="8" t="str">
        <f>IFERROR(IF(I2778="Booked",VLOOKUP(K2778,'FIN CAL LOOKUP'!$A:$J,10,1),IF(I2778="Complete",VLOOKUP(J2778,'FIN CAL LOOKUP'!$A:$J,10,1),VLOOKUP(D2778,'FIN CAL LOOKUP'!$A:$J,10,1))),"Not Applicable")</f>
        <v>Q4, FY25</v>
      </c>
    </row>
    <row r="2779" spans="1:14" x14ac:dyDescent="0.25">
      <c r="A2779" t="s">
        <v>46</v>
      </c>
      <c r="C2779" t="s">
        <v>47</v>
      </c>
      <c r="D2779" s="3">
        <v>44573</v>
      </c>
      <c r="E2779" t="s">
        <v>690</v>
      </c>
      <c r="F2779" t="s">
        <v>691</v>
      </c>
      <c r="G2779" t="s">
        <v>692</v>
      </c>
      <c r="H2779" t="s">
        <v>1370</v>
      </c>
      <c r="I2779" t="s">
        <v>17</v>
      </c>
      <c r="J2779" s="3">
        <v>45418</v>
      </c>
      <c r="K2779" s="3">
        <v>45351</v>
      </c>
      <c r="M2779" s="8" t="str">
        <f>IFERROR(IF(I2779="Booked",VLOOKUP(K2779,'FIN CAL LOOKUP'!$A:$J,7,1),IF(I2779="Complete",VLOOKUP(J2779,'FIN CAL LOOKUP'!$A:$J,7,1),VLOOKUP(D2779,'FIN CAL LOOKUP'!$A:$J,7,1))),"Not Applicable")</f>
        <v>MAY, FY24</v>
      </c>
      <c r="N2779" s="8" t="str">
        <f>IFERROR(IF(I2779="Booked",VLOOKUP(K2779,'FIN CAL LOOKUP'!$A:$J,10,1),IF(I2779="Complete",VLOOKUP(J2779,'FIN CAL LOOKUP'!$A:$J,10,1),VLOOKUP(D2779,'FIN CAL LOOKUP'!$A:$J,10,1))),"Not Applicable")</f>
        <v>Q4, FY24</v>
      </c>
    </row>
    <row r="2780" spans="1:14" x14ac:dyDescent="0.25">
      <c r="A2780" t="s">
        <v>46</v>
      </c>
      <c r="C2780" t="s">
        <v>47</v>
      </c>
      <c r="D2780" s="3">
        <v>44573</v>
      </c>
      <c r="E2780" t="s">
        <v>690</v>
      </c>
      <c r="F2780" t="s">
        <v>691</v>
      </c>
      <c r="G2780" t="s">
        <v>692</v>
      </c>
      <c r="H2780" t="s">
        <v>1370</v>
      </c>
      <c r="I2780" t="s">
        <v>17</v>
      </c>
      <c r="J2780" s="3">
        <v>45769</v>
      </c>
      <c r="K2780" s="3">
        <v>45739</v>
      </c>
      <c r="M2780" s="8" t="str">
        <f>IFERROR(IF(I2780="Booked",VLOOKUP(K2780,'FIN CAL LOOKUP'!$A:$J,7,1),IF(I2780="Complete",VLOOKUP(J2780,'FIN CAL LOOKUP'!$A:$J,7,1),VLOOKUP(D2780,'FIN CAL LOOKUP'!$A:$J,7,1))),"Not Applicable")</f>
        <v>APR, FY25</v>
      </c>
      <c r="N2780" s="8" t="str">
        <f>IFERROR(IF(I2780="Booked",VLOOKUP(K2780,'FIN CAL LOOKUP'!$A:$J,10,1),IF(I2780="Complete",VLOOKUP(J2780,'FIN CAL LOOKUP'!$A:$J,10,1),VLOOKUP(D2780,'FIN CAL LOOKUP'!$A:$J,10,1))),"Not Applicable")</f>
        <v>Q4, FY25</v>
      </c>
    </row>
    <row r="2781" spans="1:14" x14ac:dyDescent="0.25">
      <c r="A2781" t="s">
        <v>46</v>
      </c>
      <c r="C2781" t="s">
        <v>47</v>
      </c>
      <c r="D2781" s="3">
        <v>44573</v>
      </c>
      <c r="E2781" t="s">
        <v>690</v>
      </c>
      <c r="F2781" t="s">
        <v>691</v>
      </c>
      <c r="G2781" t="s">
        <v>692</v>
      </c>
      <c r="H2781" t="s">
        <v>8</v>
      </c>
      <c r="I2781" t="s">
        <v>17</v>
      </c>
      <c r="J2781" s="3">
        <v>44685</v>
      </c>
      <c r="K2781" s="3">
        <v>44635</v>
      </c>
      <c r="M2781" s="8" t="str">
        <f>IFERROR(IF(I2781="Booked",VLOOKUP(K2781,'FIN CAL LOOKUP'!$A:$J,7,1),IF(I2781="Complete",VLOOKUP(J2781,'FIN CAL LOOKUP'!$A:$J,7,1),VLOOKUP(D2781,'FIN CAL LOOKUP'!$A:$J,7,1))),"Not Applicable")</f>
        <v>MAY, FY22</v>
      </c>
      <c r="N2781" s="8" t="str">
        <f>IFERROR(IF(I2781="Booked",VLOOKUP(K2781,'FIN CAL LOOKUP'!$A:$J,10,1),IF(I2781="Complete",VLOOKUP(J2781,'FIN CAL LOOKUP'!$A:$J,10,1),VLOOKUP(D2781,'FIN CAL LOOKUP'!$A:$J,10,1))),"Not Applicable")</f>
        <v>Q4, FY22</v>
      </c>
    </row>
    <row r="2782" spans="1:14" x14ac:dyDescent="0.25">
      <c r="A2782" t="s">
        <v>46</v>
      </c>
      <c r="C2782" t="s">
        <v>47</v>
      </c>
      <c r="D2782" s="3">
        <v>44573</v>
      </c>
      <c r="E2782" t="s">
        <v>690</v>
      </c>
      <c r="F2782" t="s">
        <v>691</v>
      </c>
      <c r="G2782" t="s">
        <v>692</v>
      </c>
      <c r="H2782" t="s">
        <v>9</v>
      </c>
      <c r="I2782" t="s">
        <v>17</v>
      </c>
      <c r="J2782" s="3">
        <v>44763</v>
      </c>
      <c r="K2782" s="3">
        <v>44735</v>
      </c>
      <c r="M2782" s="8" t="str">
        <f>IFERROR(IF(I2782="Booked",VLOOKUP(K2782,'FIN CAL LOOKUP'!$A:$J,7,1),IF(I2782="Complete",VLOOKUP(J2782,'FIN CAL LOOKUP'!$A:$J,7,1),VLOOKUP(D2782,'FIN CAL LOOKUP'!$A:$J,7,1))),"Not Applicable")</f>
        <v>JUL, FY23</v>
      </c>
      <c r="N2782" s="8" t="str">
        <f>IFERROR(IF(I2782="Booked",VLOOKUP(K2782,'FIN CAL LOOKUP'!$A:$J,10,1),IF(I2782="Complete",VLOOKUP(J2782,'FIN CAL LOOKUP'!$A:$J,10,1),VLOOKUP(D2782,'FIN CAL LOOKUP'!$A:$J,10,1))),"Not Applicable")</f>
        <v>Q1, FY23</v>
      </c>
    </row>
    <row r="2783" spans="1:14" x14ac:dyDescent="0.25">
      <c r="A2783" t="s">
        <v>46</v>
      </c>
      <c r="C2783" t="s">
        <v>47</v>
      </c>
      <c r="D2783" s="3">
        <v>44573</v>
      </c>
      <c r="E2783" t="s">
        <v>690</v>
      </c>
      <c r="F2783" t="s">
        <v>691</v>
      </c>
      <c r="G2783" t="s">
        <v>692</v>
      </c>
      <c r="H2783" t="s">
        <v>10</v>
      </c>
      <c r="I2783" t="s">
        <v>17</v>
      </c>
      <c r="J2783" s="3">
        <v>44547</v>
      </c>
      <c r="K2783" s="3">
        <v>44532</v>
      </c>
      <c r="M2783" s="8" t="str">
        <f>IFERROR(IF(I2783="Booked",VLOOKUP(K2783,'FIN CAL LOOKUP'!$A:$J,7,1),IF(I2783="Complete",VLOOKUP(J2783,'FIN CAL LOOKUP'!$A:$J,7,1),VLOOKUP(D2783,'FIN CAL LOOKUP'!$A:$J,7,1))),"Not Applicable")</f>
        <v>DEC, FY22</v>
      </c>
      <c r="N2783" s="8" t="str">
        <f>IFERROR(IF(I2783="Booked",VLOOKUP(K2783,'FIN CAL LOOKUP'!$A:$J,10,1),IF(I2783="Complete",VLOOKUP(J2783,'FIN CAL LOOKUP'!$A:$J,10,1),VLOOKUP(D2783,'FIN CAL LOOKUP'!$A:$J,10,1))),"Not Applicable")</f>
        <v>Q2, FY22</v>
      </c>
    </row>
    <row r="2784" spans="1:14" x14ac:dyDescent="0.25">
      <c r="A2784" t="s">
        <v>46</v>
      </c>
      <c r="C2784" t="s">
        <v>47</v>
      </c>
      <c r="D2784" s="3">
        <v>44573</v>
      </c>
      <c r="E2784" t="s">
        <v>690</v>
      </c>
      <c r="F2784" t="s">
        <v>691</v>
      </c>
      <c r="G2784" t="s">
        <v>692</v>
      </c>
      <c r="H2784" t="s">
        <v>11</v>
      </c>
      <c r="I2784" t="s">
        <v>17</v>
      </c>
      <c r="J2784" s="3">
        <v>44547</v>
      </c>
      <c r="K2784" s="3">
        <v>44532</v>
      </c>
      <c r="M2784" s="8" t="str">
        <f>IFERROR(IF(I2784="Booked",VLOOKUP(K2784,'FIN CAL LOOKUP'!$A:$J,7,1),IF(I2784="Complete",VLOOKUP(J2784,'FIN CAL LOOKUP'!$A:$J,7,1),VLOOKUP(D2784,'FIN CAL LOOKUP'!$A:$J,7,1))),"Not Applicable")</f>
        <v>DEC, FY22</v>
      </c>
      <c r="N2784" s="8" t="str">
        <f>IFERROR(IF(I2784="Booked",VLOOKUP(K2784,'FIN CAL LOOKUP'!$A:$J,10,1),IF(I2784="Complete",VLOOKUP(J2784,'FIN CAL LOOKUP'!$A:$J,10,1),VLOOKUP(D2784,'FIN CAL LOOKUP'!$A:$J,10,1))),"Not Applicable")</f>
        <v>Q2, FY22</v>
      </c>
    </row>
    <row r="2785" spans="1:14" x14ac:dyDescent="0.25">
      <c r="A2785" t="s">
        <v>12</v>
      </c>
      <c r="B2785" t="s">
        <v>13</v>
      </c>
      <c r="C2785" t="s">
        <v>16</v>
      </c>
      <c r="D2785" s="3">
        <v>44571</v>
      </c>
      <c r="E2785" t="s">
        <v>693</v>
      </c>
      <c r="F2785" t="s">
        <v>694</v>
      </c>
      <c r="G2785" t="s">
        <v>139</v>
      </c>
      <c r="H2785" t="s">
        <v>192</v>
      </c>
      <c r="I2785" t="s">
        <v>17</v>
      </c>
      <c r="J2785" s="3">
        <v>44939</v>
      </c>
      <c r="K2785" s="3">
        <v>44837</v>
      </c>
      <c r="M2785" s="8" t="str">
        <f>IFERROR(IF(I2785="Booked",VLOOKUP(K2785,'FIN CAL LOOKUP'!$A:$J,7,1),IF(I2785="Complete",VLOOKUP(J2785,'FIN CAL LOOKUP'!$A:$J,7,1),VLOOKUP(D2785,'FIN CAL LOOKUP'!$A:$J,7,1))),"Not Applicable")</f>
        <v>JAN, FY23</v>
      </c>
      <c r="N2785" s="8" t="str">
        <f>IFERROR(IF(I2785="Booked",VLOOKUP(K2785,'FIN CAL LOOKUP'!$A:$J,10,1),IF(I2785="Complete",VLOOKUP(J2785,'FIN CAL LOOKUP'!$A:$J,10,1),VLOOKUP(D2785,'FIN CAL LOOKUP'!$A:$J,10,1))),"Not Applicable")</f>
        <v>Q3, FY23</v>
      </c>
    </row>
    <row r="2786" spans="1:14" x14ac:dyDescent="0.25">
      <c r="A2786" t="s">
        <v>12</v>
      </c>
      <c r="B2786" t="s">
        <v>13</v>
      </c>
      <c r="C2786" t="s">
        <v>16</v>
      </c>
      <c r="D2786" s="3">
        <v>44571</v>
      </c>
      <c r="E2786" t="s">
        <v>693</v>
      </c>
      <c r="F2786" t="s">
        <v>694</v>
      </c>
      <c r="G2786" t="s">
        <v>139</v>
      </c>
      <c r="H2786" t="s">
        <v>4</v>
      </c>
      <c r="I2786" t="s">
        <v>17</v>
      </c>
      <c r="J2786" s="3">
        <v>44939</v>
      </c>
      <c r="K2786" s="3">
        <v>44824</v>
      </c>
      <c r="M2786" s="8" t="str">
        <f>IFERROR(IF(I2786="Booked",VLOOKUP(K2786,'FIN CAL LOOKUP'!$A:$J,7,1),IF(I2786="Complete",VLOOKUP(J2786,'FIN CAL LOOKUP'!$A:$J,7,1),VLOOKUP(D2786,'FIN CAL LOOKUP'!$A:$J,7,1))),"Not Applicable")</f>
        <v>JAN, FY23</v>
      </c>
      <c r="N2786" s="8" t="str">
        <f>IFERROR(IF(I2786="Booked",VLOOKUP(K2786,'FIN CAL LOOKUP'!$A:$J,10,1),IF(I2786="Complete",VLOOKUP(J2786,'FIN CAL LOOKUP'!$A:$J,10,1),VLOOKUP(D2786,'FIN CAL LOOKUP'!$A:$J,10,1))),"Not Applicable")</f>
        <v>Q3, FY23</v>
      </c>
    </row>
    <row r="2787" spans="1:14" x14ac:dyDescent="0.25">
      <c r="A2787" t="s">
        <v>12</v>
      </c>
      <c r="B2787" t="s">
        <v>13</v>
      </c>
      <c r="C2787" t="s">
        <v>16</v>
      </c>
      <c r="D2787" s="3">
        <v>44571</v>
      </c>
      <c r="E2787" t="s">
        <v>693</v>
      </c>
      <c r="F2787" t="s">
        <v>694</v>
      </c>
      <c r="G2787" t="s">
        <v>139</v>
      </c>
      <c r="H2787" t="s">
        <v>7</v>
      </c>
      <c r="I2787" t="s">
        <v>17</v>
      </c>
      <c r="J2787" s="3">
        <v>44939</v>
      </c>
      <c r="K2787" s="3">
        <v>44824</v>
      </c>
      <c r="M2787" s="8" t="str">
        <f>IFERROR(IF(I2787="Booked",VLOOKUP(K2787,'FIN CAL LOOKUP'!$A:$J,7,1),IF(I2787="Complete",VLOOKUP(J2787,'FIN CAL LOOKUP'!$A:$J,7,1),VLOOKUP(D2787,'FIN CAL LOOKUP'!$A:$J,7,1))),"Not Applicable")</f>
        <v>JAN, FY23</v>
      </c>
      <c r="N2787" s="8" t="str">
        <f>IFERROR(IF(I2787="Booked",VLOOKUP(K2787,'FIN CAL LOOKUP'!$A:$J,10,1),IF(I2787="Complete",VLOOKUP(J2787,'FIN CAL LOOKUP'!$A:$J,10,1),VLOOKUP(D2787,'FIN CAL LOOKUP'!$A:$J,10,1))),"Not Applicable")</f>
        <v>Q3, FY23</v>
      </c>
    </row>
    <row r="2788" spans="1:14" x14ac:dyDescent="0.25">
      <c r="A2788" t="s">
        <v>12</v>
      </c>
      <c r="B2788" t="s">
        <v>13</v>
      </c>
      <c r="C2788" t="s">
        <v>16</v>
      </c>
      <c r="D2788" s="3">
        <v>44571</v>
      </c>
      <c r="E2788" t="s">
        <v>693</v>
      </c>
      <c r="F2788" t="s">
        <v>694</v>
      </c>
      <c r="G2788" t="s">
        <v>139</v>
      </c>
      <c r="H2788" t="s">
        <v>1366</v>
      </c>
      <c r="I2788" t="s">
        <v>5</v>
      </c>
      <c r="J2788" s="3"/>
      <c r="K2788" s="3">
        <v>45351</v>
      </c>
      <c r="M2788" s="8" t="str">
        <f>IFERROR(IF(I2788="Booked",VLOOKUP(K2788,'FIN CAL LOOKUP'!$A:$J,7,1),IF(I2788="Complete",VLOOKUP(J2788,'FIN CAL LOOKUP'!$A:$J,7,1),VLOOKUP(D2788,'FIN CAL LOOKUP'!$A:$J,7,1))),"Not Applicable")</f>
        <v>MAR, FY24</v>
      </c>
      <c r="N2788" s="8" t="str">
        <f>IFERROR(IF(I2788="Booked",VLOOKUP(K2788,'FIN CAL LOOKUP'!$A:$J,10,1),IF(I2788="Complete",VLOOKUP(J2788,'FIN CAL LOOKUP'!$A:$J,10,1),VLOOKUP(D2788,'FIN CAL LOOKUP'!$A:$J,10,1))),"Not Applicable")</f>
        <v>Q3, FY24</v>
      </c>
    </row>
    <row r="2789" spans="1:14" x14ac:dyDescent="0.25">
      <c r="A2789" t="s">
        <v>12</v>
      </c>
      <c r="B2789" t="s">
        <v>13</v>
      </c>
      <c r="C2789" t="s">
        <v>16</v>
      </c>
      <c r="D2789" s="3">
        <v>44571</v>
      </c>
      <c r="E2789" t="s">
        <v>693</v>
      </c>
      <c r="F2789" t="s">
        <v>694</v>
      </c>
      <c r="G2789" t="s">
        <v>139</v>
      </c>
      <c r="H2789" t="s">
        <v>1367</v>
      </c>
      <c r="I2789" t="s">
        <v>5</v>
      </c>
      <c r="J2789" s="3"/>
      <c r="K2789" s="3">
        <v>45351</v>
      </c>
      <c r="M2789" s="8" t="str">
        <f>IFERROR(IF(I2789="Booked",VLOOKUP(K2789,'FIN CAL LOOKUP'!$A:$J,7,1),IF(I2789="Complete",VLOOKUP(J2789,'FIN CAL LOOKUP'!$A:$J,7,1),VLOOKUP(D2789,'FIN CAL LOOKUP'!$A:$J,7,1))),"Not Applicable")</f>
        <v>MAR, FY24</v>
      </c>
      <c r="N2789" s="8" t="str">
        <f>IFERROR(IF(I2789="Booked",VLOOKUP(K2789,'FIN CAL LOOKUP'!$A:$J,10,1),IF(I2789="Complete",VLOOKUP(J2789,'FIN CAL LOOKUP'!$A:$J,10,1),VLOOKUP(D2789,'FIN CAL LOOKUP'!$A:$J,10,1))),"Not Applicable")</f>
        <v>Q3, FY24</v>
      </c>
    </row>
    <row r="2790" spans="1:14" x14ac:dyDescent="0.25">
      <c r="A2790" t="s">
        <v>12</v>
      </c>
      <c r="B2790" t="s">
        <v>13</v>
      </c>
      <c r="C2790" t="s">
        <v>16</v>
      </c>
      <c r="D2790" s="3">
        <v>44571</v>
      </c>
      <c r="E2790" t="s">
        <v>693</v>
      </c>
      <c r="F2790" t="s">
        <v>694</v>
      </c>
      <c r="G2790" t="s">
        <v>139</v>
      </c>
      <c r="H2790" t="s">
        <v>1368</v>
      </c>
      <c r="I2790" t="s">
        <v>5</v>
      </c>
      <c r="J2790" s="3"/>
      <c r="K2790" s="3">
        <v>45351</v>
      </c>
      <c r="M2790" s="8" t="str">
        <f>IFERROR(IF(I2790="Booked",VLOOKUP(K2790,'FIN CAL LOOKUP'!$A:$J,7,1),IF(I2790="Complete",VLOOKUP(J2790,'FIN CAL LOOKUP'!$A:$J,7,1),VLOOKUP(D2790,'FIN CAL LOOKUP'!$A:$J,7,1))),"Not Applicable")</f>
        <v>MAR, FY24</v>
      </c>
      <c r="N2790" s="8" t="str">
        <f>IFERROR(IF(I2790="Booked",VLOOKUP(K2790,'FIN CAL LOOKUP'!$A:$J,10,1),IF(I2790="Complete",VLOOKUP(J2790,'FIN CAL LOOKUP'!$A:$J,10,1),VLOOKUP(D2790,'FIN CAL LOOKUP'!$A:$J,10,1))),"Not Applicable")</f>
        <v>Q3, FY24</v>
      </c>
    </row>
    <row r="2791" spans="1:14" x14ac:dyDescent="0.25">
      <c r="A2791" t="s">
        <v>12</v>
      </c>
      <c r="B2791" t="s">
        <v>13</v>
      </c>
      <c r="C2791" t="s">
        <v>16</v>
      </c>
      <c r="D2791" s="3">
        <v>44571</v>
      </c>
      <c r="E2791" t="s">
        <v>693</v>
      </c>
      <c r="F2791" t="s">
        <v>694</v>
      </c>
      <c r="G2791" t="s">
        <v>139</v>
      </c>
      <c r="H2791" t="s">
        <v>1369</v>
      </c>
      <c r="I2791" t="s">
        <v>5</v>
      </c>
      <c r="J2791" s="3"/>
      <c r="K2791" s="3">
        <v>45351</v>
      </c>
      <c r="M2791" s="8" t="str">
        <f>IFERROR(IF(I2791="Booked",VLOOKUP(K2791,'FIN CAL LOOKUP'!$A:$J,7,1),IF(I2791="Complete",VLOOKUP(J2791,'FIN CAL LOOKUP'!$A:$J,7,1),VLOOKUP(D2791,'FIN CAL LOOKUP'!$A:$J,7,1))),"Not Applicable")</f>
        <v>MAR, FY24</v>
      </c>
      <c r="N2791" s="8" t="str">
        <f>IFERROR(IF(I2791="Booked",VLOOKUP(K2791,'FIN CAL LOOKUP'!$A:$J,10,1),IF(I2791="Complete",VLOOKUP(J2791,'FIN CAL LOOKUP'!$A:$J,10,1),VLOOKUP(D2791,'FIN CAL LOOKUP'!$A:$J,10,1))),"Not Applicable")</f>
        <v>Q3, FY24</v>
      </c>
    </row>
    <row r="2792" spans="1:14" x14ac:dyDescent="0.25">
      <c r="A2792" t="s">
        <v>12</v>
      </c>
      <c r="B2792" t="s">
        <v>13</v>
      </c>
      <c r="C2792" t="s">
        <v>16</v>
      </c>
      <c r="D2792" s="3">
        <v>44571</v>
      </c>
      <c r="E2792" t="s">
        <v>693</v>
      </c>
      <c r="F2792" t="s">
        <v>694</v>
      </c>
      <c r="G2792" t="s">
        <v>139</v>
      </c>
      <c r="H2792" t="s">
        <v>1370</v>
      </c>
      <c r="I2792" t="s">
        <v>5</v>
      </c>
      <c r="J2792" s="3"/>
      <c r="K2792" s="3">
        <v>45351</v>
      </c>
      <c r="M2792" s="8" t="str">
        <f>IFERROR(IF(I2792="Booked",VLOOKUP(K2792,'FIN CAL LOOKUP'!$A:$J,7,1),IF(I2792="Complete",VLOOKUP(J2792,'FIN CAL LOOKUP'!$A:$J,7,1),VLOOKUP(D2792,'FIN CAL LOOKUP'!$A:$J,7,1))),"Not Applicable")</f>
        <v>MAR, FY24</v>
      </c>
      <c r="N2792" s="8" t="str">
        <f>IFERROR(IF(I2792="Booked",VLOOKUP(K2792,'FIN CAL LOOKUP'!$A:$J,10,1),IF(I2792="Complete",VLOOKUP(J2792,'FIN CAL LOOKUP'!$A:$J,10,1),VLOOKUP(D2792,'FIN CAL LOOKUP'!$A:$J,10,1))),"Not Applicable")</f>
        <v>Q3, FY24</v>
      </c>
    </row>
    <row r="2793" spans="1:14" x14ac:dyDescent="0.25">
      <c r="A2793" t="s">
        <v>12</v>
      </c>
      <c r="B2793" t="s">
        <v>13</v>
      </c>
      <c r="C2793" t="s">
        <v>16</v>
      </c>
      <c r="D2793" s="3">
        <v>44571</v>
      </c>
      <c r="E2793" t="s">
        <v>693</v>
      </c>
      <c r="F2793" t="s">
        <v>694</v>
      </c>
      <c r="G2793" t="s">
        <v>139</v>
      </c>
      <c r="H2793" t="s">
        <v>8</v>
      </c>
      <c r="I2793" t="s">
        <v>17</v>
      </c>
      <c r="J2793" s="3">
        <v>44662</v>
      </c>
      <c r="K2793" s="3">
        <v>44635</v>
      </c>
      <c r="M2793" s="8" t="str">
        <f>IFERROR(IF(I2793="Booked",VLOOKUP(K2793,'FIN CAL LOOKUP'!$A:$J,7,1),IF(I2793="Complete",VLOOKUP(J2793,'FIN CAL LOOKUP'!$A:$J,7,1),VLOOKUP(D2793,'FIN CAL LOOKUP'!$A:$J,7,1))),"Not Applicable")</f>
        <v>APR, FY22</v>
      </c>
      <c r="N2793" s="8" t="str">
        <f>IFERROR(IF(I2793="Booked",VLOOKUP(K2793,'FIN CAL LOOKUP'!$A:$J,10,1),IF(I2793="Complete",VLOOKUP(J2793,'FIN CAL LOOKUP'!$A:$J,10,1),VLOOKUP(D2793,'FIN CAL LOOKUP'!$A:$J,10,1))),"Not Applicable")</f>
        <v>Q4, FY22</v>
      </c>
    </row>
    <row r="2794" spans="1:14" x14ac:dyDescent="0.25">
      <c r="A2794" t="s">
        <v>12</v>
      </c>
      <c r="B2794" t="s">
        <v>13</v>
      </c>
      <c r="C2794" t="s">
        <v>16</v>
      </c>
      <c r="D2794" s="3">
        <v>44571</v>
      </c>
      <c r="E2794" t="s">
        <v>693</v>
      </c>
      <c r="F2794" t="s">
        <v>694</v>
      </c>
      <c r="G2794" t="s">
        <v>139</v>
      </c>
      <c r="H2794" t="s">
        <v>9</v>
      </c>
      <c r="I2794" t="s">
        <v>17</v>
      </c>
      <c r="J2794" s="3">
        <v>44939</v>
      </c>
      <c r="K2794" s="3">
        <v>44735</v>
      </c>
      <c r="M2794" s="8" t="str">
        <f>IFERROR(IF(I2794="Booked",VLOOKUP(K2794,'FIN CAL LOOKUP'!$A:$J,7,1),IF(I2794="Complete",VLOOKUP(J2794,'FIN CAL LOOKUP'!$A:$J,7,1),VLOOKUP(D2794,'FIN CAL LOOKUP'!$A:$J,7,1))),"Not Applicable")</f>
        <v>JAN, FY23</v>
      </c>
      <c r="N2794" s="8" t="str">
        <f>IFERROR(IF(I2794="Booked",VLOOKUP(K2794,'FIN CAL LOOKUP'!$A:$J,10,1),IF(I2794="Complete",VLOOKUP(J2794,'FIN CAL LOOKUP'!$A:$J,10,1),VLOOKUP(D2794,'FIN CAL LOOKUP'!$A:$J,10,1))),"Not Applicable")</f>
        <v>Q3, FY23</v>
      </c>
    </row>
    <row r="2795" spans="1:14" x14ac:dyDescent="0.25">
      <c r="A2795" t="s">
        <v>12</v>
      </c>
      <c r="B2795" t="s">
        <v>13</v>
      </c>
      <c r="C2795" t="s">
        <v>16</v>
      </c>
      <c r="D2795" s="3">
        <v>44571</v>
      </c>
      <c r="E2795" t="s">
        <v>693</v>
      </c>
      <c r="F2795" t="s">
        <v>694</v>
      </c>
      <c r="G2795" t="s">
        <v>139</v>
      </c>
      <c r="H2795" t="s">
        <v>10</v>
      </c>
      <c r="I2795" t="s">
        <v>17</v>
      </c>
      <c r="J2795" s="3">
        <v>44630</v>
      </c>
      <c r="K2795" s="3">
        <v>44492</v>
      </c>
      <c r="M2795" s="8" t="str">
        <f>IFERROR(IF(I2795="Booked",VLOOKUP(K2795,'FIN CAL LOOKUP'!$A:$J,7,1),IF(I2795="Complete",VLOOKUP(J2795,'FIN CAL LOOKUP'!$A:$J,7,1),VLOOKUP(D2795,'FIN CAL LOOKUP'!$A:$J,7,1))),"Not Applicable")</f>
        <v>MAR, FY22</v>
      </c>
      <c r="N2795" s="8" t="str">
        <f>IFERROR(IF(I2795="Booked",VLOOKUP(K2795,'FIN CAL LOOKUP'!$A:$J,10,1),IF(I2795="Complete",VLOOKUP(J2795,'FIN CAL LOOKUP'!$A:$J,10,1),VLOOKUP(D2795,'FIN CAL LOOKUP'!$A:$J,10,1))),"Not Applicable")</f>
        <v>Q3, FY22</v>
      </c>
    </row>
    <row r="2796" spans="1:14" x14ac:dyDescent="0.25">
      <c r="A2796" t="s">
        <v>12</v>
      </c>
      <c r="B2796" t="s">
        <v>13</v>
      </c>
      <c r="C2796" t="s">
        <v>16</v>
      </c>
      <c r="D2796" s="3">
        <v>44571</v>
      </c>
      <c r="E2796" t="s">
        <v>693</v>
      </c>
      <c r="F2796" t="s">
        <v>694</v>
      </c>
      <c r="G2796" t="s">
        <v>139</v>
      </c>
      <c r="H2796" t="s">
        <v>10</v>
      </c>
      <c r="I2796" t="s">
        <v>17</v>
      </c>
      <c r="J2796" s="3">
        <v>44715</v>
      </c>
      <c r="K2796" s="3">
        <v>44715</v>
      </c>
      <c r="M2796" s="8" t="str">
        <f>IFERROR(IF(I2796="Booked",VLOOKUP(K2796,'FIN CAL LOOKUP'!$A:$J,7,1),IF(I2796="Complete",VLOOKUP(J2796,'FIN CAL LOOKUP'!$A:$J,7,1),VLOOKUP(D2796,'FIN CAL LOOKUP'!$A:$J,7,1))),"Not Applicable")</f>
        <v>JUN, FY22</v>
      </c>
      <c r="N2796" s="8" t="str">
        <f>IFERROR(IF(I2796="Booked",VLOOKUP(K2796,'FIN CAL LOOKUP'!$A:$J,10,1),IF(I2796="Complete",VLOOKUP(J2796,'FIN CAL LOOKUP'!$A:$J,10,1),VLOOKUP(D2796,'FIN CAL LOOKUP'!$A:$J,10,1))),"Not Applicable")</f>
        <v>Q4, FY22</v>
      </c>
    </row>
    <row r="2797" spans="1:14" x14ac:dyDescent="0.25">
      <c r="A2797" t="s">
        <v>12</v>
      </c>
      <c r="B2797" t="s">
        <v>13</v>
      </c>
      <c r="C2797" t="s">
        <v>16</v>
      </c>
      <c r="D2797" s="3">
        <v>44571</v>
      </c>
      <c r="E2797" t="s">
        <v>693</v>
      </c>
      <c r="F2797" t="s">
        <v>694</v>
      </c>
      <c r="G2797" t="s">
        <v>139</v>
      </c>
      <c r="H2797" t="s">
        <v>10</v>
      </c>
      <c r="I2797" t="s">
        <v>17</v>
      </c>
      <c r="J2797" s="3">
        <v>45104</v>
      </c>
      <c r="K2797" s="3">
        <v>45104</v>
      </c>
      <c r="M2797" s="8" t="str">
        <f>IFERROR(IF(I2797="Booked",VLOOKUP(K2797,'FIN CAL LOOKUP'!$A:$J,7,1),IF(I2797="Complete",VLOOKUP(J2797,'FIN CAL LOOKUP'!$A:$J,7,1),VLOOKUP(D2797,'FIN CAL LOOKUP'!$A:$J,7,1))),"Not Applicable")</f>
        <v>JUL, FY24</v>
      </c>
      <c r="N2797" s="8" t="str">
        <f>IFERROR(IF(I2797="Booked",VLOOKUP(K2797,'FIN CAL LOOKUP'!$A:$J,10,1),IF(I2797="Complete",VLOOKUP(J2797,'FIN CAL LOOKUP'!$A:$J,10,1),VLOOKUP(D2797,'FIN CAL LOOKUP'!$A:$J,10,1))),"Not Applicable")</f>
        <v>Q1, FY24</v>
      </c>
    </row>
    <row r="2798" spans="1:14" x14ac:dyDescent="0.25">
      <c r="A2798" t="s">
        <v>12</v>
      </c>
      <c r="B2798" t="s">
        <v>13</v>
      </c>
      <c r="C2798" t="s">
        <v>16</v>
      </c>
      <c r="D2798" s="3">
        <v>44571</v>
      </c>
      <c r="E2798" t="s">
        <v>693</v>
      </c>
      <c r="F2798" t="s">
        <v>694</v>
      </c>
      <c r="G2798" t="s">
        <v>139</v>
      </c>
      <c r="H2798" t="s">
        <v>11</v>
      </c>
      <c r="I2798" t="s">
        <v>17</v>
      </c>
      <c r="J2798" s="3">
        <v>44630</v>
      </c>
      <c r="K2798" s="3">
        <v>44492</v>
      </c>
      <c r="M2798" s="8" t="str">
        <f>IFERROR(IF(I2798="Booked",VLOOKUP(K2798,'FIN CAL LOOKUP'!$A:$J,7,1),IF(I2798="Complete",VLOOKUP(J2798,'FIN CAL LOOKUP'!$A:$J,7,1),VLOOKUP(D2798,'FIN CAL LOOKUP'!$A:$J,7,1))),"Not Applicable")</f>
        <v>MAR, FY22</v>
      </c>
      <c r="N2798" s="8" t="str">
        <f>IFERROR(IF(I2798="Booked",VLOOKUP(K2798,'FIN CAL LOOKUP'!$A:$J,10,1),IF(I2798="Complete",VLOOKUP(J2798,'FIN CAL LOOKUP'!$A:$J,10,1),VLOOKUP(D2798,'FIN CAL LOOKUP'!$A:$J,10,1))),"Not Applicable")</f>
        <v>Q3, FY22</v>
      </c>
    </row>
    <row r="2799" spans="1:14" x14ac:dyDescent="0.25">
      <c r="A2799" t="s">
        <v>41</v>
      </c>
      <c r="C2799" t="s">
        <v>14</v>
      </c>
      <c r="D2799" s="3">
        <v>44571</v>
      </c>
      <c r="E2799" t="s">
        <v>251</v>
      </c>
      <c r="F2799" t="s">
        <v>695</v>
      </c>
      <c r="G2799" t="s">
        <v>696</v>
      </c>
      <c r="H2799" t="s">
        <v>4</v>
      </c>
      <c r="I2799" t="s">
        <v>17</v>
      </c>
      <c r="J2799" s="3">
        <v>44960</v>
      </c>
      <c r="K2799" s="3">
        <v>44824</v>
      </c>
      <c r="M2799" s="8" t="str">
        <f>IFERROR(IF(I2799="Booked",VLOOKUP(K2799,'FIN CAL LOOKUP'!$A:$J,7,1),IF(I2799="Complete",VLOOKUP(J2799,'FIN CAL LOOKUP'!$A:$J,7,1),VLOOKUP(D2799,'FIN CAL LOOKUP'!$A:$J,7,1))),"Not Applicable")</f>
        <v>FEB, FY23</v>
      </c>
      <c r="N2799" s="8" t="str">
        <f>IFERROR(IF(I2799="Booked",VLOOKUP(K2799,'FIN CAL LOOKUP'!$A:$J,10,1),IF(I2799="Complete",VLOOKUP(J2799,'FIN CAL LOOKUP'!$A:$J,10,1),VLOOKUP(D2799,'FIN CAL LOOKUP'!$A:$J,10,1))),"Not Applicable")</f>
        <v>Q3, FY23</v>
      </c>
    </row>
    <row r="2800" spans="1:14" x14ac:dyDescent="0.25">
      <c r="A2800" t="s">
        <v>41</v>
      </c>
      <c r="C2800" t="s">
        <v>14</v>
      </c>
      <c r="D2800" s="3">
        <v>44571</v>
      </c>
      <c r="E2800" t="s">
        <v>251</v>
      </c>
      <c r="F2800" t="s">
        <v>695</v>
      </c>
      <c r="G2800" t="s">
        <v>696</v>
      </c>
      <c r="H2800" t="s">
        <v>7</v>
      </c>
      <c r="I2800" t="s">
        <v>17</v>
      </c>
      <c r="J2800" s="3">
        <v>44960</v>
      </c>
      <c r="K2800" s="3">
        <v>44824</v>
      </c>
      <c r="M2800" s="8" t="str">
        <f>IFERROR(IF(I2800="Booked",VLOOKUP(K2800,'FIN CAL LOOKUP'!$A:$J,7,1),IF(I2800="Complete",VLOOKUP(J2800,'FIN CAL LOOKUP'!$A:$J,7,1),VLOOKUP(D2800,'FIN CAL LOOKUP'!$A:$J,7,1))),"Not Applicable")</f>
        <v>FEB, FY23</v>
      </c>
      <c r="N2800" s="8" t="str">
        <f>IFERROR(IF(I2800="Booked",VLOOKUP(K2800,'FIN CAL LOOKUP'!$A:$J,10,1),IF(I2800="Complete",VLOOKUP(J2800,'FIN CAL LOOKUP'!$A:$J,10,1),VLOOKUP(D2800,'FIN CAL LOOKUP'!$A:$J,10,1))),"Not Applicable")</f>
        <v>Q3, FY23</v>
      </c>
    </row>
    <row r="2801" spans="1:14" x14ac:dyDescent="0.25">
      <c r="A2801" t="s">
        <v>41</v>
      </c>
      <c r="C2801" t="s">
        <v>14</v>
      </c>
      <c r="D2801" s="3">
        <v>44571</v>
      </c>
      <c r="E2801" t="s">
        <v>251</v>
      </c>
      <c r="F2801" t="s">
        <v>695</v>
      </c>
      <c r="G2801" t="s">
        <v>696</v>
      </c>
      <c r="H2801" t="s">
        <v>1366</v>
      </c>
      <c r="I2801" t="s">
        <v>5</v>
      </c>
      <c r="J2801" s="3"/>
      <c r="K2801" s="3">
        <v>45351</v>
      </c>
      <c r="M2801" s="8" t="str">
        <f>IFERROR(IF(I2801="Booked",VLOOKUP(K2801,'FIN CAL LOOKUP'!$A:$J,7,1),IF(I2801="Complete",VLOOKUP(J2801,'FIN CAL LOOKUP'!$A:$J,7,1),VLOOKUP(D2801,'FIN CAL LOOKUP'!$A:$J,7,1))),"Not Applicable")</f>
        <v>MAR, FY24</v>
      </c>
      <c r="N2801" s="8" t="str">
        <f>IFERROR(IF(I2801="Booked",VLOOKUP(K2801,'FIN CAL LOOKUP'!$A:$J,10,1),IF(I2801="Complete",VLOOKUP(J2801,'FIN CAL LOOKUP'!$A:$J,10,1),VLOOKUP(D2801,'FIN CAL LOOKUP'!$A:$J,10,1))),"Not Applicable")</f>
        <v>Q3, FY24</v>
      </c>
    </row>
    <row r="2802" spans="1:14" x14ac:dyDescent="0.25">
      <c r="A2802" t="s">
        <v>41</v>
      </c>
      <c r="C2802" t="s">
        <v>14</v>
      </c>
      <c r="D2802" s="3">
        <v>44571</v>
      </c>
      <c r="E2802" t="s">
        <v>251</v>
      </c>
      <c r="F2802" t="s">
        <v>695</v>
      </c>
      <c r="G2802" t="s">
        <v>696</v>
      </c>
      <c r="H2802" t="s">
        <v>1367</v>
      </c>
      <c r="I2802" t="s">
        <v>18</v>
      </c>
      <c r="J2802" s="3"/>
      <c r="K2802" s="3">
        <v>45351</v>
      </c>
      <c r="M2802" s="8" t="str">
        <f>IFERROR(IF(I2802="Booked",VLOOKUP(K2802,'FIN CAL LOOKUP'!$A:$J,7,1),IF(I2802="Complete",VLOOKUP(J2802,'FIN CAL LOOKUP'!$A:$J,7,1),VLOOKUP(D2802,'FIN CAL LOOKUP'!$A:$J,7,1))),"Not Applicable")</f>
        <v>JAN, FY22</v>
      </c>
      <c r="N2802" s="8" t="str">
        <f>IFERROR(IF(I2802="Booked",VLOOKUP(K2802,'FIN CAL LOOKUP'!$A:$J,10,1),IF(I2802="Complete",VLOOKUP(J2802,'FIN CAL LOOKUP'!$A:$J,10,1),VLOOKUP(D2802,'FIN CAL LOOKUP'!$A:$J,10,1))),"Not Applicable")</f>
        <v>Q3, FY22</v>
      </c>
    </row>
    <row r="2803" spans="1:14" x14ac:dyDescent="0.25">
      <c r="A2803" t="s">
        <v>41</v>
      </c>
      <c r="C2803" t="s">
        <v>14</v>
      </c>
      <c r="D2803" s="3">
        <v>44571</v>
      </c>
      <c r="E2803" t="s">
        <v>251</v>
      </c>
      <c r="F2803" t="s">
        <v>695</v>
      </c>
      <c r="G2803" t="s">
        <v>696</v>
      </c>
      <c r="H2803" t="s">
        <v>1368</v>
      </c>
      <c r="I2803" t="s">
        <v>5</v>
      </c>
      <c r="J2803" s="3"/>
      <c r="K2803" s="3">
        <v>45351</v>
      </c>
      <c r="M2803" s="8" t="str">
        <f>IFERROR(IF(I2803="Booked",VLOOKUP(K2803,'FIN CAL LOOKUP'!$A:$J,7,1),IF(I2803="Complete",VLOOKUP(J2803,'FIN CAL LOOKUP'!$A:$J,7,1),VLOOKUP(D2803,'FIN CAL LOOKUP'!$A:$J,7,1))),"Not Applicable")</f>
        <v>MAR, FY24</v>
      </c>
      <c r="N2803" s="8" t="str">
        <f>IFERROR(IF(I2803="Booked",VLOOKUP(K2803,'FIN CAL LOOKUP'!$A:$J,10,1),IF(I2803="Complete",VLOOKUP(J2803,'FIN CAL LOOKUP'!$A:$J,10,1),VLOOKUP(D2803,'FIN CAL LOOKUP'!$A:$J,10,1))),"Not Applicable")</f>
        <v>Q3, FY24</v>
      </c>
    </row>
    <row r="2804" spans="1:14" x14ac:dyDescent="0.25">
      <c r="A2804" t="s">
        <v>41</v>
      </c>
      <c r="C2804" t="s">
        <v>14</v>
      </c>
      <c r="D2804" s="3">
        <v>44571</v>
      </c>
      <c r="E2804" t="s">
        <v>251</v>
      </c>
      <c r="F2804" t="s">
        <v>695</v>
      </c>
      <c r="G2804" t="s">
        <v>696</v>
      </c>
      <c r="H2804" t="s">
        <v>1369</v>
      </c>
      <c r="I2804" t="s">
        <v>5</v>
      </c>
      <c r="J2804" s="3"/>
      <c r="K2804" s="3">
        <v>45351</v>
      </c>
      <c r="M2804" s="8" t="str">
        <f>IFERROR(IF(I2804="Booked",VLOOKUP(K2804,'FIN CAL LOOKUP'!$A:$J,7,1),IF(I2804="Complete",VLOOKUP(J2804,'FIN CAL LOOKUP'!$A:$J,7,1),VLOOKUP(D2804,'FIN CAL LOOKUP'!$A:$J,7,1))),"Not Applicable")</f>
        <v>MAR, FY24</v>
      </c>
      <c r="N2804" s="8" t="str">
        <f>IFERROR(IF(I2804="Booked",VLOOKUP(K2804,'FIN CAL LOOKUP'!$A:$J,10,1),IF(I2804="Complete",VLOOKUP(J2804,'FIN CAL LOOKUP'!$A:$J,10,1),VLOOKUP(D2804,'FIN CAL LOOKUP'!$A:$J,10,1))),"Not Applicable")</f>
        <v>Q3, FY24</v>
      </c>
    </row>
    <row r="2805" spans="1:14" x14ac:dyDescent="0.25">
      <c r="A2805" t="s">
        <v>41</v>
      </c>
      <c r="C2805" t="s">
        <v>14</v>
      </c>
      <c r="D2805" s="3">
        <v>44571</v>
      </c>
      <c r="E2805" t="s">
        <v>251</v>
      </c>
      <c r="F2805" t="s">
        <v>695</v>
      </c>
      <c r="G2805" t="s">
        <v>696</v>
      </c>
      <c r="H2805" t="s">
        <v>1370</v>
      </c>
      <c r="I2805" t="s">
        <v>5</v>
      </c>
      <c r="J2805" s="3"/>
      <c r="K2805" s="3">
        <v>45351</v>
      </c>
      <c r="M2805" s="8" t="str">
        <f>IFERROR(IF(I2805="Booked",VLOOKUP(K2805,'FIN CAL LOOKUP'!$A:$J,7,1),IF(I2805="Complete",VLOOKUP(J2805,'FIN CAL LOOKUP'!$A:$J,7,1),VLOOKUP(D2805,'FIN CAL LOOKUP'!$A:$J,7,1))),"Not Applicable")</f>
        <v>MAR, FY24</v>
      </c>
      <c r="N2805" s="8" t="str">
        <f>IFERROR(IF(I2805="Booked",VLOOKUP(K2805,'FIN CAL LOOKUP'!$A:$J,10,1),IF(I2805="Complete",VLOOKUP(J2805,'FIN CAL LOOKUP'!$A:$J,10,1),VLOOKUP(D2805,'FIN CAL LOOKUP'!$A:$J,10,1))),"Not Applicable")</f>
        <v>Q3, FY24</v>
      </c>
    </row>
    <row r="2806" spans="1:14" x14ac:dyDescent="0.25">
      <c r="A2806" t="s">
        <v>41</v>
      </c>
      <c r="C2806" t="s">
        <v>14</v>
      </c>
      <c r="D2806" s="3">
        <v>44571</v>
      </c>
      <c r="E2806" t="s">
        <v>251</v>
      </c>
      <c r="F2806" t="s">
        <v>695</v>
      </c>
      <c r="G2806" t="s">
        <v>696</v>
      </c>
      <c r="H2806" t="s">
        <v>8</v>
      </c>
      <c r="I2806" t="s">
        <v>17</v>
      </c>
      <c r="J2806" s="3">
        <v>44960</v>
      </c>
      <c r="K2806" s="3">
        <v>44635</v>
      </c>
      <c r="M2806" s="8" t="str">
        <f>IFERROR(IF(I2806="Booked",VLOOKUP(K2806,'FIN CAL LOOKUP'!$A:$J,7,1),IF(I2806="Complete",VLOOKUP(J2806,'FIN CAL LOOKUP'!$A:$J,7,1),VLOOKUP(D2806,'FIN CAL LOOKUP'!$A:$J,7,1))),"Not Applicable")</f>
        <v>FEB, FY23</v>
      </c>
      <c r="N2806" s="8" t="str">
        <f>IFERROR(IF(I2806="Booked",VLOOKUP(K2806,'FIN CAL LOOKUP'!$A:$J,10,1),IF(I2806="Complete",VLOOKUP(J2806,'FIN CAL LOOKUP'!$A:$J,10,1),VLOOKUP(D2806,'FIN CAL LOOKUP'!$A:$J,10,1))),"Not Applicable")</f>
        <v>Q3, FY23</v>
      </c>
    </row>
    <row r="2807" spans="1:14" x14ac:dyDescent="0.25">
      <c r="A2807" t="s">
        <v>41</v>
      </c>
      <c r="C2807" t="s">
        <v>14</v>
      </c>
      <c r="D2807" s="3">
        <v>44571</v>
      </c>
      <c r="E2807" t="s">
        <v>251</v>
      </c>
      <c r="F2807" t="s">
        <v>695</v>
      </c>
      <c r="G2807" t="s">
        <v>696</v>
      </c>
      <c r="H2807" t="s">
        <v>9</v>
      </c>
      <c r="I2807" t="s">
        <v>17</v>
      </c>
      <c r="J2807" s="3">
        <v>44960</v>
      </c>
      <c r="K2807" s="3">
        <v>44735</v>
      </c>
      <c r="M2807" s="8" t="str">
        <f>IFERROR(IF(I2807="Booked",VLOOKUP(K2807,'FIN CAL LOOKUP'!$A:$J,7,1),IF(I2807="Complete",VLOOKUP(J2807,'FIN CAL LOOKUP'!$A:$J,7,1),VLOOKUP(D2807,'FIN CAL LOOKUP'!$A:$J,7,1))),"Not Applicable")</f>
        <v>FEB, FY23</v>
      </c>
      <c r="N2807" s="8" t="str">
        <f>IFERROR(IF(I2807="Booked",VLOOKUP(K2807,'FIN CAL LOOKUP'!$A:$J,10,1),IF(I2807="Complete",VLOOKUP(J2807,'FIN CAL LOOKUP'!$A:$J,10,1),VLOOKUP(D2807,'FIN CAL LOOKUP'!$A:$J,10,1))),"Not Applicable")</f>
        <v>Q3, FY23</v>
      </c>
    </row>
    <row r="2808" spans="1:14" x14ac:dyDescent="0.25">
      <c r="A2808" t="s">
        <v>41</v>
      </c>
      <c r="C2808" t="s">
        <v>14</v>
      </c>
      <c r="D2808" s="3">
        <v>44571</v>
      </c>
      <c r="E2808" t="s">
        <v>251</v>
      </c>
      <c r="F2808" t="s">
        <v>695</v>
      </c>
      <c r="G2808" t="s">
        <v>696</v>
      </c>
      <c r="H2808" t="s">
        <v>10</v>
      </c>
      <c r="I2808" t="s">
        <v>17</v>
      </c>
      <c r="J2808" s="3">
        <v>44960</v>
      </c>
      <c r="K2808" s="3">
        <v>44569</v>
      </c>
      <c r="M2808" s="8" t="str">
        <f>IFERROR(IF(I2808="Booked",VLOOKUP(K2808,'FIN CAL LOOKUP'!$A:$J,7,1),IF(I2808="Complete",VLOOKUP(J2808,'FIN CAL LOOKUP'!$A:$J,7,1),VLOOKUP(D2808,'FIN CAL LOOKUP'!$A:$J,7,1))),"Not Applicable")</f>
        <v>FEB, FY23</v>
      </c>
      <c r="N2808" s="8" t="str">
        <f>IFERROR(IF(I2808="Booked",VLOOKUP(K2808,'FIN CAL LOOKUP'!$A:$J,10,1),IF(I2808="Complete",VLOOKUP(J2808,'FIN CAL LOOKUP'!$A:$J,10,1),VLOOKUP(D2808,'FIN CAL LOOKUP'!$A:$J,10,1))),"Not Applicable")</f>
        <v>Q3, FY23</v>
      </c>
    </row>
    <row r="2809" spans="1:14" x14ac:dyDescent="0.25">
      <c r="A2809" t="s">
        <v>41</v>
      </c>
      <c r="C2809" t="s">
        <v>14</v>
      </c>
      <c r="D2809" s="3">
        <v>44571</v>
      </c>
      <c r="E2809" t="s">
        <v>251</v>
      </c>
      <c r="F2809" t="s">
        <v>695</v>
      </c>
      <c r="G2809" t="s">
        <v>696</v>
      </c>
      <c r="H2809" t="s">
        <v>11</v>
      </c>
      <c r="I2809" t="s">
        <v>17</v>
      </c>
      <c r="J2809" s="3">
        <v>44771</v>
      </c>
      <c r="K2809" s="3">
        <v>44569</v>
      </c>
      <c r="M2809" s="8" t="str">
        <f>IFERROR(IF(I2809="Booked",VLOOKUP(K2809,'FIN CAL LOOKUP'!$A:$J,7,1),IF(I2809="Complete",VLOOKUP(J2809,'FIN CAL LOOKUP'!$A:$J,7,1),VLOOKUP(D2809,'FIN CAL LOOKUP'!$A:$J,7,1))),"Not Applicable")</f>
        <v>AUG, FY23</v>
      </c>
      <c r="N2809" s="8" t="str">
        <f>IFERROR(IF(I2809="Booked",VLOOKUP(K2809,'FIN CAL LOOKUP'!$A:$J,10,1),IF(I2809="Complete",VLOOKUP(J2809,'FIN CAL LOOKUP'!$A:$J,10,1),VLOOKUP(D2809,'FIN CAL LOOKUP'!$A:$J,10,1))),"Not Applicable")</f>
        <v>Q1, FY23</v>
      </c>
    </row>
    <row r="2810" spans="1:14" x14ac:dyDescent="0.25">
      <c r="A2810" t="s">
        <v>41</v>
      </c>
      <c r="B2810" t="s">
        <v>223</v>
      </c>
      <c r="C2810" t="s">
        <v>14</v>
      </c>
      <c r="D2810" s="3">
        <v>44565</v>
      </c>
      <c r="E2810" t="s">
        <v>257</v>
      </c>
      <c r="F2810" t="s">
        <v>697</v>
      </c>
      <c r="G2810" t="s">
        <v>226</v>
      </c>
      <c r="H2810" t="s">
        <v>192</v>
      </c>
      <c r="I2810" t="s">
        <v>17</v>
      </c>
      <c r="J2810" s="3">
        <v>44952</v>
      </c>
      <c r="K2810" s="3">
        <v>44837</v>
      </c>
      <c r="M2810" s="8" t="str">
        <f>IFERROR(IF(I2810="Booked",VLOOKUP(K2810,'FIN CAL LOOKUP'!$A:$J,7,1),IF(I2810="Complete",VLOOKUP(J2810,'FIN CAL LOOKUP'!$A:$J,7,1),VLOOKUP(D2810,'FIN CAL LOOKUP'!$A:$J,7,1))),"Not Applicable")</f>
        <v>FEB, FY23</v>
      </c>
      <c r="N2810" s="8" t="str">
        <f>IFERROR(IF(I2810="Booked",VLOOKUP(K2810,'FIN CAL LOOKUP'!$A:$J,10,1),IF(I2810="Complete",VLOOKUP(J2810,'FIN CAL LOOKUP'!$A:$J,10,1),VLOOKUP(D2810,'FIN CAL LOOKUP'!$A:$J,10,1))),"Not Applicable")</f>
        <v>Q3, FY23</v>
      </c>
    </row>
    <row r="2811" spans="1:14" x14ac:dyDescent="0.25">
      <c r="A2811" t="s">
        <v>41</v>
      </c>
      <c r="B2811" t="s">
        <v>223</v>
      </c>
      <c r="C2811" t="s">
        <v>14</v>
      </c>
      <c r="D2811" s="3">
        <v>44565</v>
      </c>
      <c r="E2811" t="s">
        <v>257</v>
      </c>
      <c r="F2811" t="s">
        <v>697</v>
      </c>
      <c r="G2811" t="s">
        <v>226</v>
      </c>
      <c r="H2811" t="s">
        <v>4</v>
      </c>
      <c r="I2811" t="s">
        <v>17</v>
      </c>
      <c r="J2811" s="3">
        <v>44952</v>
      </c>
      <c r="K2811" s="3">
        <v>44824</v>
      </c>
      <c r="M2811" s="8" t="str">
        <f>IFERROR(IF(I2811="Booked",VLOOKUP(K2811,'FIN CAL LOOKUP'!$A:$J,7,1),IF(I2811="Complete",VLOOKUP(J2811,'FIN CAL LOOKUP'!$A:$J,7,1),VLOOKUP(D2811,'FIN CAL LOOKUP'!$A:$J,7,1))),"Not Applicable")</f>
        <v>FEB, FY23</v>
      </c>
      <c r="N2811" s="8" t="str">
        <f>IFERROR(IF(I2811="Booked",VLOOKUP(K2811,'FIN CAL LOOKUP'!$A:$J,10,1),IF(I2811="Complete",VLOOKUP(J2811,'FIN CAL LOOKUP'!$A:$J,10,1),VLOOKUP(D2811,'FIN CAL LOOKUP'!$A:$J,10,1))),"Not Applicable")</f>
        <v>Q3, FY23</v>
      </c>
    </row>
    <row r="2812" spans="1:14" x14ac:dyDescent="0.25">
      <c r="A2812" t="s">
        <v>41</v>
      </c>
      <c r="B2812" t="s">
        <v>223</v>
      </c>
      <c r="C2812" t="s">
        <v>14</v>
      </c>
      <c r="D2812" s="3">
        <v>44565</v>
      </c>
      <c r="E2812" t="s">
        <v>257</v>
      </c>
      <c r="F2812" t="s">
        <v>697</v>
      </c>
      <c r="G2812" t="s">
        <v>226</v>
      </c>
      <c r="H2812" t="s">
        <v>4</v>
      </c>
      <c r="I2812" t="s">
        <v>17</v>
      </c>
      <c r="J2812" s="3">
        <v>45334</v>
      </c>
      <c r="K2812" s="3">
        <v>45129</v>
      </c>
      <c r="M2812" s="8" t="str">
        <f>IFERROR(IF(I2812="Booked",VLOOKUP(K2812,'FIN CAL LOOKUP'!$A:$J,7,1),IF(I2812="Complete",VLOOKUP(J2812,'FIN CAL LOOKUP'!$A:$J,7,1),VLOOKUP(D2812,'FIN CAL LOOKUP'!$A:$J,7,1))),"Not Applicable")</f>
        <v>FEB, FY24</v>
      </c>
      <c r="N2812" s="8" t="str">
        <f>IFERROR(IF(I2812="Booked",VLOOKUP(K2812,'FIN CAL LOOKUP'!$A:$J,10,1),IF(I2812="Complete",VLOOKUP(J2812,'FIN CAL LOOKUP'!$A:$J,10,1),VLOOKUP(D2812,'FIN CAL LOOKUP'!$A:$J,10,1))),"Not Applicable")</f>
        <v>Q3, FY24</v>
      </c>
    </row>
    <row r="2813" spans="1:14" x14ac:dyDescent="0.25">
      <c r="A2813" t="s">
        <v>41</v>
      </c>
      <c r="B2813" t="s">
        <v>223</v>
      </c>
      <c r="C2813" t="s">
        <v>14</v>
      </c>
      <c r="D2813" s="3">
        <v>44565</v>
      </c>
      <c r="E2813" t="s">
        <v>257</v>
      </c>
      <c r="F2813" t="s">
        <v>697</v>
      </c>
      <c r="G2813" t="s">
        <v>226</v>
      </c>
      <c r="H2813" t="s">
        <v>7</v>
      </c>
      <c r="I2813" t="s">
        <v>17</v>
      </c>
      <c r="J2813" s="3">
        <v>44952</v>
      </c>
      <c r="K2813" s="3">
        <v>44824</v>
      </c>
      <c r="M2813" s="8" t="str">
        <f>IFERROR(IF(I2813="Booked",VLOOKUP(K2813,'FIN CAL LOOKUP'!$A:$J,7,1),IF(I2813="Complete",VLOOKUP(J2813,'FIN CAL LOOKUP'!$A:$J,7,1),VLOOKUP(D2813,'FIN CAL LOOKUP'!$A:$J,7,1))),"Not Applicable")</f>
        <v>FEB, FY23</v>
      </c>
      <c r="N2813" s="8" t="str">
        <f>IFERROR(IF(I2813="Booked",VLOOKUP(K2813,'FIN CAL LOOKUP'!$A:$J,10,1),IF(I2813="Complete",VLOOKUP(J2813,'FIN CAL LOOKUP'!$A:$J,10,1),VLOOKUP(D2813,'FIN CAL LOOKUP'!$A:$J,10,1))),"Not Applicable")</f>
        <v>Q3, FY23</v>
      </c>
    </row>
    <row r="2814" spans="1:14" x14ac:dyDescent="0.25">
      <c r="A2814" t="s">
        <v>41</v>
      </c>
      <c r="B2814" t="s">
        <v>223</v>
      </c>
      <c r="C2814" t="s">
        <v>14</v>
      </c>
      <c r="D2814" s="3">
        <v>44565</v>
      </c>
      <c r="E2814" t="s">
        <v>257</v>
      </c>
      <c r="F2814" t="s">
        <v>697</v>
      </c>
      <c r="G2814" t="s">
        <v>226</v>
      </c>
      <c r="H2814" t="s">
        <v>7</v>
      </c>
      <c r="I2814" t="s">
        <v>17</v>
      </c>
      <c r="J2814" s="3">
        <v>45334</v>
      </c>
      <c r="K2814" s="3">
        <v>45129</v>
      </c>
      <c r="M2814" s="8" t="str">
        <f>IFERROR(IF(I2814="Booked",VLOOKUP(K2814,'FIN CAL LOOKUP'!$A:$J,7,1),IF(I2814="Complete",VLOOKUP(J2814,'FIN CAL LOOKUP'!$A:$J,7,1),VLOOKUP(D2814,'FIN CAL LOOKUP'!$A:$J,7,1))),"Not Applicable")</f>
        <v>FEB, FY24</v>
      </c>
      <c r="N2814" s="8" t="str">
        <f>IFERROR(IF(I2814="Booked",VLOOKUP(K2814,'FIN CAL LOOKUP'!$A:$J,10,1),IF(I2814="Complete",VLOOKUP(J2814,'FIN CAL LOOKUP'!$A:$J,10,1),VLOOKUP(D2814,'FIN CAL LOOKUP'!$A:$J,10,1))),"Not Applicable")</f>
        <v>Q3, FY24</v>
      </c>
    </row>
    <row r="2815" spans="1:14" x14ac:dyDescent="0.25">
      <c r="A2815" t="s">
        <v>41</v>
      </c>
      <c r="B2815" t="s">
        <v>223</v>
      </c>
      <c r="C2815" t="s">
        <v>14</v>
      </c>
      <c r="D2815" s="3">
        <v>44565</v>
      </c>
      <c r="E2815" t="s">
        <v>257</v>
      </c>
      <c r="F2815" t="s">
        <v>697</v>
      </c>
      <c r="G2815" t="s">
        <v>226</v>
      </c>
      <c r="H2815" t="s">
        <v>1366</v>
      </c>
      <c r="I2815" t="s">
        <v>5</v>
      </c>
      <c r="J2815" s="3"/>
      <c r="K2815" s="3">
        <v>45351</v>
      </c>
      <c r="M2815" s="8" t="str">
        <f>IFERROR(IF(I2815="Booked",VLOOKUP(K2815,'FIN CAL LOOKUP'!$A:$J,7,1),IF(I2815="Complete",VLOOKUP(J2815,'FIN CAL LOOKUP'!$A:$J,7,1),VLOOKUP(D2815,'FIN CAL LOOKUP'!$A:$J,7,1))),"Not Applicable")</f>
        <v>MAR, FY24</v>
      </c>
      <c r="N2815" s="8" t="str">
        <f>IFERROR(IF(I2815="Booked",VLOOKUP(K2815,'FIN CAL LOOKUP'!$A:$J,10,1),IF(I2815="Complete",VLOOKUP(J2815,'FIN CAL LOOKUP'!$A:$J,10,1),VLOOKUP(D2815,'FIN CAL LOOKUP'!$A:$J,10,1))),"Not Applicable")</f>
        <v>Q3, FY24</v>
      </c>
    </row>
    <row r="2816" spans="1:14" x14ac:dyDescent="0.25">
      <c r="A2816" t="s">
        <v>41</v>
      </c>
      <c r="B2816" t="s">
        <v>223</v>
      </c>
      <c r="C2816" t="s">
        <v>14</v>
      </c>
      <c r="D2816" s="3">
        <v>44565</v>
      </c>
      <c r="E2816" t="s">
        <v>257</v>
      </c>
      <c r="F2816" t="s">
        <v>697</v>
      </c>
      <c r="G2816" t="s">
        <v>226</v>
      </c>
      <c r="H2816" t="s">
        <v>1367</v>
      </c>
      <c r="I2816" t="s">
        <v>5</v>
      </c>
      <c r="J2816" s="3"/>
      <c r="K2816" s="3">
        <v>45351</v>
      </c>
      <c r="M2816" s="8" t="str">
        <f>IFERROR(IF(I2816="Booked",VLOOKUP(K2816,'FIN CAL LOOKUP'!$A:$J,7,1),IF(I2816="Complete",VLOOKUP(J2816,'FIN CAL LOOKUP'!$A:$J,7,1),VLOOKUP(D2816,'FIN CAL LOOKUP'!$A:$J,7,1))),"Not Applicable")</f>
        <v>MAR, FY24</v>
      </c>
      <c r="N2816" s="8" t="str">
        <f>IFERROR(IF(I2816="Booked",VLOOKUP(K2816,'FIN CAL LOOKUP'!$A:$J,10,1),IF(I2816="Complete",VLOOKUP(J2816,'FIN CAL LOOKUP'!$A:$J,10,1),VLOOKUP(D2816,'FIN CAL LOOKUP'!$A:$J,10,1))),"Not Applicable")</f>
        <v>Q3, FY24</v>
      </c>
    </row>
    <row r="2817" spans="1:14" x14ac:dyDescent="0.25">
      <c r="A2817" t="s">
        <v>41</v>
      </c>
      <c r="B2817" t="s">
        <v>223</v>
      </c>
      <c r="C2817" t="s">
        <v>14</v>
      </c>
      <c r="D2817" s="3">
        <v>44565</v>
      </c>
      <c r="E2817" t="s">
        <v>257</v>
      </c>
      <c r="F2817" t="s">
        <v>697</v>
      </c>
      <c r="G2817" t="s">
        <v>226</v>
      </c>
      <c r="H2817" t="s">
        <v>1368</v>
      </c>
      <c r="I2817" t="s">
        <v>5</v>
      </c>
      <c r="J2817" s="3"/>
      <c r="K2817" s="3">
        <v>45351</v>
      </c>
      <c r="M2817" s="8" t="str">
        <f>IFERROR(IF(I2817="Booked",VLOOKUP(K2817,'FIN CAL LOOKUP'!$A:$J,7,1),IF(I2817="Complete",VLOOKUP(J2817,'FIN CAL LOOKUP'!$A:$J,7,1),VLOOKUP(D2817,'FIN CAL LOOKUP'!$A:$J,7,1))),"Not Applicable")</f>
        <v>MAR, FY24</v>
      </c>
      <c r="N2817" s="8" t="str">
        <f>IFERROR(IF(I2817="Booked",VLOOKUP(K2817,'FIN CAL LOOKUP'!$A:$J,10,1),IF(I2817="Complete",VLOOKUP(J2817,'FIN CAL LOOKUP'!$A:$J,10,1),VLOOKUP(D2817,'FIN CAL LOOKUP'!$A:$J,10,1))),"Not Applicable")</f>
        <v>Q3, FY24</v>
      </c>
    </row>
    <row r="2818" spans="1:14" x14ac:dyDescent="0.25">
      <c r="A2818" t="s">
        <v>41</v>
      </c>
      <c r="B2818" t="s">
        <v>223</v>
      </c>
      <c r="C2818" t="s">
        <v>14</v>
      </c>
      <c r="D2818" s="3">
        <v>44565</v>
      </c>
      <c r="E2818" t="s">
        <v>257</v>
      </c>
      <c r="F2818" t="s">
        <v>697</v>
      </c>
      <c r="G2818" t="s">
        <v>226</v>
      </c>
      <c r="H2818" t="s">
        <v>1369</v>
      </c>
      <c r="I2818" t="s">
        <v>5</v>
      </c>
      <c r="J2818" s="3"/>
      <c r="K2818" s="3">
        <v>45351</v>
      </c>
      <c r="M2818" s="8" t="str">
        <f>IFERROR(IF(I2818="Booked",VLOOKUP(K2818,'FIN CAL LOOKUP'!$A:$J,7,1),IF(I2818="Complete",VLOOKUP(J2818,'FIN CAL LOOKUP'!$A:$J,7,1),VLOOKUP(D2818,'FIN CAL LOOKUP'!$A:$J,7,1))),"Not Applicable")</f>
        <v>MAR, FY24</v>
      </c>
      <c r="N2818" s="8" t="str">
        <f>IFERROR(IF(I2818="Booked",VLOOKUP(K2818,'FIN CAL LOOKUP'!$A:$J,10,1),IF(I2818="Complete",VLOOKUP(J2818,'FIN CAL LOOKUP'!$A:$J,10,1),VLOOKUP(D2818,'FIN CAL LOOKUP'!$A:$J,10,1))),"Not Applicable")</f>
        <v>Q3, FY24</v>
      </c>
    </row>
    <row r="2819" spans="1:14" x14ac:dyDescent="0.25">
      <c r="A2819" t="s">
        <v>41</v>
      </c>
      <c r="B2819" t="s">
        <v>223</v>
      </c>
      <c r="C2819" t="s">
        <v>14</v>
      </c>
      <c r="D2819" s="3">
        <v>44565</v>
      </c>
      <c r="E2819" t="s">
        <v>257</v>
      </c>
      <c r="F2819" t="s">
        <v>697</v>
      </c>
      <c r="G2819" t="s">
        <v>226</v>
      </c>
      <c r="H2819" t="s">
        <v>1370</v>
      </c>
      <c r="I2819" t="s">
        <v>5</v>
      </c>
      <c r="J2819" s="3"/>
      <c r="K2819" s="3">
        <v>45351</v>
      </c>
      <c r="M2819" s="8" t="str">
        <f>IFERROR(IF(I2819="Booked",VLOOKUP(K2819,'FIN CAL LOOKUP'!$A:$J,7,1),IF(I2819="Complete",VLOOKUP(J2819,'FIN CAL LOOKUP'!$A:$J,7,1),VLOOKUP(D2819,'FIN CAL LOOKUP'!$A:$J,7,1))),"Not Applicable")</f>
        <v>MAR, FY24</v>
      </c>
      <c r="N2819" s="8" t="str">
        <f>IFERROR(IF(I2819="Booked",VLOOKUP(K2819,'FIN CAL LOOKUP'!$A:$J,10,1),IF(I2819="Complete",VLOOKUP(J2819,'FIN CAL LOOKUP'!$A:$J,10,1),VLOOKUP(D2819,'FIN CAL LOOKUP'!$A:$J,10,1))),"Not Applicable")</f>
        <v>Q3, FY24</v>
      </c>
    </row>
    <row r="2820" spans="1:14" x14ac:dyDescent="0.25">
      <c r="A2820" t="s">
        <v>41</v>
      </c>
      <c r="B2820" t="s">
        <v>223</v>
      </c>
      <c r="C2820" t="s">
        <v>14</v>
      </c>
      <c r="D2820" s="3">
        <v>44565</v>
      </c>
      <c r="E2820" t="s">
        <v>257</v>
      </c>
      <c r="F2820" t="s">
        <v>697</v>
      </c>
      <c r="G2820" t="s">
        <v>226</v>
      </c>
      <c r="H2820" t="s">
        <v>8</v>
      </c>
      <c r="I2820" t="s">
        <v>17</v>
      </c>
      <c r="J2820" s="3">
        <v>44769</v>
      </c>
      <c r="K2820" s="3">
        <v>44635</v>
      </c>
      <c r="M2820" s="8" t="str">
        <f>IFERROR(IF(I2820="Booked",VLOOKUP(K2820,'FIN CAL LOOKUP'!$A:$J,7,1),IF(I2820="Complete",VLOOKUP(J2820,'FIN CAL LOOKUP'!$A:$J,7,1),VLOOKUP(D2820,'FIN CAL LOOKUP'!$A:$J,7,1))),"Not Applicable")</f>
        <v>AUG, FY23</v>
      </c>
      <c r="N2820" s="8" t="str">
        <f>IFERROR(IF(I2820="Booked",VLOOKUP(K2820,'FIN CAL LOOKUP'!$A:$J,10,1),IF(I2820="Complete",VLOOKUP(J2820,'FIN CAL LOOKUP'!$A:$J,10,1),VLOOKUP(D2820,'FIN CAL LOOKUP'!$A:$J,10,1))),"Not Applicable")</f>
        <v>Q1, FY23</v>
      </c>
    </row>
    <row r="2821" spans="1:14" x14ac:dyDescent="0.25">
      <c r="A2821" t="s">
        <v>41</v>
      </c>
      <c r="B2821" t="s">
        <v>223</v>
      </c>
      <c r="C2821" t="s">
        <v>14</v>
      </c>
      <c r="D2821" s="3">
        <v>44565</v>
      </c>
      <c r="E2821" t="s">
        <v>257</v>
      </c>
      <c r="F2821" t="s">
        <v>697</v>
      </c>
      <c r="G2821" t="s">
        <v>226</v>
      </c>
      <c r="H2821" t="s">
        <v>9</v>
      </c>
      <c r="I2821" t="s">
        <v>17</v>
      </c>
      <c r="J2821" s="3">
        <v>44769</v>
      </c>
      <c r="K2821" s="3">
        <v>44735</v>
      </c>
      <c r="M2821" s="8" t="str">
        <f>IFERROR(IF(I2821="Booked",VLOOKUP(K2821,'FIN CAL LOOKUP'!$A:$J,7,1),IF(I2821="Complete",VLOOKUP(J2821,'FIN CAL LOOKUP'!$A:$J,7,1),VLOOKUP(D2821,'FIN CAL LOOKUP'!$A:$J,7,1))),"Not Applicable")</f>
        <v>AUG, FY23</v>
      </c>
      <c r="N2821" s="8" t="str">
        <f>IFERROR(IF(I2821="Booked",VLOOKUP(K2821,'FIN CAL LOOKUP'!$A:$J,10,1),IF(I2821="Complete",VLOOKUP(J2821,'FIN CAL LOOKUP'!$A:$J,10,1),VLOOKUP(D2821,'FIN CAL LOOKUP'!$A:$J,10,1))),"Not Applicable")</f>
        <v>Q1, FY23</v>
      </c>
    </row>
    <row r="2822" spans="1:14" x14ac:dyDescent="0.25">
      <c r="A2822" t="s">
        <v>41</v>
      </c>
      <c r="B2822" t="s">
        <v>223</v>
      </c>
      <c r="C2822" t="s">
        <v>14</v>
      </c>
      <c r="D2822" s="3">
        <v>44565</v>
      </c>
      <c r="E2822" t="s">
        <v>257</v>
      </c>
      <c r="F2822" t="s">
        <v>697</v>
      </c>
      <c r="G2822" t="s">
        <v>226</v>
      </c>
      <c r="H2822" t="s">
        <v>9</v>
      </c>
      <c r="I2822" t="s">
        <v>17</v>
      </c>
      <c r="J2822" s="3">
        <v>44952</v>
      </c>
      <c r="K2822" s="3">
        <v>44774</v>
      </c>
      <c r="M2822" s="8" t="str">
        <f>IFERROR(IF(I2822="Booked",VLOOKUP(K2822,'FIN CAL LOOKUP'!$A:$J,7,1),IF(I2822="Complete",VLOOKUP(J2822,'FIN CAL LOOKUP'!$A:$J,7,1),VLOOKUP(D2822,'FIN CAL LOOKUP'!$A:$J,7,1))),"Not Applicable")</f>
        <v>FEB, FY23</v>
      </c>
      <c r="N2822" s="8" t="str">
        <f>IFERROR(IF(I2822="Booked",VLOOKUP(K2822,'FIN CAL LOOKUP'!$A:$J,10,1),IF(I2822="Complete",VLOOKUP(J2822,'FIN CAL LOOKUP'!$A:$J,10,1),VLOOKUP(D2822,'FIN CAL LOOKUP'!$A:$J,10,1))),"Not Applicable")</f>
        <v>Q3, FY23</v>
      </c>
    </row>
    <row r="2823" spans="1:14" x14ac:dyDescent="0.25">
      <c r="A2823" t="s">
        <v>41</v>
      </c>
      <c r="B2823" t="s">
        <v>223</v>
      </c>
      <c r="C2823" t="s">
        <v>14</v>
      </c>
      <c r="D2823" s="3">
        <v>44565</v>
      </c>
      <c r="E2823" t="s">
        <v>257</v>
      </c>
      <c r="F2823" t="s">
        <v>697</v>
      </c>
      <c r="G2823" t="s">
        <v>226</v>
      </c>
      <c r="H2823" t="s">
        <v>10</v>
      </c>
      <c r="I2823" t="s">
        <v>17</v>
      </c>
      <c r="J2823" s="3">
        <v>44952</v>
      </c>
      <c r="K2823" s="3">
        <v>44541</v>
      </c>
      <c r="M2823" s="8" t="str">
        <f>IFERROR(IF(I2823="Booked",VLOOKUP(K2823,'FIN CAL LOOKUP'!$A:$J,7,1),IF(I2823="Complete",VLOOKUP(J2823,'FIN CAL LOOKUP'!$A:$J,7,1),VLOOKUP(D2823,'FIN CAL LOOKUP'!$A:$J,7,1))),"Not Applicable")</f>
        <v>FEB, FY23</v>
      </c>
      <c r="N2823" s="8" t="str">
        <f>IFERROR(IF(I2823="Booked",VLOOKUP(K2823,'FIN CAL LOOKUP'!$A:$J,10,1),IF(I2823="Complete",VLOOKUP(J2823,'FIN CAL LOOKUP'!$A:$J,10,1),VLOOKUP(D2823,'FIN CAL LOOKUP'!$A:$J,10,1))),"Not Applicable")</f>
        <v>Q3, FY23</v>
      </c>
    </row>
    <row r="2824" spans="1:14" x14ac:dyDescent="0.25">
      <c r="A2824" t="s">
        <v>41</v>
      </c>
      <c r="B2824" t="s">
        <v>223</v>
      </c>
      <c r="C2824" t="s">
        <v>14</v>
      </c>
      <c r="D2824" s="3">
        <v>44565</v>
      </c>
      <c r="E2824" t="s">
        <v>257</v>
      </c>
      <c r="F2824" t="s">
        <v>697</v>
      </c>
      <c r="G2824" t="s">
        <v>226</v>
      </c>
      <c r="H2824" t="s">
        <v>11</v>
      </c>
      <c r="I2824" t="s">
        <v>17</v>
      </c>
      <c r="J2824" s="3">
        <v>44769</v>
      </c>
      <c r="K2824" s="3">
        <v>44541</v>
      </c>
      <c r="M2824" s="8" t="str">
        <f>IFERROR(IF(I2824="Booked",VLOOKUP(K2824,'FIN CAL LOOKUP'!$A:$J,7,1),IF(I2824="Complete",VLOOKUP(J2824,'FIN CAL LOOKUP'!$A:$J,7,1),VLOOKUP(D2824,'FIN CAL LOOKUP'!$A:$J,7,1))),"Not Applicable")</f>
        <v>AUG, FY23</v>
      </c>
      <c r="N2824" s="8" t="str">
        <f>IFERROR(IF(I2824="Booked",VLOOKUP(K2824,'FIN CAL LOOKUP'!$A:$J,10,1),IF(I2824="Complete",VLOOKUP(J2824,'FIN CAL LOOKUP'!$A:$J,10,1),VLOOKUP(D2824,'FIN CAL LOOKUP'!$A:$J,10,1))),"Not Applicable")</f>
        <v>Q1, FY23</v>
      </c>
    </row>
    <row r="2825" spans="1:14" x14ac:dyDescent="0.25">
      <c r="A2825" t="s">
        <v>24</v>
      </c>
      <c r="C2825" t="s">
        <v>16</v>
      </c>
      <c r="D2825" s="3">
        <v>44543</v>
      </c>
      <c r="E2825" t="s">
        <v>698</v>
      </c>
      <c r="F2825" t="s">
        <v>699</v>
      </c>
      <c r="G2825" t="s">
        <v>700</v>
      </c>
      <c r="H2825" t="s">
        <v>4</v>
      </c>
      <c r="I2825" t="s">
        <v>17</v>
      </c>
      <c r="J2825" s="3">
        <v>45728</v>
      </c>
      <c r="K2825" s="3">
        <v>44824</v>
      </c>
      <c r="M2825" s="8" t="str">
        <f>IFERROR(IF(I2825="Booked",VLOOKUP(K2825,'FIN CAL LOOKUP'!$A:$J,7,1),IF(I2825="Complete",VLOOKUP(J2825,'FIN CAL LOOKUP'!$A:$J,7,1),VLOOKUP(D2825,'FIN CAL LOOKUP'!$A:$J,7,1))),"Not Applicable")</f>
        <v>MAR, FY25</v>
      </c>
      <c r="N2825" s="8" t="str">
        <f>IFERROR(IF(I2825="Booked",VLOOKUP(K2825,'FIN CAL LOOKUP'!$A:$J,10,1),IF(I2825="Complete",VLOOKUP(J2825,'FIN CAL LOOKUP'!$A:$J,10,1),VLOOKUP(D2825,'FIN CAL LOOKUP'!$A:$J,10,1))),"Not Applicable")</f>
        <v>Q3, FY25</v>
      </c>
    </row>
    <row r="2826" spans="1:14" x14ac:dyDescent="0.25">
      <c r="A2826" t="s">
        <v>24</v>
      </c>
      <c r="C2826" t="s">
        <v>16</v>
      </c>
      <c r="D2826" s="3">
        <v>44543</v>
      </c>
      <c r="E2826" t="s">
        <v>698</v>
      </c>
      <c r="F2826" t="s">
        <v>699</v>
      </c>
      <c r="G2826" t="s">
        <v>700</v>
      </c>
      <c r="H2826" t="s">
        <v>7</v>
      </c>
      <c r="I2826" t="s">
        <v>17</v>
      </c>
      <c r="J2826" s="3">
        <v>45728</v>
      </c>
      <c r="K2826" s="3">
        <v>44824</v>
      </c>
      <c r="M2826" s="8" t="str">
        <f>IFERROR(IF(I2826="Booked",VLOOKUP(K2826,'FIN CAL LOOKUP'!$A:$J,7,1),IF(I2826="Complete",VLOOKUP(J2826,'FIN CAL LOOKUP'!$A:$J,7,1),VLOOKUP(D2826,'FIN CAL LOOKUP'!$A:$J,7,1))),"Not Applicable")</f>
        <v>MAR, FY25</v>
      </c>
      <c r="N2826" s="8" t="str">
        <f>IFERROR(IF(I2826="Booked",VLOOKUP(K2826,'FIN CAL LOOKUP'!$A:$J,10,1),IF(I2826="Complete",VLOOKUP(J2826,'FIN CAL LOOKUP'!$A:$J,10,1),VLOOKUP(D2826,'FIN CAL LOOKUP'!$A:$J,10,1))),"Not Applicable")</f>
        <v>Q3, FY25</v>
      </c>
    </row>
    <row r="2827" spans="1:14" x14ac:dyDescent="0.25">
      <c r="A2827" t="s">
        <v>24</v>
      </c>
      <c r="C2827" t="s">
        <v>16</v>
      </c>
      <c r="D2827" s="3">
        <v>44543</v>
      </c>
      <c r="E2827" t="s">
        <v>698</v>
      </c>
      <c r="F2827" t="s">
        <v>699</v>
      </c>
      <c r="G2827" t="s">
        <v>700</v>
      </c>
      <c r="H2827" t="s">
        <v>1366</v>
      </c>
      <c r="I2827" t="s">
        <v>5</v>
      </c>
      <c r="J2827" s="3"/>
      <c r="K2827" s="3">
        <v>45351</v>
      </c>
      <c r="M2827" s="8" t="str">
        <f>IFERROR(IF(I2827="Booked",VLOOKUP(K2827,'FIN CAL LOOKUP'!$A:$J,7,1),IF(I2827="Complete",VLOOKUP(J2827,'FIN CAL LOOKUP'!$A:$J,7,1),VLOOKUP(D2827,'FIN CAL LOOKUP'!$A:$J,7,1))),"Not Applicable")</f>
        <v>MAR, FY24</v>
      </c>
      <c r="N2827" s="8" t="str">
        <f>IFERROR(IF(I2827="Booked",VLOOKUP(K2827,'FIN CAL LOOKUP'!$A:$J,10,1),IF(I2827="Complete",VLOOKUP(J2827,'FIN CAL LOOKUP'!$A:$J,10,1),VLOOKUP(D2827,'FIN CAL LOOKUP'!$A:$J,10,1))),"Not Applicable")</f>
        <v>Q3, FY24</v>
      </c>
    </row>
    <row r="2828" spans="1:14" x14ac:dyDescent="0.25">
      <c r="A2828" t="s">
        <v>24</v>
      </c>
      <c r="C2828" t="s">
        <v>16</v>
      </c>
      <c r="D2828" s="3">
        <v>44543</v>
      </c>
      <c r="E2828" t="s">
        <v>698</v>
      </c>
      <c r="F2828" t="s">
        <v>699</v>
      </c>
      <c r="G2828" t="s">
        <v>700</v>
      </c>
      <c r="H2828" t="s">
        <v>1367</v>
      </c>
      <c r="I2828" t="s">
        <v>5</v>
      </c>
      <c r="J2828" s="3"/>
      <c r="K2828" s="3">
        <v>45351</v>
      </c>
      <c r="M2828" s="8" t="str">
        <f>IFERROR(IF(I2828="Booked",VLOOKUP(K2828,'FIN CAL LOOKUP'!$A:$J,7,1),IF(I2828="Complete",VLOOKUP(J2828,'FIN CAL LOOKUP'!$A:$J,7,1),VLOOKUP(D2828,'FIN CAL LOOKUP'!$A:$J,7,1))),"Not Applicable")</f>
        <v>MAR, FY24</v>
      </c>
      <c r="N2828" s="8" t="str">
        <f>IFERROR(IF(I2828="Booked",VLOOKUP(K2828,'FIN CAL LOOKUP'!$A:$J,10,1),IF(I2828="Complete",VLOOKUP(J2828,'FIN CAL LOOKUP'!$A:$J,10,1),VLOOKUP(D2828,'FIN CAL LOOKUP'!$A:$J,10,1))),"Not Applicable")</f>
        <v>Q3, FY24</v>
      </c>
    </row>
    <row r="2829" spans="1:14" x14ac:dyDescent="0.25">
      <c r="A2829" t="s">
        <v>24</v>
      </c>
      <c r="C2829" t="s">
        <v>16</v>
      </c>
      <c r="D2829" s="3">
        <v>44543</v>
      </c>
      <c r="E2829" t="s">
        <v>698</v>
      </c>
      <c r="F2829" t="s">
        <v>699</v>
      </c>
      <c r="G2829" t="s">
        <v>700</v>
      </c>
      <c r="H2829" t="s">
        <v>1368</v>
      </c>
      <c r="I2829" t="s">
        <v>5</v>
      </c>
      <c r="J2829" s="3"/>
      <c r="K2829" s="3">
        <v>45351</v>
      </c>
      <c r="M2829" s="8" t="str">
        <f>IFERROR(IF(I2829="Booked",VLOOKUP(K2829,'FIN CAL LOOKUP'!$A:$J,7,1),IF(I2829="Complete",VLOOKUP(J2829,'FIN CAL LOOKUP'!$A:$J,7,1),VLOOKUP(D2829,'FIN CAL LOOKUP'!$A:$J,7,1))),"Not Applicable")</f>
        <v>MAR, FY24</v>
      </c>
      <c r="N2829" s="8" t="str">
        <f>IFERROR(IF(I2829="Booked",VLOOKUP(K2829,'FIN CAL LOOKUP'!$A:$J,10,1),IF(I2829="Complete",VLOOKUP(J2829,'FIN CAL LOOKUP'!$A:$J,10,1),VLOOKUP(D2829,'FIN CAL LOOKUP'!$A:$J,10,1))),"Not Applicable")</f>
        <v>Q3, FY24</v>
      </c>
    </row>
    <row r="2830" spans="1:14" x14ac:dyDescent="0.25">
      <c r="A2830" t="s">
        <v>24</v>
      </c>
      <c r="C2830" t="s">
        <v>16</v>
      </c>
      <c r="D2830" s="3">
        <v>44543</v>
      </c>
      <c r="E2830" t="s">
        <v>698</v>
      </c>
      <c r="F2830" t="s">
        <v>699</v>
      </c>
      <c r="G2830" t="s">
        <v>700</v>
      </c>
      <c r="H2830" t="s">
        <v>1369</v>
      </c>
      <c r="I2830" t="s">
        <v>5</v>
      </c>
      <c r="J2830" s="3"/>
      <c r="K2830" s="3">
        <v>45351</v>
      </c>
      <c r="M2830" s="8" t="str">
        <f>IFERROR(IF(I2830="Booked",VLOOKUP(K2830,'FIN CAL LOOKUP'!$A:$J,7,1),IF(I2830="Complete",VLOOKUP(J2830,'FIN CAL LOOKUP'!$A:$J,7,1),VLOOKUP(D2830,'FIN CAL LOOKUP'!$A:$J,7,1))),"Not Applicable")</f>
        <v>MAR, FY24</v>
      </c>
      <c r="N2830" s="8" t="str">
        <f>IFERROR(IF(I2830="Booked",VLOOKUP(K2830,'FIN CAL LOOKUP'!$A:$J,10,1),IF(I2830="Complete",VLOOKUP(J2830,'FIN CAL LOOKUP'!$A:$J,10,1),VLOOKUP(D2830,'FIN CAL LOOKUP'!$A:$J,10,1))),"Not Applicable")</f>
        <v>Q3, FY24</v>
      </c>
    </row>
    <row r="2831" spans="1:14" x14ac:dyDescent="0.25">
      <c r="A2831" t="s">
        <v>24</v>
      </c>
      <c r="C2831" t="s">
        <v>16</v>
      </c>
      <c r="D2831" s="3">
        <v>44543</v>
      </c>
      <c r="E2831" t="s">
        <v>698</v>
      </c>
      <c r="F2831" t="s">
        <v>699</v>
      </c>
      <c r="G2831" t="s">
        <v>700</v>
      </c>
      <c r="H2831" t="s">
        <v>1370</v>
      </c>
      <c r="I2831" t="s">
        <v>5</v>
      </c>
      <c r="J2831" s="3"/>
      <c r="K2831" s="3">
        <v>45351</v>
      </c>
      <c r="M2831" s="8" t="str">
        <f>IFERROR(IF(I2831="Booked",VLOOKUP(K2831,'FIN CAL LOOKUP'!$A:$J,7,1),IF(I2831="Complete",VLOOKUP(J2831,'FIN CAL LOOKUP'!$A:$J,7,1),VLOOKUP(D2831,'FIN CAL LOOKUP'!$A:$J,7,1))),"Not Applicable")</f>
        <v>MAR, FY24</v>
      </c>
      <c r="N2831" s="8" t="str">
        <f>IFERROR(IF(I2831="Booked",VLOOKUP(K2831,'FIN CAL LOOKUP'!$A:$J,10,1),IF(I2831="Complete",VLOOKUP(J2831,'FIN CAL LOOKUP'!$A:$J,10,1),VLOOKUP(D2831,'FIN CAL LOOKUP'!$A:$J,10,1))),"Not Applicable")</f>
        <v>Q3, FY24</v>
      </c>
    </row>
    <row r="2832" spans="1:14" x14ac:dyDescent="0.25">
      <c r="A2832" t="s">
        <v>24</v>
      </c>
      <c r="C2832" t="s">
        <v>16</v>
      </c>
      <c r="D2832" s="3">
        <v>44543</v>
      </c>
      <c r="E2832" t="s">
        <v>698</v>
      </c>
      <c r="F2832" t="s">
        <v>699</v>
      </c>
      <c r="G2832" t="s">
        <v>700</v>
      </c>
      <c r="H2832" t="s">
        <v>8</v>
      </c>
      <c r="I2832" t="s">
        <v>17</v>
      </c>
      <c r="J2832" s="3">
        <v>45730</v>
      </c>
      <c r="K2832" s="3">
        <v>44635</v>
      </c>
      <c r="M2832" s="8" t="str">
        <f>IFERROR(IF(I2832="Booked",VLOOKUP(K2832,'FIN CAL LOOKUP'!$A:$J,7,1),IF(I2832="Complete",VLOOKUP(J2832,'FIN CAL LOOKUP'!$A:$J,7,1),VLOOKUP(D2832,'FIN CAL LOOKUP'!$A:$J,7,1))),"Not Applicable")</f>
        <v>MAR, FY25</v>
      </c>
      <c r="N2832" s="8" t="str">
        <f>IFERROR(IF(I2832="Booked",VLOOKUP(K2832,'FIN CAL LOOKUP'!$A:$J,10,1),IF(I2832="Complete",VLOOKUP(J2832,'FIN CAL LOOKUP'!$A:$J,10,1),VLOOKUP(D2832,'FIN CAL LOOKUP'!$A:$J,10,1))),"Not Applicable")</f>
        <v>Q3, FY25</v>
      </c>
    </row>
    <row r="2833" spans="1:14" x14ac:dyDescent="0.25">
      <c r="A2833" t="s">
        <v>24</v>
      </c>
      <c r="C2833" t="s">
        <v>16</v>
      </c>
      <c r="D2833" s="3">
        <v>44543</v>
      </c>
      <c r="E2833" t="s">
        <v>698</v>
      </c>
      <c r="F2833" t="s">
        <v>699</v>
      </c>
      <c r="G2833" t="s">
        <v>700</v>
      </c>
      <c r="H2833" t="s">
        <v>9</v>
      </c>
      <c r="I2833" t="s">
        <v>17</v>
      </c>
      <c r="J2833" s="3">
        <v>45730</v>
      </c>
      <c r="K2833" s="3">
        <v>44735</v>
      </c>
      <c r="M2833" s="8" t="str">
        <f>IFERROR(IF(I2833="Booked",VLOOKUP(K2833,'FIN CAL LOOKUP'!$A:$J,7,1),IF(I2833="Complete",VLOOKUP(J2833,'FIN CAL LOOKUP'!$A:$J,7,1),VLOOKUP(D2833,'FIN CAL LOOKUP'!$A:$J,7,1))),"Not Applicable")</f>
        <v>MAR, FY25</v>
      </c>
      <c r="N2833" s="8" t="str">
        <f>IFERROR(IF(I2833="Booked",VLOOKUP(K2833,'FIN CAL LOOKUP'!$A:$J,10,1),IF(I2833="Complete",VLOOKUP(J2833,'FIN CAL LOOKUP'!$A:$J,10,1),VLOOKUP(D2833,'FIN CAL LOOKUP'!$A:$J,10,1))),"Not Applicable")</f>
        <v>Q3, FY25</v>
      </c>
    </row>
    <row r="2834" spans="1:14" x14ac:dyDescent="0.25">
      <c r="A2834" t="s">
        <v>24</v>
      </c>
      <c r="C2834" t="s">
        <v>16</v>
      </c>
      <c r="D2834" s="3">
        <v>44543</v>
      </c>
      <c r="E2834" t="s">
        <v>698</v>
      </c>
      <c r="F2834" t="s">
        <v>699</v>
      </c>
      <c r="G2834" t="s">
        <v>700</v>
      </c>
      <c r="H2834" t="s">
        <v>10</v>
      </c>
      <c r="I2834" t="s">
        <v>17</v>
      </c>
      <c r="J2834" s="3">
        <v>44643</v>
      </c>
      <c r="K2834" s="3">
        <v>44517</v>
      </c>
      <c r="M2834" s="8" t="str">
        <f>IFERROR(IF(I2834="Booked",VLOOKUP(K2834,'FIN CAL LOOKUP'!$A:$J,7,1),IF(I2834="Complete",VLOOKUP(J2834,'FIN CAL LOOKUP'!$A:$J,7,1),VLOOKUP(D2834,'FIN CAL LOOKUP'!$A:$J,7,1))),"Not Applicable")</f>
        <v>MAR, FY22</v>
      </c>
      <c r="N2834" s="8" t="str">
        <f>IFERROR(IF(I2834="Booked",VLOOKUP(K2834,'FIN CAL LOOKUP'!$A:$J,10,1),IF(I2834="Complete",VLOOKUP(J2834,'FIN CAL LOOKUP'!$A:$J,10,1),VLOOKUP(D2834,'FIN CAL LOOKUP'!$A:$J,10,1))),"Not Applicable")</f>
        <v>Q3, FY22</v>
      </c>
    </row>
    <row r="2835" spans="1:14" x14ac:dyDescent="0.25">
      <c r="A2835" t="s">
        <v>24</v>
      </c>
      <c r="C2835" t="s">
        <v>16</v>
      </c>
      <c r="D2835" s="3">
        <v>44543</v>
      </c>
      <c r="E2835" t="s">
        <v>698</v>
      </c>
      <c r="F2835" t="s">
        <v>699</v>
      </c>
      <c r="G2835" t="s">
        <v>700</v>
      </c>
      <c r="H2835" t="s">
        <v>10</v>
      </c>
      <c r="I2835" t="s">
        <v>17</v>
      </c>
      <c r="J2835" s="3">
        <v>44817</v>
      </c>
      <c r="K2835" s="3">
        <v>44817</v>
      </c>
      <c r="M2835" s="8" t="str">
        <f>IFERROR(IF(I2835="Booked",VLOOKUP(K2835,'FIN CAL LOOKUP'!$A:$J,7,1),IF(I2835="Complete",VLOOKUP(J2835,'FIN CAL LOOKUP'!$A:$J,7,1),VLOOKUP(D2835,'FIN CAL LOOKUP'!$A:$J,7,1))),"Not Applicable")</f>
        <v>SEP, FY23</v>
      </c>
      <c r="N2835" s="8" t="str">
        <f>IFERROR(IF(I2835="Booked",VLOOKUP(K2835,'FIN CAL LOOKUP'!$A:$J,10,1),IF(I2835="Complete",VLOOKUP(J2835,'FIN CAL LOOKUP'!$A:$J,10,1),VLOOKUP(D2835,'FIN CAL LOOKUP'!$A:$J,10,1))),"Not Applicable")</f>
        <v>Q1, FY23</v>
      </c>
    </row>
    <row r="2836" spans="1:14" x14ac:dyDescent="0.25">
      <c r="A2836" t="s">
        <v>24</v>
      </c>
      <c r="C2836" t="s">
        <v>16</v>
      </c>
      <c r="D2836" s="3">
        <v>44543</v>
      </c>
      <c r="E2836" t="s">
        <v>698</v>
      </c>
      <c r="F2836" t="s">
        <v>699</v>
      </c>
      <c r="G2836" t="s">
        <v>700</v>
      </c>
      <c r="H2836" t="s">
        <v>11</v>
      </c>
      <c r="I2836" t="s">
        <v>17</v>
      </c>
      <c r="J2836" s="3">
        <v>44539</v>
      </c>
      <c r="K2836" s="3">
        <v>44517</v>
      </c>
      <c r="M2836" s="8" t="str">
        <f>IFERROR(IF(I2836="Booked",VLOOKUP(K2836,'FIN CAL LOOKUP'!$A:$J,7,1),IF(I2836="Complete",VLOOKUP(J2836,'FIN CAL LOOKUP'!$A:$J,7,1),VLOOKUP(D2836,'FIN CAL LOOKUP'!$A:$J,7,1))),"Not Applicable")</f>
        <v>DEC, FY22</v>
      </c>
      <c r="N2836" s="8" t="str">
        <f>IFERROR(IF(I2836="Booked",VLOOKUP(K2836,'FIN CAL LOOKUP'!$A:$J,10,1),IF(I2836="Complete",VLOOKUP(J2836,'FIN CAL LOOKUP'!$A:$J,10,1),VLOOKUP(D2836,'FIN CAL LOOKUP'!$A:$J,10,1))),"Not Applicable")</f>
        <v>Q2, FY22</v>
      </c>
    </row>
    <row r="2837" spans="1:14" x14ac:dyDescent="0.25">
      <c r="A2837" t="s">
        <v>12</v>
      </c>
      <c r="B2837" t="s">
        <v>51</v>
      </c>
      <c r="C2837" t="s">
        <v>52</v>
      </c>
      <c r="D2837" s="3">
        <v>44529</v>
      </c>
      <c r="E2837" t="s">
        <v>701</v>
      </c>
      <c r="F2837" t="s">
        <v>702</v>
      </c>
      <c r="G2837" t="s">
        <v>703</v>
      </c>
      <c r="H2837" t="s">
        <v>4</v>
      </c>
      <c r="I2837" t="s">
        <v>17</v>
      </c>
      <c r="J2837" s="3">
        <v>44929</v>
      </c>
      <c r="K2837" s="3">
        <v>44824</v>
      </c>
      <c r="M2837" s="8" t="str">
        <f>IFERROR(IF(I2837="Booked",VLOOKUP(K2837,'FIN CAL LOOKUP'!$A:$J,7,1),IF(I2837="Complete",VLOOKUP(J2837,'FIN CAL LOOKUP'!$A:$J,7,1),VLOOKUP(D2837,'FIN CAL LOOKUP'!$A:$J,7,1))),"Not Applicable")</f>
        <v>JAN, FY23</v>
      </c>
      <c r="N2837" s="8" t="str">
        <f>IFERROR(IF(I2837="Booked",VLOOKUP(K2837,'FIN CAL LOOKUP'!$A:$J,10,1),IF(I2837="Complete",VLOOKUP(J2837,'FIN CAL LOOKUP'!$A:$J,10,1),VLOOKUP(D2837,'FIN CAL LOOKUP'!$A:$J,10,1))),"Not Applicable")</f>
        <v>Q3, FY23</v>
      </c>
    </row>
    <row r="2838" spans="1:14" x14ac:dyDescent="0.25">
      <c r="A2838" t="s">
        <v>12</v>
      </c>
      <c r="B2838" t="s">
        <v>51</v>
      </c>
      <c r="C2838" t="s">
        <v>52</v>
      </c>
      <c r="D2838" s="3">
        <v>44529</v>
      </c>
      <c r="E2838" t="s">
        <v>701</v>
      </c>
      <c r="F2838" t="s">
        <v>702</v>
      </c>
      <c r="G2838" t="s">
        <v>703</v>
      </c>
      <c r="H2838" t="s">
        <v>7</v>
      </c>
      <c r="I2838" t="s">
        <v>17</v>
      </c>
      <c r="J2838" s="3">
        <v>44929</v>
      </c>
      <c r="K2838" s="3">
        <v>44824</v>
      </c>
      <c r="M2838" s="8" t="str">
        <f>IFERROR(IF(I2838="Booked",VLOOKUP(K2838,'FIN CAL LOOKUP'!$A:$J,7,1),IF(I2838="Complete",VLOOKUP(J2838,'FIN CAL LOOKUP'!$A:$J,7,1),VLOOKUP(D2838,'FIN CAL LOOKUP'!$A:$J,7,1))),"Not Applicable")</f>
        <v>JAN, FY23</v>
      </c>
      <c r="N2838" s="8" t="str">
        <f>IFERROR(IF(I2838="Booked",VLOOKUP(K2838,'FIN CAL LOOKUP'!$A:$J,10,1),IF(I2838="Complete",VLOOKUP(J2838,'FIN CAL LOOKUP'!$A:$J,10,1),VLOOKUP(D2838,'FIN CAL LOOKUP'!$A:$J,10,1))),"Not Applicable")</f>
        <v>Q3, FY23</v>
      </c>
    </row>
    <row r="2839" spans="1:14" x14ac:dyDescent="0.25">
      <c r="A2839" t="s">
        <v>12</v>
      </c>
      <c r="B2839" t="s">
        <v>51</v>
      </c>
      <c r="C2839" t="s">
        <v>52</v>
      </c>
      <c r="D2839" s="3">
        <v>44529</v>
      </c>
      <c r="E2839" t="s">
        <v>701</v>
      </c>
      <c r="F2839" t="s">
        <v>702</v>
      </c>
      <c r="G2839" t="s">
        <v>703</v>
      </c>
      <c r="H2839" t="s">
        <v>1366</v>
      </c>
      <c r="I2839" t="s">
        <v>5</v>
      </c>
      <c r="J2839" s="3"/>
      <c r="K2839" s="3">
        <v>45782</v>
      </c>
      <c r="M2839" s="8" t="str">
        <f>IFERROR(IF(I2839="Booked",VLOOKUP(K2839,'FIN CAL LOOKUP'!$A:$J,7,1),IF(I2839="Complete",VLOOKUP(J2839,'FIN CAL LOOKUP'!$A:$J,7,1),VLOOKUP(D2839,'FIN CAL LOOKUP'!$A:$J,7,1))),"Not Applicable")</f>
        <v>MAY, FY25</v>
      </c>
      <c r="N2839" s="8" t="str">
        <f>IFERROR(IF(I2839="Booked",VLOOKUP(K2839,'FIN CAL LOOKUP'!$A:$J,10,1),IF(I2839="Complete",VLOOKUP(J2839,'FIN CAL LOOKUP'!$A:$J,10,1),VLOOKUP(D2839,'FIN CAL LOOKUP'!$A:$J,10,1))),"Not Applicable")</f>
        <v>Q4, FY25</v>
      </c>
    </row>
    <row r="2840" spans="1:14" x14ac:dyDescent="0.25">
      <c r="A2840" t="s">
        <v>12</v>
      </c>
      <c r="B2840" t="s">
        <v>51</v>
      </c>
      <c r="C2840" t="s">
        <v>52</v>
      </c>
      <c r="D2840" s="3">
        <v>44529</v>
      </c>
      <c r="E2840" t="s">
        <v>701</v>
      </c>
      <c r="F2840" t="s">
        <v>702</v>
      </c>
      <c r="G2840" t="s">
        <v>703</v>
      </c>
      <c r="H2840" t="s">
        <v>1366</v>
      </c>
      <c r="I2840" t="s">
        <v>17</v>
      </c>
      <c r="J2840" s="3">
        <v>45461</v>
      </c>
      <c r="K2840" s="3">
        <v>45351</v>
      </c>
      <c r="M2840" s="8" t="str">
        <f>IFERROR(IF(I2840="Booked",VLOOKUP(K2840,'FIN CAL LOOKUP'!$A:$J,7,1),IF(I2840="Complete",VLOOKUP(J2840,'FIN CAL LOOKUP'!$A:$J,7,1),VLOOKUP(D2840,'FIN CAL LOOKUP'!$A:$J,7,1))),"Not Applicable")</f>
        <v>JUN, FY24</v>
      </c>
      <c r="N2840" s="8" t="str">
        <f>IFERROR(IF(I2840="Booked",VLOOKUP(K2840,'FIN CAL LOOKUP'!$A:$J,10,1),IF(I2840="Complete",VLOOKUP(J2840,'FIN CAL LOOKUP'!$A:$J,10,1),VLOOKUP(D2840,'FIN CAL LOOKUP'!$A:$J,10,1))),"Not Applicable")</f>
        <v>Q4, FY24</v>
      </c>
    </row>
    <row r="2841" spans="1:14" x14ac:dyDescent="0.25">
      <c r="A2841" t="s">
        <v>12</v>
      </c>
      <c r="B2841" t="s">
        <v>51</v>
      </c>
      <c r="C2841" t="s">
        <v>52</v>
      </c>
      <c r="D2841" s="3">
        <v>44529</v>
      </c>
      <c r="E2841" t="s">
        <v>701</v>
      </c>
      <c r="F2841" t="s">
        <v>702</v>
      </c>
      <c r="G2841" t="s">
        <v>703</v>
      </c>
      <c r="H2841" t="s">
        <v>1367</v>
      </c>
      <c r="I2841" t="s">
        <v>5</v>
      </c>
      <c r="J2841" s="3"/>
      <c r="K2841" s="3">
        <v>45782</v>
      </c>
      <c r="M2841" s="8" t="str">
        <f>IFERROR(IF(I2841="Booked",VLOOKUP(K2841,'FIN CAL LOOKUP'!$A:$J,7,1),IF(I2841="Complete",VLOOKUP(J2841,'FIN CAL LOOKUP'!$A:$J,7,1),VLOOKUP(D2841,'FIN CAL LOOKUP'!$A:$J,7,1))),"Not Applicable")</f>
        <v>MAY, FY25</v>
      </c>
      <c r="N2841" s="8" t="str">
        <f>IFERROR(IF(I2841="Booked",VLOOKUP(K2841,'FIN CAL LOOKUP'!$A:$J,10,1),IF(I2841="Complete",VLOOKUP(J2841,'FIN CAL LOOKUP'!$A:$J,10,1),VLOOKUP(D2841,'FIN CAL LOOKUP'!$A:$J,10,1))),"Not Applicable")</f>
        <v>Q4, FY25</v>
      </c>
    </row>
    <row r="2842" spans="1:14" x14ac:dyDescent="0.25">
      <c r="A2842" t="s">
        <v>12</v>
      </c>
      <c r="B2842" t="s">
        <v>51</v>
      </c>
      <c r="C2842" t="s">
        <v>52</v>
      </c>
      <c r="D2842" s="3">
        <v>44529</v>
      </c>
      <c r="E2842" t="s">
        <v>701</v>
      </c>
      <c r="F2842" t="s">
        <v>702</v>
      </c>
      <c r="G2842" t="s">
        <v>703</v>
      </c>
      <c r="H2842" t="s">
        <v>1367</v>
      </c>
      <c r="I2842" t="s">
        <v>17</v>
      </c>
      <c r="J2842" s="3">
        <v>45461</v>
      </c>
      <c r="K2842" s="3">
        <v>45351</v>
      </c>
      <c r="M2842" s="8" t="str">
        <f>IFERROR(IF(I2842="Booked",VLOOKUP(K2842,'FIN CAL LOOKUP'!$A:$J,7,1),IF(I2842="Complete",VLOOKUP(J2842,'FIN CAL LOOKUP'!$A:$J,7,1),VLOOKUP(D2842,'FIN CAL LOOKUP'!$A:$J,7,1))),"Not Applicable")</f>
        <v>JUN, FY24</v>
      </c>
      <c r="N2842" s="8" t="str">
        <f>IFERROR(IF(I2842="Booked",VLOOKUP(K2842,'FIN CAL LOOKUP'!$A:$J,10,1),IF(I2842="Complete",VLOOKUP(J2842,'FIN CAL LOOKUP'!$A:$J,10,1),VLOOKUP(D2842,'FIN CAL LOOKUP'!$A:$J,10,1))),"Not Applicable")</f>
        <v>Q4, FY24</v>
      </c>
    </row>
    <row r="2843" spans="1:14" x14ac:dyDescent="0.25">
      <c r="A2843" t="s">
        <v>12</v>
      </c>
      <c r="B2843" t="s">
        <v>51</v>
      </c>
      <c r="C2843" t="s">
        <v>52</v>
      </c>
      <c r="D2843" s="3">
        <v>44529</v>
      </c>
      <c r="E2843" t="s">
        <v>701</v>
      </c>
      <c r="F2843" t="s">
        <v>702</v>
      </c>
      <c r="G2843" t="s">
        <v>703</v>
      </c>
      <c r="H2843" t="s">
        <v>1368</v>
      </c>
      <c r="I2843" t="s">
        <v>5</v>
      </c>
      <c r="J2843" s="3"/>
      <c r="K2843" s="3">
        <v>45782</v>
      </c>
      <c r="M2843" s="8" t="str">
        <f>IFERROR(IF(I2843="Booked",VLOOKUP(K2843,'FIN CAL LOOKUP'!$A:$J,7,1),IF(I2843="Complete",VLOOKUP(J2843,'FIN CAL LOOKUP'!$A:$J,7,1),VLOOKUP(D2843,'FIN CAL LOOKUP'!$A:$J,7,1))),"Not Applicable")</f>
        <v>MAY, FY25</v>
      </c>
      <c r="N2843" s="8" t="str">
        <f>IFERROR(IF(I2843="Booked",VLOOKUP(K2843,'FIN CAL LOOKUP'!$A:$J,10,1),IF(I2843="Complete",VLOOKUP(J2843,'FIN CAL LOOKUP'!$A:$J,10,1),VLOOKUP(D2843,'FIN CAL LOOKUP'!$A:$J,10,1))),"Not Applicable")</f>
        <v>Q4, FY25</v>
      </c>
    </row>
    <row r="2844" spans="1:14" x14ac:dyDescent="0.25">
      <c r="A2844" t="s">
        <v>12</v>
      </c>
      <c r="B2844" t="s">
        <v>51</v>
      </c>
      <c r="C2844" t="s">
        <v>52</v>
      </c>
      <c r="D2844" s="3">
        <v>44529</v>
      </c>
      <c r="E2844" t="s">
        <v>701</v>
      </c>
      <c r="F2844" t="s">
        <v>702</v>
      </c>
      <c r="G2844" t="s">
        <v>703</v>
      </c>
      <c r="H2844" t="s">
        <v>1368</v>
      </c>
      <c r="I2844" t="s">
        <v>17</v>
      </c>
      <c r="J2844" s="3">
        <v>45461</v>
      </c>
      <c r="K2844" s="3">
        <v>45351</v>
      </c>
      <c r="M2844" s="8" t="str">
        <f>IFERROR(IF(I2844="Booked",VLOOKUP(K2844,'FIN CAL LOOKUP'!$A:$J,7,1),IF(I2844="Complete",VLOOKUP(J2844,'FIN CAL LOOKUP'!$A:$J,7,1),VLOOKUP(D2844,'FIN CAL LOOKUP'!$A:$J,7,1))),"Not Applicable")</f>
        <v>JUN, FY24</v>
      </c>
      <c r="N2844" s="8" t="str">
        <f>IFERROR(IF(I2844="Booked",VLOOKUP(K2844,'FIN CAL LOOKUP'!$A:$J,10,1),IF(I2844="Complete",VLOOKUP(J2844,'FIN CAL LOOKUP'!$A:$J,10,1),VLOOKUP(D2844,'FIN CAL LOOKUP'!$A:$J,10,1))),"Not Applicable")</f>
        <v>Q4, FY24</v>
      </c>
    </row>
    <row r="2845" spans="1:14" x14ac:dyDescent="0.25">
      <c r="A2845" t="s">
        <v>12</v>
      </c>
      <c r="B2845" t="s">
        <v>51</v>
      </c>
      <c r="C2845" t="s">
        <v>52</v>
      </c>
      <c r="D2845" s="3">
        <v>44529</v>
      </c>
      <c r="E2845" t="s">
        <v>701</v>
      </c>
      <c r="F2845" t="s">
        <v>702</v>
      </c>
      <c r="G2845" t="s">
        <v>703</v>
      </c>
      <c r="H2845" t="s">
        <v>1369</v>
      </c>
      <c r="I2845" t="s">
        <v>5</v>
      </c>
      <c r="J2845" s="3"/>
      <c r="K2845" s="3">
        <v>45782</v>
      </c>
      <c r="M2845" s="8" t="str">
        <f>IFERROR(IF(I2845="Booked",VLOOKUP(K2845,'FIN CAL LOOKUP'!$A:$J,7,1),IF(I2845="Complete",VLOOKUP(J2845,'FIN CAL LOOKUP'!$A:$J,7,1),VLOOKUP(D2845,'FIN CAL LOOKUP'!$A:$J,7,1))),"Not Applicable")</f>
        <v>MAY, FY25</v>
      </c>
      <c r="N2845" s="8" t="str">
        <f>IFERROR(IF(I2845="Booked",VLOOKUP(K2845,'FIN CAL LOOKUP'!$A:$J,10,1),IF(I2845="Complete",VLOOKUP(J2845,'FIN CAL LOOKUP'!$A:$J,10,1),VLOOKUP(D2845,'FIN CAL LOOKUP'!$A:$J,10,1))),"Not Applicable")</f>
        <v>Q4, FY25</v>
      </c>
    </row>
    <row r="2846" spans="1:14" x14ac:dyDescent="0.25">
      <c r="A2846" t="s">
        <v>12</v>
      </c>
      <c r="B2846" t="s">
        <v>51</v>
      </c>
      <c r="C2846" t="s">
        <v>52</v>
      </c>
      <c r="D2846" s="3">
        <v>44529</v>
      </c>
      <c r="E2846" t="s">
        <v>701</v>
      </c>
      <c r="F2846" t="s">
        <v>702</v>
      </c>
      <c r="G2846" t="s">
        <v>703</v>
      </c>
      <c r="H2846" t="s">
        <v>1369</v>
      </c>
      <c r="I2846" t="s">
        <v>17</v>
      </c>
      <c r="J2846" s="3">
        <v>45461</v>
      </c>
      <c r="K2846" s="3">
        <v>45351</v>
      </c>
      <c r="M2846" s="8" t="str">
        <f>IFERROR(IF(I2846="Booked",VLOOKUP(K2846,'FIN CAL LOOKUP'!$A:$J,7,1),IF(I2846="Complete",VLOOKUP(J2846,'FIN CAL LOOKUP'!$A:$J,7,1),VLOOKUP(D2846,'FIN CAL LOOKUP'!$A:$J,7,1))),"Not Applicable")</f>
        <v>JUN, FY24</v>
      </c>
      <c r="N2846" s="8" t="str">
        <f>IFERROR(IF(I2846="Booked",VLOOKUP(K2846,'FIN CAL LOOKUP'!$A:$J,10,1),IF(I2846="Complete",VLOOKUP(J2846,'FIN CAL LOOKUP'!$A:$J,10,1),VLOOKUP(D2846,'FIN CAL LOOKUP'!$A:$J,10,1))),"Not Applicable")</f>
        <v>Q4, FY24</v>
      </c>
    </row>
    <row r="2847" spans="1:14" x14ac:dyDescent="0.25">
      <c r="A2847" t="s">
        <v>12</v>
      </c>
      <c r="B2847" t="s">
        <v>51</v>
      </c>
      <c r="C2847" t="s">
        <v>52</v>
      </c>
      <c r="D2847" s="3">
        <v>44529</v>
      </c>
      <c r="E2847" t="s">
        <v>701</v>
      </c>
      <c r="F2847" t="s">
        <v>702</v>
      </c>
      <c r="G2847" t="s">
        <v>703</v>
      </c>
      <c r="H2847" t="s">
        <v>1370</v>
      </c>
      <c r="I2847" t="s">
        <v>5</v>
      </c>
      <c r="J2847" s="3"/>
      <c r="K2847" s="3">
        <v>45782</v>
      </c>
      <c r="M2847" s="8" t="str">
        <f>IFERROR(IF(I2847="Booked",VLOOKUP(K2847,'FIN CAL LOOKUP'!$A:$J,7,1),IF(I2847="Complete",VLOOKUP(J2847,'FIN CAL LOOKUP'!$A:$J,7,1),VLOOKUP(D2847,'FIN CAL LOOKUP'!$A:$J,7,1))),"Not Applicable")</f>
        <v>MAY, FY25</v>
      </c>
      <c r="N2847" s="8" t="str">
        <f>IFERROR(IF(I2847="Booked",VLOOKUP(K2847,'FIN CAL LOOKUP'!$A:$J,10,1),IF(I2847="Complete",VLOOKUP(J2847,'FIN CAL LOOKUP'!$A:$J,10,1),VLOOKUP(D2847,'FIN CAL LOOKUP'!$A:$J,10,1))),"Not Applicable")</f>
        <v>Q4, FY25</v>
      </c>
    </row>
    <row r="2848" spans="1:14" x14ac:dyDescent="0.25">
      <c r="A2848" t="s">
        <v>12</v>
      </c>
      <c r="B2848" t="s">
        <v>51</v>
      </c>
      <c r="C2848" t="s">
        <v>52</v>
      </c>
      <c r="D2848" s="3">
        <v>44529</v>
      </c>
      <c r="E2848" t="s">
        <v>701</v>
      </c>
      <c r="F2848" t="s">
        <v>702</v>
      </c>
      <c r="G2848" t="s">
        <v>703</v>
      </c>
      <c r="H2848" t="s">
        <v>1370</v>
      </c>
      <c r="I2848" t="s">
        <v>17</v>
      </c>
      <c r="J2848" s="3">
        <v>45461</v>
      </c>
      <c r="K2848" s="3">
        <v>45351</v>
      </c>
      <c r="M2848" s="8" t="str">
        <f>IFERROR(IF(I2848="Booked",VLOOKUP(K2848,'FIN CAL LOOKUP'!$A:$J,7,1),IF(I2848="Complete",VLOOKUP(J2848,'FIN CAL LOOKUP'!$A:$J,7,1),VLOOKUP(D2848,'FIN CAL LOOKUP'!$A:$J,7,1))),"Not Applicable")</f>
        <v>JUN, FY24</v>
      </c>
      <c r="N2848" s="8" t="str">
        <f>IFERROR(IF(I2848="Booked",VLOOKUP(K2848,'FIN CAL LOOKUP'!$A:$J,10,1),IF(I2848="Complete",VLOOKUP(J2848,'FIN CAL LOOKUP'!$A:$J,10,1),VLOOKUP(D2848,'FIN CAL LOOKUP'!$A:$J,10,1))),"Not Applicable")</f>
        <v>Q4, FY24</v>
      </c>
    </row>
    <row r="2849" spans="1:14" x14ac:dyDescent="0.25">
      <c r="A2849" t="s">
        <v>12</v>
      </c>
      <c r="B2849" t="s">
        <v>51</v>
      </c>
      <c r="C2849" t="s">
        <v>52</v>
      </c>
      <c r="D2849" s="3">
        <v>44529</v>
      </c>
      <c r="E2849" t="s">
        <v>701</v>
      </c>
      <c r="F2849" t="s">
        <v>702</v>
      </c>
      <c r="G2849" t="s">
        <v>703</v>
      </c>
      <c r="H2849" t="s">
        <v>8</v>
      </c>
      <c r="I2849" t="s">
        <v>17</v>
      </c>
      <c r="J2849" s="3">
        <v>44763</v>
      </c>
      <c r="K2849" s="3">
        <v>44635</v>
      </c>
      <c r="M2849" s="8" t="str">
        <f>IFERROR(IF(I2849="Booked",VLOOKUP(K2849,'FIN CAL LOOKUP'!$A:$J,7,1),IF(I2849="Complete",VLOOKUP(J2849,'FIN CAL LOOKUP'!$A:$J,7,1),VLOOKUP(D2849,'FIN CAL LOOKUP'!$A:$J,7,1))),"Not Applicable")</f>
        <v>JUL, FY23</v>
      </c>
      <c r="N2849" s="8" t="str">
        <f>IFERROR(IF(I2849="Booked",VLOOKUP(K2849,'FIN CAL LOOKUP'!$A:$J,10,1),IF(I2849="Complete",VLOOKUP(J2849,'FIN CAL LOOKUP'!$A:$J,10,1),VLOOKUP(D2849,'FIN CAL LOOKUP'!$A:$J,10,1))),"Not Applicable")</f>
        <v>Q1, FY23</v>
      </c>
    </row>
    <row r="2850" spans="1:14" x14ac:dyDescent="0.25">
      <c r="A2850" t="s">
        <v>12</v>
      </c>
      <c r="B2850" t="s">
        <v>51</v>
      </c>
      <c r="C2850" t="s">
        <v>52</v>
      </c>
      <c r="D2850" s="3">
        <v>44529</v>
      </c>
      <c r="E2850" t="s">
        <v>701</v>
      </c>
      <c r="F2850" t="s">
        <v>702</v>
      </c>
      <c r="G2850" t="s">
        <v>703</v>
      </c>
      <c r="H2850" t="s">
        <v>8</v>
      </c>
      <c r="I2850" t="s">
        <v>17</v>
      </c>
      <c r="J2850" s="3">
        <v>44917</v>
      </c>
      <c r="K2850" s="3">
        <v>44916</v>
      </c>
      <c r="M2850" s="8" t="str">
        <f>IFERROR(IF(I2850="Booked",VLOOKUP(K2850,'FIN CAL LOOKUP'!$A:$J,7,1),IF(I2850="Complete",VLOOKUP(J2850,'FIN CAL LOOKUP'!$A:$J,7,1),VLOOKUP(D2850,'FIN CAL LOOKUP'!$A:$J,7,1))),"Not Applicable")</f>
        <v>DEC, FY23</v>
      </c>
      <c r="N2850" s="8" t="str">
        <f>IFERROR(IF(I2850="Booked",VLOOKUP(K2850,'FIN CAL LOOKUP'!$A:$J,10,1),IF(I2850="Complete",VLOOKUP(J2850,'FIN CAL LOOKUP'!$A:$J,10,1),VLOOKUP(D2850,'FIN CAL LOOKUP'!$A:$J,10,1))),"Not Applicable")</f>
        <v>Q2, FY23</v>
      </c>
    </row>
    <row r="2851" spans="1:14" x14ac:dyDescent="0.25">
      <c r="A2851" t="s">
        <v>12</v>
      </c>
      <c r="B2851" t="s">
        <v>51</v>
      </c>
      <c r="C2851" t="s">
        <v>52</v>
      </c>
      <c r="D2851" s="3">
        <v>44529</v>
      </c>
      <c r="E2851" t="s">
        <v>701</v>
      </c>
      <c r="F2851" t="s">
        <v>702</v>
      </c>
      <c r="G2851" t="s">
        <v>703</v>
      </c>
      <c r="H2851" t="s">
        <v>9</v>
      </c>
      <c r="I2851" t="s">
        <v>17</v>
      </c>
      <c r="J2851" s="3">
        <v>44810</v>
      </c>
      <c r="K2851" s="3">
        <v>44735</v>
      </c>
      <c r="M2851" s="8" t="str">
        <f>IFERROR(IF(I2851="Booked",VLOOKUP(K2851,'FIN CAL LOOKUP'!$A:$J,7,1),IF(I2851="Complete",VLOOKUP(J2851,'FIN CAL LOOKUP'!$A:$J,7,1),VLOOKUP(D2851,'FIN CAL LOOKUP'!$A:$J,7,1))),"Not Applicable")</f>
        <v>SEP, FY23</v>
      </c>
      <c r="N2851" s="8" t="str">
        <f>IFERROR(IF(I2851="Booked",VLOOKUP(K2851,'FIN CAL LOOKUP'!$A:$J,10,1),IF(I2851="Complete",VLOOKUP(J2851,'FIN CAL LOOKUP'!$A:$J,10,1),VLOOKUP(D2851,'FIN CAL LOOKUP'!$A:$J,10,1))),"Not Applicable")</f>
        <v>Q1, FY23</v>
      </c>
    </row>
    <row r="2852" spans="1:14" x14ac:dyDescent="0.25">
      <c r="A2852" t="s">
        <v>12</v>
      </c>
      <c r="B2852" t="s">
        <v>51</v>
      </c>
      <c r="C2852" t="s">
        <v>52</v>
      </c>
      <c r="D2852" s="3">
        <v>44529</v>
      </c>
      <c r="E2852" t="s">
        <v>701</v>
      </c>
      <c r="F2852" t="s">
        <v>702</v>
      </c>
      <c r="G2852" t="s">
        <v>703</v>
      </c>
      <c r="H2852" t="s">
        <v>10</v>
      </c>
      <c r="I2852" t="s">
        <v>17</v>
      </c>
      <c r="J2852" s="3">
        <v>44539</v>
      </c>
      <c r="K2852" s="3">
        <v>44523</v>
      </c>
      <c r="M2852" s="8" t="str">
        <f>IFERROR(IF(I2852="Booked",VLOOKUP(K2852,'FIN CAL LOOKUP'!$A:$J,7,1),IF(I2852="Complete",VLOOKUP(J2852,'FIN CAL LOOKUP'!$A:$J,7,1),VLOOKUP(D2852,'FIN CAL LOOKUP'!$A:$J,7,1))),"Not Applicable")</f>
        <v>DEC, FY22</v>
      </c>
      <c r="N2852" s="8" t="str">
        <f>IFERROR(IF(I2852="Booked",VLOOKUP(K2852,'FIN CAL LOOKUP'!$A:$J,10,1),IF(I2852="Complete",VLOOKUP(J2852,'FIN CAL LOOKUP'!$A:$J,10,1),VLOOKUP(D2852,'FIN CAL LOOKUP'!$A:$J,10,1))),"Not Applicable")</f>
        <v>Q2, FY22</v>
      </c>
    </row>
    <row r="2853" spans="1:14" x14ac:dyDescent="0.25">
      <c r="A2853" t="s">
        <v>12</v>
      </c>
      <c r="B2853" t="s">
        <v>51</v>
      </c>
      <c r="C2853" t="s">
        <v>52</v>
      </c>
      <c r="D2853" s="3">
        <v>44529</v>
      </c>
      <c r="E2853" t="s">
        <v>701</v>
      </c>
      <c r="F2853" t="s">
        <v>702</v>
      </c>
      <c r="G2853" t="s">
        <v>703</v>
      </c>
      <c r="H2853" t="s">
        <v>10</v>
      </c>
      <c r="I2853" t="s">
        <v>17</v>
      </c>
      <c r="J2853" s="3">
        <v>44824</v>
      </c>
      <c r="K2853" s="3">
        <v>44824</v>
      </c>
      <c r="M2853" s="8" t="str">
        <f>IFERROR(IF(I2853="Booked",VLOOKUP(K2853,'FIN CAL LOOKUP'!$A:$J,7,1),IF(I2853="Complete",VLOOKUP(J2853,'FIN CAL LOOKUP'!$A:$J,7,1),VLOOKUP(D2853,'FIN CAL LOOKUP'!$A:$J,7,1))),"Not Applicable")</f>
        <v>SEP, FY23</v>
      </c>
      <c r="N2853" s="8" t="str">
        <f>IFERROR(IF(I2853="Booked",VLOOKUP(K2853,'FIN CAL LOOKUP'!$A:$J,10,1),IF(I2853="Complete",VLOOKUP(J2853,'FIN CAL LOOKUP'!$A:$J,10,1),VLOOKUP(D2853,'FIN CAL LOOKUP'!$A:$J,10,1))),"Not Applicable")</f>
        <v>Q1, FY23</v>
      </c>
    </row>
    <row r="2854" spans="1:14" x14ac:dyDescent="0.25">
      <c r="A2854" t="s">
        <v>12</v>
      </c>
      <c r="B2854" t="s">
        <v>51</v>
      </c>
      <c r="C2854" t="s">
        <v>52</v>
      </c>
      <c r="D2854" s="3">
        <v>44529</v>
      </c>
      <c r="E2854" t="s">
        <v>701</v>
      </c>
      <c r="F2854" t="s">
        <v>702</v>
      </c>
      <c r="G2854" t="s">
        <v>703</v>
      </c>
      <c r="H2854" t="s">
        <v>10</v>
      </c>
      <c r="I2854" t="s">
        <v>17</v>
      </c>
      <c r="J2854" s="3">
        <v>44943</v>
      </c>
      <c r="K2854" s="3">
        <v>44943</v>
      </c>
      <c r="M2854" s="8" t="str">
        <f>IFERROR(IF(I2854="Booked",VLOOKUP(K2854,'FIN CAL LOOKUP'!$A:$J,7,1),IF(I2854="Complete",VLOOKUP(J2854,'FIN CAL LOOKUP'!$A:$J,7,1),VLOOKUP(D2854,'FIN CAL LOOKUP'!$A:$J,7,1))),"Not Applicable")</f>
        <v>JAN, FY23</v>
      </c>
      <c r="N2854" s="8" t="str">
        <f>IFERROR(IF(I2854="Booked",VLOOKUP(K2854,'FIN CAL LOOKUP'!$A:$J,10,1),IF(I2854="Complete",VLOOKUP(J2854,'FIN CAL LOOKUP'!$A:$J,10,1),VLOOKUP(D2854,'FIN CAL LOOKUP'!$A:$J,10,1))),"Not Applicable")</f>
        <v>Q3, FY23</v>
      </c>
    </row>
    <row r="2855" spans="1:14" x14ac:dyDescent="0.25">
      <c r="A2855" t="s">
        <v>12</v>
      </c>
      <c r="B2855" t="s">
        <v>51</v>
      </c>
      <c r="C2855" t="s">
        <v>52</v>
      </c>
      <c r="D2855" s="3">
        <v>44529</v>
      </c>
      <c r="E2855" t="s">
        <v>701</v>
      </c>
      <c r="F2855" t="s">
        <v>702</v>
      </c>
      <c r="G2855" t="s">
        <v>703</v>
      </c>
      <c r="H2855" t="s">
        <v>11</v>
      </c>
      <c r="I2855" t="s">
        <v>17</v>
      </c>
      <c r="J2855" s="3">
        <v>44539</v>
      </c>
      <c r="K2855" s="3">
        <v>44523</v>
      </c>
      <c r="M2855" s="8" t="str">
        <f>IFERROR(IF(I2855="Booked",VLOOKUP(K2855,'FIN CAL LOOKUP'!$A:$J,7,1),IF(I2855="Complete",VLOOKUP(J2855,'FIN CAL LOOKUP'!$A:$J,7,1),VLOOKUP(D2855,'FIN CAL LOOKUP'!$A:$J,7,1))),"Not Applicable")</f>
        <v>DEC, FY22</v>
      </c>
      <c r="N2855" s="8" t="str">
        <f>IFERROR(IF(I2855="Booked",VLOOKUP(K2855,'FIN CAL LOOKUP'!$A:$J,10,1),IF(I2855="Complete",VLOOKUP(J2855,'FIN CAL LOOKUP'!$A:$J,10,1),VLOOKUP(D2855,'FIN CAL LOOKUP'!$A:$J,10,1))),"Not Applicable")</f>
        <v>Q2, FY22</v>
      </c>
    </row>
    <row r="2856" spans="1:14" x14ac:dyDescent="0.25">
      <c r="A2856" t="s">
        <v>12</v>
      </c>
      <c r="B2856" t="s">
        <v>13</v>
      </c>
      <c r="C2856" t="s">
        <v>16</v>
      </c>
      <c r="D2856" s="3">
        <v>44522</v>
      </c>
      <c r="E2856" t="s">
        <v>704</v>
      </c>
      <c r="F2856" t="s">
        <v>705</v>
      </c>
      <c r="G2856" t="s">
        <v>15</v>
      </c>
      <c r="H2856" t="s">
        <v>192</v>
      </c>
      <c r="I2856" t="s">
        <v>17</v>
      </c>
      <c r="J2856" s="3">
        <v>44932</v>
      </c>
      <c r="K2856" s="3">
        <v>44837</v>
      </c>
      <c r="M2856" s="8" t="str">
        <f>IFERROR(IF(I2856="Booked",VLOOKUP(K2856,'FIN CAL LOOKUP'!$A:$J,7,1),IF(I2856="Complete",VLOOKUP(J2856,'FIN CAL LOOKUP'!$A:$J,7,1),VLOOKUP(D2856,'FIN CAL LOOKUP'!$A:$J,7,1))),"Not Applicable")</f>
        <v>JAN, FY23</v>
      </c>
      <c r="N2856" s="8" t="str">
        <f>IFERROR(IF(I2856="Booked",VLOOKUP(K2856,'FIN CAL LOOKUP'!$A:$J,10,1),IF(I2856="Complete",VLOOKUP(J2856,'FIN CAL LOOKUP'!$A:$J,10,1),VLOOKUP(D2856,'FIN CAL LOOKUP'!$A:$J,10,1))),"Not Applicable")</f>
        <v>Q3, FY23</v>
      </c>
    </row>
    <row r="2857" spans="1:14" x14ac:dyDescent="0.25">
      <c r="A2857" t="s">
        <v>12</v>
      </c>
      <c r="B2857" t="s">
        <v>13</v>
      </c>
      <c r="C2857" t="s">
        <v>16</v>
      </c>
      <c r="D2857" s="3">
        <v>44522</v>
      </c>
      <c r="E2857" t="s">
        <v>704</v>
      </c>
      <c r="F2857" t="s">
        <v>705</v>
      </c>
      <c r="G2857" t="s">
        <v>15</v>
      </c>
      <c r="H2857" t="s">
        <v>4</v>
      </c>
      <c r="I2857" t="s">
        <v>17</v>
      </c>
      <c r="J2857" s="3">
        <v>44932</v>
      </c>
      <c r="K2857" s="3">
        <v>44824</v>
      </c>
      <c r="M2857" s="8" t="str">
        <f>IFERROR(IF(I2857="Booked",VLOOKUP(K2857,'FIN CAL LOOKUP'!$A:$J,7,1),IF(I2857="Complete",VLOOKUP(J2857,'FIN CAL LOOKUP'!$A:$J,7,1),VLOOKUP(D2857,'FIN CAL LOOKUP'!$A:$J,7,1))),"Not Applicable")</f>
        <v>JAN, FY23</v>
      </c>
      <c r="N2857" s="8" t="str">
        <f>IFERROR(IF(I2857="Booked",VLOOKUP(K2857,'FIN CAL LOOKUP'!$A:$J,10,1),IF(I2857="Complete",VLOOKUP(J2857,'FIN CAL LOOKUP'!$A:$J,10,1),VLOOKUP(D2857,'FIN CAL LOOKUP'!$A:$J,10,1))),"Not Applicable")</f>
        <v>Q3, FY23</v>
      </c>
    </row>
    <row r="2858" spans="1:14" x14ac:dyDescent="0.25">
      <c r="A2858" t="s">
        <v>12</v>
      </c>
      <c r="B2858" t="s">
        <v>13</v>
      </c>
      <c r="C2858" t="s">
        <v>16</v>
      </c>
      <c r="D2858" s="3">
        <v>44522</v>
      </c>
      <c r="E2858" t="s">
        <v>704</v>
      </c>
      <c r="F2858" t="s">
        <v>705</v>
      </c>
      <c r="G2858" t="s">
        <v>15</v>
      </c>
      <c r="H2858" t="s">
        <v>7</v>
      </c>
      <c r="I2858" t="s">
        <v>17</v>
      </c>
      <c r="J2858" s="3">
        <v>44932</v>
      </c>
      <c r="K2858" s="3">
        <v>44824</v>
      </c>
      <c r="M2858" s="8" t="str">
        <f>IFERROR(IF(I2858="Booked",VLOOKUP(K2858,'FIN CAL LOOKUP'!$A:$J,7,1),IF(I2858="Complete",VLOOKUP(J2858,'FIN CAL LOOKUP'!$A:$J,7,1),VLOOKUP(D2858,'FIN CAL LOOKUP'!$A:$J,7,1))),"Not Applicable")</f>
        <v>JAN, FY23</v>
      </c>
      <c r="N2858" s="8" t="str">
        <f>IFERROR(IF(I2858="Booked",VLOOKUP(K2858,'FIN CAL LOOKUP'!$A:$J,10,1),IF(I2858="Complete",VLOOKUP(J2858,'FIN CAL LOOKUP'!$A:$J,10,1),VLOOKUP(D2858,'FIN CAL LOOKUP'!$A:$J,10,1))),"Not Applicable")</f>
        <v>Q3, FY23</v>
      </c>
    </row>
    <row r="2859" spans="1:14" x14ac:dyDescent="0.25">
      <c r="A2859" t="s">
        <v>12</v>
      </c>
      <c r="B2859" t="s">
        <v>13</v>
      </c>
      <c r="C2859" t="s">
        <v>16</v>
      </c>
      <c r="D2859" s="3">
        <v>44522</v>
      </c>
      <c r="E2859" t="s">
        <v>704</v>
      </c>
      <c r="F2859" t="s">
        <v>705</v>
      </c>
      <c r="G2859" t="s">
        <v>15</v>
      </c>
      <c r="H2859" t="s">
        <v>1366</v>
      </c>
      <c r="I2859" t="s">
        <v>5</v>
      </c>
      <c r="J2859" s="3"/>
      <c r="K2859" s="3">
        <v>45351</v>
      </c>
      <c r="M2859" s="8" t="str">
        <f>IFERROR(IF(I2859="Booked",VLOOKUP(K2859,'FIN CAL LOOKUP'!$A:$J,7,1),IF(I2859="Complete",VLOOKUP(J2859,'FIN CAL LOOKUP'!$A:$J,7,1),VLOOKUP(D2859,'FIN CAL LOOKUP'!$A:$J,7,1))),"Not Applicable")</f>
        <v>MAR, FY24</v>
      </c>
      <c r="N2859" s="8" t="str">
        <f>IFERROR(IF(I2859="Booked",VLOOKUP(K2859,'FIN CAL LOOKUP'!$A:$J,10,1),IF(I2859="Complete",VLOOKUP(J2859,'FIN CAL LOOKUP'!$A:$J,10,1),VLOOKUP(D2859,'FIN CAL LOOKUP'!$A:$J,10,1))),"Not Applicable")</f>
        <v>Q3, FY24</v>
      </c>
    </row>
    <row r="2860" spans="1:14" x14ac:dyDescent="0.25">
      <c r="A2860" t="s">
        <v>12</v>
      </c>
      <c r="B2860" t="s">
        <v>13</v>
      </c>
      <c r="C2860" t="s">
        <v>16</v>
      </c>
      <c r="D2860" s="3">
        <v>44522</v>
      </c>
      <c r="E2860" t="s">
        <v>704</v>
      </c>
      <c r="F2860" t="s">
        <v>705</v>
      </c>
      <c r="G2860" t="s">
        <v>15</v>
      </c>
      <c r="H2860" t="s">
        <v>1367</v>
      </c>
      <c r="I2860" t="s">
        <v>5</v>
      </c>
      <c r="J2860" s="3"/>
      <c r="K2860" s="3">
        <v>45351</v>
      </c>
      <c r="M2860" s="8" t="str">
        <f>IFERROR(IF(I2860="Booked",VLOOKUP(K2860,'FIN CAL LOOKUP'!$A:$J,7,1),IF(I2860="Complete",VLOOKUP(J2860,'FIN CAL LOOKUP'!$A:$J,7,1),VLOOKUP(D2860,'FIN CAL LOOKUP'!$A:$J,7,1))),"Not Applicable")</f>
        <v>MAR, FY24</v>
      </c>
      <c r="N2860" s="8" t="str">
        <f>IFERROR(IF(I2860="Booked",VLOOKUP(K2860,'FIN CAL LOOKUP'!$A:$J,10,1),IF(I2860="Complete",VLOOKUP(J2860,'FIN CAL LOOKUP'!$A:$J,10,1),VLOOKUP(D2860,'FIN CAL LOOKUP'!$A:$J,10,1))),"Not Applicable")</f>
        <v>Q3, FY24</v>
      </c>
    </row>
    <row r="2861" spans="1:14" x14ac:dyDescent="0.25">
      <c r="A2861" t="s">
        <v>12</v>
      </c>
      <c r="B2861" t="s">
        <v>13</v>
      </c>
      <c r="C2861" t="s">
        <v>16</v>
      </c>
      <c r="D2861" s="3">
        <v>44522</v>
      </c>
      <c r="E2861" t="s">
        <v>704</v>
      </c>
      <c r="F2861" t="s">
        <v>705</v>
      </c>
      <c r="G2861" t="s">
        <v>15</v>
      </c>
      <c r="H2861" t="s">
        <v>1368</v>
      </c>
      <c r="I2861" t="s">
        <v>5</v>
      </c>
      <c r="J2861" s="3"/>
      <c r="K2861" s="3">
        <v>45351</v>
      </c>
      <c r="M2861" s="8" t="str">
        <f>IFERROR(IF(I2861="Booked",VLOOKUP(K2861,'FIN CAL LOOKUP'!$A:$J,7,1),IF(I2861="Complete",VLOOKUP(J2861,'FIN CAL LOOKUP'!$A:$J,7,1),VLOOKUP(D2861,'FIN CAL LOOKUP'!$A:$J,7,1))),"Not Applicable")</f>
        <v>MAR, FY24</v>
      </c>
      <c r="N2861" s="8" t="str">
        <f>IFERROR(IF(I2861="Booked",VLOOKUP(K2861,'FIN CAL LOOKUP'!$A:$J,10,1),IF(I2861="Complete",VLOOKUP(J2861,'FIN CAL LOOKUP'!$A:$J,10,1),VLOOKUP(D2861,'FIN CAL LOOKUP'!$A:$J,10,1))),"Not Applicable")</f>
        <v>Q3, FY24</v>
      </c>
    </row>
    <row r="2862" spans="1:14" x14ac:dyDescent="0.25">
      <c r="A2862" t="s">
        <v>12</v>
      </c>
      <c r="B2862" t="s">
        <v>13</v>
      </c>
      <c r="C2862" t="s">
        <v>16</v>
      </c>
      <c r="D2862" s="3">
        <v>44522</v>
      </c>
      <c r="E2862" t="s">
        <v>704</v>
      </c>
      <c r="F2862" t="s">
        <v>705</v>
      </c>
      <c r="G2862" t="s">
        <v>15</v>
      </c>
      <c r="H2862" t="s">
        <v>1369</v>
      </c>
      <c r="I2862" t="s">
        <v>5</v>
      </c>
      <c r="J2862" s="3"/>
      <c r="K2862" s="3">
        <v>45351</v>
      </c>
      <c r="M2862" s="8" t="str">
        <f>IFERROR(IF(I2862="Booked",VLOOKUP(K2862,'FIN CAL LOOKUP'!$A:$J,7,1),IF(I2862="Complete",VLOOKUP(J2862,'FIN CAL LOOKUP'!$A:$J,7,1),VLOOKUP(D2862,'FIN CAL LOOKUP'!$A:$J,7,1))),"Not Applicable")</f>
        <v>MAR, FY24</v>
      </c>
      <c r="N2862" s="8" t="str">
        <f>IFERROR(IF(I2862="Booked",VLOOKUP(K2862,'FIN CAL LOOKUP'!$A:$J,10,1),IF(I2862="Complete",VLOOKUP(J2862,'FIN CAL LOOKUP'!$A:$J,10,1),VLOOKUP(D2862,'FIN CAL LOOKUP'!$A:$J,10,1))),"Not Applicable")</f>
        <v>Q3, FY24</v>
      </c>
    </row>
    <row r="2863" spans="1:14" x14ac:dyDescent="0.25">
      <c r="A2863" t="s">
        <v>12</v>
      </c>
      <c r="B2863" t="s">
        <v>13</v>
      </c>
      <c r="C2863" t="s">
        <v>16</v>
      </c>
      <c r="D2863" s="3">
        <v>44522</v>
      </c>
      <c r="E2863" t="s">
        <v>704</v>
      </c>
      <c r="F2863" t="s">
        <v>705</v>
      </c>
      <c r="G2863" t="s">
        <v>15</v>
      </c>
      <c r="H2863" t="s">
        <v>1370</v>
      </c>
      <c r="I2863" t="s">
        <v>5</v>
      </c>
      <c r="J2863" s="3"/>
      <c r="K2863" s="3">
        <v>45351</v>
      </c>
      <c r="M2863" s="8" t="str">
        <f>IFERROR(IF(I2863="Booked",VLOOKUP(K2863,'FIN CAL LOOKUP'!$A:$J,7,1),IF(I2863="Complete",VLOOKUP(J2863,'FIN CAL LOOKUP'!$A:$J,7,1),VLOOKUP(D2863,'FIN CAL LOOKUP'!$A:$J,7,1))),"Not Applicable")</f>
        <v>MAR, FY24</v>
      </c>
      <c r="N2863" s="8" t="str">
        <f>IFERROR(IF(I2863="Booked",VLOOKUP(K2863,'FIN CAL LOOKUP'!$A:$J,10,1),IF(I2863="Complete",VLOOKUP(J2863,'FIN CAL LOOKUP'!$A:$J,10,1),VLOOKUP(D2863,'FIN CAL LOOKUP'!$A:$J,10,1))),"Not Applicable")</f>
        <v>Q3, FY24</v>
      </c>
    </row>
    <row r="2864" spans="1:14" x14ac:dyDescent="0.25">
      <c r="A2864" t="s">
        <v>12</v>
      </c>
      <c r="B2864" t="s">
        <v>13</v>
      </c>
      <c r="C2864" t="s">
        <v>16</v>
      </c>
      <c r="D2864" s="3">
        <v>44522</v>
      </c>
      <c r="E2864" t="s">
        <v>704</v>
      </c>
      <c r="F2864" t="s">
        <v>705</v>
      </c>
      <c r="G2864" t="s">
        <v>15</v>
      </c>
      <c r="H2864" t="s">
        <v>8</v>
      </c>
      <c r="I2864" t="s">
        <v>17</v>
      </c>
      <c r="J2864" s="3">
        <v>44700</v>
      </c>
      <c r="K2864" s="3">
        <v>44635</v>
      </c>
      <c r="M2864" s="8" t="str">
        <f>IFERROR(IF(I2864="Booked",VLOOKUP(K2864,'FIN CAL LOOKUP'!$A:$J,7,1),IF(I2864="Complete",VLOOKUP(J2864,'FIN CAL LOOKUP'!$A:$J,7,1),VLOOKUP(D2864,'FIN CAL LOOKUP'!$A:$J,7,1))),"Not Applicable")</f>
        <v>MAY, FY22</v>
      </c>
      <c r="N2864" s="8" t="str">
        <f>IFERROR(IF(I2864="Booked",VLOOKUP(K2864,'FIN CAL LOOKUP'!$A:$J,10,1),IF(I2864="Complete",VLOOKUP(J2864,'FIN CAL LOOKUP'!$A:$J,10,1),VLOOKUP(D2864,'FIN CAL LOOKUP'!$A:$J,10,1))),"Not Applicable")</f>
        <v>Q4, FY22</v>
      </c>
    </row>
    <row r="2865" spans="1:14" x14ac:dyDescent="0.25">
      <c r="A2865" t="s">
        <v>12</v>
      </c>
      <c r="B2865" t="s">
        <v>13</v>
      </c>
      <c r="C2865" t="s">
        <v>16</v>
      </c>
      <c r="D2865" s="3">
        <v>44522</v>
      </c>
      <c r="E2865" t="s">
        <v>704</v>
      </c>
      <c r="F2865" t="s">
        <v>705</v>
      </c>
      <c r="G2865" t="s">
        <v>15</v>
      </c>
      <c r="H2865" t="s">
        <v>9</v>
      </c>
      <c r="I2865" t="s">
        <v>17</v>
      </c>
      <c r="J2865" s="3">
        <v>45113</v>
      </c>
      <c r="K2865" s="3">
        <v>44735</v>
      </c>
      <c r="M2865" s="8" t="str">
        <f>IFERROR(IF(I2865="Booked",VLOOKUP(K2865,'FIN CAL LOOKUP'!$A:$J,7,1),IF(I2865="Complete",VLOOKUP(J2865,'FIN CAL LOOKUP'!$A:$J,7,1),VLOOKUP(D2865,'FIN CAL LOOKUP'!$A:$J,7,1))),"Not Applicable")</f>
        <v>JUL, FY24</v>
      </c>
      <c r="N2865" s="8" t="str">
        <f>IFERROR(IF(I2865="Booked",VLOOKUP(K2865,'FIN CAL LOOKUP'!$A:$J,10,1),IF(I2865="Complete",VLOOKUP(J2865,'FIN CAL LOOKUP'!$A:$J,10,1),VLOOKUP(D2865,'FIN CAL LOOKUP'!$A:$J,10,1))),"Not Applicable")</f>
        <v>Q1, FY24</v>
      </c>
    </row>
    <row r="2866" spans="1:14" x14ac:dyDescent="0.25">
      <c r="A2866" t="s">
        <v>12</v>
      </c>
      <c r="B2866" t="s">
        <v>13</v>
      </c>
      <c r="C2866" t="s">
        <v>16</v>
      </c>
      <c r="D2866" s="3">
        <v>44522</v>
      </c>
      <c r="E2866" t="s">
        <v>704</v>
      </c>
      <c r="F2866" t="s">
        <v>705</v>
      </c>
      <c r="G2866" t="s">
        <v>15</v>
      </c>
      <c r="H2866" t="s">
        <v>10</v>
      </c>
      <c r="I2866" t="s">
        <v>17</v>
      </c>
      <c r="J2866" s="3">
        <v>44566</v>
      </c>
      <c r="K2866" s="3">
        <v>44482</v>
      </c>
      <c r="M2866" s="8" t="str">
        <f>IFERROR(IF(I2866="Booked",VLOOKUP(K2866,'FIN CAL LOOKUP'!$A:$J,7,1),IF(I2866="Complete",VLOOKUP(J2866,'FIN CAL LOOKUP'!$A:$J,7,1),VLOOKUP(D2866,'FIN CAL LOOKUP'!$A:$J,7,1))),"Not Applicable")</f>
        <v>JAN, FY22</v>
      </c>
      <c r="N2866" s="8" t="str">
        <f>IFERROR(IF(I2866="Booked",VLOOKUP(K2866,'FIN CAL LOOKUP'!$A:$J,10,1),IF(I2866="Complete",VLOOKUP(J2866,'FIN CAL LOOKUP'!$A:$J,10,1),VLOOKUP(D2866,'FIN CAL LOOKUP'!$A:$J,10,1))),"Not Applicable")</f>
        <v>Q3, FY22</v>
      </c>
    </row>
    <row r="2867" spans="1:14" x14ac:dyDescent="0.25">
      <c r="A2867" t="s">
        <v>12</v>
      </c>
      <c r="B2867" t="s">
        <v>13</v>
      </c>
      <c r="C2867" t="s">
        <v>16</v>
      </c>
      <c r="D2867" s="3">
        <v>44522</v>
      </c>
      <c r="E2867" t="s">
        <v>704</v>
      </c>
      <c r="F2867" t="s">
        <v>705</v>
      </c>
      <c r="G2867" t="s">
        <v>15</v>
      </c>
      <c r="H2867" t="s">
        <v>11</v>
      </c>
      <c r="I2867" t="s">
        <v>17</v>
      </c>
      <c r="J2867" s="3">
        <v>44543</v>
      </c>
      <c r="K2867" s="3">
        <v>44482</v>
      </c>
      <c r="M2867" s="8" t="str">
        <f>IFERROR(IF(I2867="Booked",VLOOKUP(K2867,'FIN CAL LOOKUP'!$A:$J,7,1),IF(I2867="Complete",VLOOKUP(J2867,'FIN CAL LOOKUP'!$A:$J,7,1),VLOOKUP(D2867,'FIN CAL LOOKUP'!$A:$J,7,1))),"Not Applicable")</f>
        <v>DEC, FY22</v>
      </c>
      <c r="N2867" s="8" t="str">
        <f>IFERROR(IF(I2867="Booked",VLOOKUP(K2867,'FIN CAL LOOKUP'!$A:$J,10,1),IF(I2867="Complete",VLOOKUP(J2867,'FIN CAL LOOKUP'!$A:$J,10,1),VLOOKUP(D2867,'FIN CAL LOOKUP'!$A:$J,10,1))),"Not Applicable")</f>
        <v>Q2, FY22</v>
      </c>
    </row>
    <row r="2868" spans="1:14" x14ac:dyDescent="0.25">
      <c r="A2868" t="s">
        <v>12</v>
      </c>
      <c r="B2868" t="s">
        <v>22</v>
      </c>
      <c r="C2868" t="s">
        <v>16</v>
      </c>
      <c r="D2868" s="3">
        <v>44522</v>
      </c>
      <c r="E2868" t="s">
        <v>706</v>
      </c>
      <c r="F2868" t="s">
        <v>707</v>
      </c>
      <c r="G2868" t="s">
        <v>38</v>
      </c>
      <c r="H2868" t="s">
        <v>192</v>
      </c>
      <c r="I2868" t="s">
        <v>17</v>
      </c>
      <c r="J2868" s="3">
        <v>45205</v>
      </c>
      <c r="K2868" s="3">
        <v>44837</v>
      </c>
      <c r="M2868" s="8" t="str">
        <f>IFERROR(IF(I2868="Booked",VLOOKUP(K2868,'FIN CAL LOOKUP'!$A:$J,7,1),IF(I2868="Complete",VLOOKUP(J2868,'FIN CAL LOOKUP'!$A:$J,7,1),VLOOKUP(D2868,'FIN CAL LOOKUP'!$A:$J,7,1))),"Not Applicable")</f>
        <v>OCT, FY24</v>
      </c>
      <c r="N2868" s="8" t="str">
        <f>IFERROR(IF(I2868="Booked",VLOOKUP(K2868,'FIN CAL LOOKUP'!$A:$J,10,1),IF(I2868="Complete",VLOOKUP(J2868,'FIN CAL LOOKUP'!$A:$J,10,1),VLOOKUP(D2868,'FIN CAL LOOKUP'!$A:$J,10,1))),"Not Applicable")</f>
        <v>Q2, FY24</v>
      </c>
    </row>
    <row r="2869" spans="1:14" x14ac:dyDescent="0.25">
      <c r="A2869" t="s">
        <v>12</v>
      </c>
      <c r="B2869" t="s">
        <v>22</v>
      </c>
      <c r="C2869" t="s">
        <v>16</v>
      </c>
      <c r="D2869" s="3">
        <v>44522</v>
      </c>
      <c r="E2869" t="s">
        <v>706</v>
      </c>
      <c r="F2869" t="s">
        <v>707</v>
      </c>
      <c r="G2869" t="s">
        <v>38</v>
      </c>
      <c r="H2869" t="s">
        <v>4</v>
      </c>
      <c r="I2869" t="s">
        <v>17</v>
      </c>
      <c r="J2869" s="3">
        <v>45205</v>
      </c>
      <c r="K2869" s="3">
        <v>44824</v>
      </c>
      <c r="M2869" s="8" t="str">
        <f>IFERROR(IF(I2869="Booked",VLOOKUP(K2869,'FIN CAL LOOKUP'!$A:$J,7,1),IF(I2869="Complete",VLOOKUP(J2869,'FIN CAL LOOKUP'!$A:$J,7,1),VLOOKUP(D2869,'FIN CAL LOOKUP'!$A:$J,7,1))),"Not Applicable")</f>
        <v>OCT, FY24</v>
      </c>
      <c r="N2869" s="8" t="str">
        <f>IFERROR(IF(I2869="Booked",VLOOKUP(K2869,'FIN CAL LOOKUP'!$A:$J,10,1),IF(I2869="Complete",VLOOKUP(J2869,'FIN CAL LOOKUP'!$A:$J,10,1),VLOOKUP(D2869,'FIN CAL LOOKUP'!$A:$J,10,1))),"Not Applicable")</f>
        <v>Q2, FY24</v>
      </c>
    </row>
    <row r="2870" spans="1:14" x14ac:dyDescent="0.25">
      <c r="A2870" t="s">
        <v>12</v>
      </c>
      <c r="B2870" t="s">
        <v>22</v>
      </c>
      <c r="C2870" t="s">
        <v>16</v>
      </c>
      <c r="D2870" s="3">
        <v>44522</v>
      </c>
      <c r="E2870" t="s">
        <v>706</v>
      </c>
      <c r="F2870" t="s">
        <v>707</v>
      </c>
      <c r="G2870" t="s">
        <v>38</v>
      </c>
      <c r="H2870" t="s">
        <v>7</v>
      </c>
      <c r="I2870" t="s">
        <v>17</v>
      </c>
      <c r="J2870" s="3">
        <v>45205</v>
      </c>
      <c r="K2870" s="3">
        <v>44824</v>
      </c>
      <c r="M2870" s="8" t="str">
        <f>IFERROR(IF(I2870="Booked",VLOOKUP(K2870,'FIN CAL LOOKUP'!$A:$J,7,1),IF(I2870="Complete",VLOOKUP(J2870,'FIN CAL LOOKUP'!$A:$J,7,1),VLOOKUP(D2870,'FIN CAL LOOKUP'!$A:$J,7,1))),"Not Applicable")</f>
        <v>OCT, FY24</v>
      </c>
      <c r="N2870" s="8" t="str">
        <f>IFERROR(IF(I2870="Booked",VLOOKUP(K2870,'FIN CAL LOOKUP'!$A:$J,10,1),IF(I2870="Complete",VLOOKUP(J2870,'FIN CAL LOOKUP'!$A:$J,10,1),VLOOKUP(D2870,'FIN CAL LOOKUP'!$A:$J,10,1))),"Not Applicable")</f>
        <v>Q2, FY24</v>
      </c>
    </row>
    <row r="2871" spans="1:14" x14ac:dyDescent="0.25">
      <c r="A2871" t="s">
        <v>12</v>
      </c>
      <c r="B2871" t="s">
        <v>22</v>
      </c>
      <c r="C2871" t="s">
        <v>16</v>
      </c>
      <c r="D2871" s="3">
        <v>44522</v>
      </c>
      <c r="E2871" t="s">
        <v>706</v>
      </c>
      <c r="F2871" t="s">
        <v>707</v>
      </c>
      <c r="G2871" t="s">
        <v>38</v>
      </c>
      <c r="H2871" t="s">
        <v>1366</v>
      </c>
      <c r="I2871" t="s">
        <v>5</v>
      </c>
      <c r="J2871" s="3"/>
      <c r="K2871" s="3">
        <v>45351</v>
      </c>
      <c r="M2871" s="8" t="str">
        <f>IFERROR(IF(I2871="Booked",VLOOKUP(K2871,'FIN CAL LOOKUP'!$A:$J,7,1),IF(I2871="Complete",VLOOKUP(J2871,'FIN CAL LOOKUP'!$A:$J,7,1),VLOOKUP(D2871,'FIN CAL LOOKUP'!$A:$J,7,1))),"Not Applicable")</f>
        <v>MAR, FY24</v>
      </c>
      <c r="N2871" s="8" t="str">
        <f>IFERROR(IF(I2871="Booked",VLOOKUP(K2871,'FIN CAL LOOKUP'!$A:$J,10,1),IF(I2871="Complete",VLOOKUP(J2871,'FIN CAL LOOKUP'!$A:$J,10,1),VLOOKUP(D2871,'FIN CAL LOOKUP'!$A:$J,10,1))),"Not Applicable")</f>
        <v>Q3, FY24</v>
      </c>
    </row>
    <row r="2872" spans="1:14" x14ac:dyDescent="0.25">
      <c r="A2872" t="s">
        <v>12</v>
      </c>
      <c r="B2872" t="s">
        <v>22</v>
      </c>
      <c r="C2872" t="s">
        <v>16</v>
      </c>
      <c r="D2872" s="3">
        <v>44522</v>
      </c>
      <c r="E2872" t="s">
        <v>706</v>
      </c>
      <c r="F2872" t="s">
        <v>707</v>
      </c>
      <c r="G2872" t="s">
        <v>38</v>
      </c>
      <c r="H2872" t="s">
        <v>1367</v>
      </c>
      <c r="I2872" t="s">
        <v>5</v>
      </c>
      <c r="J2872" s="3"/>
      <c r="K2872" s="3">
        <v>45351</v>
      </c>
      <c r="M2872" s="8" t="str">
        <f>IFERROR(IF(I2872="Booked",VLOOKUP(K2872,'FIN CAL LOOKUP'!$A:$J,7,1),IF(I2872="Complete",VLOOKUP(J2872,'FIN CAL LOOKUP'!$A:$J,7,1),VLOOKUP(D2872,'FIN CAL LOOKUP'!$A:$J,7,1))),"Not Applicable")</f>
        <v>MAR, FY24</v>
      </c>
      <c r="N2872" s="8" t="str">
        <f>IFERROR(IF(I2872="Booked",VLOOKUP(K2872,'FIN CAL LOOKUP'!$A:$J,10,1),IF(I2872="Complete",VLOOKUP(J2872,'FIN CAL LOOKUP'!$A:$J,10,1),VLOOKUP(D2872,'FIN CAL LOOKUP'!$A:$J,10,1))),"Not Applicable")</f>
        <v>Q3, FY24</v>
      </c>
    </row>
    <row r="2873" spans="1:14" x14ac:dyDescent="0.25">
      <c r="A2873" t="s">
        <v>12</v>
      </c>
      <c r="B2873" t="s">
        <v>22</v>
      </c>
      <c r="C2873" t="s">
        <v>16</v>
      </c>
      <c r="D2873" s="3">
        <v>44522</v>
      </c>
      <c r="E2873" t="s">
        <v>706</v>
      </c>
      <c r="F2873" t="s">
        <v>707</v>
      </c>
      <c r="G2873" t="s">
        <v>38</v>
      </c>
      <c r="H2873" t="s">
        <v>1368</v>
      </c>
      <c r="I2873" t="s">
        <v>5</v>
      </c>
      <c r="J2873" s="3"/>
      <c r="K2873" s="3">
        <v>45351</v>
      </c>
      <c r="M2873" s="8" t="str">
        <f>IFERROR(IF(I2873="Booked",VLOOKUP(K2873,'FIN CAL LOOKUP'!$A:$J,7,1),IF(I2873="Complete",VLOOKUP(J2873,'FIN CAL LOOKUP'!$A:$J,7,1),VLOOKUP(D2873,'FIN CAL LOOKUP'!$A:$J,7,1))),"Not Applicable")</f>
        <v>MAR, FY24</v>
      </c>
      <c r="N2873" s="8" t="str">
        <f>IFERROR(IF(I2873="Booked",VLOOKUP(K2873,'FIN CAL LOOKUP'!$A:$J,10,1),IF(I2873="Complete",VLOOKUP(J2873,'FIN CAL LOOKUP'!$A:$J,10,1),VLOOKUP(D2873,'FIN CAL LOOKUP'!$A:$J,10,1))),"Not Applicable")</f>
        <v>Q3, FY24</v>
      </c>
    </row>
    <row r="2874" spans="1:14" x14ac:dyDescent="0.25">
      <c r="A2874" t="s">
        <v>12</v>
      </c>
      <c r="B2874" t="s">
        <v>22</v>
      </c>
      <c r="C2874" t="s">
        <v>16</v>
      </c>
      <c r="D2874" s="3">
        <v>44522</v>
      </c>
      <c r="E2874" t="s">
        <v>706</v>
      </c>
      <c r="F2874" t="s">
        <v>707</v>
      </c>
      <c r="G2874" t="s">
        <v>38</v>
      </c>
      <c r="H2874" t="s">
        <v>1369</v>
      </c>
      <c r="I2874" t="s">
        <v>5</v>
      </c>
      <c r="J2874" s="3"/>
      <c r="K2874" s="3">
        <v>45351</v>
      </c>
      <c r="M2874" s="8" t="str">
        <f>IFERROR(IF(I2874="Booked",VLOOKUP(K2874,'FIN CAL LOOKUP'!$A:$J,7,1),IF(I2874="Complete",VLOOKUP(J2874,'FIN CAL LOOKUP'!$A:$J,7,1),VLOOKUP(D2874,'FIN CAL LOOKUP'!$A:$J,7,1))),"Not Applicable")</f>
        <v>MAR, FY24</v>
      </c>
      <c r="N2874" s="8" t="str">
        <f>IFERROR(IF(I2874="Booked",VLOOKUP(K2874,'FIN CAL LOOKUP'!$A:$J,10,1),IF(I2874="Complete",VLOOKUP(J2874,'FIN CAL LOOKUP'!$A:$J,10,1),VLOOKUP(D2874,'FIN CAL LOOKUP'!$A:$J,10,1))),"Not Applicable")</f>
        <v>Q3, FY24</v>
      </c>
    </row>
    <row r="2875" spans="1:14" x14ac:dyDescent="0.25">
      <c r="A2875" t="s">
        <v>12</v>
      </c>
      <c r="B2875" t="s">
        <v>22</v>
      </c>
      <c r="C2875" t="s">
        <v>16</v>
      </c>
      <c r="D2875" s="3">
        <v>44522</v>
      </c>
      <c r="E2875" t="s">
        <v>706</v>
      </c>
      <c r="F2875" t="s">
        <v>707</v>
      </c>
      <c r="G2875" t="s">
        <v>38</v>
      </c>
      <c r="H2875" t="s">
        <v>1370</v>
      </c>
      <c r="I2875" t="s">
        <v>5</v>
      </c>
      <c r="J2875" s="3"/>
      <c r="K2875" s="3">
        <v>45351</v>
      </c>
      <c r="M2875" s="8" t="str">
        <f>IFERROR(IF(I2875="Booked",VLOOKUP(K2875,'FIN CAL LOOKUP'!$A:$J,7,1),IF(I2875="Complete",VLOOKUP(J2875,'FIN CAL LOOKUP'!$A:$J,7,1),VLOOKUP(D2875,'FIN CAL LOOKUP'!$A:$J,7,1))),"Not Applicable")</f>
        <v>MAR, FY24</v>
      </c>
      <c r="N2875" s="8" t="str">
        <f>IFERROR(IF(I2875="Booked",VLOOKUP(K2875,'FIN CAL LOOKUP'!$A:$J,10,1),IF(I2875="Complete",VLOOKUP(J2875,'FIN CAL LOOKUP'!$A:$J,10,1),VLOOKUP(D2875,'FIN CAL LOOKUP'!$A:$J,10,1))),"Not Applicable")</f>
        <v>Q3, FY24</v>
      </c>
    </row>
    <row r="2876" spans="1:14" x14ac:dyDescent="0.25">
      <c r="A2876" t="s">
        <v>12</v>
      </c>
      <c r="B2876" t="s">
        <v>22</v>
      </c>
      <c r="C2876" t="s">
        <v>16</v>
      </c>
      <c r="D2876" s="3">
        <v>44522</v>
      </c>
      <c r="E2876" t="s">
        <v>706</v>
      </c>
      <c r="F2876" t="s">
        <v>707</v>
      </c>
      <c r="G2876" t="s">
        <v>38</v>
      </c>
      <c r="H2876" t="s">
        <v>8</v>
      </c>
      <c r="I2876" t="s">
        <v>17</v>
      </c>
      <c r="J2876" s="3">
        <v>44782</v>
      </c>
      <c r="K2876" s="3">
        <v>44635</v>
      </c>
      <c r="M2876" s="8" t="str">
        <f>IFERROR(IF(I2876="Booked",VLOOKUP(K2876,'FIN CAL LOOKUP'!$A:$J,7,1),IF(I2876="Complete",VLOOKUP(J2876,'FIN CAL LOOKUP'!$A:$J,7,1),VLOOKUP(D2876,'FIN CAL LOOKUP'!$A:$J,7,1))),"Not Applicable")</f>
        <v>AUG, FY23</v>
      </c>
      <c r="N2876" s="8" t="str">
        <f>IFERROR(IF(I2876="Booked",VLOOKUP(K2876,'FIN CAL LOOKUP'!$A:$J,10,1),IF(I2876="Complete",VLOOKUP(J2876,'FIN CAL LOOKUP'!$A:$J,10,1),VLOOKUP(D2876,'FIN CAL LOOKUP'!$A:$J,10,1))),"Not Applicable")</f>
        <v>Q1, FY23</v>
      </c>
    </row>
    <row r="2877" spans="1:14" x14ac:dyDescent="0.25">
      <c r="A2877" t="s">
        <v>12</v>
      </c>
      <c r="B2877" t="s">
        <v>22</v>
      </c>
      <c r="C2877" t="s">
        <v>16</v>
      </c>
      <c r="D2877" s="3">
        <v>44522</v>
      </c>
      <c r="E2877" t="s">
        <v>706</v>
      </c>
      <c r="F2877" t="s">
        <v>707</v>
      </c>
      <c r="G2877" t="s">
        <v>38</v>
      </c>
      <c r="H2877" t="s">
        <v>9</v>
      </c>
      <c r="I2877" t="s">
        <v>17</v>
      </c>
      <c r="J2877" s="3">
        <v>44782</v>
      </c>
      <c r="K2877" s="3">
        <v>44735</v>
      </c>
      <c r="M2877" s="8" t="str">
        <f>IFERROR(IF(I2877="Booked",VLOOKUP(K2877,'FIN CAL LOOKUP'!$A:$J,7,1),IF(I2877="Complete",VLOOKUP(J2877,'FIN CAL LOOKUP'!$A:$J,7,1),VLOOKUP(D2877,'FIN CAL LOOKUP'!$A:$J,7,1))),"Not Applicable")</f>
        <v>AUG, FY23</v>
      </c>
      <c r="N2877" s="8" t="str">
        <f>IFERROR(IF(I2877="Booked",VLOOKUP(K2877,'FIN CAL LOOKUP'!$A:$J,10,1),IF(I2877="Complete",VLOOKUP(J2877,'FIN CAL LOOKUP'!$A:$J,10,1),VLOOKUP(D2877,'FIN CAL LOOKUP'!$A:$J,10,1))),"Not Applicable")</f>
        <v>Q1, FY23</v>
      </c>
    </row>
    <row r="2878" spans="1:14" x14ac:dyDescent="0.25">
      <c r="A2878" t="s">
        <v>12</v>
      </c>
      <c r="B2878" t="s">
        <v>22</v>
      </c>
      <c r="C2878" t="s">
        <v>16</v>
      </c>
      <c r="D2878" s="3">
        <v>44522</v>
      </c>
      <c r="E2878" t="s">
        <v>706</v>
      </c>
      <c r="F2878" t="s">
        <v>707</v>
      </c>
      <c r="G2878" t="s">
        <v>38</v>
      </c>
      <c r="H2878" t="s">
        <v>10</v>
      </c>
      <c r="I2878" t="s">
        <v>17</v>
      </c>
      <c r="J2878" s="3">
        <v>44540</v>
      </c>
      <c r="K2878" s="3">
        <v>44491</v>
      </c>
      <c r="M2878" s="8" t="str">
        <f>IFERROR(IF(I2878="Booked",VLOOKUP(K2878,'FIN CAL LOOKUP'!$A:$J,7,1),IF(I2878="Complete",VLOOKUP(J2878,'FIN CAL LOOKUP'!$A:$J,7,1),VLOOKUP(D2878,'FIN CAL LOOKUP'!$A:$J,7,1))),"Not Applicable")</f>
        <v>DEC, FY22</v>
      </c>
      <c r="N2878" s="8" t="str">
        <f>IFERROR(IF(I2878="Booked",VLOOKUP(K2878,'FIN CAL LOOKUP'!$A:$J,10,1),IF(I2878="Complete",VLOOKUP(J2878,'FIN CAL LOOKUP'!$A:$J,10,1),VLOOKUP(D2878,'FIN CAL LOOKUP'!$A:$J,10,1))),"Not Applicable")</f>
        <v>Q2, FY22</v>
      </c>
    </row>
    <row r="2879" spans="1:14" x14ac:dyDescent="0.25">
      <c r="A2879" t="s">
        <v>12</v>
      </c>
      <c r="B2879" t="s">
        <v>22</v>
      </c>
      <c r="C2879" t="s">
        <v>16</v>
      </c>
      <c r="D2879" s="3">
        <v>44522</v>
      </c>
      <c r="E2879" t="s">
        <v>706</v>
      </c>
      <c r="F2879" t="s">
        <v>707</v>
      </c>
      <c r="G2879" t="s">
        <v>38</v>
      </c>
      <c r="H2879" t="s">
        <v>10</v>
      </c>
      <c r="I2879" t="s">
        <v>17</v>
      </c>
      <c r="J2879" s="3">
        <v>44853</v>
      </c>
      <c r="K2879" s="3">
        <v>44852</v>
      </c>
      <c r="M2879" s="8" t="str">
        <f>IFERROR(IF(I2879="Booked",VLOOKUP(K2879,'FIN CAL LOOKUP'!$A:$J,7,1),IF(I2879="Complete",VLOOKUP(J2879,'FIN CAL LOOKUP'!$A:$J,7,1),VLOOKUP(D2879,'FIN CAL LOOKUP'!$A:$J,7,1))),"Not Applicable")</f>
        <v>OCT, FY23</v>
      </c>
      <c r="N2879" s="8" t="str">
        <f>IFERROR(IF(I2879="Booked",VLOOKUP(K2879,'FIN CAL LOOKUP'!$A:$J,10,1),IF(I2879="Complete",VLOOKUP(J2879,'FIN CAL LOOKUP'!$A:$J,10,1),VLOOKUP(D2879,'FIN CAL LOOKUP'!$A:$J,10,1))),"Not Applicable")</f>
        <v>Q2, FY23</v>
      </c>
    </row>
    <row r="2880" spans="1:14" x14ac:dyDescent="0.25">
      <c r="A2880" t="s">
        <v>12</v>
      </c>
      <c r="B2880" t="s">
        <v>22</v>
      </c>
      <c r="C2880" t="s">
        <v>16</v>
      </c>
      <c r="D2880" s="3">
        <v>44522</v>
      </c>
      <c r="E2880" t="s">
        <v>706</v>
      </c>
      <c r="F2880" t="s">
        <v>707</v>
      </c>
      <c r="G2880" t="s">
        <v>38</v>
      </c>
      <c r="H2880" t="s">
        <v>10</v>
      </c>
      <c r="I2880" t="s">
        <v>17</v>
      </c>
      <c r="J2880" s="3">
        <v>45399</v>
      </c>
      <c r="K2880" s="3">
        <v>45399</v>
      </c>
      <c r="M2880" s="8" t="str">
        <f>IFERROR(IF(I2880="Booked",VLOOKUP(K2880,'FIN CAL LOOKUP'!$A:$J,7,1),IF(I2880="Complete",VLOOKUP(J2880,'FIN CAL LOOKUP'!$A:$J,7,1),VLOOKUP(D2880,'FIN CAL LOOKUP'!$A:$J,7,1))),"Not Applicable")</f>
        <v>APR, FY24</v>
      </c>
      <c r="N2880" s="8" t="str">
        <f>IFERROR(IF(I2880="Booked",VLOOKUP(K2880,'FIN CAL LOOKUP'!$A:$J,10,1),IF(I2880="Complete",VLOOKUP(J2880,'FIN CAL LOOKUP'!$A:$J,10,1),VLOOKUP(D2880,'FIN CAL LOOKUP'!$A:$J,10,1))),"Not Applicable")</f>
        <v>Q4, FY24</v>
      </c>
    </row>
    <row r="2881" spans="1:14" x14ac:dyDescent="0.25">
      <c r="A2881" t="s">
        <v>12</v>
      </c>
      <c r="B2881" t="s">
        <v>22</v>
      </c>
      <c r="C2881" t="s">
        <v>16</v>
      </c>
      <c r="D2881" s="3">
        <v>44522</v>
      </c>
      <c r="E2881" t="s">
        <v>706</v>
      </c>
      <c r="F2881" t="s">
        <v>707</v>
      </c>
      <c r="G2881" t="s">
        <v>38</v>
      </c>
      <c r="H2881" t="s">
        <v>11</v>
      </c>
      <c r="I2881" t="s">
        <v>17</v>
      </c>
      <c r="J2881" s="3">
        <v>44540</v>
      </c>
      <c r="K2881" s="3">
        <v>44491</v>
      </c>
      <c r="M2881" s="8" t="str">
        <f>IFERROR(IF(I2881="Booked",VLOOKUP(K2881,'FIN CAL LOOKUP'!$A:$J,7,1),IF(I2881="Complete",VLOOKUP(J2881,'FIN CAL LOOKUP'!$A:$J,7,1),VLOOKUP(D2881,'FIN CAL LOOKUP'!$A:$J,7,1))),"Not Applicable")</f>
        <v>DEC, FY22</v>
      </c>
      <c r="N2881" s="8" t="str">
        <f>IFERROR(IF(I2881="Booked",VLOOKUP(K2881,'FIN CAL LOOKUP'!$A:$J,10,1),IF(I2881="Complete",VLOOKUP(J2881,'FIN CAL LOOKUP'!$A:$J,10,1),VLOOKUP(D2881,'FIN CAL LOOKUP'!$A:$J,10,1))),"Not Applicable")</f>
        <v>Q2, FY22</v>
      </c>
    </row>
    <row r="2882" spans="1:14" x14ac:dyDescent="0.25">
      <c r="A2882" t="s">
        <v>41</v>
      </c>
      <c r="B2882" t="s">
        <v>485</v>
      </c>
      <c r="C2882" t="s">
        <v>124</v>
      </c>
      <c r="D2882" s="3">
        <v>44515</v>
      </c>
      <c r="E2882" t="s">
        <v>716</v>
      </c>
      <c r="F2882" t="s">
        <v>717</v>
      </c>
      <c r="G2882" t="s">
        <v>718</v>
      </c>
      <c r="H2882" t="s">
        <v>4</v>
      </c>
      <c r="I2882" t="s">
        <v>17</v>
      </c>
      <c r="J2882" s="3">
        <v>45090</v>
      </c>
      <c r="K2882" s="3">
        <v>44840</v>
      </c>
      <c r="M2882" s="8" t="str">
        <f>IFERROR(IF(I2882="Booked",VLOOKUP(K2882,'FIN CAL LOOKUP'!$A:$J,7,1),IF(I2882="Complete",VLOOKUP(J2882,'FIN CAL LOOKUP'!$A:$J,7,1),VLOOKUP(D2882,'FIN CAL LOOKUP'!$A:$J,7,1))),"Not Applicable")</f>
        <v>JUN, FY23</v>
      </c>
      <c r="N2882" s="8" t="str">
        <f>IFERROR(IF(I2882="Booked",VLOOKUP(K2882,'FIN CAL LOOKUP'!$A:$J,10,1),IF(I2882="Complete",VLOOKUP(J2882,'FIN CAL LOOKUP'!$A:$J,10,1),VLOOKUP(D2882,'FIN CAL LOOKUP'!$A:$J,10,1))),"Not Applicable")</f>
        <v>Q4, FY23</v>
      </c>
    </row>
    <row r="2883" spans="1:14" x14ac:dyDescent="0.25">
      <c r="A2883" t="s">
        <v>41</v>
      </c>
      <c r="B2883" t="s">
        <v>485</v>
      </c>
      <c r="C2883" t="s">
        <v>124</v>
      </c>
      <c r="D2883" s="3">
        <v>44515</v>
      </c>
      <c r="E2883" t="s">
        <v>716</v>
      </c>
      <c r="F2883" t="s">
        <v>717</v>
      </c>
      <c r="G2883" t="s">
        <v>718</v>
      </c>
      <c r="H2883" t="s">
        <v>7</v>
      </c>
      <c r="I2883" t="s">
        <v>17</v>
      </c>
      <c r="J2883" s="3">
        <v>45090</v>
      </c>
      <c r="K2883" s="3">
        <v>44840</v>
      </c>
      <c r="M2883" s="8" t="str">
        <f>IFERROR(IF(I2883="Booked",VLOOKUP(K2883,'FIN CAL LOOKUP'!$A:$J,7,1),IF(I2883="Complete",VLOOKUP(J2883,'FIN CAL LOOKUP'!$A:$J,7,1),VLOOKUP(D2883,'FIN CAL LOOKUP'!$A:$J,7,1))),"Not Applicable")</f>
        <v>JUN, FY23</v>
      </c>
      <c r="N2883" s="8" t="str">
        <f>IFERROR(IF(I2883="Booked",VLOOKUP(K2883,'FIN CAL LOOKUP'!$A:$J,10,1),IF(I2883="Complete",VLOOKUP(J2883,'FIN CAL LOOKUP'!$A:$J,10,1),VLOOKUP(D2883,'FIN CAL LOOKUP'!$A:$J,10,1))),"Not Applicable")</f>
        <v>Q4, FY23</v>
      </c>
    </row>
    <row r="2884" spans="1:14" x14ac:dyDescent="0.25">
      <c r="A2884" t="s">
        <v>41</v>
      </c>
      <c r="B2884" t="s">
        <v>485</v>
      </c>
      <c r="C2884" t="s">
        <v>124</v>
      </c>
      <c r="D2884" s="3">
        <v>44515</v>
      </c>
      <c r="E2884" t="s">
        <v>719</v>
      </c>
      <c r="F2884" t="s">
        <v>709</v>
      </c>
      <c r="G2884" t="s">
        <v>720</v>
      </c>
      <c r="H2884" t="s">
        <v>4</v>
      </c>
      <c r="I2884" t="s">
        <v>17</v>
      </c>
      <c r="J2884" s="3">
        <v>45406</v>
      </c>
      <c r="K2884" s="3">
        <v>44840</v>
      </c>
      <c r="M2884" s="8" t="str">
        <f>IFERROR(IF(I2884="Booked",VLOOKUP(K2884,'FIN CAL LOOKUP'!$A:$J,7,1),IF(I2884="Complete",VLOOKUP(J2884,'FIN CAL LOOKUP'!$A:$J,7,1),VLOOKUP(D2884,'FIN CAL LOOKUP'!$A:$J,7,1))),"Not Applicable")</f>
        <v>MAY, FY24</v>
      </c>
      <c r="N2884" s="8" t="str">
        <f>IFERROR(IF(I2884="Booked",VLOOKUP(K2884,'FIN CAL LOOKUP'!$A:$J,10,1),IF(I2884="Complete",VLOOKUP(J2884,'FIN CAL LOOKUP'!$A:$J,10,1),VLOOKUP(D2884,'FIN CAL LOOKUP'!$A:$J,10,1))),"Not Applicable")</f>
        <v>Q4, FY24</v>
      </c>
    </row>
    <row r="2885" spans="1:14" x14ac:dyDescent="0.25">
      <c r="A2885" t="s">
        <v>41</v>
      </c>
      <c r="B2885" t="s">
        <v>485</v>
      </c>
      <c r="C2885" t="s">
        <v>124</v>
      </c>
      <c r="D2885" s="3">
        <v>44515</v>
      </c>
      <c r="E2885" t="s">
        <v>719</v>
      </c>
      <c r="F2885" t="s">
        <v>709</v>
      </c>
      <c r="G2885" t="s">
        <v>720</v>
      </c>
      <c r="H2885" t="s">
        <v>7</v>
      </c>
      <c r="I2885" t="s">
        <v>17</v>
      </c>
      <c r="J2885" s="3">
        <v>45406</v>
      </c>
      <c r="K2885" s="3">
        <v>44840</v>
      </c>
      <c r="M2885" s="8" t="str">
        <f>IFERROR(IF(I2885="Booked",VLOOKUP(K2885,'FIN CAL LOOKUP'!$A:$J,7,1),IF(I2885="Complete",VLOOKUP(J2885,'FIN CAL LOOKUP'!$A:$J,7,1),VLOOKUP(D2885,'FIN CAL LOOKUP'!$A:$J,7,1))),"Not Applicable")</f>
        <v>MAY, FY24</v>
      </c>
      <c r="N2885" s="8" t="str">
        <f>IFERROR(IF(I2885="Booked",VLOOKUP(K2885,'FIN CAL LOOKUP'!$A:$J,10,1),IF(I2885="Complete",VLOOKUP(J2885,'FIN CAL LOOKUP'!$A:$J,10,1),VLOOKUP(D2885,'FIN CAL LOOKUP'!$A:$J,10,1))),"Not Applicable")</f>
        <v>Q4, FY24</v>
      </c>
    </row>
    <row r="2886" spans="1:14" x14ac:dyDescent="0.25">
      <c r="A2886" t="s">
        <v>41</v>
      </c>
      <c r="B2886" t="s">
        <v>485</v>
      </c>
      <c r="C2886" t="s">
        <v>124</v>
      </c>
      <c r="D2886" s="3">
        <v>44515</v>
      </c>
      <c r="E2886" t="s">
        <v>721</v>
      </c>
      <c r="F2886" t="s">
        <v>717</v>
      </c>
      <c r="G2886" t="s">
        <v>722</v>
      </c>
      <c r="H2886" t="s">
        <v>4</v>
      </c>
      <c r="I2886" t="s">
        <v>17</v>
      </c>
      <c r="J2886" s="3">
        <v>45142</v>
      </c>
      <c r="K2886" s="3">
        <v>44840</v>
      </c>
      <c r="M2886" s="8" t="str">
        <f>IFERROR(IF(I2886="Booked",VLOOKUP(K2886,'FIN CAL LOOKUP'!$A:$J,7,1),IF(I2886="Complete",VLOOKUP(J2886,'FIN CAL LOOKUP'!$A:$J,7,1),VLOOKUP(D2886,'FIN CAL LOOKUP'!$A:$J,7,1))),"Not Applicable")</f>
        <v>AUG, FY24</v>
      </c>
      <c r="N2886" s="8" t="str">
        <f>IFERROR(IF(I2886="Booked",VLOOKUP(K2886,'FIN CAL LOOKUP'!$A:$J,10,1),IF(I2886="Complete",VLOOKUP(J2886,'FIN CAL LOOKUP'!$A:$J,10,1),VLOOKUP(D2886,'FIN CAL LOOKUP'!$A:$J,10,1))),"Not Applicable")</f>
        <v>Q1, FY24</v>
      </c>
    </row>
    <row r="2887" spans="1:14" x14ac:dyDescent="0.25">
      <c r="A2887" t="s">
        <v>41</v>
      </c>
      <c r="B2887" t="s">
        <v>485</v>
      </c>
      <c r="C2887" t="s">
        <v>124</v>
      </c>
      <c r="D2887" s="3">
        <v>44515</v>
      </c>
      <c r="E2887" t="s">
        <v>721</v>
      </c>
      <c r="F2887" t="s">
        <v>717</v>
      </c>
      <c r="G2887" t="s">
        <v>722</v>
      </c>
      <c r="H2887" t="s">
        <v>7</v>
      </c>
      <c r="I2887" t="s">
        <v>17</v>
      </c>
      <c r="J2887" s="3">
        <v>45142</v>
      </c>
      <c r="K2887" s="3">
        <v>44840</v>
      </c>
      <c r="M2887" s="8" t="str">
        <f>IFERROR(IF(I2887="Booked",VLOOKUP(K2887,'FIN CAL LOOKUP'!$A:$J,7,1),IF(I2887="Complete",VLOOKUP(J2887,'FIN CAL LOOKUP'!$A:$J,7,1),VLOOKUP(D2887,'FIN CAL LOOKUP'!$A:$J,7,1))),"Not Applicable")</f>
        <v>AUG, FY24</v>
      </c>
      <c r="N2887" s="8" t="str">
        <f>IFERROR(IF(I2887="Booked",VLOOKUP(K2887,'FIN CAL LOOKUP'!$A:$J,10,1),IF(I2887="Complete",VLOOKUP(J2887,'FIN CAL LOOKUP'!$A:$J,10,1),VLOOKUP(D2887,'FIN CAL LOOKUP'!$A:$J,10,1))),"Not Applicable")</f>
        <v>Q1, FY24</v>
      </c>
    </row>
    <row r="2888" spans="1:14" x14ac:dyDescent="0.25">
      <c r="A2888" t="s">
        <v>41</v>
      </c>
      <c r="B2888" t="s">
        <v>485</v>
      </c>
      <c r="C2888" t="s">
        <v>124</v>
      </c>
      <c r="D2888" s="3">
        <v>44515</v>
      </c>
      <c r="E2888" t="s">
        <v>619</v>
      </c>
      <c r="F2888" t="s">
        <v>723</v>
      </c>
      <c r="G2888" t="s">
        <v>1568</v>
      </c>
      <c r="H2888" t="s">
        <v>4</v>
      </c>
      <c r="I2888" t="s">
        <v>17</v>
      </c>
      <c r="J2888" s="3">
        <v>45142</v>
      </c>
      <c r="K2888" s="3">
        <v>44840</v>
      </c>
      <c r="M2888" s="8" t="str">
        <f>IFERROR(IF(I2888="Booked",VLOOKUP(K2888,'FIN CAL LOOKUP'!$A:$J,7,1),IF(I2888="Complete",VLOOKUP(J2888,'FIN CAL LOOKUP'!$A:$J,7,1),VLOOKUP(D2888,'FIN CAL LOOKUP'!$A:$J,7,1))),"Not Applicable")</f>
        <v>AUG, FY24</v>
      </c>
      <c r="N2888" s="8" t="str">
        <f>IFERROR(IF(I2888="Booked",VLOOKUP(K2888,'FIN CAL LOOKUP'!$A:$J,10,1),IF(I2888="Complete",VLOOKUP(J2888,'FIN CAL LOOKUP'!$A:$J,10,1),VLOOKUP(D2888,'FIN CAL LOOKUP'!$A:$J,10,1))),"Not Applicable")</f>
        <v>Q1, FY24</v>
      </c>
    </row>
    <row r="2889" spans="1:14" x14ac:dyDescent="0.25">
      <c r="A2889" t="s">
        <v>41</v>
      </c>
      <c r="B2889" t="s">
        <v>485</v>
      </c>
      <c r="C2889" t="s">
        <v>124</v>
      </c>
      <c r="D2889" s="3">
        <v>44515</v>
      </c>
      <c r="E2889" t="s">
        <v>619</v>
      </c>
      <c r="F2889" t="s">
        <v>723</v>
      </c>
      <c r="G2889" t="s">
        <v>1568</v>
      </c>
      <c r="H2889" t="s">
        <v>7</v>
      </c>
      <c r="I2889" t="s">
        <v>17</v>
      </c>
      <c r="J2889" s="3">
        <v>45142</v>
      </c>
      <c r="K2889" s="3">
        <v>44840</v>
      </c>
      <c r="M2889" s="8" t="str">
        <f>IFERROR(IF(I2889="Booked",VLOOKUP(K2889,'FIN CAL LOOKUP'!$A:$J,7,1),IF(I2889="Complete",VLOOKUP(J2889,'FIN CAL LOOKUP'!$A:$J,7,1),VLOOKUP(D2889,'FIN CAL LOOKUP'!$A:$J,7,1))),"Not Applicable")</f>
        <v>AUG, FY24</v>
      </c>
      <c r="N2889" s="8" t="str">
        <f>IFERROR(IF(I2889="Booked",VLOOKUP(K2889,'FIN CAL LOOKUP'!$A:$J,10,1),IF(I2889="Complete",VLOOKUP(J2889,'FIN CAL LOOKUP'!$A:$J,10,1),VLOOKUP(D2889,'FIN CAL LOOKUP'!$A:$J,10,1))),"Not Applicable")</f>
        <v>Q1, FY24</v>
      </c>
    </row>
    <row r="2890" spans="1:14" x14ac:dyDescent="0.25">
      <c r="A2890" t="s">
        <v>41</v>
      </c>
      <c r="B2890" t="s">
        <v>485</v>
      </c>
      <c r="C2890" t="s">
        <v>124</v>
      </c>
      <c r="D2890" s="3">
        <v>44515</v>
      </c>
      <c r="E2890" t="s">
        <v>730</v>
      </c>
      <c r="F2890" t="s">
        <v>338</v>
      </c>
      <c r="G2890" t="s">
        <v>1569</v>
      </c>
      <c r="H2890" t="s">
        <v>4</v>
      </c>
      <c r="I2890" t="s">
        <v>17</v>
      </c>
      <c r="J2890" s="3">
        <v>45090</v>
      </c>
      <c r="K2890" s="3">
        <v>44840</v>
      </c>
      <c r="M2890" s="8" t="str">
        <f>IFERROR(IF(I2890="Booked",VLOOKUP(K2890,'FIN CAL LOOKUP'!$A:$J,7,1),IF(I2890="Complete",VLOOKUP(J2890,'FIN CAL LOOKUP'!$A:$J,7,1),VLOOKUP(D2890,'FIN CAL LOOKUP'!$A:$J,7,1))),"Not Applicable")</f>
        <v>JUN, FY23</v>
      </c>
      <c r="N2890" s="8" t="str">
        <f>IFERROR(IF(I2890="Booked",VLOOKUP(K2890,'FIN CAL LOOKUP'!$A:$J,10,1),IF(I2890="Complete",VLOOKUP(J2890,'FIN CAL LOOKUP'!$A:$J,10,1),VLOOKUP(D2890,'FIN CAL LOOKUP'!$A:$J,10,1))),"Not Applicable")</f>
        <v>Q4, FY23</v>
      </c>
    </row>
    <row r="2891" spans="1:14" x14ac:dyDescent="0.25">
      <c r="A2891" t="s">
        <v>41</v>
      </c>
      <c r="B2891" t="s">
        <v>485</v>
      </c>
      <c r="C2891" t="s">
        <v>124</v>
      </c>
      <c r="D2891" s="3">
        <v>44515</v>
      </c>
      <c r="E2891" t="s">
        <v>730</v>
      </c>
      <c r="F2891" t="s">
        <v>338</v>
      </c>
      <c r="G2891" t="s">
        <v>1569</v>
      </c>
      <c r="H2891" t="s">
        <v>7</v>
      </c>
      <c r="I2891" t="s">
        <v>17</v>
      </c>
      <c r="J2891" s="3">
        <v>45090</v>
      </c>
      <c r="K2891" s="3">
        <v>44840</v>
      </c>
      <c r="M2891" s="8" t="str">
        <f>IFERROR(IF(I2891="Booked",VLOOKUP(K2891,'FIN CAL LOOKUP'!$A:$J,7,1),IF(I2891="Complete",VLOOKUP(J2891,'FIN CAL LOOKUP'!$A:$J,7,1),VLOOKUP(D2891,'FIN CAL LOOKUP'!$A:$J,7,1))),"Not Applicable")</f>
        <v>JUN, FY23</v>
      </c>
      <c r="N2891" s="8" t="str">
        <f>IFERROR(IF(I2891="Booked",VLOOKUP(K2891,'FIN CAL LOOKUP'!$A:$J,10,1),IF(I2891="Complete",VLOOKUP(J2891,'FIN CAL LOOKUP'!$A:$J,10,1),VLOOKUP(D2891,'FIN CAL LOOKUP'!$A:$J,10,1))),"Not Applicable")</f>
        <v>Q4, FY23</v>
      </c>
    </row>
    <row r="2892" spans="1:14" x14ac:dyDescent="0.25">
      <c r="A2892" t="s">
        <v>41</v>
      </c>
      <c r="B2892" t="s">
        <v>119</v>
      </c>
      <c r="C2892" t="s">
        <v>124</v>
      </c>
      <c r="D2892" s="3">
        <v>44515</v>
      </c>
      <c r="E2892" t="s">
        <v>710</v>
      </c>
      <c r="F2892" t="s">
        <v>711</v>
      </c>
      <c r="G2892" t="s">
        <v>712</v>
      </c>
      <c r="H2892" t="s">
        <v>4</v>
      </c>
      <c r="I2892" t="s">
        <v>17</v>
      </c>
      <c r="J2892" s="3">
        <v>44852</v>
      </c>
      <c r="K2892" s="3">
        <v>44840</v>
      </c>
      <c r="M2892" s="8" t="str">
        <f>IFERROR(IF(I2892="Booked",VLOOKUP(K2892,'FIN CAL LOOKUP'!$A:$J,7,1),IF(I2892="Complete",VLOOKUP(J2892,'FIN CAL LOOKUP'!$A:$J,7,1),VLOOKUP(D2892,'FIN CAL LOOKUP'!$A:$J,7,1))),"Not Applicable")</f>
        <v>OCT, FY23</v>
      </c>
      <c r="N2892" s="8" t="str">
        <f>IFERROR(IF(I2892="Booked",VLOOKUP(K2892,'FIN CAL LOOKUP'!$A:$J,10,1),IF(I2892="Complete",VLOOKUP(J2892,'FIN CAL LOOKUP'!$A:$J,10,1),VLOOKUP(D2892,'FIN CAL LOOKUP'!$A:$J,10,1))),"Not Applicable")</f>
        <v>Q2, FY23</v>
      </c>
    </row>
    <row r="2893" spans="1:14" x14ac:dyDescent="0.25">
      <c r="A2893" t="s">
        <v>41</v>
      </c>
      <c r="B2893" t="s">
        <v>119</v>
      </c>
      <c r="C2893" t="s">
        <v>124</v>
      </c>
      <c r="D2893" s="3">
        <v>44515</v>
      </c>
      <c r="E2893" t="s">
        <v>710</v>
      </c>
      <c r="F2893" t="s">
        <v>711</v>
      </c>
      <c r="G2893" t="s">
        <v>712</v>
      </c>
      <c r="H2893" t="s">
        <v>7</v>
      </c>
      <c r="I2893" t="s">
        <v>17</v>
      </c>
      <c r="J2893" s="3">
        <v>44852</v>
      </c>
      <c r="K2893" s="3">
        <v>44840</v>
      </c>
      <c r="M2893" s="8" t="str">
        <f>IFERROR(IF(I2893="Booked",VLOOKUP(K2893,'FIN CAL LOOKUP'!$A:$J,7,1),IF(I2893="Complete",VLOOKUP(J2893,'FIN CAL LOOKUP'!$A:$J,7,1),VLOOKUP(D2893,'FIN CAL LOOKUP'!$A:$J,7,1))),"Not Applicable")</f>
        <v>OCT, FY23</v>
      </c>
      <c r="N2893" s="8" t="str">
        <f>IFERROR(IF(I2893="Booked",VLOOKUP(K2893,'FIN CAL LOOKUP'!$A:$J,10,1),IF(I2893="Complete",VLOOKUP(J2893,'FIN CAL LOOKUP'!$A:$J,10,1),VLOOKUP(D2893,'FIN CAL LOOKUP'!$A:$J,10,1))),"Not Applicable")</f>
        <v>Q2, FY23</v>
      </c>
    </row>
    <row r="2894" spans="1:14" x14ac:dyDescent="0.25">
      <c r="A2894" t="s">
        <v>41</v>
      </c>
      <c r="B2894" t="s">
        <v>119</v>
      </c>
      <c r="C2894" t="s">
        <v>475</v>
      </c>
      <c r="D2894" s="3">
        <v>44515</v>
      </c>
      <c r="E2894" t="s">
        <v>731</v>
      </c>
      <c r="F2894" t="s">
        <v>732</v>
      </c>
      <c r="G2894" t="s">
        <v>733</v>
      </c>
      <c r="H2894" t="s">
        <v>4</v>
      </c>
      <c r="I2894" t="s">
        <v>17</v>
      </c>
      <c r="J2894" s="3">
        <v>44847</v>
      </c>
      <c r="K2894" s="3">
        <v>44840</v>
      </c>
      <c r="M2894" s="8" t="str">
        <f>IFERROR(IF(I2894="Booked",VLOOKUP(K2894,'FIN CAL LOOKUP'!$A:$J,7,1),IF(I2894="Complete",VLOOKUP(J2894,'FIN CAL LOOKUP'!$A:$J,7,1),VLOOKUP(D2894,'FIN CAL LOOKUP'!$A:$J,7,1))),"Not Applicable")</f>
        <v>OCT, FY23</v>
      </c>
      <c r="N2894" s="8" t="str">
        <f>IFERROR(IF(I2894="Booked",VLOOKUP(K2894,'FIN CAL LOOKUP'!$A:$J,10,1),IF(I2894="Complete",VLOOKUP(J2894,'FIN CAL LOOKUP'!$A:$J,10,1),VLOOKUP(D2894,'FIN CAL LOOKUP'!$A:$J,10,1))),"Not Applicable")</f>
        <v>Q2, FY23</v>
      </c>
    </row>
    <row r="2895" spans="1:14" x14ac:dyDescent="0.25">
      <c r="A2895" t="s">
        <v>41</v>
      </c>
      <c r="B2895" t="s">
        <v>119</v>
      </c>
      <c r="C2895" t="s">
        <v>475</v>
      </c>
      <c r="D2895" s="3">
        <v>44515</v>
      </c>
      <c r="E2895" t="s">
        <v>731</v>
      </c>
      <c r="F2895" t="s">
        <v>732</v>
      </c>
      <c r="G2895" t="s">
        <v>733</v>
      </c>
      <c r="H2895" t="s">
        <v>7</v>
      </c>
      <c r="I2895" t="s">
        <v>17</v>
      </c>
      <c r="J2895" s="3">
        <v>45142</v>
      </c>
      <c r="K2895" s="3">
        <v>44840</v>
      </c>
      <c r="M2895" s="8" t="str">
        <f>IFERROR(IF(I2895="Booked",VLOOKUP(K2895,'FIN CAL LOOKUP'!$A:$J,7,1),IF(I2895="Complete",VLOOKUP(J2895,'FIN CAL LOOKUP'!$A:$J,7,1),VLOOKUP(D2895,'FIN CAL LOOKUP'!$A:$J,7,1))),"Not Applicable")</f>
        <v>AUG, FY24</v>
      </c>
      <c r="N2895" s="8" t="str">
        <f>IFERROR(IF(I2895="Booked",VLOOKUP(K2895,'FIN CAL LOOKUP'!$A:$J,10,1),IF(I2895="Complete",VLOOKUP(J2895,'FIN CAL LOOKUP'!$A:$J,10,1),VLOOKUP(D2895,'FIN CAL LOOKUP'!$A:$J,10,1))),"Not Applicable")</f>
        <v>Q1, FY24</v>
      </c>
    </row>
    <row r="2896" spans="1:14" x14ac:dyDescent="0.25">
      <c r="A2896" t="s">
        <v>41</v>
      </c>
      <c r="B2896" t="s">
        <v>119</v>
      </c>
      <c r="C2896" t="s">
        <v>475</v>
      </c>
      <c r="D2896" s="3">
        <v>44515</v>
      </c>
      <c r="E2896" t="s">
        <v>731</v>
      </c>
      <c r="F2896" t="s">
        <v>732</v>
      </c>
      <c r="G2896" t="s">
        <v>733</v>
      </c>
      <c r="H2896" t="s">
        <v>1366</v>
      </c>
      <c r="I2896" t="s">
        <v>17</v>
      </c>
      <c r="J2896" s="3">
        <v>45406</v>
      </c>
      <c r="K2896" s="3">
        <v>45373</v>
      </c>
      <c r="M2896" s="8" t="str">
        <f>IFERROR(IF(I2896="Booked",VLOOKUP(K2896,'FIN CAL LOOKUP'!$A:$J,7,1),IF(I2896="Complete",VLOOKUP(J2896,'FIN CAL LOOKUP'!$A:$J,7,1),VLOOKUP(D2896,'FIN CAL LOOKUP'!$A:$J,7,1))),"Not Applicable")</f>
        <v>MAY, FY24</v>
      </c>
      <c r="N2896" s="8" t="str">
        <f>IFERROR(IF(I2896="Booked",VLOOKUP(K2896,'FIN CAL LOOKUP'!$A:$J,10,1),IF(I2896="Complete",VLOOKUP(J2896,'FIN CAL LOOKUP'!$A:$J,10,1),VLOOKUP(D2896,'FIN CAL LOOKUP'!$A:$J,10,1))),"Not Applicable")</f>
        <v>Q4, FY24</v>
      </c>
    </row>
    <row r="2897" spans="1:14" x14ac:dyDescent="0.25">
      <c r="A2897" t="s">
        <v>41</v>
      </c>
      <c r="B2897" t="s">
        <v>119</v>
      </c>
      <c r="C2897" t="s">
        <v>475</v>
      </c>
      <c r="D2897" s="3">
        <v>44515</v>
      </c>
      <c r="E2897" t="s">
        <v>731</v>
      </c>
      <c r="F2897" t="s">
        <v>732</v>
      </c>
      <c r="G2897" t="s">
        <v>733</v>
      </c>
      <c r="H2897" t="s">
        <v>1366</v>
      </c>
      <c r="I2897" t="s">
        <v>17</v>
      </c>
      <c r="J2897" s="3">
        <v>45749</v>
      </c>
      <c r="K2897" s="3">
        <v>45727</v>
      </c>
      <c r="M2897" s="8" t="str">
        <f>IFERROR(IF(I2897="Booked",VLOOKUP(K2897,'FIN CAL LOOKUP'!$A:$J,7,1),IF(I2897="Complete",VLOOKUP(J2897,'FIN CAL LOOKUP'!$A:$J,7,1),VLOOKUP(D2897,'FIN CAL LOOKUP'!$A:$J,7,1))),"Not Applicable")</f>
        <v>APR, FY25</v>
      </c>
      <c r="N2897" s="8" t="str">
        <f>IFERROR(IF(I2897="Booked",VLOOKUP(K2897,'FIN CAL LOOKUP'!$A:$J,10,1),IF(I2897="Complete",VLOOKUP(J2897,'FIN CAL LOOKUP'!$A:$J,10,1),VLOOKUP(D2897,'FIN CAL LOOKUP'!$A:$J,10,1))),"Not Applicable")</f>
        <v>Q4, FY25</v>
      </c>
    </row>
    <row r="2898" spans="1:14" x14ac:dyDescent="0.25">
      <c r="A2898" t="s">
        <v>41</v>
      </c>
      <c r="B2898" t="s">
        <v>119</v>
      </c>
      <c r="C2898" t="s">
        <v>475</v>
      </c>
      <c r="D2898" s="3">
        <v>44515</v>
      </c>
      <c r="E2898" t="s">
        <v>731</v>
      </c>
      <c r="F2898" t="s">
        <v>732</v>
      </c>
      <c r="G2898" t="s">
        <v>733</v>
      </c>
      <c r="H2898" t="s">
        <v>1367</v>
      </c>
      <c r="I2898" t="s">
        <v>17</v>
      </c>
      <c r="J2898" s="3">
        <v>45420</v>
      </c>
      <c r="K2898" s="3">
        <v>45373</v>
      </c>
      <c r="M2898" s="8" t="str">
        <f>IFERROR(IF(I2898="Booked",VLOOKUP(K2898,'FIN CAL LOOKUP'!$A:$J,7,1),IF(I2898="Complete",VLOOKUP(J2898,'FIN CAL LOOKUP'!$A:$J,7,1),VLOOKUP(D2898,'FIN CAL LOOKUP'!$A:$J,7,1))),"Not Applicable")</f>
        <v>MAY, FY24</v>
      </c>
      <c r="N2898" s="8" t="str">
        <f>IFERROR(IF(I2898="Booked",VLOOKUP(K2898,'FIN CAL LOOKUP'!$A:$J,10,1),IF(I2898="Complete",VLOOKUP(J2898,'FIN CAL LOOKUP'!$A:$J,10,1),VLOOKUP(D2898,'FIN CAL LOOKUP'!$A:$J,10,1))),"Not Applicable")</f>
        <v>Q4, FY24</v>
      </c>
    </row>
    <row r="2899" spans="1:14" x14ac:dyDescent="0.25">
      <c r="A2899" t="s">
        <v>41</v>
      </c>
      <c r="B2899" t="s">
        <v>119</v>
      </c>
      <c r="C2899" t="s">
        <v>475</v>
      </c>
      <c r="D2899" s="3">
        <v>44515</v>
      </c>
      <c r="E2899" t="s">
        <v>731</v>
      </c>
      <c r="F2899" t="s">
        <v>732</v>
      </c>
      <c r="G2899" t="s">
        <v>733</v>
      </c>
      <c r="H2899" t="s">
        <v>1367</v>
      </c>
      <c r="I2899" t="s">
        <v>17</v>
      </c>
      <c r="J2899" s="3">
        <v>45749</v>
      </c>
      <c r="K2899" s="3">
        <v>45742</v>
      </c>
      <c r="M2899" s="8" t="str">
        <f>IFERROR(IF(I2899="Booked",VLOOKUP(K2899,'FIN CAL LOOKUP'!$A:$J,7,1),IF(I2899="Complete",VLOOKUP(J2899,'FIN CAL LOOKUP'!$A:$J,7,1),VLOOKUP(D2899,'FIN CAL LOOKUP'!$A:$J,7,1))),"Not Applicable")</f>
        <v>APR, FY25</v>
      </c>
      <c r="N2899" s="8" t="str">
        <f>IFERROR(IF(I2899="Booked",VLOOKUP(K2899,'FIN CAL LOOKUP'!$A:$J,10,1),IF(I2899="Complete",VLOOKUP(J2899,'FIN CAL LOOKUP'!$A:$J,10,1),VLOOKUP(D2899,'FIN CAL LOOKUP'!$A:$J,10,1))),"Not Applicable")</f>
        <v>Q4, FY25</v>
      </c>
    </row>
    <row r="2900" spans="1:14" x14ac:dyDescent="0.25">
      <c r="A2900" t="s">
        <v>41</v>
      </c>
      <c r="B2900" t="s">
        <v>119</v>
      </c>
      <c r="C2900" t="s">
        <v>475</v>
      </c>
      <c r="D2900" s="3">
        <v>44515</v>
      </c>
      <c r="E2900" t="s">
        <v>731</v>
      </c>
      <c r="F2900" t="s">
        <v>732</v>
      </c>
      <c r="G2900" t="s">
        <v>733</v>
      </c>
      <c r="H2900" t="s">
        <v>1368</v>
      </c>
      <c r="I2900" t="s">
        <v>17</v>
      </c>
      <c r="J2900" s="3">
        <v>45420</v>
      </c>
      <c r="K2900" s="3">
        <v>45373</v>
      </c>
      <c r="M2900" s="8" t="str">
        <f>IFERROR(IF(I2900="Booked",VLOOKUP(K2900,'FIN CAL LOOKUP'!$A:$J,7,1),IF(I2900="Complete",VLOOKUP(J2900,'FIN CAL LOOKUP'!$A:$J,7,1),VLOOKUP(D2900,'FIN CAL LOOKUP'!$A:$J,7,1))),"Not Applicable")</f>
        <v>MAY, FY24</v>
      </c>
      <c r="N2900" s="8" t="str">
        <f>IFERROR(IF(I2900="Booked",VLOOKUP(K2900,'FIN CAL LOOKUP'!$A:$J,10,1),IF(I2900="Complete",VLOOKUP(J2900,'FIN CAL LOOKUP'!$A:$J,10,1),VLOOKUP(D2900,'FIN CAL LOOKUP'!$A:$J,10,1))),"Not Applicable")</f>
        <v>Q4, FY24</v>
      </c>
    </row>
    <row r="2901" spans="1:14" x14ac:dyDescent="0.25">
      <c r="A2901" t="s">
        <v>41</v>
      </c>
      <c r="B2901" t="s">
        <v>119</v>
      </c>
      <c r="C2901" t="s">
        <v>475</v>
      </c>
      <c r="D2901" s="3">
        <v>44515</v>
      </c>
      <c r="E2901" t="s">
        <v>731</v>
      </c>
      <c r="F2901" t="s">
        <v>732</v>
      </c>
      <c r="G2901" t="s">
        <v>733</v>
      </c>
      <c r="H2901" t="s">
        <v>1368</v>
      </c>
      <c r="I2901" t="s">
        <v>17</v>
      </c>
      <c r="J2901" s="3">
        <v>45749</v>
      </c>
      <c r="K2901" s="3">
        <v>45742</v>
      </c>
      <c r="M2901" s="8" t="str">
        <f>IFERROR(IF(I2901="Booked",VLOOKUP(K2901,'FIN CAL LOOKUP'!$A:$J,7,1),IF(I2901="Complete",VLOOKUP(J2901,'FIN CAL LOOKUP'!$A:$J,7,1),VLOOKUP(D2901,'FIN CAL LOOKUP'!$A:$J,7,1))),"Not Applicable")</f>
        <v>APR, FY25</v>
      </c>
      <c r="N2901" s="8" t="str">
        <f>IFERROR(IF(I2901="Booked",VLOOKUP(K2901,'FIN CAL LOOKUP'!$A:$J,10,1),IF(I2901="Complete",VLOOKUP(J2901,'FIN CAL LOOKUP'!$A:$J,10,1),VLOOKUP(D2901,'FIN CAL LOOKUP'!$A:$J,10,1))),"Not Applicable")</f>
        <v>Q4, FY25</v>
      </c>
    </row>
    <row r="2902" spans="1:14" x14ac:dyDescent="0.25">
      <c r="A2902" t="s">
        <v>41</v>
      </c>
      <c r="B2902" t="s">
        <v>119</v>
      </c>
      <c r="C2902" t="s">
        <v>475</v>
      </c>
      <c r="D2902" s="3">
        <v>44515</v>
      </c>
      <c r="E2902" t="s">
        <v>731</v>
      </c>
      <c r="F2902" t="s">
        <v>732</v>
      </c>
      <c r="G2902" t="s">
        <v>733</v>
      </c>
      <c r="H2902" t="s">
        <v>1369</v>
      </c>
      <c r="I2902" t="s">
        <v>17</v>
      </c>
      <c r="J2902" s="3">
        <v>45420</v>
      </c>
      <c r="K2902" s="3">
        <v>45373</v>
      </c>
      <c r="M2902" s="8" t="str">
        <f>IFERROR(IF(I2902="Booked",VLOOKUP(K2902,'FIN CAL LOOKUP'!$A:$J,7,1),IF(I2902="Complete",VLOOKUP(J2902,'FIN CAL LOOKUP'!$A:$J,7,1),VLOOKUP(D2902,'FIN CAL LOOKUP'!$A:$J,7,1))),"Not Applicable")</f>
        <v>MAY, FY24</v>
      </c>
      <c r="N2902" s="8" t="str">
        <f>IFERROR(IF(I2902="Booked",VLOOKUP(K2902,'FIN CAL LOOKUP'!$A:$J,10,1),IF(I2902="Complete",VLOOKUP(J2902,'FIN CAL LOOKUP'!$A:$J,10,1),VLOOKUP(D2902,'FIN CAL LOOKUP'!$A:$J,10,1))),"Not Applicable")</f>
        <v>Q4, FY24</v>
      </c>
    </row>
    <row r="2903" spans="1:14" x14ac:dyDescent="0.25">
      <c r="A2903" t="s">
        <v>41</v>
      </c>
      <c r="B2903" t="s">
        <v>119</v>
      </c>
      <c r="C2903" t="s">
        <v>475</v>
      </c>
      <c r="D2903" s="3">
        <v>44515</v>
      </c>
      <c r="E2903" t="s">
        <v>731</v>
      </c>
      <c r="F2903" t="s">
        <v>732</v>
      </c>
      <c r="G2903" t="s">
        <v>733</v>
      </c>
      <c r="H2903" t="s">
        <v>1369</v>
      </c>
      <c r="I2903" t="s">
        <v>17</v>
      </c>
      <c r="J2903" s="3">
        <v>45749</v>
      </c>
      <c r="K2903" s="3">
        <v>45742</v>
      </c>
      <c r="M2903" s="8" t="str">
        <f>IFERROR(IF(I2903="Booked",VLOOKUP(K2903,'FIN CAL LOOKUP'!$A:$J,7,1),IF(I2903="Complete",VLOOKUP(J2903,'FIN CAL LOOKUP'!$A:$J,7,1),VLOOKUP(D2903,'FIN CAL LOOKUP'!$A:$J,7,1))),"Not Applicable")</f>
        <v>APR, FY25</v>
      </c>
      <c r="N2903" s="8" t="str">
        <f>IFERROR(IF(I2903="Booked",VLOOKUP(K2903,'FIN CAL LOOKUP'!$A:$J,10,1),IF(I2903="Complete",VLOOKUP(J2903,'FIN CAL LOOKUP'!$A:$J,10,1),VLOOKUP(D2903,'FIN CAL LOOKUP'!$A:$J,10,1))),"Not Applicable")</f>
        <v>Q4, FY25</v>
      </c>
    </row>
    <row r="2904" spans="1:14" x14ac:dyDescent="0.25">
      <c r="A2904" t="s">
        <v>41</v>
      </c>
      <c r="B2904" t="s">
        <v>119</v>
      </c>
      <c r="C2904" t="s">
        <v>475</v>
      </c>
      <c r="D2904" s="3">
        <v>44515</v>
      </c>
      <c r="E2904" t="s">
        <v>731</v>
      </c>
      <c r="F2904" t="s">
        <v>732</v>
      </c>
      <c r="G2904" t="s">
        <v>733</v>
      </c>
      <c r="H2904" t="s">
        <v>1370</v>
      </c>
      <c r="I2904" t="s">
        <v>17</v>
      </c>
      <c r="J2904" s="3">
        <v>45406</v>
      </c>
      <c r="K2904" s="3">
        <v>45373</v>
      </c>
      <c r="M2904" s="8" t="str">
        <f>IFERROR(IF(I2904="Booked",VLOOKUP(K2904,'FIN CAL LOOKUP'!$A:$J,7,1),IF(I2904="Complete",VLOOKUP(J2904,'FIN CAL LOOKUP'!$A:$J,7,1),VLOOKUP(D2904,'FIN CAL LOOKUP'!$A:$J,7,1))),"Not Applicable")</f>
        <v>MAY, FY24</v>
      </c>
      <c r="N2904" s="8" t="str">
        <f>IFERROR(IF(I2904="Booked",VLOOKUP(K2904,'FIN CAL LOOKUP'!$A:$J,10,1),IF(I2904="Complete",VLOOKUP(J2904,'FIN CAL LOOKUP'!$A:$J,10,1),VLOOKUP(D2904,'FIN CAL LOOKUP'!$A:$J,10,1))),"Not Applicable")</f>
        <v>Q4, FY24</v>
      </c>
    </row>
    <row r="2905" spans="1:14" x14ac:dyDescent="0.25">
      <c r="A2905" t="s">
        <v>41</v>
      </c>
      <c r="B2905" t="s">
        <v>119</v>
      </c>
      <c r="C2905" t="s">
        <v>475</v>
      </c>
      <c r="D2905" s="3">
        <v>44515</v>
      </c>
      <c r="E2905" t="s">
        <v>731</v>
      </c>
      <c r="F2905" t="s">
        <v>732</v>
      </c>
      <c r="G2905" t="s">
        <v>733</v>
      </c>
      <c r="H2905" t="s">
        <v>1370</v>
      </c>
      <c r="I2905" t="s">
        <v>17</v>
      </c>
      <c r="J2905" s="3">
        <v>45749</v>
      </c>
      <c r="K2905" s="3">
        <v>45727</v>
      </c>
      <c r="M2905" s="8" t="str">
        <f>IFERROR(IF(I2905="Booked",VLOOKUP(K2905,'FIN CAL LOOKUP'!$A:$J,7,1),IF(I2905="Complete",VLOOKUP(J2905,'FIN CAL LOOKUP'!$A:$J,7,1),VLOOKUP(D2905,'FIN CAL LOOKUP'!$A:$J,7,1))),"Not Applicable")</f>
        <v>APR, FY25</v>
      </c>
      <c r="N2905" s="8" t="str">
        <f>IFERROR(IF(I2905="Booked",VLOOKUP(K2905,'FIN CAL LOOKUP'!$A:$J,10,1),IF(I2905="Complete",VLOOKUP(J2905,'FIN CAL LOOKUP'!$A:$J,10,1),VLOOKUP(D2905,'FIN CAL LOOKUP'!$A:$J,10,1))),"Not Applicable")</f>
        <v>Q4, FY25</v>
      </c>
    </row>
    <row r="2906" spans="1:14" x14ac:dyDescent="0.25">
      <c r="A2906" t="s">
        <v>41</v>
      </c>
      <c r="B2906" t="s">
        <v>119</v>
      </c>
      <c r="C2906" t="s">
        <v>475</v>
      </c>
      <c r="D2906" s="3">
        <v>44515</v>
      </c>
      <c r="E2906" t="s">
        <v>731</v>
      </c>
      <c r="F2906" t="s">
        <v>732</v>
      </c>
      <c r="G2906" t="s">
        <v>733</v>
      </c>
      <c r="H2906" t="s">
        <v>8</v>
      </c>
      <c r="I2906" t="s">
        <v>17</v>
      </c>
      <c r="J2906" s="3">
        <v>45406</v>
      </c>
      <c r="K2906" s="3">
        <v>45373</v>
      </c>
      <c r="M2906" s="8" t="str">
        <f>IFERROR(IF(I2906="Booked",VLOOKUP(K2906,'FIN CAL LOOKUP'!$A:$J,7,1),IF(I2906="Complete",VLOOKUP(J2906,'FIN CAL LOOKUP'!$A:$J,7,1),VLOOKUP(D2906,'FIN CAL LOOKUP'!$A:$J,7,1))),"Not Applicable")</f>
        <v>MAY, FY24</v>
      </c>
      <c r="N2906" s="8" t="str">
        <f>IFERROR(IF(I2906="Booked",VLOOKUP(K2906,'FIN CAL LOOKUP'!$A:$J,10,1),IF(I2906="Complete",VLOOKUP(J2906,'FIN CAL LOOKUP'!$A:$J,10,1),VLOOKUP(D2906,'FIN CAL LOOKUP'!$A:$J,10,1))),"Not Applicable")</f>
        <v>Q4, FY24</v>
      </c>
    </row>
    <row r="2907" spans="1:14" x14ac:dyDescent="0.25">
      <c r="A2907" t="s">
        <v>41</v>
      </c>
      <c r="B2907" t="s">
        <v>119</v>
      </c>
      <c r="C2907" t="s">
        <v>475</v>
      </c>
      <c r="D2907" s="3">
        <v>44515</v>
      </c>
      <c r="E2907" t="s">
        <v>731</v>
      </c>
      <c r="F2907" t="s">
        <v>732</v>
      </c>
      <c r="G2907" t="s">
        <v>733</v>
      </c>
      <c r="H2907" t="s">
        <v>9</v>
      </c>
      <c r="I2907" t="s">
        <v>17</v>
      </c>
      <c r="J2907" s="3">
        <v>45406</v>
      </c>
      <c r="K2907" s="3">
        <v>45373</v>
      </c>
      <c r="M2907" s="8" t="str">
        <f>IFERROR(IF(I2907="Booked",VLOOKUP(K2907,'FIN CAL LOOKUP'!$A:$J,7,1),IF(I2907="Complete",VLOOKUP(J2907,'FIN CAL LOOKUP'!$A:$J,7,1),VLOOKUP(D2907,'FIN CAL LOOKUP'!$A:$J,7,1))),"Not Applicable")</f>
        <v>MAY, FY24</v>
      </c>
      <c r="N2907" s="8" t="str">
        <f>IFERROR(IF(I2907="Booked",VLOOKUP(K2907,'FIN CAL LOOKUP'!$A:$J,10,1),IF(I2907="Complete",VLOOKUP(J2907,'FIN CAL LOOKUP'!$A:$J,10,1),VLOOKUP(D2907,'FIN CAL LOOKUP'!$A:$J,10,1))),"Not Applicable")</f>
        <v>Q4, FY24</v>
      </c>
    </row>
    <row r="2908" spans="1:14" x14ac:dyDescent="0.25">
      <c r="A2908" t="s">
        <v>41</v>
      </c>
      <c r="B2908" t="s">
        <v>119</v>
      </c>
      <c r="C2908" t="s">
        <v>475</v>
      </c>
      <c r="D2908" s="3">
        <v>44515</v>
      </c>
      <c r="E2908" t="s">
        <v>731</v>
      </c>
      <c r="F2908" t="s">
        <v>732</v>
      </c>
      <c r="G2908" t="s">
        <v>733</v>
      </c>
      <c r="H2908" t="s">
        <v>10</v>
      </c>
      <c r="I2908" t="s">
        <v>17</v>
      </c>
      <c r="J2908" s="3">
        <v>45406</v>
      </c>
      <c r="K2908" s="3">
        <v>45373</v>
      </c>
      <c r="M2908" s="8" t="str">
        <f>IFERROR(IF(I2908="Booked",VLOOKUP(K2908,'FIN CAL LOOKUP'!$A:$J,7,1),IF(I2908="Complete",VLOOKUP(J2908,'FIN CAL LOOKUP'!$A:$J,7,1),VLOOKUP(D2908,'FIN CAL LOOKUP'!$A:$J,7,1))),"Not Applicable")</f>
        <v>MAY, FY24</v>
      </c>
      <c r="N2908" s="8" t="str">
        <f>IFERROR(IF(I2908="Booked",VLOOKUP(K2908,'FIN CAL LOOKUP'!$A:$J,10,1),IF(I2908="Complete",VLOOKUP(J2908,'FIN CAL LOOKUP'!$A:$J,10,1),VLOOKUP(D2908,'FIN CAL LOOKUP'!$A:$J,10,1))),"Not Applicable")</f>
        <v>Q4, FY24</v>
      </c>
    </row>
    <row r="2909" spans="1:14" x14ac:dyDescent="0.25">
      <c r="A2909" t="s">
        <v>41</v>
      </c>
      <c r="B2909" t="s">
        <v>119</v>
      </c>
      <c r="C2909" t="s">
        <v>475</v>
      </c>
      <c r="D2909" s="3">
        <v>44515</v>
      </c>
      <c r="E2909" t="s">
        <v>731</v>
      </c>
      <c r="F2909" t="s">
        <v>732</v>
      </c>
      <c r="G2909" t="s">
        <v>733</v>
      </c>
      <c r="H2909" t="s">
        <v>11</v>
      </c>
      <c r="I2909" t="s">
        <v>17</v>
      </c>
      <c r="J2909" s="3">
        <v>45406</v>
      </c>
      <c r="K2909" s="3">
        <v>45373</v>
      </c>
      <c r="M2909" s="8" t="str">
        <f>IFERROR(IF(I2909="Booked",VLOOKUP(K2909,'FIN CAL LOOKUP'!$A:$J,7,1),IF(I2909="Complete",VLOOKUP(J2909,'FIN CAL LOOKUP'!$A:$J,7,1),VLOOKUP(D2909,'FIN CAL LOOKUP'!$A:$J,7,1))),"Not Applicable")</f>
        <v>MAY, FY24</v>
      </c>
      <c r="N2909" s="8" t="str">
        <f>IFERROR(IF(I2909="Booked",VLOOKUP(K2909,'FIN CAL LOOKUP'!$A:$J,10,1),IF(I2909="Complete",VLOOKUP(J2909,'FIN CAL LOOKUP'!$A:$J,10,1),VLOOKUP(D2909,'FIN CAL LOOKUP'!$A:$J,10,1))),"Not Applicable")</f>
        <v>Q4, FY24</v>
      </c>
    </row>
    <row r="2910" spans="1:14" x14ac:dyDescent="0.25">
      <c r="A2910" t="s">
        <v>41</v>
      </c>
      <c r="B2910" t="s">
        <v>42</v>
      </c>
      <c r="C2910" t="s">
        <v>124</v>
      </c>
      <c r="D2910" s="3">
        <v>44515</v>
      </c>
      <c r="E2910" t="s">
        <v>708</v>
      </c>
      <c r="F2910" t="s">
        <v>709</v>
      </c>
      <c r="G2910" t="s">
        <v>1570</v>
      </c>
      <c r="H2910" t="s">
        <v>4</v>
      </c>
      <c r="I2910" t="s">
        <v>17</v>
      </c>
      <c r="J2910" s="3">
        <v>45090</v>
      </c>
      <c r="K2910" s="3">
        <v>44840</v>
      </c>
      <c r="M2910" s="8" t="str">
        <f>IFERROR(IF(I2910="Booked",VLOOKUP(K2910,'FIN CAL LOOKUP'!$A:$J,7,1),IF(I2910="Complete",VLOOKUP(J2910,'FIN CAL LOOKUP'!$A:$J,7,1),VLOOKUP(D2910,'FIN CAL LOOKUP'!$A:$J,7,1))),"Not Applicable")</f>
        <v>JUN, FY23</v>
      </c>
      <c r="N2910" s="8" t="str">
        <f>IFERROR(IF(I2910="Booked",VLOOKUP(K2910,'FIN CAL LOOKUP'!$A:$J,10,1),IF(I2910="Complete",VLOOKUP(J2910,'FIN CAL LOOKUP'!$A:$J,10,1),VLOOKUP(D2910,'FIN CAL LOOKUP'!$A:$J,10,1))),"Not Applicable")</f>
        <v>Q4, FY23</v>
      </c>
    </row>
    <row r="2911" spans="1:14" x14ac:dyDescent="0.25">
      <c r="A2911" t="s">
        <v>41</v>
      </c>
      <c r="B2911" t="s">
        <v>42</v>
      </c>
      <c r="C2911" t="s">
        <v>124</v>
      </c>
      <c r="D2911" s="3">
        <v>44515</v>
      </c>
      <c r="E2911" t="s">
        <v>708</v>
      </c>
      <c r="F2911" t="s">
        <v>709</v>
      </c>
      <c r="G2911" t="s">
        <v>1570</v>
      </c>
      <c r="H2911" t="s">
        <v>7</v>
      </c>
      <c r="I2911" t="s">
        <v>17</v>
      </c>
      <c r="J2911" s="3">
        <v>45090</v>
      </c>
      <c r="K2911" s="3">
        <v>44840</v>
      </c>
      <c r="M2911" s="8" t="str">
        <f>IFERROR(IF(I2911="Booked",VLOOKUP(K2911,'FIN CAL LOOKUP'!$A:$J,7,1),IF(I2911="Complete",VLOOKUP(J2911,'FIN CAL LOOKUP'!$A:$J,7,1),VLOOKUP(D2911,'FIN CAL LOOKUP'!$A:$J,7,1))),"Not Applicable")</f>
        <v>JUN, FY23</v>
      </c>
      <c r="N2911" s="8" t="str">
        <f>IFERROR(IF(I2911="Booked",VLOOKUP(K2911,'FIN CAL LOOKUP'!$A:$J,10,1),IF(I2911="Complete",VLOOKUP(J2911,'FIN CAL LOOKUP'!$A:$J,10,1),VLOOKUP(D2911,'FIN CAL LOOKUP'!$A:$J,10,1))),"Not Applicable")</f>
        <v>Q4, FY23</v>
      </c>
    </row>
    <row r="2912" spans="1:14" x14ac:dyDescent="0.25">
      <c r="A2912" t="s">
        <v>41</v>
      </c>
      <c r="B2912" t="s">
        <v>42</v>
      </c>
      <c r="C2912" t="s">
        <v>124</v>
      </c>
      <c r="D2912" s="3">
        <v>44515</v>
      </c>
      <c r="E2912" t="s">
        <v>713</v>
      </c>
      <c r="F2912" t="s">
        <v>714</v>
      </c>
      <c r="G2912" t="s">
        <v>715</v>
      </c>
      <c r="H2912" t="s">
        <v>4</v>
      </c>
      <c r="I2912" t="s">
        <v>17</v>
      </c>
      <c r="J2912" s="3">
        <v>45090</v>
      </c>
      <c r="K2912" s="3">
        <v>44840</v>
      </c>
      <c r="M2912" s="8" t="str">
        <f>IFERROR(IF(I2912="Booked",VLOOKUP(K2912,'FIN CAL LOOKUP'!$A:$J,7,1),IF(I2912="Complete",VLOOKUP(J2912,'FIN CAL LOOKUP'!$A:$J,7,1),VLOOKUP(D2912,'FIN CAL LOOKUP'!$A:$J,7,1))),"Not Applicable")</f>
        <v>JUN, FY23</v>
      </c>
      <c r="N2912" s="8" t="str">
        <f>IFERROR(IF(I2912="Booked",VLOOKUP(K2912,'FIN CAL LOOKUP'!$A:$J,10,1),IF(I2912="Complete",VLOOKUP(J2912,'FIN CAL LOOKUP'!$A:$J,10,1),VLOOKUP(D2912,'FIN CAL LOOKUP'!$A:$J,10,1))),"Not Applicable")</f>
        <v>Q4, FY23</v>
      </c>
    </row>
    <row r="2913" spans="1:14" x14ac:dyDescent="0.25">
      <c r="A2913" t="s">
        <v>41</v>
      </c>
      <c r="B2913" t="s">
        <v>42</v>
      </c>
      <c r="C2913" t="s">
        <v>124</v>
      </c>
      <c r="D2913" s="3">
        <v>44515</v>
      </c>
      <c r="E2913" t="s">
        <v>713</v>
      </c>
      <c r="F2913" t="s">
        <v>714</v>
      </c>
      <c r="G2913" t="s">
        <v>715</v>
      </c>
      <c r="H2913" t="s">
        <v>7</v>
      </c>
      <c r="I2913" t="s">
        <v>17</v>
      </c>
      <c r="J2913" s="3">
        <v>45090</v>
      </c>
      <c r="K2913" s="3">
        <v>44840</v>
      </c>
      <c r="M2913" s="8" t="str">
        <f>IFERROR(IF(I2913="Booked",VLOOKUP(K2913,'FIN CAL LOOKUP'!$A:$J,7,1),IF(I2913="Complete",VLOOKUP(J2913,'FIN CAL LOOKUP'!$A:$J,7,1),VLOOKUP(D2913,'FIN CAL LOOKUP'!$A:$J,7,1))),"Not Applicable")</f>
        <v>JUN, FY23</v>
      </c>
      <c r="N2913" s="8" t="str">
        <f>IFERROR(IF(I2913="Booked",VLOOKUP(K2913,'FIN CAL LOOKUP'!$A:$J,10,1),IF(I2913="Complete",VLOOKUP(J2913,'FIN CAL LOOKUP'!$A:$J,10,1),VLOOKUP(D2913,'FIN CAL LOOKUP'!$A:$J,10,1))),"Not Applicable")</f>
        <v>Q4, FY23</v>
      </c>
    </row>
    <row r="2914" spans="1:14" x14ac:dyDescent="0.25">
      <c r="A2914" t="s">
        <v>41</v>
      </c>
      <c r="B2914" t="s">
        <v>42</v>
      </c>
      <c r="C2914" t="s">
        <v>124</v>
      </c>
      <c r="D2914" s="3">
        <v>44515</v>
      </c>
      <c r="E2914" t="s">
        <v>724</v>
      </c>
      <c r="F2914" t="s">
        <v>725</v>
      </c>
      <c r="G2914" t="s">
        <v>726</v>
      </c>
      <c r="H2914" t="s">
        <v>4</v>
      </c>
      <c r="I2914" t="s">
        <v>17</v>
      </c>
      <c r="J2914" s="3">
        <v>45090</v>
      </c>
      <c r="K2914" s="3">
        <v>44840</v>
      </c>
      <c r="M2914" s="8" t="str">
        <f>IFERROR(IF(I2914="Booked",VLOOKUP(K2914,'FIN CAL LOOKUP'!$A:$J,7,1),IF(I2914="Complete",VLOOKUP(J2914,'FIN CAL LOOKUP'!$A:$J,7,1),VLOOKUP(D2914,'FIN CAL LOOKUP'!$A:$J,7,1))),"Not Applicable")</f>
        <v>JUN, FY23</v>
      </c>
      <c r="N2914" s="8" t="str">
        <f>IFERROR(IF(I2914="Booked",VLOOKUP(K2914,'FIN CAL LOOKUP'!$A:$J,10,1),IF(I2914="Complete",VLOOKUP(J2914,'FIN CAL LOOKUP'!$A:$J,10,1),VLOOKUP(D2914,'FIN CAL LOOKUP'!$A:$J,10,1))),"Not Applicable")</f>
        <v>Q4, FY23</v>
      </c>
    </row>
    <row r="2915" spans="1:14" x14ac:dyDescent="0.25">
      <c r="A2915" t="s">
        <v>41</v>
      </c>
      <c r="B2915" t="s">
        <v>42</v>
      </c>
      <c r="C2915" t="s">
        <v>124</v>
      </c>
      <c r="D2915" s="3">
        <v>44515</v>
      </c>
      <c r="E2915" t="s">
        <v>724</v>
      </c>
      <c r="F2915" t="s">
        <v>725</v>
      </c>
      <c r="G2915" t="s">
        <v>726</v>
      </c>
      <c r="H2915" t="s">
        <v>7</v>
      </c>
      <c r="I2915" t="s">
        <v>17</v>
      </c>
      <c r="J2915" s="3">
        <v>45090</v>
      </c>
      <c r="K2915" s="3">
        <v>44840</v>
      </c>
      <c r="M2915" s="8" t="str">
        <f>IFERROR(IF(I2915="Booked",VLOOKUP(K2915,'FIN CAL LOOKUP'!$A:$J,7,1),IF(I2915="Complete",VLOOKUP(J2915,'FIN CAL LOOKUP'!$A:$J,7,1),VLOOKUP(D2915,'FIN CAL LOOKUP'!$A:$J,7,1))),"Not Applicable")</f>
        <v>JUN, FY23</v>
      </c>
      <c r="N2915" s="8" t="str">
        <f>IFERROR(IF(I2915="Booked",VLOOKUP(K2915,'FIN CAL LOOKUP'!$A:$J,10,1),IF(I2915="Complete",VLOOKUP(J2915,'FIN CAL LOOKUP'!$A:$J,10,1),VLOOKUP(D2915,'FIN CAL LOOKUP'!$A:$J,10,1))),"Not Applicable")</f>
        <v>Q4, FY23</v>
      </c>
    </row>
    <row r="2916" spans="1:14" x14ac:dyDescent="0.25">
      <c r="A2916" t="s">
        <v>41</v>
      </c>
      <c r="B2916" t="s">
        <v>42</v>
      </c>
      <c r="C2916" t="s">
        <v>124</v>
      </c>
      <c r="D2916" s="3">
        <v>44515</v>
      </c>
      <c r="E2916" t="s">
        <v>727</v>
      </c>
      <c r="F2916" t="s">
        <v>728</v>
      </c>
      <c r="G2916" t="s">
        <v>729</v>
      </c>
      <c r="H2916" t="s">
        <v>4</v>
      </c>
      <c r="I2916" t="s">
        <v>17</v>
      </c>
      <c r="J2916" s="3">
        <v>44844</v>
      </c>
      <c r="K2916" s="3">
        <v>44840</v>
      </c>
      <c r="M2916" s="8" t="str">
        <f>IFERROR(IF(I2916="Booked",VLOOKUP(K2916,'FIN CAL LOOKUP'!$A:$J,7,1),IF(I2916="Complete",VLOOKUP(J2916,'FIN CAL LOOKUP'!$A:$J,7,1),VLOOKUP(D2916,'FIN CAL LOOKUP'!$A:$J,7,1))),"Not Applicable")</f>
        <v>OCT, FY23</v>
      </c>
      <c r="N2916" s="8" t="str">
        <f>IFERROR(IF(I2916="Booked",VLOOKUP(K2916,'FIN CAL LOOKUP'!$A:$J,10,1),IF(I2916="Complete",VLOOKUP(J2916,'FIN CAL LOOKUP'!$A:$J,10,1),VLOOKUP(D2916,'FIN CAL LOOKUP'!$A:$J,10,1))),"Not Applicable")</f>
        <v>Q2, FY23</v>
      </c>
    </row>
    <row r="2917" spans="1:14" x14ac:dyDescent="0.25">
      <c r="A2917" t="s">
        <v>41</v>
      </c>
      <c r="B2917" t="s">
        <v>42</v>
      </c>
      <c r="C2917" t="s">
        <v>124</v>
      </c>
      <c r="D2917" s="3">
        <v>44515</v>
      </c>
      <c r="E2917" t="s">
        <v>727</v>
      </c>
      <c r="F2917" t="s">
        <v>728</v>
      </c>
      <c r="G2917" t="s">
        <v>729</v>
      </c>
      <c r="H2917" t="s">
        <v>7</v>
      </c>
      <c r="I2917" t="s">
        <v>17</v>
      </c>
      <c r="J2917" s="3">
        <v>44844</v>
      </c>
      <c r="K2917" s="3">
        <v>44840</v>
      </c>
      <c r="M2917" s="8" t="str">
        <f>IFERROR(IF(I2917="Booked",VLOOKUP(K2917,'FIN CAL LOOKUP'!$A:$J,7,1),IF(I2917="Complete",VLOOKUP(J2917,'FIN CAL LOOKUP'!$A:$J,7,1),VLOOKUP(D2917,'FIN CAL LOOKUP'!$A:$J,7,1))),"Not Applicable")</f>
        <v>OCT, FY23</v>
      </c>
      <c r="N2917" s="8" t="str">
        <f>IFERROR(IF(I2917="Booked",VLOOKUP(K2917,'FIN CAL LOOKUP'!$A:$J,10,1),IF(I2917="Complete",VLOOKUP(J2917,'FIN CAL LOOKUP'!$A:$J,10,1),VLOOKUP(D2917,'FIN CAL LOOKUP'!$A:$J,10,1))),"Not Applicable")</f>
        <v>Q2, FY23</v>
      </c>
    </row>
    <row r="2918" spans="1:14" x14ac:dyDescent="0.25">
      <c r="C2918" t="s">
        <v>45</v>
      </c>
      <c r="D2918" s="3">
        <v>44515</v>
      </c>
      <c r="E2918" t="s">
        <v>1571</v>
      </c>
      <c r="F2918" t="s">
        <v>1572</v>
      </c>
      <c r="G2918" t="s">
        <v>1544</v>
      </c>
      <c r="H2918" t="s">
        <v>4</v>
      </c>
      <c r="I2918" t="s">
        <v>17</v>
      </c>
      <c r="J2918" s="3">
        <v>45509</v>
      </c>
      <c r="K2918" s="3">
        <v>44824</v>
      </c>
      <c r="M2918" s="8" t="str">
        <f>IFERROR(IF(I2918="Booked",VLOOKUP(K2918,'FIN CAL LOOKUP'!$A:$J,7,1),IF(I2918="Complete",VLOOKUP(J2918,'FIN CAL LOOKUP'!$A:$J,7,1),VLOOKUP(D2918,'FIN CAL LOOKUP'!$A:$J,7,1))),"Not Applicable")</f>
        <v>AUG, FY25</v>
      </c>
      <c r="N2918" s="8" t="str">
        <f>IFERROR(IF(I2918="Booked",VLOOKUP(K2918,'FIN CAL LOOKUP'!$A:$J,10,1),IF(I2918="Complete",VLOOKUP(J2918,'FIN CAL LOOKUP'!$A:$J,10,1),VLOOKUP(D2918,'FIN CAL LOOKUP'!$A:$J,10,1))),"Not Applicable")</f>
        <v>Q1, FY25</v>
      </c>
    </row>
    <row r="2919" spans="1:14" x14ac:dyDescent="0.25">
      <c r="C2919" t="s">
        <v>45</v>
      </c>
      <c r="D2919" s="3">
        <v>44515</v>
      </c>
      <c r="E2919" t="s">
        <v>1571</v>
      </c>
      <c r="F2919" t="s">
        <v>1572</v>
      </c>
      <c r="G2919" t="s">
        <v>1544</v>
      </c>
      <c r="H2919" t="s">
        <v>7</v>
      </c>
      <c r="I2919" t="s">
        <v>17</v>
      </c>
      <c r="J2919" s="3">
        <v>45509</v>
      </c>
      <c r="K2919" s="3">
        <v>44824</v>
      </c>
      <c r="M2919" s="8" t="str">
        <f>IFERROR(IF(I2919="Booked",VLOOKUP(K2919,'FIN CAL LOOKUP'!$A:$J,7,1),IF(I2919="Complete",VLOOKUP(J2919,'FIN CAL LOOKUP'!$A:$J,7,1),VLOOKUP(D2919,'FIN CAL LOOKUP'!$A:$J,7,1))),"Not Applicable")</f>
        <v>AUG, FY25</v>
      </c>
      <c r="N2919" s="8" t="str">
        <f>IFERROR(IF(I2919="Booked",VLOOKUP(K2919,'FIN CAL LOOKUP'!$A:$J,10,1),IF(I2919="Complete",VLOOKUP(J2919,'FIN CAL LOOKUP'!$A:$J,10,1),VLOOKUP(D2919,'FIN CAL LOOKUP'!$A:$J,10,1))),"Not Applicable")</f>
        <v>Q1, FY25</v>
      </c>
    </row>
    <row r="2920" spans="1:14" x14ac:dyDescent="0.25">
      <c r="C2920" t="s">
        <v>45</v>
      </c>
      <c r="D2920" s="3">
        <v>44515</v>
      </c>
      <c r="E2920" t="s">
        <v>1571</v>
      </c>
      <c r="F2920" t="s">
        <v>1572</v>
      </c>
      <c r="G2920" t="s">
        <v>1544</v>
      </c>
      <c r="H2920" t="s">
        <v>1366</v>
      </c>
      <c r="I2920" t="s">
        <v>5</v>
      </c>
      <c r="J2920" s="3"/>
      <c r="K2920" s="3">
        <v>45351</v>
      </c>
      <c r="M2920" s="8" t="str">
        <f>IFERROR(IF(I2920="Booked",VLOOKUP(K2920,'FIN CAL LOOKUP'!$A:$J,7,1),IF(I2920="Complete",VLOOKUP(J2920,'FIN CAL LOOKUP'!$A:$J,7,1),VLOOKUP(D2920,'FIN CAL LOOKUP'!$A:$J,7,1))),"Not Applicable")</f>
        <v>MAR, FY24</v>
      </c>
      <c r="N2920" s="8" t="str">
        <f>IFERROR(IF(I2920="Booked",VLOOKUP(K2920,'FIN CAL LOOKUP'!$A:$J,10,1),IF(I2920="Complete",VLOOKUP(J2920,'FIN CAL LOOKUP'!$A:$J,10,1),VLOOKUP(D2920,'FIN CAL LOOKUP'!$A:$J,10,1))),"Not Applicable")</f>
        <v>Q3, FY24</v>
      </c>
    </row>
    <row r="2921" spans="1:14" x14ac:dyDescent="0.25">
      <c r="C2921" t="s">
        <v>45</v>
      </c>
      <c r="D2921" s="3">
        <v>44515</v>
      </c>
      <c r="E2921" t="s">
        <v>1571</v>
      </c>
      <c r="F2921" t="s">
        <v>1572</v>
      </c>
      <c r="G2921" t="s">
        <v>1544</v>
      </c>
      <c r="H2921" t="s">
        <v>1367</v>
      </c>
      <c r="I2921" t="s">
        <v>5</v>
      </c>
      <c r="J2921" s="3"/>
      <c r="K2921" s="3">
        <v>45351</v>
      </c>
      <c r="M2921" s="8" t="str">
        <f>IFERROR(IF(I2921="Booked",VLOOKUP(K2921,'FIN CAL LOOKUP'!$A:$J,7,1),IF(I2921="Complete",VLOOKUP(J2921,'FIN CAL LOOKUP'!$A:$J,7,1),VLOOKUP(D2921,'FIN CAL LOOKUP'!$A:$J,7,1))),"Not Applicable")</f>
        <v>MAR, FY24</v>
      </c>
      <c r="N2921" s="8" t="str">
        <f>IFERROR(IF(I2921="Booked",VLOOKUP(K2921,'FIN CAL LOOKUP'!$A:$J,10,1),IF(I2921="Complete",VLOOKUP(J2921,'FIN CAL LOOKUP'!$A:$J,10,1),VLOOKUP(D2921,'FIN CAL LOOKUP'!$A:$J,10,1))),"Not Applicable")</f>
        <v>Q3, FY24</v>
      </c>
    </row>
    <row r="2922" spans="1:14" x14ac:dyDescent="0.25">
      <c r="C2922" t="s">
        <v>45</v>
      </c>
      <c r="D2922" s="3">
        <v>44515</v>
      </c>
      <c r="E2922" t="s">
        <v>1571</v>
      </c>
      <c r="F2922" t="s">
        <v>1572</v>
      </c>
      <c r="G2922" t="s">
        <v>1544</v>
      </c>
      <c r="H2922" t="s">
        <v>1368</v>
      </c>
      <c r="I2922" t="s">
        <v>5</v>
      </c>
      <c r="J2922" s="3"/>
      <c r="K2922" s="3">
        <v>45351</v>
      </c>
      <c r="M2922" s="8" t="str">
        <f>IFERROR(IF(I2922="Booked",VLOOKUP(K2922,'FIN CAL LOOKUP'!$A:$J,7,1),IF(I2922="Complete",VLOOKUP(J2922,'FIN CAL LOOKUP'!$A:$J,7,1),VLOOKUP(D2922,'FIN CAL LOOKUP'!$A:$J,7,1))),"Not Applicable")</f>
        <v>MAR, FY24</v>
      </c>
      <c r="N2922" s="8" t="str">
        <f>IFERROR(IF(I2922="Booked",VLOOKUP(K2922,'FIN CAL LOOKUP'!$A:$J,10,1),IF(I2922="Complete",VLOOKUP(J2922,'FIN CAL LOOKUP'!$A:$J,10,1),VLOOKUP(D2922,'FIN CAL LOOKUP'!$A:$J,10,1))),"Not Applicable")</f>
        <v>Q3, FY24</v>
      </c>
    </row>
    <row r="2923" spans="1:14" x14ac:dyDescent="0.25">
      <c r="C2923" t="s">
        <v>45</v>
      </c>
      <c r="D2923" s="3">
        <v>44515</v>
      </c>
      <c r="E2923" t="s">
        <v>1571</v>
      </c>
      <c r="F2923" t="s">
        <v>1572</v>
      </c>
      <c r="G2923" t="s">
        <v>1544</v>
      </c>
      <c r="H2923" t="s">
        <v>1369</v>
      </c>
      <c r="I2923" t="s">
        <v>5</v>
      </c>
      <c r="J2923" s="3"/>
      <c r="K2923" s="3">
        <v>45351</v>
      </c>
      <c r="M2923" s="8" t="str">
        <f>IFERROR(IF(I2923="Booked",VLOOKUP(K2923,'FIN CAL LOOKUP'!$A:$J,7,1),IF(I2923="Complete",VLOOKUP(J2923,'FIN CAL LOOKUP'!$A:$J,7,1),VLOOKUP(D2923,'FIN CAL LOOKUP'!$A:$J,7,1))),"Not Applicable")</f>
        <v>MAR, FY24</v>
      </c>
      <c r="N2923" s="8" t="str">
        <f>IFERROR(IF(I2923="Booked",VLOOKUP(K2923,'FIN CAL LOOKUP'!$A:$J,10,1),IF(I2923="Complete",VLOOKUP(J2923,'FIN CAL LOOKUP'!$A:$J,10,1),VLOOKUP(D2923,'FIN CAL LOOKUP'!$A:$J,10,1))),"Not Applicable")</f>
        <v>Q3, FY24</v>
      </c>
    </row>
    <row r="2924" spans="1:14" x14ac:dyDescent="0.25">
      <c r="C2924" t="s">
        <v>45</v>
      </c>
      <c r="D2924" s="3">
        <v>44515</v>
      </c>
      <c r="E2924" t="s">
        <v>1571</v>
      </c>
      <c r="F2924" t="s">
        <v>1572</v>
      </c>
      <c r="G2924" t="s">
        <v>1544</v>
      </c>
      <c r="H2924" t="s">
        <v>1370</v>
      </c>
      <c r="I2924" t="s">
        <v>5</v>
      </c>
      <c r="J2924" s="3"/>
      <c r="K2924" s="3">
        <v>45351</v>
      </c>
      <c r="M2924" s="8" t="str">
        <f>IFERROR(IF(I2924="Booked",VLOOKUP(K2924,'FIN CAL LOOKUP'!$A:$J,7,1),IF(I2924="Complete",VLOOKUP(J2924,'FIN CAL LOOKUP'!$A:$J,7,1),VLOOKUP(D2924,'FIN CAL LOOKUP'!$A:$J,7,1))),"Not Applicable")</f>
        <v>MAR, FY24</v>
      </c>
      <c r="N2924" s="8" t="str">
        <f>IFERROR(IF(I2924="Booked",VLOOKUP(K2924,'FIN CAL LOOKUP'!$A:$J,10,1),IF(I2924="Complete",VLOOKUP(J2924,'FIN CAL LOOKUP'!$A:$J,10,1),VLOOKUP(D2924,'FIN CAL LOOKUP'!$A:$J,10,1))),"Not Applicable")</f>
        <v>Q3, FY24</v>
      </c>
    </row>
    <row r="2925" spans="1:14" x14ac:dyDescent="0.25">
      <c r="C2925" t="s">
        <v>45</v>
      </c>
      <c r="D2925" s="3">
        <v>44515</v>
      </c>
      <c r="E2925" t="s">
        <v>1571</v>
      </c>
      <c r="F2925" t="s">
        <v>1572</v>
      </c>
      <c r="G2925" t="s">
        <v>1544</v>
      </c>
      <c r="H2925" t="s">
        <v>8</v>
      </c>
      <c r="I2925" t="s">
        <v>17</v>
      </c>
      <c r="J2925" s="3">
        <v>44649</v>
      </c>
      <c r="K2925" s="3">
        <v>44635</v>
      </c>
      <c r="M2925" s="8" t="str">
        <f>IFERROR(IF(I2925="Booked",VLOOKUP(K2925,'FIN CAL LOOKUP'!$A:$J,7,1),IF(I2925="Complete",VLOOKUP(J2925,'FIN CAL LOOKUP'!$A:$J,7,1),VLOOKUP(D2925,'FIN CAL LOOKUP'!$A:$J,7,1))),"Not Applicable")</f>
        <v>APR, FY22</v>
      </c>
      <c r="N2925" s="8" t="str">
        <f>IFERROR(IF(I2925="Booked",VLOOKUP(K2925,'FIN CAL LOOKUP'!$A:$J,10,1),IF(I2925="Complete",VLOOKUP(J2925,'FIN CAL LOOKUP'!$A:$J,10,1),VLOOKUP(D2925,'FIN CAL LOOKUP'!$A:$J,10,1))),"Not Applicable")</f>
        <v>Q4, FY22</v>
      </c>
    </row>
    <row r="2926" spans="1:14" x14ac:dyDescent="0.25">
      <c r="C2926" t="s">
        <v>45</v>
      </c>
      <c r="D2926" s="3">
        <v>44515</v>
      </c>
      <c r="E2926" t="s">
        <v>1571</v>
      </c>
      <c r="F2926" t="s">
        <v>1572</v>
      </c>
      <c r="G2926" t="s">
        <v>1544</v>
      </c>
      <c r="H2926" t="s">
        <v>9</v>
      </c>
      <c r="I2926" t="s">
        <v>17</v>
      </c>
      <c r="J2926" s="3">
        <v>45078</v>
      </c>
      <c r="K2926" s="3">
        <v>44830</v>
      </c>
      <c r="M2926" s="8" t="str">
        <f>IFERROR(IF(I2926="Booked",VLOOKUP(K2926,'FIN CAL LOOKUP'!$A:$J,7,1),IF(I2926="Complete",VLOOKUP(J2926,'FIN CAL LOOKUP'!$A:$J,7,1),VLOOKUP(D2926,'FIN CAL LOOKUP'!$A:$J,7,1))),"Not Applicable")</f>
        <v>JUN, FY23</v>
      </c>
      <c r="N2926" s="8" t="str">
        <f>IFERROR(IF(I2926="Booked",VLOOKUP(K2926,'FIN CAL LOOKUP'!$A:$J,10,1),IF(I2926="Complete",VLOOKUP(J2926,'FIN CAL LOOKUP'!$A:$J,10,1),VLOOKUP(D2926,'FIN CAL LOOKUP'!$A:$J,10,1))),"Not Applicable")</f>
        <v>Q4, FY23</v>
      </c>
    </row>
    <row r="2927" spans="1:14" x14ac:dyDescent="0.25">
      <c r="C2927" t="s">
        <v>45</v>
      </c>
      <c r="D2927" s="3">
        <v>44515</v>
      </c>
      <c r="E2927" t="s">
        <v>1571</v>
      </c>
      <c r="F2927" t="s">
        <v>1572</v>
      </c>
      <c r="G2927" t="s">
        <v>1544</v>
      </c>
      <c r="H2927" t="s">
        <v>10</v>
      </c>
      <c r="I2927" t="s">
        <v>17</v>
      </c>
      <c r="J2927" s="3">
        <v>44538</v>
      </c>
      <c r="K2927" s="3">
        <v>44474</v>
      </c>
      <c r="M2927" s="8" t="str">
        <f>IFERROR(IF(I2927="Booked",VLOOKUP(K2927,'FIN CAL LOOKUP'!$A:$J,7,1),IF(I2927="Complete",VLOOKUP(J2927,'FIN CAL LOOKUP'!$A:$J,7,1),VLOOKUP(D2927,'FIN CAL LOOKUP'!$A:$J,7,1))),"Not Applicable")</f>
        <v>DEC, FY22</v>
      </c>
      <c r="N2927" s="8" t="str">
        <f>IFERROR(IF(I2927="Booked",VLOOKUP(K2927,'FIN CAL LOOKUP'!$A:$J,10,1),IF(I2927="Complete",VLOOKUP(J2927,'FIN CAL LOOKUP'!$A:$J,10,1),VLOOKUP(D2927,'FIN CAL LOOKUP'!$A:$J,10,1))),"Not Applicable")</f>
        <v>Q2, FY22</v>
      </c>
    </row>
    <row r="2928" spans="1:14" x14ac:dyDescent="0.25">
      <c r="C2928" t="s">
        <v>45</v>
      </c>
      <c r="D2928" s="3">
        <v>44515</v>
      </c>
      <c r="E2928" t="s">
        <v>1571</v>
      </c>
      <c r="F2928" t="s">
        <v>1572</v>
      </c>
      <c r="G2928" t="s">
        <v>1544</v>
      </c>
      <c r="H2928" t="s">
        <v>10</v>
      </c>
      <c r="I2928" t="s">
        <v>17</v>
      </c>
      <c r="J2928" s="3">
        <v>44879</v>
      </c>
      <c r="K2928" s="3">
        <v>44879</v>
      </c>
      <c r="L2928" t="s">
        <v>1573</v>
      </c>
      <c r="M2928" s="8" t="str">
        <f>IFERROR(IF(I2928="Booked",VLOOKUP(K2928,'FIN CAL LOOKUP'!$A:$J,7,1),IF(I2928="Complete",VLOOKUP(J2928,'FIN CAL LOOKUP'!$A:$J,7,1),VLOOKUP(D2928,'FIN CAL LOOKUP'!$A:$J,7,1))),"Not Applicable")</f>
        <v>NOV, FY23</v>
      </c>
      <c r="N2928" s="8" t="str">
        <f>IFERROR(IF(I2928="Booked",VLOOKUP(K2928,'FIN CAL LOOKUP'!$A:$J,10,1),IF(I2928="Complete",VLOOKUP(J2928,'FIN CAL LOOKUP'!$A:$J,10,1),VLOOKUP(D2928,'FIN CAL LOOKUP'!$A:$J,10,1))),"Not Applicable")</f>
        <v>Q2, FY23</v>
      </c>
    </row>
    <row r="2929" spans="1:14" x14ac:dyDescent="0.25">
      <c r="C2929" t="s">
        <v>45</v>
      </c>
      <c r="D2929" s="3">
        <v>44515</v>
      </c>
      <c r="E2929" t="s">
        <v>1571</v>
      </c>
      <c r="F2929" t="s">
        <v>1572</v>
      </c>
      <c r="G2929" t="s">
        <v>1544</v>
      </c>
      <c r="H2929" t="s">
        <v>11</v>
      </c>
      <c r="I2929" t="s">
        <v>17</v>
      </c>
      <c r="J2929" s="3">
        <v>45078</v>
      </c>
      <c r="K2929" s="3">
        <v>45057</v>
      </c>
      <c r="M2929" s="8" t="str">
        <f>IFERROR(IF(I2929="Booked",VLOOKUP(K2929,'FIN CAL LOOKUP'!$A:$J,7,1),IF(I2929="Complete",VLOOKUP(J2929,'FIN CAL LOOKUP'!$A:$J,7,1),VLOOKUP(D2929,'FIN CAL LOOKUP'!$A:$J,7,1))),"Not Applicable")</f>
        <v>JUN, FY23</v>
      </c>
      <c r="N2929" s="8" t="str">
        <f>IFERROR(IF(I2929="Booked",VLOOKUP(K2929,'FIN CAL LOOKUP'!$A:$J,10,1),IF(I2929="Complete",VLOOKUP(J2929,'FIN CAL LOOKUP'!$A:$J,10,1),VLOOKUP(D2929,'FIN CAL LOOKUP'!$A:$J,10,1))),"Not Applicable")</f>
        <v>Q4, FY23</v>
      </c>
    </row>
    <row r="2930" spans="1:14" x14ac:dyDescent="0.25">
      <c r="A2930" t="s">
        <v>12</v>
      </c>
      <c r="B2930" t="s">
        <v>13</v>
      </c>
      <c r="C2930" t="s">
        <v>16</v>
      </c>
      <c r="D2930" s="3">
        <v>44508</v>
      </c>
      <c r="E2930" t="s">
        <v>735</v>
      </c>
      <c r="F2930" t="s">
        <v>736</v>
      </c>
      <c r="G2930" t="s">
        <v>361</v>
      </c>
      <c r="H2930" t="s">
        <v>192</v>
      </c>
      <c r="I2930" t="s">
        <v>17</v>
      </c>
      <c r="J2930" s="3">
        <v>44839</v>
      </c>
      <c r="K2930" s="3">
        <v>44837</v>
      </c>
      <c r="M2930" s="8" t="str">
        <f>IFERROR(IF(I2930="Booked",VLOOKUP(K2930,'FIN CAL LOOKUP'!$A:$J,7,1),IF(I2930="Complete",VLOOKUP(J2930,'FIN CAL LOOKUP'!$A:$J,7,1),VLOOKUP(D2930,'FIN CAL LOOKUP'!$A:$J,7,1))),"Not Applicable")</f>
        <v>OCT, FY23</v>
      </c>
      <c r="N2930" s="8" t="str">
        <f>IFERROR(IF(I2930="Booked",VLOOKUP(K2930,'FIN CAL LOOKUP'!$A:$J,10,1),IF(I2930="Complete",VLOOKUP(J2930,'FIN CAL LOOKUP'!$A:$J,10,1),VLOOKUP(D2930,'FIN CAL LOOKUP'!$A:$J,10,1))),"Not Applicable")</f>
        <v>Q2, FY23</v>
      </c>
    </row>
    <row r="2931" spans="1:14" x14ac:dyDescent="0.25">
      <c r="A2931" t="s">
        <v>12</v>
      </c>
      <c r="B2931" t="s">
        <v>13</v>
      </c>
      <c r="C2931" t="s">
        <v>16</v>
      </c>
      <c r="D2931" s="3">
        <v>44508</v>
      </c>
      <c r="E2931" t="s">
        <v>735</v>
      </c>
      <c r="F2931" t="s">
        <v>736</v>
      </c>
      <c r="G2931" t="s">
        <v>361</v>
      </c>
      <c r="H2931" t="s">
        <v>4</v>
      </c>
      <c r="I2931" t="s">
        <v>17</v>
      </c>
      <c r="J2931" s="3">
        <v>45293</v>
      </c>
      <c r="K2931" s="3">
        <v>44824</v>
      </c>
      <c r="M2931" s="8" t="str">
        <f>IFERROR(IF(I2931="Booked",VLOOKUP(K2931,'FIN CAL LOOKUP'!$A:$J,7,1),IF(I2931="Complete",VLOOKUP(J2931,'FIN CAL LOOKUP'!$A:$J,7,1),VLOOKUP(D2931,'FIN CAL LOOKUP'!$A:$J,7,1))),"Not Applicable")</f>
        <v>JAN, FY24</v>
      </c>
      <c r="N2931" s="8" t="str">
        <f>IFERROR(IF(I2931="Booked",VLOOKUP(K2931,'FIN CAL LOOKUP'!$A:$J,10,1),IF(I2931="Complete",VLOOKUP(J2931,'FIN CAL LOOKUP'!$A:$J,10,1),VLOOKUP(D2931,'FIN CAL LOOKUP'!$A:$J,10,1))),"Not Applicable")</f>
        <v>Q3, FY24</v>
      </c>
    </row>
    <row r="2932" spans="1:14" x14ac:dyDescent="0.25">
      <c r="A2932" t="s">
        <v>12</v>
      </c>
      <c r="B2932" t="s">
        <v>13</v>
      </c>
      <c r="C2932" t="s">
        <v>16</v>
      </c>
      <c r="D2932" s="3">
        <v>44508</v>
      </c>
      <c r="E2932" t="s">
        <v>735</v>
      </c>
      <c r="F2932" t="s">
        <v>736</v>
      </c>
      <c r="G2932" t="s">
        <v>361</v>
      </c>
      <c r="H2932" t="s">
        <v>7</v>
      </c>
      <c r="I2932" t="s">
        <v>17</v>
      </c>
      <c r="J2932" s="3">
        <v>45293</v>
      </c>
      <c r="K2932" s="3">
        <v>44824</v>
      </c>
      <c r="M2932" s="8" t="str">
        <f>IFERROR(IF(I2932="Booked",VLOOKUP(K2932,'FIN CAL LOOKUP'!$A:$J,7,1),IF(I2932="Complete",VLOOKUP(J2932,'FIN CAL LOOKUP'!$A:$J,7,1),VLOOKUP(D2932,'FIN CAL LOOKUP'!$A:$J,7,1))),"Not Applicable")</f>
        <v>JAN, FY24</v>
      </c>
      <c r="N2932" s="8" t="str">
        <f>IFERROR(IF(I2932="Booked",VLOOKUP(K2932,'FIN CAL LOOKUP'!$A:$J,10,1),IF(I2932="Complete",VLOOKUP(J2932,'FIN CAL LOOKUP'!$A:$J,10,1),VLOOKUP(D2932,'FIN CAL LOOKUP'!$A:$J,10,1))),"Not Applicable")</f>
        <v>Q3, FY24</v>
      </c>
    </row>
    <row r="2933" spans="1:14" x14ac:dyDescent="0.25">
      <c r="A2933" t="s">
        <v>12</v>
      </c>
      <c r="B2933" t="s">
        <v>13</v>
      </c>
      <c r="C2933" t="s">
        <v>16</v>
      </c>
      <c r="D2933" s="3">
        <v>44508</v>
      </c>
      <c r="E2933" t="s">
        <v>735</v>
      </c>
      <c r="F2933" t="s">
        <v>736</v>
      </c>
      <c r="G2933" t="s">
        <v>361</v>
      </c>
      <c r="H2933" t="s">
        <v>1366</v>
      </c>
      <c r="I2933" t="s">
        <v>17</v>
      </c>
      <c r="J2933" s="3">
        <v>45803</v>
      </c>
      <c r="K2933" s="3">
        <v>45351</v>
      </c>
      <c r="M2933" s="8" t="str">
        <f>IFERROR(IF(I2933="Booked",VLOOKUP(K2933,'FIN CAL LOOKUP'!$A:$J,7,1),IF(I2933="Complete",VLOOKUP(J2933,'FIN CAL LOOKUP'!$A:$J,7,1),VLOOKUP(D2933,'FIN CAL LOOKUP'!$A:$J,7,1))),"Not Applicable")</f>
        <v>MAY, FY25</v>
      </c>
      <c r="N2933" s="8" t="str">
        <f>IFERROR(IF(I2933="Booked",VLOOKUP(K2933,'FIN CAL LOOKUP'!$A:$J,10,1),IF(I2933="Complete",VLOOKUP(J2933,'FIN CAL LOOKUP'!$A:$J,10,1),VLOOKUP(D2933,'FIN CAL LOOKUP'!$A:$J,10,1))),"Not Applicable")</f>
        <v>Q4, FY25</v>
      </c>
    </row>
    <row r="2934" spans="1:14" x14ac:dyDescent="0.25">
      <c r="A2934" t="s">
        <v>12</v>
      </c>
      <c r="B2934" t="s">
        <v>13</v>
      </c>
      <c r="C2934" t="s">
        <v>16</v>
      </c>
      <c r="D2934" s="3">
        <v>44508</v>
      </c>
      <c r="E2934" t="s">
        <v>735</v>
      </c>
      <c r="F2934" t="s">
        <v>736</v>
      </c>
      <c r="G2934" t="s">
        <v>361</v>
      </c>
      <c r="H2934" t="s">
        <v>1367</v>
      </c>
      <c r="I2934" t="s">
        <v>17</v>
      </c>
      <c r="J2934" s="3">
        <v>45803</v>
      </c>
      <c r="K2934" s="3">
        <v>45351</v>
      </c>
      <c r="M2934" s="8" t="str">
        <f>IFERROR(IF(I2934="Booked",VLOOKUP(K2934,'FIN CAL LOOKUP'!$A:$J,7,1),IF(I2934="Complete",VLOOKUP(J2934,'FIN CAL LOOKUP'!$A:$J,7,1),VLOOKUP(D2934,'FIN CAL LOOKUP'!$A:$J,7,1))),"Not Applicable")</f>
        <v>MAY, FY25</v>
      </c>
      <c r="N2934" s="8" t="str">
        <f>IFERROR(IF(I2934="Booked",VLOOKUP(K2934,'FIN CAL LOOKUP'!$A:$J,10,1),IF(I2934="Complete",VLOOKUP(J2934,'FIN CAL LOOKUP'!$A:$J,10,1),VLOOKUP(D2934,'FIN CAL LOOKUP'!$A:$J,10,1))),"Not Applicable")</f>
        <v>Q4, FY25</v>
      </c>
    </row>
    <row r="2935" spans="1:14" x14ac:dyDescent="0.25">
      <c r="A2935" t="s">
        <v>12</v>
      </c>
      <c r="B2935" t="s">
        <v>13</v>
      </c>
      <c r="C2935" t="s">
        <v>16</v>
      </c>
      <c r="D2935" s="3">
        <v>44508</v>
      </c>
      <c r="E2935" t="s">
        <v>735</v>
      </c>
      <c r="F2935" t="s">
        <v>736</v>
      </c>
      <c r="G2935" t="s">
        <v>361</v>
      </c>
      <c r="H2935" t="s">
        <v>1368</v>
      </c>
      <c r="I2935" t="s">
        <v>17</v>
      </c>
      <c r="J2935" s="3">
        <v>45803</v>
      </c>
      <c r="K2935" s="3">
        <v>45351</v>
      </c>
      <c r="M2935" s="8" t="str">
        <f>IFERROR(IF(I2935="Booked",VLOOKUP(K2935,'FIN CAL LOOKUP'!$A:$J,7,1),IF(I2935="Complete",VLOOKUP(J2935,'FIN CAL LOOKUP'!$A:$J,7,1),VLOOKUP(D2935,'FIN CAL LOOKUP'!$A:$J,7,1))),"Not Applicable")</f>
        <v>MAY, FY25</v>
      </c>
      <c r="N2935" s="8" t="str">
        <f>IFERROR(IF(I2935="Booked",VLOOKUP(K2935,'FIN CAL LOOKUP'!$A:$J,10,1),IF(I2935="Complete",VLOOKUP(J2935,'FIN CAL LOOKUP'!$A:$J,10,1),VLOOKUP(D2935,'FIN CAL LOOKUP'!$A:$J,10,1))),"Not Applicable")</f>
        <v>Q4, FY25</v>
      </c>
    </row>
    <row r="2936" spans="1:14" x14ac:dyDescent="0.25">
      <c r="A2936" t="s">
        <v>12</v>
      </c>
      <c r="B2936" t="s">
        <v>13</v>
      </c>
      <c r="C2936" t="s">
        <v>16</v>
      </c>
      <c r="D2936" s="3">
        <v>44508</v>
      </c>
      <c r="E2936" t="s">
        <v>735</v>
      </c>
      <c r="F2936" t="s">
        <v>736</v>
      </c>
      <c r="G2936" t="s">
        <v>361</v>
      </c>
      <c r="H2936" t="s">
        <v>1369</v>
      </c>
      <c r="I2936" t="s">
        <v>5</v>
      </c>
      <c r="J2936" s="3"/>
      <c r="K2936" s="3">
        <v>45351</v>
      </c>
      <c r="M2936" s="8" t="str">
        <f>IFERROR(IF(I2936="Booked",VLOOKUP(K2936,'FIN CAL LOOKUP'!$A:$J,7,1),IF(I2936="Complete",VLOOKUP(J2936,'FIN CAL LOOKUP'!$A:$J,7,1),VLOOKUP(D2936,'FIN CAL LOOKUP'!$A:$J,7,1))),"Not Applicable")</f>
        <v>MAR, FY24</v>
      </c>
      <c r="N2936" s="8" t="str">
        <f>IFERROR(IF(I2936="Booked",VLOOKUP(K2936,'FIN CAL LOOKUP'!$A:$J,10,1),IF(I2936="Complete",VLOOKUP(J2936,'FIN CAL LOOKUP'!$A:$J,10,1),VLOOKUP(D2936,'FIN CAL LOOKUP'!$A:$J,10,1))),"Not Applicable")</f>
        <v>Q3, FY24</v>
      </c>
    </row>
    <row r="2937" spans="1:14" x14ac:dyDescent="0.25">
      <c r="A2937" t="s">
        <v>12</v>
      </c>
      <c r="B2937" t="s">
        <v>13</v>
      </c>
      <c r="C2937" t="s">
        <v>16</v>
      </c>
      <c r="D2937" s="3">
        <v>44508</v>
      </c>
      <c r="E2937" t="s">
        <v>735</v>
      </c>
      <c r="F2937" t="s">
        <v>736</v>
      </c>
      <c r="G2937" t="s">
        <v>361</v>
      </c>
      <c r="H2937" t="s">
        <v>1370</v>
      </c>
      <c r="I2937" t="s">
        <v>5</v>
      </c>
      <c r="J2937" s="3"/>
      <c r="K2937" s="3">
        <v>45351</v>
      </c>
      <c r="M2937" s="8" t="str">
        <f>IFERROR(IF(I2937="Booked",VLOOKUP(K2937,'FIN CAL LOOKUP'!$A:$J,7,1),IF(I2937="Complete",VLOOKUP(J2937,'FIN CAL LOOKUP'!$A:$J,7,1),VLOOKUP(D2937,'FIN CAL LOOKUP'!$A:$J,7,1))),"Not Applicable")</f>
        <v>MAR, FY24</v>
      </c>
      <c r="N2937" s="8" t="str">
        <f>IFERROR(IF(I2937="Booked",VLOOKUP(K2937,'FIN CAL LOOKUP'!$A:$J,10,1),IF(I2937="Complete",VLOOKUP(J2937,'FIN CAL LOOKUP'!$A:$J,10,1),VLOOKUP(D2937,'FIN CAL LOOKUP'!$A:$J,10,1))),"Not Applicable")</f>
        <v>Q3, FY24</v>
      </c>
    </row>
    <row r="2938" spans="1:14" x14ac:dyDescent="0.25">
      <c r="A2938" t="s">
        <v>12</v>
      </c>
      <c r="B2938" t="s">
        <v>13</v>
      </c>
      <c r="C2938" t="s">
        <v>16</v>
      </c>
      <c r="D2938" s="3">
        <v>44508</v>
      </c>
      <c r="E2938" t="s">
        <v>735</v>
      </c>
      <c r="F2938" t="s">
        <v>736</v>
      </c>
      <c r="G2938" t="s">
        <v>361</v>
      </c>
      <c r="H2938" t="s">
        <v>8</v>
      </c>
      <c r="I2938" t="s">
        <v>17</v>
      </c>
      <c r="J2938" s="3">
        <v>44654</v>
      </c>
      <c r="K2938" s="3">
        <v>44635</v>
      </c>
      <c r="M2938" s="8" t="str">
        <f>IFERROR(IF(I2938="Booked",VLOOKUP(K2938,'FIN CAL LOOKUP'!$A:$J,7,1),IF(I2938="Complete",VLOOKUP(J2938,'FIN CAL LOOKUP'!$A:$J,7,1),VLOOKUP(D2938,'FIN CAL LOOKUP'!$A:$J,7,1))),"Not Applicable")</f>
        <v>APR, FY22</v>
      </c>
      <c r="N2938" s="8" t="str">
        <f>IFERROR(IF(I2938="Booked",VLOOKUP(K2938,'FIN CAL LOOKUP'!$A:$J,10,1),IF(I2938="Complete",VLOOKUP(J2938,'FIN CAL LOOKUP'!$A:$J,10,1),VLOOKUP(D2938,'FIN CAL LOOKUP'!$A:$J,10,1))),"Not Applicable")</f>
        <v>Q4, FY22</v>
      </c>
    </row>
    <row r="2939" spans="1:14" x14ac:dyDescent="0.25">
      <c r="A2939" t="s">
        <v>12</v>
      </c>
      <c r="B2939" t="s">
        <v>13</v>
      </c>
      <c r="C2939" t="s">
        <v>16</v>
      </c>
      <c r="D2939" s="3">
        <v>44508</v>
      </c>
      <c r="E2939" t="s">
        <v>735</v>
      </c>
      <c r="F2939" t="s">
        <v>736</v>
      </c>
      <c r="G2939" t="s">
        <v>361</v>
      </c>
      <c r="H2939" t="s">
        <v>9</v>
      </c>
      <c r="I2939" t="s">
        <v>17</v>
      </c>
      <c r="J2939" s="3">
        <v>44939</v>
      </c>
      <c r="K2939" s="3">
        <v>44735</v>
      </c>
      <c r="M2939" s="8" t="str">
        <f>IFERROR(IF(I2939="Booked",VLOOKUP(K2939,'FIN CAL LOOKUP'!$A:$J,7,1),IF(I2939="Complete",VLOOKUP(J2939,'FIN CAL LOOKUP'!$A:$J,7,1),VLOOKUP(D2939,'FIN CAL LOOKUP'!$A:$J,7,1))),"Not Applicable")</f>
        <v>JAN, FY23</v>
      </c>
      <c r="N2939" s="8" t="str">
        <f>IFERROR(IF(I2939="Booked",VLOOKUP(K2939,'FIN CAL LOOKUP'!$A:$J,10,1),IF(I2939="Complete",VLOOKUP(J2939,'FIN CAL LOOKUP'!$A:$J,10,1),VLOOKUP(D2939,'FIN CAL LOOKUP'!$A:$J,10,1))),"Not Applicable")</f>
        <v>Q3, FY23</v>
      </c>
    </row>
    <row r="2940" spans="1:14" x14ac:dyDescent="0.25">
      <c r="A2940" t="s">
        <v>12</v>
      </c>
      <c r="B2940" t="s">
        <v>13</v>
      </c>
      <c r="C2940" t="s">
        <v>16</v>
      </c>
      <c r="D2940" s="3">
        <v>44508</v>
      </c>
      <c r="E2940" t="s">
        <v>735</v>
      </c>
      <c r="F2940" t="s">
        <v>736</v>
      </c>
      <c r="G2940" t="s">
        <v>361</v>
      </c>
      <c r="H2940" t="s">
        <v>10</v>
      </c>
      <c r="I2940" t="s">
        <v>17</v>
      </c>
      <c r="J2940" s="3">
        <v>44539</v>
      </c>
      <c r="K2940" s="3">
        <v>44426</v>
      </c>
      <c r="M2940" s="8" t="str">
        <f>IFERROR(IF(I2940="Booked",VLOOKUP(K2940,'FIN CAL LOOKUP'!$A:$J,7,1),IF(I2940="Complete",VLOOKUP(J2940,'FIN CAL LOOKUP'!$A:$J,7,1),VLOOKUP(D2940,'FIN CAL LOOKUP'!$A:$J,7,1))),"Not Applicable")</f>
        <v>DEC, FY22</v>
      </c>
      <c r="N2940" s="8" t="str">
        <f>IFERROR(IF(I2940="Booked",VLOOKUP(K2940,'FIN CAL LOOKUP'!$A:$J,10,1),IF(I2940="Complete",VLOOKUP(J2940,'FIN CAL LOOKUP'!$A:$J,10,1),VLOOKUP(D2940,'FIN CAL LOOKUP'!$A:$J,10,1))),"Not Applicable")</f>
        <v>Q2, FY22</v>
      </c>
    </row>
    <row r="2941" spans="1:14" x14ac:dyDescent="0.25">
      <c r="A2941" t="s">
        <v>12</v>
      </c>
      <c r="B2941" t="s">
        <v>13</v>
      </c>
      <c r="C2941" t="s">
        <v>16</v>
      </c>
      <c r="D2941" s="3">
        <v>44508</v>
      </c>
      <c r="E2941" t="s">
        <v>735</v>
      </c>
      <c r="F2941" t="s">
        <v>736</v>
      </c>
      <c r="G2941" t="s">
        <v>361</v>
      </c>
      <c r="H2941" t="s">
        <v>10</v>
      </c>
      <c r="I2941" t="s">
        <v>17</v>
      </c>
      <c r="J2941" s="3">
        <v>44734</v>
      </c>
      <c r="K2941" s="3">
        <v>44734</v>
      </c>
      <c r="M2941" s="8" t="str">
        <f>IFERROR(IF(I2941="Booked",VLOOKUP(K2941,'FIN CAL LOOKUP'!$A:$J,7,1),IF(I2941="Complete",VLOOKUP(J2941,'FIN CAL LOOKUP'!$A:$J,7,1),VLOOKUP(D2941,'FIN CAL LOOKUP'!$A:$J,7,1))),"Not Applicable")</f>
        <v>JUN, FY22</v>
      </c>
      <c r="N2941" s="8" t="str">
        <f>IFERROR(IF(I2941="Booked",VLOOKUP(K2941,'FIN CAL LOOKUP'!$A:$J,10,1),IF(I2941="Complete",VLOOKUP(J2941,'FIN CAL LOOKUP'!$A:$J,10,1),VLOOKUP(D2941,'FIN CAL LOOKUP'!$A:$J,10,1))),"Not Applicable")</f>
        <v>Q4, FY22</v>
      </c>
    </row>
    <row r="2942" spans="1:14" x14ac:dyDescent="0.25">
      <c r="A2942" t="s">
        <v>12</v>
      </c>
      <c r="B2942" t="s">
        <v>13</v>
      </c>
      <c r="C2942" t="s">
        <v>16</v>
      </c>
      <c r="D2942" s="3">
        <v>44508</v>
      </c>
      <c r="E2942" t="s">
        <v>735</v>
      </c>
      <c r="F2942" t="s">
        <v>736</v>
      </c>
      <c r="G2942" t="s">
        <v>361</v>
      </c>
      <c r="H2942" t="s">
        <v>11</v>
      </c>
      <c r="I2942" t="s">
        <v>17</v>
      </c>
      <c r="J2942" s="3">
        <v>44550</v>
      </c>
      <c r="K2942" s="3">
        <v>44426</v>
      </c>
      <c r="M2942" s="8" t="str">
        <f>IFERROR(IF(I2942="Booked",VLOOKUP(K2942,'FIN CAL LOOKUP'!$A:$J,7,1),IF(I2942="Complete",VLOOKUP(J2942,'FIN CAL LOOKUP'!$A:$J,7,1),VLOOKUP(D2942,'FIN CAL LOOKUP'!$A:$J,7,1))),"Not Applicable")</f>
        <v>DEC, FY22</v>
      </c>
      <c r="N2942" s="8" t="str">
        <f>IFERROR(IF(I2942="Booked",VLOOKUP(K2942,'FIN CAL LOOKUP'!$A:$J,10,1),IF(I2942="Complete",VLOOKUP(J2942,'FIN CAL LOOKUP'!$A:$J,10,1),VLOOKUP(D2942,'FIN CAL LOOKUP'!$A:$J,10,1))),"Not Applicable")</f>
        <v>Q2, FY22</v>
      </c>
    </row>
    <row r="2943" spans="1:14" x14ac:dyDescent="0.25">
      <c r="A2943" t="s">
        <v>12</v>
      </c>
      <c r="B2943" t="s">
        <v>22</v>
      </c>
      <c r="C2943" t="s">
        <v>16</v>
      </c>
      <c r="D2943" s="3">
        <v>44508</v>
      </c>
      <c r="E2943" t="s">
        <v>737</v>
      </c>
      <c r="F2943" t="s">
        <v>738</v>
      </c>
      <c r="G2943" t="s">
        <v>739</v>
      </c>
      <c r="H2943" t="s">
        <v>4</v>
      </c>
      <c r="I2943" t="s">
        <v>17</v>
      </c>
      <c r="J2943" s="3">
        <v>44830</v>
      </c>
      <c r="K2943" s="3">
        <v>44824</v>
      </c>
      <c r="M2943" s="8" t="str">
        <f>IFERROR(IF(I2943="Booked",VLOOKUP(K2943,'FIN CAL LOOKUP'!$A:$J,7,1),IF(I2943="Complete",VLOOKUP(J2943,'FIN CAL LOOKUP'!$A:$J,7,1),VLOOKUP(D2943,'FIN CAL LOOKUP'!$A:$J,7,1))),"Not Applicable")</f>
        <v>OCT, FY23</v>
      </c>
      <c r="N2943" s="8" t="str">
        <f>IFERROR(IF(I2943="Booked",VLOOKUP(K2943,'FIN CAL LOOKUP'!$A:$J,10,1),IF(I2943="Complete",VLOOKUP(J2943,'FIN CAL LOOKUP'!$A:$J,10,1),VLOOKUP(D2943,'FIN CAL LOOKUP'!$A:$J,10,1))),"Not Applicable")</f>
        <v>Q2, FY23</v>
      </c>
    </row>
    <row r="2944" spans="1:14" x14ac:dyDescent="0.25">
      <c r="A2944" t="s">
        <v>12</v>
      </c>
      <c r="B2944" t="s">
        <v>22</v>
      </c>
      <c r="C2944" t="s">
        <v>16</v>
      </c>
      <c r="D2944" s="3">
        <v>44508</v>
      </c>
      <c r="E2944" t="s">
        <v>737</v>
      </c>
      <c r="F2944" t="s">
        <v>738</v>
      </c>
      <c r="G2944" t="s">
        <v>739</v>
      </c>
      <c r="H2944" t="s">
        <v>7</v>
      </c>
      <c r="I2944" t="s">
        <v>17</v>
      </c>
      <c r="J2944" s="3">
        <v>44830</v>
      </c>
      <c r="K2944" s="3">
        <v>44824</v>
      </c>
      <c r="M2944" s="8" t="str">
        <f>IFERROR(IF(I2944="Booked",VLOOKUP(K2944,'FIN CAL LOOKUP'!$A:$J,7,1),IF(I2944="Complete",VLOOKUP(J2944,'FIN CAL LOOKUP'!$A:$J,7,1),VLOOKUP(D2944,'FIN CAL LOOKUP'!$A:$J,7,1))),"Not Applicable")</f>
        <v>OCT, FY23</v>
      </c>
      <c r="N2944" s="8" t="str">
        <f>IFERROR(IF(I2944="Booked",VLOOKUP(K2944,'FIN CAL LOOKUP'!$A:$J,10,1),IF(I2944="Complete",VLOOKUP(J2944,'FIN CAL LOOKUP'!$A:$J,10,1),VLOOKUP(D2944,'FIN CAL LOOKUP'!$A:$J,10,1))),"Not Applicable")</f>
        <v>Q2, FY23</v>
      </c>
    </row>
    <row r="2945" spans="1:14" x14ac:dyDescent="0.25">
      <c r="A2945" t="s">
        <v>12</v>
      </c>
      <c r="B2945" t="s">
        <v>22</v>
      </c>
      <c r="C2945" t="s">
        <v>16</v>
      </c>
      <c r="D2945" s="3">
        <v>44508</v>
      </c>
      <c r="E2945" t="s">
        <v>737</v>
      </c>
      <c r="F2945" t="s">
        <v>738</v>
      </c>
      <c r="G2945" t="s">
        <v>739</v>
      </c>
      <c r="H2945" t="s">
        <v>1366</v>
      </c>
      <c r="I2945" t="s">
        <v>17</v>
      </c>
      <c r="J2945" s="3">
        <v>45385</v>
      </c>
      <c r="K2945" s="3">
        <v>45351</v>
      </c>
      <c r="M2945" s="8" t="str">
        <f>IFERROR(IF(I2945="Booked",VLOOKUP(K2945,'FIN CAL LOOKUP'!$A:$J,7,1),IF(I2945="Complete",VLOOKUP(J2945,'FIN CAL LOOKUP'!$A:$J,7,1),VLOOKUP(D2945,'FIN CAL LOOKUP'!$A:$J,7,1))),"Not Applicable")</f>
        <v>APR, FY24</v>
      </c>
      <c r="N2945" s="8" t="str">
        <f>IFERROR(IF(I2945="Booked",VLOOKUP(K2945,'FIN CAL LOOKUP'!$A:$J,10,1),IF(I2945="Complete",VLOOKUP(J2945,'FIN CAL LOOKUP'!$A:$J,10,1),VLOOKUP(D2945,'FIN CAL LOOKUP'!$A:$J,10,1))),"Not Applicable")</f>
        <v>Q4, FY24</v>
      </c>
    </row>
    <row r="2946" spans="1:14" x14ac:dyDescent="0.25">
      <c r="A2946" t="s">
        <v>12</v>
      </c>
      <c r="B2946" t="s">
        <v>22</v>
      </c>
      <c r="C2946" t="s">
        <v>16</v>
      </c>
      <c r="D2946" s="3">
        <v>44508</v>
      </c>
      <c r="E2946" t="s">
        <v>737</v>
      </c>
      <c r="F2946" t="s">
        <v>738</v>
      </c>
      <c r="G2946" t="s">
        <v>739</v>
      </c>
      <c r="H2946" t="s">
        <v>1367</v>
      </c>
      <c r="I2946" t="s">
        <v>17</v>
      </c>
      <c r="J2946" s="3">
        <v>45385</v>
      </c>
      <c r="K2946" s="3">
        <v>45351</v>
      </c>
      <c r="M2946" s="8" t="str">
        <f>IFERROR(IF(I2946="Booked",VLOOKUP(K2946,'FIN CAL LOOKUP'!$A:$J,7,1),IF(I2946="Complete",VLOOKUP(J2946,'FIN CAL LOOKUP'!$A:$J,7,1),VLOOKUP(D2946,'FIN CAL LOOKUP'!$A:$J,7,1))),"Not Applicable")</f>
        <v>APR, FY24</v>
      </c>
      <c r="N2946" s="8" t="str">
        <f>IFERROR(IF(I2946="Booked",VLOOKUP(K2946,'FIN CAL LOOKUP'!$A:$J,10,1),IF(I2946="Complete",VLOOKUP(J2946,'FIN CAL LOOKUP'!$A:$J,10,1),VLOOKUP(D2946,'FIN CAL LOOKUP'!$A:$J,10,1))),"Not Applicable")</f>
        <v>Q4, FY24</v>
      </c>
    </row>
    <row r="2947" spans="1:14" x14ac:dyDescent="0.25">
      <c r="A2947" t="s">
        <v>12</v>
      </c>
      <c r="B2947" t="s">
        <v>22</v>
      </c>
      <c r="C2947" t="s">
        <v>16</v>
      </c>
      <c r="D2947" s="3">
        <v>44508</v>
      </c>
      <c r="E2947" t="s">
        <v>737</v>
      </c>
      <c r="F2947" t="s">
        <v>738</v>
      </c>
      <c r="G2947" t="s">
        <v>739</v>
      </c>
      <c r="H2947" t="s">
        <v>1368</v>
      </c>
      <c r="I2947" t="s">
        <v>17</v>
      </c>
      <c r="J2947" s="3">
        <v>45385</v>
      </c>
      <c r="K2947" s="3">
        <v>45351</v>
      </c>
      <c r="M2947" s="8" t="str">
        <f>IFERROR(IF(I2947="Booked",VLOOKUP(K2947,'FIN CAL LOOKUP'!$A:$J,7,1),IF(I2947="Complete",VLOOKUP(J2947,'FIN CAL LOOKUP'!$A:$J,7,1),VLOOKUP(D2947,'FIN CAL LOOKUP'!$A:$J,7,1))),"Not Applicable")</f>
        <v>APR, FY24</v>
      </c>
      <c r="N2947" s="8" t="str">
        <f>IFERROR(IF(I2947="Booked",VLOOKUP(K2947,'FIN CAL LOOKUP'!$A:$J,10,1),IF(I2947="Complete",VLOOKUP(J2947,'FIN CAL LOOKUP'!$A:$J,10,1),VLOOKUP(D2947,'FIN CAL LOOKUP'!$A:$J,10,1))),"Not Applicable")</f>
        <v>Q4, FY24</v>
      </c>
    </row>
    <row r="2948" spans="1:14" x14ac:dyDescent="0.25">
      <c r="A2948" t="s">
        <v>12</v>
      </c>
      <c r="B2948" t="s">
        <v>22</v>
      </c>
      <c r="C2948" t="s">
        <v>16</v>
      </c>
      <c r="D2948" s="3">
        <v>44508</v>
      </c>
      <c r="E2948" t="s">
        <v>737</v>
      </c>
      <c r="F2948" t="s">
        <v>738</v>
      </c>
      <c r="G2948" t="s">
        <v>739</v>
      </c>
      <c r="H2948" t="s">
        <v>1369</v>
      </c>
      <c r="I2948" t="s">
        <v>17</v>
      </c>
      <c r="J2948" s="3">
        <v>45385</v>
      </c>
      <c r="K2948" s="3">
        <v>45351</v>
      </c>
      <c r="M2948" s="8" t="str">
        <f>IFERROR(IF(I2948="Booked",VLOOKUP(K2948,'FIN CAL LOOKUP'!$A:$J,7,1),IF(I2948="Complete",VLOOKUP(J2948,'FIN CAL LOOKUP'!$A:$J,7,1),VLOOKUP(D2948,'FIN CAL LOOKUP'!$A:$J,7,1))),"Not Applicable")</f>
        <v>APR, FY24</v>
      </c>
      <c r="N2948" s="8" t="str">
        <f>IFERROR(IF(I2948="Booked",VLOOKUP(K2948,'FIN CAL LOOKUP'!$A:$J,10,1),IF(I2948="Complete",VLOOKUP(J2948,'FIN CAL LOOKUP'!$A:$J,10,1),VLOOKUP(D2948,'FIN CAL LOOKUP'!$A:$J,10,1))),"Not Applicable")</f>
        <v>Q4, FY24</v>
      </c>
    </row>
    <row r="2949" spans="1:14" x14ac:dyDescent="0.25">
      <c r="A2949" t="s">
        <v>12</v>
      </c>
      <c r="B2949" t="s">
        <v>22</v>
      </c>
      <c r="C2949" t="s">
        <v>16</v>
      </c>
      <c r="D2949" s="3">
        <v>44508</v>
      </c>
      <c r="E2949" t="s">
        <v>737</v>
      </c>
      <c r="F2949" t="s">
        <v>738</v>
      </c>
      <c r="G2949" t="s">
        <v>739</v>
      </c>
      <c r="H2949" t="s">
        <v>1370</v>
      </c>
      <c r="I2949" t="s">
        <v>17</v>
      </c>
      <c r="J2949" s="3">
        <v>45385</v>
      </c>
      <c r="K2949" s="3">
        <v>45351</v>
      </c>
      <c r="M2949" s="8" t="str">
        <f>IFERROR(IF(I2949="Booked",VLOOKUP(K2949,'FIN CAL LOOKUP'!$A:$J,7,1),IF(I2949="Complete",VLOOKUP(J2949,'FIN CAL LOOKUP'!$A:$J,7,1),VLOOKUP(D2949,'FIN CAL LOOKUP'!$A:$J,7,1))),"Not Applicable")</f>
        <v>APR, FY24</v>
      </c>
      <c r="N2949" s="8" t="str">
        <f>IFERROR(IF(I2949="Booked",VLOOKUP(K2949,'FIN CAL LOOKUP'!$A:$J,10,1),IF(I2949="Complete",VLOOKUP(J2949,'FIN CAL LOOKUP'!$A:$J,10,1),VLOOKUP(D2949,'FIN CAL LOOKUP'!$A:$J,10,1))),"Not Applicable")</f>
        <v>Q4, FY24</v>
      </c>
    </row>
    <row r="2950" spans="1:14" x14ac:dyDescent="0.25">
      <c r="A2950" t="s">
        <v>12</v>
      </c>
      <c r="B2950" t="s">
        <v>22</v>
      </c>
      <c r="C2950" t="s">
        <v>16</v>
      </c>
      <c r="D2950" s="3">
        <v>44508</v>
      </c>
      <c r="E2950" t="s">
        <v>737</v>
      </c>
      <c r="F2950" t="s">
        <v>738</v>
      </c>
      <c r="G2950" t="s">
        <v>739</v>
      </c>
      <c r="H2950" t="s">
        <v>8</v>
      </c>
      <c r="I2950" t="s">
        <v>17</v>
      </c>
      <c r="J2950" s="3">
        <v>44671</v>
      </c>
      <c r="K2950" s="3">
        <v>44635</v>
      </c>
      <c r="L2950" t="s">
        <v>740</v>
      </c>
      <c r="M2950" s="8" t="str">
        <f>IFERROR(IF(I2950="Booked",VLOOKUP(K2950,'FIN CAL LOOKUP'!$A:$J,7,1),IF(I2950="Complete",VLOOKUP(J2950,'FIN CAL LOOKUP'!$A:$J,7,1),VLOOKUP(D2950,'FIN CAL LOOKUP'!$A:$J,7,1))),"Not Applicable")</f>
        <v>APR, FY22</v>
      </c>
      <c r="N2950" s="8" t="str">
        <f>IFERROR(IF(I2950="Booked",VLOOKUP(K2950,'FIN CAL LOOKUP'!$A:$J,10,1),IF(I2950="Complete",VLOOKUP(J2950,'FIN CAL LOOKUP'!$A:$J,10,1),VLOOKUP(D2950,'FIN CAL LOOKUP'!$A:$J,10,1))),"Not Applicable")</f>
        <v>Q4, FY22</v>
      </c>
    </row>
    <row r="2951" spans="1:14" x14ac:dyDescent="0.25">
      <c r="A2951" t="s">
        <v>12</v>
      </c>
      <c r="B2951" t="s">
        <v>22</v>
      </c>
      <c r="C2951" t="s">
        <v>16</v>
      </c>
      <c r="D2951" s="3">
        <v>44508</v>
      </c>
      <c r="E2951" t="s">
        <v>737</v>
      </c>
      <c r="F2951" t="s">
        <v>738</v>
      </c>
      <c r="G2951" t="s">
        <v>739</v>
      </c>
      <c r="H2951" t="s">
        <v>9</v>
      </c>
      <c r="I2951" t="s">
        <v>17</v>
      </c>
      <c r="J2951" s="3">
        <v>44830</v>
      </c>
      <c r="K2951" s="3">
        <v>44735</v>
      </c>
      <c r="M2951" s="8" t="str">
        <f>IFERROR(IF(I2951="Booked",VLOOKUP(K2951,'FIN CAL LOOKUP'!$A:$J,7,1),IF(I2951="Complete",VLOOKUP(J2951,'FIN CAL LOOKUP'!$A:$J,7,1),VLOOKUP(D2951,'FIN CAL LOOKUP'!$A:$J,7,1))),"Not Applicable")</f>
        <v>OCT, FY23</v>
      </c>
      <c r="N2951" s="8" t="str">
        <f>IFERROR(IF(I2951="Booked",VLOOKUP(K2951,'FIN CAL LOOKUP'!$A:$J,10,1),IF(I2951="Complete",VLOOKUP(J2951,'FIN CAL LOOKUP'!$A:$J,10,1),VLOOKUP(D2951,'FIN CAL LOOKUP'!$A:$J,10,1))),"Not Applicable")</f>
        <v>Q2, FY23</v>
      </c>
    </row>
    <row r="2952" spans="1:14" x14ac:dyDescent="0.25">
      <c r="A2952" t="s">
        <v>12</v>
      </c>
      <c r="B2952" t="s">
        <v>22</v>
      </c>
      <c r="C2952" t="s">
        <v>16</v>
      </c>
      <c r="D2952" s="3">
        <v>44508</v>
      </c>
      <c r="E2952" t="s">
        <v>737</v>
      </c>
      <c r="F2952" t="s">
        <v>738</v>
      </c>
      <c r="G2952" t="s">
        <v>739</v>
      </c>
      <c r="H2952" t="s">
        <v>9</v>
      </c>
      <c r="I2952" t="s">
        <v>17</v>
      </c>
      <c r="J2952" s="3">
        <v>45385</v>
      </c>
      <c r="K2952" s="3">
        <v>45385</v>
      </c>
      <c r="M2952" s="8" t="str">
        <f>IFERROR(IF(I2952="Booked",VLOOKUP(K2952,'FIN CAL LOOKUP'!$A:$J,7,1),IF(I2952="Complete",VLOOKUP(J2952,'FIN CAL LOOKUP'!$A:$J,7,1),VLOOKUP(D2952,'FIN CAL LOOKUP'!$A:$J,7,1))),"Not Applicable")</f>
        <v>APR, FY24</v>
      </c>
      <c r="N2952" s="8" t="str">
        <f>IFERROR(IF(I2952="Booked",VLOOKUP(K2952,'FIN CAL LOOKUP'!$A:$J,10,1),IF(I2952="Complete",VLOOKUP(J2952,'FIN CAL LOOKUP'!$A:$J,10,1),VLOOKUP(D2952,'FIN CAL LOOKUP'!$A:$J,10,1))),"Not Applicable")</f>
        <v>Q4, FY24</v>
      </c>
    </row>
    <row r="2953" spans="1:14" x14ac:dyDescent="0.25">
      <c r="A2953" t="s">
        <v>12</v>
      </c>
      <c r="B2953" t="s">
        <v>22</v>
      </c>
      <c r="C2953" t="s">
        <v>16</v>
      </c>
      <c r="D2953" s="3">
        <v>44508</v>
      </c>
      <c r="E2953" t="s">
        <v>737</v>
      </c>
      <c r="F2953" t="s">
        <v>738</v>
      </c>
      <c r="G2953" t="s">
        <v>739</v>
      </c>
      <c r="H2953" t="s">
        <v>10</v>
      </c>
      <c r="I2953" t="s">
        <v>17</v>
      </c>
      <c r="J2953" s="3">
        <v>44539</v>
      </c>
      <c r="K2953" s="3">
        <v>44490</v>
      </c>
      <c r="L2953" t="s">
        <v>741</v>
      </c>
      <c r="M2953" s="8" t="str">
        <f>IFERROR(IF(I2953="Booked",VLOOKUP(K2953,'FIN CAL LOOKUP'!$A:$J,7,1),IF(I2953="Complete",VLOOKUP(J2953,'FIN CAL LOOKUP'!$A:$J,7,1),VLOOKUP(D2953,'FIN CAL LOOKUP'!$A:$J,7,1))),"Not Applicable")</f>
        <v>DEC, FY22</v>
      </c>
      <c r="N2953" s="8" t="str">
        <f>IFERROR(IF(I2953="Booked",VLOOKUP(K2953,'FIN CAL LOOKUP'!$A:$J,10,1),IF(I2953="Complete",VLOOKUP(J2953,'FIN CAL LOOKUP'!$A:$J,10,1),VLOOKUP(D2953,'FIN CAL LOOKUP'!$A:$J,10,1))),"Not Applicable")</f>
        <v>Q2, FY22</v>
      </c>
    </row>
    <row r="2954" spans="1:14" x14ac:dyDescent="0.25">
      <c r="A2954" t="s">
        <v>12</v>
      </c>
      <c r="B2954" t="s">
        <v>22</v>
      </c>
      <c r="C2954" t="s">
        <v>16</v>
      </c>
      <c r="D2954" s="3">
        <v>44508</v>
      </c>
      <c r="E2954" t="s">
        <v>737</v>
      </c>
      <c r="F2954" t="s">
        <v>738</v>
      </c>
      <c r="G2954" t="s">
        <v>739</v>
      </c>
      <c r="H2954" t="s">
        <v>10</v>
      </c>
      <c r="I2954" t="s">
        <v>17</v>
      </c>
      <c r="J2954" s="3">
        <v>45033</v>
      </c>
      <c r="K2954" s="3">
        <v>45033</v>
      </c>
      <c r="L2954" t="s">
        <v>741</v>
      </c>
      <c r="M2954" s="8" t="str">
        <f>IFERROR(IF(I2954="Booked",VLOOKUP(K2954,'FIN CAL LOOKUP'!$A:$J,7,1),IF(I2954="Complete",VLOOKUP(J2954,'FIN CAL LOOKUP'!$A:$J,7,1),VLOOKUP(D2954,'FIN CAL LOOKUP'!$A:$J,7,1))),"Not Applicable")</f>
        <v>APR, FY23</v>
      </c>
      <c r="N2954" s="8" t="str">
        <f>IFERROR(IF(I2954="Booked",VLOOKUP(K2954,'FIN CAL LOOKUP'!$A:$J,10,1),IF(I2954="Complete",VLOOKUP(J2954,'FIN CAL LOOKUP'!$A:$J,10,1),VLOOKUP(D2954,'FIN CAL LOOKUP'!$A:$J,10,1))),"Not Applicable")</f>
        <v>Q4, FY23</v>
      </c>
    </row>
    <row r="2955" spans="1:14" x14ac:dyDescent="0.25">
      <c r="A2955" t="s">
        <v>12</v>
      </c>
      <c r="B2955" t="s">
        <v>22</v>
      </c>
      <c r="C2955" t="s">
        <v>16</v>
      </c>
      <c r="D2955" s="3">
        <v>44508</v>
      </c>
      <c r="E2955" t="s">
        <v>737</v>
      </c>
      <c r="F2955" t="s">
        <v>738</v>
      </c>
      <c r="G2955" t="s">
        <v>739</v>
      </c>
      <c r="H2955" t="s">
        <v>10</v>
      </c>
      <c r="I2955" t="s">
        <v>17</v>
      </c>
      <c r="J2955" s="3">
        <v>45385</v>
      </c>
      <c r="K2955" s="3">
        <v>45385</v>
      </c>
      <c r="L2955" t="s">
        <v>741</v>
      </c>
      <c r="M2955" s="8" t="str">
        <f>IFERROR(IF(I2955="Booked",VLOOKUP(K2955,'FIN CAL LOOKUP'!$A:$J,7,1),IF(I2955="Complete",VLOOKUP(J2955,'FIN CAL LOOKUP'!$A:$J,7,1),VLOOKUP(D2955,'FIN CAL LOOKUP'!$A:$J,7,1))),"Not Applicable")</f>
        <v>APR, FY24</v>
      </c>
      <c r="N2955" s="8" t="str">
        <f>IFERROR(IF(I2955="Booked",VLOOKUP(K2955,'FIN CAL LOOKUP'!$A:$J,10,1),IF(I2955="Complete",VLOOKUP(J2955,'FIN CAL LOOKUP'!$A:$J,10,1),VLOOKUP(D2955,'FIN CAL LOOKUP'!$A:$J,10,1))),"Not Applicable")</f>
        <v>Q4, FY24</v>
      </c>
    </row>
    <row r="2956" spans="1:14" x14ac:dyDescent="0.25">
      <c r="A2956" t="s">
        <v>12</v>
      </c>
      <c r="B2956" t="s">
        <v>22</v>
      </c>
      <c r="C2956" t="s">
        <v>16</v>
      </c>
      <c r="D2956" s="3">
        <v>44508</v>
      </c>
      <c r="E2956" t="s">
        <v>737</v>
      </c>
      <c r="F2956" t="s">
        <v>738</v>
      </c>
      <c r="G2956" t="s">
        <v>739</v>
      </c>
      <c r="H2956" t="s">
        <v>11</v>
      </c>
      <c r="I2956" t="s">
        <v>17</v>
      </c>
      <c r="J2956" s="3">
        <v>44539</v>
      </c>
      <c r="K2956" s="3">
        <v>44490</v>
      </c>
      <c r="L2956" t="s">
        <v>742</v>
      </c>
      <c r="M2956" s="8" t="str">
        <f>IFERROR(IF(I2956="Booked",VLOOKUP(K2956,'FIN CAL LOOKUP'!$A:$J,7,1),IF(I2956="Complete",VLOOKUP(J2956,'FIN CAL LOOKUP'!$A:$J,7,1),VLOOKUP(D2956,'FIN CAL LOOKUP'!$A:$J,7,1))),"Not Applicable")</f>
        <v>DEC, FY22</v>
      </c>
      <c r="N2956" s="8" t="str">
        <f>IFERROR(IF(I2956="Booked",VLOOKUP(K2956,'FIN CAL LOOKUP'!$A:$J,10,1),IF(I2956="Complete",VLOOKUP(J2956,'FIN CAL LOOKUP'!$A:$J,10,1),VLOOKUP(D2956,'FIN CAL LOOKUP'!$A:$J,10,1))),"Not Applicable")</f>
        <v>Q2, FY22</v>
      </c>
    </row>
    <row r="2957" spans="1:14" x14ac:dyDescent="0.25">
      <c r="A2957" t="s">
        <v>12</v>
      </c>
      <c r="B2957" t="s">
        <v>22</v>
      </c>
      <c r="C2957" t="s">
        <v>16</v>
      </c>
      <c r="D2957" s="3">
        <v>44508</v>
      </c>
      <c r="E2957" t="s">
        <v>737</v>
      </c>
      <c r="F2957" t="s">
        <v>738</v>
      </c>
      <c r="G2957" t="s">
        <v>739</v>
      </c>
      <c r="H2957" t="s">
        <v>11</v>
      </c>
      <c r="I2957" t="s">
        <v>17</v>
      </c>
      <c r="J2957" s="3">
        <v>45385</v>
      </c>
      <c r="K2957" s="3">
        <v>45385</v>
      </c>
      <c r="L2957" t="s">
        <v>742</v>
      </c>
      <c r="M2957" s="8" t="str">
        <f>IFERROR(IF(I2957="Booked",VLOOKUP(K2957,'FIN CAL LOOKUP'!$A:$J,7,1),IF(I2957="Complete",VLOOKUP(J2957,'FIN CAL LOOKUP'!$A:$J,7,1),VLOOKUP(D2957,'FIN CAL LOOKUP'!$A:$J,7,1))),"Not Applicable")</f>
        <v>APR, FY24</v>
      </c>
      <c r="N2957" s="8" t="str">
        <f>IFERROR(IF(I2957="Booked",VLOOKUP(K2957,'FIN CAL LOOKUP'!$A:$J,10,1),IF(I2957="Complete",VLOOKUP(J2957,'FIN CAL LOOKUP'!$A:$J,10,1),VLOOKUP(D2957,'FIN CAL LOOKUP'!$A:$J,10,1))),"Not Applicable")</f>
        <v>Q4, FY24</v>
      </c>
    </row>
    <row r="2958" spans="1:14" x14ac:dyDescent="0.25">
      <c r="A2958" t="s">
        <v>1</v>
      </c>
      <c r="B2958" t="s">
        <v>19</v>
      </c>
      <c r="C2958" t="s">
        <v>14</v>
      </c>
      <c r="D2958" s="3">
        <v>44508</v>
      </c>
      <c r="E2958" t="s">
        <v>743</v>
      </c>
      <c r="F2958" t="s">
        <v>744</v>
      </c>
      <c r="G2958" t="s">
        <v>745</v>
      </c>
      <c r="H2958" t="s">
        <v>4</v>
      </c>
      <c r="I2958" t="s">
        <v>17</v>
      </c>
      <c r="J2958" s="3">
        <v>44889</v>
      </c>
      <c r="K2958" s="3">
        <v>44824</v>
      </c>
      <c r="M2958" s="8" t="str">
        <f>IFERROR(IF(I2958="Booked",VLOOKUP(K2958,'FIN CAL LOOKUP'!$A:$J,7,1),IF(I2958="Complete",VLOOKUP(J2958,'FIN CAL LOOKUP'!$A:$J,7,1),VLOOKUP(D2958,'FIN CAL LOOKUP'!$A:$J,7,1))),"Not Applicable")</f>
        <v>NOV, FY23</v>
      </c>
      <c r="N2958" s="8" t="str">
        <f>IFERROR(IF(I2958="Booked",VLOOKUP(K2958,'FIN CAL LOOKUP'!$A:$J,10,1),IF(I2958="Complete",VLOOKUP(J2958,'FIN CAL LOOKUP'!$A:$J,10,1),VLOOKUP(D2958,'FIN CAL LOOKUP'!$A:$J,10,1))),"Not Applicable")</f>
        <v>Q2, FY23</v>
      </c>
    </row>
    <row r="2959" spans="1:14" x14ac:dyDescent="0.25">
      <c r="A2959" t="s">
        <v>1</v>
      </c>
      <c r="B2959" t="s">
        <v>19</v>
      </c>
      <c r="C2959" t="s">
        <v>14</v>
      </c>
      <c r="D2959" s="3">
        <v>44508</v>
      </c>
      <c r="E2959" t="s">
        <v>743</v>
      </c>
      <c r="F2959" t="s">
        <v>744</v>
      </c>
      <c r="G2959" t="s">
        <v>745</v>
      </c>
      <c r="H2959" t="s">
        <v>7</v>
      </c>
      <c r="I2959" t="s">
        <v>17</v>
      </c>
      <c r="J2959" s="3">
        <v>44890</v>
      </c>
      <c r="K2959" s="3">
        <v>44824</v>
      </c>
      <c r="M2959" s="8" t="str">
        <f>IFERROR(IF(I2959="Booked",VLOOKUP(K2959,'FIN CAL LOOKUP'!$A:$J,7,1),IF(I2959="Complete",VLOOKUP(J2959,'FIN CAL LOOKUP'!$A:$J,7,1),VLOOKUP(D2959,'FIN CAL LOOKUP'!$A:$J,7,1))),"Not Applicable")</f>
        <v>NOV, FY23</v>
      </c>
      <c r="N2959" s="8" t="str">
        <f>IFERROR(IF(I2959="Booked",VLOOKUP(K2959,'FIN CAL LOOKUP'!$A:$J,10,1),IF(I2959="Complete",VLOOKUP(J2959,'FIN CAL LOOKUP'!$A:$J,10,1),VLOOKUP(D2959,'FIN CAL LOOKUP'!$A:$J,10,1))),"Not Applicable")</f>
        <v>Q2, FY23</v>
      </c>
    </row>
    <row r="2960" spans="1:14" x14ac:dyDescent="0.25">
      <c r="A2960" t="s">
        <v>1</v>
      </c>
      <c r="B2960" t="s">
        <v>19</v>
      </c>
      <c r="C2960" t="s">
        <v>14</v>
      </c>
      <c r="D2960" s="3">
        <v>44508</v>
      </c>
      <c r="E2960" t="s">
        <v>743</v>
      </c>
      <c r="F2960" t="s">
        <v>744</v>
      </c>
      <c r="G2960" t="s">
        <v>745</v>
      </c>
      <c r="H2960" t="s">
        <v>1366</v>
      </c>
      <c r="I2960" t="s">
        <v>5</v>
      </c>
      <c r="J2960" s="3"/>
      <c r="K2960" s="3">
        <v>45351</v>
      </c>
      <c r="M2960" s="8" t="str">
        <f>IFERROR(IF(I2960="Booked",VLOOKUP(K2960,'FIN CAL LOOKUP'!$A:$J,7,1),IF(I2960="Complete",VLOOKUP(J2960,'FIN CAL LOOKUP'!$A:$J,7,1),VLOOKUP(D2960,'FIN CAL LOOKUP'!$A:$J,7,1))),"Not Applicable")</f>
        <v>MAR, FY24</v>
      </c>
      <c r="N2960" s="8" t="str">
        <f>IFERROR(IF(I2960="Booked",VLOOKUP(K2960,'FIN CAL LOOKUP'!$A:$J,10,1),IF(I2960="Complete",VLOOKUP(J2960,'FIN CAL LOOKUP'!$A:$J,10,1),VLOOKUP(D2960,'FIN CAL LOOKUP'!$A:$J,10,1))),"Not Applicable")</f>
        <v>Q3, FY24</v>
      </c>
    </row>
    <row r="2961" spans="1:14" x14ac:dyDescent="0.25">
      <c r="A2961" t="s">
        <v>1</v>
      </c>
      <c r="B2961" t="s">
        <v>19</v>
      </c>
      <c r="C2961" t="s">
        <v>14</v>
      </c>
      <c r="D2961" s="3">
        <v>44508</v>
      </c>
      <c r="E2961" t="s">
        <v>743</v>
      </c>
      <c r="F2961" t="s">
        <v>744</v>
      </c>
      <c r="G2961" t="s">
        <v>745</v>
      </c>
      <c r="H2961" t="s">
        <v>1367</v>
      </c>
      <c r="I2961" t="s">
        <v>5</v>
      </c>
      <c r="J2961" s="3"/>
      <c r="K2961" s="3">
        <v>45351</v>
      </c>
      <c r="M2961" s="8" t="str">
        <f>IFERROR(IF(I2961="Booked",VLOOKUP(K2961,'FIN CAL LOOKUP'!$A:$J,7,1),IF(I2961="Complete",VLOOKUP(J2961,'FIN CAL LOOKUP'!$A:$J,7,1),VLOOKUP(D2961,'FIN CAL LOOKUP'!$A:$J,7,1))),"Not Applicable")</f>
        <v>MAR, FY24</v>
      </c>
      <c r="N2961" s="8" t="str">
        <f>IFERROR(IF(I2961="Booked",VLOOKUP(K2961,'FIN CAL LOOKUP'!$A:$J,10,1),IF(I2961="Complete",VLOOKUP(J2961,'FIN CAL LOOKUP'!$A:$J,10,1),VLOOKUP(D2961,'FIN CAL LOOKUP'!$A:$J,10,1))),"Not Applicable")</f>
        <v>Q3, FY24</v>
      </c>
    </row>
    <row r="2962" spans="1:14" x14ac:dyDescent="0.25">
      <c r="A2962" t="s">
        <v>1</v>
      </c>
      <c r="B2962" t="s">
        <v>19</v>
      </c>
      <c r="C2962" t="s">
        <v>14</v>
      </c>
      <c r="D2962" s="3">
        <v>44508</v>
      </c>
      <c r="E2962" t="s">
        <v>743</v>
      </c>
      <c r="F2962" t="s">
        <v>744</v>
      </c>
      <c r="G2962" t="s">
        <v>745</v>
      </c>
      <c r="H2962" t="s">
        <v>1368</v>
      </c>
      <c r="I2962" t="s">
        <v>5</v>
      </c>
      <c r="J2962" s="3"/>
      <c r="K2962" s="3">
        <v>45351</v>
      </c>
      <c r="M2962" s="8" t="str">
        <f>IFERROR(IF(I2962="Booked",VLOOKUP(K2962,'FIN CAL LOOKUP'!$A:$J,7,1),IF(I2962="Complete",VLOOKUP(J2962,'FIN CAL LOOKUP'!$A:$J,7,1),VLOOKUP(D2962,'FIN CAL LOOKUP'!$A:$J,7,1))),"Not Applicable")</f>
        <v>MAR, FY24</v>
      </c>
      <c r="N2962" s="8" t="str">
        <f>IFERROR(IF(I2962="Booked",VLOOKUP(K2962,'FIN CAL LOOKUP'!$A:$J,10,1),IF(I2962="Complete",VLOOKUP(J2962,'FIN CAL LOOKUP'!$A:$J,10,1),VLOOKUP(D2962,'FIN CAL LOOKUP'!$A:$J,10,1))),"Not Applicable")</f>
        <v>Q3, FY24</v>
      </c>
    </row>
    <row r="2963" spans="1:14" x14ac:dyDescent="0.25">
      <c r="A2963" t="s">
        <v>1</v>
      </c>
      <c r="B2963" t="s">
        <v>19</v>
      </c>
      <c r="C2963" t="s">
        <v>14</v>
      </c>
      <c r="D2963" s="3">
        <v>44508</v>
      </c>
      <c r="E2963" t="s">
        <v>743</v>
      </c>
      <c r="F2963" t="s">
        <v>744</v>
      </c>
      <c r="G2963" t="s">
        <v>745</v>
      </c>
      <c r="H2963" t="s">
        <v>1369</v>
      </c>
      <c r="I2963" t="s">
        <v>5</v>
      </c>
      <c r="J2963" s="3"/>
      <c r="K2963" s="3">
        <v>45351</v>
      </c>
      <c r="M2963" s="8" t="str">
        <f>IFERROR(IF(I2963="Booked",VLOOKUP(K2963,'FIN CAL LOOKUP'!$A:$J,7,1),IF(I2963="Complete",VLOOKUP(J2963,'FIN CAL LOOKUP'!$A:$J,7,1),VLOOKUP(D2963,'FIN CAL LOOKUP'!$A:$J,7,1))),"Not Applicable")</f>
        <v>MAR, FY24</v>
      </c>
      <c r="N2963" s="8" t="str">
        <f>IFERROR(IF(I2963="Booked",VLOOKUP(K2963,'FIN CAL LOOKUP'!$A:$J,10,1),IF(I2963="Complete",VLOOKUP(J2963,'FIN CAL LOOKUP'!$A:$J,10,1),VLOOKUP(D2963,'FIN CAL LOOKUP'!$A:$J,10,1))),"Not Applicable")</f>
        <v>Q3, FY24</v>
      </c>
    </row>
    <row r="2964" spans="1:14" x14ac:dyDescent="0.25">
      <c r="A2964" t="s">
        <v>1</v>
      </c>
      <c r="B2964" t="s">
        <v>19</v>
      </c>
      <c r="C2964" t="s">
        <v>14</v>
      </c>
      <c r="D2964" s="3">
        <v>44508</v>
      </c>
      <c r="E2964" t="s">
        <v>743</v>
      </c>
      <c r="F2964" t="s">
        <v>744</v>
      </c>
      <c r="G2964" t="s">
        <v>745</v>
      </c>
      <c r="H2964" t="s">
        <v>1370</v>
      </c>
      <c r="I2964" t="s">
        <v>5</v>
      </c>
      <c r="J2964" s="3"/>
      <c r="K2964" s="3">
        <v>45351</v>
      </c>
      <c r="M2964" s="8" t="str">
        <f>IFERROR(IF(I2964="Booked",VLOOKUP(K2964,'FIN CAL LOOKUP'!$A:$J,7,1),IF(I2964="Complete",VLOOKUP(J2964,'FIN CAL LOOKUP'!$A:$J,7,1),VLOOKUP(D2964,'FIN CAL LOOKUP'!$A:$J,7,1))),"Not Applicable")</f>
        <v>MAR, FY24</v>
      </c>
      <c r="N2964" s="8" t="str">
        <f>IFERROR(IF(I2964="Booked",VLOOKUP(K2964,'FIN CAL LOOKUP'!$A:$J,10,1),IF(I2964="Complete",VLOOKUP(J2964,'FIN CAL LOOKUP'!$A:$J,10,1),VLOOKUP(D2964,'FIN CAL LOOKUP'!$A:$J,10,1))),"Not Applicable")</f>
        <v>Q3, FY24</v>
      </c>
    </row>
    <row r="2965" spans="1:14" x14ac:dyDescent="0.25">
      <c r="A2965" t="s">
        <v>1</v>
      </c>
      <c r="B2965" t="s">
        <v>19</v>
      </c>
      <c r="C2965" t="s">
        <v>14</v>
      </c>
      <c r="D2965" s="3">
        <v>44508</v>
      </c>
      <c r="E2965" t="s">
        <v>743</v>
      </c>
      <c r="F2965" t="s">
        <v>744</v>
      </c>
      <c r="G2965" t="s">
        <v>745</v>
      </c>
      <c r="H2965" t="s">
        <v>8</v>
      </c>
      <c r="I2965" t="s">
        <v>17</v>
      </c>
      <c r="J2965" s="3">
        <v>44658</v>
      </c>
      <c r="K2965" s="3">
        <v>44635</v>
      </c>
      <c r="M2965" s="8" t="str">
        <f>IFERROR(IF(I2965="Booked",VLOOKUP(K2965,'FIN CAL LOOKUP'!$A:$J,7,1),IF(I2965="Complete",VLOOKUP(J2965,'FIN CAL LOOKUP'!$A:$J,7,1),VLOOKUP(D2965,'FIN CAL LOOKUP'!$A:$J,7,1))),"Not Applicable")</f>
        <v>APR, FY22</v>
      </c>
      <c r="N2965" s="8" t="str">
        <f>IFERROR(IF(I2965="Booked",VLOOKUP(K2965,'FIN CAL LOOKUP'!$A:$J,10,1),IF(I2965="Complete",VLOOKUP(J2965,'FIN CAL LOOKUP'!$A:$J,10,1),VLOOKUP(D2965,'FIN CAL LOOKUP'!$A:$J,10,1))),"Not Applicable")</f>
        <v>Q4, FY22</v>
      </c>
    </row>
    <row r="2966" spans="1:14" x14ac:dyDescent="0.25">
      <c r="A2966" t="s">
        <v>1</v>
      </c>
      <c r="B2966" t="s">
        <v>19</v>
      </c>
      <c r="C2966" t="s">
        <v>14</v>
      </c>
      <c r="D2966" s="3">
        <v>44508</v>
      </c>
      <c r="E2966" t="s">
        <v>743</v>
      </c>
      <c r="F2966" t="s">
        <v>744</v>
      </c>
      <c r="G2966" t="s">
        <v>745</v>
      </c>
      <c r="H2966" t="s">
        <v>9</v>
      </c>
      <c r="I2966" t="s">
        <v>17</v>
      </c>
      <c r="J2966" s="3">
        <v>44929</v>
      </c>
      <c r="K2966" s="3">
        <v>44735</v>
      </c>
      <c r="M2966" s="8" t="str">
        <f>IFERROR(IF(I2966="Booked",VLOOKUP(K2966,'FIN CAL LOOKUP'!$A:$J,7,1),IF(I2966="Complete",VLOOKUP(J2966,'FIN CAL LOOKUP'!$A:$J,7,1),VLOOKUP(D2966,'FIN CAL LOOKUP'!$A:$J,7,1))),"Not Applicable")</f>
        <v>JAN, FY23</v>
      </c>
      <c r="N2966" s="8" t="str">
        <f>IFERROR(IF(I2966="Booked",VLOOKUP(K2966,'FIN CAL LOOKUP'!$A:$J,10,1),IF(I2966="Complete",VLOOKUP(J2966,'FIN CAL LOOKUP'!$A:$J,10,1),VLOOKUP(D2966,'FIN CAL LOOKUP'!$A:$J,10,1))),"Not Applicable")</f>
        <v>Q3, FY23</v>
      </c>
    </row>
    <row r="2967" spans="1:14" x14ac:dyDescent="0.25">
      <c r="A2967" t="s">
        <v>1</v>
      </c>
      <c r="B2967" t="s">
        <v>19</v>
      </c>
      <c r="C2967" t="s">
        <v>14</v>
      </c>
      <c r="D2967" s="3">
        <v>44508</v>
      </c>
      <c r="E2967" t="s">
        <v>743</v>
      </c>
      <c r="F2967" t="s">
        <v>744</v>
      </c>
      <c r="G2967" t="s">
        <v>745</v>
      </c>
      <c r="H2967" t="s">
        <v>10</v>
      </c>
      <c r="I2967" t="s">
        <v>17</v>
      </c>
      <c r="J2967" s="3">
        <v>44509</v>
      </c>
      <c r="K2967" s="3">
        <v>44477</v>
      </c>
      <c r="M2967" s="8" t="str">
        <f>IFERROR(IF(I2967="Booked",VLOOKUP(K2967,'FIN CAL LOOKUP'!$A:$J,7,1),IF(I2967="Complete",VLOOKUP(J2967,'FIN CAL LOOKUP'!$A:$J,7,1),VLOOKUP(D2967,'FIN CAL LOOKUP'!$A:$J,7,1))),"Not Applicable")</f>
        <v>NOV, FY22</v>
      </c>
      <c r="N2967" s="8" t="str">
        <f>IFERROR(IF(I2967="Booked",VLOOKUP(K2967,'FIN CAL LOOKUP'!$A:$J,10,1),IF(I2967="Complete",VLOOKUP(J2967,'FIN CAL LOOKUP'!$A:$J,10,1),VLOOKUP(D2967,'FIN CAL LOOKUP'!$A:$J,10,1))),"Not Applicable")</f>
        <v>Q2, FY22</v>
      </c>
    </row>
    <row r="2968" spans="1:14" x14ac:dyDescent="0.25">
      <c r="A2968" t="s">
        <v>1</v>
      </c>
      <c r="B2968" t="s">
        <v>19</v>
      </c>
      <c r="C2968" t="s">
        <v>14</v>
      </c>
      <c r="D2968" s="3">
        <v>44508</v>
      </c>
      <c r="E2968" t="s">
        <v>743</v>
      </c>
      <c r="F2968" t="s">
        <v>744</v>
      </c>
      <c r="G2968" t="s">
        <v>745</v>
      </c>
      <c r="H2968" t="s">
        <v>10</v>
      </c>
      <c r="I2968" t="s">
        <v>17</v>
      </c>
      <c r="J2968" s="3">
        <v>45064</v>
      </c>
      <c r="K2968" s="3">
        <v>45064</v>
      </c>
      <c r="M2968" s="8" t="str">
        <f>IFERROR(IF(I2968="Booked",VLOOKUP(K2968,'FIN CAL LOOKUP'!$A:$J,7,1),IF(I2968="Complete",VLOOKUP(J2968,'FIN CAL LOOKUP'!$A:$J,7,1),VLOOKUP(D2968,'FIN CAL LOOKUP'!$A:$J,7,1))),"Not Applicable")</f>
        <v>MAY, FY23</v>
      </c>
      <c r="N2968" s="8" t="str">
        <f>IFERROR(IF(I2968="Booked",VLOOKUP(K2968,'FIN CAL LOOKUP'!$A:$J,10,1),IF(I2968="Complete",VLOOKUP(J2968,'FIN CAL LOOKUP'!$A:$J,10,1),VLOOKUP(D2968,'FIN CAL LOOKUP'!$A:$J,10,1))),"Not Applicable")</f>
        <v>Q4, FY23</v>
      </c>
    </row>
    <row r="2969" spans="1:14" x14ac:dyDescent="0.25">
      <c r="A2969" t="s">
        <v>1</v>
      </c>
      <c r="B2969" t="s">
        <v>19</v>
      </c>
      <c r="C2969" t="s">
        <v>14</v>
      </c>
      <c r="D2969" s="3">
        <v>44508</v>
      </c>
      <c r="E2969" t="s">
        <v>743</v>
      </c>
      <c r="F2969" t="s">
        <v>744</v>
      </c>
      <c r="G2969" t="s">
        <v>745</v>
      </c>
      <c r="H2969" t="s">
        <v>11</v>
      </c>
      <c r="I2969" t="s">
        <v>17</v>
      </c>
      <c r="J2969" s="3">
        <v>44540</v>
      </c>
      <c r="K2969" s="3">
        <v>44477</v>
      </c>
      <c r="M2969" s="8" t="str">
        <f>IFERROR(IF(I2969="Booked",VLOOKUP(K2969,'FIN CAL LOOKUP'!$A:$J,7,1),IF(I2969="Complete",VLOOKUP(J2969,'FIN CAL LOOKUP'!$A:$J,7,1),VLOOKUP(D2969,'FIN CAL LOOKUP'!$A:$J,7,1))),"Not Applicable")</f>
        <v>DEC, FY22</v>
      </c>
      <c r="N2969" s="8" t="str">
        <f>IFERROR(IF(I2969="Booked",VLOOKUP(K2969,'FIN CAL LOOKUP'!$A:$J,10,1),IF(I2969="Complete",VLOOKUP(J2969,'FIN CAL LOOKUP'!$A:$J,10,1),VLOOKUP(D2969,'FIN CAL LOOKUP'!$A:$J,10,1))),"Not Applicable")</f>
        <v>Q2, FY22</v>
      </c>
    </row>
    <row r="2970" spans="1:14" x14ac:dyDescent="0.25">
      <c r="A2970" t="s">
        <v>12</v>
      </c>
      <c r="B2970" t="s">
        <v>51</v>
      </c>
      <c r="C2970" t="s">
        <v>52</v>
      </c>
      <c r="D2970" s="3">
        <v>44501</v>
      </c>
      <c r="E2970" t="s">
        <v>749</v>
      </c>
      <c r="F2970" t="s">
        <v>750</v>
      </c>
      <c r="G2970" t="s">
        <v>751</v>
      </c>
      <c r="H2970" t="s">
        <v>4</v>
      </c>
      <c r="I2970" t="s">
        <v>17</v>
      </c>
      <c r="J2970" s="3">
        <v>44838</v>
      </c>
      <c r="K2970" s="3">
        <v>44824</v>
      </c>
      <c r="M2970" s="8" t="str">
        <f>IFERROR(IF(I2970="Booked",VLOOKUP(K2970,'FIN CAL LOOKUP'!$A:$J,7,1),IF(I2970="Complete",VLOOKUP(J2970,'FIN CAL LOOKUP'!$A:$J,7,1),VLOOKUP(D2970,'FIN CAL LOOKUP'!$A:$J,7,1))),"Not Applicable")</f>
        <v>OCT, FY23</v>
      </c>
      <c r="N2970" s="8" t="str">
        <f>IFERROR(IF(I2970="Booked",VLOOKUP(K2970,'FIN CAL LOOKUP'!$A:$J,10,1),IF(I2970="Complete",VLOOKUP(J2970,'FIN CAL LOOKUP'!$A:$J,10,1),VLOOKUP(D2970,'FIN CAL LOOKUP'!$A:$J,10,1))),"Not Applicable")</f>
        <v>Q2, FY23</v>
      </c>
    </row>
    <row r="2971" spans="1:14" x14ac:dyDescent="0.25">
      <c r="A2971" t="s">
        <v>12</v>
      </c>
      <c r="B2971" t="s">
        <v>51</v>
      </c>
      <c r="C2971" t="s">
        <v>52</v>
      </c>
      <c r="D2971" s="3">
        <v>44501</v>
      </c>
      <c r="E2971" t="s">
        <v>749</v>
      </c>
      <c r="F2971" t="s">
        <v>750</v>
      </c>
      <c r="G2971" t="s">
        <v>751</v>
      </c>
      <c r="H2971" t="s">
        <v>7</v>
      </c>
      <c r="I2971" t="s">
        <v>17</v>
      </c>
      <c r="J2971" s="3">
        <v>44838</v>
      </c>
      <c r="K2971" s="3">
        <v>44824</v>
      </c>
      <c r="M2971" s="8" t="str">
        <f>IFERROR(IF(I2971="Booked",VLOOKUP(K2971,'FIN CAL LOOKUP'!$A:$J,7,1),IF(I2971="Complete",VLOOKUP(J2971,'FIN CAL LOOKUP'!$A:$J,7,1),VLOOKUP(D2971,'FIN CAL LOOKUP'!$A:$J,7,1))),"Not Applicable")</f>
        <v>OCT, FY23</v>
      </c>
      <c r="N2971" s="8" t="str">
        <f>IFERROR(IF(I2971="Booked",VLOOKUP(K2971,'FIN CAL LOOKUP'!$A:$J,10,1),IF(I2971="Complete",VLOOKUP(J2971,'FIN CAL LOOKUP'!$A:$J,10,1),VLOOKUP(D2971,'FIN CAL LOOKUP'!$A:$J,10,1))),"Not Applicable")</f>
        <v>Q2, FY23</v>
      </c>
    </row>
    <row r="2972" spans="1:14" x14ac:dyDescent="0.25">
      <c r="A2972" t="s">
        <v>12</v>
      </c>
      <c r="B2972" t="s">
        <v>51</v>
      </c>
      <c r="C2972" t="s">
        <v>52</v>
      </c>
      <c r="D2972" s="3">
        <v>44501</v>
      </c>
      <c r="E2972" t="s">
        <v>749</v>
      </c>
      <c r="F2972" t="s">
        <v>750</v>
      </c>
      <c r="G2972" t="s">
        <v>751</v>
      </c>
      <c r="H2972" t="s">
        <v>1366</v>
      </c>
      <c r="I2972" t="s">
        <v>17</v>
      </c>
      <c r="J2972" s="3">
        <v>45411</v>
      </c>
      <c r="K2972" s="3">
        <v>45351</v>
      </c>
      <c r="M2972" s="8" t="str">
        <f>IFERROR(IF(I2972="Booked",VLOOKUP(K2972,'FIN CAL LOOKUP'!$A:$J,7,1),IF(I2972="Complete",VLOOKUP(J2972,'FIN CAL LOOKUP'!$A:$J,7,1),VLOOKUP(D2972,'FIN CAL LOOKUP'!$A:$J,7,1))),"Not Applicable")</f>
        <v>MAY, FY24</v>
      </c>
      <c r="N2972" s="8" t="str">
        <f>IFERROR(IF(I2972="Booked",VLOOKUP(K2972,'FIN CAL LOOKUP'!$A:$J,10,1),IF(I2972="Complete",VLOOKUP(J2972,'FIN CAL LOOKUP'!$A:$J,10,1),VLOOKUP(D2972,'FIN CAL LOOKUP'!$A:$J,10,1))),"Not Applicable")</f>
        <v>Q4, FY24</v>
      </c>
    </row>
    <row r="2973" spans="1:14" x14ac:dyDescent="0.25">
      <c r="A2973" t="s">
        <v>12</v>
      </c>
      <c r="B2973" t="s">
        <v>51</v>
      </c>
      <c r="C2973" t="s">
        <v>52</v>
      </c>
      <c r="D2973" s="3">
        <v>44501</v>
      </c>
      <c r="E2973" t="s">
        <v>749</v>
      </c>
      <c r="F2973" t="s">
        <v>750</v>
      </c>
      <c r="G2973" t="s">
        <v>751</v>
      </c>
      <c r="H2973" t="s">
        <v>1366</v>
      </c>
      <c r="I2973" t="s">
        <v>17</v>
      </c>
      <c r="J2973" s="3">
        <v>45796</v>
      </c>
      <c r="K2973" s="3">
        <v>45732</v>
      </c>
      <c r="M2973" s="8" t="str">
        <f>IFERROR(IF(I2973="Booked",VLOOKUP(K2973,'FIN CAL LOOKUP'!$A:$J,7,1),IF(I2973="Complete",VLOOKUP(J2973,'FIN CAL LOOKUP'!$A:$J,7,1),VLOOKUP(D2973,'FIN CAL LOOKUP'!$A:$J,7,1))),"Not Applicable")</f>
        <v>MAY, FY25</v>
      </c>
      <c r="N2973" s="8" t="str">
        <f>IFERROR(IF(I2973="Booked",VLOOKUP(K2973,'FIN CAL LOOKUP'!$A:$J,10,1),IF(I2973="Complete",VLOOKUP(J2973,'FIN CAL LOOKUP'!$A:$J,10,1),VLOOKUP(D2973,'FIN CAL LOOKUP'!$A:$J,10,1))),"Not Applicable")</f>
        <v>Q4, FY25</v>
      </c>
    </row>
    <row r="2974" spans="1:14" x14ac:dyDescent="0.25">
      <c r="A2974" t="s">
        <v>12</v>
      </c>
      <c r="B2974" t="s">
        <v>51</v>
      </c>
      <c r="C2974" t="s">
        <v>52</v>
      </c>
      <c r="D2974" s="3">
        <v>44501</v>
      </c>
      <c r="E2974" t="s">
        <v>749</v>
      </c>
      <c r="F2974" t="s">
        <v>750</v>
      </c>
      <c r="G2974" t="s">
        <v>751</v>
      </c>
      <c r="H2974" t="s">
        <v>1367</v>
      </c>
      <c r="I2974" t="s">
        <v>17</v>
      </c>
      <c r="J2974" s="3">
        <v>45411</v>
      </c>
      <c r="K2974" s="3">
        <v>45351</v>
      </c>
      <c r="M2974" s="8" t="str">
        <f>IFERROR(IF(I2974="Booked",VLOOKUP(K2974,'FIN CAL LOOKUP'!$A:$J,7,1),IF(I2974="Complete",VLOOKUP(J2974,'FIN CAL LOOKUP'!$A:$J,7,1),VLOOKUP(D2974,'FIN CAL LOOKUP'!$A:$J,7,1))),"Not Applicable")</f>
        <v>MAY, FY24</v>
      </c>
      <c r="N2974" s="8" t="str">
        <f>IFERROR(IF(I2974="Booked",VLOOKUP(K2974,'FIN CAL LOOKUP'!$A:$J,10,1),IF(I2974="Complete",VLOOKUP(J2974,'FIN CAL LOOKUP'!$A:$J,10,1),VLOOKUP(D2974,'FIN CAL LOOKUP'!$A:$J,10,1))),"Not Applicable")</f>
        <v>Q4, FY24</v>
      </c>
    </row>
    <row r="2975" spans="1:14" x14ac:dyDescent="0.25">
      <c r="A2975" t="s">
        <v>12</v>
      </c>
      <c r="B2975" t="s">
        <v>51</v>
      </c>
      <c r="C2975" t="s">
        <v>52</v>
      </c>
      <c r="D2975" s="3">
        <v>44501</v>
      </c>
      <c r="E2975" t="s">
        <v>749</v>
      </c>
      <c r="F2975" t="s">
        <v>750</v>
      </c>
      <c r="G2975" t="s">
        <v>751</v>
      </c>
      <c r="H2975" t="s">
        <v>1367</v>
      </c>
      <c r="I2975" t="s">
        <v>17</v>
      </c>
      <c r="J2975" s="3">
        <v>45796</v>
      </c>
      <c r="K2975" s="3">
        <v>45732</v>
      </c>
      <c r="M2975" s="8" t="str">
        <f>IFERROR(IF(I2975="Booked",VLOOKUP(K2975,'FIN CAL LOOKUP'!$A:$J,7,1),IF(I2975="Complete",VLOOKUP(J2975,'FIN CAL LOOKUP'!$A:$J,7,1),VLOOKUP(D2975,'FIN CAL LOOKUP'!$A:$J,7,1))),"Not Applicable")</f>
        <v>MAY, FY25</v>
      </c>
      <c r="N2975" s="8" t="str">
        <f>IFERROR(IF(I2975="Booked",VLOOKUP(K2975,'FIN CAL LOOKUP'!$A:$J,10,1),IF(I2975="Complete",VLOOKUP(J2975,'FIN CAL LOOKUP'!$A:$J,10,1),VLOOKUP(D2975,'FIN CAL LOOKUP'!$A:$J,10,1))),"Not Applicable")</f>
        <v>Q4, FY25</v>
      </c>
    </row>
    <row r="2976" spans="1:14" x14ac:dyDescent="0.25">
      <c r="A2976" t="s">
        <v>12</v>
      </c>
      <c r="B2976" t="s">
        <v>51</v>
      </c>
      <c r="C2976" t="s">
        <v>52</v>
      </c>
      <c r="D2976" s="3">
        <v>44501</v>
      </c>
      <c r="E2976" t="s">
        <v>749</v>
      </c>
      <c r="F2976" t="s">
        <v>750</v>
      </c>
      <c r="G2976" t="s">
        <v>751</v>
      </c>
      <c r="H2976" t="s">
        <v>1368</v>
      </c>
      <c r="I2976" t="s">
        <v>17</v>
      </c>
      <c r="J2976" s="3">
        <v>45411</v>
      </c>
      <c r="K2976" s="3">
        <v>45351</v>
      </c>
      <c r="M2976" s="8" t="str">
        <f>IFERROR(IF(I2976="Booked",VLOOKUP(K2976,'FIN CAL LOOKUP'!$A:$J,7,1),IF(I2976="Complete",VLOOKUP(J2976,'FIN CAL LOOKUP'!$A:$J,7,1),VLOOKUP(D2976,'FIN CAL LOOKUP'!$A:$J,7,1))),"Not Applicable")</f>
        <v>MAY, FY24</v>
      </c>
      <c r="N2976" s="8" t="str">
        <f>IFERROR(IF(I2976="Booked",VLOOKUP(K2976,'FIN CAL LOOKUP'!$A:$J,10,1),IF(I2976="Complete",VLOOKUP(J2976,'FIN CAL LOOKUP'!$A:$J,10,1),VLOOKUP(D2976,'FIN CAL LOOKUP'!$A:$J,10,1))),"Not Applicable")</f>
        <v>Q4, FY24</v>
      </c>
    </row>
    <row r="2977" spans="1:14" x14ac:dyDescent="0.25">
      <c r="A2977" t="s">
        <v>12</v>
      </c>
      <c r="B2977" t="s">
        <v>51</v>
      </c>
      <c r="C2977" t="s">
        <v>52</v>
      </c>
      <c r="D2977" s="3">
        <v>44501</v>
      </c>
      <c r="E2977" t="s">
        <v>749</v>
      </c>
      <c r="F2977" t="s">
        <v>750</v>
      </c>
      <c r="G2977" t="s">
        <v>751</v>
      </c>
      <c r="H2977" t="s">
        <v>1368</v>
      </c>
      <c r="I2977" t="s">
        <v>17</v>
      </c>
      <c r="J2977" s="3">
        <v>45796</v>
      </c>
      <c r="K2977" s="3">
        <v>45732</v>
      </c>
      <c r="M2977" s="8" t="str">
        <f>IFERROR(IF(I2977="Booked",VLOOKUP(K2977,'FIN CAL LOOKUP'!$A:$J,7,1),IF(I2977="Complete",VLOOKUP(J2977,'FIN CAL LOOKUP'!$A:$J,7,1),VLOOKUP(D2977,'FIN CAL LOOKUP'!$A:$J,7,1))),"Not Applicable")</f>
        <v>MAY, FY25</v>
      </c>
      <c r="N2977" s="8" t="str">
        <f>IFERROR(IF(I2977="Booked",VLOOKUP(K2977,'FIN CAL LOOKUP'!$A:$J,10,1),IF(I2977="Complete",VLOOKUP(J2977,'FIN CAL LOOKUP'!$A:$J,10,1),VLOOKUP(D2977,'FIN CAL LOOKUP'!$A:$J,10,1))),"Not Applicable")</f>
        <v>Q4, FY25</v>
      </c>
    </row>
    <row r="2978" spans="1:14" x14ac:dyDescent="0.25">
      <c r="A2978" t="s">
        <v>12</v>
      </c>
      <c r="B2978" t="s">
        <v>51</v>
      </c>
      <c r="C2978" t="s">
        <v>52</v>
      </c>
      <c r="D2978" s="3">
        <v>44501</v>
      </c>
      <c r="E2978" t="s">
        <v>749</v>
      </c>
      <c r="F2978" t="s">
        <v>750</v>
      </c>
      <c r="G2978" t="s">
        <v>751</v>
      </c>
      <c r="H2978" t="s">
        <v>1369</v>
      </c>
      <c r="I2978" t="s">
        <v>17</v>
      </c>
      <c r="J2978" s="3">
        <v>45411</v>
      </c>
      <c r="K2978" s="3">
        <v>45351</v>
      </c>
      <c r="M2978" s="8" t="str">
        <f>IFERROR(IF(I2978="Booked",VLOOKUP(K2978,'FIN CAL LOOKUP'!$A:$J,7,1),IF(I2978="Complete",VLOOKUP(J2978,'FIN CAL LOOKUP'!$A:$J,7,1),VLOOKUP(D2978,'FIN CAL LOOKUP'!$A:$J,7,1))),"Not Applicable")</f>
        <v>MAY, FY24</v>
      </c>
      <c r="N2978" s="8" t="str">
        <f>IFERROR(IF(I2978="Booked",VLOOKUP(K2978,'FIN CAL LOOKUP'!$A:$J,10,1),IF(I2978="Complete",VLOOKUP(J2978,'FIN CAL LOOKUP'!$A:$J,10,1),VLOOKUP(D2978,'FIN CAL LOOKUP'!$A:$J,10,1))),"Not Applicable")</f>
        <v>Q4, FY24</v>
      </c>
    </row>
    <row r="2979" spans="1:14" x14ac:dyDescent="0.25">
      <c r="A2979" t="s">
        <v>12</v>
      </c>
      <c r="B2979" t="s">
        <v>51</v>
      </c>
      <c r="C2979" t="s">
        <v>52</v>
      </c>
      <c r="D2979" s="3">
        <v>44501</v>
      </c>
      <c r="E2979" t="s">
        <v>749</v>
      </c>
      <c r="F2979" t="s">
        <v>750</v>
      </c>
      <c r="G2979" t="s">
        <v>751</v>
      </c>
      <c r="H2979" t="s">
        <v>1369</v>
      </c>
      <c r="I2979" t="s">
        <v>17</v>
      </c>
      <c r="J2979" s="3">
        <v>45796</v>
      </c>
      <c r="K2979" s="3">
        <v>45732</v>
      </c>
      <c r="M2979" s="8" t="str">
        <f>IFERROR(IF(I2979="Booked",VLOOKUP(K2979,'FIN CAL LOOKUP'!$A:$J,7,1),IF(I2979="Complete",VLOOKUP(J2979,'FIN CAL LOOKUP'!$A:$J,7,1),VLOOKUP(D2979,'FIN CAL LOOKUP'!$A:$J,7,1))),"Not Applicable")</f>
        <v>MAY, FY25</v>
      </c>
      <c r="N2979" s="8" t="str">
        <f>IFERROR(IF(I2979="Booked",VLOOKUP(K2979,'FIN CAL LOOKUP'!$A:$J,10,1),IF(I2979="Complete",VLOOKUP(J2979,'FIN CAL LOOKUP'!$A:$J,10,1),VLOOKUP(D2979,'FIN CAL LOOKUP'!$A:$J,10,1))),"Not Applicable")</f>
        <v>Q4, FY25</v>
      </c>
    </row>
    <row r="2980" spans="1:14" x14ac:dyDescent="0.25">
      <c r="A2980" t="s">
        <v>12</v>
      </c>
      <c r="B2980" t="s">
        <v>51</v>
      </c>
      <c r="C2980" t="s">
        <v>52</v>
      </c>
      <c r="D2980" s="3">
        <v>44501</v>
      </c>
      <c r="E2980" t="s">
        <v>749</v>
      </c>
      <c r="F2980" t="s">
        <v>750</v>
      </c>
      <c r="G2980" t="s">
        <v>751</v>
      </c>
      <c r="H2980" t="s">
        <v>1370</v>
      </c>
      <c r="I2980" t="s">
        <v>17</v>
      </c>
      <c r="J2980" s="3">
        <v>45411</v>
      </c>
      <c r="K2980" s="3">
        <v>45351</v>
      </c>
      <c r="M2980" s="8" t="str">
        <f>IFERROR(IF(I2980="Booked",VLOOKUP(K2980,'FIN CAL LOOKUP'!$A:$J,7,1),IF(I2980="Complete",VLOOKUP(J2980,'FIN CAL LOOKUP'!$A:$J,7,1),VLOOKUP(D2980,'FIN CAL LOOKUP'!$A:$J,7,1))),"Not Applicable")</f>
        <v>MAY, FY24</v>
      </c>
      <c r="N2980" s="8" t="str">
        <f>IFERROR(IF(I2980="Booked",VLOOKUP(K2980,'FIN CAL LOOKUP'!$A:$J,10,1),IF(I2980="Complete",VLOOKUP(J2980,'FIN CAL LOOKUP'!$A:$J,10,1),VLOOKUP(D2980,'FIN CAL LOOKUP'!$A:$J,10,1))),"Not Applicable")</f>
        <v>Q4, FY24</v>
      </c>
    </row>
    <row r="2981" spans="1:14" x14ac:dyDescent="0.25">
      <c r="A2981" t="s">
        <v>12</v>
      </c>
      <c r="B2981" t="s">
        <v>51</v>
      </c>
      <c r="C2981" t="s">
        <v>52</v>
      </c>
      <c r="D2981" s="3">
        <v>44501</v>
      </c>
      <c r="E2981" t="s">
        <v>749</v>
      </c>
      <c r="F2981" t="s">
        <v>750</v>
      </c>
      <c r="G2981" t="s">
        <v>751</v>
      </c>
      <c r="H2981" t="s">
        <v>1370</v>
      </c>
      <c r="I2981" t="s">
        <v>17</v>
      </c>
      <c r="J2981" s="3">
        <v>45796</v>
      </c>
      <c r="K2981" s="3">
        <v>45732</v>
      </c>
      <c r="M2981" s="8" t="str">
        <f>IFERROR(IF(I2981="Booked",VLOOKUP(K2981,'FIN CAL LOOKUP'!$A:$J,7,1),IF(I2981="Complete",VLOOKUP(J2981,'FIN CAL LOOKUP'!$A:$J,7,1),VLOOKUP(D2981,'FIN CAL LOOKUP'!$A:$J,7,1))),"Not Applicable")</f>
        <v>MAY, FY25</v>
      </c>
      <c r="N2981" s="8" t="str">
        <f>IFERROR(IF(I2981="Booked",VLOOKUP(K2981,'FIN CAL LOOKUP'!$A:$J,10,1),IF(I2981="Complete",VLOOKUP(J2981,'FIN CAL LOOKUP'!$A:$J,10,1),VLOOKUP(D2981,'FIN CAL LOOKUP'!$A:$J,10,1))),"Not Applicable")</f>
        <v>Q4, FY25</v>
      </c>
    </row>
    <row r="2982" spans="1:14" x14ac:dyDescent="0.25">
      <c r="A2982" t="s">
        <v>12</v>
      </c>
      <c r="B2982" t="s">
        <v>51</v>
      </c>
      <c r="C2982" t="s">
        <v>52</v>
      </c>
      <c r="D2982" s="3">
        <v>44501</v>
      </c>
      <c r="E2982" t="s">
        <v>749</v>
      </c>
      <c r="F2982" t="s">
        <v>750</v>
      </c>
      <c r="G2982" t="s">
        <v>751</v>
      </c>
      <c r="H2982" t="s">
        <v>8</v>
      </c>
      <c r="I2982" t="s">
        <v>17</v>
      </c>
      <c r="J2982" s="3">
        <v>44763</v>
      </c>
      <c r="K2982" s="3">
        <v>44635</v>
      </c>
      <c r="M2982" s="8" t="str">
        <f>IFERROR(IF(I2982="Booked",VLOOKUP(K2982,'FIN CAL LOOKUP'!$A:$J,7,1),IF(I2982="Complete",VLOOKUP(J2982,'FIN CAL LOOKUP'!$A:$J,7,1),VLOOKUP(D2982,'FIN CAL LOOKUP'!$A:$J,7,1))),"Not Applicable")</f>
        <v>JUL, FY23</v>
      </c>
      <c r="N2982" s="8" t="str">
        <f>IFERROR(IF(I2982="Booked",VLOOKUP(K2982,'FIN CAL LOOKUP'!$A:$J,10,1),IF(I2982="Complete",VLOOKUP(J2982,'FIN CAL LOOKUP'!$A:$J,10,1),VLOOKUP(D2982,'FIN CAL LOOKUP'!$A:$J,10,1))),"Not Applicable")</f>
        <v>Q1, FY23</v>
      </c>
    </row>
    <row r="2983" spans="1:14" x14ac:dyDescent="0.25">
      <c r="A2983" t="s">
        <v>12</v>
      </c>
      <c r="B2983" t="s">
        <v>51</v>
      </c>
      <c r="C2983" t="s">
        <v>52</v>
      </c>
      <c r="D2983" s="3">
        <v>44501</v>
      </c>
      <c r="E2983" t="s">
        <v>749</v>
      </c>
      <c r="F2983" t="s">
        <v>750</v>
      </c>
      <c r="G2983" t="s">
        <v>751</v>
      </c>
      <c r="H2983" t="s">
        <v>9</v>
      </c>
      <c r="I2983" t="s">
        <v>17</v>
      </c>
      <c r="J2983" s="3">
        <v>44763</v>
      </c>
      <c r="K2983" s="3">
        <v>44735</v>
      </c>
      <c r="M2983" s="8" t="str">
        <f>IFERROR(IF(I2983="Booked",VLOOKUP(K2983,'FIN CAL LOOKUP'!$A:$J,7,1),IF(I2983="Complete",VLOOKUP(J2983,'FIN CAL LOOKUP'!$A:$J,7,1),VLOOKUP(D2983,'FIN CAL LOOKUP'!$A:$J,7,1))),"Not Applicable")</f>
        <v>JUL, FY23</v>
      </c>
      <c r="N2983" s="8" t="str">
        <f>IFERROR(IF(I2983="Booked",VLOOKUP(K2983,'FIN CAL LOOKUP'!$A:$J,10,1),IF(I2983="Complete",VLOOKUP(J2983,'FIN CAL LOOKUP'!$A:$J,10,1),VLOOKUP(D2983,'FIN CAL LOOKUP'!$A:$J,10,1))),"Not Applicable")</f>
        <v>Q1, FY23</v>
      </c>
    </row>
    <row r="2984" spans="1:14" x14ac:dyDescent="0.25">
      <c r="A2984" t="s">
        <v>12</v>
      </c>
      <c r="B2984" t="s">
        <v>51</v>
      </c>
      <c r="C2984" t="s">
        <v>52</v>
      </c>
      <c r="D2984" s="3">
        <v>44501</v>
      </c>
      <c r="E2984" t="s">
        <v>749</v>
      </c>
      <c r="F2984" t="s">
        <v>750</v>
      </c>
      <c r="G2984" t="s">
        <v>751</v>
      </c>
      <c r="H2984" t="s">
        <v>10</v>
      </c>
      <c r="I2984" t="s">
        <v>17</v>
      </c>
      <c r="J2984" s="3">
        <v>44538</v>
      </c>
      <c r="K2984" s="3">
        <v>44495</v>
      </c>
      <c r="M2984" s="8" t="str">
        <f>IFERROR(IF(I2984="Booked",VLOOKUP(K2984,'FIN CAL LOOKUP'!$A:$J,7,1),IF(I2984="Complete",VLOOKUP(J2984,'FIN CAL LOOKUP'!$A:$J,7,1),VLOOKUP(D2984,'FIN CAL LOOKUP'!$A:$J,7,1))),"Not Applicable")</f>
        <v>DEC, FY22</v>
      </c>
      <c r="N2984" s="8" t="str">
        <f>IFERROR(IF(I2984="Booked",VLOOKUP(K2984,'FIN CAL LOOKUP'!$A:$J,10,1),IF(I2984="Complete",VLOOKUP(J2984,'FIN CAL LOOKUP'!$A:$J,10,1),VLOOKUP(D2984,'FIN CAL LOOKUP'!$A:$J,10,1))),"Not Applicable")</f>
        <v>Q2, FY22</v>
      </c>
    </row>
    <row r="2985" spans="1:14" x14ac:dyDescent="0.25">
      <c r="A2985" t="s">
        <v>12</v>
      </c>
      <c r="B2985" t="s">
        <v>51</v>
      </c>
      <c r="C2985" t="s">
        <v>52</v>
      </c>
      <c r="D2985" s="3">
        <v>44501</v>
      </c>
      <c r="E2985" t="s">
        <v>749</v>
      </c>
      <c r="F2985" t="s">
        <v>750</v>
      </c>
      <c r="G2985" t="s">
        <v>751</v>
      </c>
      <c r="H2985" t="s">
        <v>10</v>
      </c>
      <c r="I2985" t="s">
        <v>17</v>
      </c>
      <c r="J2985" s="3">
        <v>44778</v>
      </c>
      <c r="K2985" s="3">
        <v>44777</v>
      </c>
      <c r="M2985" s="8" t="str">
        <f>IFERROR(IF(I2985="Booked",VLOOKUP(K2985,'FIN CAL LOOKUP'!$A:$J,7,1),IF(I2985="Complete",VLOOKUP(J2985,'FIN CAL LOOKUP'!$A:$J,7,1),VLOOKUP(D2985,'FIN CAL LOOKUP'!$A:$J,7,1))),"Not Applicable")</f>
        <v>AUG, FY23</v>
      </c>
      <c r="N2985" s="8" t="str">
        <f>IFERROR(IF(I2985="Booked",VLOOKUP(K2985,'FIN CAL LOOKUP'!$A:$J,10,1),IF(I2985="Complete",VLOOKUP(J2985,'FIN CAL LOOKUP'!$A:$J,10,1),VLOOKUP(D2985,'FIN CAL LOOKUP'!$A:$J,10,1))),"Not Applicable")</f>
        <v>Q1, FY23</v>
      </c>
    </row>
    <row r="2986" spans="1:14" x14ac:dyDescent="0.25">
      <c r="A2986" t="s">
        <v>12</v>
      </c>
      <c r="B2986" t="s">
        <v>51</v>
      </c>
      <c r="C2986" t="s">
        <v>52</v>
      </c>
      <c r="D2986" s="3">
        <v>44501</v>
      </c>
      <c r="E2986" t="s">
        <v>749</v>
      </c>
      <c r="F2986" t="s">
        <v>750</v>
      </c>
      <c r="G2986" t="s">
        <v>751</v>
      </c>
      <c r="H2986" t="s">
        <v>11</v>
      </c>
      <c r="I2986" t="s">
        <v>17</v>
      </c>
      <c r="J2986" s="3">
        <v>44538</v>
      </c>
      <c r="K2986" s="3">
        <v>44495</v>
      </c>
      <c r="M2986" s="8" t="str">
        <f>IFERROR(IF(I2986="Booked",VLOOKUP(K2986,'FIN CAL LOOKUP'!$A:$J,7,1),IF(I2986="Complete",VLOOKUP(J2986,'FIN CAL LOOKUP'!$A:$J,7,1),VLOOKUP(D2986,'FIN CAL LOOKUP'!$A:$J,7,1))),"Not Applicable")</f>
        <v>DEC, FY22</v>
      </c>
      <c r="N2986" s="8" t="str">
        <f>IFERROR(IF(I2986="Booked",VLOOKUP(K2986,'FIN CAL LOOKUP'!$A:$J,10,1),IF(I2986="Complete",VLOOKUP(J2986,'FIN CAL LOOKUP'!$A:$J,10,1),VLOOKUP(D2986,'FIN CAL LOOKUP'!$A:$J,10,1))),"Not Applicable")</f>
        <v>Q2, FY22</v>
      </c>
    </row>
    <row r="2987" spans="1:14" x14ac:dyDescent="0.25">
      <c r="A2987" t="s">
        <v>12</v>
      </c>
      <c r="B2987" t="s">
        <v>22</v>
      </c>
      <c r="C2987" t="s">
        <v>14</v>
      </c>
      <c r="D2987" s="3">
        <v>44501</v>
      </c>
      <c r="E2987" t="s">
        <v>746</v>
      </c>
      <c r="F2987" t="s">
        <v>747</v>
      </c>
      <c r="G2987" t="s">
        <v>748</v>
      </c>
      <c r="H2987" t="s">
        <v>4</v>
      </c>
      <c r="I2987" t="s">
        <v>17</v>
      </c>
      <c r="J2987" s="3">
        <v>44903</v>
      </c>
      <c r="K2987" s="3">
        <v>44824</v>
      </c>
      <c r="M2987" s="8" t="str">
        <f>IFERROR(IF(I2987="Booked",VLOOKUP(K2987,'FIN CAL LOOKUP'!$A:$J,7,1),IF(I2987="Complete",VLOOKUP(J2987,'FIN CAL LOOKUP'!$A:$J,7,1),VLOOKUP(D2987,'FIN CAL LOOKUP'!$A:$J,7,1))),"Not Applicable")</f>
        <v>DEC, FY23</v>
      </c>
      <c r="N2987" s="8" t="str">
        <f>IFERROR(IF(I2987="Booked",VLOOKUP(K2987,'FIN CAL LOOKUP'!$A:$J,10,1),IF(I2987="Complete",VLOOKUP(J2987,'FIN CAL LOOKUP'!$A:$J,10,1),VLOOKUP(D2987,'FIN CAL LOOKUP'!$A:$J,10,1))),"Not Applicable")</f>
        <v>Q2, FY23</v>
      </c>
    </row>
    <row r="2988" spans="1:14" x14ac:dyDescent="0.25">
      <c r="A2988" t="s">
        <v>12</v>
      </c>
      <c r="B2988" t="s">
        <v>22</v>
      </c>
      <c r="C2988" t="s">
        <v>14</v>
      </c>
      <c r="D2988" s="3">
        <v>44501</v>
      </c>
      <c r="E2988" t="s">
        <v>746</v>
      </c>
      <c r="F2988" t="s">
        <v>747</v>
      </c>
      <c r="G2988" t="s">
        <v>748</v>
      </c>
      <c r="H2988" t="s">
        <v>7</v>
      </c>
      <c r="I2988" t="s">
        <v>17</v>
      </c>
      <c r="J2988" s="3">
        <v>44903</v>
      </c>
      <c r="K2988" s="3">
        <v>44824</v>
      </c>
      <c r="M2988" s="8" t="str">
        <f>IFERROR(IF(I2988="Booked",VLOOKUP(K2988,'FIN CAL LOOKUP'!$A:$J,7,1),IF(I2988="Complete",VLOOKUP(J2988,'FIN CAL LOOKUP'!$A:$J,7,1),VLOOKUP(D2988,'FIN CAL LOOKUP'!$A:$J,7,1))),"Not Applicable")</f>
        <v>DEC, FY23</v>
      </c>
      <c r="N2988" s="8" t="str">
        <f>IFERROR(IF(I2988="Booked",VLOOKUP(K2988,'FIN CAL LOOKUP'!$A:$J,10,1),IF(I2988="Complete",VLOOKUP(J2988,'FIN CAL LOOKUP'!$A:$J,10,1),VLOOKUP(D2988,'FIN CAL LOOKUP'!$A:$J,10,1))),"Not Applicable")</f>
        <v>Q2, FY23</v>
      </c>
    </row>
    <row r="2989" spans="1:14" x14ac:dyDescent="0.25">
      <c r="A2989" t="s">
        <v>12</v>
      </c>
      <c r="B2989" t="s">
        <v>22</v>
      </c>
      <c r="C2989" t="s">
        <v>14</v>
      </c>
      <c r="D2989" s="3">
        <v>44501</v>
      </c>
      <c r="E2989" t="s">
        <v>746</v>
      </c>
      <c r="F2989" t="s">
        <v>747</v>
      </c>
      <c r="G2989" t="s">
        <v>748</v>
      </c>
      <c r="H2989" t="s">
        <v>1366</v>
      </c>
      <c r="I2989" t="s">
        <v>5</v>
      </c>
      <c r="J2989" s="3"/>
      <c r="K2989" s="3">
        <v>45804</v>
      </c>
      <c r="M2989" s="8" t="str">
        <f>IFERROR(IF(I2989="Booked",VLOOKUP(K2989,'FIN CAL LOOKUP'!$A:$J,7,1),IF(I2989="Complete",VLOOKUP(J2989,'FIN CAL LOOKUP'!$A:$J,7,1),VLOOKUP(D2989,'FIN CAL LOOKUP'!$A:$J,7,1))),"Not Applicable")</f>
        <v>MAY, FY25</v>
      </c>
      <c r="N2989" s="8" t="str">
        <f>IFERROR(IF(I2989="Booked",VLOOKUP(K2989,'FIN CAL LOOKUP'!$A:$J,10,1),IF(I2989="Complete",VLOOKUP(J2989,'FIN CAL LOOKUP'!$A:$J,10,1),VLOOKUP(D2989,'FIN CAL LOOKUP'!$A:$J,10,1))),"Not Applicable")</f>
        <v>Q4, FY25</v>
      </c>
    </row>
    <row r="2990" spans="1:14" x14ac:dyDescent="0.25">
      <c r="A2990" t="s">
        <v>12</v>
      </c>
      <c r="B2990" t="s">
        <v>22</v>
      </c>
      <c r="C2990" t="s">
        <v>14</v>
      </c>
      <c r="D2990" s="3">
        <v>44501</v>
      </c>
      <c r="E2990" t="s">
        <v>746</v>
      </c>
      <c r="F2990" t="s">
        <v>747</v>
      </c>
      <c r="G2990" t="s">
        <v>748</v>
      </c>
      <c r="H2990" t="s">
        <v>1366</v>
      </c>
      <c r="I2990" t="s">
        <v>17</v>
      </c>
      <c r="J2990" s="3">
        <v>45483</v>
      </c>
      <c r="K2990" s="3">
        <v>45351</v>
      </c>
      <c r="M2990" s="8" t="str">
        <f>IFERROR(IF(I2990="Booked",VLOOKUP(K2990,'FIN CAL LOOKUP'!$A:$J,7,1),IF(I2990="Complete",VLOOKUP(J2990,'FIN CAL LOOKUP'!$A:$J,7,1),VLOOKUP(D2990,'FIN CAL LOOKUP'!$A:$J,7,1))),"Not Applicable")</f>
        <v>JUL, FY25</v>
      </c>
      <c r="N2990" s="8" t="str">
        <f>IFERROR(IF(I2990="Booked",VLOOKUP(K2990,'FIN CAL LOOKUP'!$A:$J,10,1),IF(I2990="Complete",VLOOKUP(J2990,'FIN CAL LOOKUP'!$A:$J,10,1),VLOOKUP(D2990,'FIN CAL LOOKUP'!$A:$J,10,1))),"Not Applicable")</f>
        <v>Q1, FY25</v>
      </c>
    </row>
    <row r="2991" spans="1:14" x14ac:dyDescent="0.25">
      <c r="A2991" t="s">
        <v>12</v>
      </c>
      <c r="B2991" t="s">
        <v>22</v>
      </c>
      <c r="C2991" t="s">
        <v>14</v>
      </c>
      <c r="D2991" s="3">
        <v>44501</v>
      </c>
      <c r="E2991" t="s">
        <v>746</v>
      </c>
      <c r="F2991" t="s">
        <v>747</v>
      </c>
      <c r="G2991" t="s">
        <v>748</v>
      </c>
      <c r="H2991" t="s">
        <v>1367</v>
      </c>
      <c r="I2991" t="s">
        <v>5</v>
      </c>
      <c r="J2991" s="3"/>
      <c r="K2991" s="3">
        <v>45804</v>
      </c>
      <c r="M2991" s="8" t="str">
        <f>IFERROR(IF(I2991="Booked",VLOOKUP(K2991,'FIN CAL LOOKUP'!$A:$J,7,1),IF(I2991="Complete",VLOOKUP(J2991,'FIN CAL LOOKUP'!$A:$J,7,1),VLOOKUP(D2991,'FIN CAL LOOKUP'!$A:$J,7,1))),"Not Applicable")</f>
        <v>MAY, FY25</v>
      </c>
      <c r="N2991" s="8" t="str">
        <f>IFERROR(IF(I2991="Booked",VLOOKUP(K2991,'FIN CAL LOOKUP'!$A:$J,10,1),IF(I2991="Complete",VLOOKUP(J2991,'FIN CAL LOOKUP'!$A:$J,10,1),VLOOKUP(D2991,'FIN CAL LOOKUP'!$A:$J,10,1))),"Not Applicable")</f>
        <v>Q4, FY25</v>
      </c>
    </row>
    <row r="2992" spans="1:14" x14ac:dyDescent="0.25">
      <c r="A2992" t="s">
        <v>12</v>
      </c>
      <c r="B2992" t="s">
        <v>22</v>
      </c>
      <c r="C2992" t="s">
        <v>14</v>
      </c>
      <c r="D2992" s="3">
        <v>44501</v>
      </c>
      <c r="E2992" t="s">
        <v>746</v>
      </c>
      <c r="F2992" t="s">
        <v>747</v>
      </c>
      <c r="G2992" t="s">
        <v>748</v>
      </c>
      <c r="H2992" t="s">
        <v>1367</v>
      </c>
      <c r="I2992" t="s">
        <v>17</v>
      </c>
      <c r="J2992" s="3">
        <v>45483</v>
      </c>
      <c r="K2992" s="3">
        <v>45351</v>
      </c>
      <c r="M2992" s="8" t="str">
        <f>IFERROR(IF(I2992="Booked",VLOOKUP(K2992,'FIN CAL LOOKUP'!$A:$J,7,1),IF(I2992="Complete",VLOOKUP(J2992,'FIN CAL LOOKUP'!$A:$J,7,1),VLOOKUP(D2992,'FIN CAL LOOKUP'!$A:$J,7,1))),"Not Applicable")</f>
        <v>JUL, FY25</v>
      </c>
      <c r="N2992" s="8" t="str">
        <f>IFERROR(IF(I2992="Booked",VLOOKUP(K2992,'FIN CAL LOOKUP'!$A:$J,10,1),IF(I2992="Complete",VLOOKUP(J2992,'FIN CAL LOOKUP'!$A:$J,10,1),VLOOKUP(D2992,'FIN CAL LOOKUP'!$A:$J,10,1))),"Not Applicable")</f>
        <v>Q1, FY25</v>
      </c>
    </row>
    <row r="2993" spans="1:14" x14ac:dyDescent="0.25">
      <c r="A2993" t="s">
        <v>12</v>
      </c>
      <c r="B2993" t="s">
        <v>22</v>
      </c>
      <c r="C2993" t="s">
        <v>14</v>
      </c>
      <c r="D2993" s="3">
        <v>44501</v>
      </c>
      <c r="E2993" t="s">
        <v>746</v>
      </c>
      <c r="F2993" t="s">
        <v>747</v>
      </c>
      <c r="G2993" t="s">
        <v>748</v>
      </c>
      <c r="H2993" t="s">
        <v>1368</v>
      </c>
      <c r="I2993" t="s">
        <v>5</v>
      </c>
      <c r="J2993" s="3"/>
      <c r="K2993" s="3">
        <v>45804</v>
      </c>
      <c r="M2993" s="8" t="str">
        <f>IFERROR(IF(I2993="Booked",VLOOKUP(K2993,'FIN CAL LOOKUP'!$A:$J,7,1),IF(I2993="Complete",VLOOKUP(J2993,'FIN CAL LOOKUP'!$A:$J,7,1),VLOOKUP(D2993,'FIN CAL LOOKUP'!$A:$J,7,1))),"Not Applicable")</f>
        <v>MAY, FY25</v>
      </c>
      <c r="N2993" s="8" t="str">
        <f>IFERROR(IF(I2993="Booked",VLOOKUP(K2993,'FIN CAL LOOKUP'!$A:$J,10,1),IF(I2993="Complete",VLOOKUP(J2993,'FIN CAL LOOKUP'!$A:$J,10,1),VLOOKUP(D2993,'FIN CAL LOOKUP'!$A:$J,10,1))),"Not Applicable")</f>
        <v>Q4, FY25</v>
      </c>
    </row>
    <row r="2994" spans="1:14" x14ac:dyDescent="0.25">
      <c r="A2994" t="s">
        <v>12</v>
      </c>
      <c r="B2994" t="s">
        <v>22</v>
      </c>
      <c r="C2994" t="s">
        <v>14</v>
      </c>
      <c r="D2994" s="3">
        <v>44501</v>
      </c>
      <c r="E2994" t="s">
        <v>746</v>
      </c>
      <c r="F2994" t="s">
        <v>747</v>
      </c>
      <c r="G2994" t="s">
        <v>748</v>
      </c>
      <c r="H2994" t="s">
        <v>1368</v>
      </c>
      <c r="I2994" t="s">
        <v>17</v>
      </c>
      <c r="J2994" s="3">
        <v>45483</v>
      </c>
      <c r="K2994" s="3">
        <v>45351</v>
      </c>
      <c r="M2994" s="8" t="str">
        <f>IFERROR(IF(I2994="Booked",VLOOKUP(K2994,'FIN CAL LOOKUP'!$A:$J,7,1),IF(I2994="Complete",VLOOKUP(J2994,'FIN CAL LOOKUP'!$A:$J,7,1),VLOOKUP(D2994,'FIN CAL LOOKUP'!$A:$J,7,1))),"Not Applicable")</f>
        <v>JUL, FY25</v>
      </c>
      <c r="N2994" s="8" t="str">
        <f>IFERROR(IF(I2994="Booked",VLOOKUP(K2994,'FIN CAL LOOKUP'!$A:$J,10,1),IF(I2994="Complete",VLOOKUP(J2994,'FIN CAL LOOKUP'!$A:$J,10,1),VLOOKUP(D2994,'FIN CAL LOOKUP'!$A:$J,10,1))),"Not Applicable")</f>
        <v>Q1, FY25</v>
      </c>
    </row>
    <row r="2995" spans="1:14" x14ac:dyDescent="0.25">
      <c r="A2995" t="s">
        <v>12</v>
      </c>
      <c r="B2995" t="s">
        <v>22</v>
      </c>
      <c r="C2995" t="s">
        <v>14</v>
      </c>
      <c r="D2995" s="3">
        <v>44501</v>
      </c>
      <c r="E2995" t="s">
        <v>746</v>
      </c>
      <c r="F2995" t="s">
        <v>747</v>
      </c>
      <c r="G2995" t="s">
        <v>748</v>
      </c>
      <c r="H2995" t="s">
        <v>1369</v>
      </c>
      <c r="I2995" t="s">
        <v>5</v>
      </c>
      <c r="J2995" s="3"/>
      <c r="K2995" s="3">
        <v>45804</v>
      </c>
      <c r="M2995" s="8" t="str">
        <f>IFERROR(IF(I2995="Booked",VLOOKUP(K2995,'FIN CAL LOOKUP'!$A:$J,7,1),IF(I2995="Complete",VLOOKUP(J2995,'FIN CAL LOOKUP'!$A:$J,7,1),VLOOKUP(D2995,'FIN CAL LOOKUP'!$A:$J,7,1))),"Not Applicable")</f>
        <v>MAY, FY25</v>
      </c>
      <c r="N2995" s="8" t="str">
        <f>IFERROR(IF(I2995="Booked",VLOOKUP(K2995,'FIN CAL LOOKUP'!$A:$J,10,1),IF(I2995="Complete",VLOOKUP(J2995,'FIN CAL LOOKUP'!$A:$J,10,1),VLOOKUP(D2995,'FIN CAL LOOKUP'!$A:$J,10,1))),"Not Applicable")</f>
        <v>Q4, FY25</v>
      </c>
    </row>
    <row r="2996" spans="1:14" x14ac:dyDescent="0.25">
      <c r="A2996" t="s">
        <v>12</v>
      </c>
      <c r="B2996" t="s">
        <v>22</v>
      </c>
      <c r="C2996" t="s">
        <v>14</v>
      </c>
      <c r="D2996" s="3">
        <v>44501</v>
      </c>
      <c r="E2996" t="s">
        <v>746</v>
      </c>
      <c r="F2996" t="s">
        <v>747</v>
      </c>
      <c r="G2996" t="s">
        <v>748</v>
      </c>
      <c r="H2996" t="s">
        <v>1369</v>
      </c>
      <c r="I2996" t="s">
        <v>17</v>
      </c>
      <c r="J2996" s="3">
        <v>45483</v>
      </c>
      <c r="K2996" s="3">
        <v>45351</v>
      </c>
      <c r="M2996" s="8" t="str">
        <f>IFERROR(IF(I2996="Booked",VLOOKUP(K2996,'FIN CAL LOOKUP'!$A:$J,7,1),IF(I2996="Complete",VLOOKUP(J2996,'FIN CAL LOOKUP'!$A:$J,7,1),VLOOKUP(D2996,'FIN CAL LOOKUP'!$A:$J,7,1))),"Not Applicable")</f>
        <v>JUL, FY25</v>
      </c>
      <c r="N2996" s="8" t="str">
        <f>IFERROR(IF(I2996="Booked",VLOOKUP(K2996,'FIN CAL LOOKUP'!$A:$J,10,1),IF(I2996="Complete",VLOOKUP(J2996,'FIN CAL LOOKUP'!$A:$J,10,1),VLOOKUP(D2996,'FIN CAL LOOKUP'!$A:$J,10,1))),"Not Applicable")</f>
        <v>Q1, FY25</v>
      </c>
    </row>
    <row r="2997" spans="1:14" x14ac:dyDescent="0.25">
      <c r="A2997" t="s">
        <v>12</v>
      </c>
      <c r="B2997" t="s">
        <v>22</v>
      </c>
      <c r="C2997" t="s">
        <v>14</v>
      </c>
      <c r="D2997" s="3">
        <v>44501</v>
      </c>
      <c r="E2997" t="s">
        <v>746</v>
      </c>
      <c r="F2997" t="s">
        <v>747</v>
      </c>
      <c r="G2997" t="s">
        <v>748</v>
      </c>
      <c r="H2997" t="s">
        <v>1370</v>
      </c>
      <c r="I2997" t="s">
        <v>5</v>
      </c>
      <c r="J2997" s="3"/>
      <c r="K2997" s="3">
        <v>45804</v>
      </c>
      <c r="M2997" s="8" t="str">
        <f>IFERROR(IF(I2997="Booked",VLOOKUP(K2997,'FIN CAL LOOKUP'!$A:$J,7,1),IF(I2997="Complete",VLOOKUP(J2997,'FIN CAL LOOKUP'!$A:$J,7,1),VLOOKUP(D2997,'FIN CAL LOOKUP'!$A:$J,7,1))),"Not Applicable")</f>
        <v>MAY, FY25</v>
      </c>
      <c r="N2997" s="8" t="str">
        <f>IFERROR(IF(I2997="Booked",VLOOKUP(K2997,'FIN CAL LOOKUP'!$A:$J,10,1),IF(I2997="Complete",VLOOKUP(J2997,'FIN CAL LOOKUP'!$A:$J,10,1),VLOOKUP(D2997,'FIN CAL LOOKUP'!$A:$J,10,1))),"Not Applicable")</f>
        <v>Q4, FY25</v>
      </c>
    </row>
    <row r="2998" spans="1:14" x14ac:dyDescent="0.25">
      <c r="A2998" t="s">
        <v>12</v>
      </c>
      <c r="B2998" t="s">
        <v>22</v>
      </c>
      <c r="C2998" t="s">
        <v>14</v>
      </c>
      <c r="D2998" s="3">
        <v>44501</v>
      </c>
      <c r="E2998" t="s">
        <v>746</v>
      </c>
      <c r="F2998" t="s">
        <v>747</v>
      </c>
      <c r="G2998" t="s">
        <v>748</v>
      </c>
      <c r="H2998" t="s">
        <v>1370</v>
      </c>
      <c r="I2998" t="s">
        <v>17</v>
      </c>
      <c r="J2998" s="3">
        <v>45483</v>
      </c>
      <c r="K2998" s="3">
        <v>45351</v>
      </c>
      <c r="M2998" s="8" t="str">
        <f>IFERROR(IF(I2998="Booked",VLOOKUP(K2998,'FIN CAL LOOKUP'!$A:$J,7,1),IF(I2998="Complete",VLOOKUP(J2998,'FIN CAL LOOKUP'!$A:$J,7,1),VLOOKUP(D2998,'FIN CAL LOOKUP'!$A:$J,7,1))),"Not Applicable")</f>
        <v>JUL, FY25</v>
      </c>
      <c r="N2998" s="8" t="str">
        <f>IFERROR(IF(I2998="Booked",VLOOKUP(K2998,'FIN CAL LOOKUP'!$A:$J,10,1),IF(I2998="Complete",VLOOKUP(J2998,'FIN CAL LOOKUP'!$A:$J,10,1),VLOOKUP(D2998,'FIN CAL LOOKUP'!$A:$J,10,1))),"Not Applicable")</f>
        <v>Q1, FY25</v>
      </c>
    </row>
    <row r="2999" spans="1:14" x14ac:dyDescent="0.25">
      <c r="A2999" t="s">
        <v>12</v>
      </c>
      <c r="B2999" t="s">
        <v>22</v>
      </c>
      <c r="C2999" t="s">
        <v>14</v>
      </c>
      <c r="D2999" s="3">
        <v>44501</v>
      </c>
      <c r="E2999" t="s">
        <v>746</v>
      </c>
      <c r="F2999" t="s">
        <v>747</v>
      </c>
      <c r="G2999" t="s">
        <v>748</v>
      </c>
      <c r="H2999" t="s">
        <v>8</v>
      </c>
      <c r="I2999" t="s">
        <v>17</v>
      </c>
      <c r="J2999" s="3">
        <v>44903</v>
      </c>
      <c r="K2999" s="3">
        <v>44897</v>
      </c>
      <c r="M2999" s="8" t="str">
        <f>IFERROR(IF(I2999="Booked",VLOOKUP(K2999,'FIN CAL LOOKUP'!$A:$J,7,1),IF(I2999="Complete",VLOOKUP(J2999,'FIN CAL LOOKUP'!$A:$J,7,1),VLOOKUP(D2999,'FIN CAL LOOKUP'!$A:$J,7,1))),"Not Applicable")</f>
        <v>DEC, FY23</v>
      </c>
      <c r="N2999" s="8" t="str">
        <f>IFERROR(IF(I2999="Booked",VLOOKUP(K2999,'FIN CAL LOOKUP'!$A:$J,10,1),IF(I2999="Complete",VLOOKUP(J2999,'FIN CAL LOOKUP'!$A:$J,10,1),VLOOKUP(D2999,'FIN CAL LOOKUP'!$A:$J,10,1))),"Not Applicable")</f>
        <v>Q2, FY23</v>
      </c>
    </row>
    <row r="3000" spans="1:14" x14ac:dyDescent="0.25">
      <c r="A3000" t="s">
        <v>12</v>
      </c>
      <c r="B3000" t="s">
        <v>22</v>
      </c>
      <c r="C3000" t="s">
        <v>14</v>
      </c>
      <c r="D3000" s="3">
        <v>44501</v>
      </c>
      <c r="E3000" t="s">
        <v>746</v>
      </c>
      <c r="F3000" t="s">
        <v>747</v>
      </c>
      <c r="G3000" t="s">
        <v>748</v>
      </c>
      <c r="H3000" t="s">
        <v>9</v>
      </c>
      <c r="I3000" t="s">
        <v>17</v>
      </c>
      <c r="J3000" s="3">
        <v>44902</v>
      </c>
      <c r="K3000" s="3">
        <v>44897</v>
      </c>
      <c r="M3000" s="8" t="str">
        <f>IFERROR(IF(I3000="Booked",VLOOKUP(K3000,'FIN CAL LOOKUP'!$A:$J,7,1),IF(I3000="Complete",VLOOKUP(J3000,'FIN CAL LOOKUP'!$A:$J,7,1),VLOOKUP(D3000,'FIN CAL LOOKUP'!$A:$J,7,1))),"Not Applicable")</f>
        <v>DEC, FY23</v>
      </c>
      <c r="N3000" s="8" t="str">
        <f>IFERROR(IF(I3000="Booked",VLOOKUP(K3000,'FIN CAL LOOKUP'!$A:$J,10,1),IF(I3000="Complete",VLOOKUP(J3000,'FIN CAL LOOKUP'!$A:$J,10,1),VLOOKUP(D3000,'FIN CAL LOOKUP'!$A:$J,10,1))),"Not Applicable")</f>
        <v>Q2, FY23</v>
      </c>
    </row>
    <row r="3001" spans="1:14" x14ac:dyDescent="0.25">
      <c r="A3001" t="s">
        <v>12</v>
      </c>
      <c r="B3001" t="s">
        <v>22</v>
      </c>
      <c r="C3001" t="s">
        <v>14</v>
      </c>
      <c r="D3001" s="3">
        <v>44501</v>
      </c>
      <c r="E3001" t="s">
        <v>746</v>
      </c>
      <c r="F3001" t="s">
        <v>747</v>
      </c>
      <c r="G3001" t="s">
        <v>748</v>
      </c>
      <c r="H3001" t="s">
        <v>10</v>
      </c>
      <c r="I3001" t="s">
        <v>17</v>
      </c>
      <c r="J3001" s="3">
        <v>44902</v>
      </c>
      <c r="K3001" s="3">
        <v>44897</v>
      </c>
      <c r="M3001" s="8" t="str">
        <f>IFERROR(IF(I3001="Booked",VLOOKUP(K3001,'FIN CAL LOOKUP'!$A:$J,7,1),IF(I3001="Complete",VLOOKUP(J3001,'FIN CAL LOOKUP'!$A:$J,7,1),VLOOKUP(D3001,'FIN CAL LOOKUP'!$A:$J,7,1))),"Not Applicable")</f>
        <v>DEC, FY23</v>
      </c>
      <c r="N3001" s="8" t="str">
        <f>IFERROR(IF(I3001="Booked",VLOOKUP(K3001,'FIN CAL LOOKUP'!$A:$J,10,1),IF(I3001="Complete",VLOOKUP(J3001,'FIN CAL LOOKUP'!$A:$J,10,1),VLOOKUP(D3001,'FIN CAL LOOKUP'!$A:$J,10,1))),"Not Applicable")</f>
        <v>Q2, FY23</v>
      </c>
    </row>
    <row r="3002" spans="1:14" x14ac:dyDescent="0.25">
      <c r="A3002" t="s">
        <v>12</v>
      </c>
      <c r="B3002" t="s">
        <v>22</v>
      </c>
      <c r="C3002" t="s">
        <v>14</v>
      </c>
      <c r="D3002" s="3">
        <v>44501</v>
      </c>
      <c r="E3002" t="s">
        <v>746</v>
      </c>
      <c r="F3002" t="s">
        <v>747</v>
      </c>
      <c r="G3002" t="s">
        <v>748</v>
      </c>
      <c r="H3002" t="s">
        <v>11</v>
      </c>
      <c r="I3002" t="s">
        <v>17</v>
      </c>
      <c r="J3002" s="3">
        <v>44583</v>
      </c>
      <c r="K3002" s="3">
        <v>44497</v>
      </c>
      <c r="M3002" s="8" t="str">
        <f>IFERROR(IF(I3002="Booked",VLOOKUP(K3002,'FIN CAL LOOKUP'!$A:$J,7,1),IF(I3002="Complete",VLOOKUP(J3002,'FIN CAL LOOKUP'!$A:$J,7,1),VLOOKUP(D3002,'FIN CAL LOOKUP'!$A:$J,7,1))),"Not Applicable")</f>
        <v>JAN, FY22</v>
      </c>
      <c r="N3002" s="8" t="str">
        <f>IFERROR(IF(I3002="Booked",VLOOKUP(K3002,'FIN CAL LOOKUP'!$A:$J,10,1),IF(I3002="Complete",VLOOKUP(J3002,'FIN CAL LOOKUP'!$A:$J,10,1),VLOOKUP(D3002,'FIN CAL LOOKUP'!$A:$J,10,1))),"Not Applicable")</f>
        <v>Q3, FY22</v>
      </c>
    </row>
    <row r="3003" spans="1:14" x14ac:dyDescent="0.25">
      <c r="A3003" t="s">
        <v>60</v>
      </c>
      <c r="B3003" t="s">
        <v>61</v>
      </c>
      <c r="C3003" t="s">
        <v>14</v>
      </c>
      <c r="D3003" s="3">
        <v>44494</v>
      </c>
      <c r="E3003" t="s">
        <v>752</v>
      </c>
      <c r="F3003" t="s">
        <v>753</v>
      </c>
      <c r="G3003" t="s">
        <v>754</v>
      </c>
      <c r="H3003" t="s">
        <v>192</v>
      </c>
      <c r="I3003" t="s">
        <v>17</v>
      </c>
      <c r="J3003" s="3">
        <v>44854</v>
      </c>
      <c r="K3003" s="3">
        <v>44837</v>
      </c>
      <c r="M3003" s="8" t="str">
        <f>IFERROR(IF(I3003="Booked",VLOOKUP(K3003,'FIN CAL LOOKUP'!$A:$J,7,1),IF(I3003="Complete",VLOOKUP(J3003,'FIN CAL LOOKUP'!$A:$J,7,1),VLOOKUP(D3003,'FIN CAL LOOKUP'!$A:$J,7,1))),"Not Applicable")</f>
        <v>OCT, FY23</v>
      </c>
      <c r="N3003" s="8" t="str">
        <f>IFERROR(IF(I3003="Booked",VLOOKUP(K3003,'FIN CAL LOOKUP'!$A:$J,10,1),IF(I3003="Complete",VLOOKUP(J3003,'FIN CAL LOOKUP'!$A:$J,10,1),VLOOKUP(D3003,'FIN CAL LOOKUP'!$A:$J,10,1))),"Not Applicable")</f>
        <v>Q2, FY23</v>
      </c>
    </row>
    <row r="3004" spans="1:14" x14ac:dyDescent="0.25">
      <c r="A3004" t="s">
        <v>60</v>
      </c>
      <c r="B3004" t="s">
        <v>61</v>
      </c>
      <c r="C3004" t="s">
        <v>14</v>
      </c>
      <c r="D3004" s="3">
        <v>44494</v>
      </c>
      <c r="E3004" t="s">
        <v>752</v>
      </c>
      <c r="F3004" t="s">
        <v>753</v>
      </c>
      <c r="G3004" t="s">
        <v>754</v>
      </c>
      <c r="H3004" t="s">
        <v>4</v>
      </c>
      <c r="I3004" t="s">
        <v>17</v>
      </c>
      <c r="J3004" s="3">
        <v>44825</v>
      </c>
      <c r="K3004" s="3">
        <v>44824</v>
      </c>
      <c r="M3004" s="8" t="str">
        <f>IFERROR(IF(I3004="Booked",VLOOKUP(K3004,'FIN CAL LOOKUP'!$A:$J,7,1),IF(I3004="Complete",VLOOKUP(J3004,'FIN CAL LOOKUP'!$A:$J,7,1),VLOOKUP(D3004,'FIN CAL LOOKUP'!$A:$J,7,1))),"Not Applicable")</f>
        <v>SEP, FY23</v>
      </c>
      <c r="N3004" s="8" t="str">
        <f>IFERROR(IF(I3004="Booked",VLOOKUP(K3004,'FIN CAL LOOKUP'!$A:$J,10,1),IF(I3004="Complete",VLOOKUP(J3004,'FIN CAL LOOKUP'!$A:$J,10,1),VLOOKUP(D3004,'FIN CAL LOOKUP'!$A:$J,10,1))),"Not Applicable")</f>
        <v>Q1, FY23</v>
      </c>
    </row>
    <row r="3005" spans="1:14" x14ac:dyDescent="0.25">
      <c r="A3005" t="s">
        <v>60</v>
      </c>
      <c r="B3005" t="s">
        <v>61</v>
      </c>
      <c r="C3005" t="s">
        <v>14</v>
      </c>
      <c r="D3005" s="3">
        <v>44494</v>
      </c>
      <c r="E3005" t="s">
        <v>752</v>
      </c>
      <c r="F3005" t="s">
        <v>753</v>
      </c>
      <c r="G3005" t="s">
        <v>754</v>
      </c>
      <c r="H3005" t="s">
        <v>7</v>
      </c>
      <c r="I3005" t="s">
        <v>17</v>
      </c>
      <c r="J3005" s="3">
        <v>44825</v>
      </c>
      <c r="K3005" s="3">
        <v>44824</v>
      </c>
      <c r="M3005" s="8" t="str">
        <f>IFERROR(IF(I3005="Booked",VLOOKUP(K3005,'FIN CAL LOOKUP'!$A:$J,7,1),IF(I3005="Complete",VLOOKUP(J3005,'FIN CAL LOOKUP'!$A:$J,7,1),VLOOKUP(D3005,'FIN CAL LOOKUP'!$A:$J,7,1))),"Not Applicable")</f>
        <v>SEP, FY23</v>
      </c>
      <c r="N3005" s="8" t="str">
        <f>IFERROR(IF(I3005="Booked",VLOOKUP(K3005,'FIN CAL LOOKUP'!$A:$J,10,1),IF(I3005="Complete",VLOOKUP(J3005,'FIN CAL LOOKUP'!$A:$J,10,1),VLOOKUP(D3005,'FIN CAL LOOKUP'!$A:$J,10,1))),"Not Applicable")</f>
        <v>Q1, FY23</v>
      </c>
    </row>
    <row r="3006" spans="1:14" x14ac:dyDescent="0.25">
      <c r="A3006" t="s">
        <v>60</v>
      </c>
      <c r="B3006" t="s">
        <v>61</v>
      </c>
      <c r="C3006" t="s">
        <v>14</v>
      </c>
      <c r="D3006" s="3">
        <v>44494</v>
      </c>
      <c r="E3006" t="s">
        <v>752</v>
      </c>
      <c r="F3006" t="s">
        <v>753</v>
      </c>
      <c r="G3006" t="s">
        <v>754</v>
      </c>
      <c r="H3006" t="s">
        <v>1366</v>
      </c>
      <c r="I3006" t="s">
        <v>17</v>
      </c>
      <c r="J3006" s="3">
        <v>45448</v>
      </c>
      <c r="K3006" s="3">
        <v>45351</v>
      </c>
      <c r="M3006" s="8" t="str">
        <f>IFERROR(IF(I3006="Booked",VLOOKUP(K3006,'FIN CAL LOOKUP'!$A:$J,7,1),IF(I3006="Complete",VLOOKUP(J3006,'FIN CAL LOOKUP'!$A:$J,7,1),VLOOKUP(D3006,'FIN CAL LOOKUP'!$A:$J,7,1))),"Not Applicable")</f>
        <v>JUN, FY24</v>
      </c>
      <c r="N3006" s="8" t="str">
        <f>IFERROR(IF(I3006="Booked",VLOOKUP(K3006,'FIN CAL LOOKUP'!$A:$J,10,1),IF(I3006="Complete",VLOOKUP(J3006,'FIN CAL LOOKUP'!$A:$J,10,1),VLOOKUP(D3006,'FIN CAL LOOKUP'!$A:$J,10,1))),"Not Applicable")</f>
        <v>Q4, FY24</v>
      </c>
    </row>
    <row r="3007" spans="1:14" x14ac:dyDescent="0.25">
      <c r="A3007" t="s">
        <v>60</v>
      </c>
      <c r="B3007" t="s">
        <v>61</v>
      </c>
      <c r="C3007" t="s">
        <v>14</v>
      </c>
      <c r="D3007" s="3">
        <v>44494</v>
      </c>
      <c r="E3007" t="s">
        <v>752</v>
      </c>
      <c r="F3007" t="s">
        <v>753</v>
      </c>
      <c r="G3007" t="s">
        <v>754</v>
      </c>
      <c r="H3007" t="s">
        <v>1366</v>
      </c>
      <c r="I3007" t="s">
        <v>17</v>
      </c>
      <c r="J3007" s="3">
        <v>45777</v>
      </c>
      <c r="K3007" s="3">
        <v>45769</v>
      </c>
      <c r="M3007" s="8" t="str">
        <f>IFERROR(IF(I3007="Booked",VLOOKUP(K3007,'FIN CAL LOOKUP'!$A:$J,7,1),IF(I3007="Complete",VLOOKUP(J3007,'FIN CAL LOOKUP'!$A:$J,7,1),VLOOKUP(D3007,'FIN CAL LOOKUP'!$A:$J,7,1))),"Not Applicable")</f>
        <v>MAY, FY25</v>
      </c>
      <c r="N3007" s="8" t="str">
        <f>IFERROR(IF(I3007="Booked",VLOOKUP(K3007,'FIN CAL LOOKUP'!$A:$J,10,1),IF(I3007="Complete",VLOOKUP(J3007,'FIN CAL LOOKUP'!$A:$J,10,1),VLOOKUP(D3007,'FIN CAL LOOKUP'!$A:$J,10,1))),"Not Applicable")</f>
        <v>Q4, FY25</v>
      </c>
    </row>
    <row r="3008" spans="1:14" x14ac:dyDescent="0.25">
      <c r="A3008" t="s">
        <v>60</v>
      </c>
      <c r="B3008" t="s">
        <v>61</v>
      </c>
      <c r="C3008" t="s">
        <v>14</v>
      </c>
      <c r="D3008" s="3">
        <v>44494</v>
      </c>
      <c r="E3008" t="s">
        <v>752</v>
      </c>
      <c r="F3008" t="s">
        <v>753</v>
      </c>
      <c r="G3008" t="s">
        <v>754</v>
      </c>
      <c r="H3008" t="s">
        <v>1367</v>
      </c>
      <c r="I3008" t="s">
        <v>17</v>
      </c>
      <c r="J3008" s="3">
        <v>45448</v>
      </c>
      <c r="K3008" s="3">
        <v>45351</v>
      </c>
      <c r="M3008" s="8" t="str">
        <f>IFERROR(IF(I3008="Booked",VLOOKUP(K3008,'FIN CAL LOOKUP'!$A:$J,7,1),IF(I3008="Complete",VLOOKUP(J3008,'FIN CAL LOOKUP'!$A:$J,7,1),VLOOKUP(D3008,'FIN CAL LOOKUP'!$A:$J,7,1))),"Not Applicable")</f>
        <v>JUN, FY24</v>
      </c>
      <c r="N3008" s="8" t="str">
        <f>IFERROR(IF(I3008="Booked",VLOOKUP(K3008,'FIN CAL LOOKUP'!$A:$J,10,1),IF(I3008="Complete",VLOOKUP(J3008,'FIN CAL LOOKUP'!$A:$J,10,1),VLOOKUP(D3008,'FIN CAL LOOKUP'!$A:$J,10,1))),"Not Applicable")</f>
        <v>Q4, FY24</v>
      </c>
    </row>
    <row r="3009" spans="1:14" x14ac:dyDescent="0.25">
      <c r="A3009" t="s">
        <v>60</v>
      </c>
      <c r="B3009" t="s">
        <v>61</v>
      </c>
      <c r="C3009" t="s">
        <v>14</v>
      </c>
      <c r="D3009" s="3">
        <v>44494</v>
      </c>
      <c r="E3009" t="s">
        <v>752</v>
      </c>
      <c r="F3009" t="s">
        <v>753</v>
      </c>
      <c r="G3009" t="s">
        <v>754</v>
      </c>
      <c r="H3009" t="s">
        <v>1367</v>
      </c>
      <c r="I3009" t="s">
        <v>17</v>
      </c>
      <c r="J3009" s="3">
        <v>45777</v>
      </c>
      <c r="K3009" s="3">
        <v>45769</v>
      </c>
      <c r="M3009" s="8" t="str">
        <f>IFERROR(IF(I3009="Booked",VLOOKUP(K3009,'FIN CAL LOOKUP'!$A:$J,7,1),IF(I3009="Complete",VLOOKUP(J3009,'FIN CAL LOOKUP'!$A:$J,7,1),VLOOKUP(D3009,'FIN CAL LOOKUP'!$A:$J,7,1))),"Not Applicable")</f>
        <v>MAY, FY25</v>
      </c>
      <c r="N3009" s="8" t="str">
        <f>IFERROR(IF(I3009="Booked",VLOOKUP(K3009,'FIN CAL LOOKUP'!$A:$J,10,1),IF(I3009="Complete",VLOOKUP(J3009,'FIN CAL LOOKUP'!$A:$J,10,1),VLOOKUP(D3009,'FIN CAL LOOKUP'!$A:$J,10,1))),"Not Applicable")</f>
        <v>Q4, FY25</v>
      </c>
    </row>
    <row r="3010" spans="1:14" x14ac:dyDescent="0.25">
      <c r="A3010" t="s">
        <v>60</v>
      </c>
      <c r="B3010" t="s">
        <v>61</v>
      </c>
      <c r="C3010" t="s">
        <v>14</v>
      </c>
      <c r="D3010" s="3">
        <v>44494</v>
      </c>
      <c r="E3010" t="s">
        <v>752</v>
      </c>
      <c r="F3010" t="s">
        <v>753</v>
      </c>
      <c r="G3010" t="s">
        <v>754</v>
      </c>
      <c r="H3010" t="s">
        <v>1368</v>
      </c>
      <c r="I3010" t="s">
        <v>17</v>
      </c>
      <c r="J3010" s="3">
        <v>45448</v>
      </c>
      <c r="K3010" s="3">
        <v>45351</v>
      </c>
      <c r="M3010" s="8" t="str">
        <f>IFERROR(IF(I3010="Booked",VLOOKUP(K3010,'FIN CAL LOOKUP'!$A:$J,7,1),IF(I3010="Complete",VLOOKUP(J3010,'FIN CAL LOOKUP'!$A:$J,7,1),VLOOKUP(D3010,'FIN CAL LOOKUP'!$A:$J,7,1))),"Not Applicable")</f>
        <v>JUN, FY24</v>
      </c>
      <c r="N3010" s="8" t="str">
        <f>IFERROR(IF(I3010="Booked",VLOOKUP(K3010,'FIN CAL LOOKUP'!$A:$J,10,1),IF(I3010="Complete",VLOOKUP(J3010,'FIN CAL LOOKUP'!$A:$J,10,1),VLOOKUP(D3010,'FIN CAL LOOKUP'!$A:$J,10,1))),"Not Applicable")</f>
        <v>Q4, FY24</v>
      </c>
    </row>
    <row r="3011" spans="1:14" x14ac:dyDescent="0.25">
      <c r="A3011" t="s">
        <v>60</v>
      </c>
      <c r="B3011" t="s">
        <v>61</v>
      </c>
      <c r="C3011" t="s">
        <v>14</v>
      </c>
      <c r="D3011" s="3">
        <v>44494</v>
      </c>
      <c r="E3011" t="s">
        <v>752</v>
      </c>
      <c r="F3011" t="s">
        <v>753</v>
      </c>
      <c r="G3011" t="s">
        <v>754</v>
      </c>
      <c r="H3011" t="s">
        <v>1368</v>
      </c>
      <c r="I3011" t="s">
        <v>17</v>
      </c>
      <c r="J3011" s="3">
        <v>45777</v>
      </c>
      <c r="K3011" s="3">
        <v>45769</v>
      </c>
      <c r="M3011" s="8" t="str">
        <f>IFERROR(IF(I3011="Booked",VLOOKUP(K3011,'FIN CAL LOOKUP'!$A:$J,7,1),IF(I3011="Complete",VLOOKUP(J3011,'FIN CAL LOOKUP'!$A:$J,7,1),VLOOKUP(D3011,'FIN CAL LOOKUP'!$A:$J,7,1))),"Not Applicable")</f>
        <v>MAY, FY25</v>
      </c>
      <c r="N3011" s="8" t="str">
        <f>IFERROR(IF(I3011="Booked",VLOOKUP(K3011,'FIN CAL LOOKUP'!$A:$J,10,1),IF(I3011="Complete",VLOOKUP(J3011,'FIN CAL LOOKUP'!$A:$J,10,1),VLOOKUP(D3011,'FIN CAL LOOKUP'!$A:$J,10,1))),"Not Applicable")</f>
        <v>Q4, FY25</v>
      </c>
    </row>
    <row r="3012" spans="1:14" x14ac:dyDescent="0.25">
      <c r="A3012" t="s">
        <v>60</v>
      </c>
      <c r="B3012" t="s">
        <v>61</v>
      </c>
      <c r="C3012" t="s">
        <v>14</v>
      </c>
      <c r="D3012" s="3">
        <v>44494</v>
      </c>
      <c r="E3012" t="s">
        <v>752</v>
      </c>
      <c r="F3012" t="s">
        <v>753</v>
      </c>
      <c r="G3012" t="s">
        <v>754</v>
      </c>
      <c r="H3012" t="s">
        <v>1369</v>
      </c>
      <c r="I3012" t="s">
        <v>17</v>
      </c>
      <c r="J3012" s="3">
        <v>45448</v>
      </c>
      <c r="K3012" s="3">
        <v>45351</v>
      </c>
      <c r="M3012" s="8" t="str">
        <f>IFERROR(IF(I3012="Booked",VLOOKUP(K3012,'FIN CAL LOOKUP'!$A:$J,7,1),IF(I3012="Complete",VLOOKUP(J3012,'FIN CAL LOOKUP'!$A:$J,7,1),VLOOKUP(D3012,'FIN CAL LOOKUP'!$A:$J,7,1))),"Not Applicable")</f>
        <v>JUN, FY24</v>
      </c>
      <c r="N3012" s="8" t="str">
        <f>IFERROR(IF(I3012="Booked",VLOOKUP(K3012,'FIN CAL LOOKUP'!$A:$J,10,1),IF(I3012="Complete",VLOOKUP(J3012,'FIN CAL LOOKUP'!$A:$J,10,1),VLOOKUP(D3012,'FIN CAL LOOKUP'!$A:$J,10,1))),"Not Applicable")</f>
        <v>Q4, FY24</v>
      </c>
    </row>
    <row r="3013" spans="1:14" x14ac:dyDescent="0.25">
      <c r="A3013" t="s">
        <v>60</v>
      </c>
      <c r="B3013" t="s">
        <v>61</v>
      </c>
      <c r="C3013" t="s">
        <v>14</v>
      </c>
      <c r="D3013" s="3">
        <v>44494</v>
      </c>
      <c r="E3013" t="s">
        <v>752</v>
      </c>
      <c r="F3013" t="s">
        <v>753</v>
      </c>
      <c r="G3013" t="s">
        <v>754</v>
      </c>
      <c r="H3013" t="s">
        <v>1369</v>
      </c>
      <c r="I3013" t="s">
        <v>17</v>
      </c>
      <c r="J3013" s="3">
        <v>45777</v>
      </c>
      <c r="K3013" s="3">
        <v>45769</v>
      </c>
      <c r="M3013" s="8" t="str">
        <f>IFERROR(IF(I3013="Booked",VLOOKUP(K3013,'FIN CAL LOOKUP'!$A:$J,7,1),IF(I3013="Complete",VLOOKUP(J3013,'FIN CAL LOOKUP'!$A:$J,7,1),VLOOKUP(D3013,'FIN CAL LOOKUP'!$A:$J,7,1))),"Not Applicable")</f>
        <v>MAY, FY25</v>
      </c>
      <c r="N3013" s="8" t="str">
        <f>IFERROR(IF(I3013="Booked",VLOOKUP(K3013,'FIN CAL LOOKUP'!$A:$J,10,1),IF(I3013="Complete",VLOOKUP(J3013,'FIN CAL LOOKUP'!$A:$J,10,1),VLOOKUP(D3013,'FIN CAL LOOKUP'!$A:$J,10,1))),"Not Applicable")</f>
        <v>Q4, FY25</v>
      </c>
    </row>
    <row r="3014" spans="1:14" x14ac:dyDescent="0.25">
      <c r="A3014" t="s">
        <v>60</v>
      </c>
      <c r="B3014" t="s">
        <v>61</v>
      </c>
      <c r="C3014" t="s">
        <v>14</v>
      </c>
      <c r="D3014" s="3">
        <v>44494</v>
      </c>
      <c r="E3014" t="s">
        <v>752</v>
      </c>
      <c r="F3014" t="s">
        <v>753</v>
      </c>
      <c r="G3014" t="s">
        <v>754</v>
      </c>
      <c r="H3014" t="s">
        <v>1370</v>
      </c>
      <c r="I3014" t="s">
        <v>17</v>
      </c>
      <c r="J3014" s="3">
        <v>45448</v>
      </c>
      <c r="K3014" s="3">
        <v>45351</v>
      </c>
      <c r="M3014" s="8" t="str">
        <f>IFERROR(IF(I3014="Booked",VLOOKUP(K3014,'FIN CAL LOOKUP'!$A:$J,7,1),IF(I3014="Complete",VLOOKUP(J3014,'FIN CAL LOOKUP'!$A:$J,7,1),VLOOKUP(D3014,'FIN CAL LOOKUP'!$A:$J,7,1))),"Not Applicable")</f>
        <v>JUN, FY24</v>
      </c>
      <c r="N3014" s="8" t="str">
        <f>IFERROR(IF(I3014="Booked",VLOOKUP(K3014,'FIN CAL LOOKUP'!$A:$J,10,1),IF(I3014="Complete",VLOOKUP(J3014,'FIN CAL LOOKUP'!$A:$J,10,1),VLOOKUP(D3014,'FIN CAL LOOKUP'!$A:$J,10,1))),"Not Applicable")</f>
        <v>Q4, FY24</v>
      </c>
    </row>
    <row r="3015" spans="1:14" x14ac:dyDescent="0.25">
      <c r="A3015" t="s">
        <v>60</v>
      </c>
      <c r="B3015" t="s">
        <v>61</v>
      </c>
      <c r="C3015" t="s">
        <v>14</v>
      </c>
      <c r="D3015" s="3">
        <v>44494</v>
      </c>
      <c r="E3015" t="s">
        <v>752</v>
      </c>
      <c r="F3015" t="s">
        <v>753</v>
      </c>
      <c r="G3015" t="s">
        <v>754</v>
      </c>
      <c r="H3015" t="s">
        <v>1370</v>
      </c>
      <c r="I3015" t="s">
        <v>17</v>
      </c>
      <c r="J3015" s="3">
        <v>45448</v>
      </c>
      <c r="K3015" s="3">
        <v>45448</v>
      </c>
      <c r="M3015" s="8" t="str">
        <f>IFERROR(IF(I3015="Booked",VLOOKUP(K3015,'FIN CAL LOOKUP'!$A:$J,7,1),IF(I3015="Complete",VLOOKUP(J3015,'FIN CAL LOOKUP'!$A:$J,7,1),VLOOKUP(D3015,'FIN CAL LOOKUP'!$A:$J,7,1))),"Not Applicable")</f>
        <v>JUN, FY24</v>
      </c>
      <c r="N3015" s="8" t="str">
        <f>IFERROR(IF(I3015="Booked",VLOOKUP(K3015,'FIN CAL LOOKUP'!$A:$J,10,1),IF(I3015="Complete",VLOOKUP(J3015,'FIN CAL LOOKUP'!$A:$J,10,1),VLOOKUP(D3015,'FIN CAL LOOKUP'!$A:$J,10,1))),"Not Applicable")</f>
        <v>Q4, FY24</v>
      </c>
    </row>
    <row r="3016" spans="1:14" x14ac:dyDescent="0.25">
      <c r="A3016" t="s">
        <v>60</v>
      </c>
      <c r="B3016" t="s">
        <v>61</v>
      </c>
      <c r="C3016" t="s">
        <v>14</v>
      </c>
      <c r="D3016" s="3">
        <v>44494</v>
      </c>
      <c r="E3016" t="s">
        <v>752</v>
      </c>
      <c r="F3016" t="s">
        <v>753</v>
      </c>
      <c r="G3016" t="s">
        <v>754</v>
      </c>
      <c r="H3016" t="s">
        <v>1370</v>
      </c>
      <c r="I3016" t="s">
        <v>17</v>
      </c>
      <c r="J3016" s="3">
        <v>45777</v>
      </c>
      <c r="K3016" s="3">
        <v>45769</v>
      </c>
      <c r="M3016" s="8" t="str">
        <f>IFERROR(IF(I3016="Booked",VLOOKUP(K3016,'FIN CAL LOOKUP'!$A:$J,7,1),IF(I3016="Complete",VLOOKUP(J3016,'FIN CAL LOOKUP'!$A:$J,7,1),VLOOKUP(D3016,'FIN CAL LOOKUP'!$A:$J,7,1))),"Not Applicable")</f>
        <v>MAY, FY25</v>
      </c>
      <c r="N3016" s="8" t="str">
        <f>IFERROR(IF(I3016="Booked",VLOOKUP(K3016,'FIN CAL LOOKUP'!$A:$J,10,1),IF(I3016="Complete",VLOOKUP(J3016,'FIN CAL LOOKUP'!$A:$J,10,1),VLOOKUP(D3016,'FIN CAL LOOKUP'!$A:$J,10,1))),"Not Applicable")</f>
        <v>Q4, FY25</v>
      </c>
    </row>
    <row r="3017" spans="1:14" x14ac:dyDescent="0.25">
      <c r="A3017" t="s">
        <v>60</v>
      </c>
      <c r="B3017" t="s">
        <v>61</v>
      </c>
      <c r="C3017" t="s">
        <v>14</v>
      </c>
      <c r="D3017" s="3">
        <v>44494</v>
      </c>
      <c r="E3017" t="s">
        <v>752</v>
      </c>
      <c r="F3017" t="s">
        <v>753</v>
      </c>
      <c r="G3017" t="s">
        <v>754</v>
      </c>
      <c r="H3017" t="s">
        <v>8</v>
      </c>
      <c r="I3017" t="s">
        <v>17</v>
      </c>
      <c r="J3017" s="3">
        <v>44648</v>
      </c>
      <c r="K3017" s="3">
        <v>44635</v>
      </c>
      <c r="M3017" s="8" t="str">
        <f>IFERROR(IF(I3017="Booked",VLOOKUP(K3017,'FIN CAL LOOKUP'!$A:$J,7,1),IF(I3017="Complete",VLOOKUP(J3017,'FIN CAL LOOKUP'!$A:$J,7,1),VLOOKUP(D3017,'FIN CAL LOOKUP'!$A:$J,7,1))),"Not Applicable")</f>
        <v>APR, FY22</v>
      </c>
      <c r="N3017" s="8" t="str">
        <f>IFERROR(IF(I3017="Booked",VLOOKUP(K3017,'FIN CAL LOOKUP'!$A:$J,10,1),IF(I3017="Complete",VLOOKUP(J3017,'FIN CAL LOOKUP'!$A:$J,10,1),VLOOKUP(D3017,'FIN CAL LOOKUP'!$A:$J,10,1))),"Not Applicable")</f>
        <v>Q4, FY22</v>
      </c>
    </row>
    <row r="3018" spans="1:14" x14ac:dyDescent="0.25">
      <c r="A3018" t="s">
        <v>60</v>
      </c>
      <c r="B3018" t="s">
        <v>61</v>
      </c>
      <c r="C3018" t="s">
        <v>14</v>
      </c>
      <c r="D3018" s="3">
        <v>44494</v>
      </c>
      <c r="E3018" t="s">
        <v>752</v>
      </c>
      <c r="F3018" t="s">
        <v>753</v>
      </c>
      <c r="G3018" t="s">
        <v>754</v>
      </c>
      <c r="H3018" t="s">
        <v>9</v>
      </c>
      <c r="I3018" t="s">
        <v>17</v>
      </c>
      <c r="J3018" s="3">
        <v>44931</v>
      </c>
      <c r="K3018" s="3">
        <v>44735</v>
      </c>
      <c r="M3018" s="8" t="str">
        <f>IFERROR(IF(I3018="Booked",VLOOKUP(K3018,'FIN CAL LOOKUP'!$A:$J,7,1),IF(I3018="Complete",VLOOKUP(J3018,'FIN CAL LOOKUP'!$A:$J,7,1),VLOOKUP(D3018,'FIN CAL LOOKUP'!$A:$J,7,1))),"Not Applicable")</f>
        <v>JAN, FY23</v>
      </c>
      <c r="N3018" s="8" t="str">
        <f>IFERROR(IF(I3018="Booked",VLOOKUP(K3018,'FIN CAL LOOKUP'!$A:$J,10,1),IF(I3018="Complete",VLOOKUP(J3018,'FIN CAL LOOKUP'!$A:$J,10,1),VLOOKUP(D3018,'FIN CAL LOOKUP'!$A:$J,10,1))),"Not Applicable")</f>
        <v>Q3, FY23</v>
      </c>
    </row>
    <row r="3019" spans="1:14" x14ac:dyDescent="0.25">
      <c r="A3019" t="s">
        <v>60</v>
      </c>
      <c r="B3019" t="s">
        <v>61</v>
      </c>
      <c r="C3019" t="s">
        <v>14</v>
      </c>
      <c r="D3019" s="3">
        <v>44494</v>
      </c>
      <c r="E3019" t="s">
        <v>752</v>
      </c>
      <c r="F3019" t="s">
        <v>753</v>
      </c>
      <c r="G3019" t="s">
        <v>754</v>
      </c>
      <c r="H3019" t="s">
        <v>10</v>
      </c>
      <c r="I3019" t="s">
        <v>17</v>
      </c>
      <c r="J3019" s="3">
        <v>44503</v>
      </c>
      <c r="K3019" s="3">
        <v>44488</v>
      </c>
      <c r="M3019" s="8" t="str">
        <f>IFERROR(IF(I3019="Booked",VLOOKUP(K3019,'FIN CAL LOOKUP'!$A:$J,7,1),IF(I3019="Complete",VLOOKUP(J3019,'FIN CAL LOOKUP'!$A:$J,7,1),VLOOKUP(D3019,'FIN CAL LOOKUP'!$A:$J,7,1))),"Not Applicable")</f>
        <v>NOV, FY22</v>
      </c>
      <c r="N3019" s="8" t="str">
        <f>IFERROR(IF(I3019="Booked",VLOOKUP(K3019,'FIN CAL LOOKUP'!$A:$J,10,1),IF(I3019="Complete",VLOOKUP(J3019,'FIN CAL LOOKUP'!$A:$J,10,1),VLOOKUP(D3019,'FIN CAL LOOKUP'!$A:$J,10,1))),"Not Applicable")</f>
        <v>Q2, FY22</v>
      </c>
    </row>
    <row r="3020" spans="1:14" x14ac:dyDescent="0.25">
      <c r="A3020" t="s">
        <v>60</v>
      </c>
      <c r="B3020" t="s">
        <v>61</v>
      </c>
      <c r="C3020" t="s">
        <v>14</v>
      </c>
      <c r="D3020" s="3">
        <v>44494</v>
      </c>
      <c r="E3020" t="s">
        <v>752</v>
      </c>
      <c r="F3020" t="s">
        <v>753</v>
      </c>
      <c r="G3020" t="s">
        <v>754</v>
      </c>
      <c r="H3020" t="s">
        <v>10</v>
      </c>
      <c r="I3020" t="s">
        <v>17</v>
      </c>
      <c r="J3020" s="3">
        <v>44813</v>
      </c>
      <c r="K3020" s="3">
        <v>44813</v>
      </c>
      <c r="M3020" s="8" t="str">
        <f>IFERROR(IF(I3020="Booked",VLOOKUP(K3020,'FIN CAL LOOKUP'!$A:$J,7,1),IF(I3020="Complete",VLOOKUP(J3020,'FIN CAL LOOKUP'!$A:$J,7,1),VLOOKUP(D3020,'FIN CAL LOOKUP'!$A:$J,7,1))),"Not Applicable")</f>
        <v>SEP, FY23</v>
      </c>
      <c r="N3020" s="8" t="str">
        <f>IFERROR(IF(I3020="Booked",VLOOKUP(K3020,'FIN CAL LOOKUP'!$A:$J,10,1),IF(I3020="Complete",VLOOKUP(J3020,'FIN CAL LOOKUP'!$A:$J,10,1),VLOOKUP(D3020,'FIN CAL LOOKUP'!$A:$J,10,1))),"Not Applicable")</f>
        <v>Q1, FY23</v>
      </c>
    </row>
    <row r="3021" spans="1:14" x14ac:dyDescent="0.25">
      <c r="A3021" t="s">
        <v>60</v>
      </c>
      <c r="B3021" t="s">
        <v>61</v>
      </c>
      <c r="C3021" t="s">
        <v>14</v>
      </c>
      <c r="D3021" s="3">
        <v>44494</v>
      </c>
      <c r="E3021" t="s">
        <v>752</v>
      </c>
      <c r="F3021" t="s">
        <v>753</v>
      </c>
      <c r="G3021" t="s">
        <v>754</v>
      </c>
      <c r="H3021" t="s">
        <v>10</v>
      </c>
      <c r="I3021" t="s">
        <v>17</v>
      </c>
      <c r="J3021" s="3">
        <v>44999</v>
      </c>
      <c r="K3021" s="3">
        <v>44999</v>
      </c>
      <c r="M3021" s="8" t="str">
        <f>IFERROR(IF(I3021="Booked",VLOOKUP(K3021,'FIN CAL LOOKUP'!$A:$J,7,1),IF(I3021="Complete",VLOOKUP(J3021,'FIN CAL LOOKUP'!$A:$J,7,1),VLOOKUP(D3021,'FIN CAL LOOKUP'!$A:$J,7,1))),"Not Applicable")</f>
        <v>MAR, FY23</v>
      </c>
      <c r="N3021" s="8" t="str">
        <f>IFERROR(IF(I3021="Booked",VLOOKUP(K3021,'FIN CAL LOOKUP'!$A:$J,10,1),IF(I3021="Complete",VLOOKUP(J3021,'FIN CAL LOOKUP'!$A:$J,10,1),VLOOKUP(D3021,'FIN CAL LOOKUP'!$A:$J,10,1))),"Not Applicable")</f>
        <v>Q3, FY23</v>
      </c>
    </row>
    <row r="3022" spans="1:14" x14ac:dyDescent="0.25">
      <c r="A3022" t="s">
        <v>60</v>
      </c>
      <c r="B3022" t="s">
        <v>61</v>
      </c>
      <c r="C3022" t="s">
        <v>14</v>
      </c>
      <c r="D3022" s="3">
        <v>44494</v>
      </c>
      <c r="E3022" t="s">
        <v>752</v>
      </c>
      <c r="F3022" t="s">
        <v>753</v>
      </c>
      <c r="G3022" t="s">
        <v>754</v>
      </c>
      <c r="H3022" t="s">
        <v>11</v>
      </c>
      <c r="I3022" t="s">
        <v>17</v>
      </c>
      <c r="J3022" s="3">
        <v>44539</v>
      </c>
      <c r="K3022" s="3">
        <v>44488</v>
      </c>
      <c r="M3022" s="8" t="str">
        <f>IFERROR(IF(I3022="Booked",VLOOKUP(K3022,'FIN CAL LOOKUP'!$A:$J,7,1),IF(I3022="Complete",VLOOKUP(J3022,'FIN CAL LOOKUP'!$A:$J,7,1),VLOOKUP(D3022,'FIN CAL LOOKUP'!$A:$J,7,1))),"Not Applicable")</f>
        <v>DEC, FY22</v>
      </c>
      <c r="N3022" s="8" t="str">
        <f>IFERROR(IF(I3022="Booked",VLOOKUP(K3022,'FIN CAL LOOKUP'!$A:$J,10,1),IF(I3022="Complete",VLOOKUP(J3022,'FIN CAL LOOKUP'!$A:$J,10,1),VLOOKUP(D3022,'FIN CAL LOOKUP'!$A:$J,10,1))),"Not Applicable")</f>
        <v>Q2, FY22</v>
      </c>
    </row>
    <row r="3023" spans="1:14" x14ac:dyDescent="0.25">
      <c r="A3023" t="s">
        <v>30</v>
      </c>
      <c r="B3023" t="s">
        <v>565</v>
      </c>
      <c r="C3023" t="s">
        <v>32</v>
      </c>
      <c r="D3023" s="3">
        <v>44480</v>
      </c>
      <c r="E3023" t="s">
        <v>610</v>
      </c>
      <c r="F3023" t="s">
        <v>755</v>
      </c>
      <c r="G3023" t="s">
        <v>756</v>
      </c>
      <c r="H3023" t="s">
        <v>4</v>
      </c>
      <c r="I3023" t="s">
        <v>17</v>
      </c>
      <c r="J3023" s="3">
        <v>44849</v>
      </c>
      <c r="K3023" s="3">
        <v>44824</v>
      </c>
      <c r="M3023" s="8" t="str">
        <f>IFERROR(IF(I3023="Booked",VLOOKUP(K3023,'FIN CAL LOOKUP'!$A:$J,7,1),IF(I3023="Complete",VLOOKUP(J3023,'FIN CAL LOOKUP'!$A:$J,7,1),VLOOKUP(D3023,'FIN CAL LOOKUP'!$A:$J,7,1))),"Not Applicable")</f>
        <v>OCT, FY23</v>
      </c>
      <c r="N3023" s="8" t="str">
        <f>IFERROR(IF(I3023="Booked",VLOOKUP(K3023,'FIN CAL LOOKUP'!$A:$J,10,1),IF(I3023="Complete",VLOOKUP(J3023,'FIN CAL LOOKUP'!$A:$J,10,1),VLOOKUP(D3023,'FIN CAL LOOKUP'!$A:$J,10,1))),"Not Applicable")</f>
        <v>Q2, FY23</v>
      </c>
    </row>
    <row r="3024" spans="1:14" x14ac:dyDescent="0.25">
      <c r="A3024" t="s">
        <v>30</v>
      </c>
      <c r="B3024" t="s">
        <v>565</v>
      </c>
      <c r="C3024" t="s">
        <v>32</v>
      </c>
      <c r="D3024" s="3">
        <v>44480</v>
      </c>
      <c r="E3024" t="s">
        <v>610</v>
      </c>
      <c r="F3024" t="s">
        <v>755</v>
      </c>
      <c r="G3024" t="s">
        <v>756</v>
      </c>
      <c r="H3024" t="s">
        <v>7</v>
      </c>
      <c r="I3024" t="s">
        <v>17</v>
      </c>
      <c r="J3024" s="3">
        <v>44851</v>
      </c>
      <c r="K3024" s="3">
        <v>44824</v>
      </c>
      <c r="M3024" s="8" t="str">
        <f>IFERROR(IF(I3024="Booked",VLOOKUP(K3024,'FIN CAL LOOKUP'!$A:$J,7,1),IF(I3024="Complete",VLOOKUP(J3024,'FIN CAL LOOKUP'!$A:$J,7,1),VLOOKUP(D3024,'FIN CAL LOOKUP'!$A:$J,7,1))),"Not Applicable")</f>
        <v>OCT, FY23</v>
      </c>
      <c r="N3024" s="8" t="str">
        <f>IFERROR(IF(I3024="Booked",VLOOKUP(K3024,'FIN CAL LOOKUP'!$A:$J,10,1),IF(I3024="Complete",VLOOKUP(J3024,'FIN CAL LOOKUP'!$A:$J,10,1),VLOOKUP(D3024,'FIN CAL LOOKUP'!$A:$J,10,1))),"Not Applicable")</f>
        <v>Q2, FY23</v>
      </c>
    </row>
    <row r="3025" spans="1:14" x14ac:dyDescent="0.25">
      <c r="A3025" t="s">
        <v>30</v>
      </c>
      <c r="B3025" t="s">
        <v>565</v>
      </c>
      <c r="C3025" t="s">
        <v>32</v>
      </c>
      <c r="D3025" s="3">
        <v>44480</v>
      </c>
      <c r="E3025" t="s">
        <v>610</v>
      </c>
      <c r="F3025" t="s">
        <v>755</v>
      </c>
      <c r="G3025" t="s">
        <v>756</v>
      </c>
      <c r="H3025" t="s">
        <v>1366</v>
      </c>
      <c r="I3025" t="s">
        <v>5</v>
      </c>
      <c r="J3025" s="3"/>
      <c r="K3025" s="3">
        <v>45351</v>
      </c>
      <c r="M3025" s="8" t="str">
        <f>IFERROR(IF(I3025="Booked",VLOOKUP(K3025,'FIN CAL LOOKUP'!$A:$J,7,1),IF(I3025="Complete",VLOOKUP(J3025,'FIN CAL LOOKUP'!$A:$J,7,1),VLOOKUP(D3025,'FIN CAL LOOKUP'!$A:$J,7,1))),"Not Applicable")</f>
        <v>MAR, FY24</v>
      </c>
      <c r="N3025" s="8" t="str">
        <f>IFERROR(IF(I3025="Booked",VLOOKUP(K3025,'FIN CAL LOOKUP'!$A:$J,10,1),IF(I3025="Complete",VLOOKUP(J3025,'FIN CAL LOOKUP'!$A:$J,10,1),VLOOKUP(D3025,'FIN CAL LOOKUP'!$A:$J,10,1))),"Not Applicable")</f>
        <v>Q3, FY24</v>
      </c>
    </row>
    <row r="3026" spans="1:14" x14ac:dyDescent="0.25">
      <c r="A3026" t="s">
        <v>30</v>
      </c>
      <c r="B3026" t="s">
        <v>565</v>
      </c>
      <c r="C3026" t="s">
        <v>32</v>
      </c>
      <c r="D3026" s="3">
        <v>44480</v>
      </c>
      <c r="E3026" t="s">
        <v>610</v>
      </c>
      <c r="F3026" t="s">
        <v>755</v>
      </c>
      <c r="G3026" t="s">
        <v>756</v>
      </c>
      <c r="H3026" t="s">
        <v>1367</v>
      </c>
      <c r="I3026" t="s">
        <v>5</v>
      </c>
      <c r="J3026" s="3"/>
      <c r="K3026" s="3">
        <v>45351</v>
      </c>
      <c r="M3026" s="8" t="str">
        <f>IFERROR(IF(I3026="Booked",VLOOKUP(K3026,'FIN CAL LOOKUP'!$A:$J,7,1),IF(I3026="Complete",VLOOKUP(J3026,'FIN CAL LOOKUP'!$A:$J,7,1),VLOOKUP(D3026,'FIN CAL LOOKUP'!$A:$J,7,1))),"Not Applicable")</f>
        <v>MAR, FY24</v>
      </c>
      <c r="N3026" s="8" t="str">
        <f>IFERROR(IF(I3026="Booked",VLOOKUP(K3026,'FIN CAL LOOKUP'!$A:$J,10,1),IF(I3026="Complete",VLOOKUP(J3026,'FIN CAL LOOKUP'!$A:$J,10,1),VLOOKUP(D3026,'FIN CAL LOOKUP'!$A:$J,10,1))),"Not Applicable")</f>
        <v>Q3, FY24</v>
      </c>
    </row>
    <row r="3027" spans="1:14" x14ac:dyDescent="0.25">
      <c r="A3027" t="s">
        <v>30</v>
      </c>
      <c r="B3027" t="s">
        <v>565</v>
      </c>
      <c r="C3027" t="s">
        <v>32</v>
      </c>
      <c r="D3027" s="3">
        <v>44480</v>
      </c>
      <c r="E3027" t="s">
        <v>610</v>
      </c>
      <c r="F3027" t="s">
        <v>755</v>
      </c>
      <c r="G3027" t="s">
        <v>756</v>
      </c>
      <c r="H3027" t="s">
        <v>1368</v>
      </c>
      <c r="I3027" t="s">
        <v>5</v>
      </c>
      <c r="J3027" s="3"/>
      <c r="K3027" s="3">
        <v>45351</v>
      </c>
      <c r="M3027" s="8" t="str">
        <f>IFERROR(IF(I3027="Booked",VLOOKUP(K3027,'FIN CAL LOOKUP'!$A:$J,7,1),IF(I3027="Complete",VLOOKUP(J3027,'FIN CAL LOOKUP'!$A:$J,7,1),VLOOKUP(D3027,'FIN CAL LOOKUP'!$A:$J,7,1))),"Not Applicable")</f>
        <v>MAR, FY24</v>
      </c>
      <c r="N3027" s="8" t="str">
        <f>IFERROR(IF(I3027="Booked",VLOOKUP(K3027,'FIN CAL LOOKUP'!$A:$J,10,1),IF(I3027="Complete",VLOOKUP(J3027,'FIN CAL LOOKUP'!$A:$J,10,1),VLOOKUP(D3027,'FIN CAL LOOKUP'!$A:$J,10,1))),"Not Applicable")</f>
        <v>Q3, FY24</v>
      </c>
    </row>
    <row r="3028" spans="1:14" x14ac:dyDescent="0.25">
      <c r="A3028" t="s">
        <v>30</v>
      </c>
      <c r="B3028" t="s">
        <v>565</v>
      </c>
      <c r="C3028" t="s">
        <v>32</v>
      </c>
      <c r="D3028" s="3">
        <v>44480</v>
      </c>
      <c r="E3028" t="s">
        <v>610</v>
      </c>
      <c r="F3028" t="s">
        <v>755</v>
      </c>
      <c r="G3028" t="s">
        <v>756</v>
      </c>
      <c r="H3028" t="s">
        <v>1369</v>
      </c>
      <c r="I3028" t="s">
        <v>5</v>
      </c>
      <c r="J3028" s="3"/>
      <c r="K3028" s="3">
        <v>45351</v>
      </c>
      <c r="M3028" s="8" t="str">
        <f>IFERROR(IF(I3028="Booked",VLOOKUP(K3028,'FIN CAL LOOKUP'!$A:$J,7,1),IF(I3028="Complete",VLOOKUP(J3028,'FIN CAL LOOKUP'!$A:$J,7,1),VLOOKUP(D3028,'FIN CAL LOOKUP'!$A:$J,7,1))),"Not Applicable")</f>
        <v>MAR, FY24</v>
      </c>
      <c r="N3028" s="8" t="str">
        <f>IFERROR(IF(I3028="Booked",VLOOKUP(K3028,'FIN CAL LOOKUP'!$A:$J,10,1),IF(I3028="Complete",VLOOKUP(J3028,'FIN CAL LOOKUP'!$A:$J,10,1),VLOOKUP(D3028,'FIN CAL LOOKUP'!$A:$J,10,1))),"Not Applicable")</f>
        <v>Q3, FY24</v>
      </c>
    </row>
    <row r="3029" spans="1:14" x14ac:dyDescent="0.25">
      <c r="A3029" t="s">
        <v>30</v>
      </c>
      <c r="B3029" t="s">
        <v>565</v>
      </c>
      <c r="C3029" t="s">
        <v>32</v>
      </c>
      <c r="D3029" s="3">
        <v>44480</v>
      </c>
      <c r="E3029" t="s">
        <v>610</v>
      </c>
      <c r="F3029" t="s">
        <v>755</v>
      </c>
      <c r="G3029" t="s">
        <v>756</v>
      </c>
      <c r="H3029" t="s">
        <v>1370</v>
      </c>
      <c r="I3029" t="s">
        <v>5</v>
      </c>
      <c r="J3029" s="3"/>
      <c r="K3029" s="3">
        <v>45351</v>
      </c>
      <c r="M3029" s="8" t="str">
        <f>IFERROR(IF(I3029="Booked",VLOOKUP(K3029,'FIN CAL LOOKUP'!$A:$J,7,1),IF(I3029="Complete",VLOOKUP(J3029,'FIN CAL LOOKUP'!$A:$J,7,1),VLOOKUP(D3029,'FIN CAL LOOKUP'!$A:$J,7,1))),"Not Applicable")</f>
        <v>MAR, FY24</v>
      </c>
      <c r="N3029" s="8" t="str">
        <f>IFERROR(IF(I3029="Booked",VLOOKUP(K3029,'FIN CAL LOOKUP'!$A:$J,10,1),IF(I3029="Complete",VLOOKUP(J3029,'FIN CAL LOOKUP'!$A:$J,10,1),VLOOKUP(D3029,'FIN CAL LOOKUP'!$A:$J,10,1))),"Not Applicable")</f>
        <v>Q3, FY24</v>
      </c>
    </row>
    <row r="3030" spans="1:14" x14ac:dyDescent="0.25">
      <c r="A3030" t="s">
        <v>30</v>
      </c>
      <c r="B3030" t="s">
        <v>565</v>
      </c>
      <c r="C3030" t="s">
        <v>32</v>
      </c>
      <c r="D3030" s="3">
        <v>44480</v>
      </c>
      <c r="E3030" t="s">
        <v>610</v>
      </c>
      <c r="F3030" t="s">
        <v>755</v>
      </c>
      <c r="G3030" t="s">
        <v>756</v>
      </c>
      <c r="H3030" t="s">
        <v>8</v>
      </c>
      <c r="I3030" t="s">
        <v>17</v>
      </c>
      <c r="J3030" s="3">
        <v>44652</v>
      </c>
      <c r="K3030" s="3">
        <v>44635</v>
      </c>
      <c r="M3030" s="8" t="str">
        <f>IFERROR(IF(I3030="Booked",VLOOKUP(K3030,'FIN CAL LOOKUP'!$A:$J,7,1),IF(I3030="Complete",VLOOKUP(J3030,'FIN CAL LOOKUP'!$A:$J,7,1),VLOOKUP(D3030,'FIN CAL LOOKUP'!$A:$J,7,1))),"Not Applicable")</f>
        <v>APR, FY22</v>
      </c>
      <c r="N3030" s="8" t="str">
        <f>IFERROR(IF(I3030="Booked",VLOOKUP(K3030,'FIN CAL LOOKUP'!$A:$J,10,1),IF(I3030="Complete",VLOOKUP(J3030,'FIN CAL LOOKUP'!$A:$J,10,1),VLOOKUP(D3030,'FIN CAL LOOKUP'!$A:$J,10,1))),"Not Applicable")</f>
        <v>Q4, FY22</v>
      </c>
    </row>
    <row r="3031" spans="1:14" x14ac:dyDescent="0.25">
      <c r="A3031" t="s">
        <v>30</v>
      </c>
      <c r="B3031" t="s">
        <v>565</v>
      </c>
      <c r="C3031" t="s">
        <v>32</v>
      </c>
      <c r="D3031" s="3">
        <v>44480</v>
      </c>
      <c r="E3031" t="s">
        <v>610</v>
      </c>
      <c r="F3031" t="s">
        <v>755</v>
      </c>
      <c r="G3031" t="s">
        <v>756</v>
      </c>
      <c r="H3031" t="s">
        <v>9</v>
      </c>
      <c r="I3031" t="s">
        <v>17</v>
      </c>
      <c r="J3031" s="3">
        <v>45117</v>
      </c>
      <c r="K3031" s="3">
        <v>44735</v>
      </c>
      <c r="M3031" s="8" t="str">
        <f>IFERROR(IF(I3031="Booked",VLOOKUP(K3031,'FIN CAL LOOKUP'!$A:$J,7,1),IF(I3031="Complete",VLOOKUP(J3031,'FIN CAL LOOKUP'!$A:$J,7,1),VLOOKUP(D3031,'FIN CAL LOOKUP'!$A:$J,7,1))),"Not Applicable")</f>
        <v>JUL, FY24</v>
      </c>
      <c r="N3031" s="8" t="str">
        <f>IFERROR(IF(I3031="Booked",VLOOKUP(K3031,'FIN CAL LOOKUP'!$A:$J,10,1),IF(I3031="Complete",VLOOKUP(J3031,'FIN CAL LOOKUP'!$A:$J,10,1),VLOOKUP(D3031,'FIN CAL LOOKUP'!$A:$J,10,1))),"Not Applicable")</f>
        <v>Q1, FY24</v>
      </c>
    </row>
    <row r="3032" spans="1:14" x14ac:dyDescent="0.25">
      <c r="A3032" t="s">
        <v>30</v>
      </c>
      <c r="B3032" t="s">
        <v>565</v>
      </c>
      <c r="C3032" t="s">
        <v>32</v>
      </c>
      <c r="D3032" s="3">
        <v>44480</v>
      </c>
      <c r="E3032" t="s">
        <v>610</v>
      </c>
      <c r="F3032" t="s">
        <v>755</v>
      </c>
      <c r="G3032" t="s">
        <v>756</v>
      </c>
      <c r="H3032" t="s">
        <v>10</v>
      </c>
      <c r="I3032" t="s">
        <v>17</v>
      </c>
      <c r="J3032" s="3">
        <v>44529</v>
      </c>
      <c r="K3032" s="3">
        <v>44449</v>
      </c>
      <c r="M3032" s="8" t="str">
        <f>IFERROR(IF(I3032="Booked",VLOOKUP(K3032,'FIN CAL LOOKUP'!$A:$J,7,1),IF(I3032="Complete",VLOOKUP(J3032,'FIN CAL LOOKUP'!$A:$J,7,1),VLOOKUP(D3032,'FIN CAL LOOKUP'!$A:$J,7,1))),"Not Applicable")</f>
        <v>DEC, FY22</v>
      </c>
      <c r="N3032" s="8" t="str">
        <f>IFERROR(IF(I3032="Booked",VLOOKUP(K3032,'FIN CAL LOOKUP'!$A:$J,10,1),IF(I3032="Complete",VLOOKUP(J3032,'FIN CAL LOOKUP'!$A:$J,10,1),VLOOKUP(D3032,'FIN CAL LOOKUP'!$A:$J,10,1))),"Not Applicable")</f>
        <v>Q2, FY22</v>
      </c>
    </row>
    <row r="3033" spans="1:14" x14ac:dyDescent="0.25">
      <c r="A3033" t="s">
        <v>30</v>
      </c>
      <c r="B3033" t="s">
        <v>565</v>
      </c>
      <c r="C3033" t="s">
        <v>32</v>
      </c>
      <c r="D3033" s="3">
        <v>44480</v>
      </c>
      <c r="E3033" t="s">
        <v>610</v>
      </c>
      <c r="F3033" t="s">
        <v>755</v>
      </c>
      <c r="G3033" t="s">
        <v>756</v>
      </c>
      <c r="H3033" t="s">
        <v>10</v>
      </c>
      <c r="I3033" t="s">
        <v>17</v>
      </c>
      <c r="J3033" s="3">
        <v>44718</v>
      </c>
      <c r="K3033" s="3">
        <v>44530</v>
      </c>
      <c r="M3033" s="8" t="str">
        <f>IFERROR(IF(I3033="Booked",VLOOKUP(K3033,'FIN CAL LOOKUP'!$A:$J,7,1),IF(I3033="Complete",VLOOKUP(J3033,'FIN CAL LOOKUP'!$A:$J,7,1),VLOOKUP(D3033,'FIN CAL LOOKUP'!$A:$J,7,1))),"Not Applicable")</f>
        <v>JUN, FY22</v>
      </c>
      <c r="N3033" s="8" t="str">
        <f>IFERROR(IF(I3033="Booked",VLOOKUP(K3033,'FIN CAL LOOKUP'!$A:$J,10,1),IF(I3033="Complete",VLOOKUP(J3033,'FIN CAL LOOKUP'!$A:$J,10,1),VLOOKUP(D3033,'FIN CAL LOOKUP'!$A:$J,10,1))),"Not Applicable")</f>
        <v>Q4, FY22</v>
      </c>
    </row>
    <row r="3034" spans="1:14" x14ac:dyDescent="0.25">
      <c r="A3034" t="s">
        <v>30</v>
      </c>
      <c r="B3034" t="s">
        <v>565</v>
      </c>
      <c r="C3034" t="s">
        <v>32</v>
      </c>
      <c r="D3034" s="3">
        <v>44480</v>
      </c>
      <c r="E3034" t="s">
        <v>610</v>
      </c>
      <c r="F3034" t="s">
        <v>755</v>
      </c>
      <c r="G3034" t="s">
        <v>756</v>
      </c>
      <c r="H3034" t="s">
        <v>11</v>
      </c>
      <c r="I3034" t="s">
        <v>17</v>
      </c>
      <c r="J3034" s="3">
        <v>44566</v>
      </c>
      <c r="K3034" s="3">
        <v>44449</v>
      </c>
      <c r="M3034" s="8" t="str">
        <f>IFERROR(IF(I3034="Booked",VLOOKUP(K3034,'FIN CAL LOOKUP'!$A:$J,7,1),IF(I3034="Complete",VLOOKUP(J3034,'FIN CAL LOOKUP'!$A:$J,7,1),VLOOKUP(D3034,'FIN CAL LOOKUP'!$A:$J,7,1))),"Not Applicable")</f>
        <v>JAN, FY22</v>
      </c>
      <c r="N3034" s="8" t="str">
        <f>IFERROR(IF(I3034="Booked",VLOOKUP(K3034,'FIN CAL LOOKUP'!$A:$J,10,1),IF(I3034="Complete",VLOOKUP(J3034,'FIN CAL LOOKUP'!$A:$J,10,1),VLOOKUP(D3034,'FIN CAL LOOKUP'!$A:$J,10,1))),"Not Applicable")</f>
        <v>Q3, FY22</v>
      </c>
    </row>
    <row r="3035" spans="1:14" x14ac:dyDescent="0.25">
      <c r="A3035" t="s">
        <v>30</v>
      </c>
      <c r="B3035" t="s">
        <v>156</v>
      </c>
      <c r="C3035" t="s">
        <v>32</v>
      </c>
      <c r="D3035" s="3">
        <v>44480</v>
      </c>
      <c r="E3035" t="s">
        <v>757</v>
      </c>
      <c r="F3035" t="s">
        <v>758</v>
      </c>
      <c r="G3035" t="s">
        <v>759</v>
      </c>
      <c r="H3035" t="s">
        <v>4</v>
      </c>
      <c r="I3035" t="s">
        <v>17</v>
      </c>
      <c r="J3035" s="3">
        <v>45019</v>
      </c>
      <c r="K3035" s="3">
        <v>44824</v>
      </c>
      <c r="M3035" s="8" t="str">
        <f>IFERROR(IF(I3035="Booked",VLOOKUP(K3035,'FIN CAL LOOKUP'!$A:$J,7,1),IF(I3035="Complete",VLOOKUP(J3035,'FIN CAL LOOKUP'!$A:$J,7,1),VLOOKUP(D3035,'FIN CAL LOOKUP'!$A:$J,7,1))),"Not Applicable")</f>
        <v>APR, FY23</v>
      </c>
      <c r="N3035" s="8" t="str">
        <f>IFERROR(IF(I3035="Booked",VLOOKUP(K3035,'FIN CAL LOOKUP'!$A:$J,10,1),IF(I3035="Complete",VLOOKUP(J3035,'FIN CAL LOOKUP'!$A:$J,10,1),VLOOKUP(D3035,'FIN CAL LOOKUP'!$A:$J,10,1))),"Not Applicable")</f>
        <v>Q4, FY23</v>
      </c>
    </row>
    <row r="3036" spans="1:14" x14ac:dyDescent="0.25">
      <c r="A3036" t="s">
        <v>30</v>
      </c>
      <c r="B3036" t="s">
        <v>156</v>
      </c>
      <c r="C3036" t="s">
        <v>32</v>
      </c>
      <c r="D3036" s="3">
        <v>44480</v>
      </c>
      <c r="E3036" t="s">
        <v>757</v>
      </c>
      <c r="F3036" t="s">
        <v>758</v>
      </c>
      <c r="G3036" t="s">
        <v>759</v>
      </c>
      <c r="H3036" t="s">
        <v>7</v>
      </c>
      <c r="I3036" t="s">
        <v>17</v>
      </c>
      <c r="J3036" s="3">
        <v>45019</v>
      </c>
      <c r="K3036" s="3">
        <v>44824</v>
      </c>
      <c r="M3036" s="8" t="str">
        <f>IFERROR(IF(I3036="Booked",VLOOKUP(K3036,'FIN CAL LOOKUP'!$A:$J,7,1),IF(I3036="Complete",VLOOKUP(J3036,'FIN CAL LOOKUP'!$A:$J,7,1),VLOOKUP(D3036,'FIN CAL LOOKUP'!$A:$J,7,1))),"Not Applicable")</f>
        <v>APR, FY23</v>
      </c>
      <c r="N3036" s="8" t="str">
        <f>IFERROR(IF(I3036="Booked",VLOOKUP(K3036,'FIN CAL LOOKUP'!$A:$J,10,1),IF(I3036="Complete",VLOOKUP(J3036,'FIN CAL LOOKUP'!$A:$J,10,1),VLOOKUP(D3036,'FIN CAL LOOKUP'!$A:$J,10,1))),"Not Applicable")</f>
        <v>Q4, FY23</v>
      </c>
    </row>
    <row r="3037" spans="1:14" x14ac:dyDescent="0.25">
      <c r="A3037" t="s">
        <v>30</v>
      </c>
      <c r="B3037" t="s">
        <v>156</v>
      </c>
      <c r="C3037" t="s">
        <v>32</v>
      </c>
      <c r="D3037" s="3">
        <v>44480</v>
      </c>
      <c r="E3037" t="s">
        <v>757</v>
      </c>
      <c r="F3037" t="s">
        <v>758</v>
      </c>
      <c r="G3037" t="s">
        <v>759</v>
      </c>
      <c r="H3037" t="s">
        <v>1366</v>
      </c>
      <c r="I3037" t="s">
        <v>5</v>
      </c>
      <c r="J3037" s="3"/>
      <c r="K3037" s="3">
        <v>45351</v>
      </c>
      <c r="M3037" s="8" t="str">
        <f>IFERROR(IF(I3037="Booked",VLOOKUP(K3037,'FIN CAL LOOKUP'!$A:$J,7,1),IF(I3037="Complete",VLOOKUP(J3037,'FIN CAL LOOKUP'!$A:$J,7,1),VLOOKUP(D3037,'FIN CAL LOOKUP'!$A:$J,7,1))),"Not Applicable")</f>
        <v>MAR, FY24</v>
      </c>
      <c r="N3037" s="8" t="str">
        <f>IFERROR(IF(I3037="Booked",VLOOKUP(K3037,'FIN CAL LOOKUP'!$A:$J,10,1),IF(I3037="Complete",VLOOKUP(J3037,'FIN CAL LOOKUP'!$A:$J,10,1),VLOOKUP(D3037,'FIN CAL LOOKUP'!$A:$J,10,1))),"Not Applicable")</f>
        <v>Q3, FY24</v>
      </c>
    </row>
    <row r="3038" spans="1:14" x14ac:dyDescent="0.25">
      <c r="A3038" t="s">
        <v>30</v>
      </c>
      <c r="B3038" t="s">
        <v>156</v>
      </c>
      <c r="C3038" t="s">
        <v>32</v>
      </c>
      <c r="D3038" s="3">
        <v>44480</v>
      </c>
      <c r="E3038" t="s">
        <v>757</v>
      </c>
      <c r="F3038" t="s">
        <v>758</v>
      </c>
      <c r="G3038" t="s">
        <v>759</v>
      </c>
      <c r="H3038" t="s">
        <v>1367</v>
      </c>
      <c r="I3038" t="s">
        <v>5</v>
      </c>
      <c r="J3038" s="3"/>
      <c r="K3038" s="3">
        <v>45351</v>
      </c>
      <c r="M3038" s="8" t="str">
        <f>IFERROR(IF(I3038="Booked",VLOOKUP(K3038,'FIN CAL LOOKUP'!$A:$J,7,1),IF(I3038="Complete",VLOOKUP(J3038,'FIN CAL LOOKUP'!$A:$J,7,1),VLOOKUP(D3038,'FIN CAL LOOKUP'!$A:$J,7,1))),"Not Applicable")</f>
        <v>MAR, FY24</v>
      </c>
      <c r="N3038" s="8" t="str">
        <f>IFERROR(IF(I3038="Booked",VLOOKUP(K3038,'FIN CAL LOOKUP'!$A:$J,10,1),IF(I3038="Complete",VLOOKUP(J3038,'FIN CAL LOOKUP'!$A:$J,10,1),VLOOKUP(D3038,'FIN CAL LOOKUP'!$A:$J,10,1))),"Not Applicable")</f>
        <v>Q3, FY24</v>
      </c>
    </row>
    <row r="3039" spans="1:14" x14ac:dyDescent="0.25">
      <c r="A3039" t="s">
        <v>30</v>
      </c>
      <c r="B3039" t="s">
        <v>156</v>
      </c>
      <c r="C3039" t="s">
        <v>32</v>
      </c>
      <c r="D3039" s="3">
        <v>44480</v>
      </c>
      <c r="E3039" t="s">
        <v>757</v>
      </c>
      <c r="F3039" t="s">
        <v>758</v>
      </c>
      <c r="G3039" t="s">
        <v>759</v>
      </c>
      <c r="H3039" t="s">
        <v>1368</v>
      </c>
      <c r="I3039" t="s">
        <v>5</v>
      </c>
      <c r="J3039" s="3"/>
      <c r="K3039" s="3">
        <v>45351</v>
      </c>
      <c r="M3039" s="8" t="str">
        <f>IFERROR(IF(I3039="Booked",VLOOKUP(K3039,'FIN CAL LOOKUP'!$A:$J,7,1),IF(I3039="Complete",VLOOKUP(J3039,'FIN CAL LOOKUP'!$A:$J,7,1),VLOOKUP(D3039,'FIN CAL LOOKUP'!$A:$J,7,1))),"Not Applicable")</f>
        <v>MAR, FY24</v>
      </c>
      <c r="N3039" s="8" t="str">
        <f>IFERROR(IF(I3039="Booked",VLOOKUP(K3039,'FIN CAL LOOKUP'!$A:$J,10,1),IF(I3039="Complete",VLOOKUP(J3039,'FIN CAL LOOKUP'!$A:$J,10,1),VLOOKUP(D3039,'FIN CAL LOOKUP'!$A:$J,10,1))),"Not Applicable")</f>
        <v>Q3, FY24</v>
      </c>
    </row>
    <row r="3040" spans="1:14" x14ac:dyDescent="0.25">
      <c r="A3040" t="s">
        <v>30</v>
      </c>
      <c r="B3040" t="s">
        <v>156</v>
      </c>
      <c r="C3040" t="s">
        <v>32</v>
      </c>
      <c r="D3040" s="3">
        <v>44480</v>
      </c>
      <c r="E3040" t="s">
        <v>757</v>
      </c>
      <c r="F3040" t="s">
        <v>758</v>
      </c>
      <c r="G3040" t="s">
        <v>759</v>
      </c>
      <c r="H3040" t="s">
        <v>1369</v>
      </c>
      <c r="I3040" t="s">
        <v>5</v>
      </c>
      <c r="J3040" s="3"/>
      <c r="K3040" s="3">
        <v>45351</v>
      </c>
      <c r="M3040" s="8" t="str">
        <f>IFERROR(IF(I3040="Booked",VLOOKUP(K3040,'FIN CAL LOOKUP'!$A:$J,7,1),IF(I3040="Complete",VLOOKUP(J3040,'FIN CAL LOOKUP'!$A:$J,7,1),VLOOKUP(D3040,'FIN CAL LOOKUP'!$A:$J,7,1))),"Not Applicable")</f>
        <v>MAR, FY24</v>
      </c>
      <c r="N3040" s="8" t="str">
        <f>IFERROR(IF(I3040="Booked",VLOOKUP(K3040,'FIN CAL LOOKUP'!$A:$J,10,1),IF(I3040="Complete",VLOOKUP(J3040,'FIN CAL LOOKUP'!$A:$J,10,1),VLOOKUP(D3040,'FIN CAL LOOKUP'!$A:$J,10,1))),"Not Applicable")</f>
        <v>Q3, FY24</v>
      </c>
    </row>
    <row r="3041" spans="1:14" x14ac:dyDescent="0.25">
      <c r="A3041" t="s">
        <v>30</v>
      </c>
      <c r="B3041" t="s">
        <v>156</v>
      </c>
      <c r="C3041" t="s">
        <v>32</v>
      </c>
      <c r="D3041" s="3">
        <v>44480</v>
      </c>
      <c r="E3041" t="s">
        <v>757</v>
      </c>
      <c r="F3041" t="s">
        <v>758</v>
      </c>
      <c r="G3041" t="s">
        <v>759</v>
      </c>
      <c r="H3041" t="s">
        <v>1370</v>
      </c>
      <c r="I3041" t="s">
        <v>5</v>
      </c>
      <c r="J3041" s="3"/>
      <c r="K3041" s="3">
        <v>45351</v>
      </c>
      <c r="M3041" s="8" t="str">
        <f>IFERROR(IF(I3041="Booked",VLOOKUP(K3041,'FIN CAL LOOKUP'!$A:$J,7,1),IF(I3041="Complete",VLOOKUP(J3041,'FIN CAL LOOKUP'!$A:$J,7,1),VLOOKUP(D3041,'FIN CAL LOOKUP'!$A:$J,7,1))),"Not Applicable")</f>
        <v>MAR, FY24</v>
      </c>
      <c r="N3041" s="8" t="str">
        <f>IFERROR(IF(I3041="Booked",VLOOKUP(K3041,'FIN CAL LOOKUP'!$A:$J,10,1),IF(I3041="Complete",VLOOKUP(J3041,'FIN CAL LOOKUP'!$A:$J,10,1),VLOOKUP(D3041,'FIN CAL LOOKUP'!$A:$J,10,1))),"Not Applicable")</f>
        <v>Q3, FY24</v>
      </c>
    </row>
    <row r="3042" spans="1:14" x14ac:dyDescent="0.25">
      <c r="A3042" t="s">
        <v>30</v>
      </c>
      <c r="B3042" t="s">
        <v>156</v>
      </c>
      <c r="C3042" t="s">
        <v>32</v>
      </c>
      <c r="D3042" s="3">
        <v>44480</v>
      </c>
      <c r="E3042" t="s">
        <v>757</v>
      </c>
      <c r="F3042" t="s">
        <v>758</v>
      </c>
      <c r="G3042" t="s">
        <v>759</v>
      </c>
      <c r="H3042" t="s">
        <v>8</v>
      </c>
      <c r="I3042" t="s">
        <v>17</v>
      </c>
      <c r="J3042" s="3">
        <v>44701</v>
      </c>
      <c r="K3042" s="3">
        <v>44635</v>
      </c>
      <c r="M3042" s="8" t="str">
        <f>IFERROR(IF(I3042="Booked",VLOOKUP(K3042,'FIN CAL LOOKUP'!$A:$J,7,1),IF(I3042="Complete",VLOOKUP(J3042,'FIN CAL LOOKUP'!$A:$J,7,1),VLOOKUP(D3042,'FIN CAL LOOKUP'!$A:$J,7,1))),"Not Applicable")</f>
        <v>MAY, FY22</v>
      </c>
      <c r="N3042" s="8" t="str">
        <f>IFERROR(IF(I3042="Booked",VLOOKUP(K3042,'FIN CAL LOOKUP'!$A:$J,10,1),IF(I3042="Complete",VLOOKUP(J3042,'FIN CAL LOOKUP'!$A:$J,10,1),VLOOKUP(D3042,'FIN CAL LOOKUP'!$A:$J,10,1))),"Not Applicable")</f>
        <v>Q4, FY22</v>
      </c>
    </row>
    <row r="3043" spans="1:14" x14ac:dyDescent="0.25">
      <c r="A3043" t="s">
        <v>30</v>
      </c>
      <c r="B3043" t="s">
        <v>156</v>
      </c>
      <c r="C3043" t="s">
        <v>32</v>
      </c>
      <c r="D3043" s="3">
        <v>44480</v>
      </c>
      <c r="E3043" t="s">
        <v>757</v>
      </c>
      <c r="F3043" t="s">
        <v>758</v>
      </c>
      <c r="G3043" t="s">
        <v>759</v>
      </c>
      <c r="H3043" t="s">
        <v>9</v>
      </c>
      <c r="I3043" t="s">
        <v>17</v>
      </c>
      <c r="J3043" s="3">
        <v>45019</v>
      </c>
      <c r="K3043" s="3">
        <v>44735</v>
      </c>
      <c r="M3043" s="8" t="str">
        <f>IFERROR(IF(I3043="Booked",VLOOKUP(K3043,'FIN CAL LOOKUP'!$A:$J,7,1),IF(I3043="Complete",VLOOKUP(J3043,'FIN CAL LOOKUP'!$A:$J,7,1),VLOOKUP(D3043,'FIN CAL LOOKUP'!$A:$J,7,1))),"Not Applicable")</f>
        <v>APR, FY23</v>
      </c>
      <c r="N3043" s="8" t="str">
        <f>IFERROR(IF(I3043="Booked",VLOOKUP(K3043,'FIN CAL LOOKUP'!$A:$J,10,1),IF(I3043="Complete",VLOOKUP(J3043,'FIN CAL LOOKUP'!$A:$J,10,1),VLOOKUP(D3043,'FIN CAL LOOKUP'!$A:$J,10,1))),"Not Applicable")</f>
        <v>Q4, FY23</v>
      </c>
    </row>
    <row r="3044" spans="1:14" x14ac:dyDescent="0.25">
      <c r="A3044" t="s">
        <v>30</v>
      </c>
      <c r="B3044" t="s">
        <v>156</v>
      </c>
      <c r="C3044" t="s">
        <v>32</v>
      </c>
      <c r="D3044" s="3">
        <v>44480</v>
      </c>
      <c r="E3044" t="s">
        <v>757</v>
      </c>
      <c r="F3044" t="s">
        <v>758</v>
      </c>
      <c r="G3044" t="s">
        <v>759</v>
      </c>
      <c r="H3044" t="s">
        <v>10</v>
      </c>
      <c r="I3044" t="s">
        <v>17</v>
      </c>
      <c r="J3044" s="3">
        <v>44548</v>
      </c>
      <c r="K3044" s="3">
        <v>44478</v>
      </c>
      <c r="M3044" s="8" t="str">
        <f>IFERROR(IF(I3044="Booked",VLOOKUP(K3044,'FIN CAL LOOKUP'!$A:$J,7,1),IF(I3044="Complete",VLOOKUP(J3044,'FIN CAL LOOKUP'!$A:$J,7,1),VLOOKUP(D3044,'FIN CAL LOOKUP'!$A:$J,7,1))),"Not Applicable")</f>
        <v>DEC, FY22</v>
      </c>
      <c r="N3044" s="8" t="str">
        <f>IFERROR(IF(I3044="Booked",VLOOKUP(K3044,'FIN CAL LOOKUP'!$A:$J,10,1),IF(I3044="Complete",VLOOKUP(J3044,'FIN CAL LOOKUP'!$A:$J,10,1),VLOOKUP(D3044,'FIN CAL LOOKUP'!$A:$J,10,1))),"Not Applicable")</f>
        <v>Q2, FY22</v>
      </c>
    </row>
    <row r="3045" spans="1:14" x14ac:dyDescent="0.25">
      <c r="A3045" t="s">
        <v>30</v>
      </c>
      <c r="B3045" t="s">
        <v>156</v>
      </c>
      <c r="C3045" t="s">
        <v>32</v>
      </c>
      <c r="D3045" s="3">
        <v>44480</v>
      </c>
      <c r="E3045" t="s">
        <v>757</v>
      </c>
      <c r="F3045" t="s">
        <v>758</v>
      </c>
      <c r="G3045" t="s">
        <v>759</v>
      </c>
      <c r="H3045" t="s">
        <v>11</v>
      </c>
      <c r="I3045" t="s">
        <v>17</v>
      </c>
      <c r="J3045" s="3">
        <v>44548</v>
      </c>
      <c r="K3045" s="3">
        <v>44478</v>
      </c>
      <c r="M3045" s="8" t="str">
        <f>IFERROR(IF(I3045="Booked",VLOOKUP(K3045,'FIN CAL LOOKUP'!$A:$J,7,1),IF(I3045="Complete",VLOOKUP(J3045,'FIN CAL LOOKUP'!$A:$J,7,1),VLOOKUP(D3045,'FIN CAL LOOKUP'!$A:$J,7,1))),"Not Applicable")</f>
        <v>DEC, FY22</v>
      </c>
      <c r="N3045" s="8" t="str">
        <f>IFERROR(IF(I3045="Booked",VLOOKUP(K3045,'FIN CAL LOOKUP'!$A:$J,10,1),IF(I3045="Complete",VLOOKUP(J3045,'FIN CAL LOOKUP'!$A:$J,10,1),VLOOKUP(D3045,'FIN CAL LOOKUP'!$A:$J,10,1))),"Not Applicable")</f>
        <v>Q2, FY22</v>
      </c>
    </row>
    <row r="3046" spans="1:14" x14ac:dyDescent="0.25">
      <c r="A3046" t="s">
        <v>46</v>
      </c>
      <c r="C3046" t="s">
        <v>47</v>
      </c>
      <c r="D3046" s="3">
        <v>44475</v>
      </c>
      <c r="E3046" t="s">
        <v>760</v>
      </c>
      <c r="F3046" t="s">
        <v>761</v>
      </c>
      <c r="G3046" t="s">
        <v>762</v>
      </c>
      <c r="H3046" t="s">
        <v>4</v>
      </c>
      <c r="I3046" t="s">
        <v>17</v>
      </c>
      <c r="J3046" s="3">
        <v>44835</v>
      </c>
      <c r="K3046" s="3">
        <v>44824</v>
      </c>
      <c r="M3046" s="8" t="str">
        <f>IFERROR(IF(I3046="Booked",VLOOKUP(K3046,'FIN CAL LOOKUP'!$A:$J,7,1),IF(I3046="Complete",VLOOKUP(J3046,'FIN CAL LOOKUP'!$A:$J,7,1),VLOOKUP(D3046,'FIN CAL LOOKUP'!$A:$J,7,1))),"Not Applicable")</f>
        <v>OCT, FY23</v>
      </c>
      <c r="N3046" s="8" t="str">
        <f>IFERROR(IF(I3046="Booked",VLOOKUP(K3046,'FIN CAL LOOKUP'!$A:$J,10,1),IF(I3046="Complete",VLOOKUP(J3046,'FIN CAL LOOKUP'!$A:$J,10,1),VLOOKUP(D3046,'FIN CAL LOOKUP'!$A:$J,10,1))),"Not Applicable")</f>
        <v>Q2, FY23</v>
      </c>
    </row>
    <row r="3047" spans="1:14" x14ac:dyDescent="0.25">
      <c r="A3047" t="s">
        <v>46</v>
      </c>
      <c r="C3047" t="s">
        <v>47</v>
      </c>
      <c r="D3047" s="3">
        <v>44475</v>
      </c>
      <c r="E3047" t="s">
        <v>760</v>
      </c>
      <c r="F3047" t="s">
        <v>761</v>
      </c>
      <c r="G3047" t="s">
        <v>762</v>
      </c>
      <c r="H3047" t="s">
        <v>7</v>
      </c>
      <c r="I3047" t="s">
        <v>17</v>
      </c>
      <c r="J3047" s="3">
        <v>44835</v>
      </c>
      <c r="K3047" s="3">
        <v>44824</v>
      </c>
      <c r="M3047" s="8" t="str">
        <f>IFERROR(IF(I3047="Booked",VLOOKUP(K3047,'FIN CAL LOOKUP'!$A:$J,7,1),IF(I3047="Complete",VLOOKUP(J3047,'FIN CAL LOOKUP'!$A:$J,7,1),VLOOKUP(D3047,'FIN CAL LOOKUP'!$A:$J,7,1))),"Not Applicable")</f>
        <v>OCT, FY23</v>
      </c>
      <c r="N3047" s="8" t="str">
        <f>IFERROR(IF(I3047="Booked",VLOOKUP(K3047,'FIN CAL LOOKUP'!$A:$J,10,1),IF(I3047="Complete",VLOOKUP(J3047,'FIN CAL LOOKUP'!$A:$J,10,1),VLOOKUP(D3047,'FIN CAL LOOKUP'!$A:$J,10,1))),"Not Applicable")</f>
        <v>Q2, FY23</v>
      </c>
    </row>
    <row r="3048" spans="1:14" x14ac:dyDescent="0.25">
      <c r="A3048" t="s">
        <v>46</v>
      </c>
      <c r="C3048" t="s">
        <v>47</v>
      </c>
      <c r="D3048" s="3">
        <v>44475</v>
      </c>
      <c r="E3048" t="s">
        <v>760</v>
      </c>
      <c r="F3048" t="s">
        <v>761</v>
      </c>
      <c r="G3048" t="s">
        <v>762</v>
      </c>
      <c r="H3048" t="s">
        <v>1366</v>
      </c>
      <c r="I3048" t="s">
        <v>17</v>
      </c>
      <c r="J3048" s="3">
        <v>45357</v>
      </c>
      <c r="K3048" s="3">
        <v>45351</v>
      </c>
      <c r="M3048" s="8" t="str">
        <f>IFERROR(IF(I3048="Booked",VLOOKUP(K3048,'FIN CAL LOOKUP'!$A:$J,7,1),IF(I3048="Complete",VLOOKUP(J3048,'FIN CAL LOOKUP'!$A:$J,7,1),VLOOKUP(D3048,'FIN CAL LOOKUP'!$A:$J,7,1))),"Not Applicable")</f>
        <v>MAR, FY24</v>
      </c>
      <c r="N3048" s="8" t="str">
        <f>IFERROR(IF(I3048="Booked",VLOOKUP(K3048,'FIN CAL LOOKUP'!$A:$J,10,1),IF(I3048="Complete",VLOOKUP(J3048,'FIN CAL LOOKUP'!$A:$J,10,1),VLOOKUP(D3048,'FIN CAL LOOKUP'!$A:$J,10,1))),"Not Applicable")</f>
        <v>Q3, FY24</v>
      </c>
    </row>
    <row r="3049" spans="1:14" x14ac:dyDescent="0.25">
      <c r="A3049" t="s">
        <v>46</v>
      </c>
      <c r="C3049" t="s">
        <v>47</v>
      </c>
      <c r="D3049" s="3">
        <v>44475</v>
      </c>
      <c r="E3049" t="s">
        <v>760</v>
      </c>
      <c r="F3049" t="s">
        <v>761</v>
      </c>
      <c r="G3049" t="s">
        <v>762</v>
      </c>
      <c r="H3049" t="s">
        <v>1367</v>
      </c>
      <c r="I3049" t="s">
        <v>17</v>
      </c>
      <c r="J3049" s="3">
        <v>45357</v>
      </c>
      <c r="K3049" s="3">
        <v>45351</v>
      </c>
      <c r="M3049" s="8" t="str">
        <f>IFERROR(IF(I3049="Booked",VLOOKUP(K3049,'FIN CAL LOOKUP'!$A:$J,7,1),IF(I3049="Complete",VLOOKUP(J3049,'FIN CAL LOOKUP'!$A:$J,7,1),VLOOKUP(D3049,'FIN CAL LOOKUP'!$A:$J,7,1))),"Not Applicable")</f>
        <v>MAR, FY24</v>
      </c>
      <c r="N3049" s="8" t="str">
        <f>IFERROR(IF(I3049="Booked",VLOOKUP(K3049,'FIN CAL LOOKUP'!$A:$J,10,1),IF(I3049="Complete",VLOOKUP(J3049,'FIN CAL LOOKUP'!$A:$J,10,1),VLOOKUP(D3049,'FIN CAL LOOKUP'!$A:$J,10,1))),"Not Applicable")</f>
        <v>Q3, FY24</v>
      </c>
    </row>
    <row r="3050" spans="1:14" x14ac:dyDescent="0.25">
      <c r="A3050" t="s">
        <v>46</v>
      </c>
      <c r="C3050" t="s">
        <v>47</v>
      </c>
      <c r="D3050" s="3">
        <v>44475</v>
      </c>
      <c r="E3050" t="s">
        <v>760</v>
      </c>
      <c r="F3050" t="s">
        <v>761</v>
      </c>
      <c r="G3050" t="s">
        <v>762</v>
      </c>
      <c r="H3050" t="s">
        <v>1368</v>
      </c>
      <c r="I3050" t="s">
        <v>17</v>
      </c>
      <c r="J3050" s="3">
        <v>45357</v>
      </c>
      <c r="K3050" s="3">
        <v>45351</v>
      </c>
      <c r="M3050" s="8" t="str">
        <f>IFERROR(IF(I3050="Booked",VLOOKUP(K3050,'FIN CAL LOOKUP'!$A:$J,7,1),IF(I3050="Complete",VLOOKUP(J3050,'FIN CAL LOOKUP'!$A:$J,7,1),VLOOKUP(D3050,'FIN CAL LOOKUP'!$A:$J,7,1))),"Not Applicable")</f>
        <v>MAR, FY24</v>
      </c>
      <c r="N3050" s="8" t="str">
        <f>IFERROR(IF(I3050="Booked",VLOOKUP(K3050,'FIN CAL LOOKUP'!$A:$J,10,1),IF(I3050="Complete",VLOOKUP(J3050,'FIN CAL LOOKUP'!$A:$J,10,1),VLOOKUP(D3050,'FIN CAL LOOKUP'!$A:$J,10,1))),"Not Applicable")</f>
        <v>Q3, FY24</v>
      </c>
    </row>
    <row r="3051" spans="1:14" x14ac:dyDescent="0.25">
      <c r="A3051" t="s">
        <v>46</v>
      </c>
      <c r="C3051" t="s">
        <v>47</v>
      </c>
      <c r="D3051" s="3">
        <v>44475</v>
      </c>
      <c r="E3051" t="s">
        <v>760</v>
      </c>
      <c r="F3051" t="s">
        <v>761</v>
      </c>
      <c r="G3051" t="s">
        <v>762</v>
      </c>
      <c r="H3051" t="s">
        <v>1369</v>
      </c>
      <c r="I3051" t="s">
        <v>17</v>
      </c>
      <c r="J3051" s="3">
        <v>45357</v>
      </c>
      <c r="K3051" s="3">
        <v>45351</v>
      </c>
      <c r="M3051" s="8" t="str">
        <f>IFERROR(IF(I3051="Booked",VLOOKUP(K3051,'FIN CAL LOOKUP'!$A:$J,7,1),IF(I3051="Complete",VLOOKUP(J3051,'FIN CAL LOOKUP'!$A:$J,7,1),VLOOKUP(D3051,'FIN CAL LOOKUP'!$A:$J,7,1))),"Not Applicable")</f>
        <v>MAR, FY24</v>
      </c>
      <c r="N3051" s="8" t="str">
        <f>IFERROR(IF(I3051="Booked",VLOOKUP(K3051,'FIN CAL LOOKUP'!$A:$J,10,1),IF(I3051="Complete",VLOOKUP(J3051,'FIN CAL LOOKUP'!$A:$J,10,1),VLOOKUP(D3051,'FIN CAL LOOKUP'!$A:$J,10,1))),"Not Applicable")</f>
        <v>Q3, FY24</v>
      </c>
    </row>
    <row r="3052" spans="1:14" x14ac:dyDescent="0.25">
      <c r="A3052" t="s">
        <v>46</v>
      </c>
      <c r="C3052" t="s">
        <v>47</v>
      </c>
      <c r="D3052" s="3">
        <v>44475</v>
      </c>
      <c r="E3052" t="s">
        <v>760</v>
      </c>
      <c r="F3052" t="s">
        <v>761</v>
      </c>
      <c r="G3052" t="s">
        <v>762</v>
      </c>
      <c r="H3052" t="s">
        <v>1370</v>
      </c>
      <c r="I3052" t="s">
        <v>17</v>
      </c>
      <c r="J3052" s="3">
        <v>45357</v>
      </c>
      <c r="K3052" s="3">
        <v>45351</v>
      </c>
      <c r="M3052" s="8" t="str">
        <f>IFERROR(IF(I3052="Booked",VLOOKUP(K3052,'FIN CAL LOOKUP'!$A:$J,7,1),IF(I3052="Complete",VLOOKUP(J3052,'FIN CAL LOOKUP'!$A:$J,7,1),VLOOKUP(D3052,'FIN CAL LOOKUP'!$A:$J,7,1))),"Not Applicable")</f>
        <v>MAR, FY24</v>
      </c>
      <c r="N3052" s="8" t="str">
        <f>IFERROR(IF(I3052="Booked",VLOOKUP(K3052,'FIN CAL LOOKUP'!$A:$J,10,1),IF(I3052="Complete",VLOOKUP(J3052,'FIN CAL LOOKUP'!$A:$J,10,1),VLOOKUP(D3052,'FIN CAL LOOKUP'!$A:$J,10,1))),"Not Applicable")</f>
        <v>Q3, FY24</v>
      </c>
    </row>
    <row r="3053" spans="1:14" x14ac:dyDescent="0.25">
      <c r="A3053" t="s">
        <v>46</v>
      </c>
      <c r="C3053" t="s">
        <v>47</v>
      </c>
      <c r="D3053" s="3">
        <v>44475</v>
      </c>
      <c r="E3053" t="s">
        <v>760</v>
      </c>
      <c r="F3053" t="s">
        <v>761</v>
      </c>
      <c r="G3053" t="s">
        <v>762</v>
      </c>
      <c r="H3053" t="s">
        <v>8</v>
      </c>
      <c r="I3053" t="s">
        <v>17</v>
      </c>
      <c r="J3053" s="3">
        <v>44691</v>
      </c>
      <c r="K3053" s="3">
        <v>44635</v>
      </c>
      <c r="M3053" s="8" t="str">
        <f>IFERROR(IF(I3053="Booked",VLOOKUP(K3053,'FIN CAL LOOKUP'!$A:$J,7,1),IF(I3053="Complete",VLOOKUP(J3053,'FIN CAL LOOKUP'!$A:$J,7,1),VLOOKUP(D3053,'FIN CAL LOOKUP'!$A:$J,7,1))),"Not Applicable")</f>
        <v>MAY, FY22</v>
      </c>
      <c r="N3053" s="8" t="str">
        <f>IFERROR(IF(I3053="Booked",VLOOKUP(K3053,'FIN CAL LOOKUP'!$A:$J,10,1),IF(I3053="Complete",VLOOKUP(J3053,'FIN CAL LOOKUP'!$A:$J,10,1),VLOOKUP(D3053,'FIN CAL LOOKUP'!$A:$J,10,1))),"Not Applicable")</f>
        <v>Q4, FY22</v>
      </c>
    </row>
    <row r="3054" spans="1:14" x14ac:dyDescent="0.25">
      <c r="A3054" t="s">
        <v>46</v>
      </c>
      <c r="C3054" t="s">
        <v>47</v>
      </c>
      <c r="D3054" s="3">
        <v>44475</v>
      </c>
      <c r="E3054" t="s">
        <v>760</v>
      </c>
      <c r="F3054" t="s">
        <v>761</v>
      </c>
      <c r="G3054" t="s">
        <v>762</v>
      </c>
      <c r="H3054" t="s">
        <v>9</v>
      </c>
      <c r="I3054" t="s">
        <v>17</v>
      </c>
      <c r="J3054" s="3">
        <v>44768</v>
      </c>
      <c r="K3054" s="3">
        <v>44735</v>
      </c>
      <c r="M3054" s="8" t="str">
        <f>IFERROR(IF(I3054="Booked",VLOOKUP(K3054,'FIN CAL LOOKUP'!$A:$J,7,1),IF(I3054="Complete",VLOOKUP(J3054,'FIN CAL LOOKUP'!$A:$J,7,1),VLOOKUP(D3054,'FIN CAL LOOKUP'!$A:$J,7,1))),"Not Applicable")</f>
        <v>AUG, FY23</v>
      </c>
      <c r="N3054" s="8" t="str">
        <f>IFERROR(IF(I3054="Booked",VLOOKUP(K3054,'FIN CAL LOOKUP'!$A:$J,10,1),IF(I3054="Complete",VLOOKUP(J3054,'FIN CAL LOOKUP'!$A:$J,10,1),VLOOKUP(D3054,'FIN CAL LOOKUP'!$A:$J,10,1))),"Not Applicable")</f>
        <v>Q1, FY23</v>
      </c>
    </row>
    <row r="3055" spans="1:14" x14ac:dyDescent="0.25">
      <c r="A3055" t="s">
        <v>46</v>
      </c>
      <c r="C3055" t="s">
        <v>47</v>
      </c>
      <c r="D3055" s="3">
        <v>44475</v>
      </c>
      <c r="E3055" t="s">
        <v>760</v>
      </c>
      <c r="F3055" t="s">
        <v>761</v>
      </c>
      <c r="G3055" t="s">
        <v>762</v>
      </c>
      <c r="H3055" t="s">
        <v>10</v>
      </c>
      <c r="I3055" t="s">
        <v>17</v>
      </c>
      <c r="J3055" s="3">
        <v>44491</v>
      </c>
      <c r="K3055" s="3">
        <v>44451</v>
      </c>
      <c r="M3055" s="8" t="str">
        <f>IFERROR(IF(I3055="Booked",VLOOKUP(K3055,'FIN CAL LOOKUP'!$A:$J,7,1),IF(I3055="Complete",VLOOKUP(J3055,'FIN CAL LOOKUP'!$A:$J,7,1),VLOOKUP(D3055,'FIN CAL LOOKUP'!$A:$J,7,1))),"Not Applicable")</f>
        <v>OCT, FY22</v>
      </c>
      <c r="N3055" s="8" t="str">
        <f>IFERROR(IF(I3055="Booked",VLOOKUP(K3055,'FIN CAL LOOKUP'!$A:$J,10,1),IF(I3055="Complete",VLOOKUP(J3055,'FIN CAL LOOKUP'!$A:$J,10,1),VLOOKUP(D3055,'FIN CAL LOOKUP'!$A:$J,10,1))),"Not Applicable")</f>
        <v>Q2, FY22</v>
      </c>
    </row>
    <row r="3056" spans="1:14" x14ac:dyDescent="0.25">
      <c r="A3056" t="s">
        <v>46</v>
      </c>
      <c r="C3056" t="s">
        <v>47</v>
      </c>
      <c r="D3056" s="3">
        <v>44475</v>
      </c>
      <c r="E3056" t="s">
        <v>760</v>
      </c>
      <c r="F3056" t="s">
        <v>761</v>
      </c>
      <c r="G3056" t="s">
        <v>762</v>
      </c>
      <c r="H3056" t="s">
        <v>11</v>
      </c>
      <c r="I3056" t="s">
        <v>17</v>
      </c>
      <c r="J3056" s="3">
        <v>44539</v>
      </c>
      <c r="K3056" s="3">
        <v>44451</v>
      </c>
      <c r="M3056" s="8" t="str">
        <f>IFERROR(IF(I3056="Booked",VLOOKUP(K3056,'FIN CAL LOOKUP'!$A:$J,7,1),IF(I3056="Complete",VLOOKUP(J3056,'FIN CAL LOOKUP'!$A:$J,7,1),VLOOKUP(D3056,'FIN CAL LOOKUP'!$A:$J,7,1))),"Not Applicable")</f>
        <v>DEC, FY22</v>
      </c>
      <c r="N3056" s="8" t="str">
        <f>IFERROR(IF(I3056="Booked",VLOOKUP(K3056,'FIN CAL LOOKUP'!$A:$J,10,1),IF(I3056="Complete",VLOOKUP(J3056,'FIN CAL LOOKUP'!$A:$J,10,1),VLOOKUP(D3056,'FIN CAL LOOKUP'!$A:$J,10,1))),"Not Applicable")</f>
        <v>Q2, FY22</v>
      </c>
    </row>
    <row r="3057" spans="1:14" x14ac:dyDescent="0.25">
      <c r="A3057" t="s">
        <v>30</v>
      </c>
      <c r="B3057" t="s">
        <v>189</v>
      </c>
      <c r="C3057" t="s">
        <v>32</v>
      </c>
      <c r="D3057" s="3">
        <v>44475</v>
      </c>
      <c r="E3057" t="s">
        <v>396</v>
      </c>
      <c r="F3057" t="s">
        <v>763</v>
      </c>
      <c r="G3057" t="s">
        <v>764</v>
      </c>
      <c r="H3057" t="s">
        <v>4</v>
      </c>
      <c r="I3057" t="s">
        <v>17</v>
      </c>
      <c r="J3057" s="3">
        <v>44839</v>
      </c>
      <c r="K3057" s="3">
        <v>44824</v>
      </c>
      <c r="M3057" s="8" t="str">
        <f>IFERROR(IF(I3057="Booked",VLOOKUP(K3057,'FIN CAL LOOKUP'!$A:$J,7,1),IF(I3057="Complete",VLOOKUP(J3057,'FIN CAL LOOKUP'!$A:$J,7,1),VLOOKUP(D3057,'FIN CAL LOOKUP'!$A:$J,7,1))),"Not Applicable")</f>
        <v>OCT, FY23</v>
      </c>
      <c r="N3057" s="8" t="str">
        <f>IFERROR(IF(I3057="Booked",VLOOKUP(K3057,'FIN CAL LOOKUP'!$A:$J,10,1),IF(I3057="Complete",VLOOKUP(J3057,'FIN CAL LOOKUP'!$A:$J,10,1),VLOOKUP(D3057,'FIN CAL LOOKUP'!$A:$J,10,1))),"Not Applicable")</f>
        <v>Q2, FY23</v>
      </c>
    </row>
    <row r="3058" spans="1:14" x14ac:dyDescent="0.25">
      <c r="A3058" t="s">
        <v>30</v>
      </c>
      <c r="B3058" t="s">
        <v>189</v>
      </c>
      <c r="C3058" t="s">
        <v>32</v>
      </c>
      <c r="D3058" s="3">
        <v>44475</v>
      </c>
      <c r="E3058" t="s">
        <v>396</v>
      </c>
      <c r="F3058" t="s">
        <v>763</v>
      </c>
      <c r="G3058" t="s">
        <v>764</v>
      </c>
      <c r="H3058" t="s">
        <v>7</v>
      </c>
      <c r="I3058" t="s">
        <v>17</v>
      </c>
      <c r="J3058" s="3">
        <v>44839</v>
      </c>
      <c r="K3058" s="3">
        <v>44824</v>
      </c>
      <c r="M3058" s="8" t="str">
        <f>IFERROR(IF(I3058="Booked",VLOOKUP(K3058,'FIN CAL LOOKUP'!$A:$J,7,1),IF(I3058="Complete",VLOOKUP(J3058,'FIN CAL LOOKUP'!$A:$J,7,1),VLOOKUP(D3058,'FIN CAL LOOKUP'!$A:$J,7,1))),"Not Applicable")</f>
        <v>OCT, FY23</v>
      </c>
      <c r="N3058" s="8" t="str">
        <f>IFERROR(IF(I3058="Booked",VLOOKUP(K3058,'FIN CAL LOOKUP'!$A:$J,10,1),IF(I3058="Complete",VLOOKUP(J3058,'FIN CAL LOOKUP'!$A:$J,10,1),VLOOKUP(D3058,'FIN CAL LOOKUP'!$A:$J,10,1))),"Not Applicable")</f>
        <v>Q2, FY23</v>
      </c>
    </row>
    <row r="3059" spans="1:14" x14ac:dyDescent="0.25">
      <c r="A3059" t="s">
        <v>30</v>
      </c>
      <c r="B3059" t="s">
        <v>189</v>
      </c>
      <c r="C3059" t="s">
        <v>32</v>
      </c>
      <c r="D3059" s="3">
        <v>44475</v>
      </c>
      <c r="E3059" t="s">
        <v>396</v>
      </c>
      <c r="F3059" t="s">
        <v>763</v>
      </c>
      <c r="G3059" t="s">
        <v>764</v>
      </c>
      <c r="H3059" t="s">
        <v>1366</v>
      </c>
      <c r="I3059" t="s">
        <v>17</v>
      </c>
      <c r="J3059" s="3">
        <v>45411</v>
      </c>
      <c r="K3059" s="3">
        <v>45351</v>
      </c>
      <c r="L3059" t="s">
        <v>1574</v>
      </c>
      <c r="M3059" s="8" t="str">
        <f>IFERROR(IF(I3059="Booked",VLOOKUP(K3059,'FIN CAL LOOKUP'!$A:$J,7,1),IF(I3059="Complete",VLOOKUP(J3059,'FIN CAL LOOKUP'!$A:$J,7,1),VLOOKUP(D3059,'FIN CAL LOOKUP'!$A:$J,7,1))),"Not Applicable")</f>
        <v>MAY, FY24</v>
      </c>
      <c r="N3059" s="8" t="str">
        <f>IFERROR(IF(I3059="Booked",VLOOKUP(K3059,'FIN CAL LOOKUP'!$A:$J,10,1),IF(I3059="Complete",VLOOKUP(J3059,'FIN CAL LOOKUP'!$A:$J,10,1),VLOOKUP(D3059,'FIN CAL LOOKUP'!$A:$J,10,1))),"Not Applicable")</f>
        <v>Q4, FY24</v>
      </c>
    </row>
    <row r="3060" spans="1:14" x14ac:dyDescent="0.25">
      <c r="A3060" t="s">
        <v>30</v>
      </c>
      <c r="B3060" t="s">
        <v>189</v>
      </c>
      <c r="C3060" t="s">
        <v>32</v>
      </c>
      <c r="D3060" s="3">
        <v>44475</v>
      </c>
      <c r="E3060" t="s">
        <v>396</v>
      </c>
      <c r="F3060" t="s">
        <v>763</v>
      </c>
      <c r="G3060" t="s">
        <v>764</v>
      </c>
      <c r="H3060" t="s">
        <v>1366</v>
      </c>
      <c r="I3060" t="s">
        <v>17</v>
      </c>
      <c r="J3060" s="3">
        <v>45755</v>
      </c>
      <c r="K3060" s="3">
        <v>45732</v>
      </c>
      <c r="M3060" s="8" t="str">
        <f>IFERROR(IF(I3060="Booked",VLOOKUP(K3060,'FIN CAL LOOKUP'!$A:$J,7,1),IF(I3060="Complete",VLOOKUP(J3060,'FIN CAL LOOKUP'!$A:$J,7,1),VLOOKUP(D3060,'FIN CAL LOOKUP'!$A:$J,7,1))),"Not Applicable")</f>
        <v>APR, FY25</v>
      </c>
      <c r="N3060" s="8" t="str">
        <f>IFERROR(IF(I3060="Booked",VLOOKUP(K3060,'FIN CAL LOOKUP'!$A:$J,10,1),IF(I3060="Complete",VLOOKUP(J3060,'FIN CAL LOOKUP'!$A:$J,10,1),VLOOKUP(D3060,'FIN CAL LOOKUP'!$A:$J,10,1))),"Not Applicable")</f>
        <v>Q4, FY25</v>
      </c>
    </row>
    <row r="3061" spans="1:14" x14ac:dyDescent="0.25">
      <c r="A3061" t="s">
        <v>30</v>
      </c>
      <c r="B3061" t="s">
        <v>189</v>
      </c>
      <c r="C3061" t="s">
        <v>32</v>
      </c>
      <c r="D3061" s="3">
        <v>44475</v>
      </c>
      <c r="E3061" t="s">
        <v>396</v>
      </c>
      <c r="F3061" t="s">
        <v>763</v>
      </c>
      <c r="G3061" t="s">
        <v>764</v>
      </c>
      <c r="H3061" t="s">
        <v>1367</v>
      </c>
      <c r="I3061" t="s">
        <v>17</v>
      </c>
      <c r="J3061" s="3">
        <v>45411</v>
      </c>
      <c r="K3061" s="3">
        <v>45351</v>
      </c>
      <c r="M3061" s="8" t="str">
        <f>IFERROR(IF(I3061="Booked",VLOOKUP(K3061,'FIN CAL LOOKUP'!$A:$J,7,1),IF(I3061="Complete",VLOOKUP(J3061,'FIN CAL LOOKUP'!$A:$J,7,1),VLOOKUP(D3061,'FIN CAL LOOKUP'!$A:$J,7,1))),"Not Applicable")</f>
        <v>MAY, FY24</v>
      </c>
      <c r="N3061" s="8" t="str">
        <f>IFERROR(IF(I3061="Booked",VLOOKUP(K3061,'FIN CAL LOOKUP'!$A:$J,10,1),IF(I3061="Complete",VLOOKUP(J3061,'FIN CAL LOOKUP'!$A:$J,10,1),VLOOKUP(D3061,'FIN CAL LOOKUP'!$A:$J,10,1))),"Not Applicable")</f>
        <v>Q4, FY24</v>
      </c>
    </row>
    <row r="3062" spans="1:14" x14ac:dyDescent="0.25">
      <c r="A3062" t="s">
        <v>30</v>
      </c>
      <c r="B3062" t="s">
        <v>189</v>
      </c>
      <c r="C3062" t="s">
        <v>32</v>
      </c>
      <c r="D3062" s="3">
        <v>44475</v>
      </c>
      <c r="E3062" t="s">
        <v>396</v>
      </c>
      <c r="F3062" t="s">
        <v>763</v>
      </c>
      <c r="G3062" t="s">
        <v>764</v>
      </c>
      <c r="H3062" t="s">
        <v>1367</v>
      </c>
      <c r="I3062" t="s">
        <v>17</v>
      </c>
      <c r="J3062" s="3">
        <v>45411</v>
      </c>
      <c r="K3062" s="3">
        <v>45411</v>
      </c>
      <c r="L3062" t="s">
        <v>1575</v>
      </c>
      <c r="M3062" s="8" t="str">
        <f>IFERROR(IF(I3062="Booked",VLOOKUP(K3062,'FIN CAL LOOKUP'!$A:$J,7,1),IF(I3062="Complete",VLOOKUP(J3062,'FIN CAL LOOKUP'!$A:$J,7,1),VLOOKUP(D3062,'FIN CAL LOOKUP'!$A:$J,7,1))),"Not Applicable")</f>
        <v>MAY, FY24</v>
      </c>
      <c r="N3062" s="8" t="str">
        <f>IFERROR(IF(I3062="Booked",VLOOKUP(K3062,'FIN CAL LOOKUP'!$A:$J,10,1),IF(I3062="Complete",VLOOKUP(J3062,'FIN CAL LOOKUP'!$A:$J,10,1),VLOOKUP(D3062,'FIN CAL LOOKUP'!$A:$J,10,1))),"Not Applicable")</f>
        <v>Q4, FY24</v>
      </c>
    </row>
    <row r="3063" spans="1:14" x14ac:dyDescent="0.25">
      <c r="A3063" t="s">
        <v>30</v>
      </c>
      <c r="B3063" t="s">
        <v>189</v>
      </c>
      <c r="C3063" t="s">
        <v>32</v>
      </c>
      <c r="D3063" s="3">
        <v>44475</v>
      </c>
      <c r="E3063" t="s">
        <v>396</v>
      </c>
      <c r="F3063" t="s">
        <v>763</v>
      </c>
      <c r="G3063" t="s">
        <v>764</v>
      </c>
      <c r="H3063" t="s">
        <v>1367</v>
      </c>
      <c r="I3063" t="s">
        <v>17</v>
      </c>
      <c r="J3063" s="3">
        <v>45755</v>
      </c>
      <c r="K3063" s="3">
        <v>45732</v>
      </c>
      <c r="M3063" s="8" t="str">
        <f>IFERROR(IF(I3063="Booked",VLOOKUP(K3063,'FIN CAL LOOKUP'!$A:$J,7,1),IF(I3063="Complete",VLOOKUP(J3063,'FIN CAL LOOKUP'!$A:$J,7,1),VLOOKUP(D3063,'FIN CAL LOOKUP'!$A:$J,7,1))),"Not Applicable")</f>
        <v>APR, FY25</v>
      </c>
      <c r="N3063" s="8" t="str">
        <f>IFERROR(IF(I3063="Booked",VLOOKUP(K3063,'FIN CAL LOOKUP'!$A:$J,10,1),IF(I3063="Complete",VLOOKUP(J3063,'FIN CAL LOOKUP'!$A:$J,10,1),VLOOKUP(D3063,'FIN CAL LOOKUP'!$A:$J,10,1))),"Not Applicable")</f>
        <v>Q4, FY25</v>
      </c>
    </row>
    <row r="3064" spans="1:14" x14ac:dyDescent="0.25">
      <c r="A3064" t="s">
        <v>30</v>
      </c>
      <c r="B3064" t="s">
        <v>189</v>
      </c>
      <c r="C3064" t="s">
        <v>32</v>
      </c>
      <c r="D3064" s="3">
        <v>44475</v>
      </c>
      <c r="E3064" t="s">
        <v>396</v>
      </c>
      <c r="F3064" t="s">
        <v>763</v>
      </c>
      <c r="G3064" t="s">
        <v>764</v>
      </c>
      <c r="H3064" t="s">
        <v>1368</v>
      </c>
      <c r="I3064" t="s">
        <v>17</v>
      </c>
      <c r="J3064" s="3">
        <v>45411</v>
      </c>
      <c r="K3064" s="3">
        <v>45351</v>
      </c>
      <c r="L3064" t="s">
        <v>1576</v>
      </c>
      <c r="M3064" s="8" t="str">
        <f>IFERROR(IF(I3064="Booked",VLOOKUP(K3064,'FIN CAL LOOKUP'!$A:$J,7,1),IF(I3064="Complete",VLOOKUP(J3064,'FIN CAL LOOKUP'!$A:$J,7,1),VLOOKUP(D3064,'FIN CAL LOOKUP'!$A:$J,7,1))),"Not Applicable")</f>
        <v>MAY, FY24</v>
      </c>
      <c r="N3064" s="8" t="str">
        <f>IFERROR(IF(I3064="Booked",VLOOKUP(K3064,'FIN CAL LOOKUP'!$A:$J,10,1),IF(I3064="Complete",VLOOKUP(J3064,'FIN CAL LOOKUP'!$A:$J,10,1),VLOOKUP(D3064,'FIN CAL LOOKUP'!$A:$J,10,1))),"Not Applicable")</f>
        <v>Q4, FY24</v>
      </c>
    </row>
    <row r="3065" spans="1:14" x14ac:dyDescent="0.25">
      <c r="A3065" t="s">
        <v>30</v>
      </c>
      <c r="B3065" t="s">
        <v>189</v>
      </c>
      <c r="C3065" t="s">
        <v>32</v>
      </c>
      <c r="D3065" s="3">
        <v>44475</v>
      </c>
      <c r="E3065" t="s">
        <v>396</v>
      </c>
      <c r="F3065" t="s">
        <v>763</v>
      </c>
      <c r="G3065" t="s">
        <v>764</v>
      </c>
      <c r="H3065" t="s">
        <v>1368</v>
      </c>
      <c r="I3065" t="s">
        <v>17</v>
      </c>
      <c r="J3065" s="3">
        <v>45755</v>
      </c>
      <c r="K3065" s="3">
        <v>45732</v>
      </c>
      <c r="M3065" s="8" t="str">
        <f>IFERROR(IF(I3065="Booked",VLOOKUP(K3065,'FIN CAL LOOKUP'!$A:$J,7,1),IF(I3065="Complete",VLOOKUP(J3065,'FIN CAL LOOKUP'!$A:$J,7,1),VLOOKUP(D3065,'FIN CAL LOOKUP'!$A:$J,7,1))),"Not Applicable")</f>
        <v>APR, FY25</v>
      </c>
      <c r="N3065" s="8" t="str">
        <f>IFERROR(IF(I3065="Booked",VLOOKUP(K3065,'FIN CAL LOOKUP'!$A:$J,10,1),IF(I3065="Complete",VLOOKUP(J3065,'FIN CAL LOOKUP'!$A:$J,10,1),VLOOKUP(D3065,'FIN CAL LOOKUP'!$A:$J,10,1))),"Not Applicable")</f>
        <v>Q4, FY25</v>
      </c>
    </row>
    <row r="3066" spans="1:14" x14ac:dyDescent="0.25">
      <c r="A3066" t="s">
        <v>30</v>
      </c>
      <c r="B3066" t="s">
        <v>189</v>
      </c>
      <c r="C3066" t="s">
        <v>32</v>
      </c>
      <c r="D3066" s="3">
        <v>44475</v>
      </c>
      <c r="E3066" t="s">
        <v>396</v>
      </c>
      <c r="F3066" t="s">
        <v>763</v>
      </c>
      <c r="G3066" t="s">
        <v>764</v>
      </c>
      <c r="H3066" t="s">
        <v>1369</v>
      </c>
      <c r="I3066" t="s">
        <v>17</v>
      </c>
      <c r="J3066" s="3">
        <v>45411</v>
      </c>
      <c r="K3066" s="3">
        <v>45351</v>
      </c>
      <c r="L3066" t="s">
        <v>1577</v>
      </c>
      <c r="M3066" s="8" t="str">
        <f>IFERROR(IF(I3066="Booked",VLOOKUP(K3066,'FIN CAL LOOKUP'!$A:$J,7,1),IF(I3066="Complete",VLOOKUP(J3066,'FIN CAL LOOKUP'!$A:$J,7,1),VLOOKUP(D3066,'FIN CAL LOOKUP'!$A:$J,7,1))),"Not Applicable")</f>
        <v>MAY, FY24</v>
      </c>
      <c r="N3066" s="8" t="str">
        <f>IFERROR(IF(I3066="Booked",VLOOKUP(K3066,'FIN CAL LOOKUP'!$A:$J,10,1),IF(I3066="Complete",VLOOKUP(J3066,'FIN CAL LOOKUP'!$A:$J,10,1),VLOOKUP(D3066,'FIN CAL LOOKUP'!$A:$J,10,1))),"Not Applicable")</f>
        <v>Q4, FY24</v>
      </c>
    </row>
    <row r="3067" spans="1:14" x14ac:dyDescent="0.25">
      <c r="A3067" t="s">
        <v>30</v>
      </c>
      <c r="B3067" t="s">
        <v>189</v>
      </c>
      <c r="C3067" t="s">
        <v>32</v>
      </c>
      <c r="D3067" s="3">
        <v>44475</v>
      </c>
      <c r="E3067" t="s">
        <v>396</v>
      </c>
      <c r="F3067" t="s">
        <v>763</v>
      </c>
      <c r="G3067" t="s">
        <v>764</v>
      </c>
      <c r="H3067" t="s">
        <v>1369</v>
      </c>
      <c r="I3067" t="s">
        <v>17</v>
      </c>
      <c r="J3067" s="3">
        <v>45755</v>
      </c>
      <c r="K3067" s="3">
        <v>45732</v>
      </c>
      <c r="M3067" s="8" t="str">
        <f>IFERROR(IF(I3067="Booked",VLOOKUP(K3067,'FIN CAL LOOKUP'!$A:$J,7,1),IF(I3067="Complete",VLOOKUP(J3067,'FIN CAL LOOKUP'!$A:$J,7,1),VLOOKUP(D3067,'FIN CAL LOOKUP'!$A:$J,7,1))),"Not Applicable")</f>
        <v>APR, FY25</v>
      </c>
      <c r="N3067" s="8" t="str">
        <f>IFERROR(IF(I3067="Booked",VLOOKUP(K3067,'FIN CAL LOOKUP'!$A:$J,10,1),IF(I3067="Complete",VLOOKUP(J3067,'FIN CAL LOOKUP'!$A:$J,10,1),VLOOKUP(D3067,'FIN CAL LOOKUP'!$A:$J,10,1))),"Not Applicable")</f>
        <v>Q4, FY25</v>
      </c>
    </row>
    <row r="3068" spans="1:14" x14ac:dyDescent="0.25">
      <c r="A3068" t="s">
        <v>30</v>
      </c>
      <c r="B3068" t="s">
        <v>189</v>
      </c>
      <c r="C3068" t="s">
        <v>32</v>
      </c>
      <c r="D3068" s="3">
        <v>44475</v>
      </c>
      <c r="E3068" t="s">
        <v>396</v>
      </c>
      <c r="F3068" t="s">
        <v>763</v>
      </c>
      <c r="G3068" t="s">
        <v>764</v>
      </c>
      <c r="H3068" t="s">
        <v>1370</v>
      </c>
      <c r="I3068" t="s">
        <v>17</v>
      </c>
      <c r="J3068" s="3">
        <v>45411</v>
      </c>
      <c r="K3068" s="3">
        <v>45351</v>
      </c>
      <c r="L3068" t="s">
        <v>1578</v>
      </c>
      <c r="M3068" s="8" t="str">
        <f>IFERROR(IF(I3068="Booked",VLOOKUP(K3068,'FIN CAL LOOKUP'!$A:$J,7,1),IF(I3068="Complete",VLOOKUP(J3068,'FIN CAL LOOKUP'!$A:$J,7,1),VLOOKUP(D3068,'FIN CAL LOOKUP'!$A:$J,7,1))),"Not Applicable")</f>
        <v>MAY, FY24</v>
      </c>
      <c r="N3068" s="8" t="str">
        <f>IFERROR(IF(I3068="Booked",VLOOKUP(K3068,'FIN CAL LOOKUP'!$A:$J,10,1),IF(I3068="Complete",VLOOKUP(J3068,'FIN CAL LOOKUP'!$A:$J,10,1),VLOOKUP(D3068,'FIN CAL LOOKUP'!$A:$J,10,1))),"Not Applicable")</f>
        <v>Q4, FY24</v>
      </c>
    </row>
    <row r="3069" spans="1:14" x14ac:dyDescent="0.25">
      <c r="A3069" t="s">
        <v>30</v>
      </c>
      <c r="B3069" t="s">
        <v>189</v>
      </c>
      <c r="C3069" t="s">
        <v>32</v>
      </c>
      <c r="D3069" s="3">
        <v>44475</v>
      </c>
      <c r="E3069" t="s">
        <v>396</v>
      </c>
      <c r="F3069" t="s">
        <v>763</v>
      </c>
      <c r="G3069" t="s">
        <v>764</v>
      </c>
      <c r="H3069" t="s">
        <v>1370</v>
      </c>
      <c r="I3069" t="s">
        <v>17</v>
      </c>
      <c r="J3069" s="3">
        <v>45755</v>
      </c>
      <c r="K3069" s="3">
        <v>45732</v>
      </c>
      <c r="M3069" s="8" t="str">
        <f>IFERROR(IF(I3069="Booked",VLOOKUP(K3069,'FIN CAL LOOKUP'!$A:$J,7,1),IF(I3069="Complete",VLOOKUP(J3069,'FIN CAL LOOKUP'!$A:$J,7,1),VLOOKUP(D3069,'FIN CAL LOOKUP'!$A:$J,7,1))),"Not Applicable")</f>
        <v>APR, FY25</v>
      </c>
      <c r="N3069" s="8" t="str">
        <f>IFERROR(IF(I3069="Booked",VLOOKUP(K3069,'FIN CAL LOOKUP'!$A:$J,10,1),IF(I3069="Complete",VLOOKUP(J3069,'FIN CAL LOOKUP'!$A:$J,10,1),VLOOKUP(D3069,'FIN CAL LOOKUP'!$A:$J,10,1))),"Not Applicable")</f>
        <v>Q4, FY25</v>
      </c>
    </row>
    <row r="3070" spans="1:14" x14ac:dyDescent="0.25">
      <c r="A3070" t="s">
        <v>30</v>
      </c>
      <c r="B3070" t="s">
        <v>189</v>
      </c>
      <c r="C3070" t="s">
        <v>32</v>
      </c>
      <c r="D3070" s="3">
        <v>44475</v>
      </c>
      <c r="E3070" t="s">
        <v>396</v>
      </c>
      <c r="F3070" t="s">
        <v>763</v>
      </c>
      <c r="G3070" t="s">
        <v>764</v>
      </c>
      <c r="H3070" t="s">
        <v>8</v>
      </c>
      <c r="I3070" t="s">
        <v>17</v>
      </c>
      <c r="J3070" s="3">
        <v>44649</v>
      </c>
      <c r="K3070" s="3">
        <v>44635</v>
      </c>
      <c r="M3070" s="8" t="str">
        <f>IFERROR(IF(I3070="Booked",VLOOKUP(K3070,'FIN CAL LOOKUP'!$A:$J,7,1),IF(I3070="Complete",VLOOKUP(J3070,'FIN CAL LOOKUP'!$A:$J,7,1),VLOOKUP(D3070,'FIN CAL LOOKUP'!$A:$J,7,1))),"Not Applicable")</f>
        <v>APR, FY22</v>
      </c>
      <c r="N3070" s="8" t="str">
        <f>IFERROR(IF(I3070="Booked",VLOOKUP(K3070,'FIN CAL LOOKUP'!$A:$J,10,1),IF(I3070="Complete",VLOOKUP(J3070,'FIN CAL LOOKUP'!$A:$J,10,1),VLOOKUP(D3070,'FIN CAL LOOKUP'!$A:$J,10,1))),"Not Applicable")</f>
        <v>Q4, FY22</v>
      </c>
    </row>
    <row r="3071" spans="1:14" x14ac:dyDescent="0.25">
      <c r="A3071" t="s">
        <v>30</v>
      </c>
      <c r="B3071" t="s">
        <v>189</v>
      </c>
      <c r="C3071" t="s">
        <v>32</v>
      </c>
      <c r="D3071" s="3">
        <v>44475</v>
      </c>
      <c r="E3071" t="s">
        <v>396</v>
      </c>
      <c r="F3071" t="s">
        <v>763</v>
      </c>
      <c r="G3071" t="s">
        <v>764</v>
      </c>
      <c r="H3071" t="s">
        <v>9</v>
      </c>
      <c r="I3071" t="s">
        <v>17</v>
      </c>
      <c r="J3071" s="3">
        <v>44806</v>
      </c>
      <c r="K3071" s="3">
        <v>44735</v>
      </c>
      <c r="M3071" s="8" t="str">
        <f>IFERROR(IF(I3071="Booked",VLOOKUP(K3071,'FIN CAL LOOKUP'!$A:$J,7,1),IF(I3071="Complete",VLOOKUP(J3071,'FIN CAL LOOKUP'!$A:$J,7,1),VLOOKUP(D3071,'FIN CAL LOOKUP'!$A:$J,7,1))),"Not Applicable")</f>
        <v>SEP, FY23</v>
      </c>
      <c r="N3071" s="8" t="str">
        <f>IFERROR(IF(I3071="Booked",VLOOKUP(K3071,'FIN CAL LOOKUP'!$A:$J,10,1),IF(I3071="Complete",VLOOKUP(J3071,'FIN CAL LOOKUP'!$A:$J,10,1),VLOOKUP(D3071,'FIN CAL LOOKUP'!$A:$J,10,1))),"Not Applicable")</f>
        <v>Q1, FY23</v>
      </c>
    </row>
    <row r="3072" spans="1:14" x14ac:dyDescent="0.25">
      <c r="A3072" t="s">
        <v>30</v>
      </c>
      <c r="B3072" t="s">
        <v>189</v>
      </c>
      <c r="C3072" t="s">
        <v>32</v>
      </c>
      <c r="D3072" s="3">
        <v>44475</v>
      </c>
      <c r="E3072" t="s">
        <v>396</v>
      </c>
      <c r="F3072" t="s">
        <v>763</v>
      </c>
      <c r="G3072" t="s">
        <v>764</v>
      </c>
      <c r="H3072" t="s">
        <v>10</v>
      </c>
      <c r="I3072" t="s">
        <v>17</v>
      </c>
      <c r="J3072" s="3">
        <v>44491</v>
      </c>
      <c r="K3072" s="3">
        <v>44470</v>
      </c>
      <c r="L3072" t="s">
        <v>765</v>
      </c>
      <c r="M3072" s="8" t="str">
        <f>IFERROR(IF(I3072="Booked",VLOOKUP(K3072,'FIN CAL LOOKUP'!$A:$J,7,1),IF(I3072="Complete",VLOOKUP(J3072,'FIN CAL LOOKUP'!$A:$J,7,1),VLOOKUP(D3072,'FIN CAL LOOKUP'!$A:$J,7,1))),"Not Applicable")</f>
        <v>OCT, FY22</v>
      </c>
      <c r="N3072" s="8" t="str">
        <f>IFERROR(IF(I3072="Booked",VLOOKUP(K3072,'FIN CAL LOOKUP'!$A:$J,10,1),IF(I3072="Complete",VLOOKUP(J3072,'FIN CAL LOOKUP'!$A:$J,10,1),VLOOKUP(D3072,'FIN CAL LOOKUP'!$A:$J,10,1))),"Not Applicable")</f>
        <v>Q2, FY22</v>
      </c>
    </row>
    <row r="3073" spans="1:14" x14ac:dyDescent="0.25">
      <c r="A3073" t="s">
        <v>30</v>
      </c>
      <c r="B3073" t="s">
        <v>189</v>
      </c>
      <c r="C3073" t="s">
        <v>32</v>
      </c>
      <c r="D3073" s="3">
        <v>44475</v>
      </c>
      <c r="E3073" t="s">
        <v>396</v>
      </c>
      <c r="F3073" t="s">
        <v>763</v>
      </c>
      <c r="G3073" t="s">
        <v>764</v>
      </c>
      <c r="H3073" t="s">
        <v>11</v>
      </c>
      <c r="I3073" t="s">
        <v>17</v>
      </c>
      <c r="J3073" s="3">
        <v>44539</v>
      </c>
      <c r="K3073" s="3">
        <v>44470</v>
      </c>
      <c r="L3073" t="s">
        <v>766</v>
      </c>
      <c r="M3073" s="8" t="str">
        <f>IFERROR(IF(I3073="Booked",VLOOKUP(K3073,'FIN CAL LOOKUP'!$A:$J,7,1),IF(I3073="Complete",VLOOKUP(J3073,'FIN CAL LOOKUP'!$A:$J,7,1),VLOOKUP(D3073,'FIN CAL LOOKUP'!$A:$J,7,1))),"Not Applicable")</f>
        <v>DEC, FY22</v>
      </c>
      <c r="N3073" s="8" t="str">
        <f>IFERROR(IF(I3073="Booked",VLOOKUP(K3073,'FIN CAL LOOKUP'!$A:$J,10,1),IF(I3073="Complete",VLOOKUP(J3073,'FIN CAL LOOKUP'!$A:$J,10,1),VLOOKUP(D3073,'FIN CAL LOOKUP'!$A:$J,10,1))),"Not Applicable")</f>
        <v>Q2, FY22</v>
      </c>
    </row>
    <row r="3074" spans="1:14" x14ac:dyDescent="0.25">
      <c r="A3074" t="s">
        <v>329</v>
      </c>
      <c r="B3074" t="s">
        <v>330</v>
      </c>
      <c r="C3074" t="s">
        <v>3</v>
      </c>
      <c r="D3074" s="3">
        <v>44473</v>
      </c>
      <c r="E3074" t="s">
        <v>767</v>
      </c>
      <c r="F3074" t="s">
        <v>768</v>
      </c>
      <c r="G3074" t="s">
        <v>1579</v>
      </c>
      <c r="H3074" t="s">
        <v>4</v>
      </c>
      <c r="I3074" t="s">
        <v>17</v>
      </c>
      <c r="J3074" s="3">
        <v>44825</v>
      </c>
      <c r="K3074" s="3">
        <v>44824</v>
      </c>
      <c r="M3074" s="8" t="str">
        <f>IFERROR(IF(I3074="Booked",VLOOKUP(K3074,'FIN CAL LOOKUP'!$A:$J,7,1),IF(I3074="Complete",VLOOKUP(J3074,'FIN CAL LOOKUP'!$A:$J,7,1),VLOOKUP(D3074,'FIN CAL LOOKUP'!$A:$J,7,1))),"Not Applicable")</f>
        <v>SEP, FY23</v>
      </c>
      <c r="N3074" s="8" t="str">
        <f>IFERROR(IF(I3074="Booked",VLOOKUP(K3074,'FIN CAL LOOKUP'!$A:$J,10,1),IF(I3074="Complete",VLOOKUP(J3074,'FIN CAL LOOKUP'!$A:$J,10,1),VLOOKUP(D3074,'FIN CAL LOOKUP'!$A:$J,10,1))),"Not Applicable")</f>
        <v>Q1, FY23</v>
      </c>
    </row>
    <row r="3075" spans="1:14" x14ac:dyDescent="0.25">
      <c r="A3075" t="s">
        <v>329</v>
      </c>
      <c r="B3075" t="s">
        <v>330</v>
      </c>
      <c r="C3075" t="s">
        <v>3</v>
      </c>
      <c r="D3075" s="3">
        <v>44473</v>
      </c>
      <c r="E3075" t="s">
        <v>767</v>
      </c>
      <c r="F3075" t="s">
        <v>768</v>
      </c>
      <c r="G3075" t="s">
        <v>1579</v>
      </c>
      <c r="H3075" t="s">
        <v>7</v>
      </c>
      <c r="I3075" t="s">
        <v>17</v>
      </c>
      <c r="J3075" s="3">
        <v>44825</v>
      </c>
      <c r="K3075" s="3">
        <v>44824</v>
      </c>
      <c r="M3075" s="8" t="str">
        <f>IFERROR(IF(I3075="Booked",VLOOKUP(K3075,'FIN CAL LOOKUP'!$A:$J,7,1),IF(I3075="Complete",VLOOKUP(J3075,'FIN CAL LOOKUP'!$A:$J,7,1),VLOOKUP(D3075,'FIN CAL LOOKUP'!$A:$J,7,1))),"Not Applicable")</f>
        <v>SEP, FY23</v>
      </c>
      <c r="N3075" s="8" t="str">
        <f>IFERROR(IF(I3075="Booked",VLOOKUP(K3075,'FIN CAL LOOKUP'!$A:$J,10,1),IF(I3075="Complete",VLOOKUP(J3075,'FIN CAL LOOKUP'!$A:$J,10,1),VLOOKUP(D3075,'FIN CAL LOOKUP'!$A:$J,10,1))),"Not Applicable")</f>
        <v>Q1, FY23</v>
      </c>
    </row>
    <row r="3076" spans="1:14" x14ac:dyDescent="0.25">
      <c r="A3076" t="s">
        <v>329</v>
      </c>
      <c r="B3076" t="s">
        <v>330</v>
      </c>
      <c r="C3076" t="s">
        <v>3</v>
      </c>
      <c r="D3076" s="3">
        <v>44473</v>
      </c>
      <c r="E3076" t="s">
        <v>767</v>
      </c>
      <c r="F3076" t="s">
        <v>768</v>
      </c>
      <c r="G3076" t="s">
        <v>1579</v>
      </c>
      <c r="H3076" t="s">
        <v>1366</v>
      </c>
      <c r="I3076" t="s">
        <v>17</v>
      </c>
      <c r="J3076" s="3">
        <v>45755</v>
      </c>
      <c r="K3076" s="3">
        <v>45400</v>
      </c>
      <c r="M3076" s="8" t="str">
        <f>IFERROR(IF(I3076="Booked",VLOOKUP(K3076,'FIN CAL LOOKUP'!$A:$J,7,1),IF(I3076="Complete",VLOOKUP(J3076,'FIN CAL LOOKUP'!$A:$J,7,1),VLOOKUP(D3076,'FIN CAL LOOKUP'!$A:$J,7,1))),"Not Applicable")</f>
        <v>APR, FY25</v>
      </c>
      <c r="N3076" s="8" t="str">
        <f>IFERROR(IF(I3076="Booked",VLOOKUP(K3076,'FIN CAL LOOKUP'!$A:$J,10,1),IF(I3076="Complete",VLOOKUP(J3076,'FIN CAL LOOKUP'!$A:$J,10,1),VLOOKUP(D3076,'FIN CAL LOOKUP'!$A:$J,10,1))),"Not Applicable")</f>
        <v>Q4, FY25</v>
      </c>
    </row>
    <row r="3077" spans="1:14" x14ac:dyDescent="0.25">
      <c r="A3077" t="s">
        <v>329</v>
      </c>
      <c r="B3077" t="s">
        <v>330</v>
      </c>
      <c r="C3077" t="s">
        <v>3</v>
      </c>
      <c r="D3077" s="3">
        <v>44473</v>
      </c>
      <c r="E3077" t="s">
        <v>767</v>
      </c>
      <c r="F3077" t="s">
        <v>768</v>
      </c>
      <c r="G3077" t="s">
        <v>1579</v>
      </c>
      <c r="H3077" t="s">
        <v>1367</v>
      </c>
      <c r="I3077" t="s">
        <v>17</v>
      </c>
      <c r="J3077" s="3">
        <v>45751</v>
      </c>
      <c r="K3077" s="3">
        <v>45400</v>
      </c>
      <c r="M3077" s="8" t="str">
        <f>IFERROR(IF(I3077="Booked",VLOOKUP(K3077,'FIN CAL LOOKUP'!$A:$J,7,1),IF(I3077="Complete",VLOOKUP(J3077,'FIN CAL LOOKUP'!$A:$J,7,1),VLOOKUP(D3077,'FIN CAL LOOKUP'!$A:$J,7,1))),"Not Applicable")</f>
        <v>APR, FY25</v>
      </c>
      <c r="N3077" s="8" t="str">
        <f>IFERROR(IF(I3077="Booked",VLOOKUP(K3077,'FIN CAL LOOKUP'!$A:$J,10,1),IF(I3077="Complete",VLOOKUP(J3077,'FIN CAL LOOKUP'!$A:$J,10,1),VLOOKUP(D3077,'FIN CAL LOOKUP'!$A:$J,10,1))),"Not Applicable")</f>
        <v>Q4, FY25</v>
      </c>
    </row>
    <row r="3078" spans="1:14" x14ac:dyDescent="0.25">
      <c r="A3078" t="s">
        <v>329</v>
      </c>
      <c r="B3078" t="s">
        <v>330</v>
      </c>
      <c r="C3078" t="s">
        <v>3</v>
      </c>
      <c r="D3078" s="3">
        <v>44473</v>
      </c>
      <c r="E3078" t="s">
        <v>767</v>
      </c>
      <c r="F3078" t="s">
        <v>768</v>
      </c>
      <c r="G3078" t="s">
        <v>1579</v>
      </c>
      <c r="H3078" t="s">
        <v>1368</v>
      </c>
      <c r="I3078" t="s">
        <v>17</v>
      </c>
      <c r="J3078" s="3">
        <v>45415</v>
      </c>
      <c r="K3078" s="3">
        <v>45400</v>
      </c>
      <c r="M3078" s="8" t="str">
        <f>IFERROR(IF(I3078="Booked",VLOOKUP(K3078,'FIN CAL LOOKUP'!$A:$J,7,1),IF(I3078="Complete",VLOOKUP(J3078,'FIN CAL LOOKUP'!$A:$J,7,1),VLOOKUP(D3078,'FIN CAL LOOKUP'!$A:$J,7,1))),"Not Applicable")</f>
        <v>MAY, FY24</v>
      </c>
      <c r="N3078" s="8" t="str">
        <f>IFERROR(IF(I3078="Booked",VLOOKUP(K3078,'FIN CAL LOOKUP'!$A:$J,10,1),IF(I3078="Complete",VLOOKUP(J3078,'FIN CAL LOOKUP'!$A:$J,10,1),VLOOKUP(D3078,'FIN CAL LOOKUP'!$A:$J,10,1))),"Not Applicable")</f>
        <v>Q4, FY24</v>
      </c>
    </row>
    <row r="3079" spans="1:14" x14ac:dyDescent="0.25">
      <c r="A3079" t="s">
        <v>329</v>
      </c>
      <c r="B3079" t="s">
        <v>330</v>
      </c>
      <c r="C3079" t="s">
        <v>3</v>
      </c>
      <c r="D3079" s="3">
        <v>44473</v>
      </c>
      <c r="E3079" t="s">
        <v>767</v>
      </c>
      <c r="F3079" t="s">
        <v>768</v>
      </c>
      <c r="G3079" t="s">
        <v>1579</v>
      </c>
      <c r="H3079" t="s">
        <v>1368</v>
      </c>
      <c r="I3079" t="s">
        <v>17</v>
      </c>
      <c r="J3079" s="3">
        <v>45762</v>
      </c>
      <c r="K3079" s="3">
        <v>45736</v>
      </c>
      <c r="M3079" s="8" t="str">
        <f>IFERROR(IF(I3079="Booked",VLOOKUP(K3079,'FIN CAL LOOKUP'!$A:$J,7,1),IF(I3079="Complete",VLOOKUP(J3079,'FIN CAL LOOKUP'!$A:$J,7,1),VLOOKUP(D3079,'FIN CAL LOOKUP'!$A:$J,7,1))),"Not Applicable")</f>
        <v>APR, FY25</v>
      </c>
      <c r="N3079" s="8" t="str">
        <f>IFERROR(IF(I3079="Booked",VLOOKUP(K3079,'FIN CAL LOOKUP'!$A:$J,10,1),IF(I3079="Complete",VLOOKUP(J3079,'FIN CAL LOOKUP'!$A:$J,10,1),VLOOKUP(D3079,'FIN CAL LOOKUP'!$A:$J,10,1))),"Not Applicable")</f>
        <v>Q4, FY25</v>
      </c>
    </row>
    <row r="3080" spans="1:14" x14ac:dyDescent="0.25">
      <c r="A3080" t="s">
        <v>329</v>
      </c>
      <c r="B3080" t="s">
        <v>330</v>
      </c>
      <c r="C3080" t="s">
        <v>3</v>
      </c>
      <c r="D3080" s="3">
        <v>44473</v>
      </c>
      <c r="E3080" t="s">
        <v>767</v>
      </c>
      <c r="F3080" t="s">
        <v>768</v>
      </c>
      <c r="G3080" t="s">
        <v>1579</v>
      </c>
      <c r="H3080" t="s">
        <v>1369</v>
      </c>
      <c r="I3080" t="s">
        <v>17</v>
      </c>
      <c r="J3080" s="3">
        <v>45755</v>
      </c>
      <c r="K3080" s="3">
        <v>45400</v>
      </c>
      <c r="M3080" s="8" t="str">
        <f>IFERROR(IF(I3080="Booked",VLOOKUP(K3080,'FIN CAL LOOKUP'!$A:$J,7,1),IF(I3080="Complete",VLOOKUP(J3080,'FIN CAL LOOKUP'!$A:$J,7,1),VLOOKUP(D3080,'FIN CAL LOOKUP'!$A:$J,7,1))),"Not Applicable")</f>
        <v>APR, FY25</v>
      </c>
      <c r="N3080" s="8" t="str">
        <f>IFERROR(IF(I3080="Booked",VLOOKUP(K3080,'FIN CAL LOOKUP'!$A:$J,10,1),IF(I3080="Complete",VLOOKUP(J3080,'FIN CAL LOOKUP'!$A:$J,10,1),VLOOKUP(D3080,'FIN CAL LOOKUP'!$A:$J,10,1))),"Not Applicable")</f>
        <v>Q4, FY25</v>
      </c>
    </row>
    <row r="3081" spans="1:14" x14ac:dyDescent="0.25">
      <c r="A3081" t="s">
        <v>329</v>
      </c>
      <c r="B3081" t="s">
        <v>330</v>
      </c>
      <c r="C3081" t="s">
        <v>3</v>
      </c>
      <c r="D3081" s="3">
        <v>44473</v>
      </c>
      <c r="E3081" t="s">
        <v>767</v>
      </c>
      <c r="F3081" t="s">
        <v>768</v>
      </c>
      <c r="G3081" t="s">
        <v>1579</v>
      </c>
      <c r="H3081" t="s">
        <v>1370</v>
      </c>
      <c r="I3081" t="s">
        <v>17</v>
      </c>
      <c r="J3081" s="3">
        <v>45755</v>
      </c>
      <c r="K3081" s="3">
        <v>45400</v>
      </c>
      <c r="M3081" s="8" t="str">
        <f>IFERROR(IF(I3081="Booked",VLOOKUP(K3081,'FIN CAL LOOKUP'!$A:$J,7,1),IF(I3081="Complete",VLOOKUP(J3081,'FIN CAL LOOKUP'!$A:$J,7,1),VLOOKUP(D3081,'FIN CAL LOOKUP'!$A:$J,7,1))),"Not Applicable")</f>
        <v>APR, FY25</v>
      </c>
      <c r="N3081" s="8" t="str">
        <f>IFERROR(IF(I3081="Booked",VLOOKUP(K3081,'FIN CAL LOOKUP'!$A:$J,10,1),IF(I3081="Complete",VLOOKUP(J3081,'FIN CAL LOOKUP'!$A:$J,10,1),VLOOKUP(D3081,'FIN CAL LOOKUP'!$A:$J,10,1))),"Not Applicable")</f>
        <v>Q4, FY25</v>
      </c>
    </row>
    <row r="3082" spans="1:14" x14ac:dyDescent="0.25">
      <c r="A3082" t="s">
        <v>329</v>
      </c>
      <c r="B3082" t="s">
        <v>330</v>
      </c>
      <c r="C3082" t="s">
        <v>3</v>
      </c>
      <c r="D3082" s="3">
        <v>44473</v>
      </c>
      <c r="E3082" t="s">
        <v>767</v>
      </c>
      <c r="F3082" t="s">
        <v>768</v>
      </c>
      <c r="G3082" t="s">
        <v>1579</v>
      </c>
      <c r="H3082" t="s">
        <v>8</v>
      </c>
      <c r="I3082" t="s">
        <v>17</v>
      </c>
      <c r="J3082" s="3">
        <v>44643</v>
      </c>
      <c r="K3082" s="3">
        <v>44635</v>
      </c>
      <c r="M3082" s="8" t="str">
        <f>IFERROR(IF(I3082="Booked",VLOOKUP(K3082,'FIN CAL LOOKUP'!$A:$J,7,1),IF(I3082="Complete",VLOOKUP(J3082,'FIN CAL LOOKUP'!$A:$J,7,1),VLOOKUP(D3082,'FIN CAL LOOKUP'!$A:$J,7,1))),"Not Applicable")</f>
        <v>MAR, FY22</v>
      </c>
      <c r="N3082" s="8" t="str">
        <f>IFERROR(IF(I3082="Booked",VLOOKUP(K3082,'FIN CAL LOOKUP'!$A:$J,10,1),IF(I3082="Complete",VLOOKUP(J3082,'FIN CAL LOOKUP'!$A:$J,10,1),VLOOKUP(D3082,'FIN CAL LOOKUP'!$A:$J,10,1))),"Not Applicable")</f>
        <v>Q3, FY22</v>
      </c>
    </row>
    <row r="3083" spans="1:14" x14ac:dyDescent="0.25">
      <c r="A3083" t="s">
        <v>329</v>
      </c>
      <c r="B3083" t="s">
        <v>330</v>
      </c>
      <c r="C3083" t="s">
        <v>3</v>
      </c>
      <c r="D3083" s="3">
        <v>44473</v>
      </c>
      <c r="E3083" t="s">
        <v>767</v>
      </c>
      <c r="F3083" t="s">
        <v>768</v>
      </c>
      <c r="G3083" t="s">
        <v>1579</v>
      </c>
      <c r="H3083" t="s">
        <v>9</v>
      </c>
      <c r="I3083" t="s">
        <v>17</v>
      </c>
      <c r="J3083" s="3">
        <v>45082</v>
      </c>
      <c r="K3083" s="3">
        <v>45057</v>
      </c>
      <c r="M3083" s="8" t="str">
        <f>IFERROR(IF(I3083="Booked",VLOOKUP(K3083,'FIN CAL LOOKUP'!$A:$J,7,1),IF(I3083="Complete",VLOOKUP(J3083,'FIN CAL LOOKUP'!$A:$J,7,1),VLOOKUP(D3083,'FIN CAL LOOKUP'!$A:$J,7,1))),"Not Applicable")</f>
        <v>JUN, FY23</v>
      </c>
      <c r="N3083" s="8" t="str">
        <f>IFERROR(IF(I3083="Booked",VLOOKUP(K3083,'FIN CAL LOOKUP'!$A:$J,10,1),IF(I3083="Complete",VLOOKUP(J3083,'FIN CAL LOOKUP'!$A:$J,10,1),VLOOKUP(D3083,'FIN CAL LOOKUP'!$A:$J,10,1))),"Not Applicable")</f>
        <v>Q4, FY23</v>
      </c>
    </row>
    <row r="3084" spans="1:14" x14ac:dyDescent="0.25">
      <c r="A3084" t="s">
        <v>329</v>
      </c>
      <c r="B3084" t="s">
        <v>330</v>
      </c>
      <c r="C3084" t="s">
        <v>3</v>
      </c>
      <c r="D3084" s="3">
        <v>44473</v>
      </c>
      <c r="E3084" t="s">
        <v>767</v>
      </c>
      <c r="F3084" t="s">
        <v>768</v>
      </c>
      <c r="G3084" t="s">
        <v>1579</v>
      </c>
      <c r="H3084" t="s">
        <v>10</v>
      </c>
      <c r="I3084" t="s">
        <v>17</v>
      </c>
      <c r="J3084" s="3">
        <v>44491</v>
      </c>
      <c r="K3084" s="3">
        <v>44441</v>
      </c>
      <c r="M3084" s="8" t="str">
        <f>IFERROR(IF(I3084="Booked",VLOOKUP(K3084,'FIN CAL LOOKUP'!$A:$J,7,1),IF(I3084="Complete",VLOOKUP(J3084,'FIN CAL LOOKUP'!$A:$J,7,1),VLOOKUP(D3084,'FIN CAL LOOKUP'!$A:$J,7,1))),"Not Applicable")</f>
        <v>OCT, FY22</v>
      </c>
      <c r="N3084" s="8" t="str">
        <f>IFERROR(IF(I3084="Booked",VLOOKUP(K3084,'FIN CAL LOOKUP'!$A:$J,10,1),IF(I3084="Complete",VLOOKUP(J3084,'FIN CAL LOOKUP'!$A:$J,10,1),VLOOKUP(D3084,'FIN CAL LOOKUP'!$A:$J,10,1))),"Not Applicable")</f>
        <v>Q2, FY22</v>
      </c>
    </row>
    <row r="3085" spans="1:14" x14ac:dyDescent="0.25">
      <c r="A3085" t="s">
        <v>329</v>
      </c>
      <c r="B3085" t="s">
        <v>330</v>
      </c>
      <c r="C3085" t="s">
        <v>3</v>
      </c>
      <c r="D3085" s="3">
        <v>44473</v>
      </c>
      <c r="E3085" t="s">
        <v>767</v>
      </c>
      <c r="F3085" t="s">
        <v>768</v>
      </c>
      <c r="G3085" t="s">
        <v>1579</v>
      </c>
      <c r="H3085" t="s">
        <v>11</v>
      </c>
      <c r="I3085" t="s">
        <v>17</v>
      </c>
      <c r="J3085" s="3">
        <v>45082</v>
      </c>
      <c r="K3085" s="3">
        <v>45057</v>
      </c>
      <c r="M3085" s="8" t="str">
        <f>IFERROR(IF(I3085="Booked",VLOOKUP(K3085,'FIN CAL LOOKUP'!$A:$J,7,1),IF(I3085="Complete",VLOOKUP(J3085,'FIN CAL LOOKUP'!$A:$J,7,1),VLOOKUP(D3085,'FIN CAL LOOKUP'!$A:$J,7,1))),"Not Applicable")</f>
        <v>JUN, FY23</v>
      </c>
      <c r="N3085" s="8" t="str">
        <f>IFERROR(IF(I3085="Booked",VLOOKUP(K3085,'FIN CAL LOOKUP'!$A:$J,10,1),IF(I3085="Complete",VLOOKUP(J3085,'FIN CAL LOOKUP'!$A:$J,10,1),VLOOKUP(D3085,'FIN CAL LOOKUP'!$A:$J,10,1))),"Not Applicable")</f>
        <v>Q4, FY23</v>
      </c>
    </row>
    <row r="3086" spans="1:14" x14ac:dyDescent="0.25">
      <c r="A3086" t="s">
        <v>12</v>
      </c>
      <c r="B3086" t="s">
        <v>51</v>
      </c>
      <c r="C3086" t="s">
        <v>52</v>
      </c>
      <c r="D3086" s="3">
        <v>44466</v>
      </c>
      <c r="E3086" t="s">
        <v>769</v>
      </c>
      <c r="F3086" t="s">
        <v>770</v>
      </c>
      <c r="G3086" t="s">
        <v>56</v>
      </c>
      <c r="H3086" t="s">
        <v>192</v>
      </c>
      <c r="I3086" t="s">
        <v>17</v>
      </c>
      <c r="J3086" s="3">
        <v>44881</v>
      </c>
      <c r="K3086" s="3">
        <v>44837</v>
      </c>
      <c r="M3086" s="8" t="str">
        <f>IFERROR(IF(I3086="Booked",VLOOKUP(K3086,'FIN CAL LOOKUP'!$A:$J,7,1),IF(I3086="Complete",VLOOKUP(J3086,'FIN CAL LOOKUP'!$A:$J,7,1),VLOOKUP(D3086,'FIN CAL LOOKUP'!$A:$J,7,1))),"Not Applicable")</f>
        <v>NOV, FY23</v>
      </c>
      <c r="N3086" s="8" t="str">
        <f>IFERROR(IF(I3086="Booked",VLOOKUP(K3086,'FIN CAL LOOKUP'!$A:$J,10,1),IF(I3086="Complete",VLOOKUP(J3086,'FIN CAL LOOKUP'!$A:$J,10,1),VLOOKUP(D3086,'FIN CAL LOOKUP'!$A:$J,10,1))),"Not Applicable")</f>
        <v>Q2, FY23</v>
      </c>
    </row>
    <row r="3087" spans="1:14" x14ac:dyDescent="0.25">
      <c r="A3087" t="s">
        <v>12</v>
      </c>
      <c r="B3087" t="s">
        <v>51</v>
      </c>
      <c r="C3087" t="s">
        <v>52</v>
      </c>
      <c r="D3087" s="3">
        <v>44466</v>
      </c>
      <c r="E3087" t="s">
        <v>769</v>
      </c>
      <c r="F3087" t="s">
        <v>770</v>
      </c>
      <c r="G3087" t="s">
        <v>56</v>
      </c>
      <c r="H3087" t="s">
        <v>4</v>
      </c>
      <c r="I3087" t="s">
        <v>17</v>
      </c>
      <c r="J3087" s="3">
        <v>44988</v>
      </c>
      <c r="K3087" s="3">
        <v>44824</v>
      </c>
      <c r="M3087" s="8" t="str">
        <f>IFERROR(IF(I3087="Booked",VLOOKUP(K3087,'FIN CAL LOOKUP'!$A:$J,7,1),IF(I3087="Complete",VLOOKUP(J3087,'FIN CAL LOOKUP'!$A:$J,7,1),VLOOKUP(D3087,'FIN CAL LOOKUP'!$A:$J,7,1))),"Not Applicable")</f>
        <v>MAR, FY23</v>
      </c>
      <c r="N3087" s="8" t="str">
        <f>IFERROR(IF(I3087="Booked",VLOOKUP(K3087,'FIN CAL LOOKUP'!$A:$J,10,1),IF(I3087="Complete",VLOOKUP(J3087,'FIN CAL LOOKUP'!$A:$J,10,1),VLOOKUP(D3087,'FIN CAL LOOKUP'!$A:$J,10,1))),"Not Applicable")</f>
        <v>Q3, FY23</v>
      </c>
    </row>
    <row r="3088" spans="1:14" x14ac:dyDescent="0.25">
      <c r="A3088" t="s">
        <v>12</v>
      </c>
      <c r="B3088" t="s">
        <v>51</v>
      </c>
      <c r="C3088" t="s">
        <v>52</v>
      </c>
      <c r="D3088" s="3">
        <v>44466</v>
      </c>
      <c r="E3088" t="s">
        <v>769</v>
      </c>
      <c r="F3088" t="s">
        <v>770</v>
      </c>
      <c r="G3088" t="s">
        <v>56</v>
      </c>
      <c r="H3088" t="s">
        <v>7</v>
      </c>
      <c r="I3088" t="s">
        <v>17</v>
      </c>
      <c r="J3088" s="3">
        <v>44988</v>
      </c>
      <c r="K3088" s="3">
        <v>44824</v>
      </c>
      <c r="M3088" s="8" t="str">
        <f>IFERROR(IF(I3088="Booked",VLOOKUP(K3088,'FIN CAL LOOKUP'!$A:$J,7,1),IF(I3088="Complete",VLOOKUP(J3088,'FIN CAL LOOKUP'!$A:$J,7,1),VLOOKUP(D3088,'FIN CAL LOOKUP'!$A:$J,7,1))),"Not Applicable")</f>
        <v>MAR, FY23</v>
      </c>
      <c r="N3088" s="8" t="str">
        <f>IFERROR(IF(I3088="Booked",VLOOKUP(K3088,'FIN CAL LOOKUP'!$A:$J,10,1),IF(I3088="Complete",VLOOKUP(J3088,'FIN CAL LOOKUP'!$A:$J,10,1),VLOOKUP(D3088,'FIN CAL LOOKUP'!$A:$J,10,1))),"Not Applicable")</f>
        <v>Q3, FY23</v>
      </c>
    </row>
    <row r="3089" spans="1:14" x14ac:dyDescent="0.25">
      <c r="A3089" t="s">
        <v>12</v>
      </c>
      <c r="B3089" t="s">
        <v>51</v>
      </c>
      <c r="C3089" t="s">
        <v>52</v>
      </c>
      <c r="D3089" s="3">
        <v>44466</v>
      </c>
      <c r="E3089" t="s">
        <v>769</v>
      </c>
      <c r="F3089" t="s">
        <v>770</v>
      </c>
      <c r="G3089" t="s">
        <v>56</v>
      </c>
      <c r="H3089" t="s">
        <v>1366</v>
      </c>
      <c r="I3089" t="s">
        <v>5</v>
      </c>
      <c r="J3089" s="3"/>
      <c r="K3089" s="3">
        <v>45351</v>
      </c>
      <c r="M3089" s="8" t="str">
        <f>IFERROR(IF(I3089="Booked",VLOOKUP(K3089,'FIN CAL LOOKUP'!$A:$J,7,1),IF(I3089="Complete",VLOOKUP(J3089,'FIN CAL LOOKUP'!$A:$J,7,1),VLOOKUP(D3089,'FIN CAL LOOKUP'!$A:$J,7,1))),"Not Applicable")</f>
        <v>MAR, FY24</v>
      </c>
      <c r="N3089" s="8" t="str">
        <f>IFERROR(IF(I3089="Booked",VLOOKUP(K3089,'FIN CAL LOOKUP'!$A:$J,10,1),IF(I3089="Complete",VLOOKUP(J3089,'FIN CAL LOOKUP'!$A:$J,10,1),VLOOKUP(D3089,'FIN CAL LOOKUP'!$A:$J,10,1))),"Not Applicable")</f>
        <v>Q3, FY24</v>
      </c>
    </row>
    <row r="3090" spans="1:14" x14ac:dyDescent="0.25">
      <c r="A3090" t="s">
        <v>12</v>
      </c>
      <c r="B3090" t="s">
        <v>51</v>
      </c>
      <c r="C3090" t="s">
        <v>52</v>
      </c>
      <c r="D3090" s="3">
        <v>44466</v>
      </c>
      <c r="E3090" t="s">
        <v>769</v>
      </c>
      <c r="F3090" t="s">
        <v>770</v>
      </c>
      <c r="G3090" t="s">
        <v>56</v>
      </c>
      <c r="H3090" t="s">
        <v>1367</v>
      </c>
      <c r="I3090" t="s">
        <v>5</v>
      </c>
      <c r="J3090" s="3"/>
      <c r="K3090" s="3">
        <v>45351</v>
      </c>
      <c r="M3090" s="8" t="str">
        <f>IFERROR(IF(I3090="Booked",VLOOKUP(K3090,'FIN CAL LOOKUP'!$A:$J,7,1),IF(I3090="Complete",VLOOKUP(J3090,'FIN CAL LOOKUP'!$A:$J,7,1),VLOOKUP(D3090,'FIN CAL LOOKUP'!$A:$J,7,1))),"Not Applicable")</f>
        <v>MAR, FY24</v>
      </c>
      <c r="N3090" s="8" t="str">
        <f>IFERROR(IF(I3090="Booked",VLOOKUP(K3090,'FIN CAL LOOKUP'!$A:$J,10,1),IF(I3090="Complete",VLOOKUP(J3090,'FIN CAL LOOKUP'!$A:$J,10,1),VLOOKUP(D3090,'FIN CAL LOOKUP'!$A:$J,10,1))),"Not Applicable")</f>
        <v>Q3, FY24</v>
      </c>
    </row>
    <row r="3091" spans="1:14" x14ac:dyDescent="0.25">
      <c r="A3091" t="s">
        <v>12</v>
      </c>
      <c r="B3091" t="s">
        <v>51</v>
      </c>
      <c r="C3091" t="s">
        <v>52</v>
      </c>
      <c r="D3091" s="3">
        <v>44466</v>
      </c>
      <c r="E3091" t="s">
        <v>769</v>
      </c>
      <c r="F3091" t="s">
        <v>770</v>
      </c>
      <c r="G3091" t="s">
        <v>56</v>
      </c>
      <c r="H3091" t="s">
        <v>1368</v>
      </c>
      <c r="I3091" t="s">
        <v>5</v>
      </c>
      <c r="J3091" s="3"/>
      <c r="K3091" s="3">
        <v>45351</v>
      </c>
      <c r="M3091" s="8" t="str">
        <f>IFERROR(IF(I3091="Booked",VLOOKUP(K3091,'FIN CAL LOOKUP'!$A:$J,7,1),IF(I3091="Complete",VLOOKUP(J3091,'FIN CAL LOOKUP'!$A:$J,7,1),VLOOKUP(D3091,'FIN CAL LOOKUP'!$A:$J,7,1))),"Not Applicable")</f>
        <v>MAR, FY24</v>
      </c>
      <c r="N3091" s="8" t="str">
        <f>IFERROR(IF(I3091="Booked",VLOOKUP(K3091,'FIN CAL LOOKUP'!$A:$J,10,1),IF(I3091="Complete",VLOOKUP(J3091,'FIN CAL LOOKUP'!$A:$J,10,1),VLOOKUP(D3091,'FIN CAL LOOKUP'!$A:$J,10,1))),"Not Applicable")</f>
        <v>Q3, FY24</v>
      </c>
    </row>
    <row r="3092" spans="1:14" x14ac:dyDescent="0.25">
      <c r="A3092" t="s">
        <v>12</v>
      </c>
      <c r="B3092" t="s">
        <v>51</v>
      </c>
      <c r="C3092" t="s">
        <v>52</v>
      </c>
      <c r="D3092" s="3">
        <v>44466</v>
      </c>
      <c r="E3092" t="s">
        <v>769</v>
      </c>
      <c r="F3092" t="s">
        <v>770</v>
      </c>
      <c r="G3092" t="s">
        <v>56</v>
      </c>
      <c r="H3092" t="s">
        <v>1369</v>
      </c>
      <c r="I3092" t="s">
        <v>5</v>
      </c>
      <c r="J3092" s="3"/>
      <c r="K3092" s="3">
        <v>45351</v>
      </c>
      <c r="M3092" s="8" t="str">
        <f>IFERROR(IF(I3092="Booked",VLOOKUP(K3092,'FIN CAL LOOKUP'!$A:$J,7,1),IF(I3092="Complete",VLOOKUP(J3092,'FIN CAL LOOKUP'!$A:$J,7,1),VLOOKUP(D3092,'FIN CAL LOOKUP'!$A:$J,7,1))),"Not Applicable")</f>
        <v>MAR, FY24</v>
      </c>
      <c r="N3092" s="8" t="str">
        <f>IFERROR(IF(I3092="Booked",VLOOKUP(K3092,'FIN CAL LOOKUP'!$A:$J,10,1),IF(I3092="Complete",VLOOKUP(J3092,'FIN CAL LOOKUP'!$A:$J,10,1),VLOOKUP(D3092,'FIN CAL LOOKUP'!$A:$J,10,1))),"Not Applicable")</f>
        <v>Q3, FY24</v>
      </c>
    </row>
    <row r="3093" spans="1:14" x14ac:dyDescent="0.25">
      <c r="A3093" t="s">
        <v>12</v>
      </c>
      <c r="B3093" t="s">
        <v>51</v>
      </c>
      <c r="C3093" t="s">
        <v>52</v>
      </c>
      <c r="D3093" s="3">
        <v>44466</v>
      </c>
      <c r="E3093" t="s">
        <v>769</v>
      </c>
      <c r="F3093" t="s">
        <v>770</v>
      </c>
      <c r="G3093" t="s">
        <v>56</v>
      </c>
      <c r="H3093" t="s">
        <v>1370</v>
      </c>
      <c r="I3093" t="s">
        <v>5</v>
      </c>
      <c r="J3093" s="3"/>
      <c r="K3093" s="3">
        <v>45351</v>
      </c>
      <c r="M3093" s="8" t="str">
        <f>IFERROR(IF(I3093="Booked",VLOOKUP(K3093,'FIN CAL LOOKUP'!$A:$J,7,1),IF(I3093="Complete",VLOOKUP(J3093,'FIN CAL LOOKUP'!$A:$J,7,1),VLOOKUP(D3093,'FIN CAL LOOKUP'!$A:$J,7,1))),"Not Applicable")</f>
        <v>MAR, FY24</v>
      </c>
      <c r="N3093" s="8" t="str">
        <f>IFERROR(IF(I3093="Booked",VLOOKUP(K3093,'FIN CAL LOOKUP'!$A:$J,10,1),IF(I3093="Complete",VLOOKUP(J3093,'FIN CAL LOOKUP'!$A:$J,10,1),VLOOKUP(D3093,'FIN CAL LOOKUP'!$A:$J,10,1))),"Not Applicable")</f>
        <v>Q3, FY24</v>
      </c>
    </row>
    <row r="3094" spans="1:14" x14ac:dyDescent="0.25">
      <c r="A3094" t="s">
        <v>12</v>
      </c>
      <c r="B3094" t="s">
        <v>51</v>
      </c>
      <c r="C3094" t="s">
        <v>52</v>
      </c>
      <c r="D3094" s="3">
        <v>44466</v>
      </c>
      <c r="E3094" t="s">
        <v>769</v>
      </c>
      <c r="F3094" t="s">
        <v>770</v>
      </c>
      <c r="G3094" t="s">
        <v>56</v>
      </c>
      <c r="H3094" t="s">
        <v>8</v>
      </c>
      <c r="I3094" t="s">
        <v>17</v>
      </c>
      <c r="J3094" s="3">
        <v>44988</v>
      </c>
      <c r="K3094" s="3">
        <v>44635</v>
      </c>
      <c r="M3094" s="8" t="str">
        <f>IFERROR(IF(I3094="Booked",VLOOKUP(K3094,'FIN CAL LOOKUP'!$A:$J,7,1),IF(I3094="Complete",VLOOKUP(J3094,'FIN CAL LOOKUP'!$A:$J,7,1),VLOOKUP(D3094,'FIN CAL LOOKUP'!$A:$J,7,1))),"Not Applicable")</f>
        <v>MAR, FY23</v>
      </c>
      <c r="N3094" s="8" t="str">
        <f>IFERROR(IF(I3094="Booked",VLOOKUP(K3094,'FIN CAL LOOKUP'!$A:$J,10,1),IF(I3094="Complete",VLOOKUP(J3094,'FIN CAL LOOKUP'!$A:$J,10,1),VLOOKUP(D3094,'FIN CAL LOOKUP'!$A:$J,10,1))),"Not Applicable")</f>
        <v>Q3, FY23</v>
      </c>
    </row>
    <row r="3095" spans="1:14" x14ac:dyDescent="0.25">
      <c r="A3095" t="s">
        <v>12</v>
      </c>
      <c r="B3095" t="s">
        <v>51</v>
      </c>
      <c r="C3095" t="s">
        <v>52</v>
      </c>
      <c r="D3095" s="3">
        <v>44466</v>
      </c>
      <c r="E3095" t="s">
        <v>769</v>
      </c>
      <c r="F3095" t="s">
        <v>770</v>
      </c>
      <c r="G3095" t="s">
        <v>56</v>
      </c>
      <c r="H3095" t="s">
        <v>9</v>
      </c>
      <c r="I3095" t="s">
        <v>17</v>
      </c>
      <c r="J3095" s="3">
        <v>44988</v>
      </c>
      <c r="K3095" s="3">
        <v>44735</v>
      </c>
      <c r="M3095" s="8" t="str">
        <f>IFERROR(IF(I3095="Booked",VLOOKUP(K3095,'FIN CAL LOOKUP'!$A:$J,7,1),IF(I3095="Complete",VLOOKUP(J3095,'FIN CAL LOOKUP'!$A:$J,7,1),VLOOKUP(D3095,'FIN CAL LOOKUP'!$A:$J,7,1))),"Not Applicable")</f>
        <v>MAR, FY23</v>
      </c>
      <c r="N3095" s="8" t="str">
        <f>IFERROR(IF(I3095="Booked",VLOOKUP(K3095,'FIN CAL LOOKUP'!$A:$J,10,1),IF(I3095="Complete",VLOOKUP(J3095,'FIN CAL LOOKUP'!$A:$J,10,1),VLOOKUP(D3095,'FIN CAL LOOKUP'!$A:$J,10,1))),"Not Applicable")</f>
        <v>Q3, FY23</v>
      </c>
    </row>
    <row r="3096" spans="1:14" x14ac:dyDescent="0.25">
      <c r="A3096" t="s">
        <v>12</v>
      </c>
      <c r="B3096" t="s">
        <v>51</v>
      </c>
      <c r="C3096" t="s">
        <v>52</v>
      </c>
      <c r="D3096" s="3">
        <v>44466</v>
      </c>
      <c r="E3096" t="s">
        <v>769</v>
      </c>
      <c r="F3096" t="s">
        <v>770</v>
      </c>
      <c r="G3096" t="s">
        <v>56</v>
      </c>
      <c r="H3096" t="s">
        <v>10</v>
      </c>
      <c r="I3096" t="s">
        <v>17</v>
      </c>
      <c r="J3096" s="3">
        <v>44538</v>
      </c>
      <c r="K3096" s="3">
        <v>44441</v>
      </c>
      <c r="M3096" s="8" t="str">
        <f>IFERROR(IF(I3096="Booked",VLOOKUP(K3096,'FIN CAL LOOKUP'!$A:$J,7,1),IF(I3096="Complete",VLOOKUP(J3096,'FIN CAL LOOKUP'!$A:$J,7,1),VLOOKUP(D3096,'FIN CAL LOOKUP'!$A:$J,7,1))),"Not Applicable")</f>
        <v>DEC, FY22</v>
      </c>
      <c r="N3096" s="8" t="str">
        <f>IFERROR(IF(I3096="Booked",VLOOKUP(K3096,'FIN CAL LOOKUP'!$A:$J,10,1),IF(I3096="Complete",VLOOKUP(J3096,'FIN CAL LOOKUP'!$A:$J,10,1),VLOOKUP(D3096,'FIN CAL LOOKUP'!$A:$J,10,1))),"Not Applicable")</f>
        <v>Q2, FY22</v>
      </c>
    </row>
    <row r="3097" spans="1:14" x14ac:dyDescent="0.25">
      <c r="A3097" t="s">
        <v>12</v>
      </c>
      <c r="B3097" t="s">
        <v>51</v>
      </c>
      <c r="C3097" t="s">
        <v>52</v>
      </c>
      <c r="D3097" s="3">
        <v>44466</v>
      </c>
      <c r="E3097" t="s">
        <v>769</v>
      </c>
      <c r="F3097" t="s">
        <v>770</v>
      </c>
      <c r="G3097" t="s">
        <v>56</v>
      </c>
      <c r="H3097" t="s">
        <v>11</v>
      </c>
      <c r="I3097" t="s">
        <v>17</v>
      </c>
      <c r="J3097" s="3">
        <v>44538</v>
      </c>
      <c r="K3097" s="3">
        <v>44441</v>
      </c>
      <c r="M3097" s="8" t="str">
        <f>IFERROR(IF(I3097="Booked",VLOOKUP(K3097,'FIN CAL LOOKUP'!$A:$J,7,1),IF(I3097="Complete",VLOOKUP(J3097,'FIN CAL LOOKUP'!$A:$J,7,1),VLOOKUP(D3097,'FIN CAL LOOKUP'!$A:$J,7,1))),"Not Applicable")</f>
        <v>DEC, FY22</v>
      </c>
      <c r="N3097" s="8" t="str">
        <f>IFERROR(IF(I3097="Booked",VLOOKUP(K3097,'FIN CAL LOOKUP'!$A:$J,10,1),IF(I3097="Complete",VLOOKUP(J3097,'FIN CAL LOOKUP'!$A:$J,10,1),VLOOKUP(D3097,'FIN CAL LOOKUP'!$A:$J,10,1))),"Not Applicable")</f>
        <v>Q2, FY22</v>
      </c>
    </row>
    <row r="3098" spans="1:14" x14ac:dyDescent="0.25">
      <c r="A3098" t="s">
        <v>46</v>
      </c>
      <c r="C3098" t="s">
        <v>47</v>
      </c>
      <c r="D3098" s="3">
        <v>44459</v>
      </c>
      <c r="E3098" t="s">
        <v>771</v>
      </c>
      <c r="F3098" t="s">
        <v>772</v>
      </c>
      <c r="G3098" t="s">
        <v>773</v>
      </c>
      <c r="H3098" t="s">
        <v>4</v>
      </c>
      <c r="I3098" t="s">
        <v>17</v>
      </c>
      <c r="J3098" s="3">
        <v>44886</v>
      </c>
      <c r="K3098" s="3">
        <v>44824</v>
      </c>
      <c r="L3098" t="s">
        <v>774</v>
      </c>
      <c r="M3098" s="8" t="str">
        <f>IFERROR(IF(I3098="Booked",VLOOKUP(K3098,'FIN CAL LOOKUP'!$A:$J,7,1),IF(I3098="Complete",VLOOKUP(J3098,'FIN CAL LOOKUP'!$A:$J,7,1),VLOOKUP(D3098,'FIN CAL LOOKUP'!$A:$J,7,1))),"Not Applicable")</f>
        <v>NOV, FY23</v>
      </c>
      <c r="N3098" s="8" t="str">
        <f>IFERROR(IF(I3098="Booked",VLOOKUP(K3098,'FIN CAL LOOKUP'!$A:$J,10,1),IF(I3098="Complete",VLOOKUP(J3098,'FIN CAL LOOKUP'!$A:$J,10,1),VLOOKUP(D3098,'FIN CAL LOOKUP'!$A:$J,10,1))),"Not Applicable")</f>
        <v>Q2, FY23</v>
      </c>
    </row>
    <row r="3099" spans="1:14" x14ac:dyDescent="0.25">
      <c r="A3099" t="s">
        <v>46</v>
      </c>
      <c r="C3099" t="s">
        <v>47</v>
      </c>
      <c r="D3099" s="3">
        <v>44459</v>
      </c>
      <c r="E3099" t="s">
        <v>771</v>
      </c>
      <c r="F3099" t="s">
        <v>772</v>
      </c>
      <c r="G3099" t="s">
        <v>773</v>
      </c>
      <c r="H3099" t="s">
        <v>7</v>
      </c>
      <c r="I3099" t="s">
        <v>17</v>
      </c>
      <c r="J3099" s="3">
        <v>44886</v>
      </c>
      <c r="K3099" s="3">
        <v>44824</v>
      </c>
      <c r="L3099" t="s">
        <v>775</v>
      </c>
      <c r="M3099" s="8" t="str">
        <f>IFERROR(IF(I3099="Booked",VLOOKUP(K3099,'FIN CAL LOOKUP'!$A:$J,7,1),IF(I3099="Complete",VLOOKUP(J3099,'FIN CAL LOOKUP'!$A:$J,7,1),VLOOKUP(D3099,'FIN CAL LOOKUP'!$A:$J,7,1))),"Not Applicable")</f>
        <v>NOV, FY23</v>
      </c>
      <c r="N3099" s="8" t="str">
        <f>IFERROR(IF(I3099="Booked",VLOOKUP(K3099,'FIN CAL LOOKUP'!$A:$J,10,1),IF(I3099="Complete",VLOOKUP(J3099,'FIN CAL LOOKUP'!$A:$J,10,1),VLOOKUP(D3099,'FIN CAL LOOKUP'!$A:$J,10,1))),"Not Applicable")</f>
        <v>Q2, FY23</v>
      </c>
    </row>
    <row r="3100" spans="1:14" x14ac:dyDescent="0.25">
      <c r="A3100" t="s">
        <v>46</v>
      </c>
      <c r="C3100" t="s">
        <v>47</v>
      </c>
      <c r="D3100" s="3">
        <v>44459</v>
      </c>
      <c r="E3100" t="s">
        <v>771</v>
      </c>
      <c r="F3100" t="s">
        <v>772</v>
      </c>
      <c r="G3100" t="s">
        <v>773</v>
      </c>
      <c r="H3100" t="s">
        <v>1366</v>
      </c>
      <c r="I3100" t="s">
        <v>17</v>
      </c>
      <c r="J3100" s="3">
        <v>45359</v>
      </c>
      <c r="K3100" s="3">
        <v>45351</v>
      </c>
      <c r="M3100" s="8" t="str">
        <f>IFERROR(IF(I3100="Booked",VLOOKUP(K3100,'FIN CAL LOOKUP'!$A:$J,7,1),IF(I3100="Complete",VLOOKUP(J3100,'FIN CAL LOOKUP'!$A:$J,7,1),VLOOKUP(D3100,'FIN CAL LOOKUP'!$A:$J,7,1))),"Not Applicable")</f>
        <v>MAR, FY24</v>
      </c>
      <c r="N3100" s="8" t="str">
        <f>IFERROR(IF(I3100="Booked",VLOOKUP(K3100,'FIN CAL LOOKUP'!$A:$J,10,1),IF(I3100="Complete",VLOOKUP(J3100,'FIN CAL LOOKUP'!$A:$J,10,1),VLOOKUP(D3100,'FIN CAL LOOKUP'!$A:$J,10,1))),"Not Applicable")</f>
        <v>Q3, FY24</v>
      </c>
    </row>
    <row r="3101" spans="1:14" x14ac:dyDescent="0.25">
      <c r="A3101" t="s">
        <v>46</v>
      </c>
      <c r="C3101" t="s">
        <v>47</v>
      </c>
      <c r="D3101" s="3">
        <v>44459</v>
      </c>
      <c r="E3101" t="s">
        <v>771</v>
      </c>
      <c r="F3101" t="s">
        <v>772</v>
      </c>
      <c r="G3101" t="s">
        <v>773</v>
      </c>
      <c r="H3101" t="s">
        <v>1367</v>
      </c>
      <c r="I3101" t="s">
        <v>17</v>
      </c>
      <c r="J3101" s="3">
        <v>45369</v>
      </c>
      <c r="K3101" s="3">
        <v>45351</v>
      </c>
      <c r="M3101" s="8" t="str">
        <f>IFERROR(IF(I3101="Booked",VLOOKUP(K3101,'FIN CAL LOOKUP'!$A:$J,7,1),IF(I3101="Complete",VLOOKUP(J3101,'FIN CAL LOOKUP'!$A:$J,7,1),VLOOKUP(D3101,'FIN CAL LOOKUP'!$A:$J,7,1))),"Not Applicable")</f>
        <v>MAR, FY24</v>
      </c>
      <c r="N3101" s="8" t="str">
        <f>IFERROR(IF(I3101="Booked",VLOOKUP(K3101,'FIN CAL LOOKUP'!$A:$J,10,1),IF(I3101="Complete",VLOOKUP(J3101,'FIN CAL LOOKUP'!$A:$J,10,1),VLOOKUP(D3101,'FIN CAL LOOKUP'!$A:$J,10,1))),"Not Applicable")</f>
        <v>Q3, FY24</v>
      </c>
    </row>
    <row r="3102" spans="1:14" x14ac:dyDescent="0.25">
      <c r="A3102" t="s">
        <v>46</v>
      </c>
      <c r="C3102" t="s">
        <v>47</v>
      </c>
      <c r="D3102" s="3">
        <v>44459</v>
      </c>
      <c r="E3102" t="s">
        <v>771</v>
      </c>
      <c r="F3102" t="s">
        <v>772</v>
      </c>
      <c r="G3102" t="s">
        <v>773</v>
      </c>
      <c r="H3102" t="s">
        <v>1368</v>
      </c>
      <c r="I3102" t="s">
        <v>17</v>
      </c>
      <c r="J3102" s="3">
        <v>45359</v>
      </c>
      <c r="K3102" s="3">
        <v>45351</v>
      </c>
      <c r="M3102" s="8" t="str">
        <f>IFERROR(IF(I3102="Booked",VLOOKUP(K3102,'FIN CAL LOOKUP'!$A:$J,7,1),IF(I3102="Complete",VLOOKUP(J3102,'FIN CAL LOOKUP'!$A:$J,7,1),VLOOKUP(D3102,'FIN CAL LOOKUP'!$A:$J,7,1))),"Not Applicable")</f>
        <v>MAR, FY24</v>
      </c>
      <c r="N3102" s="8" t="str">
        <f>IFERROR(IF(I3102="Booked",VLOOKUP(K3102,'FIN CAL LOOKUP'!$A:$J,10,1),IF(I3102="Complete",VLOOKUP(J3102,'FIN CAL LOOKUP'!$A:$J,10,1),VLOOKUP(D3102,'FIN CAL LOOKUP'!$A:$J,10,1))),"Not Applicable")</f>
        <v>Q3, FY24</v>
      </c>
    </row>
    <row r="3103" spans="1:14" x14ac:dyDescent="0.25">
      <c r="A3103" t="s">
        <v>46</v>
      </c>
      <c r="C3103" t="s">
        <v>47</v>
      </c>
      <c r="D3103" s="3">
        <v>44459</v>
      </c>
      <c r="E3103" t="s">
        <v>771</v>
      </c>
      <c r="F3103" t="s">
        <v>772</v>
      </c>
      <c r="G3103" t="s">
        <v>773</v>
      </c>
      <c r="H3103" t="s">
        <v>1369</v>
      </c>
      <c r="I3103" t="s">
        <v>17</v>
      </c>
      <c r="J3103" s="3">
        <v>45359</v>
      </c>
      <c r="K3103" s="3">
        <v>45351</v>
      </c>
      <c r="M3103" s="8" t="str">
        <f>IFERROR(IF(I3103="Booked",VLOOKUP(K3103,'FIN CAL LOOKUP'!$A:$J,7,1),IF(I3103="Complete",VLOOKUP(J3103,'FIN CAL LOOKUP'!$A:$J,7,1),VLOOKUP(D3103,'FIN CAL LOOKUP'!$A:$J,7,1))),"Not Applicable")</f>
        <v>MAR, FY24</v>
      </c>
      <c r="N3103" s="8" t="str">
        <f>IFERROR(IF(I3103="Booked",VLOOKUP(K3103,'FIN CAL LOOKUP'!$A:$J,10,1),IF(I3103="Complete",VLOOKUP(J3103,'FIN CAL LOOKUP'!$A:$J,10,1),VLOOKUP(D3103,'FIN CAL LOOKUP'!$A:$J,10,1))),"Not Applicable")</f>
        <v>Q3, FY24</v>
      </c>
    </row>
    <row r="3104" spans="1:14" x14ac:dyDescent="0.25">
      <c r="A3104" t="s">
        <v>46</v>
      </c>
      <c r="C3104" t="s">
        <v>47</v>
      </c>
      <c r="D3104" s="3">
        <v>44459</v>
      </c>
      <c r="E3104" t="s">
        <v>771</v>
      </c>
      <c r="F3104" t="s">
        <v>772</v>
      </c>
      <c r="G3104" t="s">
        <v>773</v>
      </c>
      <c r="H3104" t="s">
        <v>1370</v>
      </c>
      <c r="I3104" t="s">
        <v>17</v>
      </c>
      <c r="J3104" s="3">
        <v>45369</v>
      </c>
      <c r="K3104" s="3">
        <v>45351</v>
      </c>
      <c r="M3104" s="8" t="str">
        <f>IFERROR(IF(I3104="Booked",VLOOKUP(K3104,'FIN CAL LOOKUP'!$A:$J,7,1),IF(I3104="Complete",VLOOKUP(J3104,'FIN CAL LOOKUP'!$A:$J,7,1),VLOOKUP(D3104,'FIN CAL LOOKUP'!$A:$J,7,1))),"Not Applicable")</f>
        <v>MAR, FY24</v>
      </c>
      <c r="N3104" s="8" t="str">
        <f>IFERROR(IF(I3104="Booked",VLOOKUP(K3104,'FIN CAL LOOKUP'!$A:$J,10,1),IF(I3104="Complete",VLOOKUP(J3104,'FIN CAL LOOKUP'!$A:$J,10,1),VLOOKUP(D3104,'FIN CAL LOOKUP'!$A:$J,10,1))),"Not Applicable")</f>
        <v>Q3, FY24</v>
      </c>
    </row>
    <row r="3105" spans="1:14" x14ac:dyDescent="0.25">
      <c r="A3105" t="s">
        <v>46</v>
      </c>
      <c r="C3105" t="s">
        <v>47</v>
      </c>
      <c r="D3105" s="3">
        <v>44459</v>
      </c>
      <c r="E3105" t="s">
        <v>771</v>
      </c>
      <c r="F3105" t="s">
        <v>772</v>
      </c>
      <c r="G3105" t="s">
        <v>773</v>
      </c>
      <c r="H3105" t="s">
        <v>8</v>
      </c>
      <c r="I3105" t="s">
        <v>17</v>
      </c>
      <c r="J3105" s="3">
        <v>44763</v>
      </c>
      <c r="K3105" s="3">
        <v>44635</v>
      </c>
      <c r="M3105" s="8" t="str">
        <f>IFERROR(IF(I3105="Booked",VLOOKUP(K3105,'FIN CAL LOOKUP'!$A:$J,7,1),IF(I3105="Complete",VLOOKUP(J3105,'FIN CAL LOOKUP'!$A:$J,7,1),VLOOKUP(D3105,'FIN CAL LOOKUP'!$A:$J,7,1))),"Not Applicable")</f>
        <v>JUL, FY23</v>
      </c>
      <c r="N3105" s="8" t="str">
        <f>IFERROR(IF(I3105="Booked",VLOOKUP(K3105,'FIN CAL LOOKUP'!$A:$J,10,1),IF(I3105="Complete",VLOOKUP(J3105,'FIN CAL LOOKUP'!$A:$J,10,1),VLOOKUP(D3105,'FIN CAL LOOKUP'!$A:$J,10,1))),"Not Applicable")</f>
        <v>Q1, FY23</v>
      </c>
    </row>
    <row r="3106" spans="1:14" x14ac:dyDescent="0.25">
      <c r="A3106" t="s">
        <v>46</v>
      </c>
      <c r="C3106" t="s">
        <v>47</v>
      </c>
      <c r="D3106" s="3">
        <v>44459</v>
      </c>
      <c r="E3106" t="s">
        <v>771</v>
      </c>
      <c r="F3106" t="s">
        <v>772</v>
      </c>
      <c r="G3106" t="s">
        <v>773</v>
      </c>
      <c r="H3106" t="s">
        <v>9</v>
      </c>
      <c r="I3106" t="s">
        <v>17</v>
      </c>
      <c r="J3106" s="3">
        <v>44945</v>
      </c>
      <c r="K3106" s="3">
        <v>44735</v>
      </c>
      <c r="M3106" s="8" t="str">
        <f>IFERROR(IF(I3106="Booked",VLOOKUP(K3106,'FIN CAL LOOKUP'!$A:$J,7,1),IF(I3106="Complete",VLOOKUP(J3106,'FIN CAL LOOKUP'!$A:$J,7,1),VLOOKUP(D3106,'FIN CAL LOOKUP'!$A:$J,7,1))),"Not Applicable")</f>
        <v>JAN, FY23</v>
      </c>
      <c r="N3106" s="8" t="str">
        <f>IFERROR(IF(I3106="Booked",VLOOKUP(K3106,'FIN CAL LOOKUP'!$A:$J,10,1),IF(I3106="Complete",VLOOKUP(J3106,'FIN CAL LOOKUP'!$A:$J,10,1),VLOOKUP(D3106,'FIN CAL LOOKUP'!$A:$J,10,1))),"Not Applicable")</f>
        <v>Q3, FY23</v>
      </c>
    </row>
    <row r="3107" spans="1:14" x14ac:dyDescent="0.25">
      <c r="A3107" t="s">
        <v>46</v>
      </c>
      <c r="C3107" t="s">
        <v>47</v>
      </c>
      <c r="D3107" s="3">
        <v>44459</v>
      </c>
      <c r="E3107" t="s">
        <v>771</v>
      </c>
      <c r="F3107" t="s">
        <v>772</v>
      </c>
      <c r="G3107" t="s">
        <v>773</v>
      </c>
      <c r="H3107" t="s">
        <v>9</v>
      </c>
      <c r="I3107" t="s">
        <v>17</v>
      </c>
      <c r="J3107" s="3">
        <v>45174</v>
      </c>
      <c r="K3107" s="3">
        <v>45174</v>
      </c>
      <c r="L3107" t="s">
        <v>776</v>
      </c>
      <c r="M3107" s="8" t="str">
        <f>IFERROR(IF(I3107="Booked",VLOOKUP(K3107,'FIN CAL LOOKUP'!$A:$J,7,1),IF(I3107="Complete",VLOOKUP(J3107,'FIN CAL LOOKUP'!$A:$J,7,1),VLOOKUP(D3107,'FIN CAL LOOKUP'!$A:$J,7,1))),"Not Applicable")</f>
        <v>SEP, FY24</v>
      </c>
      <c r="N3107" s="8" t="str">
        <f>IFERROR(IF(I3107="Booked",VLOOKUP(K3107,'FIN CAL LOOKUP'!$A:$J,10,1),IF(I3107="Complete",VLOOKUP(J3107,'FIN CAL LOOKUP'!$A:$J,10,1),VLOOKUP(D3107,'FIN CAL LOOKUP'!$A:$J,10,1))),"Not Applicable")</f>
        <v>Q1, FY24</v>
      </c>
    </row>
    <row r="3108" spans="1:14" x14ac:dyDescent="0.25">
      <c r="A3108" t="s">
        <v>46</v>
      </c>
      <c r="C3108" t="s">
        <v>47</v>
      </c>
      <c r="D3108" s="3">
        <v>44459</v>
      </c>
      <c r="E3108" t="s">
        <v>771</v>
      </c>
      <c r="F3108" t="s">
        <v>772</v>
      </c>
      <c r="G3108" t="s">
        <v>773</v>
      </c>
      <c r="H3108" t="s">
        <v>10</v>
      </c>
      <c r="I3108" t="s">
        <v>17</v>
      </c>
      <c r="J3108" s="3">
        <v>44491</v>
      </c>
      <c r="K3108" s="3">
        <v>44455</v>
      </c>
      <c r="L3108" t="s">
        <v>777</v>
      </c>
      <c r="M3108" s="8" t="str">
        <f>IFERROR(IF(I3108="Booked",VLOOKUP(K3108,'FIN CAL LOOKUP'!$A:$J,7,1),IF(I3108="Complete",VLOOKUP(J3108,'FIN CAL LOOKUP'!$A:$J,7,1),VLOOKUP(D3108,'FIN CAL LOOKUP'!$A:$J,7,1))),"Not Applicable")</f>
        <v>OCT, FY22</v>
      </c>
      <c r="N3108" s="8" t="str">
        <f>IFERROR(IF(I3108="Booked",VLOOKUP(K3108,'FIN CAL LOOKUP'!$A:$J,10,1),IF(I3108="Complete",VLOOKUP(J3108,'FIN CAL LOOKUP'!$A:$J,10,1),VLOOKUP(D3108,'FIN CAL LOOKUP'!$A:$J,10,1))),"Not Applicable")</f>
        <v>Q2, FY22</v>
      </c>
    </row>
    <row r="3109" spans="1:14" x14ac:dyDescent="0.25">
      <c r="A3109" t="s">
        <v>46</v>
      </c>
      <c r="C3109" t="s">
        <v>47</v>
      </c>
      <c r="D3109" s="3">
        <v>44459</v>
      </c>
      <c r="E3109" t="s">
        <v>771</v>
      </c>
      <c r="F3109" t="s">
        <v>772</v>
      </c>
      <c r="G3109" t="s">
        <v>773</v>
      </c>
      <c r="H3109" t="s">
        <v>10</v>
      </c>
      <c r="I3109" t="s">
        <v>17</v>
      </c>
      <c r="J3109" s="3">
        <v>44819</v>
      </c>
      <c r="K3109" s="3">
        <v>44819</v>
      </c>
      <c r="L3109" t="s">
        <v>777</v>
      </c>
      <c r="M3109" s="8" t="str">
        <f>IFERROR(IF(I3109="Booked",VLOOKUP(K3109,'FIN CAL LOOKUP'!$A:$J,7,1),IF(I3109="Complete",VLOOKUP(J3109,'FIN CAL LOOKUP'!$A:$J,7,1),VLOOKUP(D3109,'FIN CAL LOOKUP'!$A:$J,7,1))),"Not Applicable")</f>
        <v>SEP, FY23</v>
      </c>
      <c r="N3109" s="8" t="str">
        <f>IFERROR(IF(I3109="Booked",VLOOKUP(K3109,'FIN CAL LOOKUP'!$A:$J,10,1),IF(I3109="Complete",VLOOKUP(J3109,'FIN CAL LOOKUP'!$A:$J,10,1),VLOOKUP(D3109,'FIN CAL LOOKUP'!$A:$J,10,1))),"Not Applicable")</f>
        <v>Q1, FY23</v>
      </c>
    </row>
    <row r="3110" spans="1:14" x14ac:dyDescent="0.25">
      <c r="A3110" t="s">
        <v>46</v>
      </c>
      <c r="C3110" t="s">
        <v>47</v>
      </c>
      <c r="D3110" s="3">
        <v>44459</v>
      </c>
      <c r="E3110" t="s">
        <v>771</v>
      </c>
      <c r="F3110" t="s">
        <v>772</v>
      </c>
      <c r="G3110" t="s">
        <v>773</v>
      </c>
      <c r="H3110" t="s">
        <v>11</v>
      </c>
      <c r="I3110" t="s">
        <v>17</v>
      </c>
      <c r="J3110" s="3">
        <v>44539</v>
      </c>
      <c r="K3110" s="3">
        <v>44455</v>
      </c>
      <c r="L3110" t="s">
        <v>778</v>
      </c>
      <c r="M3110" s="8" t="str">
        <f>IFERROR(IF(I3110="Booked",VLOOKUP(K3110,'FIN CAL LOOKUP'!$A:$J,7,1),IF(I3110="Complete",VLOOKUP(J3110,'FIN CAL LOOKUP'!$A:$J,7,1),VLOOKUP(D3110,'FIN CAL LOOKUP'!$A:$J,7,1))),"Not Applicable")</f>
        <v>DEC, FY22</v>
      </c>
      <c r="N3110" s="8" t="str">
        <f>IFERROR(IF(I3110="Booked",VLOOKUP(K3110,'FIN CAL LOOKUP'!$A:$J,10,1),IF(I3110="Complete",VLOOKUP(J3110,'FIN CAL LOOKUP'!$A:$J,10,1),VLOOKUP(D3110,'FIN CAL LOOKUP'!$A:$J,10,1))),"Not Applicable")</f>
        <v>Q2, FY22</v>
      </c>
    </row>
    <row r="3111" spans="1:14" x14ac:dyDescent="0.25">
      <c r="A3111" t="s">
        <v>30</v>
      </c>
      <c r="B3111" t="s">
        <v>565</v>
      </c>
      <c r="C3111" t="s">
        <v>32</v>
      </c>
      <c r="D3111" s="3">
        <v>44452</v>
      </c>
      <c r="E3111" t="s">
        <v>779</v>
      </c>
      <c r="F3111" t="s">
        <v>780</v>
      </c>
      <c r="G3111" t="s">
        <v>781</v>
      </c>
      <c r="H3111" t="s">
        <v>4</v>
      </c>
      <c r="I3111" t="s">
        <v>17</v>
      </c>
      <c r="J3111" s="3">
        <v>44825</v>
      </c>
      <c r="K3111" s="3">
        <v>44824</v>
      </c>
      <c r="M3111" s="8" t="str">
        <f>IFERROR(IF(I3111="Booked",VLOOKUP(K3111,'FIN CAL LOOKUP'!$A:$J,7,1),IF(I3111="Complete",VLOOKUP(J3111,'FIN CAL LOOKUP'!$A:$J,7,1),VLOOKUP(D3111,'FIN CAL LOOKUP'!$A:$J,7,1))),"Not Applicable")</f>
        <v>SEP, FY23</v>
      </c>
      <c r="N3111" s="8" t="str">
        <f>IFERROR(IF(I3111="Booked",VLOOKUP(K3111,'FIN CAL LOOKUP'!$A:$J,10,1),IF(I3111="Complete",VLOOKUP(J3111,'FIN CAL LOOKUP'!$A:$J,10,1),VLOOKUP(D3111,'FIN CAL LOOKUP'!$A:$J,10,1))),"Not Applicable")</f>
        <v>Q1, FY23</v>
      </c>
    </row>
    <row r="3112" spans="1:14" x14ac:dyDescent="0.25">
      <c r="A3112" t="s">
        <v>30</v>
      </c>
      <c r="B3112" t="s">
        <v>565</v>
      </c>
      <c r="C3112" t="s">
        <v>32</v>
      </c>
      <c r="D3112" s="3">
        <v>44452</v>
      </c>
      <c r="E3112" t="s">
        <v>779</v>
      </c>
      <c r="F3112" t="s">
        <v>780</v>
      </c>
      <c r="G3112" t="s">
        <v>781</v>
      </c>
      <c r="H3112" t="s">
        <v>7</v>
      </c>
      <c r="I3112" t="s">
        <v>17</v>
      </c>
      <c r="J3112" s="3">
        <v>44825</v>
      </c>
      <c r="K3112" s="3">
        <v>44824</v>
      </c>
      <c r="M3112" s="8" t="str">
        <f>IFERROR(IF(I3112="Booked",VLOOKUP(K3112,'FIN CAL LOOKUP'!$A:$J,7,1),IF(I3112="Complete",VLOOKUP(J3112,'FIN CAL LOOKUP'!$A:$J,7,1),VLOOKUP(D3112,'FIN CAL LOOKUP'!$A:$J,7,1))),"Not Applicable")</f>
        <v>SEP, FY23</v>
      </c>
      <c r="N3112" s="8" t="str">
        <f>IFERROR(IF(I3112="Booked",VLOOKUP(K3112,'FIN CAL LOOKUP'!$A:$J,10,1),IF(I3112="Complete",VLOOKUP(J3112,'FIN CAL LOOKUP'!$A:$J,10,1),VLOOKUP(D3112,'FIN CAL LOOKUP'!$A:$J,10,1))),"Not Applicable")</f>
        <v>Q1, FY23</v>
      </c>
    </row>
    <row r="3113" spans="1:14" x14ac:dyDescent="0.25">
      <c r="A3113" t="s">
        <v>30</v>
      </c>
      <c r="B3113" t="s">
        <v>565</v>
      </c>
      <c r="C3113" t="s">
        <v>32</v>
      </c>
      <c r="D3113" s="3">
        <v>44452</v>
      </c>
      <c r="E3113" t="s">
        <v>779</v>
      </c>
      <c r="F3113" t="s">
        <v>780</v>
      </c>
      <c r="G3113" t="s">
        <v>781</v>
      </c>
      <c r="H3113" t="s">
        <v>1366</v>
      </c>
      <c r="I3113" t="s">
        <v>17</v>
      </c>
      <c r="J3113" s="3">
        <v>45378</v>
      </c>
      <c r="K3113" s="3">
        <v>45351</v>
      </c>
      <c r="M3113" s="8" t="str">
        <f>IFERROR(IF(I3113="Booked",VLOOKUP(K3113,'FIN CAL LOOKUP'!$A:$J,7,1),IF(I3113="Complete",VLOOKUP(J3113,'FIN CAL LOOKUP'!$A:$J,7,1),VLOOKUP(D3113,'FIN CAL LOOKUP'!$A:$J,7,1))),"Not Applicable")</f>
        <v>APR, FY24</v>
      </c>
      <c r="N3113" s="8" t="str">
        <f>IFERROR(IF(I3113="Booked",VLOOKUP(K3113,'FIN CAL LOOKUP'!$A:$J,10,1),IF(I3113="Complete",VLOOKUP(J3113,'FIN CAL LOOKUP'!$A:$J,10,1),VLOOKUP(D3113,'FIN CAL LOOKUP'!$A:$J,10,1))),"Not Applicable")</f>
        <v>Q4, FY24</v>
      </c>
    </row>
    <row r="3114" spans="1:14" x14ac:dyDescent="0.25">
      <c r="A3114" t="s">
        <v>30</v>
      </c>
      <c r="B3114" t="s">
        <v>565</v>
      </c>
      <c r="C3114" t="s">
        <v>32</v>
      </c>
      <c r="D3114" s="3">
        <v>44452</v>
      </c>
      <c r="E3114" t="s">
        <v>779</v>
      </c>
      <c r="F3114" t="s">
        <v>780</v>
      </c>
      <c r="G3114" t="s">
        <v>781</v>
      </c>
      <c r="H3114" t="s">
        <v>1367</v>
      </c>
      <c r="I3114" t="s">
        <v>17</v>
      </c>
      <c r="J3114" s="3">
        <v>45378</v>
      </c>
      <c r="K3114" s="3">
        <v>45351</v>
      </c>
      <c r="M3114" s="8" t="str">
        <f>IFERROR(IF(I3114="Booked",VLOOKUP(K3114,'FIN CAL LOOKUP'!$A:$J,7,1),IF(I3114="Complete",VLOOKUP(J3114,'FIN CAL LOOKUP'!$A:$J,7,1),VLOOKUP(D3114,'FIN CAL LOOKUP'!$A:$J,7,1))),"Not Applicable")</f>
        <v>APR, FY24</v>
      </c>
      <c r="N3114" s="8" t="str">
        <f>IFERROR(IF(I3114="Booked",VLOOKUP(K3114,'FIN CAL LOOKUP'!$A:$J,10,1),IF(I3114="Complete",VLOOKUP(J3114,'FIN CAL LOOKUP'!$A:$J,10,1),VLOOKUP(D3114,'FIN CAL LOOKUP'!$A:$J,10,1))),"Not Applicable")</f>
        <v>Q4, FY24</v>
      </c>
    </row>
    <row r="3115" spans="1:14" x14ac:dyDescent="0.25">
      <c r="A3115" t="s">
        <v>30</v>
      </c>
      <c r="B3115" t="s">
        <v>565</v>
      </c>
      <c r="C3115" t="s">
        <v>32</v>
      </c>
      <c r="D3115" s="3">
        <v>44452</v>
      </c>
      <c r="E3115" t="s">
        <v>779</v>
      </c>
      <c r="F3115" t="s">
        <v>780</v>
      </c>
      <c r="G3115" t="s">
        <v>781</v>
      </c>
      <c r="H3115" t="s">
        <v>1368</v>
      </c>
      <c r="I3115" t="s">
        <v>17</v>
      </c>
      <c r="J3115" s="3">
        <v>45378</v>
      </c>
      <c r="K3115" s="3">
        <v>45351</v>
      </c>
      <c r="M3115" s="8" t="str">
        <f>IFERROR(IF(I3115="Booked",VLOOKUP(K3115,'FIN CAL LOOKUP'!$A:$J,7,1),IF(I3115="Complete",VLOOKUP(J3115,'FIN CAL LOOKUP'!$A:$J,7,1),VLOOKUP(D3115,'FIN CAL LOOKUP'!$A:$J,7,1))),"Not Applicable")</f>
        <v>APR, FY24</v>
      </c>
      <c r="N3115" s="8" t="str">
        <f>IFERROR(IF(I3115="Booked",VLOOKUP(K3115,'FIN CAL LOOKUP'!$A:$J,10,1),IF(I3115="Complete",VLOOKUP(J3115,'FIN CAL LOOKUP'!$A:$J,10,1),VLOOKUP(D3115,'FIN CAL LOOKUP'!$A:$J,10,1))),"Not Applicable")</f>
        <v>Q4, FY24</v>
      </c>
    </row>
    <row r="3116" spans="1:14" x14ac:dyDescent="0.25">
      <c r="A3116" t="s">
        <v>30</v>
      </c>
      <c r="B3116" t="s">
        <v>565</v>
      </c>
      <c r="C3116" t="s">
        <v>32</v>
      </c>
      <c r="D3116" s="3">
        <v>44452</v>
      </c>
      <c r="E3116" t="s">
        <v>779</v>
      </c>
      <c r="F3116" t="s">
        <v>780</v>
      </c>
      <c r="G3116" t="s">
        <v>781</v>
      </c>
      <c r="H3116" t="s">
        <v>1369</v>
      </c>
      <c r="I3116" t="s">
        <v>17</v>
      </c>
      <c r="J3116" s="3">
        <v>45378</v>
      </c>
      <c r="K3116" s="3">
        <v>45351</v>
      </c>
      <c r="M3116" s="8" t="str">
        <f>IFERROR(IF(I3116="Booked",VLOOKUP(K3116,'FIN CAL LOOKUP'!$A:$J,7,1),IF(I3116="Complete",VLOOKUP(J3116,'FIN CAL LOOKUP'!$A:$J,7,1),VLOOKUP(D3116,'FIN CAL LOOKUP'!$A:$J,7,1))),"Not Applicable")</f>
        <v>APR, FY24</v>
      </c>
      <c r="N3116" s="8" t="str">
        <f>IFERROR(IF(I3116="Booked",VLOOKUP(K3116,'FIN CAL LOOKUP'!$A:$J,10,1),IF(I3116="Complete",VLOOKUP(J3116,'FIN CAL LOOKUP'!$A:$J,10,1),VLOOKUP(D3116,'FIN CAL LOOKUP'!$A:$J,10,1))),"Not Applicable")</f>
        <v>Q4, FY24</v>
      </c>
    </row>
    <row r="3117" spans="1:14" x14ac:dyDescent="0.25">
      <c r="A3117" t="s">
        <v>30</v>
      </c>
      <c r="B3117" t="s">
        <v>565</v>
      </c>
      <c r="C3117" t="s">
        <v>32</v>
      </c>
      <c r="D3117" s="3">
        <v>44452</v>
      </c>
      <c r="E3117" t="s">
        <v>779</v>
      </c>
      <c r="F3117" t="s">
        <v>780</v>
      </c>
      <c r="G3117" t="s">
        <v>781</v>
      </c>
      <c r="H3117" t="s">
        <v>1370</v>
      </c>
      <c r="I3117" t="s">
        <v>17</v>
      </c>
      <c r="J3117" s="3">
        <v>45378</v>
      </c>
      <c r="K3117" s="3">
        <v>45351</v>
      </c>
      <c r="M3117" s="8" t="str">
        <f>IFERROR(IF(I3117="Booked",VLOOKUP(K3117,'FIN CAL LOOKUP'!$A:$J,7,1),IF(I3117="Complete",VLOOKUP(J3117,'FIN CAL LOOKUP'!$A:$J,7,1),VLOOKUP(D3117,'FIN CAL LOOKUP'!$A:$J,7,1))),"Not Applicable")</f>
        <v>APR, FY24</v>
      </c>
      <c r="N3117" s="8" t="str">
        <f>IFERROR(IF(I3117="Booked",VLOOKUP(K3117,'FIN CAL LOOKUP'!$A:$J,10,1),IF(I3117="Complete",VLOOKUP(J3117,'FIN CAL LOOKUP'!$A:$J,10,1),VLOOKUP(D3117,'FIN CAL LOOKUP'!$A:$J,10,1))),"Not Applicable")</f>
        <v>Q4, FY24</v>
      </c>
    </row>
    <row r="3118" spans="1:14" x14ac:dyDescent="0.25">
      <c r="A3118" t="s">
        <v>30</v>
      </c>
      <c r="B3118" t="s">
        <v>565</v>
      </c>
      <c r="C3118" t="s">
        <v>32</v>
      </c>
      <c r="D3118" s="3">
        <v>44452</v>
      </c>
      <c r="E3118" t="s">
        <v>779</v>
      </c>
      <c r="F3118" t="s">
        <v>780</v>
      </c>
      <c r="G3118" t="s">
        <v>781</v>
      </c>
      <c r="H3118" t="s">
        <v>8</v>
      </c>
      <c r="I3118" t="s">
        <v>17</v>
      </c>
      <c r="J3118" s="3">
        <v>44642</v>
      </c>
      <c r="K3118" s="3">
        <v>44635</v>
      </c>
      <c r="M3118" s="8" t="str">
        <f>IFERROR(IF(I3118="Booked",VLOOKUP(K3118,'FIN CAL LOOKUP'!$A:$J,7,1),IF(I3118="Complete",VLOOKUP(J3118,'FIN CAL LOOKUP'!$A:$J,7,1),VLOOKUP(D3118,'FIN CAL LOOKUP'!$A:$J,7,1))),"Not Applicable")</f>
        <v>MAR, FY22</v>
      </c>
      <c r="N3118" s="8" t="str">
        <f>IFERROR(IF(I3118="Booked",VLOOKUP(K3118,'FIN CAL LOOKUP'!$A:$J,10,1),IF(I3118="Complete",VLOOKUP(J3118,'FIN CAL LOOKUP'!$A:$J,10,1),VLOOKUP(D3118,'FIN CAL LOOKUP'!$A:$J,10,1))),"Not Applicable")</f>
        <v>Q3, FY22</v>
      </c>
    </row>
    <row r="3119" spans="1:14" x14ac:dyDescent="0.25">
      <c r="A3119" t="s">
        <v>30</v>
      </c>
      <c r="B3119" t="s">
        <v>565</v>
      </c>
      <c r="C3119" t="s">
        <v>32</v>
      </c>
      <c r="D3119" s="3">
        <v>44452</v>
      </c>
      <c r="E3119" t="s">
        <v>779</v>
      </c>
      <c r="F3119" t="s">
        <v>780</v>
      </c>
      <c r="G3119" t="s">
        <v>781</v>
      </c>
      <c r="H3119" t="s">
        <v>9</v>
      </c>
      <c r="I3119" t="s">
        <v>17</v>
      </c>
      <c r="J3119" s="3">
        <v>44825</v>
      </c>
      <c r="K3119" s="3">
        <v>44735</v>
      </c>
      <c r="M3119" s="8" t="str">
        <f>IFERROR(IF(I3119="Booked",VLOOKUP(K3119,'FIN CAL LOOKUP'!$A:$J,7,1),IF(I3119="Complete",VLOOKUP(J3119,'FIN CAL LOOKUP'!$A:$J,7,1),VLOOKUP(D3119,'FIN CAL LOOKUP'!$A:$J,7,1))),"Not Applicable")</f>
        <v>SEP, FY23</v>
      </c>
      <c r="N3119" s="8" t="str">
        <f>IFERROR(IF(I3119="Booked",VLOOKUP(K3119,'FIN CAL LOOKUP'!$A:$J,10,1),IF(I3119="Complete",VLOOKUP(J3119,'FIN CAL LOOKUP'!$A:$J,10,1),VLOOKUP(D3119,'FIN CAL LOOKUP'!$A:$J,10,1))),"Not Applicable")</f>
        <v>Q1, FY23</v>
      </c>
    </row>
    <row r="3120" spans="1:14" x14ac:dyDescent="0.25">
      <c r="A3120" t="s">
        <v>30</v>
      </c>
      <c r="B3120" t="s">
        <v>565</v>
      </c>
      <c r="C3120" t="s">
        <v>32</v>
      </c>
      <c r="D3120" s="3">
        <v>44452</v>
      </c>
      <c r="E3120" t="s">
        <v>779</v>
      </c>
      <c r="F3120" t="s">
        <v>780</v>
      </c>
      <c r="G3120" t="s">
        <v>781</v>
      </c>
      <c r="H3120" t="s">
        <v>9</v>
      </c>
      <c r="I3120" t="s">
        <v>17</v>
      </c>
      <c r="J3120" s="3">
        <v>45055</v>
      </c>
      <c r="K3120" s="3">
        <v>45055</v>
      </c>
      <c r="M3120" s="8" t="str">
        <f>IFERROR(IF(I3120="Booked",VLOOKUP(K3120,'FIN CAL LOOKUP'!$A:$J,7,1),IF(I3120="Complete",VLOOKUP(J3120,'FIN CAL LOOKUP'!$A:$J,7,1),VLOOKUP(D3120,'FIN CAL LOOKUP'!$A:$J,7,1))),"Not Applicable")</f>
        <v>MAY, FY23</v>
      </c>
      <c r="N3120" s="8" t="str">
        <f>IFERROR(IF(I3120="Booked",VLOOKUP(K3120,'FIN CAL LOOKUP'!$A:$J,10,1),IF(I3120="Complete",VLOOKUP(J3120,'FIN CAL LOOKUP'!$A:$J,10,1),VLOOKUP(D3120,'FIN CAL LOOKUP'!$A:$J,10,1))),"Not Applicable")</f>
        <v>Q4, FY23</v>
      </c>
    </row>
    <row r="3121" spans="1:14" x14ac:dyDescent="0.25">
      <c r="A3121" t="s">
        <v>30</v>
      </c>
      <c r="B3121" t="s">
        <v>565</v>
      </c>
      <c r="C3121" t="s">
        <v>32</v>
      </c>
      <c r="D3121" s="3">
        <v>44452</v>
      </c>
      <c r="E3121" t="s">
        <v>779</v>
      </c>
      <c r="F3121" t="s">
        <v>780</v>
      </c>
      <c r="G3121" t="s">
        <v>781</v>
      </c>
      <c r="H3121" t="s">
        <v>10</v>
      </c>
      <c r="I3121" t="s">
        <v>17</v>
      </c>
      <c r="J3121" s="3">
        <v>44473</v>
      </c>
      <c r="K3121" s="3">
        <v>44447</v>
      </c>
      <c r="M3121" s="8" t="str">
        <f>IFERROR(IF(I3121="Booked",VLOOKUP(K3121,'FIN CAL LOOKUP'!$A:$J,7,1),IF(I3121="Complete",VLOOKUP(J3121,'FIN CAL LOOKUP'!$A:$J,7,1),VLOOKUP(D3121,'FIN CAL LOOKUP'!$A:$J,7,1))),"Not Applicable")</f>
        <v>OCT, FY22</v>
      </c>
      <c r="N3121" s="8" t="str">
        <f>IFERROR(IF(I3121="Booked",VLOOKUP(K3121,'FIN CAL LOOKUP'!$A:$J,10,1),IF(I3121="Complete",VLOOKUP(J3121,'FIN CAL LOOKUP'!$A:$J,10,1),VLOOKUP(D3121,'FIN CAL LOOKUP'!$A:$J,10,1))),"Not Applicable")</f>
        <v>Q2, FY22</v>
      </c>
    </row>
    <row r="3122" spans="1:14" x14ac:dyDescent="0.25">
      <c r="A3122" t="s">
        <v>30</v>
      </c>
      <c r="B3122" t="s">
        <v>565</v>
      </c>
      <c r="C3122" t="s">
        <v>32</v>
      </c>
      <c r="D3122" s="3">
        <v>44452</v>
      </c>
      <c r="E3122" t="s">
        <v>779</v>
      </c>
      <c r="F3122" t="s">
        <v>780</v>
      </c>
      <c r="G3122" t="s">
        <v>781</v>
      </c>
      <c r="H3122" t="s">
        <v>10</v>
      </c>
      <c r="I3122" t="s">
        <v>17</v>
      </c>
      <c r="J3122" s="3">
        <v>45055</v>
      </c>
      <c r="K3122" s="3">
        <v>45055</v>
      </c>
      <c r="M3122" s="8" t="str">
        <f>IFERROR(IF(I3122="Booked",VLOOKUP(K3122,'FIN CAL LOOKUP'!$A:$J,7,1),IF(I3122="Complete",VLOOKUP(J3122,'FIN CAL LOOKUP'!$A:$J,7,1),VLOOKUP(D3122,'FIN CAL LOOKUP'!$A:$J,7,1))),"Not Applicable")</f>
        <v>MAY, FY23</v>
      </c>
      <c r="N3122" s="8" t="str">
        <f>IFERROR(IF(I3122="Booked",VLOOKUP(K3122,'FIN CAL LOOKUP'!$A:$J,10,1),IF(I3122="Complete",VLOOKUP(J3122,'FIN CAL LOOKUP'!$A:$J,10,1),VLOOKUP(D3122,'FIN CAL LOOKUP'!$A:$J,10,1))),"Not Applicable")</f>
        <v>Q4, FY23</v>
      </c>
    </row>
    <row r="3123" spans="1:14" x14ac:dyDescent="0.25">
      <c r="A3123" t="s">
        <v>30</v>
      </c>
      <c r="B3123" t="s">
        <v>565</v>
      </c>
      <c r="C3123" t="s">
        <v>32</v>
      </c>
      <c r="D3123" s="3">
        <v>44452</v>
      </c>
      <c r="E3123" t="s">
        <v>779</v>
      </c>
      <c r="F3123" t="s">
        <v>780</v>
      </c>
      <c r="G3123" t="s">
        <v>781</v>
      </c>
      <c r="H3123" t="s">
        <v>11</v>
      </c>
      <c r="I3123" t="s">
        <v>17</v>
      </c>
      <c r="J3123" s="3">
        <v>44473</v>
      </c>
      <c r="K3123" s="3">
        <v>44447</v>
      </c>
      <c r="M3123" s="8" t="str">
        <f>IFERROR(IF(I3123="Booked",VLOOKUP(K3123,'FIN CAL LOOKUP'!$A:$J,7,1),IF(I3123="Complete",VLOOKUP(J3123,'FIN CAL LOOKUP'!$A:$J,7,1),VLOOKUP(D3123,'FIN CAL LOOKUP'!$A:$J,7,1))),"Not Applicable")</f>
        <v>OCT, FY22</v>
      </c>
      <c r="N3123" s="8" t="str">
        <f>IFERROR(IF(I3123="Booked",VLOOKUP(K3123,'FIN CAL LOOKUP'!$A:$J,10,1),IF(I3123="Complete",VLOOKUP(J3123,'FIN CAL LOOKUP'!$A:$J,10,1),VLOOKUP(D3123,'FIN CAL LOOKUP'!$A:$J,10,1))),"Not Applicable")</f>
        <v>Q2, FY22</v>
      </c>
    </row>
    <row r="3124" spans="1:14" x14ac:dyDescent="0.25">
      <c r="A3124" t="s">
        <v>30</v>
      </c>
      <c r="B3124" t="s">
        <v>565</v>
      </c>
      <c r="C3124" t="s">
        <v>32</v>
      </c>
      <c r="D3124" s="3">
        <v>44452</v>
      </c>
      <c r="E3124" t="s">
        <v>779</v>
      </c>
      <c r="F3124" t="s">
        <v>780</v>
      </c>
      <c r="G3124" t="s">
        <v>781</v>
      </c>
      <c r="H3124" t="s">
        <v>11</v>
      </c>
      <c r="I3124" t="s">
        <v>17</v>
      </c>
      <c r="J3124" s="3">
        <v>45055</v>
      </c>
      <c r="K3124" s="3">
        <v>45055</v>
      </c>
      <c r="M3124" s="8" t="str">
        <f>IFERROR(IF(I3124="Booked",VLOOKUP(K3124,'FIN CAL LOOKUP'!$A:$J,7,1),IF(I3124="Complete",VLOOKUP(J3124,'FIN CAL LOOKUP'!$A:$J,7,1),VLOOKUP(D3124,'FIN CAL LOOKUP'!$A:$J,7,1))),"Not Applicable")</f>
        <v>MAY, FY23</v>
      </c>
      <c r="N3124" s="8" t="str">
        <f>IFERROR(IF(I3124="Booked",VLOOKUP(K3124,'FIN CAL LOOKUP'!$A:$J,10,1),IF(I3124="Complete",VLOOKUP(J3124,'FIN CAL LOOKUP'!$A:$J,10,1),VLOOKUP(D3124,'FIN CAL LOOKUP'!$A:$J,10,1))),"Not Applicable")</f>
        <v>Q4, FY23</v>
      </c>
    </row>
    <row r="3125" spans="1:14" x14ac:dyDescent="0.25">
      <c r="A3125" t="s">
        <v>12</v>
      </c>
      <c r="B3125" t="s">
        <v>51</v>
      </c>
      <c r="C3125" t="s">
        <v>52</v>
      </c>
      <c r="D3125" s="3">
        <v>44445</v>
      </c>
      <c r="E3125" t="s">
        <v>782</v>
      </c>
      <c r="F3125" t="s">
        <v>783</v>
      </c>
      <c r="G3125" t="s">
        <v>272</v>
      </c>
      <c r="H3125" t="s">
        <v>192</v>
      </c>
      <c r="I3125" t="s">
        <v>17</v>
      </c>
      <c r="J3125" s="3">
        <v>44839</v>
      </c>
      <c r="K3125" s="3">
        <v>44837</v>
      </c>
      <c r="M3125" s="8" t="str">
        <f>IFERROR(IF(I3125="Booked",VLOOKUP(K3125,'FIN CAL LOOKUP'!$A:$J,7,1),IF(I3125="Complete",VLOOKUP(J3125,'FIN CAL LOOKUP'!$A:$J,7,1),VLOOKUP(D3125,'FIN CAL LOOKUP'!$A:$J,7,1))),"Not Applicable")</f>
        <v>OCT, FY23</v>
      </c>
      <c r="N3125" s="8" t="str">
        <f>IFERROR(IF(I3125="Booked",VLOOKUP(K3125,'FIN CAL LOOKUP'!$A:$J,10,1),IF(I3125="Complete",VLOOKUP(J3125,'FIN CAL LOOKUP'!$A:$J,10,1),VLOOKUP(D3125,'FIN CAL LOOKUP'!$A:$J,10,1))),"Not Applicable")</f>
        <v>Q2, FY23</v>
      </c>
    </row>
    <row r="3126" spans="1:14" x14ac:dyDescent="0.25">
      <c r="A3126" t="s">
        <v>12</v>
      </c>
      <c r="B3126" t="s">
        <v>51</v>
      </c>
      <c r="C3126" t="s">
        <v>52</v>
      </c>
      <c r="D3126" s="3">
        <v>44445</v>
      </c>
      <c r="E3126" t="s">
        <v>782</v>
      </c>
      <c r="F3126" t="s">
        <v>783</v>
      </c>
      <c r="G3126" t="s">
        <v>272</v>
      </c>
      <c r="H3126" t="s">
        <v>4</v>
      </c>
      <c r="I3126" t="s">
        <v>17</v>
      </c>
      <c r="J3126" s="3">
        <v>44831</v>
      </c>
      <c r="K3126" s="3">
        <v>44824</v>
      </c>
      <c r="M3126" s="8" t="str">
        <f>IFERROR(IF(I3126="Booked",VLOOKUP(K3126,'FIN CAL LOOKUP'!$A:$J,7,1),IF(I3126="Complete",VLOOKUP(J3126,'FIN CAL LOOKUP'!$A:$J,7,1),VLOOKUP(D3126,'FIN CAL LOOKUP'!$A:$J,7,1))),"Not Applicable")</f>
        <v>OCT, FY23</v>
      </c>
      <c r="N3126" s="8" t="str">
        <f>IFERROR(IF(I3126="Booked",VLOOKUP(K3126,'FIN CAL LOOKUP'!$A:$J,10,1),IF(I3126="Complete",VLOOKUP(J3126,'FIN CAL LOOKUP'!$A:$J,10,1),VLOOKUP(D3126,'FIN CAL LOOKUP'!$A:$J,10,1))),"Not Applicable")</f>
        <v>Q2, FY23</v>
      </c>
    </row>
    <row r="3127" spans="1:14" x14ac:dyDescent="0.25">
      <c r="A3127" t="s">
        <v>12</v>
      </c>
      <c r="B3127" t="s">
        <v>51</v>
      </c>
      <c r="C3127" t="s">
        <v>52</v>
      </c>
      <c r="D3127" s="3">
        <v>44445</v>
      </c>
      <c r="E3127" t="s">
        <v>782</v>
      </c>
      <c r="F3127" t="s">
        <v>783</v>
      </c>
      <c r="G3127" t="s">
        <v>272</v>
      </c>
      <c r="H3127" t="s">
        <v>7</v>
      </c>
      <c r="I3127" t="s">
        <v>17</v>
      </c>
      <c r="J3127" s="3">
        <v>44831</v>
      </c>
      <c r="K3127" s="3">
        <v>44824</v>
      </c>
      <c r="M3127" s="8" t="str">
        <f>IFERROR(IF(I3127="Booked",VLOOKUP(K3127,'FIN CAL LOOKUP'!$A:$J,7,1),IF(I3127="Complete",VLOOKUP(J3127,'FIN CAL LOOKUP'!$A:$J,7,1),VLOOKUP(D3127,'FIN CAL LOOKUP'!$A:$J,7,1))),"Not Applicable")</f>
        <v>OCT, FY23</v>
      </c>
      <c r="N3127" s="8" t="str">
        <f>IFERROR(IF(I3127="Booked",VLOOKUP(K3127,'FIN CAL LOOKUP'!$A:$J,10,1),IF(I3127="Complete",VLOOKUP(J3127,'FIN CAL LOOKUP'!$A:$J,10,1),VLOOKUP(D3127,'FIN CAL LOOKUP'!$A:$J,10,1))),"Not Applicable")</f>
        <v>Q2, FY23</v>
      </c>
    </row>
    <row r="3128" spans="1:14" x14ac:dyDescent="0.25">
      <c r="A3128" t="s">
        <v>12</v>
      </c>
      <c r="B3128" t="s">
        <v>51</v>
      </c>
      <c r="C3128" t="s">
        <v>52</v>
      </c>
      <c r="D3128" s="3">
        <v>44445</v>
      </c>
      <c r="E3128" t="s">
        <v>782</v>
      </c>
      <c r="F3128" t="s">
        <v>783</v>
      </c>
      <c r="G3128" t="s">
        <v>272</v>
      </c>
      <c r="H3128" t="s">
        <v>1366</v>
      </c>
      <c r="I3128" t="s">
        <v>18</v>
      </c>
      <c r="J3128" s="3"/>
      <c r="K3128" s="3">
        <v>45351</v>
      </c>
      <c r="M3128" s="8" t="str">
        <f>IFERROR(IF(I3128="Booked",VLOOKUP(K3128,'FIN CAL LOOKUP'!$A:$J,7,1),IF(I3128="Complete",VLOOKUP(J3128,'FIN CAL LOOKUP'!$A:$J,7,1),VLOOKUP(D3128,'FIN CAL LOOKUP'!$A:$J,7,1))),"Not Applicable")</f>
        <v>SEP, FY22</v>
      </c>
      <c r="N3128" s="8" t="str">
        <f>IFERROR(IF(I3128="Booked",VLOOKUP(K3128,'FIN CAL LOOKUP'!$A:$J,10,1),IF(I3128="Complete",VLOOKUP(J3128,'FIN CAL LOOKUP'!$A:$J,10,1),VLOOKUP(D3128,'FIN CAL LOOKUP'!$A:$J,10,1))),"Not Applicable")</f>
        <v>Q1, FY22</v>
      </c>
    </row>
    <row r="3129" spans="1:14" x14ac:dyDescent="0.25">
      <c r="A3129" t="s">
        <v>12</v>
      </c>
      <c r="B3129" t="s">
        <v>51</v>
      </c>
      <c r="C3129" t="s">
        <v>52</v>
      </c>
      <c r="D3129" s="3">
        <v>44445</v>
      </c>
      <c r="E3129" t="s">
        <v>782</v>
      </c>
      <c r="F3129" t="s">
        <v>783</v>
      </c>
      <c r="G3129" t="s">
        <v>272</v>
      </c>
      <c r="H3129" t="s">
        <v>1367</v>
      </c>
      <c r="I3129" t="s">
        <v>5</v>
      </c>
      <c r="J3129" s="3"/>
      <c r="K3129" s="3">
        <v>45351</v>
      </c>
      <c r="M3129" s="8" t="str">
        <f>IFERROR(IF(I3129="Booked",VLOOKUP(K3129,'FIN CAL LOOKUP'!$A:$J,7,1),IF(I3129="Complete",VLOOKUP(J3129,'FIN CAL LOOKUP'!$A:$J,7,1),VLOOKUP(D3129,'FIN CAL LOOKUP'!$A:$J,7,1))),"Not Applicable")</f>
        <v>MAR, FY24</v>
      </c>
      <c r="N3129" s="8" t="str">
        <f>IFERROR(IF(I3129="Booked",VLOOKUP(K3129,'FIN CAL LOOKUP'!$A:$J,10,1),IF(I3129="Complete",VLOOKUP(J3129,'FIN CAL LOOKUP'!$A:$J,10,1),VLOOKUP(D3129,'FIN CAL LOOKUP'!$A:$J,10,1))),"Not Applicable")</f>
        <v>Q3, FY24</v>
      </c>
    </row>
    <row r="3130" spans="1:14" x14ac:dyDescent="0.25">
      <c r="A3130" t="s">
        <v>12</v>
      </c>
      <c r="B3130" t="s">
        <v>51</v>
      </c>
      <c r="C3130" t="s">
        <v>52</v>
      </c>
      <c r="D3130" s="3">
        <v>44445</v>
      </c>
      <c r="E3130" t="s">
        <v>782</v>
      </c>
      <c r="F3130" t="s">
        <v>783</v>
      </c>
      <c r="G3130" t="s">
        <v>272</v>
      </c>
      <c r="H3130" t="s">
        <v>1368</v>
      </c>
      <c r="I3130" t="s">
        <v>5</v>
      </c>
      <c r="J3130" s="3"/>
      <c r="K3130" s="3">
        <v>45351</v>
      </c>
      <c r="M3130" s="8" t="str">
        <f>IFERROR(IF(I3130="Booked",VLOOKUP(K3130,'FIN CAL LOOKUP'!$A:$J,7,1),IF(I3130="Complete",VLOOKUP(J3130,'FIN CAL LOOKUP'!$A:$J,7,1),VLOOKUP(D3130,'FIN CAL LOOKUP'!$A:$J,7,1))),"Not Applicable")</f>
        <v>MAR, FY24</v>
      </c>
      <c r="N3130" s="8" t="str">
        <f>IFERROR(IF(I3130="Booked",VLOOKUP(K3130,'FIN CAL LOOKUP'!$A:$J,10,1),IF(I3130="Complete",VLOOKUP(J3130,'FIN CAL LOOKUP'!$A:$J,10,1),VLOOKUP(D3130,'FIN CAL LOOKUP'!$A:$J,10,1))),"Not Applicable")</f>
        <v>Q3, FY24</v>
      </c>
    </row>
    <row r="3131" spans="1:14" x14ac:dyDescent="0.25">
      <c r="A3131" t="s">
        <v>12</v>
      </c>
      <c r="B3131" t="s">
        <v>51</v>
      </c>
      <c r="C3131" t="s">
        <v>52</v>
      </c>
      <c r="D3131" s="3">
        <v>44445</v>
      </c>
      <c r="E3131" t="s">
        <v>782</v>
      </c>
      <c r="F3131" t="s">
        <v>783</v>
      </c>
      <c r="G3131" t="s">
        <v>272</v>
      </c>
      <c r="H3131" t="s">
        <v>1369</v>
      </c>
      <c r="I3131" t="s">
        <v>5</v>
      </c>
      <c r="J3131" s="3"/>
      <c r="K3131" s="3">
        <v>45351</v>
      </c>
      <c r="M3131" s="8" t="str">
        <f>IFERROR(IF(I3131="Booked",VLOOKUP(K3131,'FIN CAL LOOKUP'!$A:$J,7,1),IF(I3131="Complete",VLOOKUP(J3131,'FIN CAL LOOKUP'!$A:$J,7,1),VLOOKUP(D3131,'FIN CAL LOOKUP'!$A:$J,7,1))),"Not Applicable")</f>
        <v>MAR, FY24</v>
      </c>
      <c r="N3131" s="8" t="str">
        <f>IFERROR(IF(I3131="Booked",VLOOKUP(K3131,'FIN CAL LOOKUP'!$A:$J,10,1),IF(I3131="Complete",VLOOKUP(J3131,'FIN CAL LOOKUP'!$A:$J,10,1),VLOOKUP(D3131,'FIN CAL LOOKUP'!$A:$J,10,1))),"Not Applicable")</f>
        <v>Q3, FY24</v>
      </c>
    </row>
    <row r="3132" spans="1:14" x14ac:dyDescent="0.25">
      <c r="A3132" t="s">
        <v>12</v>
      </c>
      <c r="B3132" t="s">
        <v>51</v>
      </c>
      <c r="C3132" t="s">
        <v>52</v>
      </c>
      <c r="D3132" s="3">
        <v>44445</v>
      </c>
      <c r="E3132" t="s">
        <v>782</v>
      </c>
      <c r="F3132" t="s">
        <v>783</v>
      </c>
      <c r="G3132" t="s">
        <v>272</v>
      </c>
      <c r="H3132" t="s">
        <v>1370</v>
      </c>
      <c r="I3132" t="s">
        <v>5</v>
      </c>
      <c r="J3132" s="3"/>
      <c r="K3132" s="3">
        <v>45351</v>
      </c>
      <c r="M3132" s="8" t="str">
        <f>IFERROR(IF(I3132="Booked",VLOOKUP(K3132,'FIN CAL LOOKUP'!$A:$J,7,1),IF(I3132="Complete",VLOOKUP(J3132,'FIN CAL LOOKUP'!$A:$J,7,1),VLOOKUP(D3132,'FIN CAL LOOKUP'!$A:$J,7,1))),"Not Applicable")</f>
        <v>MAR, FY24</v>
      </c>
      <c r="N3132" s="8" t="str">
        <f>IFERROR(IF(I3132="Booked",VLOOKUP(K3132,'FIN CAL LOOKUP'!$A:$J,10,1),IF(I3132="Complete",VLOOKUP(J3132,'FIN CAL LOOKUP'!$A:$J,10,1),VLOOKUP(D3132,'FIN CAL LOOKUP'!$A:$J,10,1))),"Not Applicable")</f>
        <v>Q3, FY24</v>
      </c>
    </row>
    <row r="3133" spans="1:14" x14ac:dyDescent="0.25">
      <c r="A3133" t="s">
        <v>12</v>
      </c>
      <c r="B3133" t="s">
        <v>51</v>
      </c>
      <c r="C3133" t="s">
        <v>52</v>
      </c>
      <c r="D3133" s="3">
        <v>44445</v>
      </c>
      <c r="E3133" t="s">
        <v>782</v>
      </c>
      <c r="F3133" t="s">
        <v>783</v>
      </c>
      <c r="G3133" t="s">
        <v>272</v>
      </c>
      <c r="H3133" t="s">
        <v>8</v>
      </c>
      <c r="I3133" t="s">
        <v>17</v>
      </c>
      <c r="J3133" s="3">
        <v>44648</v>
      </c>
      <c r="K3133" s="3">
        <v>44635</v>
      </c>
      <c r="M3133" s="8" t="str">
        <f>IFERROR(IF(I3133="Booked",VLOOKUP(K3133,'FIN CAL LOOKUP'!$A:$J,7,1),IF(I3133="Complete",VLOOKUP(J3133,'FIN CAL LOOKUP'!$A:$J,7,1),VLOOKUP(D3133,'FIN CAL LOOKUP'!$A:$J,7,1))),"Not Applicable")</f>
        <v>APR, FY22</v>
      </c>
      <c r="N3133" s="8" t="str">
        <f>IFERROR(IF(I3133="Booked",VLOOKUP(K3133,'FIN CAL LOOKUP'!$A:$J,10,1),IF(I3133="Complete",VLOOKUP(J3133,'FIN CAL LOOKUP'!$A:$J,10,1),VLOOKUP(D3133,'FIN CAL LOOKUP'!$A:$J,10,1))),"Not Applicable")</f>
        <v>Q4, FY22</v>
      </c>
    </row>
    <row r="3134" spans="1:14" x14ac:dyDescent="0.25">
      <c r="A3134" t="s">
        <v>12</v>
      </c>
      <c r="B3134" t="s">
        <v>51</v>
      </c>
      <c r="C3134" t="s">
        <v>52</v>
      </c>
      <c r="D3134" s="3">
        <v>44445</v>
      </c>
      <c r="E3134" t="s">
        <v>782</v>
      </c>
      <c r="F3134" t="s">
        <v>783</v>
      </c>
      <c r="G3134" t="s">
        <v>272</v>
      </c>
      <c r="H3134" t="s">
        <v>9</v>
      </c>
      <c r="I3134" t="s">
        <v>17</v>
      </c>
      <c r="J3134" s="3">
        <v>44831</v>
      </c>
      <c r="K3134" s="3">
        <v>44735</v>
      </c>
      <c r="M3134" s="8" t="str">
        <f>IFERROR(IF(I3134="Booked",VLOOKUP(K3134,'FIN CAL LOOKUP'!$A:$J,7,1),IF(I3134="Complete",VLOOKUP(J3134,'FIN CAL LOOKUP'!$A:$J,7,1),VLOOKUP(D3134,'FIN CAL LOOKUP'!$A:$J,7,1))),"Not Applicable")</f>
        <v>OCT, FY23</v>
      </c>
      <c r="N3134" s="8" t="str">
        <f>IFERROR(IF(I3134="Booked",VLOOKUP(K3134,'FIN CAL LOOKUP'!$A:$J,10,1),IF(I3134="Complete",VLOOKUP(J3134,'FIN CAL LOOKUP'!$A:$J,10,1),VLOOKUP(D3134,'FIN CAL LOOKUP'!$A:$J,10,1))),"Not Applicable")</f>
        <v>Q2, FY23</v>
      </c>
    </row>
    <row r="3135" spans="1:14" x14ac:dyDescent="0.25">
      <c r="A3135" t="s">
        <v>12</v>
      </c>
      <c r="B3135" t="s">
        <v>51</v>
      </c>
      <c r="C3135" t="s">
        <v>52</v>
      </c>
      <c r="D3135" s="3">
        <v>44445</v>
      </c>
      <c r="E3135" t="s">
        <v>782</v>
      </c>
      <c r="F3135" t="s">
        <v>783</v>
      </c>
      <c r="G3135" t="s">
        <v>272</v>
      </c>
      <c r="H3135" t="s">
        <v>10</v>
      </c>
      <c r="I3135" t="s">
        <v>17</v>
      </c>
      <c r="J3135" s="3">
        <v>44439</v>
      </c>
      <c r="K3135" s="3">
        <v>44430</v>
      </c>
      <c r="M3135" s="8" t="str">
        <f>IFERROR(IF(I3135="Booked",VLOOKUP(K3135,'FIN CAL LOOKUP'!$A:$J,7,1),IF(I3135="Complete",VLOOKUP(J3135,'FIN CAL LOOKUP'!$A:$J,7,1),VLOOKUP(D3135,'FIN CAL LOOKUP'!$A:$J,7,1))),"Not Applicable")</f>
        <v>SEP, FY22</v>
      </c>
      <c r="N3135" s="8" t="str">
        <f>IFERROR(IF(I3135="Booked",VLOOKUP(K3135,'FIN CAL LOOKUP'!$A:$J,10,1),IF(I3135="Complete",VLOOKUP(J3135,'FIN CAL LOOKUP'!$A:$J,10,1),VLOOKUP(D3135,'FIN CAL LOOKUP'!$A:$J,10,1))),"Not Applicable")</f>
        <v>Q1, FY22</v>
      </c>
    </row>
    <row r="3136" spans="1:14" x14ac:dyDescent="0.25">
      <c r="A3136" t="s">
        <v>12</v>
      </c>
      <c r="B3136" t="s">
        <v>51</v>
      </c>
      <c r="C3136" t="s">
        <v>52</v>
      </c>
      <c r="D3136" s="3">
        <v>44445</v>
      </c>
      <c r="E3136" t="s">
        <v>782</v>
      </c>
      <c r="F3136" t="s">
        <v>783</v>
      </c>
      <c r="G3136" t="s">
        <v>272</v>
      </c>
      <c r="H3136" t="s">
        <v>10</v>
      </c>
      <c r="I3136" t="s">
        <v>17</v>
      </c>
      <c r="J3136" s="3">
        <v>45019</v>
      </c>
      <c r="K3136" s="3">
        <v>44994</v>
      </c>
      <c r="M3136" s="8" t="str">
        <f>IFERROR(IF(I3136="Booked",VLOOKUP(K3136,'FIN CAL LOOKUP'!$A:$J,7,1),IF(I3136="Complete",VLOOKUP(J3136,'FIN CAL LOOKUP'!$A:$J,7,1),VLOOKUP(D3136,'FIN CAL LOOKUP'!$A:$J,7,1))),"Not Applicable")</f>
        <v>APR, FY23</v>
      </c>
      <c r="N3136" s="8" t="str">
        <f>IFERROR(IF(I3136="Booked",VLOOKUP(K3136,'FIN CAL LOOKUP'!$A:$J,10,1),IF(I3136="Complete",VLOOKUP(J3136,'FIN CAL LOOKUP'!$A:$J,10,1),VLOOKUP(D3136,'FIN CAL LOOKUP'!$A:$J,10,1))),"Not Applicable")</f>
        <v>Q4, FY23</v>
      </c>
    </row>
    <row r="3137" spans="1:14" x14ac:dyDescent="0.25">
      <c r="A3137" t="s">
        <v>12</v>
      </c>
      <c r="B3137" t="s">
        <v>51</v>
      </c>
      <c r="C3137" t="s">
        <v>52</v>
      </c>
      <c r="D3137" s="3">
        <v>44445</v>
      </c>
      <c r="E3137" t="s">
        <v>782</v>
      </c>
      <c r="F3137" t="s">
        <v>783</v>
      </c>
      <c r="G3137" t="s">
        <v>272</v>
      </c>
      <c r="H3137" t="s">
        <v>11</v>
      </c>
      <c r="I3137" t="s">
        <v>17</v>
      </c>
      <c r="J3137" s="3">
        <v>44448</v>
      </c>
      <c r="K3137" s="3">
        <v>44430</v>
      </c>
      <c r="M3137" s="8" t="str">
        <f>IFERROR(IF(I3137="Booked",VLOOKUP(K3137,'FIN CAL LOOKUP'!$A:$J,7,1),IF(I3137="Complete",VLOOKUP(J3137,'FIN CAL LOOKUP'!$A:$J,7,1),VLOOKUP(D3137,'FIN CAL LOOKUP'!$A:$J,7,1))),"Not Applicable")</f>
        <v>SEP, FY22</v>
      </c>
      <c r="N3137" s="8" t="str">
        <f>IFERROR(IF(I3137="Booked",VLOOKUP(K3137,'FIN CAL LOOKUP'!$A:$J,10,1),IF(I3137="Complete",VLOOKUP(J3137,'FIN CAL LOOKUP'!$A:$J,10,1),VLOOKUP(D3137,'FIN CAL LOOKUP'!$A:$J,10,1))),"Not Applicable")</f>
        <v>Q1, FY22</v>
      </c>
    </row>
    <row r="3138" spans="1:14" x14ac:dyDescent="0.25">
      <c r="A3138" t="s">
        <v>46</v>
      </c>
      <c r="C3138" t="s">
        <v>47</v>
      </c>
      <c r="D3138" s="3">
        <v>44431</v>
      </c>
      <c r="E3138" t="s">
        <v>784</v>
      </c>
      <c r="F3138" t="s">
        <v>785</v>
      </c>
      <c r="G3138" t="s">
        <v>786</v>
      </c>
      <c r="H3138" t="s">
        <v>4</v>
      </c>
      <c r="I3138" t="s">
        <v>17</v>
      </c>
      <c r="J3138" s="3">
        <v>44880</v>
      </c>
      <c r="K3138" s="3">
        <v>44824</v>
      </c>
      <c r="M3138" s="8" t="str">
        <f>IFERROR(IF(I3138="Booked",VLOOKUP(K3138,'FIN CAL LOOKUP'!$A:$J,7,1),IF(I3138="Complete",VLOOKUP(J3138,'FIN CAL LOOKUP'!$A:$J,7,1),VLOOKUP(D3138,'FIN CAL LOOKUP'!$A:$J,7,1))),"Not Applicable")</f>
        <v>NOV, FY23</v>
      </c>
      <c r="N3138" s="8" t="str">
        <f>IFERROR(IF(I3138="Booked",VLOOKUP(K3138,'FIN CAL LOOKUP'!$A:$J,10,1),IF(I3138="Complete",VLOOKUP(J3138,'FIN CAL LOOKUP'!$A:$J,10,1),VLOOKUP(D3138,'FIN CAL LOOKUP'!$A:$J,10,1))),"Not Applicable")</f>
        <v>Q2, FY23</v>
      </c>
    </row>
    <row r="3139" spans="1:14" x14ac:dyDescent="0.25">
      <c r="A3139" t="s">
        <v>46</v>
      </c>
      <c r="C3139" t="s">
        <v>47</v>
      </c>
      <c r="D3139" s="3">
        <v>44431</v>
      </c>
      <c r="E3139" t="s">
        <v>784</v>
      </c>
      <c r="F3139" t="s">
        <v>785</v>
      </c>
      <c r="G3139" t="s">
        <v>786</v>
      </c>
      <c r="H3139" t="s">
        <v>7</v>
      </c>
      <c r="I3139" t="s">
        <v>17</v>
      </c>
      <c r="J3139" s="3">
        <v>44880</v>
      </c>
      <c r="K3139" s="3">
        <v>44824</v>
      </c>
      <c r="M3139" s="8" t="str">
        <f>IFERROR(IF(I3139="Booked",VLOOKUP(K3139,'FIN CAL LOOKUP'!$A:$J,7,1),IF(I3139="Complete",VLOOKUP(J3139,'FIN CAL LOOKUP'!$A:$J,7,1),VLOOKUP(D3139,'FIN CAL LOOKUP'!$A:$J,7,1))),"Not Applicable")</f>
        <v>NOV, FY23</v>
      </c>
      <c r="N3139" s="8" t="str">
        <f>IFERROR(IF(I3139="Booked",VLOOKUP(K3139,'FIN CAL LOOKUP'!$A:$J,10,1),IF(I3139="Complete",VLOOKUP(J3139,'FIN CAL LOOKUP'!$A:$J,10,1),VLOOKUP(D3139,'FIN CAL LOOKUP'!$A:$J,10,1))),"Not Applicable")</f>
        <v>Q2, FY23</v>
      </c>
    </row>
    <row r="3140" spans="1:14" x14ac:dyDescent="0.25">
      <c r="A3140" t="s">
        <v>46</v>
      </c>
      <c r="C3140" t="s">
        <v>47</v>
      </c>
      <c r="D3140" s="3">
        <v>44431</v>
      </c>
      <c r="E3140" t="s">
        <v>784</v>
      </c>
      <c r="F3140" t="s">
        <v>785</v>
      </c>
      <c r="G3140" t="s">
        <v>786</v>
      </c>
      <c r="H3140" t="s">
        <v>1366</v>
      </c>
      <c r="I3140" t="s">
        <v>17</v>
      </c>
      <c r="J3140" s="3">
        <v>45411</v>
      </c>
      <c r="K3140" s="3">
        <v>45351</v>
      </c>
      <c r="M3140" s="8" t="str">
        <f>IFERROR(IF(I3140="Booked",VLOOKUP(K3140,'FIN CAL LOOKUP'!$A:$J,7,1),IF(I3140="Complete",VLOOKUP(J3140,'FIN CAL LOOKUP'!$A:$J,7,1),VLOOKUP(D3140,'FIN CAL LOOKUP'!$A:$J,7,1))),"Not Applicable")</f>
        <v>MAY, FY24</v>
      </c>
      <c r="N3140" s="8" t="str">
        <f>IFERROR(IF(I3140="Booked",VLOOKUP(K3140,'FIN CAL LOOKUP'!$A:$J,10,1),IF(I3140="Complete",VLOOKUP(J3140,'FIN CAL LOOKUP'!$A:$J,10,1),VLOOKUP(D3140,'FIN CAL LOOKUP'!$A:$J,10,1))),"Not Applicable")</f>
        <v>Q4, FY24</v>
      </c>
    </row>
    <row r="3141" spans="1:14" x14ac:dyDescent="0.25">
      <c r="A3141" t="s">
        <v>46</v>
      </c>
      <c r="C3141" t="s">
        <v>47</v>
      </c>
      <c r="D3141" s="3">
        <v>44431</v>
      </c>
      <c r="E3141" t="s">
        <v>784</v>
      </c>
      <c r="F3141" t="s">
        <v>785</v>
      </c>
      <c r="G3141" t="s">
        <v>786</v>
      </c>
      <c r="H3141" t="s">
        <v>1366</v>
      </c>
      <c r="I3141" t="s">
        <v>17</v>
      </c>
      <c r="J3141" s="3">
        <v>45777</v>
      </c>
      <c r="K3141" s="3">
        <v>45732</v>
      </c>
      <c r="M3141" s="8" t="str">
        <f>IFERROR(IF(I3141="Booked",VLOOKUP(K3141,'FIN CAL LOOKUP'!$A:$J,7,1),IF(I3141="Complete",VLOOKUP(J3141,'FIN CAL LOOKUP'!$A:$J,7,1),VLOOKUP(D3141,'FIN CAL LOOKUP'!$A:$J,7,1))),"Not Applicable")</f>
        <v>MAY, FY25</v>
      </c>
      <c r="N3141" s="8" t="str">
        <f>IFERROR(IF(I3141="Booked",VLOOKUP(K3141,'FIN CAL LOOKUP'!$A:$J,10,1),IF(I3141="Complete",VLOOKUP(J3141,'FIN CAL LOOKUP'!$A:$J,10,1),VLOOKUP(D3141,'FIN CAL LOOKUP'!$A:$J,10,1))),"Not Applicable")</f>
        <v>Q4, FY25</v>
      </c>
    </row>
    <row r="3142" spans="1:14" x14ac:dyDescent="0.25">
      <c r="A3142" t="s">
        <v>46</v>
      </c>
      <c r="C3142" t="s">
        <v>47</v>
      </c>
      <c r="D3142" s="3">
        <v>44431</v>
      </c>
      <c r="E3142" t="s">
        <v>784</v>
      </c>
      <c r="F3142" t="s">
        <v>785</v>
      </c>
      <c r="G3142" t="s">
        <v>786</v>
      </c>
      <c r="H3142" t="s">
        <v>1367</v>
      </c>
      <c r="I3142" t="s">
        <v>17</v>
      </c>
      <c r="J3142" s="3">
        <v>45411</v>
      </c>
      <c r="K3142" s="3">
        <v>45351</v>
      </c>
      <c r="M3142" s="8" t="str">
        <f>IFERROR(IF(I3142="Booked",VLOOKUP(K3142,'FIN CAL LOOKUP'!$A:$J,7,1),IF(I3142="Complete",VLOOKUP(J3142,'FIN CAL LOOKUP'!$A:$J,7,1),VLOOKUP(D3142,'FIN CAL LOOKUP'!$A:$J,7,1))),"Not Applicable")</f>
        <v>MAY, FY24</v>
      </c>
      <c r="N3142" s="8" t="str">
        <f>IFERROR(IF(I3142="Booked",VLOOKUP(K3142,'FIN CAL LOOKUP'!$A:$J,10,1),IF(I3142="Complete",VLOOKUP(J3142,'FIN CAL LOOKUP'!$A:$J,10,1),VLOOKUP(D3142,'FIN CAL LOOKUP'!$A:$J,10,1))),"Not Applicable")</f>
        <v>Q4, FY24</v>
      </c>
    </row>
    <row r="3143" spans="1:14" x14ac:dyDescent="0.25">
      <c r="A3143" t="s">
        <v>46</v>
      </c>
      <c r="C3143" t="s">
        <v>47</v>
      </c>
      <c r="D3143" s="3">
        <v>44431</v>
      </c>
      <c r="E3143" t="s">
        <v>784</v>
      </c>
      <c r="F3143" t="s">
        <v>785</v>
      </c>
      <c r="G3143" t="s">
        <v>786</v>
      </c>
      <c r="H3143" t="s">
        <v>1367</v>
      </c>
      <c r="I3143" t="s">
        <v>18</v>
      </c>
      <c r="J3143" s="3"/>
      <c r="K3143" s="3">
        <v>45732</v>
      </c>
      <c r="M3143" s="8" t="str">
        <f>IFERROR(IF(I3143="Booked",VLOOKUP(K3143,'FIN CAL LOOKUP'!$A:$J,7,1),IF(I3143="Complete",VLOOKUP(J3143,'FIN CAL LOOKUP'!$A:$J,7,1),VLOOKUP(D3143,'FIN CAL LOOKUP'!$A:$J,7,1))),"Not Applicable")</f>
        <v>AUG, FY22</v>
      </c>
      <c r="N3143" s="8" t="str">
        <f>IFERROR(IF(I3143="Booked",VLOOKUP(K3143,'FIN CAL LOOKUP'!$A:$J,10,1),IF(I3143="Complete",VLOOKUP(J3143,'FIN CAL LOOKUP'!$A:$J,10,1),VLOOKUP(D3143,'FIN CAL LOOKUP'!$A:$J,10,1))),"Not Applicable")</f>
        <v>Q1, FY22</v>
      </c>
    </row>
    <row r="3144" spans="1:14" x14ac:dyDescent="0.25">
      <c r="A3144" t="s">
        <v>46</v>
      </c>
      <c r="C3144" t="s">
        <v>47</v>
      </c>
      <c r="D3144" s="3">
        <v>44431</v>
      </c>
      <c r="E3144" t="s">
        <v>784</v>
      </c>
      <c r="F3144" t="s">
        <v>785</v>
      </c>
      <c r="G3144" t="s">
        <v>786</v>
      </c>
      <c r="H3144" t="s">
        <v>1368</v>
      </c>
      <c r="I3144" t="s">
        <v>17</v>
      </c>
      <c r="J3144" s="3">
        <v>45411</v>
      </c>
      <c r="K3144" s="3">
        <v>45351</v>
      </c>
      <c r="M3144" s="8" t="str">
        <f>IFERROR(IF(I3144="Booked",VLOOKUP(K3144,'FIN CAL LOOKUP'!$A:$J,7,1),IF(I3144="Complete",VLOOKUP(J3144,'FIN CAL LOOKUP'!$A:$J,7,1),VLOOKUP(D3144,'FIN CAL LOOKUP'!$A:$J,7,1))),"Not Applicable")</f>
        <v>MAY, FY24</v>
      </c>
      <c r="N3144" s="8" t="str">
        <f>IFERROR(IF(I3144="Booked",VLOOKUP(K3144,'FIN CAL LOOKUP'!$A:$J,10,1),IF(I3144="Complete",VLOOKUP(J3144,'FIN CAL LOOKUP'!$A:$J,10,1),VLOOKUP(D3144,'FIN CAL LOOKUP'!$A:$J,10,1))),"Not Applicable")</f>
        <v>Q4, FY24</v>
      </c>
    </row>
    <row r="3145" spans="1:14" x14ac:dyDescent="0.25">
      <c r="A3145" t="s">
        <v>46</v>
      </c>
      <c r="C3145" t="s">
        <v>47</v>
      </c>
      <c r="D3145" s="3">
        <v>44431</v>
      </c>
      <c r="E3145" t="s">
        <v>784</v>
      </c>
      <c r="F3145" t="s">
        <v>785</v>
      </c>
      <c r="G3145" t="s">
        <v>786</v>
      </c>
      <c r="H3145" t="s">
        <v>1368</v>
      </c>
      <c r="I3145" t="s">
        <v>17</v>
      </c>
      <c r="J3145" s="3">
        <v>45777</v>
      </c>
      <c r="K3145" s="3">
        <v>45732</v>
      </c>
      <c r="M3145" s="8" t="str">
        <f>IFERROR(IF(I3145="Booked",VLOOKUP(K3145,'FIN CAL LOOKUP'!$A:$J,7,1),IF(I3145="Complete",VLOOKUP(J3145,'FIN CAL LOOKUP'!$A:$J,7,1),VLOOKUP(D3145,'FIN CAL LOOKUP'!$A:$J,7,1))),"Not Applicable")</f>
        <v>MAY, FY25</v>
      </c>
      <c r="N3145" s="8" t="str">
        <f>IFERROR(IF(I3145="Booked",VLOOKUP(K3145,'FIN CAL LOOKUP'!$A:$J,10,1),IF(I3145="Complete",VLOOKUP(J3145,'FIN CAL LOOKUP'!$A:$J,10,1),VLOOKUP(D3145,'FIN CAL LOOKUP'!$A:$J,10,1))),"Not Applicable")</f>
        <v>Q4, FY25</v>
      </c>
    </row>
    <row r="3146" spans="1:14" x14ac:dyDescent="0.25">
      <c r="A3146" t="s">
        <v>46</v>
      </c>
      <c r="C3146" t="s">
        <v>47</v>
      </c>
      <c r="D3146" s="3">
        <v>44431</v>
      </c>
      <c r="E3146" t="s">
        <v>784</v>
      </c>
      <c r="F3146" t="s">
        <v>785</v>
      </c>
      <c r="G3146" t="s">
        <v>786</v>
      </c>
      <c r="H3146" t="s">
        <v>1369</v>
      </c>
      <c r="I3146" t="s">
        <v>17</v>
      </c>
      <c r="J3146" s="3">
        <v>45411</v>
      </c>
      <c r="K3146" s="3">
        <v>45351</v>
      </c>
      <c r="M3146" s="8" t="str">
        <f>IFERROR(IF(I3146="Booked",VLOOKUP(K3146,'FIN CAL LOOKUP'!$A:$J,7,1),IF(I3146="Complete",VLOOKUP(J3146,'FIN CAL LOOKUP'!$A:$J,7,1),VLOOKUP(D3146,'FIN CAL LOOKUP'!$A:$J,7,1))),"Not Applicable")</f>
        <v>MAY, FY24</v>
      </c>
      <c r="N3146" s="8" t="str">
        <f>IFERROR(IF(I3146="Booked",VLOOKUP(K3146,'FIN CAL LOOKUP'!$A:$J,10,1),IF(I3146="Complete",VLOOKUP(J3146,'FIN CAL LOOKUP'!$A:$J,10,1),VLOOKUP(D3146,'FIN CAL LOOKUP'!$A:$J,10,1))),"Not Applicable")</f>
        <v>Q4, FY24</v>
      </c>
    </row>
    <row r="3147" spans="1:14" x14ac:dyDescent="0.25">
      <c r="A3147" t="s">
        <v>46</v>
      </c>
      <c r="C3147" t="s">
        <v>47</v>
      </c>
      <c r="D3147" s="3">
        <v>44431</v>
      </c>
      <c r="E3147" t="s">
        <v>784</v>
      </c>
      <c r="F3147" t="s">
        <v>785</v>
      </c>
      <c r="G3147" t="s">
        <v>786</v>
      </c>
      <c r="H3147" t="s">
        <v>1369</v>
      </c>
      <c r="I3147" t="s">
        <v>17</v>
      </c>
      <c r="J3147" s="3">
        <v>45777</v>
      </c>
      <c r="K3147" s="3">
        <v>45732</v>
      </c>
      <c r="M3147" s="8" t="str">
        <f>IFERROR(IF(I3147="Booked",VLOOKUP(K3147,'FIN CAL LOOKUP'!$A:$J,7,1),IF(I3147="Complete",VLOOKUP(J3147,'FIN CAL LOOKUP'!$A:$J,7,1),VLOOKUP(D3147,'FIN CAL LOOKUP'!$A:$J,7,1))),"Not Applicable")</f>
        <v>MAY, FY25</v>
      </c>
      <c r="N3147" s="8" t="str">
        <f>IFERROR(IF(I3147="Booked",VLOOKUP(K3147,'FIN CAL LOOKUP'!$A:$J,10,1),IF(I3147="Complete",VLOOKUP(J3147,'FIN CAL LOOKUP'!$A:$J,10,1),VLOOKUP(D3147,'FIN CAL LOOKUP'!$A:$J,10,1))),"Not Applicable")</f>
        <v>Q4, FY25</v>
      </c>
    </row>
    <row r="3148" spans="1:14" x14ac:dyDescent="0.25">
      <c r="A3148" t="s">
        <v>46</v>
      </c>
      <c r="C3148" t="s">
        <v>47</v>
      </c>
      <c r="D3148" s="3">
        <v>44431</v>
      </c>
      <c r="E3148" t="s">
        <v>784</v>
      </c>
      <c r="F3148" t="s">
        <v>785</v>
      </c>
      <c r="G3148" t="s">
        <v>786</v>
      </c>
      <c r="H3148" t="s">
        <v>1370</v>
      </c>
      <c r="I3148" t="s">
        <v>17</v>
      </c>
      <c r="J3148" s="3">
        <v>45411</v>
      </c>
      <c r="K3148" s="3">
        <v>45351</v>
      </c>
      <c r="M3148" s="8" t="str">
        <f>IFERROR(IF(I3148="Booked",VLOOKUP(K3148,'FIN CAL LOOKUP'!$A:$J,7,1),IF(I3148="Complete",VLOOKUP(J3148,'FIN CAL LOOKUP'!$A:$J,7,1),VLOOKUP(D3148,'FIN CAL LOOKUP'!$A:$J,7,1))),"Not Applicable")</f>
        <v>MAY, FY24</v>
      </c>
      <c r="N3148" s="8" t="str">
        <f>IFERROR(IF(I3148="Booked",VLOOKUP(K3148,'FIN CAL LOOKUP'!$A:$J,10,1),IF(I3148="Complete",VLOOKUP(J3148,'FIN CAL LOOKUP'!$A:$J,10,1),VLOOKUP(D3148,'FIN CAL LOOKUP'!$A:$J,10,1))),"Not Applicable")</f>
        <v>Q4, FY24</v>
      </c>
    </row>
    <row r="3149" spans="1:14" x14ac:dyDescent="0.25">
      <c r="A3149" t="s">
        <v>46</v>
      </c>
      <c r="C3149" t="s">
        <v>47</v>
      </c>
      <c r="D3149" s="3">
        <v>44431</v>
      </c>
      <c r="E3149" t="s">
        <v>784</v>
      </c>
      <c r="F3149" t="s">
        <v>785</v>
      </c>
      <c r="G3149" t="s">
        <v>786</v>
      </c>
      <c r="H3149" t="s">
        <v>1370</v>
      </c>
      <c r="I3149" t="s">
        <v>17</v>
      </c>
      <c r="J3149" s="3">
        <v>45776</v>
      </c>
      <c r="K3149" s="3">
        <v>45732</v>
      </c>
      <c r="M3149" s="8" t="str">
        <f>IFERROR(IF(I3149="Booked",VLOOKUP(K3149,'FIN CAL LOOKUP'!$A:$J,7,1),IF(I3149="Complete",VLOOKUP(J3149,'FIN CAL LOOKUP'!$A:$J,7,1),VLOOKUP(D3149,'FIN CAL LOOKUP'!$A:$J,7,1))),"Not Applicable")</f>
        <v>MAY, FY25</v>
      </c>
      <c r="N3149" s="8" t="str">
        <f>IFERROR(IF(I3149="Booked",VLOOKUP(K3149,'FIN CAL LOOKUP'!$A:$J,10,1),IF(I3149="Complete",VLOOKUP(J3149,'FIN CAL LOOKUP'!$A:$J,10,1),VLOOKUP(D3149,'FIN CAL LOOKUP'!$A:$J,10,1))),"Not Applicable")</f>
        <v>Q4, FY25</v>
      </c>
    </row>
    <row r="3150" spans="1:14" x14ac:dyDescent="0.25">
      <c r="A3150" t="s">
        <v>46</v>
      </c>
      <c r="C3150" t="s">
        <v>47</v>
      </c>
      <c r="D3150" s="3">
        <v>44431</v>
      </c>
      <c r="E3150" t="s">
        <v>784</v>
      </c>
      <c r="F3150" t="s">
        <v>785</v>
      </c>
      <c r="G3150" t="s">
        <v>786</v>
      </c>
      <c r="H3150" t="s">
        <v>8</v>
      </c>
      <c r="I3150" t="s">
        <v>17</v>
      </c>
      <c r="J3150" s="3">
        <v>44649</v>
      </c>
      <c r="K3150" s="3">
        <v>44635</v>
      </c>
      <c r="M3150" s="8" t="str">
        <f>IFERROR(IF(I3150="Booked",VLOOKUP(K3150,'FIN CAL LOOKUP'!$A:$J,7,1),IF(I3150="Complete",VLOOKUP(J3150,'FIN CAL LOOKUP'!$A:$J,7,1),VLOOKUP(D3150,'FIN CAL LOOKUP'!$A:$J,7,1))),"Not Applicable")</f>
        <v>APR, FY22</v>
      </c>
      <c r="N3150" s="8" t="str">
        <f>IFERROR(IF(I3150="Booked",VLOOKUP(K3150,'FIN CAL LOOKUP'!$A:$J,10,1),IF(I3150="Complete",VLOOKUP(J3150,'FIN CAL LOOKUP'!$A:$J,10,1),VLOOKUP(D3150,'FIN CAL LOOKUP'!$A:$J,10,1))),"Not Applicable")</f>
        <v>Q4, FY22</v>
      </c>
    </row>
    <row r="3151" spans="1:14" x14ac:dyDescent="0.25">
      <c r="A3151" t="s">
        <v>46</v>
      </c>
      <c r="C3151" t="s">
        <v>47</v>
      </c>
      <c r="D3151" s="3">
        <v>44431</v>
      </c>
      <c r="E3151" t="s">
        <v>784</v>
      </c>
      <c r="F3151" t="s">
        <v>785</v>
      </c>
      <c r="G3151" t="s">
        <v>786</v>
      </c>
      <c r="H3151" t="s">
        <v>9</v>
      </c>
      <c r="I3151" t="s">
        <v>17</v>
      </c>
      <c r="J3151" s="3">
        <v>44750</v>
      </c>
      <c r="K3151" s="3">
        <v>44735</v>
      </c>
      <c r="M3151" s="8" t="str">
        <f>IFERROR(IF(I3151="Booked",VLOOKUP(K3151,'FIN CAL LOOKUP'!$A:$J,7,1),IF(I3151="Complete",VLOOKUP(J3151,'FIN CAL LOOKUP'!$A:$J,7,1),VLOOKUP(D3151,'FIN CAL LOOKUP'!$A:$J,7,1))),"Not Applicable")</f>
        <v>JUL, FY23</v>
      </c>
      <c r="N3151" s="8" t="str">
        <f>IFERROR(IF(I3151="Booked",VLOOKUP(K3151,'FIN CAL LOOKUP'!$A:$J,10,1),IF(I3151="Complete",VLOOKUP(J3151,'FIN CAL LOOKUP'!$A:$J,10,1),VLOOKUP(D3151,'FIN CAL LOOKUP'!$A:$J,10,1))),"Not Applicable")</f>
        <v>Q1, FY23</v>
      </c>
    </row>
    <row r="3152" spans="1:14" x14ac:dyDescent="0.25">
      <c r="A3152" t="s">
        <v>46</v>
      </c>
      <c r="C3152" t="s">
        <v>47</v>
      </c>
      <c r="D3152" s="3">
        <v>44431</v>
      </c>
      <c r="E3152" t="s">
        <v>784</v>
      </c>
      <c r="F3152" t="s">
        <v>785</v>
      </c>
      <c r="G3152" t="s">
        <v>786</v>
      </c>
      <c r="H3152" t="s">
        <v>9</v>
      </c>
      <c r="I3152" t="s">
        <v>17</v>
      </c>
      <c r="J3152" s="3">
        <v>44994</v>
      </c>
      <c r="K3152" s="3">
        <v>44987</v>
      </c>
      <c r="M3152" s="8" t="str">
        <f>IFERROR(IF(I3152="Booked",VLOOKUP(K3152,'FIN CAL LOOKUP'!$A:$J,7,1),IF(I3152="Complete",VLOOKUP(J3152,'FIN CAL LOOKUP'!$A:$J,7,1),VLOOKUP(D3152,'FIN CAL LOOKUP'!$A:$J,7,1))),"Not Applicable")</f>
        <v>MAR, FY23</v>
      </c>
      <c r="N3152" s="8" t="str">
        <f>IFERROR(IF(I3152="Booked",VLOOKUP(K3152,'FIN CAL LOOKUP'!$A:$J,10,1),IF(I3152="Complete",VLOOKUP(J3152,'FIN CAL LOOKUP'!$A:$J,10,1),VLOOKUP(D3152,'FIN CAL LOOKUP'!$A:$J,10,1))),"Not Applicable")</f>
        <v>Q3, FY23</v>
      </c>
    </row>
    <row r="3153" spans="1:14" x14ac:dyDescent="0.25">
      <c r="A3153" t="s">
        <v>46</v>
      </c>
      <c r="C3153" t="s">
        <v>47</v>
      </c>
      <c r="D3153" s="3">
        <v>44431</v>
      </c>
      <c r="E3153" t="s">
        <v>784</v>
      </c>
      <c r="F3153" t="s">
        <v>785</v>
      </c>
      <c r="G3153" t="s">
        <v>786</v>
      </c>
      <c r="H3153" t="s">
        <v>10</v>
      </c>
      <c r="I3153" t="s">
        <v>17</v>
      </c>
      <c r="J3153" s="3">
        <v>44435</v>
      </c>
      <c r="K3153" s="3">
        <v>44432</v>
      </c>
      <c r="M3153" s="8" t="str">
        <f>IFERROR(IF(I3153="Booked",VLOOKUP(K3153,'FIN CAL LOOKUP'!$A:$J,7,1),IF(I3153="Complete",VLOOKUP(J3153,'FIN CAL LOOKUP'!$A:$J,7,1),VLOOKUP(D3153,'FIN CAL LOOKUP'!$A:$J,7,1))),"Not Applicable")</f>
        <v>AUG, FY22</v>
      </c>
      <c r="N3153" s="8" t="str">
        <f>IFERROR(IF(I3153="Booked",VLOOKUP(K3153,'FIN CAL LOOKUP'!$A:$J,10,1),IF(I3153="Complete",VLOOKUP(J3153,'FIN CAL LOOKUP'!$A:$J,10,1),VLOOKUP(D3153,'FIN CAL LOOKUP'!$A:$J,10,1))),"Not Applicable")</f>
        <v>Q1, FY22</v>
      </c>
    </row>
    <row r="3154" spans="1:14" x14ac:dyDescent="0.25">
      <c r="A3154" t="s">
        <v>46</v>
      </c>
      <c r="C3154" t="s">
        <v>47</v>
      </c>
      <c r="D3154" s="3">
        <v>44431</v>
      </c>
      <c r="E3154" t="s">
        <v>784</v>
      </c>
      <c r="F3154" t="s">
        <v>785</v>
      </c>
      <c r="G3154" t="s">
        <v>786</v>
      </c>
      <c r="H3154" t="s">
        <v>10</v>
      </c>
      <c r="I3154" t="s">
        <v>17</v>
      </c>
      <c r="J3154" s="3">
        <v>44750</v>
      </c>
      <c r="K3154" s="3">
        <v>44750</v>
      </c>
      <c r="M3154" s="8" t="str">
        <f>IFERROR(IF(I3154="Booked",VLOOKUP(K3154,'FIN CAL LOOKUP'!$A:$J,7,1),IF(I3154="Complete",VLOOKUP(J3154,'FIN CAL LOOKUP'!$A:$J,7,1),VLOOKUP(D3154,'FIN CAL LOOKUP'!$A:$J,7,1))),"Not Applicable")</f>
        <v>JUL, FY23</v>
      </c>
      <c r="N3154" s="8" t="str">
        <f>IFERROR(IF(I3154="Booked",VLOOKUP(K3154,'FIN CAL LOOKUP'!$A:$J,10,1),IF(I3154="Complete",VLOOKUP(J3154,'FIN CAL LOOKUP'!$A:$J,10,1),VLOOKUP(D3154,'FIN CAL LOOKUP'!$A:$J,10,1))),"Not Applicable")</f>
        <v>Q1, FY23</v>
      </c>
    </row>
    <row r="3155" spans="1:14" x14ac:dyDescent="0.25">
      <c r="A3155" t="s">
        <v>46</v>
      </c>
      <c r="C3155" t="s">
        <v>47</v>
      </c>
      <c r="D3155" s="3">
        <v>44431</v>
      </c>
      <c r="E3155" t="s">
        <v>784</v>
      </c>
      <c r="F3155" t="s">
        <v>785</v>
      </c>
      <c r="G3155" t="s">
        <v>786</v>
      </c>
      <c r="H3155" t="s">
        <v>11</v>
      </c>
      <c r="I3155" t="s">
        <v>17</v>
      </c>
      <c r="J3155" s="3">
        <v>44155</v>
      </c>
      <c r="K3155" s="3">
        <v>44093</v>
      </c>
      <c r="M3155" s="8" t="str">
        <f>IFERROR(IF(I3155="Booked",VLOOKUP(K3155,'FIN CAL LOOKUP'!$A:$J,7,1),IF(I3155="Complete",VLOOKUP(J3155,'FIN CAL LOOKUP'!$A:$J,7,1),VLOOKUP(D3155,'FIN CAL LOOKUP'!$A:$J,7,1))),"Not Applicable")</f>
        <v>NOV, FY21</v>
      </c>
      <c r="N3155" s="8" t="str">
        <f>IFERROR(IF(I3155="Booked",VLOOKUP(K3155,'FIN CAL LOOKUP'!$A:$J,10,1),IF(I3155="Complete",VLOOKUP(J3155,'FIN CAL LOOKUP'!$A:$J,10,1),VLOOKUP(D3155,'FIN CAL LOOKUP'!$A:$J,10,1))),"Not Applicable")</f>
        <v>Q2, FY21</v>
      </c>
    </row>
    <row r="3156" spans="1:14" x14ac:dyDescent="0.25">
      <c r="A3156" t="s">
        <v>46</v>
      </c>
      <c r="C3156" t="s">
        <v>47</v>
      </c>
      <c r="D3156" s="3">
        <v>44427</v>
      </c>
      <c r="E3156" t="s">
        <v>787</v>
      </c>
      <c r="F3156" t="s">
        <v>788</v>
      </c>
      <c r="G3156" t="s">
        <v>789</v>
      </c>
      <c r="H3156" t="s">
        <v>4</v>
      </c>
      <c r="I3156" t="s">
        <v>17</v>
      </c>
      <c r="J3156" s="3">
        <v>44944</v>
      </c>
      <c r="K3156" s="3">
        <v>44824</v>
      </c>
      <c r="M3156" s="8" t="str">
        <f>IFERROR(IF(I3156="Booked",VLOOKUP(K3156,'FIN CAL LOOKUP'!$A:$J,7,1),IF(I3156="Complete",VLOOKUP(J3156,'FIN CAL LOOKUP'!$A:$J,7,1),VLOOKUP(D3156,'FIN CAL LOOKUP'!$A:$J,7,1))),"Not Applicable")</f>
        <v>JAN, FY23</v>
      </c>
      <c r="N3156" s="8" t="str">
        <f>IFERROR(IF(I3156="Booked",VLOOKUP(K3156,'FIN CAL LOOKUP'!$A:$J,10,1),IF(I3156="Complete",VLOOKUP(J3156,'FIN CAL LOOKUP'!$A:$J,10,1),VLOOKUP(D3156,'FIN CAL LOOKUP'!$A:$J,10,1))),"Not Applicable")</f>
        <v>Q3, FY23</v>
      </c>
    </row>
    <row r="3157" spans="1:14" x14ac:dyDescent="0.25">
      <c r="A3157" t="s">
        <v>46</v>
      </c>
      <c r="C3157" t="s">
        <v>47</v>
      </c>
      <c r="D3157" s="3">
        <v>44427</v>
      </c>
      <c r="E3157" t="s">
        <v>787</v>
      </c>
      <c r="F3157" t="s">
        <v>788</v>
      </c>
      <c r="G3157" t="s">
        <v>789</v>
      </c>
      <c r="H3157" t="s">
        <v>7</v>
      </c>
      <c r="I3157" t="s">
        <v>17</v>
      </c>
      <c r="J3157" s="3">
        <v>44944</v>
      </c>
      <c r="K3157" s="3">
        <v>44824</v>
      </c>
      <c r="M3157" s="8" t="str">
        <f>IFERROR(IF(I3157="Booked",VLOOKUP(K3157,'FIN CAL LOOKUP'!$A:$J,7,1),IF(I3157="Complete",VLOOKUP(J3157,'FIN CAL LOOKUP'!$A:$J,7,1),VLOOKUP(D3157,'FIN CAL LOOKUP'!$A:$J,7,1))),"Not Applicable")</f>
        <v>JAN, FY23</v>
      </c>
      <c r="N3157" s="8" t="str">
        <f>IFERROR(IF(I3157="Booked",VLOOKUP(K3157,'FIN CAL LOOKUP'!$A:$J,10,1),IF(I3157="Complete",VLOOKUP(J3157,'FIN CAL LOOKUP'!$A:$J,10,1),VLOOKUP(D3157,'FIN CAL LOOKUP'!$A:$J,10,1))),"Not Applicable")</f>
        <v>Q3, FY23</v>
      </c>
    </row>
    <row r="3158" spans="1:14" x14ac:dyDescent="0.25">
      <c r="A3158" t="s">
        <v>46</v>
      </c>
      <c r="C3158" t="s">
        <v>47</v>
      </c>
      <c r="D3158" s="3">
        <v>44427</v>
      </c>
      <c r="E3158" t="s">
        <v>787</v>
      </c>
      <c r="F3158" t="s">
        <v>788</v>
      </c>
      <c r="G3158" t="s">
        <v>789</v>
      </c>
      <c r="H3158" t="s">
        <v>1366</v>
      </c>
      <c r="I3158" t="s">
        <v>5</v>
      </c>
      <c r="J3158" s="3"/>
      <c r="K3158" s="3">
        <v>45351</v>
      </c>
      <c r="M3158" s="8" t="str">
        <f>IFERROR(IF(I3158="Booked",VLOOKUP(K3158,'FIN CAL LOOKUP'!$A:$J,7,1),IF(I3158="Complete",VLOOKUP(J3158,'FIN CAL LOOKUP'!$A:$J,7,1),VLOOKUP(D3158,'FIN CAL LOOKUP'!$A:$J,7,1))),"Not Applicable")</f>
        <v>MAR, FY24</v>
      </c>
      <c r="N3158" s="8" t="str">
        <f>IFERROR(IF(I3158="Booked",VLOOKUP(K3158,'FIN CAL LOOKUP'!$A:$J,10,1),IF(I3158="Complete",VLOOKUP(J3158,'FIN CAL LOOKUP'!$A:$J,10,1),VLOOKUP(D3158,'FIN CAL LOOKUP'!$A:$J,10,1))),"Not Applicable")</f>
        <v>Q3, FY24</v>
      </c>
    </row>
    <row r="3159" spans="1:14" x14ac:dyDescent="0.25">
      <c r="A3159" t="s">
        <v>46</v>
      </c>
      <c r="C3159" t="s">
        <v>47</v>
      </c>
      <c r="D3159" s="3">
        <v>44427</v>
      </c>
      <c r="E3159" t="s">
        <v>787</v>
      </c>
      <c r="F3159" t="s">
        <v>788</v>
      </c>
      <c r="G3159" t="s">
        <v>789</v>
      </c>
      <c r="H3159" t="s">
        <v>1367</v>
      </c>
      <c r="I3159" t="s">
        <v>18</v>
      </c>
      <c r="J3159" s="3"/>
      <c r="K3159" s="3">
        <v>45351</v>
      </c>
      <c r="M3159" s="8" t="str">
        <f>IFERROR(IF(I3159="Booked",VLOOKUP(K3159,'FIN CAL LOOKUP'!$A:$J,7,1),IF(I3159="Complete",VLOOKUP(J3159,'FIN CAL LOOKUP'!$A:$J,7,1),VLOOKUP(D3159,'FIN CAL LOOKUP'!$A:$J,7,1))),"Not Applicable")</f>
        <v>AUG, FY22</v>
      </c>
      <c r="N3159" s="8" t="str">
        <f>IFERROR(IF(I3159="Booked",VLOOKUP(K3159,'FIN CAL LOOKUP'!$A:$J,10,1),IF(I3159="Complete",VLOOKUP(J3159,'FIN CAL LOOKUP'!$A:$J,10,1),VLOOKUP(D3159,'FIN CAL LOOKUP'!$A:$J,10,1))),"Not Applicable")</f>
        <v>Q1, FY22</v>
      </c>
    </row>
    <row r="3160" spans="1:14" x14ac:dyDescent="0.25">
      <c r="A3160" t="s">
        <v>46</v>
      </c>
      <c r="C3160" t="s">
        <v>47</v>
      </c>
      <c r="D3160" s="3">
        <v>44427</v>
      </c>
      <c r="E3160" t="s">
        <v>787</v>
      </c>
      <c r="F3160" t="s">
        <v>788</v>
      </c>
      <c r="G3160" t="s">
        <v>789</v>
      </c>
      <c r="H3160" t="s">
        <v>1368</v>
      </c>
      <c r="I3160" t="s">
        <v>5</v>
      </c>
      <c r="J3160" s="3"/>
      <c r="K3160" s="3">
        <v>45351</v>
      </c>
      <c r="M3160" s="8" t="str">
        <f>IFERROR(IF(I3160="Booked",VLOOKUP(K3160,'FIN CAL LOOKUP'!$A:$J,7,1),IF(I3160="Complete",VLOOKUP(J3160,'FIN CAL LOOKUP'!$A:$J,7,1),VLOOKUP(D3160,'FIN CAL LOOKUP'!$A:$J,7,1))),"Not Applicable")</f>
        <v>MAR, FY24</v>
      </c>
      <c r="N3160" s="8" t="str">
        <f>IFERROR(IF(I3160="Booked",VLOOKUP(K3160,'FIN CAL LOOKUP'!$A:$J,10,1),IF(I3160="Complete",VLOOKUP(J3160,'FIN CAL LOOKUP'!$A:$J,10,1),VLOOKUP(D3160,'FIN CAL LOOKUP'!$A:$J,10,1))),"Not Applicable")</f>
        <v>Q3, FY24</v>
      </c>
    </row>
    <row r="3161" spans="1:14" x14ac:dyDescent="0.25">
      <c r="A3161" t="s">
        <v>46</v>
      </c>
      <c r="C3161" t="s">
        <v>47</v>
      </c>
      <c r="D3161" s="3">
        <v>44427</v>
      </c>
      <c r="E3161" t="s">
        <v>787</v>
      </c>
      <c r="F3161" t="s">
        <v>788</v>
      </c>
      <c r="G3161" t="s">
        <v>789</v>
      </c>
      <c r="H3161" t="s">
        <v>1369</v>
      </c>
      <c r="I3161" t="s">
        <v>5</v>
      </c>
      <c r="J3161" s="3"/>
      <c r="K3161" s="3">
        <v>45351</v>
      </c>
      <c r="M3161" s="8" t="str">
        <f>IFERROR(IF(I3161="Booked",VLOOKUP(K3161,'FIN CAL LOOKUP'!$A:$J,7,1),IF(I3161="Complete",VLOOKUP(J3161,'FIN CAL LOOKUP'!$A:$J,7,1),VLOOKUP(D3161,'FIN CAL LOOKUP'!$A:$J,7,1))),"Not Applicable")</f>
        <v>MAR, FY24</v>
      </c>
      <c r="N3161" s="8" t="str">
        <f>IFERROR(IF(I3161="Booked",VLOOKUP(K3161,'FIN CAL LOOKUP'!$A:$J,10,1),IF(I3161="Complete",VLOOKUP(J3161,'FIN CAL LOOKUP'!$A:$J,10,1),VLOOKUP(D3161,'FIN CAL LOOKUP'!$A:$J,10,1))),"Not Applicable")</f>
        <v>Q3, FY24</v>
      </c>
    </row>
    <row r="3162" spans="1:14" x14ac:dyDescent="0.25">
      <c r="A3162" t="s">
        <v>46</v>
      </c>
      <c r="C3162" t="s">
        <v>47</v>
      </c>
      <c r="D3162" s="3">
        <v>44427</v>
      </c>
      <c r="E3162" t="s">
        <v>787</v>
      </c>
      <c r="F3162" t="s">
        <v>788</v>
      </c>
      <c r="G3162" t="s">
        <v>789</v>
      </c>
      <c r="H3162" t="s">
        <v>1370</v>
      </c>
      <c r="I3162" t="s">
        <v>5</v>
      </c>
      <c r="J3162" s="3"/>
      <c r="K3162" s="3">
        <v>45351</v>
      </c>
      <c r="M3162" s="8" t="str">
        <f>IFERROR(IF(I3162="Booked",VLOOKUP(K3162,'FIN CAL LOOKUP'!$A:$J,7,1),IF(I3162="Complete",VLOOKUP(J3162,'FIN CAL LOOKUP'!$A:$J,7,1),VLOOKUP(D3162,'FIN CAL LOOKUP'!$A:$J,7,1))),"Not Applicable")</f>
        <v>MAR, FY24</v>
      </c>
      <c r="N3162" s="8" t="str">
        <f>IFERROR(IF(I3162="Booked",VLOOKUP(K3162,'FIN CAL LOOKUP'!$A:$J,10,1),IF(I3162="Complete",VLOOKUP(J3162,'FIN CAL LOOKUP'!$A:$J,10,1),VLOOKUP(D3162,'FIN CAL LOOKUP'!$A:$J,10,1))),"Not Applicable")</f>
        <v>Q3, FY24</v>
      </c>
    </row>
    <row r="3163" spans="1:14" x14ac:dyDescent="0.25">
      <c r="A3163" t="s">
        <v>46</v>
      </c>
      <c r="C3163" t="s">
        <v>47</v>
      </c>
      <c r="D3163" s="3">
        <v>44427</v>
      </c>
      <c r="E3163" t="s">
        <v>787</v>
      </c>
      <c r="F3163" t="s">
        <v>788</v>
      </c>
      <c r="G3163" t="s">
        <v>789</v>
      </c>
      <c r="H3163" t="s">
        <v>8</v>
      </c>
      <c r="I3163" t="s">
        <v>17</v>
      </c>
      <c r="J3163" s="3">
        <v>44644</v>
      </c>
      <c r="K3163" s="3">
        <v>44635</v>
      </c>
      <c r="M3163" s="8" t="str">
        <f>IFERROR(IF(I3163="Booked",VLOOKUP(K3163,'FIN CAL LOOKUP'!$A:$J,7,1),IF(I3163="Complete",VLOOKUP(J3163,'FIN CAL LOOKUP'!$A:$J,7,1),VLOOKUP(D3163,'FIN CAL LOOKUP'!$A:$J,7,1))),"Not Applicable")</f>
        <v>MAR, FY22</v>
      </c>
      <c r="N3163" s="8" t="str">
        <f>IFERROR(IF(I3163="Booked",VLOOKUP(K3163,'FIN CAL LOOKUP'!$A:$J,10,1),IF(I3163="Complete",VLOOKUP(J3163,'FIN CAL LOOKUP'!$A:$J,10,1),VLOOKUP(D3163,'FIN CAL LOOKUP'!$A:$J,10,1))),"Not Applicable")</f>
        <v>Q3, FY22</v>
      </c>
    </row>
    <row r="3164" spans="1:14" x14ac:dyDescent="0.25">
      <c r="A3164" t="s">
        <v>46</v>
      </c>
      <c r="C3164" t="s">
        <v>47</v>
      </c>
      <c r="D3164" s="3">
        <v>44427</v>
      </c>
      <c r="E3164" t="s">
        <v>787</v>
      </c>
      <c r="F3164" t="s">
        <v>788</v>
      </c>
      <c r="G3164" t="s">
        <v>789</v>
      </c>
      <c r="H3164" t="s">
        <v>9</v>
      </c>
      <c r="I3164" t="s">
        <v>17</v>
      </c>
      <c r="J3164" s="3">
        <v>44944</v>
      </c>
      <c r="K3164" s="3">
        <v>44735</v>
      </c>
      <c r="M3164" s="8" t="str">
        <f>IFERROR(IF(I3164="Booked",VLOOKUP(K3164,'FIN CAL LOOKUP'!$A:$J,7,1),IF(I3164="Complete",VLOOKUP(J3164,'FIN CAL LOOKUP'!$A:$J,7,1),VLOOKUP(D3164,'FIN CAL LOOKUP'!$A:$J,7,1))),"Not Applicable")</f>
        <v>JAN, FY23</v>
      </c>
      <c r="N3164" s="8" t="str">
        <f>IFERROR(IF(I3164="Booked",VLOOKUP(K3164,'FIN CAL LOOKUP'!$A:$J,10,1),IF(I3164="Complete",VLOOKUP(J3164,'FIN CAL LOOKUP'!$A:$J,10,1),VLOOKUP(D3164,'FIN CAL LOOKUP'!$A:$J,10,1))),"Not Applicable")</f>
        <v>Q3, FY23</v>
      </c>
    </row>
    <row r="3165" spans="1:14" x14ac:dyDescent="0.25">
      <c r="A3165" t="s">
        <v>46</v>
      </c>
      <c r="C3165" t="s">
        <v>47</v>
      </c>
      <c r="D3165" s="3">
        <v>44427</v>
      </c>
      <c r="E3165" t="s">
        <v>787</v>
      </c>
      <c r="F3165" t="s">
        <v>788</v>
      </c>
      <c r="G3165" t="s">
        <v>789</v>
      </c>
      <c r="H3165" t="s">
        <v>10</v>
      </c>
      <c r="I3165" t="s">
        <v>17</v>
      </c>
      <c r="J3165" s="3">
        <v>44431</v>
      </c>
      <c r="K3165" s="3">
        <v>44417</v>
      </c>
      <c r="M3165" s="8" t="str">
        <f>IFERROR(IF(I3165="Booked",VLOOKUP(K3165,'FIN CAL LOOKUP'!$A:$J,7,1),IF(I3165="Complete",VLOOKUP(J3165,'FIN CAL LOOKUP'!$A:$J,7,1),VLOOKUP(D3165,'FIN CAL LOOKUP'!$A:$J,7,1))),"Not Applicable")</f>
        <v>AUG, FY22</v>
      </c>
      <c r="N3165" s="8" t="str">
        <f>IFERROR(IF(I3165="Booked",VLOOKUP(K3165,'FIN CAL LOOKUP'!$A:$J,10,1),IF(I3165="Complete",VLOOKUP(J3165,'FIN CAL LOOKUP'!$A:$J,10,1),VLOOKUP(D3165,'FIN CAL LOOKUP'!$A:$J,10,1))),"Not Applicable")</f>
        <v>Q1, FY22</v>
      </c>
    </row>
    <row r="3166" spans="1:14" x14ac:dyDescent="0.25">
      <c r="A3166" t="s">
        <v>46</v>
      </c>
      <c r="C3166" t="s">
        <v>47</v>
      </c>
      <c r="D3166" s="3">
        <v>44427</v>
      </c>
      <c r="E3166" t="s">
        <v>787</v>
      </c>
      <c r="F3166" t="s">
        <v>788</v>
      </c>
      <c r="G3166" t="s">
        <v>789</v>
      </c>
      <c r="H3166" t="s">
        <v>10</v>
      </c>
      <c r="I3166" t="s">
        <v>17</v>
      </c>
      <c r="J3166" s="3">
        <v>44523</v>
      </c>
      <c r="K3166" s="3">
        <v>44523</v>
      </c>
      <c r="M3166" s="8" t="str">
        <f>IFERROR(IF(I3166="Booked",VLOOKUP(K3166,'FIN CAL LOOKUP'!$A:$J,7,1),IF(I3166="Complete",VLOOKUP(J3166,'FIN CAL LOOKUP'!$A:$J,7,1),VLOOKUP(D3166,'FIN CAL LOOKUP'!$A:$J,7,1))),"Not Applicable")</f>
        <v>NOV, FY22</v>
      </c>
      <c r="N3166" s="8" t="str">
        <f>IFERROR(IF(I3166="Booked",VLOOKUP(K3166,'FIN CAL LOOKUP'!$A:$J,10,1),IF(I3166="Complete",VLOOKUP(J3166,'FIN CAL LOOKUP'!$A:$J,10,1),VLOOKUP(D3166,'FIN CAL LOOKUP'!$A:$J,10,1))),"Not Applicable")</f>
        <v>Q2, FY22</v>
      </c>
    </row>
    <row r="3167" spans="1:14" x14ac:dyDescent="0.25">
      <c r="A3167" t="s">
        <v>46</v>
      </c>
      <c r="C3167" t="s">
        <v>47</v>
      </c>
      <c r="D3167" s="3">
        <v>44427</v>
      </c>
      <c r="E3167" t="s">
        <v>787</v>
      </c>
      <c r="F3167" t="s">
        <v>788</v>
      </c>
      <c r="G3167" t="s">
        <v>789</v>
      </c>
      <c r="H3167" t="s">
        <v>11</v>
      </c>
      <c r="I3167" t="s">
        <v>17</v>
      </c>
      <c r="J3167" s="3">
        <v>44431</v>
      </c>
      <c r="K3167" s="3">
        <v>44400</v>
      </c>
      <c r="M3167" s="8" t="str">
        <f>IFERROR(IF(I3167="Booked",VLOOKUP(K3167,'FIN CAL LOOKUP'!$A:$J,7,1),IF(I3167="Complete",VLOOKUP(J3167,'FIN CAL LOOKUP'!$A:$J,7,1),VLOOKUP(D3167,'FIN CAL LOOKUP'!$A:$J,7,1))),"Not Applicable")</f>
        <v>AUG, FY22</v>
      </c>
      <c r="N3167" s="8" t="str">
        <f>IFERROR(IF(I3167="Booked",VLOOKUP(K3167,'FIN CAL LOOKUP'!$A:$J,10,1),IF(I3167="Complete",VLOOKUP(J3167,'FIN CAL LOOKUP'!$A:$J,10,1),VLOOKUP(D3167,'FIN CAL LOOKUP'!$A:$J,10,1))),"Not Applicable")</f>
        <v>Q1, FY22</v>
      </c>
    </row>
    <row r="3168" spans="1:14" x14ac:dyDescent="0.25">
      <c r="A3168" t="s">
        <v>46</v>
      </c>
      <c r="C3168" t="s">
        <v>47</v>
      </c>
      <c r="D3168" s="3">
        <v>44425</v>
      </c>
      <c r="E3168" t="s">
        <v>791</v>
      </c>
      <c r="F3168" t="s">
        <v>792</v>
      </c>
      <c r="G3168" t="s">
        <v>1404</v>
      </c>
      <c r="H3168" t="s">
        <v>192</v>
      </c>
      <c r="I3168" t="s">
        <v>17</v>
      </c>
      <c r="J3168" s="3">
        <v>44844</v>
      </c>
      <c r="K3168" s="3">
        <v>44837</v>
      </c>
      <c r="M3168" s="8" t="str">
        <f>IFERROR(IF(I3168="Booked",VLOOKUP(K3168,'FIN CAL LOOKUP'!$A:$J,7,1),IF(I3168="Complete",VLOOKUP(J3168,'FIN CAL LOOKUP'!$A:$J,7,1),VLOOKUP(D3168,'FIN CAL LOOKUP'!$A:$J,7,1))),"Not Applicable")</f>
        <v>OCT, FY23</v>
      </c>
      <c r="N3168" s="8" t="str">
        <f>IFERROR(IF(I3168="Booked",VLOOKUP(K3168,'FIN CAL LOOKUP'!$A:$J,10,1),IF(I3168="Complete",VLOOKUP(J3168,'FIN CAL LOOKUP'!$A:$J,10,1),VLOOKUP(D3168,'FIN CAL LOOKUP'!$A:$J,10,1))),"Not Applicable")</f>
        <v>Q2, FY23</v>
      </c>
    </row>
    <row r="3169" spans="1:14" x14ac:dyDescent="0.25">
      <c r="A3169" t="s">
        <v>46</v>
      </c>
      <c r="C3169" t="s">
        <v>47</v>
      </c>
      <c r="D3169" s="3">
        <v>44425</v>
      </c>
      <c r="E3169" t="s">
        <v>791</v>
      </c>
      <c r="F3169" t="s">
        <v>792</v>
      </c>
      <c r="G3169" t="s">
        <v>1404</v>
      </c>
      <c r="H3169" t="s">
        <v>4</v>
      </c>
      <c r="I3169" t="s">
        <v>17</v>
      </c>
      <c r="J3169" s="3">
        <v>44940</v>
      </c>
      <c r="K3169" s="3">
        <v>44824</v>
      </c>
      <c r="M3169" s="8" t="str">
        <f>IFERROR(IF(I3169="Booked",VLOOKUP(K3169,'FIN CAL LOOKUP'!$A:$J,7,1),IF(I3169="Complete",VLOOKUP(J3169,'FIN CAL LOOKUP'!$A:$J,7,1),VLOOKUP(D3169,'FIN CAL LOOKUP'!$A:$J,7,1))),"Not Applicable")</f>
        <v>JAN, FY23</v>
      </c>
      <c r="N3169" s="8" t="str">
        <f>IFERROR(IF(I3169="Booked",VLOOKUP(K3169,'FIN CAL LOOKUP'!$A:$J,10,1),IF(I3169="Complete",VLOOKUP(J3169,'FIN CAL LOOKUP'!$A:$J,10,1),VLOOKUP(D3169,'FIN CAL LOOKUP'!$A:$J,10,1))),"Not Applicable")</f>
        <v>Q3, FY23</v>
      </c>
    </row>
    <row r="3170" spans="1:14" x14ac:dyDescent="0.25">
      <c r="A3170" t="s">
        <v>46</v>
      </c>
      <c r="C3170" t="s">
        <v>47</v>
      </c>
      <c r="D3170" s="3">
        <v>44425</v>
      </c>
      <c r="E3170" t="s">
        <v>791</v>
      </c>
      <c r="F3170" t="s">
        <v>792</v>
      </c>
      <c r="G3170" t="s">
        <v>1404</v>
      </c>
      <c r="H3170" t="s">
        <v>7</v>
      </c>
      <c r="I3170" t="s">
        <v>17</v>
      </c>
      <c r="J3170" s="3">
        <v>44940</v>
      </c>
      <c r="K3170" s="3">
        <v>44824</v>
      </c>
      <c r="M3170" s="8" t="str">
        <f>IFERROR(IF(I3170="Booked",VLOOKUP(K3170,'FIN CAL LOOKUP'!$A:$J,7,1),IF(I3170="Complete",VLOOKUP(J3170,'FIN CAL LOOKUP'!$A:$J,7,1),VLOOKUP(D3170,'FIN CAL LOOKUP'!$A:$J,7,1))),"Not Applicable")</f>
        <v>JAN, FY23</v>
      </c>
      <c r="N3170" s="8" t="str">
        <f>IFERROR(IF(I3170="Booked",VLOOKUP(K3170,'FIN CAL LOOKUP'!$A:$J,10,1),IF(I3170="Complete",VLOOKUP(J3170,'FIN CAL LOOKUP'!$A:$J,10,1),VLOOKUP(D3170,'FIN CAL LOOKUP'!$A:$J,10,1))),"Not Applicable")</f>
        <v>Q3, FY23</v>
      </c>
    </row>
    <row r="3171" spans="1:14" x14ac:dyDescent="0.25">
      <c r="A3171" t="s">
        <v>46</v>
      </c>
      <c r="C3171" t="s">
        <v>47</v>
      </c>
      <c r="D3171" s="3">
        <v>44425</v>
      </c>
      <c r="E3171" t="s">
        <v>791</v>
      </c>
      <c r="F3171" t="s">
        <v>792</v>
      </c>
      <c r="G3171" t="s">
        <v>1404</v>
      </c>
      <c r="H3171" t="s">
        <v>1366</v>
      </c>
      <c r="I3171" t="s">
        <v>5</v>
      </c>
      <c r="J3171" s="3"/>
      <c r="K3171" s="3">
        <v>45735</v>
      </c>
      <c r="M3171" s="8" t="str">
        <f>IFERROR(IF(I3171="Booked",VLOOKUP(K3171,'FIN CAL LOOKUP'!$A:$J,7,1),IF(I3171="Complete",VLOOKUP(J3171,'FIN CAL LOOKUP'!$A:$J,7,1),VLOOKUP(D3171,'FIN CAL LOOKUP'!$A:$J,7,1))),"Not Applicable")</f>
        <v>MAR, FY25</v>
      </c>
      <c r="N3171" s="8" t="str">
        <f>IFERROR(IF(I3171="Booked",VLOOKUP(K3171,'FIN CAL LOOKUP'!$A:$J,10,1),IF(I3171="Complete",VLOOKUP(J3171,'FIN CAL LOOKUP'!$A:$J,10,1),VLOOKUP(D3171,'FIN CAL LOOKUP'!$A:$J,10,1))),"Not Applicable")</f>
        <v>Q3, FY25</v>
      </c>
    </row>
    <row r="3172" spans="1:14" x14ac:dyDescent="0.25">
      <c r="A3172" t="s">
        <v>46</v>
      </c>
      <c r="C3172" t="s">
        <v>47</v>
      </c>
      <c r="D3172" s="3">
        <v>44425</v>
      </c>
      <c r="E3172" t="s">
        <v>791</v>
      </c>
      <c r="F3172" t="s">
        <v>792</v>
      </c>
      <c r="G3172" t="s">
        <v>1404</v>
      </c>
      <c r="H3172" t="s">
        <v>1366</v>
      </c>
      <c r="I3172" t="s">
        <v>17</v>
      </c>
      <c r="J3172" s="3">
        <v>45414</v>
      </c>
      <c r="K3172" s="3">
        <v>45351</v>
      </c>
      <c r="M3172" s="8" t="str">
        <f>IFERROR(IF(I3172="Booked",VLOOKUP(K3172,'FIN CAL LOOKUP'!$A:$J,7,1),IF(I3172="Complete",VLOOKUP(J3172,'FIN CAL LOOKUP'!$A:$J,7,1),VLOOKUP(D3172,'FIN CAL LOOKUP'!$A:$J,7,1))),"Not Applicable")</f>
        <v>MAY, FY24</v>
      </c>
      <c r="N3172" s="8" t="str">
        <f>IFERROR(IF(I3172="Booked",VLOOKUP(K3172,'FIN CAL LOOKUP'!$A:$J,10,1),IF(I3172="Complete",VLOOKUP(J3172,'FIN CAL LOOKUP'!$A:$J,10,1),VLOOKUP(D3172,'FIN CAL LOOKUP'!$A:$J,10,1))),"Not Applicable")</f>
        <v>Q4, FY24</v>
      </c>
    </row>
    <row r="3173" spans="1:14" x14ac:dyDescent="0.25">
      <c r="A3173" t="s">
        <v>46</v>
      </c>
      <c r="C3173" t="s">
        <v>47</v>
      </c>
      <c r="D3173" s="3">
        <v>44425</v>
      </c>
      <c r="E3173" t="s">
        <v>791</v>
      </c>
      <c r="F3173" t="s">
        <v>792</v>
      </c>
      <c r="G3173" t="s">
        <v>1404</v>
      </c>
      <c r="H3173" t="s">
        <v>1367</v>
      </c>
      <c r="I3173" t="s">
        <v>5</v>
      </c>
      <c r="J3173" s="3"/>
      <c r="K3173" s="3">
        <v>45742</v>
      </c>
      <c r="M3173" s="8" t="str">
        <f>IFERROR(IF(I3173="Booked",VLOOKUP(K3173,'FIN CAL LOOKUP'!$A:$J,7,1),IF(I3173="Complete",VLOOKUP(J3173,'FIN CAL LOOKUP'!$A:$J,7,1),VLOOKUP(D3173,'FIN CAL LOOKUP'!$A:$J,7,1))),"Not Applicable")</f>
        <v>MAR, FY25</v>
      </c>
      <c r="N3173" s="8" t="str">
        <f>IFERROR(IF(I3173="Booked",VLOOKUP(K3173,'FIN CAL LOOKUP'!$A:$J,10,1),IF(I3173="Complete",VLOOKUP(J3173,'FIN CAL LOOKUP'!$A:$J,10,1),VLOOKUP(D3173,'FIN CAL LOOKUP'!$A:$J,10,1))),"Not Applicable")</f>
        <v>Q3, FY25</v>
      </c>
    </row>
    <row r="3174" spans="1:14" x14ac:dyDescent="0.25">
      <c r="A3174" t="s">
        <v>46</v>
      </c>
      <c r="C3174" t="s">
        <v>47</v>
      </c>
      <c r="D3174" s="3">
        <v>44425</v>
      </c>
      <c r="E3174" t="s">
        <v>791</v>
      </c>
      <c r="F3174" t="s">
        <v>792</v>
      </c>
      <c r="G3174" t="s">
        <v>1404</v>
      </c>
      <c r="H3174" t="s">
        <v>1367</v>
      </c>
      <c r="I3174" t="s">
        <v>17</v>
      </c>
      <c r="J3174" s="3">
        <v>45420</v>
      </c>
      <c r="K3174" s="3">
        <v>45351</v>
      </c>
      <c r="M3174" s="8" t="str">
        <f>IFERROR(IF(I3174="Booked",VLOOKUP(K3174,'FIN CAL LOOKUP'!$A:$J,7,1),IF(I3174="Complete",VLOOKUP(J3174,'FIN CAL LOOKUP'!$A:$J,7,1),VLOOKUP(D3174,'FIN CAL LOOKUP'!$A:$J,7,1))),"Not Applicable")</f>
        <v>MAY, FY24</v>
      </c>
      <c r="N3174" s="8" t="str">
        <f>IFERROR(IF(I3174="Booked",VLOOKUP(K3174,'FIN CAL LOOKUP'!$A:$J,10,1),IF(I3174="Complete",VLOOKUP(J3174,'FIN CAL LOOKUP'!$A:$J,10,1),VLOOKUP(D3174,'FIN CAL LOOKUP'!$A:$J,10,1))),"Not Applicable")</f>
        <v>Q4, FY24</v>
      </c>
    </row>
    <row r="3175" spans="1:14" x14ac:dyDescent="0.25">
      <c r="A3175" t="s">
        <v>46</v>
      </c>
      <c r="C3175" t="s">
        <v>47</v>
      </c>
      <c r="D3175" s="3">
        <v>44425</v>
      </c>
      <c r="E3175" t="s">
        <v>791</v>
      </c>
      <c r="F3175" t="s">
        <v>792</v>
      </c>
      <c r="G3175" t="s">
        <v>1404</v>
      </c>
      <c r="H3175" t="s">
        <v>1368</v>
      </c>
      <c r="I3175" t="s">
        <v>5</v>
      </c>
      <c r="J3175" s="3"/>
      <c r="K3175" s="3">
        <v>45740</v>
      </c>
      <c r="M3175" s="8" t="str">
        <f>IFERROR(IF(I3175="Booked",VLOOKUP(K3175,'FIN CAL LOOKUP'!$A:$J,7,1),IF(I3175="Complete",VLOOKUP(J3175,'FIN CAL LOOKUP'!$A:$J,7,1),VLOOKUP(D3175,'FIN CAL LOOKUP'!$A:$J,7,1))),"Not Applicable")</f>
        <v>MAR, FY25</v>
      </c>
      <c r="N3175" s="8" t="str">
        <f>IFERROR(IF(I3175="Booked",VLOOKUP(K3175,'FIN CAL LOOKUP'!$A:$J,10,1),IF(I3175="Complete",VLOOKUP(J3175,'FIN CAL LOOKUP'!$A:$J,10,1),VLOOKUP(D3175,'FIN CAL LOOKUP'!$A:$J,10,1))),"Not Applicable")</f>
        <v>Q3, FY25</v>
      </c>
    </row>
    <row r="3176" spans="1:14" x14ac:dyDescent="0.25">
      <c r="A3176" t="s">
        <v>46</v>
      </c>
      <c r="C3176" t="s">
        <v>47</v>
      </c>
      <c r="D3176" s="3">
        <v>44425</v>
      </c>
      <c r="E3176" t="s">
        <v>791</v>
      </c>
      <c r="F3176" t="s">
        <v>792</v>
      </c>
      <c r="G3176" t="s">
        <v>1404</v>
      </c>
      <c r="H3176" t="s">
        <v>1368</v>
      </c>
      <c r="I3176" t="s">
        <v>17</v>
      </c>
      <c r="J3176" s="3">
        <v>45419</v>
      </c>
      <c r="K3176" s="3">
        <v>45351</v>
      </c>
      <c r="M3176" s="8" t="str">
        <f>IFERROR(IF(I3176="Booked",VLOOKUP(K3176,'FIN CAL LOOKUP'!$A:$J,7,1),IF(I3176="Complete",VLOOKUP(J3176,'FIN CAL LOOKUP'!$A:$J,7,1),VLOOKUP(D3176,'FIN CAL LOOKUP'!$A:$J,7,1))),"Not Applicable")</f>
        <v>MAY, FY24</v>
      </c>
      <c r="N3176" s="8" t="str">
        <f>IFERROR(IF(I3176="Booked",VLOOKUP(K3176,'FIN CAL LOOKUP'!$A:$J,10,1),IF(I3176="Complete",VLOOKUP(J3176,'FIN CAL LOOKUP'!$A:$J,10,1),VLOOKUP(D3176,'FIN CAL LOOKUP'!$A:$J,10,1))),"Not Applicable")</f>
        <v>Q4, FY24</v>
      </c>
    </row>
    <row r="3177" spans="1:14" x14ac:dyDescent="0.25">
      <c r="A3177" t="s">
        <v>46</v>
      </c>
      <c r="C3177" t="s">
        <v>47</v>
      </c>
      <c r="D3177" s="3">
        <v>44425</v>
      </c>
      <c r="E3177" t="s">
        <v>791</v>
      </c>
      <c r="F3177" t="s">
        <v>792</v>
      </c>
      <c r="G3177" t="s">
        <v>1404</v>
      </c>
      <c r="H3177" t="s">
        <v>1369</v>
      </c>
      <c r="I3177" t="s">
        <v>5</v>
      </c>
      <c r="J3177" s="3"/>
      <c r="K3177" s="3">
        <v>45740</v>
      </c>
      <c r="M3177" s="8" t="str">
        <f>IFERROR(IF(I3177="Booked",VLOOKUP(K3177,'FIN CAL LOOKUP'!$A:$J,7,1),IF(I3177="Complete",VLOOKUP(J3177,'FIN CAL LOOKUP'!$A:$J,7,1),VLOOKUP(D3177,'FIN CAL LOOKUP'!$A:$J,7,1))),"Not Applicable")</f>
        <v>MAR, FY25</v>
      </c>
      <c r="N3177" s="8" t="str">
        <f>IFERROR(IF(I3177="Booked",VLOOKUP(K3177,'FIN CAL LOOKUP'!$A:$J,10,1),IF(I3177="Complete",VLOOKUP(J3177,'FIN CAL LOOKUP'!$A:$J,10,1),VLOOKUP(D3177,'FIN CAL LOOKUP'!$A:$J,10,1))),"Not Applicable")</f>
        <v>Q3, FY25</v>
      </c>
    </row>
    <row r="3178" spans="1:14" x14ac:dyDescent="0.25">
      <c r="A3178" t="s">
        <v>46</v>
      </c>
      <c r="C3178" t="s">
        <v>47</v>
      </c>
      <c r="D3178" s="3">
        <v>44425</v>
      </c>
      <c r="E3178" t="s">
        <v>791</v>
      </c>
      <c r="F3178" t="s">
        <v>792</v>
      </c>
      <c r="G3178" t="s">
        <v>1404</v>
      </c>
      <c r="H3178" t="s">
        <v>1369</v>
      </c>
      <c r="I3178" t="s">
        <v>17</v>
      </c>
      <c r="J3178" s="3">
        <v>45419</v>
      </c>
      <c r="K3178" s="3">
        <v>45351</v>
      </c>
      <c r="M3178" s="8" t="str">
        <f>IFERROR(IF(I3178="Booked",VLOOKUP(K3178,'FIN CAL LOOKUP'!$A:$J,7,1),IF(I3178="Complete",VLOOKUP(J3178,'FIN CAL LOOKUP'!$A:$J,7,1),VLOOKUP(D3178,'FIN CAL LOOKUP'!$A:$J,7,1))),"Not Applicable")</f>
        <v>MAY, FY24</v>
      </c>
      <c r="N3178" s="8" t="str">
        <f>IFERROR(IF(I3178="Booked",VLOOKUP(K3178,'FIN CAL LOOKUP'!$A:$J,10,1),IF(I3178="Complete",VLOOKUP(J3178,'FIN CAL LOOKUP'!$A:$J,10,1),VLOOKUP(D3178,'FIN CAL LOOKUP'!$A:$J,10,1))),"Not Applicable")</f>
        <v>Q4, FY24</v>
      </c>
    </row>
    <row r="3179" spans="1:14" x14ac:dyDescent="0.25">
      <c r="A3179" t="s">
        <v>46</v>
      </c>
      <c r="C3179" t="s">
        <v>47</v>
      </c>
      <c r="D3179" s="3">
        <v>44425</v>
      </c>
      <c r="E3179" t="s">
        <v>791</v>
      </c>
      <c r="F3179" t="s">
        <v>792</v>
      </c>
      <c r="G3179" t="s">
        <v>1404</v>
      </c>
      <c r="H3179" t="s">
        <v>1370</v>
      </c>
      <c r="I3179" t="s">
        <v>5</v>
      </c>
      <c r="J3179" s="3"/>
      <c r="K3179" s="3">
        <v>45740</v>
      </c>
      <c r="M3179" s="8" t="str">
        <f>IFERROR(IF(I3179="Booked",VLOOKUP(K3179,'FIN CAL LOOKUP'!$A:$J,7,1),IF(I3179="Complete",VLOOKUP(J3179,'FIN CAL LOOKUP'!$A:$J,7,1),VLOOKUP(D3179,'FIN CAL LOOKUP'!$A:$J,7,1))),"Not Applicable")</f>
        <v>MAR, FY25</v>
      </c>
      <c r="N3179" s="8" t="str">
        <f>IFERROR(IF(I3179="Booked",VLOOKUP(K3179,'FIN CAL LOOKUP'!$A:$J,10,1),IF(I3179="Complete",VLOOKUP(J3179,'FIN CAL LOOKUP'!$A:$J,10,1),VLOOKUP(D3179,'FIN CAL LOOKUP'!$A:$J,10,1))),"Not Applicable")</f>
        <v>Q3, FY25</v>
      </c>
    </row>
    <row r="3180" spans="1:14" x14ac:dyDescent="0.25">
      <c r="A3180" t="s">
        <v>46</v>
      </c>
      <c r="C3180" t="s">
        <v>47</v>
      </c>
      <c r="D3180" s="3">
        <v>44425</v>
      </c>
      <c r="E3180" t="s">
        <v>791</v>
      </c>
      <c r="F3180" t="s">
        <v>792</v>
      </c>
      <c r="G3180" t="s">
        <v>1404</v>
      </c>
      <c r="H3180" t="s">
        <v>1370</v>
      </c>
      <c r="I3180" t="s">
        <v>17</v>
      </c>
      <c r="J3180" s="3">
        <v>45419</v>
      </c>
      <c r="K3180" s="3">
        <v>45351</v>
      </c>
      <c r="M3180" s="8" t="str">
        <f>IFERROR(IF(I3180="Booked",VLOOKUP(K3180,'FIN CAL LOOKUP'!$A:$J,7,1),IF(I3180="Complete",VLOOKUP(J3180,'FIN CAL LOOKUP'!$A:$J,7,1),VLOOKUP(D3180,'FIN CAL LOOKUP'!$A:$J,7,1))),"Not Applicable")</f>
        <v>MAY, FY24</v>
      </c>
      <c r="N3180" s="8" t="str">
        <f>IFERROR(IF(I3180="Booked",VLOOKUP(K3180,'FIN CAL LOOKUP'!$A:$J,10,1),IF(I3180="Complete",VLOOKUP(J3180,'FIN CAL LOOKUP'!$A:$J,10,1),VLOOKUP(D3180,'FIN CAL LOOKUP'!$A:$J,10,1))),"Not Applicable")</f>
        <v>Q4, FY24</v>
      </c>
    </row>
    <row r="3181" spans="1:14" x14ac:dyDescent="0.25">
      <c r="A3181" t="s">
        <v>46</v>
      </c>
      <c r="C3181" t="s">
        <v>47</v>
      </c>
      <c r="D3181" s="3">
        <v>44425</v>
      </c>
      <c r="E3181" t="s">
        <v>791</v>
      </c>
      <c r="F3181" t="s">
        <v>792</v>
      </c>
      <c r="G3181" t="s">
        <v>1404</v>
      </c>
      <c r="H3181" t="s">
        <v>8</v>
      </c>
      <c r="I3181" t="s">
        <v>17</v>
      </c>
      <c r="J3181" s="3">
        <v>44685</v>
      </c>
      <c r="K3181" s="3">
        <v>44635</v>
      </c>
      <c r="M3181" s="8" t="str">
        <f>IFERROR(IF(I3181="Booked",VLOOKUP(K3181,'FIN CAL LOOKUP'!$A:$J,7,1),IF(I3181="Complete",VLOOKUP(J3181,'FIN CAL LOOKUP'!$A:$J,7,1),VLOOKUP(D3181,'FIN CAL LOOKUP'!$A:$J,7,1))),"Not Applicable")</f>
        <v>MAY, FY22</v>
      </c>
      <c r="N3181" s="8" t="str">
        <f>IFERROR(IF(I3181="Booked",VLOOKUP(K3181,'FIN CAL LOOKUP'!$A:$J,10,1),IF(I3181="Complete",VLOOKUP(J3181,'FIN CAL LOOKUP'!$A:$J,10,1),VLOOKUP(D3181,'FIN CAL LOOKUP'!$A:$J,10,1))),"Not Applicable")</f>
        <v>Q4, FY22</v>
      </c>
    </row>
    <row r="3182" spans="1:14" x14ac:dyDescent="0.25">
      <c r="A3182" t="s">
        <v>46</v>
      </c>
      <c r="C3182" t="s">
        <v>47</v>
      </c>
      <c r="D3182" s="3">
        <v>44425</v>
      </c>
      <c r="E3182" t="s">
        <v>791</v>
      </c>
      <c r="F3182" t="s">
        <v>792</v>
      </c>
      <c r="G3182" t="s">
        <v>1404</v>
      </c>
      <c r="H3182" t="s">
        <v>9</v>
      </c>
      <c r="I3182" t="s">
        <v>17</v>
      </c>
      <c r="J3182" s="3">
        <v>44861</v>
      </c>
      <c r="K3182" s="3">
        <v>44735</v>
      </c>
      <c r="M3182" s="8" t="str">
        <f>IFERROR(IF(I3182="Booked",VLOOKUP(K3182,'FIN CAL LOOKUP'!$A:$J,7,1),IF(I3182="Complete",VLOOKUP(J3182,'FIN CAL LOOKUP'!$A:$J,7,1),VLOOKUP(D3182,'FIN CAL LOOKUP'!$A:$J,7,1))),"Not Applicable")</f>
        <v>NOV, FY23</v>
      </c>
      <c r="N3182" s="8" t="str">
        <f>IFERROR(IF(I3182="Booked",VLOOKUP(K3182,'FIN CAL LOOKUP'!$A:$J,10,1),IF(I3182="Complete",VLOOKUP(J3182,'FIN CAL LOOKUP'!$A:$J,10,1),VLOOKUP(D3182,'FIN CAL LOOKUP'!$A:$J,10,1))),"Not Applicable")</f>
        <v>Q2, FY23</v>
      </c>
    </row>
    <row r="3183" spans="1:14" x14ac:dyDescent="0.25">
      <c r="A3183" t="s">
        <v>46</v>
      </c>
      <c r="C3183" t="s">
        <v>47</v>
      </c>
      <c r="D3183" s="3">
        <v>44425</v>
      </c>
      <c r="E3183" t="s">
        <v>791</v>
      </c>
      <c r="F3183" t="s">
        <v>792</v>
      </c>
      <c r="G3183" t="s">
        <v>1404</v>
      </c>
      <c r="H3183" t="s">
        <v>10</v>
      </c>
      <c r="I3183" t="s">
        <v>17</v>
      </c>
      <c r="J3183" s="3">
        <v>44449</v>
      </c>
      <c r="K3183" s="3">
        <v>44417</v>
      </c>
      <c r="M3183" s="8" t="str">
        <f>IFERROR(IF(I3183="Booked",VLOOKUP(K3183,'FIN CAL LOOKUP'!$A:$J,7,1),IF(I3183="Complete",VLOOKUP(J3183,'FIN CAL LOOKUP'!$A:$J,7,1),VLOOKUP(D3183,'FIN CAL LOOKUP'!$A:$J,7,1))),"Not Applicable")</f>
        <v>SEP, FY22</v>
      </c>
      <c r="N3183" s="8" t="str">
        <f>IFERROR(IF(I3183="Booked",VLOOKUP(K3183,'FIN CAL LOOKUP'!$A:$J,10,1),IF(I3183="Complete",VLOOKUP(J3183,'FIN CAL LOOKUP'!$A:$J,10,1),VLOOKUP(D3183,'FIN CAL LOOKUP'!$A:$J,10,1))),"Not Applicable")</f>
        <v>Q1, FY22</v>
      </c>
    </row>
    <row r="3184" spans="1:14" x14ac:dyDescent="0.25">
      <c r="A3184" t="s">
        <v>46</v>
      </c>
      <c r="C3184" t="s">
        <v>47</v>
      </c>
      <c r="D3184" s="3">
        <v>44425</v>
      </c>
      <c r="E3184" t="s">
        <v>791</v>
      </c>
      <c r="F3184" t="s">
        <v>792</v>
      </c>
      <c r="G3184" t="s">
        <v>1404</v>
      </c>
      <c r="H3184" t="s">
        <v>10</v>
      </c>
      <c r="I3184" t="s">
        <v>17</v>
      </c>
      <c r="J3184" s="3">
        <v>44911</v>
      </c>
      <c r="K3184" s="3">
        <v>44911</v>
      </c>
      <c r="M3184" s="8" t="str">
        <f>IFERROR(IF(I3184="Booked",VLOOKUP(K3184,'FIN CAL LOOKUP'!$A:$J,7,1),IF(I3184="Complete",VLOOKUP(J3184,'FIN CAL LOOKUP'!$A:$J,7,1),VLOOKUP(D3184,'FIN CAL LOOKUP'!$A:$J,7,1))),"Not Applicable")</f>
        <v>DEC, FY23</v>
      </c>
      <c r="N3184" s="8" t="str">
        <f>IFERROR(IF(I3184="Booked",VLOOKUP(K3184,'FIN CAL LOOKUP'!$A:$J,10,1),IF(I3184="Complete",VLOOKUP(J3184,'FIN CAL LOOKUP'!$A:$J,10,1),VLOOKUP(D3184,'FIN CAL LOOKUP'!$A:$J,10,1))),"Not Applicable")</f>
        <v>Q2, FY23</v>
      </c>
    </row>
    <row r="3185" spans="1:14" x14ac:dyDescent="0.25">
      <c r="A3185" t="s">
        <v>46</v>
      </c>
      <c r="C3185" t="s">
        <v>47</v>
      </c>
      <c r="D3185" s="3">
        <v>44425</v>
      </c>
      <c r="E3185" t="s">
        <v>791</v>
      </c>
      <c r="F3185" t="s">
        <v>792</v>
      </c>
      <c r="G3185" t="s">
        <v>1404</v>
      </c>
      <c r="H3185" t="s">
        <v>11</v>
      </c>
      <c r="I3185" t="s">
        <v>17</v>
      </c>
      <c r="J3185" s="3">
        <v>44569</v>
      </c>
      <c r="K3185" s="3">
        <v>44350</v>
      </c>
      <c r="M3185" s="8" t="str">
        <f>IFERROR(IF(I3185="Booked",VLOOKUP(K3185,'FIN CAL LOOKUP'!$A:$J,7,1),IF(I3185="Complete",VLOOKUP(J3185,'FIN CAL LOOKUP'!$A:$J,7,1),VLOOKUP(D3185,'FIN CAL LOOKUP'!$A:$J,7,1))),"Not Applicable")</f>
        <v>JAN, FY22</v>
      </c>
      <c r="N3185" s="8" t="str">
        <f>IFERROR(IF(I3185="Booked",VLOOKUP(K3185,'FIN CAL LOOKUP'!$A:$J,10,1),IF(I3185="Complete",VLOOKUP(J3185,'FIN CAL LOOKUP'!$A:$J,10,1),VLOOKUP(D3185,'FIN CAL LOOKUP'!$A:$J,10,1))),"Not Applicable")</f>
        <v>Q3, FY22</v>
      </c>
    </row>
    <row r="3186" spans="1:14" x14ac:dyDescent="0.25">
      <c r="A3186" t="s">
        <v>46</v>
      </c>
      <c r="C3186" t="s">
        <v>47</v>
      </c>
      <c r="D3186" s="3">
        <v>44416</v>
      </c>
      <c r="E3186" t="s">
        <v>793</v>
      </c>
      <c r="F3186" t="s">
        <v>794</v>
      </c>
      <c r="G3186" t="s">
        <v>795</v>
      </c>
      <c r="H3186" t="s">
        <v>4</v>
      </c>
      <c r="I3186" t="s">
        <v>17</v>
      </c>
      <c r="J3186" s="3">
        <v>44847</v>
      </c>
      <c r="K3186" s="3">
        <v>44824</v>
      </c>
      <c r="M3186" s="8" t="str">
        <f>IFERROR(IF(I3186="Booked",VLOOKUP(K3186,'FIN CAL LOOKUP'!$A:$J,7,1),IF(I3186="Complete",VLOOKUP(J3186,'FIN CAL LOOKUP'!$A:$J,7,1),VLOOKUP(D3186,'FIN CAL LOOKUP'!$A:$J,7,1))),"Not Applicable")</f>
        <v>OCT, FY23</v>
      </c>
      <c r="N3186" s="8" t="str">
        <f>IFERROR(IF(I3186="Booked",VLOOKUP(K3186,'FIN CAL LOOKUP'!$A:$J,10,1),IF(I3186="Complete",VLOOKUP(J3186,'FIN CAL LOOKUP'!$A:$J,10,1),VLOOKUP(D3186,'FIN CAL LOOKUP'!$A:$J,10,1))),"Not Applicable")</f>
        <v>Q2, FY23</v>
      </c>
    </row>
    <row r="3187" spans="1:14" x14ac:dyDescent="0.25">
      <c r="A3187" t="s">
        <v>46</v>
      </c>
      <c r="C3187" t="s">
        <v>47</v>
      </c>
      <c r="D3187" s="3">
        <v>44416</v>
      </c>
      <c r="E3187" t="s">
        <v>793</v>
      </c>
      <c r="F3187" t="s">
        <v>794</v>
      </c>
      <c r="G3187" t="s">
        <v>795</v>
      </c>
      <c r="H3187" t="s">
        <v>7</v>
      </c>
      <c r="I3187" t="s">
        <v>17</v>
      </c>
      <c r="J3187" s="3">
        <v>44847</v>
      </c>
      <c r="K3187" s="3">
        <v>44824</v>
      </c>
      <c r="M3187" s="8" t="str">
        <f>IFERROR(IF(I3187="Booked",VLOOKUP(K3187,'FIN CAL LOOKUP'!$A:$J,7,1),IF(I3187="Complete",VLOOKUP(J3187,'FIN CAL LOOKUP'!$A:$J,7,1),VLOOKUP(D3187,'FIN CAL LOOKUP'!$A:$J,7,1))),"Not Applicable")</f>
        <v>OCT, FY23</v>
      </c>
      <c r="N3187" s="8" t="str">
        <f>IFERROR(IF(I3187="Booked",VLOOKUP(K3187,'FIN CAL LOOKUP'!$A:$J,10,1),IF(I3187="Complete",VLOOKUP(J3187,'FIN CAL LOOKUP'!$A:$J,10,1),VLOOKUP(D3187,'FIN CAL LOOKUP'!$A:$J,10,1))),"Not Applicable")</f>
        <v>Q2, FY23</v>
      </c>
    </row>
    <row r="3188" spans="1:14" x14ac:dyDescent="0.25">
      <c r="A3188" t="s">
        <v>46</v>
      </c>
      <c r="C3188" t="s">
        <v>47</v>
      </c>
      <c r="D3188" s="3">
        <v>44416</v>
      </c>
      <c r="E3188" t="s">
        <v>793</v>
      </c>
      <c r="F3188" t="s">
        <v>794</v>
      </c>
      <c r="G3188" t="s">
        <v>795</v>
      </c>
      <c r="H3188" t="s">
        <v>1366</v>
      </c>
      <c r="I3188" t="s">
        <v>17</v>
      </c>
      <c r="J3188" s="3">
        <v>45420</v>
      </c>
      <c r="K3188" s="3">
        <v>45351</v>
      </c>
      <c r="M3188" s="8" t="str">
        <f>IFERROR(IF(I3188="Booked",VLOOKUP(K3188,'FIN CAL LOOKUP'!$A:$J,7,1),IF(I3188="Complete",VLOOKUP(J3188,'FIN CAL LOOKUP'!$A:$J,7,1),VLOOKUP(D3188,'FIN CAL LOOKUP'!$A:$J,7,1))),"Not Applicable")</f>
        <v>MAY, FY24</v>
      </c>
      <c r="N3188" s="8" t="str">
        <f>IFERROR(IF(I3188="Booked",VLOOKUP(K3188,'FIN CAL LOOKUP'!$A:$J,10,1),IF(I3188="Complete",VLOOKUP(J3188,'FIN CAL LOOKUP'!$A:$J,10,1),VLOOKUP(D3188,'FIN CAL LOOKUP'!$A:$J,10,1))),"Not Applicable")</f>
        <v>Q4, FY24</v>
      </c>
    </row>
    <row r="3189" spans="1:14" x14ac:dyDescent="0.25">
      <c r="A3189" t="s">
        <v>46</v>
      </c>
      <c r="C3189" t="s">
        <v>47</v>
      </c>
      <c r="D3189" s="3">
        <v>44416</v>
      </c>
      <c r="E3189" t="s">
        <v>793</v>
      </c>
      <c r="F3189" t="s">
        <v>794</v>
      </c>
      <c r="G3189" t="s">
        <v>795</v>
      </c>
      <c r="H3189" t="s">
        <v>1366</v>
      </c>
      <c r="I3189" t="s">
        <v>17</v>
      </c>
      <c r="J3189" s="3">
        <v>45791</v>
      </c>
      <c r="K3189" s="3">
        <v>45742</v>
      </c>
      <c r="M3189" s="8" t="str">
        <f>IFERROR(IF(I3189="Booked",VLOOKUP(K3189,'FIN CAL LOOKUP'!$A:$J,7,1),IF(I3189="Complete",VLOOKUP(J3189,'FIN CAL LOOKUP'!$A:$J,7,1),VLOOKUP(D3189,'FIN CAL LOOKUP'!$A:$J,7,1))),"Not Applicable")</f>
        <v>MAY, FY25</v>
      </c>
      <c r="N3189" s="8" t="str">
        <f>IFERROR(IF(I3189="Booked",VLOOKUP(K3189,'FIN CAL LOOKUP'!$A:$J,10,1),IF(I3189="Complete",VLOOKUP(J3189,'FIN CAL LOOKUP'!$A:$J,10,1),VLOOKUP(D3189,'FIN CAL LOOKUP'!$A:$J,10,1))),"Not Applicable")</f>
        <v>Q4, FY25</v>
      </c>
    </row>
    <row r="3190" spans="1:14" x14ac:dyDescent="0.25">
      <c r="A3190" t="s">
        <v>46</v>
      </c>
      <c r="C3190" t="s">
        <v>47</v>
      </c>
      <c r="D3190" s="3">
        <v>44416</v>
      </c>
      <c r="E3190" t="s">
        <v>793</v>
      </c>
      <c r="F3190" t="s">
        <v>794</v>
      </c>
      <c r="G3190" t="s">
        <v>795</v>
      </c>
      <c r="H3190" t="s">
        <v>1367</v>
      </c>
      <c r="I3190" t="s">
        <v>17</v>
      </c>
      <c r="J3190" s="3">
        <v>45420</v>
      </c>
      <c r="K3190" s="3">
        <v>45351</v>
      </c>
      <c r="M3190" s="8" t="str">
        <f>IFERROR(IF(I3190="Booked",VLOOKUP(K3190,'FIN CAL LOOKUP'!$A:$J,7,1),IF(I3190="Complete",VLOOKUP(J3190,'FIN CAL LOOKUP'!$A:$J,7,1),VLOOKUP(D3190,'FIN CAL LOOKUP'!$A:$J,7,1))),"Not Applicable")</f>
        <v>MAY, FY24</v>
      </c>
      <c r="N3190" s="8" t="str">
        <f>IFERROR(IF(I3190="Booked",VLOOKUP(K3190,'FIN CAL LOOKUP'!$A:$J,10,1),IF(I3190="Complete",VLOOKUP(J3190,'FIN CAL LOOKUP'!$A:$J,10,1),VLOOKUP(D3190,'FIN CAL LOOKUP'!$A:$J,10,1))),"Not Applicable")</f>
        <v>Q4, FY24</v>
      </c>
    </row>
    <row r="3191" spans="1:14" x14ac:dyDescent="0.25">
      <c r="A3191" t="s">
        <v>46</v>
      </c>
      <c r="C3191" t="s">
        <v>47</v>
      </c>
      <c r="D3191" s="3">
        <v>44416</v>
      </c>
      <c r="E3191" t="s">
        <v>793</v>
      </c>
      <c r="F3191" t="s">
        <v>794</v>
      </c>
      <c r="G3191" t="s">
        <v>795</v>
      </c>
      <c r="H3191" t="s">
        <v>1367</v>
      </c>
      <c r="I3191" t="s">
        <v>17</v>
      </c>
      <c r="J3191" s="3">
        <v>45791</v>
      </c>
      <c r="K3191" s="3">
        <v>45742</v>
      </c>
      <c r="M3191" s="8" t="str">
        <f>IFERROR(IF(I3191="Booked",VLOOKUP(K3191,'FIN CAL LOOKUP'!$A:$J,7,1),IF(I3191="Complete",VLOOKUP(J3191,'FIN CAL LOOKUP'!$A:$J,7,1),VLOOKUP(D3191,'FIN CAL LOOKUP'!$A:$J,7,1))),"Not Applicable")</f>
        <v>MAY, FY25</v>
      </c>
      <c r="N3191" s="8" t="str">
        <f>IFERROR(IF(I3191="Booked",VLOOKUP(K3191,'FIN CAL LOOKUP'!$A:$J,10,1),IF(I3191="Complete",VLOOKUP(J3191,'FIN CAL LOOKUP'!$A:$J,10,1),VLOOKUP(D3191,'FIN CAL LOOKUP'!$A:$J,10,1))),"Not Applicable")</f>
        <v>Q4, FY25</v>
      </c>
    </row>
    <row r="3192" spans="1:14" x14ac:dyDescent="0.25">
      <c r="A3192" t="s">
        <v>46</v>
      </c>
      <c r="C3192" t="s">
        <v>47</v>
      </c>
      <c r="D3192" s="3">
        <v>44416</v>
      </c>
      <c r="E3192" t="s">
        <v>793</v>
      </c>
      <c r="F3192" t="s">
        <v>794</v>
      </c>
      <c r="G3192" t="s">
        <v>795</v>
      </c>
      <c r="H3192" t="s">
        <v>1368</v>
      </c>
      <c r="I3192" t="s">
        <v>17</v>
      </c>
      <c r="J3192" s="3">
        <v>45420</v>
      </c>
      <c r="K3192" s="3">
        <v>45351</v>
      </c>
      <c r="M3192" s="8" t="str">
        <f>IFERROR(IF(I3192="Booked",VLOOKUP(K3192,'FIN CAL LOOKUP'!$A:$J,7,1),IF(I3192="Complete",VLOOKUP(J3192,'FIN CAL LOOKUP'!$A:$J,7,1),VLOOKUP(D3192,'FIN CAL LOOKUP'!$A:$J,7,1))),"Not Applicable")</f>
        <v>MAY, FY24</v>
      </c>
      <c r="N3192" s="8" t="str">
        <f>IFERROR(IF(I3192="Booked",VLOOKUP(K3192,'FIN CAL LOOKUP'!$A:$J,10,1),IF(I3192="Complete",VLOOKUP(J3192,'FIN CAL LOOKUP'!$A:$J,10,1),VLOOKUP(D3192,'FIN CAL LOOKUP'!$A:$J,10,1))),"Not Applicable")</f>
        <v>Q4, FY24</v>
      </c>
    </row>
    <row r="3193" spans="1:14" x14ac:dyDescent="0.25">
      <c r="A3193" t="s">
        <v>46</v>
      </c>
      <c r="C3193" t="s">
        <v>47</v>
      </c>
      <c r="D3193" s="3">
        <v>44416</v>
      </c>
      <c r="E3193" t="s">
        <v>793</v>
      </c>
      <c r="F3193" t="s">
        <v>794</v>
      </c>
      <c r="G3193" t="s">
        <v>795</v>
      </c>
      <c r="H3193" t="s">
        <v>1368</v>
      </c>
      <c r="I3193" t="s">
        <v>17</v>
      </c>
      <c r="J3193" s="3">
        <v>45791</v>
      </c>
      <c r="K3193" s="3">
        <v>45742</v>
      </c>
      <c r="M3193" s="8" t="str">
        <f>IFERROR(IF(I3193="Booked",VLOOKUP(K3193,'FIN CAL LOOKUP'!$A:$J,7,1),IF(I3193="Complete",VLOOKUP(J3193,'FIN CAL LOOKUP'!$A:$J,7,1),VLOOKUP(D3193,'FIN CAL LOOKUP'!$A:$J,7,1))),"Not Applicable")</f>
        <v>MAY, FY25</v>
      </c>
      <c r="N3193" s="8" t="str">
        <f>IFERROR(IF(I3193="Booked",VLOOKUP(K3193,'FIN CAL LOOKUP'!$A:$J,10,1),IF(I3193="Complete",VLOOKUP(J3193,'FIN CAL LOOKUP'!$A:$J,10,1),VLOOKUP(D3193,'FIN CAL LOOKUP'!$A:$J,10,1))),"Not Applicable")</f>
        <v>Q4, FY25</v>
      </c>
    </row>
    <row r="3194" spans="1:14" x14ac:dyDescent="0.25">
      <c r="A3194" t="s">
        <v>46</v>
      </c>
      <c r="C3194" t="s">
        <v>47</v>
      </c>
      <c r="D3194" s="3">
        <v>44416</v>
      </c>
      <c r="E3194" t="s">
        <v>793</v>
      </c>
      <c r="F3194" t="s">
        <v>794</v>
      </c>
      <c r="G3194" t="s">
        <v>795</v>
      </c>
      <c r="H3194" t="s">
        <v>1369</v>
      </c>
      <c r="I3194" t="s">
        <v>17</v>
      </c>
      <c r="J3194" s="3">
        <v>45420</v>
      </c>
      <c r="K3194" s="3">
        <v>45351</v>
      </c>
      <c r="M3194" s="8" t="str">
        <f>IFERROR(IF(I3194="Booked",VLOOKUP(K3194,'FIN CAL LOOKUP'!$A:$J,7,1),IF(I3194="Complete",VLOOKUP(J3194,'FIN CAL LOOKUP'!$A:$J,7,1),VLOOKUP(D3194,'FIN CAL LOOKUP'!$A:$J,7,1))),"Not Applicable")</f>
        <v>MAY, FY24</v>
      </c>
      <c r="N3194" s="8" t="str">
        <f>IFERROR(IF(I3194="Booked",VLOOKUP(K3194,'FIN CAL LOOKUP'!$A:$J,10,1),IF(I3194="Complete",VLOOKUP(J3194,'FIN CAL LOOKUP'!$A:$J,10,1),VLOOKUP(D3194,'FIN CAL LOOKUP'!$A:$J,10,1))),"Not Applicable")</f>
        <v>Q4, FY24</v>
      </c>
    </row>
    <row r="3195" spans="1:14" x14ac:dyDescent="0.25">
      <c r="A3195" t="s">
        <v>46</v>
      </c>
      <c r="C3195" t="s">
        <v>47</v>
      </c>
      <c r="D3195" s="3">
        <v>44416</v>
      </c>
      <c r="E3195" t="s">
        <v>793</v>
      </c>
      <c r="F3195" t="s">
        <v>794</v>
      </c>
      <c r="G3195" t="s">
        <v>795</v>
      </c>
      <c r="H3195" t="s">
        <v>1369</v>
      </c>
      <c r="I3195" t="s">
        <v>17</v>
      </c>
      <c r="J3195" s="3">
        <v>45791</v>
      </c>
      <c r="K3195" s="3">
        <v>45742</v>
      </c>
      <c r="M3195" s="8" t="str">
        <f>IFERROR(IF(I3195="Booked",VLOOKUP(K3195,'FIN CAL LOOKUP'!$A:$J,7,1),IF(I3195="Complete",VLOOKUP(J3195,'FIN CAL LOOKUP'!$A:$J,7,1),VLOOKUP(D3195,'FIN CAL LOOKUP'!$A:$J,7,1))),"Not Applicable")</f>
        <v>MAY, FY25</v>
      </c>
      <c r="N3195" s="8" t="str">
        <f>IFERROR(IF(I3195="Booked",VLOOKUP(K3195,'FIN CAL LOOKUP'!$A:$J,10,1),IF(I3195="Complete",VLOOKUP(J3195,'FIN CAL LOOKUP'!$A:$J,10,1),VLOOKUP(D3195,'FIN CAL LOOKUP'!$A:$J,10,1))),"Not Applicable")</f>
        <v>Q4, FY25</v>
      </c>
    </row>
    <row r="3196" spans="1:14" x14ac:dyDescent="0.25">
      <c r="A3196" t="s">
        <v>46</v>
      </c>
      <c r="C3196" t="s">
        <v>47</v>
      </c>
      <c r="D3196" s="3">
        <v>44416</v>
      </c>
      <c r="E3196" t="s">
        <v>793</v>
      </c>
      <c r="F3196" t="s">
        <v>794</v>
      </c>
      <c r="G3196" t="s">
        <v>795</v>
      </c>
      <c r="H3196" t="s">
        <v>1370</v>
      </c>
      <c r="I3196" t="s">
        <v>17</v>
      </c>
      <c r="J3196" s="3">
        <v>45420</v>
      </c>
      <c r="K3196" s="3">
        <v>45351</v>
      </c>
      <c r="M3196" s="8" t="str">
        <f>IFERROR(IF(I3196="Booked",VLOOKUP(K3196,'FIN CAL LOOKUP'!$A:$J,7,1),IF(I3196="Complete",VLOOKUP(J3196,'FIN CAL LOOKUP'!$A:$J,7,1),VLOOKUP(D3196,'FIN CAL LOOKUP'!$A:$J,7,1))),"Not Applicable")</f>
        <v>MAY, FY24</v>
      </c>
      <c r="N3196" s="8" t="str">
        <f>IFERROR(IF(I3196="Booked",VLOOKUP(K3196,'FIN CAL LOOKUP'!$A:$J,10,1),IF(I3196="Complete",VLOOKUP(J3196,'FIN CAL LOOKUP'!$A:$J,10,1),VLOOKUP(D3196,'FIN CAL LOOKUP'!$A:$J,10,1))),"Not Applicable")</f>
        <v>Q4, FY24</v>
      </c>
    </row>
    <row r="3197" spans="1:14" x14ac:dyDescent="0.25">
      <c r="A3197" t="s">
        <v>46</v>
      </c>
      <c r="C3197" t="s">
        <v>47</v>
      </c>
      <c r="D3197" s="3">
        <v>44416</v>
      </c>
      <c r="E3197" t="s">
        <v>793</v>
      </c>
      <c r="F3197" t="s">
        <v>794</v>
      </c>
      <c r="G3197" t="s">
        <v>795</v>
      </c>
      <c r="H3197" t="s">
        <v>1370</v>
      </c>
      <c r="I3197" t="s">
        <v>17</v>
      </c>
      <c r="J3197" s="3">
        <v>45791</v>
      </c>
      <c r="K3197" s="3">
        <v>45742</v>
      </c>
      <c r="M3197" s="8" t="str">
        <f>IFERROR(IF(I3197="Booked",VLOOKUP(K3197,'FIN CAL LOOKUP'!$A:$J,7,1),IF(I3197="Complete",VLOOKUP(J3197,'FIN CAL LOOKUP'!$A:$J,7,1),VLOOKUP(D3197,'FIN CAL LOOKUP'!$A:$J,7,1))),"Not Applicable")</f>
        <v>MAY, FY25</v>
      </c>
      <c r="N3197" s="8" t="str">
        <f>IFERROR(IF(I3197="Booked",VLOOKUP(K3197,'FIN CAL LOOKUP'!$A:$J,10,1),IF(I3197="Complete",VLOOKUP(J3197,'FIN CAL LOOKUP'!$A:$J,10,1),VLOOKUP(D3197,'FIN CAL LOOKUP'!$A:$J,10,1))),"Not Applicable")</f>
        <v>Q4, FY25</v>
      </c>
    </row>
    <row r="3198" spans="1:14" x14ac:dyDescent="0.25">
      <c r="A3198" t="s">
        <v>46</v>
      </c>
      <c r="C3198" t="s">
        <v>47</v>
      </c>
      <c r="D3198" s="3">
        <v>44416</v>
      </c>
      <c r="E3198" t="s">
        <v>793</v>
      </c>
      <c r="F3198" t="s">
        <v>794</v>
      </c>
      <c r="G3198" t="s">
        <v>795</v>
      </c>
      <c r="H3198" t="s">
        <v>8</v>
      </c>
      <c r="I3198" t="s">
        <v>17</v>
      </c>
      <c r="J3198" s="3">
        <v>44848</v>
      </c>
      <c r="K3198" s="3">
        <v>44842</v>
      </c>
      <c r="M3198" s="8" t="str">
        <f>IFERROR(IF(I3198="Booked",VLOOKUP(K3198,'FIN CAL LOOKUP'!$A:$J,7,1),IF(I3198="Complete",VLOOKUP(J3198,'FIN CAL LOOKUP'!$A:$J,7,1),VLOOKUP(D3198,'FIN CAL LOOKUP'!$A:$J,7,1))),"Not Applicable")</f>
        <v>OCT, FY23</v>
      </c>
      <c r="N3198" s="8" t="str">
        <f>IFERROR(IF(I3198="Booked",VLOOKUP(K3198,'FIN CAL LOOKUP'!$A:$J,10,1),IF(I3198="Complete",VLOOKUP(J3198,'FIN CAL LOOKUP'!$A:$J,10,1),VLOOKUP(D3198,'FIN CAL LOOKUP'!$A:$J,10,1))),"Not Applicable")</f>
        <v>Q2, FY23</v>
      </c>
    </row>
    <row r="3199" spans="1:14" x14ac:dyDescent="0.25">
      <c r="A3199" t="s">
        <v>46</v>
      </c>
      <c r="C3199" t="s">
        <v>47</v>
      </c>
      <c r="D3199" s="3">
        <v>44416</v>
      </c>
      <c r="E3199" t="s">
        <v>793</v>
      </c>
      <c r="F3199" t="s">
        <v>794</v>
      </c>
      <c r="G3199" t="s">
        <v>795</v>
      </c>
      <c r="H3199" t="s">
        <v>9</v>
      </c>
      <c r="I3199" t="s">
        <v>17</v>
      </c>
      <c r="J3199" s="3">
        <v>44852</v>
      </c>
      <c r="K3199" s="3">
        <v>44842</v>
      </c>
      <c r="M3199" s="8" t="str">
        <f>IFERROR(IF(I3199="Booked",VLOOKUP(K3199,'FIN CAL LOOKUP'!$A:$J,7,1),IF(I3199="Complete",VLOOKUP(J3199,'FIN CAL LOOKUP'!$A:$J,7,1),VLOOKUP(D3199,'FIN CAL LOOKUP'!$A:$J,7,1))),"Not Applicable")</f>
        <v>OCT, FY23</v>
      </c>
      <c r="N3199" s="8" t="str">
        <f>IFERROR(IF(I3199="Booked",VLOOKUP(K3199,'FIN CAL LOOKUP'!$A:$J,10,1),IF(I3199="Complete",VLOOKUP(J3199,'FIN CAL LOOKUP'!$A:$J,10,1),VLOOKUP(D3199,'FIN CAL LOOKUP'!$A:$J,10,1))),"Not Applicable")</f>
        <v>Q2, FY23</v>
      </c>
    </row>
    <row r="3200" spans="1:14" x14ac:dyDescent="0.25">
      <c r="A3200" t="s">
        <v>46</v>
      </c>
      <c r="C3200" t="s">
        <v>47</v>
      </c>
      <c r="D3200" s="3">
        <v>44416</v>
      </c>
      <c r="E3200" t="s">
        <v>793</v>
      </c>
      <c r="F3200" t="s">
        <v>794</v>
      </c>
      <c r="G3200" t="s">
        <v>795</v>
      </c>
      <c r="H3200" t="s">
        <v>10</v>
      </c>
      <c r="I3200" t="s">
        <v>17</v>
      </c>
      <c r="J3200" s="3">
        <v>44847</v>
      </c>
      <c r="K3200" s="3">
        <v>44842</v>
      </c>
      <c r="M3200" s="8" t="str">
        <f>IFERROR(IF(I3200="Booked",VLOOKUP(K3200,'FIN CAL LOOKUP'!$A:$J,7,1),IF(I3200="Complete",VLOOKUP(J3200,'FIN CAL LOOKUP'!$A:$J,7,1),VLOOKUP(D3200,'FIN CAL LOOKUP'!$A:$J,7,1))),"Not Applicable")</f>
        <v>OCT, FY23</v>
      </c>
      <c r="N3200" s="8" t="str">
        <f>IFERROR(IF(I3200="Booked",VLOOKUP(K3200,'FIN CAL LOOKUP'!$A:$J,10,1),IF(I3200="Complete",VLOOKUP(J3200,'FIN CAL LOOKUP'!$A:$J,10,1),VLOOKUP(D3200,'FIN CAL LOOKUP'!$A:$J,10,1))),"Not Applicable")</f>
        <v>Q2, FY23</v>
      </c>
    </row>
    <row r="3201" spans="1:14" x14ac:dyDescent="0.25">
      <c r="A3201" t="s">
        <v>46</v>
      </c>
      <c r="C3201" t="s">
        <v>47</v>
      </c>
      <c r="D3201" s="3">
        <v>44416</v>
      </c>
      <c r="E3201" t="s">
        <v>793</v>
      </c>
      <c r="F3201" t="s">
        <v>794</v>
      </c>
      <c r="G3201" t="s">
        <v>795</v>
      </c>
      <c r="H3201" t="s">
        <v>11</v>
      </c>
      <c r="I3201" t="s">
        <v>17</v>
      </c>
      <c r="J3201" s="3">
        <v>44482</v>
      </c>
      <c r="K3201" s="3">
        <v>44419</v>
      </c>
      <c r="M3201" s="8" t="str">
        <f>IFERROR(IF(I3201="Booked",VLOOKUP(K3201,'FIN CAL LOOKUP'!$A:$J,7,1),IF(I3201="Complete",VLOOKUP(J3201,'FIN CAL LOOKUP'!$A:$J,7,1),VLOOKUP(D3201,'FIN CAL LOOKUP'!$A:$J,7,1))),"Not Applicable")</f>
        <v>OCT, FY22</v>
      </c>
      <c r="N3201" s="8" t="str">
        <f>IFERROR(IF(I3201="Booked",VLOOKUP(K3201,'FIN CAL LOOKUP'!$A:$J,10,1),IF(I3201="Complete",VLOOKUP(J3201,'FIN CAL LOOKUP'!$A:$J,10,1),VLOOKUP(D3201,'FIN CAL LOOKUP'!$A:$J,10,1))),"Not Applicable")</f>
        <v>Q2, FY22</v>
      </c>
    </row>
    <row r="3202" spans="1:14" x14ac:dyDescent="0.25">
      <c r="A3202" t="s">
        <v>60</v>
      </c>
      <c r="B3202" t="s">
        <v>274</v>
      </c>
      <c r="C3202" t="s">
        <v>14</v>
      </c>
      <c r="D3202" s="3">
        <v>44413</v>
      </c>
      <c r="E3202" t="s">
        <v>796</v>
      </c>
      <c r="F3202" t="s">
        <v>134</v>
      </c>
      <c r="G3202" t="s">
        <v>797</v>
      </c>
      <c r="H3202" t="s">
        <v>4</v>
      </c>
      <c r="I3202" t="s">
        <v>17</v>
      </c>
      <c r="J3202" s="3">
        <v>44834</v>
      </c>
      <c r="K3202" s="3">
        <v>44824</v>
      </c>
      <c r="M3202" s="8" t="str">
        <f>IFERROR(IF(I3202="Booked",VLOOKUP(K3202,'FIN CAL LOOKUP'!$A:$J,7,1),IF(I3202="Complete",VLOOKUP(J3202,'FIN CAL LOOKUP'!$A:$J,7,1),VLOOKUP(D3202,'FIN CAL LOOKUP'!$A:$J,7,1))),"Not Applicable")</f>
        <v>OCT, FY23</v>
      </c>
      <c r="N3202" s="8" t="str">
        <f>IFERROR(IF(I3202="Booked",VLOOKUP(K3202,'FIN CAL LOOKUP'!$A:$J,10,1),IF(I3202="Complete",VLOOKUP(J3202,'FIN CAL LOOKUP'!$A:$J,10,1),VLOOKUP(D3202,'FIN CAL LOOKUP'!$A:$J,10,1))),"Not Applicable")</f>
        <v>Q2, FY23</v>
      </c>
    </row>
    <row r="3203" spans="1:14" x14ac:dyDescent="0.25">
      <c r="A3203" t="s">
        <v>60</v>
      </c>
      <c r="B3203" t="s">
        <v>274</v>
      </c>
      <c r="C3203" t="s">
        <v>14</v>
      </c>
      <c r="D3203" s="3">
        <v>44413</v>
      </c>
      <c r="E3203" t="s">
        <v>796</v>
      </c>
      <c r="F3203" t="s">
        <v>134</v>
      </c>
      <c r="G3203" t="s">
        <v>797</v>
      </c>
      <c r="H3203" t="s">
        <v>7</v>
      </c>
      <c r="I3203" t="s">
        <v>17</v>
      </c>
      <c r="J3203" s="3">
        <v>44834</v>
      </c>
      <c r="K3203" s="3">
        <v>44824</v>
      </c>
      <c r="M3203" s="8" t="str">
        <f>IFERROR(IF(I3203="Booked",VLOOKUP(K3203,'FIN CAL LOOKUP'!$A:$J,7,1),IF(I3203="Complete",VLOOKUP(J3203,'FIN CAL LOOKUP'!$A:$J,7,1),VLOOKUP(D3203,'FIN CAL LOOKUP'!$A:$J,7,1))),"Not Applicable")</f>
        <v>OCT, FY23</v>
      </c>
      <c r="N3203" s="8" t="str">
        <f>IFERROR(IF(I3203="Booked",VLOOKUP(K3203,'FIN CAL LOOKUP'!$A:$J,10,1),IF(I3203="Complete",VLOOKUP(J3203,'FIN CAL LOOKUP'!$A:$J,10,1),VLOOKUP(D3203,'FIN CAL LOOKUP'!$A:$J,10,1))),"Not Applicable")</f>
        <v>Q2, FY23</v>
      </c>
    </row>
    <row r="3204" spans="1:14" x14ac:dyDescent="0.25">
      <c r="A3204" t="s">
        <v>60</v>
      </c>
      <c r="B3204" t="s">
        <v>274</v>
      </c>
      <c r="C3204" t="s">
        <v>14</v>
      </c>
      <c r="D3204" s="3">
        <v>44413</v>
      </c>
      <c r="E3204" t="s">
        <v>796</v>
      </c>
      <c r="F3204" t="s">
        <v>134</v>
      </c>
      <c r="G3204" t="s">
        <v>797</v>
      </c>
      <c r="H3204" t="s">
        <v>1366</v>
      </c>
      <c r="I3204" t="s">
        <v>5</v>
      </c>
      <c r="J3204" s="3"/>
      <c r="K3204" s="3">
        <v>45777</v>
      </c>
      <c r="M3204" s="8" t="str">
        <f>IFERROR(IF(I3204="Booked",VLOOKUP(K3204,'FIN CAL LOOKUP'!$A:$J,7,1),IF(I3204="Complete",VLOOKUP(J3204,'FIN CAL LOOKUP'!$A:$J,7,1),VLOOKUP(D3204,'FIN CAL LOOKUP'!$A:$J,7,1))),"Not Applicable")</f>
        <v>MAY, FY25</v>
      </c>
      <c r="N3204" s="8" t="str">
        <f>IFERROR(IF(I3204="Booked",VLOOKUP(K3204,'FIN CAL LOOKUP'!$A:$J,10,1),IF(I3204="Complete",VLOOKUP(J3204,'FIN CAL LOOKUP'!$A:$J,10,1),VLOOKUP(D3204,'FIN CAL LOOKUP'!$A:$J,10,1))),"Not Applicable")</f>
        <v>Q4, FY25</v>
      </c>
    </row>
    <row r="3205" spans="1:14" x14ac:dyDescent="0.25">
      <c r="A3205" t="s">
        <v>60</v>
      </c>
      <c r="B3205" t="s">
        <v>274</v>
      </c>
      <c r="C3205" t="s">
        <v>14</v>
      </c>
      <c r="D3205" s="3">
        <v>44413</v>
      </c>
      <c r="E3205" t="s">
        <v>796</v>
      </c>
      <c r="F3205" t="s">
        <v>134</v>
      </c>
      <c r="G3205" t="s">
        <v>797</v>
      </c>
      <c r="H3205" t="s">
        <v>1366</v>
      </c>
      <c r="I3205" t="s">
        <v>17</v>
      </c>
      <c r="J3205" s="3">
        <v>45456</v>
      </c>
      <c r="K3205" s="3">
        <v>45351</v>
      </c>
      <c r="M3205" s="8" t="str">
        <f>IFERROR(IF(I3205="Booked",VLOOKUP(K3205,'FIN CAL LOOKUP'!$A:$J,7,1),IF(I3205="Complete",VLOOKUP(J3205,'FIN CAL LOOKUP'!$A:$J,7,1),VLOOKUP(D3205,'FIN CAL LOOKUP'!$A:$J,7,1))),"Not Applicable")</f>
        <v>JUN, FY24</v>
      </c>
      <c r="N3205" s="8" t="str">
        <f>IFERROR(IF(I3205="Booked",VLOOKUP(K3205,'FIN CAL LOOKUP'!$A:$J,10,1),IF(I3205="Complete",VLOOKUP(J3205,'FIN CAL LOOKUP'!$A:$J,10,1),VLOOKUP(D3205,'FIN CAL LOOKUP'!$A:$J,10,1))),"Not Applicable")</f>
        <v>Q4, FY24</v>
      </c>
    </row>
    <row r="3206" spans="1:14" x14ac:dyDescent="0.25">
      <c r="A3206" t="s">
        <v>60</v>
      </c>
      <c r="B3206" t="s">
        <v>274</v>
      </c>
      <c r="C3206" t="s">
        <v>14</v>
      </c>
      <c r="D3206" s="3">
        <v>44413</v>
      </c>
      <c r="E3206" t="s">
        <v>796</v>
      </c>
      <c r="F3206" t="s">
        <v>134</v>
      </c>
      <c r="G3206" t="s">
        <v>797</v>
      </c>
      <c r="H3206" t="s">
        <v>1367</v>
      </c>
      <c r="I3206" t="s">
        <v>5</v>
      </c>
      <c r="J3206" s="3"/>
      <c r="K3206" s="3">
        <v>45777</v>
      </c>
      <c r="M3206" s="8" t="str">
        <f>IFERROR(IF(I3206="Booked",VLOOKUP(K3206,'FIN CAL LOOKUP'!$A:$J,7,1),IF(I3206="Complete",VLOOKUP(J3206,'FIN CAL LOOKUP'!$A:$J,7,1),VLOOKUP(D3206,'FIN CAL LOOKUP'!$A:$J,7,1))),"Not Applicable")</f>
        <v>MAY, FY25</v>
      </c>
      <c r="N3206" s="8" t="str">
        <f>IFERROR(IF(I3206="Booked",VLOOKUP(K3206,'FIN CAL LOOKUP'!$A:$J,10,1),IF(I3206="Complete",VLOOKUP(J3206,'FIN CAL LOOKUP'!$A:$J,10,1),VLOOKUP(D3206,'FIN CAL LOOKUP'!$A:$J,10,1))),"Not Applicable")</f>
        <v>Q4, FY25</v>
      </c>
    </row>
    <row r="3207" spans="1:14" x14ac:dyDescent="0.25">
      <c r="A3207" t="s">
        <v>60</v>
      </c>
      <c r="B3207" t="s">
        <v>274</v>
      </c>
      <c r="C3207" t="s">
        <v>14</v>
      </c>
      <c r="D3207" s="3">
        <v>44413</v>
      </c>
      <c r="E3207" t="s">
        <v>796</v>
      </c>
      <c r="F3207" t="s">
        <v>134</v>
      </c>
      <c r="G3207" t="s">
        <v>797</v>
      </c>
      <c r="H3207" t="s">
        <v>1367</v>
      </c>
      <c r="I3207" t="s">
        <v>17</v>
      </c>
      <c r="J3207" s="3">
        <v>45456</v>
      </c>
      <c r="K3207" s="3">
        <v>45351</v>
      </c>
      <c r="M3207" s="8" t="str">
        <f>IFERROR(IF(I3207="Booked",VLOOKUP(K3207,'FIN CAL LOOKUP'!$A:$J,7,1),IF(I3207="Complete",VLOOKUP(J3207,'FIN CAL LOOKUP'!$A:$J,7,1),VLOOKUP(D3207,'FIN CAL LOOKUP'!$A:$J,7,1))),"Not Applicable")</f>
        <v>JUN, FY24</v>
      </c>
      <c r="N3207" s="8" t="str">
        <f>IFERROR(IF(I3207="Booked",VLOOKUP(K3207,'FIN CAL LOOKUP'!$A:$J,10,1),IF(I3207="Complete",VLOOKUP(J3207,'FIN CAL LOOKUP'!$A:$J,10,1),VLOOKUP(D3207,'FIN CAL LOOKUP'!$A:$J,10,1))),"Not Applicable")</f>
        <v>Q4, FY24</v>
      </c>
    </row>
    <row r="3208" spans="1:14" x14ac:dyDescent="0.25">
      <c r="A3208" t="s">
        <v>60</v>
      </c>
      <c r="B3208" t="s">
        <v>274</v>
      </c>
      <c r="C3208" t="s">
        <v>14</v>
      </c>
      <c r="D3208" s="3">
        <v>44413</v>
      </c>
      <c r="E3208" t="s">
        <v>796</v>
      </c>
      <c r="F3208" t="s">
        <v>134</v>
      </c>
      <c r="G3208" t="s">
        <v>797</v>
      </c>
      <c r="H3208" t="s">
        <v>1368</v>
      </c>
      <c r="I3208" t="s">
        <v>5</v>
      </c>
      <c r="J3208" s="3"/>
      <c r="K3208" s="3">
        <v>45777</v>
      </c>
      <c r="M3208" s="8" t="str">
        <f>IFERROR(IF(I3208="Booked",VLOOKUP(K3208,'FIN CAL LOOKUP'!$A:$J,7,1),IF(I3208="Complete",VLOOKUP(J3208,'FIN CAL LOOKUP'!$A:$J,7,1),VLOOKUP(D3208,'FIN CAL LOOKUP'!$A:$J,7,1))),"Not Applicable")</f>
        <v>MAY, FY25</v>
      </c>
      <c r="N3208" s="8" t="str">
        <f>IFERROR(IF(I3208="Booked",VLOOKUP(K3208,'FIN CAL LOOKUP'!$A:$J,10,1),IF(I3208="Complete",VLOOKUP(J3208,'FIN CAL LOOKUP'!$A:$J,10,1),VLOOKUP(D3208,'FIN CAL LOOKUP'!$A:$J,10,1))),"Not Applicable")</f>
        <v>Q4, FY25</v>
      </c>
    </row>
    <row r="3209" spans="1:14" x14ac:dyDescent="0.25">
      <c r="A3209" t="s">
        <v>60</v>
      </c>
      <c r="B3209" t="s">
        <v>274</v>
      </c>
      <c r="C3209" t="s">
        <v>14</v>
      </c>
      <c r="D3209" s="3">
        <v>44413</v>
      </c>
      <c r="E3209" t="s">
        <v>796</v>
      </c>
      <c r="F3209" t="s">
        <v>134</v>
      </c>
      <c r="G3209" t="s">
        <v>797</v>
      </c>
      <c r="H3209" t="s">
        <v>1368</v>
      </c>
      <c r="I3209" t="s">
        <v>17</v>
      </c>
      <c r="J3209" s="3">
        <v>45456</v>
      </c>
      <c r="K3209" s="3">
        <v>45351</v>
      </c>
      <c r="M3209" s="8" t="str">
        <f>IFERROR(IF(I3209="Booked",VLOOKUP(K3209,'FIN CAL LOOKUP'!$A:$J,7,1),IF(I3209="Complete",VLOOKUP(J3209,'FIN CAL LOOKUP'!$A:$J,7,1),VLOOKUP(D3209,'FIN CAL LOOKUP'!$A:$J,7,1))),"Not Applicable")</f>
        <v>JUN, FY24</v>
      </c>
      <c r="N3209" s="8" t="str">
        <f>IFERROR(IF(I3209="Booked",VLOOKUP(K3209,'FIN CAL LOOKUP'!$A:$J,10,1),IF(I3209="Complete",VLOOKUP(J3209,'FIN CAL LOOKUP'!$A:$J,10,1),VLOOKUP(D3209,'FIN CAL LOOKUP'!$A:$J,10,1))),"Not Applicable")</f>
        <v>Q4, FY24</v>
      </c>
    </row>
    <row r="3210" spans="1:14" x14ac:dyDescent="0.25">
      <c r="A3210" t="s">
        <v>60</v>
      </c>
      <c r="B3210" t="s">
        <v>274</v>
      </c>
      <c r="C3210" t="s">
        <v>14</v>
      </c>
      <c r="D3210" s="3">
        <v>44413</v>
      </c>
      <c r="E3210" t="s">
        <v>796</v>
      </c>
      <c r="F3210" t="s">
        <v>134</v>
      </c>
      <c r="G3210" t="s">
        <v>797</v>
      </c>
      <c r="H3210" t="s">
        <v>1369</v>
      </c>
      <c r="I3210" t="s">
        <v>5</v>
      </c>
      <c r="J3210" s="3"/>
      <c r="K3210" s="3">
        <v>45777</v>
      </c>
      <c r="M3210" s="8" t="str">
        <f>IFERROR(IF(I3210="Booked",VLOOKUP(K3210,'FIN CAL LOOKUP'!$A:$J,7,1),IF(I3210="Complete",VLOOKUP(J3210,'FIN CAL LOOKUP'!$A:$J,7,1),VLOOKUP(D3210,'FIN CAL LOOKUP'!$A:$J,7,1))),"Not Applicable")</f>
        <v>MAY, FY25</v>
      </c>
      <c r="N3210" s="8" t="str">
        <f>IFERROR(IF(I3210="Booked",VLOOKUP(K3210,'FIN CAL LOOKUP'!$A:$J,10,1),IF(I3210="Complete",VLOOKUP(J3210,'FIN CAL LOOKUP'!$A:$J,10,1),VLOOKUP(D3210,'FIN CAL LOOKUP'!$A:$J,10,1))),"Not Applicable")</f>
        <v>Q4, FY25</v>
      </c>
    </row>
    <row r="3211" spans="1:14" x14ac:dyDescent="0.25">
      <c r="A3211" t="s">
        <v>60</v>
      </c>
      <c r="B3211" t="s">
        <v>274</v>
      </c>
      <c r="C3211" t="s">
        <v>14</v>
      </c>
      <c r="D3211" s="3">
        <v>44413</v>
      </c>
      <c r="E3211" t="s">
        <v>796</v>
      </c>
      <c r="F3211" t="s">
        <v>134</v>
      </c>
      <c r="G3211" t="s">
        <v>797</v>
      </c>
      <c r="H3211" t="s">
        <v>1369</v>
      </c>
      <c r="I3211" t="s">
        <v>17</v>
      </c>
      <c r="J3211" s="3">
        <v>45456</v>
      </c>
      <c r="K3211" s="3">
        <v>45351</v>
      </c>
      <c r="M3211" s="8" t="str">
        <f>IFERROR(IF(I3211="Booked",VLOOKUP(K3211,'FIN CAL LOOKUP'!$A:$J,7,1),IF(I3211="Complete",VLOOKUP(J3211,'FIN CAL LOOKUP'!$A:$J,7,1),VLOOKUP(D3211,'FIN CAL LOOKUP'!$A:$J,7,1))),"Not Applicable")</f>
        <v>JUN, FY24</v>
      </c>
      <c r="N3211" s="8" t="str">
        <f>IFERROR(IF(I3211="Booked",VLOOKUP(K3211,'FIN CAL LOOKUP'!$A:$J,10,1),IF(I3211="Complete",VLOOKUP(J3211,'FIN CAL LOOKUP'!$A:$J,10,1),VLOOKUP(D3211,'FIN CAL LOOKUP'!$A:$J,10,1))),"Not Applicable")</f>
        <v>Q4, FY24</v>
      </c>
    </row>
    <row r="3212" spans="1:14" x14ac:dyDescent="0.25">
      <c r="A3212" t="s">
        <v>60</v>
      </c>
      <c r="B3212" t="s">
        <v>274</v>
      </c>
      <c r="C3212" t="s">
        <v>14</v>
      </c>
      <c r="D3212" s="3">
        <v>44413</v>
      </c>
      <c r="E3212" t="s">
        <v>796</v>
      </c>
      <c r="F3212" t="s">
        <v>134</v>
      </c>
      <c r="G3212" t="s">
        <v>797</v>
      </c>
      <c r="H3212" t="s">
        <v>1370</v>
      </c>
      <c r="I3212" t="s">
        <v>5</v>
      </c>
      <c r="J3212" s="3"/>
      <c r="K3212" s="3">
        <v>45777</v>
      </c>
      <c r="M3212" s="8" t="str">
        <f>IFERROR(IF(I3212="Booked",VLOOKUP(K3212,'FIN CAL LOOKUP'!$A:$J,7,1),IF(I3212="Complete",VLOOKUP(J3212,'FIN CAL LOOKUP'!$A:$J,7,1),VLOOKUP(D3212,'FIN CAL LOOKUP'!$A:$J,7,1))),"Not Applicable")</f>
        <v>MAY, FY25</v>
      </c>
      <c r="N3212" s="8" t="str">
        <f>IFERROR(IF(I3212="Booked",VLOOKUP(K3212,'FIN CAL LOOKUP'!$A:$J,10,1),IF(I3212="Complete",VLOOKUP(J3212,'FIN CAL LOOKUP'!$A:$J,10,1),VLOOKUP(D3212,'FIN CAL LOOKUP'!$A:$J,10,1))),"Not Applicable")</f>
        <v>Q4, FY25</v>
      </c>
    </row>
    <row r="3213" spans="1:14" x14ac:dyDescent="0.25">
      <c r="A3213" t="s">
        <v>60</v>
      </c>
      <c r="B3213" t="s">
        <v>274</v>
      </c>
      <c r="C3213" t="s">
        <v>14</v>
      </c>
      <c r="D3213" s="3">
        <v>44413</v>
      </c>
      <c r="E3213" t="s">
        <v>796</v>
      </c>
      <c r="F3213" t="s">
        <v>134</v>
      </c>
      <c r="G3213" t="s">
        <v>797</v>
      </c>
      <c r="H3213" t="s">
        <v>1370</v>
      </c>
      <c r="I3213" t="s">
        <v>17</v>
      </c>
      <c r="J3213" s="3">
        <v>45456</v>
      </c>
      <c r="K3213" s="3">
        <v>45351</v>
      </c>
      <c r="M3213" s="8" t="str">
        <f>IFERROR(IF(I3213="Booked",VLOOKUP(K3213,'FIN CAL LOOKUP'!$A:$J,7,1),IF(I3213="Complete",VLOOKUP(J3213,'FIN CAL LOOKUP'!$A:$J,7,1),VLOOKUP(D3213,'FIN CAL LOOKUP'!$A:$J,7,1))),"Not Applicable")</f>
        <v>JUN, FY24</v>
      </c>
      <c r="N3213" s="8" t="str">
        <f>IFERROR(IF(I3213="Booked",VLOOKUP(K3213,'FIN CAL LOOKUP'!$A:$J,10,1),IF(I3213="Complete",VLOOKUP(J3213,'FIN CAL LOOKUP'!$A:$J,10,1),VLOOKUP(D3213,'FIN CAL LOOKUP'!$A:$J,10,1))),"Not Applicable")</f>
        <v>Q4, FY24</v>
      </c>
    </row>
    <row r="3214" spans="1:14" x14ac:dyDescent="0.25">
      <c r="A3214" t="s">
        <v>60</v>
      </c>
      <c r="B3214" t="s">
        <v>274</v>
      </c>
      <c r="C3214" t="s">
        <v>14</v>
      </c>
      <c r="D3214" s="3">
        <v>44413</v>
      </c>
      <c r="E3214" t="s">
        <v>796</v>
      </c>
      <c r="F3214" t="s">
        <v>134</v>
      </c>
      <c r="G3214" t="s">
        <v>797</v>
      </c>
      <c r="H3214" t="s">
        <v>8</v>
      </c>
      <c r="I3214" t="s">
        <v>17</v>
      </c>
      <c r="J3214" s="3">
        <v>44648</v>
      </c>
      <c r="K3214" s="3">
        <v>44635</v>
      </c>
      <c r="M3214" s="8" t="str">
        <f>IFERROR(IF(I3214="Booked",VLOOKUP(K3214,'FIN CAL LOOKUP'!$A:$J,7,1),IF(I3214="Complete",VLOOKUP(J3214,'FIN CAL LOOKUP'!$A:$J,7,1),VLOOKUP(D3214,'FIN CAL LOOKUP'!$A:$J,7,1))),"Not Applicable")</f>
        <v>APR, FY22</v>
      </c>
      <c r="N3214" s="8" t="str">
        <f>IFERROR(IF(I3214="Booked",VLOOKUP(K3214,'FIN CAL LOOKUP'!$A:$J,10,1),IF(I3214="Complete",VLOOKUP(J3214,'FIN CAL LOOKUP'!$A:$J,10,1),VLOOKUP(D3214,'FIN CAL LOOKUP'!$A:$J,10,1))),"Not Applicable")</f>
        <v>Q4, FY22</v>
      </c>
    </row>
    <row r="3215" spans="1:14" x14ac:dyDescent="0.25">
      <c r="A3215" t="s">
        <v>60</v>
      </c>
      <c r="B3215" t="s">
        <v>274</v>
      </c>
      <c r="C3215" t="s">
        <v>14</v>
      </c>
      <c r="D3215" s="3">
        <v>44413</v>
      </c>
      <c r="E3215" t="s">
        <v>796</v>
      </c>
      <c r="F3215" t="s">
        <v>134</v>
      </c>
      <c r="G3215" t="s">
        <v>797</v>
      </c>
      <c r="H3215" t="s">
        <v>9</v>
      </c>
      <c r="I3215" t="s">
        <v>17</v>
      </c>
      <c r="J3215" s="3">
        <v>44834</v>
      </c>
      <c r="K3215" s="3">
        <v>44735</v>
      </c>
      <c r="M3215" s="8" t="str">
        <f>IFERROR(IF(I3215="Booked",VLOOKUP(K3215,'FIN CAL LOOKUP'!$A:$J,7,1),IF(I3215="Complete",VLOOKUP(J3215,'FIN CAL LOOKUP'!$A:$J,7,1),VLOOKUP(D3215,'FIN CAL LOOKUP'!$A:$J,7,1))),"Not Applicable")</f>
        <v>OCT, FY23</v>
      </c>
      <c r="N3215" s="8" t="str">
        <f>IFERROR(IF(I3215="Booked",VLOOKUP(K3215,'FIN CAL LOOKUP'!$A:$J,10,1),IF(I3215="Complete",VLOOKUP(J3215,'FIN CAL LOOKUP'!$A:$J,10,1),VLOOKUP(D3215,'FIN CAL LOOKUP'!$A:$J,10,1))),"Not Applicable")</f>
        <v>Q2, FY23</v>
      </c>
    </row>
    <row r="3216" spans="1:14" x14ac:dyDescent="0.25">
      <c r="A3216" t="s">
        <v>60</v>
      </c>
      <c r="B3216" t="s">
        <v>274</v>
      </c>
      <c r="C3216" t="s">
        <v>14</v>
      </c>
      <c r="D3216" s="3">
        <v>44413</v>
      </c>
      <c r="E3216" t="s">
        <v>796</v>
      </c>
      <c r="F3216" t="s">
        <v>134</v>
      </c>
      <c r="G3216" t="s">
        <v>797</v>
      </c>
      <c r="H3216" t="s">
        <v>9</v>
      </c>
      <c r="I3216" t="s">
        <v>17</v>
      </c>
      <c r="J3216" s="3">
        <v>44915</v>
      </c>
      <c r="K3216" s="3">
        <v>44915</v>
      </c>
      <c r="M3216" s="8" t="str">
        <f>IFERROR(IF(I3216="Booked",VLOOKUP(K3216,'FIN CAL LOOKUP'!$A:$J,7,1),IF(I3216="Complete",VLOOKUP(J3216,'FIN CAL LOOKUP'!$A:$J,7,1),VLOOKUP(D3216,'FIN CAL LOOKUP'!$A:$J,7,1))),"Not Applicable")</f>
        <v>DEC, FY23</v>
      </c>
      <c r="N3216" s="8" t="str">
        <f>IFERROR(IF(I3216="Booked",VLOOKUP(K3216,'FIN CAL LOOKUP'!$A:$J,10,1),IF(I3216="Complete",VLOOKUP(J3216,'FIN CAL LOOKUP'!$A:$J,10,1),VLOOKUP(D3216,'FIN CAL LOOKUP'!$A:$J,10,1))),"Not Applicable")</f>
        <v>Q2, FY23</v>
      </c>
    </row>
    <row r="3217" spans="1:14" x14ac:dyDescent="0.25">
      <c r="A3217" t="s">
        <v>60</v>
      </c>
      <c r="B3217" t="s">
        <v>274</v>
      </c>
      <c r="C3217" t="s">
        <v>14</v>
      </c>
      <c r="D3217" s="3">
        <v>44413</v>
      </c>
      <c r="E3217" t="s">
        <v>796</v>
      </c>
      <c r="F3217" t="s">
        <v>134</v>
      </c>
      <c r="G3217" t="s">
        <v>797</v>
      </c>
      <c r="H3217" t="s">
        <v>10</v>
      </c>
      <c r="I3217" t="s">
        <v>17</v>
      </c>
      <c r="J3217" s="3">
        <v>44448</v>
      </c>
      <c r="K3217" s="3">
        <v>44417</v>
      </c>
      <c r="M3217" s="8" t="str">
        <f>IFERROR(IF(I3217="Booked",VLOOKUP(K3217,'FIN CAL LOOKUP'!$A:$J,7,1),IF(I3217="Complete",VLOOKUP(J3217,'FIN CAL LOOKUP'!$A:$J,7,1),VLOOKUP(D3217,'FIN CAL LOOKUP'!$A:$J,7,1))),"Not Applicable")</f>
        <v>SEP, FY22</v>
      </c>
      <c r="N3217" s="8" t="str">
        <f>IFERROR(IF(I3217="Booked",VLOOKUP(K3217,'FIN CAL LOOKUP'!$A:$J,10,1),IF(I3217="Complete",VLOOKUP(J3217,'FIN CAL LOOKUP'!$A:$J,10,1),VLOOKUP(D3217,'FIN CAL LOOKUP'!$A:$J,10,1))),"Not Applicable")</f>
        <v>Q1, FY22</v>
      </c>
    </row>
    <row r="3218" spans="1:14" x14ac:dyDescent="0.25">
      <c r="A3218" t="s">
        <v>60</v>
      </c>
      <c r="B3218" t="s">
        <v>274</v>
      </c>
      <c r="C3218" t="s">
        <v>14</v>
      </c>
      <c r="D3218" s="3">
        <v>44413</v>
      </c>
      <c r="E3218" t="s">
        <v>796</v>
      </c>
      <c r="F3218" t="s">
        <v>134</v>
      </c>
      <c r="G3218" t="s">
        <v>797</v>
      </c>
      <c r="H3218" t="s">
        <v>10</v>
      </c>
      <c r="I3218" t="s">
        <v>17</v>
      </c>
      <c r="J3218" s="3">
        <v>44851</v>
      </c>
      <c r="K3218" s="3">
        <v>44851</v>
      </c>
      <c r="M3218" s="8" t="str">
        <f>IFERROR(IF(I3218="Booked",VLOOKUP(K3218,'FIN CAL LOOKUP'!$A:$J,7,1),IF(I3218="Complete",VLOOKUP(J3218,'FIN CAL LOOKUP'!$A:$J,7,1),VLOOKUP(D3218,'FIN CAL LOOKUP'!$A:$J,7,1))),"Not Applicable")</f>
        <v>OCT, FY23</v>
      </c>
      <c r="N3218" s="8" t="str">
        <f>IFERROR(IF(I3218="Booked",VLOOKUP(K3218,'FIN CAL LOOKUP'!$A:$J,10,1),IF(I3218="Complete",VLOOKUP(J3218,'FIN CAL LOOKUP'!$A:$J,10,1),VLOOKUP(D3218,'FIN CAL LOOKUP'!$A:$J,10,1))),"Not Applicable")</f>
        <v>Q2, FY23</v>
      </c>
    </row>
    <row r="3219" spans="1:14" x14ac:dyDescent="0.25">
      <c r="A3219" t="s">
        <v>60</v>
      </c>
      <c r="B3219" t="s">
        <v>274</v>
      </c>
      <c r="C3219" t="s">
        <v>14</v>
      </c>
      <c r="D3219" s="3">
        <v>44413</v>
      </c>
      <c r="E3219" t="s">
        <v>796</v>
      </c>
      <c r="F3219" t="s">
        <v>134</v>
      </c>
      <c r="G3219" t="s">
        <v>797</v>
      </c>
      <c r="H3219" t="s">
        <v>10</v>
      </c>
      <c r="I3219" t="s">
        <v>17</v>
      </c>
      <c r="J3219" s="3">
        <v>44915</v>
      </c>
      <c r="K3219" s="3">
        <v>44915</v>
      </c>
      <c r="M3219" s="8" t="str">
        <f>IFERROR(IF(I3219="Booked",VLOOKUP(K3219,'FIN CAL LOOKUP'!$A:$J,7,1),IF(I3219="Complete",VLOOKUP(J3219,'FIN CAL LOOKUP'!$A:$J,7,1),VLOOKUP(D3219,'FIN CAL LOOKUP'!$A:$J,7,1))),"Not Applicable")</f>
        <v>DEC, FY23</v>
      </c>
      <c r="N3219" s="8" t="str">
        <f>IFERROR(IF(I3219="Booked",VLOOKUP(K3219,'FIN CAL LOOKUP'!$A:$J,10,1),IF(I3219="Complete",VLOOKUP(J3219,'FIN CAL LOOKUP'!$A:$J,10,1),VLOOKUP(D3219,'FIN CAL LOOKUP'!$A:$J,10,1))),"Not Applicable")</f>
        <v>Q2, FY23</v>
      </c>
    </row>
    <row r="3220" spans="1:14" x14ac:dyDescent="0.25">
      <c r="A3220" t="s">
        <v>60</v>
      </c>
      <c r="B3220" t="s">
        <v>274</v>
      </c>
      <c r="C3220" t="s">
        <v>14</v>
      </c>
      <c r="D3220" s="3">
        <v>44413</v>
      </c>
      <c r="E3220" t="s">
        <v>796</v>
      </c>
      <c r="F3220" t="s">
        <v>134</v>
      </c>
      <c r="G3220" t="s">
        <v>797</v>
      </c>
      <c r="H3220" t="s">
        <v>11</v>
      </c>
      <c r="I3220" t="s">
        <v>17</v>
      </c>
      <c r="J3220" s="3">
        <v>44448</v>
      </c>
      <c r="K3220" s="3">
        <v>44412</v>
      </c>
      <c r="M3220" s="8" t="str">
        <f>IFERROR(IF(I3220="Booked",VLOOKUP(K3220,'FIN CAL LOOKUP'!$A:$J,7,1),IF(I3220="Complete",VLOOKUP(J3220,'FIN CAL LOOKUP'!$A:$J,7,1),VLOOKUP(D3220,'FIN CAL LOOKUP'!$A:$J,7,1))),"Not Applicable")</f>
        <v>SEP, FY22</v>
      </c>
      <c r="N3220" s="8" t="str">
        <f>IFERROR(IF(I3220="Booked",VLOOKUP(K3220,'FIN CAL LOOKUP'!$A:$J,10,1),IF(I3220="Complete",VLOOKUP(J3220,'FIN CAL LOOKUP'!$A:$J,10,1),VLOOKUP(D3220,'FIN CAL LOOKUP'!$A:$J,10,1))),"Not Applicable")</f>
        <v>Q1, FY22</v>
      </c>
    </row>
    <row r="3221" spans="1:14" x14ac:dyDescent="0.25">
      <c r="C3221" t="s">
        <v>45</v>
      </c>
      <c r="D3221" s="3">
        <v>44411</v>
      </c>
      <c r="E3221" t="s">
        <v>1580</v>
      </c>
      <c r="F3221" t="s">
        <v>198</v>
      </c>
      <c r="G3221" t="s">
        <v>1552</v>
      </c>
      <c r="H3221" t="s">
        <v>192</v>
      </c>
      <c r="I3221" t="s">
        <v>17</v>
      </c>
      <c r="J3221" s="3">
        <v>45476</v>
      </c>
      <c r="K3221" s="3">
        <v>44837</v>
      </c>
      <c r="M3221" s="8" t="str">
        <f>IFERROR(IF(I3221="Booked",VLOOKUP(K3221,'FIN CAL LOOKUP'!$A:$J,7,1),IF(I3221="Complete",VLOOKUP(J3221,'FIN CAL LOOKUP'!$A:$J,7,1),VLOOKUP(D3221,'FIN CAL LOOKUP'!$A:$J,7,1))),"Not Applicable")</f>
        <v>JUL, FY25</v>
      </c>
      <c r="N3221" s="8" t="str">
        <f>IFERROR(IF(I3221="Booked",VLOOKUP(K3221,'FIN CAL LOOKUP'!$A:$J,10,1),IF(I3221="Complete",VLOOKUP(J3221,'FIN CAL LOOKUP'!$A:$J,10,1),VLOOKUP(D3221,'FIN CAL LOOKUP'!$A:$J,10,1))),"Not Applicable")</f>
        <v>Q1, FY25</v>
      </c>
    </row>
    <row r="3222" spans="1:14" x14ac:dyDescent="0.25">
      <c r="C3222" t="s">
        <v>45</v>
      </c>
      <c r="D3222" s="3">
        <v>44411</v>
      </c>
      <c r="E3222" t="s">
        <v>1580</v>
      </c>
      <c r="F3222" t="s">
        <v>198</v>
      </c>
      <c r="G3222" t="s">
        <v>1552</v>
      </c>
      <c r="H3222" t="s">
        <v>4</v>
      </c>
      <c r="I3222" t="s">
        <v>17</v>
      </c>
      <c r="J3222" s="3">
        <v>45476</v>
      </c>
      <c r="K3222" s="3">
        <v>44965</v>
      </c>
      <c r="M3222" s="8" t="str">
        <f>IFERROR(IF(I3222="Booked",VLOOKUP(K3222,'FIN CAL LOOKUP'!$A:$J,7,1),IF(I3222="Complete",VLOOKUP(J3222,'FIN CAL LOOKUP'!$A:$J,7,1),VLOOKUP(D3222,'FIN CAL LOOKUP'!$A:$J,7,1))),"Not Applicable")</f>
        <v>JUL, FY25</v>
      </c>
      <c r="N3222" s="8" t="str">
        <f>IFERROR(IF(I3222="Booked",VLOOKUP(K3222,'FIN CAL LOOKUP'!$A:$J,10,1),IF(I3222="Complete",VLOOKUP(J3222,'FIN CAL LOOKUP'!$A:$J,10,1),VLOOKUP(D3222,'FIN CAL LOOKUP'!$A:$J,10,1))),"Not Applicable")</f>
        <v>Q1, FY25</v>
      </c>
    </row>
    <row r="3223" spans="1:14" x14ac:dyDescent="0.25">
      <c r="C3223" t="s">
        <v>45</v>
      </c>
      <c r="D3223" s="3">
        <v>44411</v>
      </c>
      <c r="E3223" t="s">
        <v>1580</v>
      </c>
      <c r="F3223" t="s">
        <v>198</v>
      </c>
      <c r="G3223" t="s">
        <v>1552</v>
      </c>
      <c r="H3223" t="s">
        <v>7</v>
      </c>
      <c r="I3223" t="s">
        <v>17</v>
      </c>
      <c r="J3223" s="3">
        <v>45476</v>
      </c>
      <c r="K3223" s="3">
        <v>44965</v>
      </c>
      <c r="M3223" s="8" t="str">
        <f>IFERROR(IF(I3223="Booked",VLOOKUP(K3223,'FIN CAL LOOKUP'!$A:$J,7,1),IF(I3223="Complete",VLOOKUP(J3223,'FIN CAL LOOKUP'!$A:$J,7,1),VLOOKUP(D3223,'FIN CAL LOOKUP'!$A:$J,7,1))),"Not Applicable")</f>
        <v>JUL, FY25</v>
      </c>
      <c r="N3223" s="8" t="str">
        <f>IFERROR(IF(I3223="Booked",VLOOKUP(K3223,'FIN CAL LOOKUP'!$A:$J,10,1),IF(I3223="Complete",VLOOKUP(J3223,'FIN CAL LOOKUP'!$A:$J,10,1),VLOOKUP(D3223,'FIN CAL LOOKUP'!$A:$J,10,1))),"Not Applicable")</f>
        <v>Q1, FY25</v>
      </c>
    </row>
    <row r="3224" spans="1:14" x14ac:dyDescent="0.25">
      <c r="C3224" t="s">
        <v>45</v>
      </c>
      <c r="D3224" s="3">
        <v>44411</v>
      </c>
      <c r="E3224" t="s">
        <v>1580</v>
      </c>
      <c r="F3224" t="s">
        <v>198</v>
      </c>
      <c r="G3224" t="s">
        <v>1552</v>
      </c>
      <c r="H3224" t="s">
        <v>1366</v>
      </c>
      <c r="I3224" t="s">
        <v>5</v>
      </c>
      <c r="J3224" s="3"/>
      <c r="K3224" s="3">
        <v>45351</v>
      </c>
      <c r="M3224" s="8" t="str">
        <f>IFERROR(IF(I3224="Booked",VLOOKUP(K3224,'FIN CAL LOOKUP'!$A:$J,7,1),IF(I3224="Complete",VLOOKUP(J3224,'FIN CAL LOOKUP'!$A:$J,7,1),VLOOKUP(D3224,'FIN CAL LOOKUP'!$A:$J,7,1))),"Not Applicable")</f>
        <v>MAR, FY24</v>
      </c>
      <c r="N3224" s="8" t="str">
        <f>IFERROR(IF(I3224="Booked",VLOOKUP(K3224,'FIN CAL LOOKUP'!$A:$J,10,1),IF(I3224="Complete",VLOOKUP(J3224,'FIN CAL LOOKUP'!$A:$J,10,1),VLOOKUP(D3224,'FIN CAL LOOKUP'!$A:$J,10,1))),"Not Applicable")</f>
        <v>Q3, FY24</v>
      </c>
    </row>
    <row r="3225" spans="1:14" x14ac:dyDescent="0.25">
      <c r="C3225" t="s">
        <v>45</v>
      </c>
      <c r="D3225" s="3">
        <v>44411</v>
      </c>
      <c r="E3225" t="s">
        <v>1580</v>
      </c>
      <c r="F3225" t="s">
        <v>198</v>
      </c>
      <c r="G3225" t="s">
        <v>1552</v>
      </c>
      <c r="H3225" t="s">
        <v>1367</v>
      </c>
      <c r="I3225" t="s">
        <v>5</v>
      </c>
      <c r="J3225" s="3"/>
      <c r="K3225" s="3">
        <v>45351</v>
      </c>
      <c r="M3225" s="8" t="str">
        <f>IFERROR(IF(I3225="Booked",VLOOKUP(K3225,'FIN CAL LOOKUP'!$A:$J,7,1),IF(I3225="Complete",VLOOKUP(J3225,'FIN CAL LOOKUP'!$A:$J,7,1),VLOOKUP(D3225,'FIN CAL LOOKUP'!$A:$J,7,1))),"Not Applicable")</f>
        <v>MAR, FY24</v>
      </c>
      <c r="N3225" s="8" t="str">
        <f>IFERROR(IF(I3225="Booked",VLOOKUP(K3225,'FIN CAL LOOKUP'!$A:$J,10,1),IF(I3225="Complete",VLOOKUP(J3225,'FIN CAL LOOKUP'!$A:$J,10,1),VLOOKUP(D3225,'FIN CAL LOOKUP'!$A:$J,10,1))),"Not Applicable")</f>
        <v>Q3, FY24</v>
      </c>
    </row>
    <row r="3226" spans="1:14" x14ac:dyDescent="0.25">
      <c r="C3226" t="s">
        <v>45</v>
      </c>
      <c r="D3226" s="3">
        <v>44411</v>
      </c>
      <c r="E3226" t="s">
        <v>1580</v>
      </c>
      <c r="F3226" t="s">
        <v>198</v>
      </c>
      <c r="G3226" t="s">
        <v>1552</v>
      </c>
      <c r="H3226" t="s">
        <v>1368</v>
      </c>
      <c r="I3226" t="s">
        <v>5</v>
      </c>
      <c r="J3226" s="3"/>
      <c r="K3226" s="3">
        <v>45351</v>
      </c>
      <c r="M3226" s="8" t="str">
        <f>IFERROR(IF(I3226="Booked",VLOOKUP(K3226,'FIN CAL LOOKUP'!$A:$J,7,1),IF(I3226="Complete",VLOOKUP(J3226,'FIN CAL LOOKUP'!$A:$J,7,1),VLOOKUP(D3226,'FIN CAL LOOKUP'!$A:$J,7,1))),"Not Applicable")</f>
        <v>MAR, FY24</v>
      </c>
      <c r="N3226" s="8" t="str">
        <f>IFERROR(IF(I3226="Booked",VLOOKUP(K3226,'FIN CAL LOOKUP'!$A:$J,10,1),IF(I3226="Complete",VLOOKUP(J3226,'FIN CAL LOOKUP'!$A:$J,10,1),VLOOKUP(D3226,'FIN CAL LOOKUP'!$A:$J,10,1))),"Not Applicable")</f>
        <v>Q3, FY24</v>
      </c>
    </row>
    <row r="3227" spans="1:14" x14ac:dyDescent="0.25">
      <c r="C3227" t="s">
        <v>45</v>
      </c>
      <c r="D3227" s="3">
        <v>44411</v>
      </c>
      <c r="E3227" t="s">
        <v>1580</v>
      </c>
      <c r="F3227" t="s">
        <v>198</v>
      </c>
      <c r="G3227" t="s">
        <v>1552</v>
      </c>
      <c r="H3227" t="s">
        <v>1369</v>
      </c>
      <c r="I3227" t="s">
        <v>5</v>
      </c>
      <c r="J3227" s="3"/>
      <c r="K3227" s="3">
        <v>45351</v>
      </c>
      <c r="M3227" s="8" t="str">
        <f>IFERROR(IF(I3227="Booked",VLOOKUP(K3227,'FIN CAL LOOKUP'!$A:$J,7,1),IF(I3227="Complete",VLOOKUP(J3227,'FIN CAL LOOKUP'!$A:$J,7,1),VLOOKUP(D3227,'FIN CAL LOOKUP'!$A:$J,7,1))),"Not Applicable")</f>
        <v>MAR, FY24</v>
      </c>
      <c r="N3227" s="8" t="str">
        <f>IFERROR(IF(I3227="Booked",VLOOKUP(K3227,'FIN CAL LOOKUP'!$A:$J,10,1),IF(I3227="Complete",VLOOKUP(J3227,'FIN CAL LOOKUP'!$A:$J,10,1),VLOOKUP(D3227,'FIN CAL LOOKUP'!$A:$J,10,1))),"Not Applicable")</f>
        <v>Q3, FY24</v>
      </c>
    </row>
    <row r="3228" spans="1:14" x14ac:dyDescent="0.25">
      <c r="C3228" t="s">
        <v>45</v>
      </c>
      <c r="D3228" s="3">
        <v>44411</v>
      </c>
      <c r="E3228" t="s">
        <v>1580</v>
      </c>
      <c r="F3228" t="s">
        <v>198</v>
      </c>
      <c r="G3228" t="s">
        <v>1552</v>
      </c>
      <c r="H3228" t="s">
        <v>1370</v>
      </c>
      <c r="I3228" t="s">
        <v>5</v>
      </c>
      <c r="J3228" s="3"/>
      <c r="K3228" s="3">
        <v>45351</v>
      </c>
      <c r="M3228" s="8" t="str">
        <f>IFERROR(IF(I3228="Booked",VLOOKUP(K3228,'FIN CAL LOOKUP'!$A:$J,7,1),IF(I3228="Complete",VLOOKUP(J3228,'FIN CAL LOOKUP'!$A:$J,7,1),VLOOKUP(D3228,'FIN CAL LOOKUP'!$A:$J,7,1))),"Not Applicable")</f>
        <v>MAR, FY24</v>
      </c>
      <c r="N3228" s="8" t="str">
        <f>IFERROR(IF(I3228="Booked",VLOOKUP(K3228,'FIN CAL LOOKUP'!$A:$J,10,1),IF(I3228="Complete",VLOOKUP(J3228,'FIN CAL LOOKUP'!$A:$J,10,1),VLOOKUP(D3228,'FIN CAL LOOKUP'!$A:$J,10,1))),"Not Applicable")</f>
        <v>Q3, FY24</v>
      </c>
    </row>
    <row r="3229" spans="1:14" x14ac:dyDescent="0.25">
      <c r="C3229" t="s">
        <v>45</v>
      </c>
      <c r="D3229" s="3">
        <v>44411</v>
      </c>
      <c r="E3229" t="s">
        <v>1580</v>
      </c>
      <c r="F3229" t="s">
        <v>198</v>
      </c>
      <c r="G3229" t="s">
        <v>1552</v>
      </c>
      <c r="H3229" t="s">
        <v>8</v>
      </c>
      <c r="I3229" t="s">
        <v>17</v>
      </c>
      <c r="J3229" s="3">
        <v>45085</v>
      </c>
      <c r="K3229" s="3">
        <v>44965</v>
      </c>
      <c r="M3229" s="8" t="str">
        <f>IFERROR(IF(I3229="Booked",VLOOKUP(K3229,'FIN CAL LOOKUP'!$A:$J,7,1),IF(I3229="Complete",VLOOKUP(J3229,'FIN CAL LOOKUP'!$A:$J,7,1),VLOOKUP(D3229,'FIN CAL LOOKUP'!$A:$J,7,1))),"Not Applicable")</f>
        <v>JUN, FY23</v>
      </c>
      <c r="N3229" s="8" t="str">
        <f>IFERROR(IF(I3229="Booked",VLOOKUP(K3229,'FIN CAL LOOKUP'!$A:$J,10,1),IF(I3229="Complete",VLOOKUP(J3229,'FIN CAL LOOKUP'!$A:$J,10,1),VLOOKUP(D3229,'FIN CAL LOOKUP'!$A:$J,10,1))),"Not Applicable")</f>
        <v>Q4, FY23</v>
      </c>
    </row>
    <row r="3230" spans="1:14" x14ac:dyDescent="0.25">
      <c r="C3230" t="s">
        <v>45</v>
      </c>
      <c r="D3230" s="3">
        <v>44411</v>
      </c>
      <c r="E3230" t="s">
        <v>1580</v>
      </c>
      <c r="F3230" t="s">
        <v>198</v>
      </c>
      <c r="G3230" t="s">
        <v>1552</v>
      </c>
      <c r="H3230" t="s">
        <v>9</v>
      </c>
      <c r="I3230" t="s">
        <v>17</v>
      </c>
      <c r="J3230" s="3">
        <v>45085</v>
      </c>
      <c r="K3230" s="3">
        <v>44965</v>
      </c>
      <c r="M3230" s="8" t="str">
        <f>IFERROR(IF(I3230="Booked",VLOOKUP(K3230,'FIN CAL LOOKUP'!$A:$J,7,1),IF(I3230="Complete",VLOOKUP(J3230,'FIN CAL LOOKUP'!$A:$J,7,1),VLOOKUP(D3230,'FIN CAL LOOKUP'!$A:$J,7,1))),"Not Applicable")</f>
        <v>JUN, FY23</v>
      </c>
      <c r="N3230" s="8" t="str">
        <f>IFERROR(IF(I3230="Booked",VLOOKUP(K3230,'FIN CAL LOOKUP'!$A:$J,10,1),IF(I3230="Complete",VLOOKUP(J3230,'FIN CAL LOOKUP'!$A:$J,10,1),VLOOKUP(D3230,'FIN CAL LOOKUP'!$A:$J,10,1))),"Not Applicable")</f>
        <v>Q4, FY23</v>
      </c>
    </row>
    <row r="3231" spans="1:14" x14ac:dyDescent="0.25">
      <c r="C3231" t="s">
        <v>45</v>
      </c>
      <c r="D3231" s="3">
        <v>44411</v>
      </c>
      <c r="E3231" t="s">
        <v>1580</v>
      </c>
      <c r="F3231" t="s">
        <v>198</v>
      </c>
      <c r="G3231" t="s">
        <v>1552</v>
      </c>
      <c r="H3231" t="s">
        <v>9</v>
      </c>
      <c r="I3231" t="s">
        <v>17</v>
      </c>
      <c r="J3231" s="3">
        <v>45476</v>
      </c>
      <c r="K3231" s="3">
        <v>45476</v>
      </c>
      <c r="M3231" s="8" t="str">
        <f>IFERROR(IF(I3231="Booked",VLOOKUP(K3231,'FIN CAL LOOKUP'!$A:$J,7,1),IF(I3231="Complete",VLOOKUP(J3231,'FIN CAL LOOKUP'!$A:$J,7,1),VLOOKUP(D3231,'FIN CAL LOOKUP'!$A:$J,7,1))),"Not Applicable")</f>
        <v>JUL, FY25</v>
      </c>
      <c r="N3231" s="8" t="str">
        <f>IFERROR(IF(I3231="Booked",VLOOKUP(K3231,'FIN CAL LOOKUP'!$A:$J,10,1),IF(I3231="Complete",VLOOKUP(J3231,'FIN CAL LOOKUP'!$A:$J,10,1),VLOOKUP(D3231,'FIN CAL LOOKUP'!$A:$J,10,1))),"Not Applicable")</f>
        <v>Q1, FY25</v>
      </c>
    </row>
    <row r="3232" spans="1:14" x14ac:dyDescent="0.25">
      <c r="C3232" t="s">
        <v>45</v>
      </c>
      <c r="D3232" s="3">
        <v>44411</v>
      </c>
      <c r="E3232" t="s">
        <v>1580</v>
      </c>
      <c r="F3232" t="s">
        <v>198</v>
      </c>
      <c r="G3232" t="s">
        <v>1552</v>
      </c>
      <c r="H3232" t="s">
        <v>10</v>
      </c>
      <c r="I3232" t="s">
        <v>17</v>
      </c>
      <c r="J3232" s="3">
        <v>45085</v>
      </c>
      <c r="K3232" s="3">
        <v>44965</v>
      </c>
      <c r="M3232" s="8" t="str">
        <f>IFERROR(IF(I3232="Booked",VLOOKUP(K3232,'FIN CAL LOOKUP'!$A:$J,7,1),IF(I3232="Complete",VLOOKUP(J3232,'FIN CAL LOOKUP'!$A:$J,7,1),VLOOKUP(D3232,'FIN CAL LOOKUP'!$A:$J,7,1))),"Not Applicable")</f>
        <v>JUN, FY23</v>
      </c>
      <c r="N3232" s="8" t="str">
        <f>IFERROR(IF(I3232="Booked",VLOOKUP(K3232,'FIN CAL LOOKUP'!$A:$J,10,1),IF(I3232="Complete",VLOOKUP(J3232,'FIN CAL LOOKUP'!$A:$J,10,1),VLOOKUP(D3232,'FIN CAL LOOKUP'!$A:$J,10,1))),"Not Applicable")</f>
        <v>Q4, FY23</v>
      </c>
    </row>
    <row r="3233" spans="1:14" x14ac:dyDescent="0.25">
      <c r="C3233" t="s">
        <v>45</v>
      </c>
      <c r="D3233" s="3">
        <v>44411</v>
      </c>
      <c r="E3233" t="s">
        <v>1580</v>
      </c>
      <c r="F3233" t="s">
        <v>198</v>
      </c>
      <c r="G3233" t="s">
        <v>1552</v>
      </c>
      <c r="H3233" t="s">
        <v>11</v>
      </c>
      <c r="I3233" t="s">
        <v>5</v>
      </c>
      <c r="J3233" s="3"/>
      <c r="K3233" s="3">
        <v>45796</v>
      </c>
      <c r="M3233" s="8" t="str">
        <f>IFERROR(IF(I3233="Booked",VLOOKUP(K3233,'FIN CAL LOOKUP'!$A:$J,7,1),IF(I3233="Complete",VLOOKUP(J3233,'FIN CAL LOOKUP'!$A:$J,7,1),VLOOKUP(D3233,'FIN CAL LOOKUP'!$A:$J,7,1))),"Not Applicable")</f>
        <v>MAY, FY25</v>
      </c>
      <c r="N3233" s="8" t="str">
        <f>IFERROR(IF(I3233="Booked",VLOOKUP(K3233,'FIN CAL LOOKUP'!$A:$J,10,1),IF(I3233="Complete",VLOOKUP(J3233,'FIN CAL LOOKUP'!$A:$J,10,1),VLOOKUP(D3233,'FIN CAL LOOKUP'!$A:$J,10,1))),"Not Applicable")</f>
        <v>Q4, FY25</v>
      </c>
    </row>
    <row r="3234" spans="1:14" x14ac:dyDescent="0.25">
      <c r="C3234" t="s">
        <v>45</v>
      </c>
      <c r="D3234" s="3">
        <v>44411</v>
      </c>
      <c r="E3234" t="s">
        <v>1580</v>
      </c>
      <c r="F3234" t="s">
        <v>198</v>
      </c>
      <c r="G3234" t="s">
        <v>1552</v>
      </c>
      <c r="H3234" t="s">
        <v>11</v>
      </c>
      <c r="I3234" t="s">
        <v>17</v>
      </c>
      <c r="J3234" s="3">
        <v>45476</v>
      </c>
      <c r="K3234" s="3">
        <v>45057</v>
      </c>
      <c r="M3234" s="8" t="str">
        <f>IFERROR(IF(I3234="Booked",VLOOKUP(K3234,'FIN CAL LOOKUP'!$A:$J,7,1),IF(I3234="Complete",VLOOKUP(J3234,'FIN CAL LOOKUP'!$A:$J,7,1),VLOOKUP(D3234,'FIN CAL LOOKUP'!$A:$J,7,1))),"Not Applicable")</f>
        <v>JUL, FY25</v>
      </c>
      <c r="N3234" s="8" t="str">
        <f>IFERROR(IF(I3234="Booked",VLOOKUP(K3234,'FIN CAL LOOKUP'!$A:$J,10,1),IF(I3234="Complete",VLOOKUP(J3234,'FIN CAL LOOKUP'!$A:$J,10,1),VLOOKUP(D3234,'FIN CAL LOOKUP'!$A:$J,10,1))),"Not Applicable")</f>
        <v>Q1, FY25</v>
      </c>
    </row>
    <row r="3235" spans="1:14" x14ac:dyDescent="0.25">
      <c r="A3235" t="s">
        <v>46</v>
      </c>
      <c r="C3235" t="s">
        <v>47</v>
      </c>
      <c r="D3235" s="3">
        <v>44410</v>
      </c>
      <c r="E3235" t="s">
        <v>798</v>
      </c>
      <c r="F3235" t="s">
        <v>158</v>
      </c>
      <c r="G3235" t="s">
        <v>799</v>
      </c>
      <c r="H3235" t="s">
        <v>4</v>
      </c>
      <c r="I3235" t="s">
        <v>17</v>
      </c>
      <c r="J3235" s="3">
        <v>45265</v>
      </c>
      <c r="K3235" s="3">
        <v>44824</v>
      </c>
      <c r="M3235" s="8" t="str">
        <f>IFERROR(IF(I3235="Booked",VLOOKUP(K3235,'FIN CAL LOOKUP'!$A:$J,7,1),IF(I3235="Complete",VLOOKUP(J3235,'FIN CAL LOOKUP'!$A:$J,7,1),VLOOKUP(D3235,'FIN CAL LOOKUP'!$A:$J,7,1))),"Not Applicable")</f>
        <v>DEC, FY24</v>
      </c>
      <c r="N3235" s="8" t="str">
        <f>IFERROR(IF(I3235="Booked",VLOOKUP(K3235,'FIN CAL LOOKUP'!$A:$J,10,1),IF(I3235="Complete",VLOOKUP(J3235,'FIN CAL LOOKUP'!$A:$J,10,1),VLOOKUP(D3235,'FIN CAL LOOKUP'!$A:$J,10,1))),"Not Applicable")</f>
        <v>Q2, FY24</v>
      </c>
    </row>
    <row r="3236" spans="1:14" x14ac:dyDescent="0.25">
      <c r="A3236" t="s">
        <v>46</v>
      </c>
      <c r="C3236" t="s">
        <v>47</v>
      </c>
      <c r="D3236" s="3">
        <v>44410</v>
      </c>
      <c r="E3236" t="s">
        <v>798</v>
      </c>
      <c r="F3236" t="s">
        <v>158</v>
      </c>
      <c r="G3236" t="s">
        <v>799</v>
      </c>
      <c r="H3236" t="s">
        <v>7</v>
      </c>
      <c r="I3236" t="s">
        <v>17</v>
      </c>
      <c r="J3236" s="3">
        <v>45265</v>
      </c>
      <c r="K3236" s="3">
        <v>44824</v>
      </c>
      <c r="M3236" s="8" t="str">
        <f>IFERROR(IF(I3236="Booked",VLOOKUP(K3236,'FIN CAL LOOKUP'!$A:$J,7,1),IF(I3236="Complete",VLOOKUP(J3236,'FIN CAL LOOKUP'!$A:$J,7,1),VLOOKUP(D3236,'FIN CAL LOOKUP'!$A:$J,7,1))),"Not Applicable")</f>
        <v>DEC, FY24</v>
      </c>
      <c r="N3236" s="8" t="str">
        <f>IFERROR(IF(I3236="Booked",VLOOKUP(K3236,'FIN CAL LOOKUP'!$A:$J,10,1),IF(I3236="Complete",VLOOKUP(J3236,'FIN CAL LOOKUP'!$A:$J,10,1),VLOOKUP(D3236,'FIN CAL LOOKUP'!$A:$J,10,1))),"Not Applicable")</f>
        <v>Q2, FY24</v>
      </c>
    </row>
    <row r="3237" spans="1:14" x14ac:dyDescent="0.25">
      <c r="A3237" t="s">
        <v>46</v>
      </c>
      <c r="C3237" t="s">
        <v>47</v>
      </c>
      <c r="D3237" s="3">
        <v>44410</v>
      </c>
      <c r="E3237" t="s">
        <v>798</v>
      </c>
      <c r="F3237" t="s">
        <v>158</v>
      </c>
      <c r="G3237" t="s">
        <v>799</v>
      </c>
      <c r="H3237" t="s">
        <v>1366</v>
      </c>
      <c r="I3237" t="s">
        <v>5</v>
      </c>
      <c r="J3237" s="3"/>
      <c r="K3237" s="3">
        <v>45742</v>
      </c>
      <c r="M3237" s="8" t="str">
        <f>IFERROR(IF(I3237="Booked",VLOOKUP(K3237,'FIN CAL LOOKUP'!$A:$J,7,1),IF(I3237="Complete",VLOOKUP(J3237,'FIN CAL LOOKUP'!$A:$J,7,1),VLOOKUP(D3237,'FIN CAL LOOKUP'!$A:$J,7,1))),"Not Applicable")</f>
        <v>MAR, FY25</v>
      </c>
      <c r="N3237" s="8" t="str">
        <f>IFERROR(IF(I3237="Booked",VLOOKUP(K3237,'FIN CAL LOOKUP'!$A:$J,10,1),IF(I3237="Complete",VLOOKUP(J3237,'FIN CAL LOOKUP'!$A:$J,10,1),VLOOKUP(D3237,'FIN CAL LOOKUP'!$A:$J,10,1))),"Not Applicable")</f>
        <v>Q3, FY25</v>
      </c>
    </row>
    <row r="3238" spans="1:14" x14ac:dyDescent="0.25">
      <c r="A3238" t="s">
        <v>46</v>
      </c>
      <c r="C3238" t="s">
        <v>47</v>
      </c>
      <c r="D3238" s="3">
        <v>44410</v>
      </c>
      <c r="E3238" t="s">
        <v>798</v>
      </c>
      <c r="F3238" t="s">
        <v>158</v>
      </c>
      <c r="G3238" t="s">
        <v>799</v>
      </c>
      <c r="H3238" t="s">
        <v>1366</v>
      </c>
      <c r="I3238" t="s">
        <v>17</v>
      </c>
      <c r="J3238" s="3">
        <v>45420</v>
      </c>
      <c r="K3238" s="3">
        <v>45351</v>
      </c>
      <c r="M3238" s="8" t="str">
        <f>IFERROR(IF(I3238="Booked",VLOOKUP(K3238,'FIN CAL LOOKUP'!$A:$J,7,1),IF(I3238="Complete",VLOOKUP(J3238,'FIN CAL LOOKUP'!$A:$J,7,1),VLOOKUP(D3238,'FIN CAL LOOKUP'!$A:$J,7,1))),"Not Applicable")</f>
        <v>MAY, FY24</v>
      </c>
      <c r="N3238" s="8" t="str">
        <f>IFERROR(IF(I3238="Booked",VLOOKUP(K3238,'FIN CAL LOOKUP'!$A:$J,10,1),IF(I3238="Complete",VLOOKUP(J3238,'FIN CAL LOOKUP'!$A:$J,10,1),VLOOKUP(D3238,'FIN CAL LOOKUP'!$A:$J,10,1))),"Not Applicable")</f>
        <v>Q4, FY24</v>
      </c>
    </row>
    <row r="3239" spans="1:14" x14ac:dyDescent="0.25">
      <c r="A3239" t="s">
        <v>46</v>
      </c>
      <c r="C3239" t="s">
        <v>47</v>
      </c>
      <c r="D3239" s="3">
        <v>44410</v>
      </c>
      <c r="E3239" t="s">
        <v>798</v>
      </c>
      <c r="F3239" t="s">
        <v>158</v>
      </c>
      <c r="G3239" t="s">
        <v>799</v>
      </c>
      <c r="H3239" t="s">
        <v>1367</v>
      </c>
      <c r="I3239" t="s">
        <v>5</v>
      </c>
      <c r="J3239" s="3"/>
      <c r="K3239" s="3">
        <v>45742</v>
      </c>
      <c r="M3239" s="8" t="str">
        <f>IFERROR(IF(I3239="Booked",VLOOKUP(K3239,'FIN CAL LOOKUP'!$A:$J,7,1),IF(I3239="Complete",VLOOKUP(J3239,'FIN CAL LOOKUP'!$A:$J,7,1),VLOOKUP(D3239,'FIN CAL LOOKUP'!$A:$J,7,1))),"Not Applicable")</f>
        <v>MAR, FY25</v>
      </c>
      <c r="N3239" s="8" t="str">
        <f>IFERROR(IF(I3239="Booked",VLOOKUP(K3239,'FIN CAL LOOKUP'!$A:$J,10,1),IF(I3239="Complete",VLOOKUP(J3239,'FIN CAL LOOKUP'!$A:$J,10,1),VLOOKUP(D3239,'FIN CAL LOOKUP'!$A:$J,10,1))),"Not Applicable")</f>
        <v>Q3, FY25</v>
      </c>
    </row>
    <row r="3240" spans="1:14" x14ac:dyDescent="0.25">
      <c r="A3240" t="s">
        <v>46</v>
      </c>
      <c r="C3240" t="s">
        <v>47</v>
      </c>
      <c r="D3240" s="3">
        <v>44410</v>
      </c>
      <c r="E3240" t="s">
        <v>798</v>
      </c>
      <c r="F3240" t="s">
        <v>158</v>
      </c>
      <c r="G3240" t="s">
        <v>799</v>
      </c>
      <c r="H3240" t="s">
        <v>1367</v>
      </c>
      <c r="I3240" t="s">
        <v>17</v>
      </c>
      <c r="J3240" s="3">
        <v>45420</v>
      </c>
      <c r="K3240" s="3">
        <v>45351</v>
      </c>
      <c r="M3240" s="8" t="str">
        <f>IFERROR(IF(I3240="Booked",VLOOKUP(K3240,'FIN CAL LOOKUP'!$A:$J,7,1),IF(I3240="Complete",VLOOKUP(J3240,'FIN CAL LOOKUP'!$A:$J,7,1),VLOOKUP(D3240,'FIN CAL LOOKUP'!$A:$J,7,1))),"Not Applicable")</f>
        <v>MAY, FY24</v>
      </c>
      <c r="N3240" s="8" t="str">
        <f>IFERROR(IF(I3240="Booked",VLOOKUP(K3240,'FIN CAL LOOKUP'!$A:$J,10,1),IF(I3240="Complete",VLOOKUP(J3240,'FIN CAL LOOKUP'!$A:$J,10,1),VLOOKUP(D3240,'FIN CAL LOOKUP'!$A:$J,10,1))),"Not Applicable")</f>
        <v>Q4, FY24</v>
      </c>
    </row>
    <row r="3241" spans="1:14" x14ac:dyDescent="0.25">
      <c r="A3241" t="s">
        <v>46</v>
      </c>
      <c r="C3241" t="s">
        <v>47</v>
      </c>
      <c r="D3241" s="3">
        <v>44410</v>
      </c>
      <c r="E3241" t="s">
        <v>798</v>
      </c>
      <c r="F3241" t="s">
        <v>158</v>
      </c>
      <c r="G3241" t="s">
        <v>799</v>
      </c>
      <c r="H3241" t="s">
        <v>1368</v>
      </c>
      <c r="I3241" t="s">
        <v>5</v>
      </c>
      <c r="J3241" s="3"/>
      <c r="K3241" s="3">
        <v>45742</v>
      </c>
      <c r="M3241" s="8" t="str">
        <f>IFERROR(IF(I3241="Booked",VLOOKUP(K3241,'FIN CAL LOOKUP'!$A:$J,7,1),IF(I3241="Complete",VLOOKUP(J3241,'FIN CAL LOOKUP'!$A:$J,7,1),VLOOKUP(D3241,'FIN CAL LOOKUP'!$A:$J,7,1))),"Not Applicable")</f>
        <v>MAR, FY25</v>
      </c>
      <c r="N3241" s="8" t="str">
        <f>IFERROR(IF(I3241="Booked",VLOOKUP(K3241,'FIN CAL LOOKUP'!$A:$J,10,1),IF(I3241="Complete",VLOOKUP(J3241,'FIN CAL LOOKUP'!$A:$J,10,1),VLOOKUP(D3241,'FIN CAL LOOKUP'!$A:$J,10,1))),"Not Applicable")</f>
        <v>Q3, FY25</v>
      </c>
    </row>
    <row r="3242" spans="1:14" x14ac:dyDescent="0.25">
      <c r="A3242" t="s">
        <v>46</v>
      </c>
      <c r="C3242" t="s">
        <v>47</v>
      </c>
      <c r="D3242" s="3">
        <v>44410</v>
      </c>
      <c r="E3242" t="s">
        <v>798</v>
      </c>
      <c r="F3242" t="s">
        <v>158</v>
      </c>
      <c r="G3242" t="s">
        <v>799</v>
      </c>
      <c r="H3242" t="s">
        <v>1368</v>
      </c>
      <c r="I3242" t="s">
        <v>17</v>
      </c>
      <c r="J3242" s="3">
        <v>45420</v>
      </c>
      <c r="K3242" s="3">
        <v>45351</v>
      </c>
      <c r="M3242" s="8" t="str">
        <f>IFERROR(IF(I3242="Booked",VLOOKUP(K3242,'FIN CAL LOOKUP'!$A:$J,7,1),IF(I3242="Complete",VLOOKUP(J3242,'FIN CAL LOOKUP'!$A:$J,7,1),VLOOKUP(D3242,'FIN CAL LOOKUP'!$A:$J,7,1))),"Not Applicable")</f>
        <v>MAY, FY24</v>
      </c>
      <c r="N3242" s="8" t="str">
        <f>IFERROR(IF(I3242="Booked",VLOOKUP(K3242,'FIN CAL LOOKUP'!$A:$J,10,1),IF(I3242="Complete",VLOOKUP(J3242,'FIN CAL LOOKUP'!$A:$J,10,1),VLOOKUP(D3242,'FIN CAL LOOKUP'!$A:$J,10,1))),"Not Applicable")</f>
        <v>Q4, FY24</v>
      </c>
    </row>
    <row r="3243" spans="1:14" x14ac:dyDescent="0.25">
      <c r="A3243" t="s">
        <v>46</v>
      </c>
      <c r="C3243" t="s">
        <v>47</v>
      </c>
      <c r="D3243" s="3">
        <v>44410</v>
      </c>
      <c r="E3243" t="s">
        <v>798</v>
      </c>
      <c r="F3243" t="s">
        <v>158</v>
      </c>
      <c r="G3243" t="s">
        <v>799</v>
      </c>
      <c r="H3243" t="s">
        <v>1369</v>
      </c>
      <c r="I3243" t="s">
        <v>5</v>
      </c>
      <c r="J3243" s="3"/>
      <c r="K3243" s="3">
        <v>45742</v>
      </c>
      <c r="M3243" s="8" t="str">
        <f>IFERROR(IF(I3243="Booked",VLOOKUP(K3243,'FIN CAL LOOKUP'!$A:$J,7,1),IF(I3243="Complete",VLOOKUP(J3243,'FIN CAL LOOKUP'!$A:$J,7,1),VLOOKUP(D3243,'FIN CAL LOOKUP'!$A:$J,7,1))),"Not Applicable")</f>
        <v>MAR, FY25</v>
      </c>
      <c r="N3243" s="8" t="str">
        <f>IFERROR(IF(I3243="Booked",VLOOKUP(K3243,'FIN CAL LOOKUP'!$A:$J,10,1),IF(I3243="Complete",VLOOKUP(J3243,'FIN CAL LOOKUP'!$A:$J,10,1),VLOOKUP(D3243,'FIN CAL LOOKUP'!$A:$J,10,1))),"Not Applicable")</f>
        <v>Q3, FY25</v>
      </c>
    </row>
    <row r="3244" spans="1:14" x14ac:dyDescent="0.25">
      <c r="A3244" t="s">
        <v>46</v>
      </c>
      <c r="C3244" t="s">
        <v>47</v>
      </c>
      <c r="D3244" s="3">
        <v>44410</v>
      </c>
      <c r="E3244" t="s">
        <v>798</v>
      </c>
      <c r="F3244" t="s">
        <v>158</v>
      </c>
      <c r="G3244" t="s">
        <v>799</v>
      </c>
      <c r="H3244" t="s">
        <v>1369</v>
      </c>
      <c r="I3244" t="s">
        <v>17</v>
      </c>
      <c r="J3244" s="3">
        <v>45420</v>
      </c>
      <c r="K3244" s="3">
        <v>45351</v>
      </c>
      <c r="M3244" s="8" t="str">
        <f>IFERROR(IF(I3244="Booked",VLOOKUP(K3244,'FIN CAL LOOKUP'!$A:$J,7,1),IF(I3244="Complete",VLOOKUP(J3244,'FIN CAL LOOKUP'!$A:$J,7,1),VLOOKUP(D3244,'FIN CAL LOOKUP'!$A:$J,7,1))),"Not Applicable")</f>
        <v>MAY, FY24</v>
      </c>
      <c r="N3244" s="8" t="str">
        <f>IFERROR(IF(I3244="Booked",VLOOKUP(K3244,'FIN CAL LOOKUP'!$A:$J,10,1),IF(I3244="Complete",VLOOKUP(J3244,'FIN CAL LOOKUP'!$A:$J,10,1),VLOOKUP(D3244,'FIN CAL LOOKUP'!$A:$J,10,1))),"Not Applicable")</f>
        <v>Q4, FY24</v>
      </c>
    </row>
    <row r="3245" spans="1:14" x14ac:dyDescent="0.25">
      <c r="A3245" t="s">
        <v>46</v>
      </c>
      <c r="C3245" t="s">
        <v>47</v>
      </c>
      <c r="D3245" s="3">
        <v>44410</v>
      </c>
      <c r="E3245" t="s">
        <v>798</v>
      </c>
      <c r="F3245" t="s">
        <v>158</v>
      </c>
      <c r="G3245" t="s">
        <v>799</v>
      </c>
      <c r="H3245" t="s">
        <v>1370</v>
      </c>
      <c r="I3245" t="s">
        <v>5</v>
      </c>
      <c r="J3245" s="3"/>
      <c r="K3245" s="3">
        <v>45742</v>
      </c>
      <c r="M3245" s="8" t="str">
        <f>IFERROR(IF(I3245="Booked",VLOOKUP(K3245,'FIN CAL LOOKUP'!$A:$J,7,1),IF(I3245="Complete",VLOOKUP(J3245,'FIN CAL LOOKUP'!$A:$J,7,1),VLOOKUP(D3245,'FIN CAL LOOKUP'!$A:$J,7,1))),"Not Applicable")</f>
        <v>MAR, FY25</v>
      </c>
      <c r="N3245" s="8" t="str">
        <f>IFERROR(IF(I3245="Booked",VLOOKUP(K3245,'FIN CAL LOOKUP'!$A:$J,10,1),IF(I3245="Complete",VLOOKUP(J3245,'FIN CAL LOOKUP'!$A:$J,10,1),VLOOKUP(D3245,'FIN CAL LOOKUP'!$A:$J,10,1))),"Not Applicable")</f>
        <v>Q3, FY25</v>
      </c>
    </row>
    <row r="3246" spans="1:14" x14ac:dyDescent="0.25">
      <c r="A3246" t="s">
        <v>46</v>
      </c>
      <c r="C3246" t="s">
        <v>47</v>
      </c>
      <c r="D3246" s="3">
        <v>44410</v>
      </c>
      <c r="E3246" t="s">
        <v>798</v>
      </c>
      <c r="F3246" t="s">
        <v>158</v>
      </c>
      <c r="G3246" t="s">
        <v>799</v>
      </c>
      <c r="H3246" t="s">
        <v>1370</v>
      </c>
      <c r="I3246" t="s">
        <v>17</v>
      </c>
      <c r="J3246" s="3">
        <v>45420</v>
      </c>
      <c r="K3246" s="3">
        <v>45351</v>
      </c>
      <c r="M3246" s="8" t="str">
        <f>IFERROR(IF(I3246="Booked",VLOOKUP(K3246,'FIN CAL LOOKUP'!$A:$J,7,1),IF(I3246="Complete",VLOOKUP(J3246,'FIN CAL LOOKUP'!$A:$J,7,1),VLOOKUP(D3246,'FIN CAL LOOKUP'!$A:$J,7,1))),"Not Applicable")</f>
        <v>MAY, FY24</v>
      </c>
      <c r="N3246" s="8" t="str">
        <f>IFERROR(IF(I3246="Booked",VLOOKUP(K3246,'FIN CAL LOOKUP'!$A:$J,10,1),IF(I3246="Complete",VLOOKUP(J3246,'FIN CAL LOOKUP'!$A:$J,10,1),VLOOKUP(D3246,'FIN CAL LOOKUP'!$A:$J,10,1))),"Not Applicable")</f>
        <v>Q4, FY24</v>
      </c>
    </row>
    <row r="3247" spans="1:14" x14ac:dyDescent="0.25">
      <c r="A3247" t="s">
        <v>46</v>
      </c>
      <c r="C3247" t="s">
        <v>47</v>
      </c>
      <c r="D3247" s="3">
        <v>44410</v>
      </c>
      <c r="E3247" t="s">
        <v>798</v>
      </c>
      <c r="F3247" t="s">
        <v>158</v>
      </c>
      <c r="G3247" t="s">
        <v>799</v>
      </c>
      <c r="H3247" t="s">
        <v>8</v>
      </c>
      <c r="I3247" t="s">
        <v>17</v>
      </c>
      <c r="J3247" s="3">
        <v>44839</v>
      </c>
      <c r="K3247" s="3">
        <v>44635</v>
      </c>
      <c r="M3247" s="8" t="str">
        <f>IFERROR(IF(I3247="Booked",VLOOKUP(K3247,'FIN CAL LOOKUP'!$A:$J,7,1),IF(I3247="Complete",VLOOKUP(J3247,'FIN CAL LOOKUP'!$A:$J,7,1),VLOOKUP(D3247,'FIN CAL LOOKUP'!$A:$J,7,1))),"Not Applicable")</f>
        <v>OCT, FY23</v>
      </c>
      <c r="N3247" s="8" t="str">
        <f>IFERROR(IF(I3247="Booked",VLOOKUP(K3247,'FIN CAL LOOKUP'!$A:$J,10,1),IF(I3247="Complete",VLOOKUP(J3247,'FIN CAL LOOKUP'!$A:$J,10,1),VLOOKUP(D3247,'FIN CAL LOOKUP'!$A:$J,10,1))),"Not Applicable")</f>
        <v>Q2, FY23</v>
      </c>
    </row>
    <row r="3248" spans="1:14" x14ac:dyDescent="0.25">
      <c r="A3248" t="s">
        <v>46</v>
      </c>
      <c r="C3248" t="s">
        <v>47</v>
      </c>
      <c r="D3248" s="3">
        <v>44410</v>
      </c>
      <c r="E3248" t="s">
        <v>798</v>
      </c>
      <c r="F3248" t="s">
        <v>158</v>
      </c>
      <c r="G3248" t="s">
        <v>799</v>
      </c>
      <c r="H3248" t="s">
        <v>9</v>
      </c>
      <c r="I3248" t="s">
        <v>17</v>
      </c>
      <c r="J3248" s="3">
        <v>45233</v>
      </c>
      <c r="K3248" s="3">
        <v>44735</v>
      </c>
      <c r="M3248" s="8" t="str">
        <f>IFERROR(IF(I3248="Booked",VLOOKUP(K3248,'FIN CAL LOOKUP'!$A:$J,7,1),IF(I3248="Complete",VLOOKUP(J3248,'FIN CAL LOOKUP'!$A:$J,7,1),VLOOKUP(D3248,'FIN CAL LOOKUP'!$A:$J,7,1))),"Not Applicable")</f>
        <v>NOV, FY24</v>
      </c>
      <c r="N3248" s="8" t="str">
        <f>IFERROR(IF(I3248="Booked",VLOOKUP(K3248,'FIN CAL LOOKUP'!$A:$J,10,1),IF(I3248="Complete",VLOOKUP(J3248,'FIN CAL LOOKUP'!$A:$J,10,1),VLOOKUP(D3248,'FIN CAL LOOKUP'!$A:$J,10,1))),"Not Applicable")</f>
        <v>Q2, FY24</v>
      </c>
    </row>
    <row r="3249" spans="1:14" x14ac:dyDescent="0.25">
      <c r="A3249" t="s">
        <v>46</v>
      </c>
      <c r="C3249" t="s">
        <v>47</v>
      </c>
      <c r="D3249" s="3">
        <v>44410</v>
      </c>
      <c r="E3249" t="s">
        <v>798</v>
      </c>
      <c r="F3249" t="s">
        <v>158</v>
      </c>
      <c r="G3249" t="s">
        <v>799</v>
      </c>
      <c r="H3249" t="s">
        <v>10</v>
      </c>
      <c r="I3249" t="s">
        <v>17</v>
      </c>
      <c r="J3249" s="3">
        <v>44449</v>
      </c>
      <c r="K3249" s="3">
        <v>44417</v>
      </c>
      <c r="M3249" s="8" t="str">
        <f>IFERROR(IF(I3249="Booked",VLOOKUP(K3249,'FIN CAL LOOKUP'!$A:$J,7,1),IF(I3249="Complete",VLOOKUP(J3249,'FIN CAL LOOKUP'!$A:$J,7,1),VLOOKUP(D3249,'FIN CAL LOOKUP'!$A:$J,7,1))),"Not Applicable")</f>
        <v>SEP, FY22</v>
      </c>
      <c r="N3249" s="8" t="str">
        <f>IFERROR(IF(I3249="Booked",VLOOKUP(K3249,'FIN CAL LOOKUP'!$A:$J,10,1),IF(I3249="Complete",VLOOKUP(J3249,'FIN CAL LOOKUP'!$A:$J,10,1),VLOOKUP(D3249,'FIN CAL LOOKUP'!$A:$J,10,1))),"Not Applicable")</f>
        <v>Q1, FY22</v>
      </c>
    </row>
    <row r="3250" spans="1:14" x14ac:dyDescent="0.25">
      <c r="A3250" t="s">
        <v>46</v>
      </c>
      <c r="C3250" t="s">
        <v>47</v>
      </c>
      <c r="D3250" s="3">
        <v>44410</v>
      </c>
      <c r="E3250" t="s">
        <v>798</v>
      </c>
      <c r="F3250" t="s">
        <v>158</v>
      </c>
      <c r="G3250" t="s">
        <v>799</v>
      </c>
      <c r="H3250" t="s">
        <v>11</v>
      </c>
      <c r="I3250" t="s">
        <v>17</v>
      </c>
      <c r="J3250" s="3">
        <v>44547</v>
      </c>
      <c r="K3250" s="3">
        <v>44395</v>
      </c>
      <c r="M3250" s="8" t="str">
        <f>IFERROR(IF(I3250="Booked",VLOOKUP(K3250,'FIN CAL LOOKUP'!$A:$J,7,1),IF(I3250="Complete",VLOOKUP(J3250,'FIN CAL LOOKUP'!$A:$J,7,1),VLOOKUP(D3250,'FIN CAL LOOKUP'!$A:$J,7,1))),"Not Applicable")</f>
        <v>DEC, FY22</v>
      </c>
      <c r="N3250" s="8" t="str">
        <f>IFERROR(IF(I3250="Booked",VLOOKUP(K3250,'FIN CAL LOOKUP'!$A:$J,10,1),IF(I3250="Complete",VLOOKUP(J3250,'FIN CAL LOOKUP'!$A:$J,10,1),VLOOKUP(D3250,'FIN CAL LOOKUP'!$A:$J,10,1))),"Not Applicable")</f>
        <v>Q2, FY22</v>
      </c>
    </row>
    <row r="3251" spans="1:14" x14ac:dyDescent="0.25">
      <c r="A3251" t="s">
        <v>12</v>
      </c>
      <c r="B3251" t="s">
        <v>51</v>
      </c>
      <c r="C3251" t="s">
        <v>52</v>
      </c>
      <c r="D3251" s="3">
        <v>44403</v>
      </c>
      <c r="E3251" t="s">
        <v>206</v>
      </c>
      <c r="F3251" t="s">
        <v>800</v>
      </c>
      <c r="G3251" t="s">
        <v>801</v>
      </c>
      <c r="H3251" t="s">
        <v>4</v>
      </c>
      <c r="I3251" t="s">
        <v>17</v>
      </c>
      <c r="J3251" s="3">
        <v>45009</v>
      </c>
      <c r="K3251" s="3">
        <v>44824</v>
      </c>
      <c r="M3251" s="8" t="str">
        <f>IFERROR(IF(I3251="Booked",VLOOKUP(K3251,'FIN CAL LOOKUP'!$A:$J,7,1),IF(I3251="Complete",VLOOKUP(J3251,'FIN CAL LOOKUP'!$A:$J,7,1),VLOOKUP(D3251,'FIN CAL LOOKUP'!$A:$J,7,1))),"Not Applicable")</f>
        <v>MAR, FY23</v>
      </c>
      <c r="N3251" s="8" t="str">
        <f>IFERROR(IF(I3251="Booked",VLOOKUP(K3251,'FIN CAL LOOKUP'!$A:$J,10,1),IF(I3251="Complete",VLOOKUP(J3251,'FIN CAL LOOKUP'!$A:$J,10,1),VLOOKUP(D3251,'FIN CAL LOOKUP'!$A:$J,10,1))),"Not Applicable")</f>
        <v>Q3, FY23</v>
      </c>
    </row>
    <row r="3252" spans="1:14" x14ac:dyDescent="0.25">
      <c r="A3252" t="s">
        <v>12</v>
      </c>
      <c r="B3252" t="s">
        <v>51</v>
      </c>
      <c r="C3252" t="s">
        <v>52</v>
      </c>
      <c r="D3252" s="3">
        <v>44403</v>
      </c>
      <c r="E3252" t="s">
        <v>206</v>
      </c>
      <c r="F3252" t="s">
        <v>800</v>
      </c>
      <c r="G3252" t="s">
        <v>801</v>
      </c>
      <c r="H3252" t="s">
        <v>7</v>
      </c>
      <c r="I3252" t="s">
        <v>17</v>
      </c>
      <c r="J3252" s="3">
        <v>45009</v>
      </c>
      <c r="K3252" s="3">
        <v>44824</v>
      </c>
      <c r="M3252" s="8" t="str">
        <f>IFERROR(IF(I3252="Booked",VLOOKUP(K3252,'FIN CAL LOOKUP'!$A:$J,7,1),IF(I3252="Complete",VLOOKUP(J3252,'FIN CAL LOOKUP'!$A:$J,7,1),VLOOKUP(D3252,'FIN CAL LOOKUP'!$A:$J,7,1))),"Not Applicable")</f>
        <v>MAR, FY23</v>
      </c>
      <c r="N3252" s="8" t="str">
        <f>IFERROR(IF(I3252="Booked",VLOOKUP(K3252,'FIN CAL LOOKUP'!$A:$J,10,1),IF(I3252="Complete",VLOOKUP(J3252,'FIN CAL LOOKUP'!$A:$J,10,1),VLOOKUP(D3252,'FIN CAL LOOKUP'!$A:$J,10,1))),"Not Applicable")</f>
        <v>Q3, FY23</v>
      </c>
    </row>
    <row r="3253" spans="1:14" x14ac:dyDescent="0.25">
      <c r="A3253" t="s">
        <v>12</v>
      </c>
      <c r="B3253" t="s">
        <v>51</v>
      </c>
      <c r="C3253" t="s">
        <v>52</v>
      </c>
      <c r="D3253" s="3">
        <v>44403</v>
      </c>
      <c r="E3253" t="s">
        <v>206</v>
      </c>
      <c r="F3253" t="s">
        <v>800</v>
      </c>
      <c r="G3253" t="s">
        <v>801</v>
      </c>
      <c r="H3253" t="s">
        <v>1366</v>
      </c>
      <c r="I3253" t="s">
        <v>17</v>
      </c>
      <c r="J3253" s="3">
        <v>45796</v>
      </c>
      <c r="K3253" s="3">
        <v>45351</v>
      </c>
      <c r="M3253" s="8" t="str">
        <f>IFERROR(IF(I3253="Booked",VLOOKUP(K3253,'FIN CAL LOOKUP'!$A:$J,7,1),IF(I3253="Complete",VLOOKUP(J3253,'FIN CAL LOOKUP'!$A:$J,7,1),VLOOKUP(D3253,'FIN CAL LOOKUP'!$A:$J,7,1))),"Not Applicable")</f>
        <v>MAY, FY25</v>
      </c>
      <c r="N3253" s="8" t="str">
        <f>IFERROR(IF(I3253="Booked",VLOOKUP(K3253,'FIN CAL LOOKUP'!$A:$J,10,1),IF(I3253="Complete",VLOOKUP(J3253,'FIN CAL LOOKUP'!$A:$J,10,1),VLOOKUP(D3253,'FIN CAL LOOKUP'!$A:$J,10,1))),"Not Applicable")</f>
        <v>Q4, FY25</v>
      </c>
    </row>
    <row r="3254" spans="1:14" x14ac:dyDescent="0.25">
      <c r="A3254" t="s">
        <v>12</v>
      </c>
      <c r="B3254" t="s">
        <v>51</v>
      </c>
      <c r="C3254" t="s">
        <v>52</v>
      </c>
      <c r="D3254" s="3">
        <v>44403</v>
      </c>
      <c r="E3254" t="s">
        <v>206</v>
      </c>
      <c r="F3254" t="s">
        <v>800</v>
      </c>
      <c r="G3254" t="s">
        <v>801</v>
      </c>
      <c r="H3254" t="s">
        <v>1367</v>
      </c>
      <c r="I3254" t="s">
        <v>17</v>
      </c>
      <c r="J3254" s="3">
        <v>45741</v>
      </c>
      <c r="K3254" s="3">
        <v>45351</v>
      </c>
      <c r="M3254" s="8" t="str">
        <f>IFERROR(IF(I3254="Booked",VLOOKUP(K3254,'FIN CAL LOOKUP'!$A:$J,7,1),IF(I3254="Complete",VLOOKUP(J3254,'FIN CAL LOOKUP'!$A:$J,7,1),VLOOKUP(D3254,'FIN CAL LOOKUP'!$A:$J,7,1))),"Not Applicable")</f>
        <v>MAR, FY25</v>
      </c>
      <c r="N3254" s="8" t="str">
        <f>IFERROR(IF(I3254="Booked",VLOOKUP(K3254,'FIN CAL LOOKUP'!$A:$J,10,1),IF(I3254="Complete",VLOOKUP(J3254,'FIN CAL LOOKUP'!$A:$J,10,1),VLOOKUP(D3254,'FIN CAL LOOKUP'!$A:$J,10,1))),"Not Applicable")</f>
        <v>Q3, FY25</v>
      </c>
    </row>
    <row r="3255" spans="1:14" x14ac:dyDescent="0.25">
      <c r="A3255" t="s">
        <v>12</v>
      </c>
      <c r="B3255" t="s">
        <v>51</v>
      </c>
      <c r="C3255" t="s">
        <v>52</v>
      </c>
      <c r="D3255" s="3">
        <v>44403</v>
      </c>
      <c r="E3255" t="s">
        <v>206</v>
      </c>
      <c r="F3255" t="s">
        <v>800</v>
      </c>
      <c r="G3255" t="s">
        <v>801</v>
      </c>
      <c r="H3255" t="s">
        <v>1368</v>
      </c>
      <c r="I3255" t="s">
        <v>17</v>
      </c>
      <c r="J3255" s="3">
        <v>45796</v>
      </c>
      <c r="K3255" s="3">
        <v>45351</v>
      </c>
      <c r="M3255" s="8" t="str">
        <f>IFERROR(IF(I3255="Booked",VLOOKUP(K3255,'FIN CAL LOOKUP'!$A:$J,7,1),IF(I3255="Complete",VLOOKUP(J3255,'FIN CAL LOOKUP'!$A:$J,7,1),VLOOKUP(D3255,'FIN CAL LOOKUP'!$A:$J,7,1))),"Not Applicable")</f>
        <v>MAY, FY25</v>
      </c>
      <c r="N3255" s="8" t="str">
        <f>IFERROR(IF(I3255="Booked",VLOOKUP(K3255,'FIN CAL LOOKUP'!$A:$J,10,1),IF(I3255="Complete",VLOOKUP(J3255,'FIN CAL LOOKUP'!$A:$J,10,1),VLOOKUP(D3255,'FIN CAL LOOKUP'!$A:$J,10,1))),"Not Applicable")</f>
        <v>Q4, FY25</v>
      </c>
    </row>
    <row r="3256" spans="1:14" x14ac:dyDescent="0.25">
      <c r="A3256" t="s">
        <v>12</v>
      </c>
      <c r="B3256" t="s">
        <v>51</v>
      </c>
      <c r="C3256" t="s">
        <v>52</v>
      </c>
      <c r="D3256" s="3">
        <v>44403</v>
      </c>
      <c r="E3256" t="s">
        <v>206</v>
      </c>
      <c r="F3256" t="s">
        <v>800</v>
      </c>
      <c r="G3256" t="s">
        <v>801</v>
      </c>
      <c r="H3256" t="s">
        <v>1369</v>
      </c>
      <c r="I3256" t="s">
        <v>17</v>
      </c>
      <c r="J3256" s="3">
        <v>45796</v>
      </c>
      <c r="K3256" s="3">
        <v>45351</v>
      </c>
      <c r="M3256" s="8" t="str">
        <f>IFERROR(IF(I3256="Booked",VLOOKUP(K3256,'FIN CAL LOOKUP'!$A:$J,7,1),IF(I3256="Complete",VLOOKUP(J3256,'FIN CAL LOOKUP'!$A:$J,7,1),VLOOKUP(D3256,'FIN CAL LOOKUP'!$A:$J,7,1))),"Not Applicable")</f>
        <v>MAY, FY25</v>
      </c>
      <c r="N3256" s="8" t="str">
        <f>IFERROR(IF(I3256="Booked",VLOOKUP(K3256,'FIN CAL LOOKUP'!$A:$J,10,1),IF(I3256="Complete",VLOOKUP(J3256,'FIN CAL LOOKUP'!$A:$J,10,1),VLOOKUP(D3256,'FIN CAL LOOKUP'!$A:$J,10,1))),"Not Applicable")</f>
        <v>Q4, FY25</v>
      </c>
    </row>
    <row r="3257" spans="1:14" x14ac:dyDescent="0.25">
      <c r="A3257" t="s">
        <v>12</v>
      </c>
      <c r="B3257" t="s">
        <v>51</v>
      </c>
      <c r="C3257" t="s">
        <v>52</v>
      </c>
      <c r="D3257" s="3">
        <v>44403</v>
      </c>
      <c r="E3257" t="s">
        <v>206</v>
      </c>
      <c r="F3257" t="s">
        <v>800</v>
      </c>
      <c r="G3257" t="s">
        <v>801</v>
      </c>
      <c r="H3257" t="s">
        <v>1370</v>
      </c>
      <c r="I3257" t="s">
        <v>17</v>
      </c>
      <c r="J3257" s="3">
        <v>45796</v>
      </c>
      <c r="K3257" s="3">
        <v>45351</v>
      </c>
      <c r="M3257" s="8" t="str">
        <f>IFERROR(IF(I3257="Booked",VLOOKUP(K3257,'FIN CAL LOOKUP'!$A:$J,7,1),IF(I3257="Complete",VLOOKUP(J3257,'FIN CAL LOOKUP'!$A:$J,7,1),VLOOKUP(D3257,'FIN CAL LOOKUP'!$A:$J,7,1))),"Not Applicable")</f>
        <v>MAY, FY25</v>
      </c>
      <c r="N3257" s="8" t="str">
        <f>IFERROR(IF(I3257="Booked",VLOOKUP(K3257,'FIN CAL LOOKUP'!$A:$J,10,1),IF(I3257="Complete",VLOOKUP(J3257,'FIN CAL LOOKUP'!$A:$J,10,1),VLOOKUP(D3257,'FIN CAL LOOKUP'!$A:$J,10,1))),"Not Applicable")</f>
        <v>Q4, FY25</v>
      </c>
    </row>
    <row r="3258" spans="1:14" x14ac:dyDescent="0.25">
      <c r="A3258" t="s">
        <v>12</v>
      </c>
      <c r="B3258" t="s">
        <v>51</v>
      </c>
      <c r="C3258" t="s">
        <v>52</v>
      </c>
      <c r="D3258" s="3">
        <v>44403</v>
      </c>
      <c r="E3258" t="s">
        <v>206</v>
      </c>
      <c r="F3258" t="s">
        <v>800</v>
      </c>
      <c r="G3258" t="s">
        <v>801</v>
      </c>
      <c r="H3258" t="s">
        <v>8</v>
      </c>
      <c r="I3258" t="s">
        <v>17</v>
      </c>
      <c r="J3258" s="3">
        <v>44841</v>
      </c>
      <c r="K3258" s="3">
        <v>44635</v>
      </c>
      <c r="M3258" s="8" t="str">
        <f>IFERROR(IF(I3258="Booked",VLOOKUP(K3258,'FIN CAL LOOKUP'!$A:$J,7,1),IF(I3258="Complete",VLOOKUP(J3258,'FIN CAL LOOKUP'!$A:$J,7,1),VLOOKUP(D3258,'FIN CAL LOOKUP'!$A:$J,7,1))),"Not Applicable")</f>
        <v>OCT, FY23</v>
      </c>
      <c r="N3258" s="8" t="str">
        <f>IFERROR(IF(I3258="Booked",VLOOKUP(K3258,'FIN CAL LOOKUP'!$A:$J,10,1),IF(I3258="Complete",VLOOKUP(J3258,'FIN CAL LOOKUP'!$A:$J,10,1),VLOOKUP(D3258,'FIN CAL LOOKUP'!$A:$J,10,1))),"Not Applicable")</f>
        <v>Q2, FY23</v>
      </c>
    </row>
    <row r="3259" spans="1:14" x14ac:dyDescent="0.25">
      <c r="A3259" t="s">
        <v>12</v>
      </c>
      <c r="B3259" t="s">
        <v>51</v>
      </c>
      <c r="C3259" t="s">
        <v>52</v>
      </c>
      <c r="D3259" s="3">
        <v>44403</v>
      </c>
      <c r="E3259" t="s">
        <v>206</v>
      </c>
      <c r="F3259" t="s">
        <v>800</v>
      </c>
      <c r="G3259" t="s">
        <v>801</v>
      </c>
      <c r="H3259" t="s">
        <v>9</v>
      </c>
      <c r="I3259" t="s">
        <v>17</v>
      </c>
      <c r="J3259" s="3">
        <v>45009</v>
      </c>
      <c r="K3259" s="3">
        <v>44735</v>
      </c>
      <c r="M3259" s="8" t="str">
        <f>IFERROR(IF(I3259="Booked",VLOOKUP(K3259,'FIN CAL LOOKUP'!$A:$J,7,1),IF(I3259="Complete",VLOOKUP(J3259,'FIN CAL LOOKUP'!$A:$J,7,1),VLOOKUP(D3259,'FIN CAL LOOKUP'!$A:$J,7,1))),"Not Applicable")</f>
        <v>MAR, FY23</v>
      </c>
      <c r="N3259" s="8" t="str">
        <f>IFERROR(IF(I3259="Booked",VLOOKUP(K3259,'FIN CAL LOOKUP'!$A:$J,10,1),IF(I3259="Complete",VLOOKUP(J3259,'FIN CAL LOOKUP'!$A:$J,10,1),VLOOKUP(D3259,'FIN CAL LOOKUP'!$A:$J,10,1))),"Not Applicable")</f>
        <v>Q3, FY23</v>
      </c>
    </row>
    <row r="3260" spans="1:14" x14ac:dyDescent="0.25">
      <c r="A3260" t="s">
        <v>12</v>
      </c>
      <c r="B3260" t="s">
        <v>51</v>
      </c>
      <c r="C3260" t="s">
        <v>52</v>
      </c>
      <c r="D3260" s="3">
        <v>44403</v>
      </c>
      <c r="E3260" t="s">
        <v>206</v>
      </c>
      <c r="F3260" t="s">
        <v>800</v>
      </c>
      <c r="G3260" t="s">
        <v>801</v>
      </c>
      <c r="H3260" t="s">
        <v>10</v>
      </c>
      <c r="I3260" t="s">
        <v>17</v>
      </c>
      <c r="J3260" s="3">
        <v>44449</v>
      </c>
      <c r="K3260" s="3">
        <v>44435</v>
      </c>
      <c r="M3260" s="8" t="str">
        <f>IFERROR(IF(I3260="Booked",VLOOKUP(K3260,'FIN CAL LOOKUP'!$A:$J,7,1),IF(I3260="Complete",VLOOKUP(J3260,'FIN CAL LOOKUP'!$A:$J,7,1),VLOOKUP(D3260,'FIN CAL LOOKUP'!$A:$J,7,1))),"Not Applicable")</f>
        <v>SEP, FY22</v>
      </c>
      <c r="N3260" s="8" t="str">
        <f>IFERROR(IF(I3260="Booked",VLOOKUP(K3260,'FIN CAL LOOKUP'!$A:$J,10,1),IF(I3260="Complete",VLOOKUP(J3260,'FIN CAL LOOKUP'!$A:$J,10,1),VLOOKUP(D3260,'FIN CAL LOOKUP'!$A:$J,10,1))),"Not Applicable")</f>
        <v>Q1, FY22</v>
      </c>
    </row>
    <row r="3261" spans="1:14" x14ac:dyDescent="0.25">
      <c r="A3261" t="s">
        <v>12</v>
      </c>
      <c r="B3261" t="s">
        <v>51</v>
      </c>
      <c r="C3261" t="s">
        <v>52</v>
      </c>
      <c r="D3261" s="3">
        <v>44403</v>
      </c>
      <c r="E3261" t="s">
        <v>206</v>
      </c>
      <c r="F3261" t="s">
        <v>800</v>
      </c>
      <c r="G3261" t="s">
        <v>801</v>
      </c>
      <c r="H3261" t="s">
        <v>10</v>
      </c>
      <c r="I3261" t="s">
        <v>17</v>
      </c>
      <c r="J3261" s="3">
        <v>44838</v>
      </c>
      <c r="K3261" s="3">
        <v>44838</v>
      </c>
      <c r="M3261" s="8" t="str">
        <f>IFERROR(IF(I3261="Booked",VLOOKUP(K3261,'FIN CAL LOOKUP'!$A:$J,7,1),IF(I3261="Complete",VLOOKUP(J3261,'FIN CAL LOOKUP'!$A:$J,7,1),VLOOKUP(D3261,'FIN CAL LOOKUP'!$A:$J,7,1))),"Not Applicable")</f>
        <v>OCT, FY23</v>
      </c>
      <c r="N3261" s="8" t="str">
        <f>IFERROR(IF(I3261="Booked",VLOOKUP(K3261,'FIN CAL LOOKUP'!$A:$J,10,1),IF(I3261="Complete",VLOOKUP(J3261,'FIN CAL LOOKUP'!$A:$J,10,1),VLOOKUP(D3261,'FIN CAL LOOKUP'!$A:$J,10,1))),"Not Applicable")</f>
        <v>Q2, FY23</v>
      </c>
    </row>
    <row r="3262" spans="1:14" x14ac:dyDescent="0.25">
      <c r="A3262" t="s">
        <v>12</v>
      </c>
      <c r="B3262" t="s">
        <v>51</v>
      </c>
      <c r="C3262" t="s">
        <v>52</v>
      </c>
      <c r="D3262" s="3">
        <v>44403</v>
      </c>
      <c r="E3262" t="s">
        <v>206</v>
      </c>
      <c r="F3262" t="s">
        <v>800</v>
      </c>
      <c r="G3262" t="s">
        <v>801</v>
      </c>
      <c r="H3262" t="s">
        <v>11</v>
      </c>
      <c r="I3262" t="s">
        <v>17</v>
      </c>
      <c r="J3262" s="3">
        <v>44543</v>
      </c>
      <c r="K3262" s="3">
        <v>44394</v>
      </c>
      <c r="L3262" t="s">
        <v>802</v>
      </c>
      <c r="M3262" s="8" t="str">
        <f>IFERROR(IF(I3262="Booked",VLOOKUP(K3262,'FIN CAL LOOKUP'!$A:$J,7,1),IF(I3262="Complete",VLOOKUP(J3262,'FIN CAL LOOKUP'!$A:$J,7,1),VLOOKUP(D3262,'FIN CAL LOOKUP'!$A:$J,7,1))),"Not Applicable")</f>
        <v>DEC, FY22</v>
      </c>
      <c r="N3262" s="8" t="str">
        <f>IFERROR(IF(I3262="Booked",VLOOKUP(K3262,'FIN CAL LOOKUP'!$A:$J,10,1),IF(I3262="Complete",VLOOKUP(J3262,'FIN CAL LOOKUP'!$A:$J,10,1),VLOOKUP(D3262,'FIN CAL LOOKUP'!$A:$J,10,1))),"Not Applicable")</f>
        <v>Q2, FY22</v>
      </c>
    </row>
    <row r="3263" spans="1:14" x14ac:dyDescent="0.25">
      <c r="A3263" t="s">
        <v>30</v>
      </c>
      <c r="B3263" t="s">
        <v>189</v>
      </c>
      <c r="C3263" t="s">
        <v>32</v>
      </c>
      <c r="D3263" s="3">
        <v>44396</v>
      </c>
      <c r="E3263" t="s">
        <v>33</v>
      </c>
      <c r="F3263" t="s">
        <v>803</v>
      </c>
      <c r="G3263" t="s">
        <v>804</v>
      </c>
      <c r="H3263" t="s">
        <v>4</v>
      </c>
      <c r="I3263" t="s">
        <v>17</v>
      </c>
      <c r="J3263" s="3">
        <v>44931</v>
      </c>
      <c r="K3263" s="3">
        <v>44824</v>
      </c>
      <c r="M3263" s="8" t="str">
        <f>IFERROR(IF(I3263="Booked",VLOOKUP(K3263,'FIN CAL LOOKUP'!$A:$J,7,1),IF(I3263="Complete",VLOOKUP(J3263,'FIN CAL LOOKUP'!$A:$J,7,1),VLOOKUP(D3263,'FIN CAL LOOKUP'!$A:$J,7,1))),"Not Applicable")</f>
        <v>JAN, FY23</v>
      </c>
      <c r="N3263" s="8" t="str">
        <f>IFERROR(IF(I3263="Booked",VLOOKUP(K3263,'FIN CAL LOOKUP'!$A:$J,10,1),IF(I3263="Complete",VLOOKUP(J3263,'FIN CAL LOOKUP'!$A:$J,10,1),VLOOKUP(D3263,'FIN CAL LOOKUP'!$A:$J,10,1))),"Not Applicable")</f>
        <v>Q3, FY23</v>
      </c>
    </row>
    <row r="3264" spans="1:14" x14ac:dyDescent="0.25">
      <c r="A3264" t="s">
        <v>30</v>
      </c>
      <c r="B3264" t="s">
        <v>189</v>
      </c>
      <c r="C3264" t="s">
        <v>32</v>
      </c>
      <c r="D3264" s="3">
        <v>44396</v>
      </c>
      <c r="E3264" t="s">
        <v>33</v>
      </c>
      <c r="F3264" t="s">
        <v>803</v>
      </c>
      <c r="G3264" t="s">
        <v>804</v>
      </c>
      <c r="H3264" t="s">
        <v>7</v>
      </c>
      <c r="I3264" t="s">
        <v>17</v>
      </c>
      <c r="J3264" s="3">
        <v>44931</v>
      </c>
      <c r="K3264" s="3">
        <v>44824</v>
      </c>
      <c r="M3264" s="8" t="str">
        <f>IFERROR(IF(I3264="Booked",VLOOKUP(K3264,'FIN CAL LOOKUP'!$A:$J,7,1),IF(I3264="Complete",VLOOKUP(J3264,'FIN CAL LOOKUP'!$A:$J,7,1),VLOOKUP(D3264,'FIN CAL LOOKUP'!$A:$J,7,1))),"Not Applicable")</f>
        <v>JAN, FY23</v>
      </c>
      <c r="N3264" s="8" t="str">
        <f>IFERROR(IF(I3264="Booked",VLOOKUP(K3264,'FIN CAL LOOKUP'!$A:$J,10,1),IF(I3264="Complete",VLOOKUP(J3264,'FIN CAL LOOKUP'!$A:$J,10,1),VLOOKUP(D3264,'FIN CAL LOOKUP'!$A:$J,10,1))),"Not Applicable")</f>
        <v>Q3, FY23</v>
      </c>
    </row>
    <row r="3265" spans="1:14" x14ac:dyDescent="0.25">
      <c r="A3265" t="s">
        <v>30</v>
      </c>
      <c r="B3265" t="s">
        <v>189</v>
      </c>
      <c r="C3265" t="s">
        <v>32</v>
      </c>
      <c r="D3265" s="3">
        <v>44396</v>
      </c>
      <c r="E3265" t="s">
        <v>33</v>
      </c>
      <c r="F3265" t="s">
        <v>803</v>
      </c>
      <c r="G3265" t="s">
        <v>804</v>
      </c>
      <c r="H3265" t="s">
        <v>1366</v>
      </c>
      <c r="I3265" t="s">
        <v>17</v>
      </c>
      <c r="J3265" s="3">
        <v>45520</v>
      </c>
      <c r="K3265" s="3">
        <v>45351</v>
      </c>
      <c r="M3265" s="8" t="str">
        <f>IFERROR(IF(I3265="Booked",VLOOKUP(K3265,'FIN CAL LOOKUP'!$A:$J,7,1),IF(I3265="Complete",VLOOKUP(J3265,'FIN CAL LOOKUP'!$A:$J,7,1),VLOOKUP(D3265,'FIN CAL LOOKUP'!$A:$J,7,1))),"Not Applicable")</f>
        <v>AUG, FY25</v>
      </c>
      <c r="N3265" s="8" t="str">
        <f>IFERROR(IF(I3265="Booked",VLOOKUP(K3265,'FIN CAL LOOKUP'!$A:$J,10,1),IF(I3265="Complete",VLOOKUP(J3265,'FIN CAL LOOKUP'!$A:$J,10,1),VLOOKUP(D3265,'FIN CAL LOOKUP'!$A:$J,10,1))),"Not Applicable")</f>
        <v>Q1, FY25</v>
      </c>
    </row>
    <row r="3266" spans="1:14" x14ac:dyDescent="0.25">
      <c r="A3266" t="s">
        <v>30</v>
      </c>
      <c r="B3266" t="s">
        <v>189</v>
      </c>
      <c r="C3266" t="s">
        <v>32</v>
      </c>
      <c r="D3266" s="3">
        <v>44396</v>
      </c>
      <c r="E3266" t="s">
        <v>33</v>
      </c>
      <c r="F3266" t="s">
        <v>803</v>
      </c>
      <c r="G3266" t="s">
        <v>804</v>
      </c>
      <c r="H3266" t="s">
        <v>1367</v>
      </c>
      <c r="I3266" t="s">
        <v>17</v>
      </c>
      <c r="J3266" s="3">
        <v>45520</v>
      </c>
      <c r="K3266" s="3">
        <v>45351</v>
      </c>
      <c r="M3266" s="8" t="str">
        <f>IFERROR(IF(I3266="Booked",VLOOKUP(K3266,'FIN CAL LOOKUP'!$A:$J,7,1),IF(I3266="Complete",VLOOKUP(J3266,'FIN CAL LOOKUP'!$A:$J,7,1),VLOOKUP(D3266,'FIN CAL LOOKUP'!$A:$J,7,1))),"Not Applicable")</f>
        <v>AUG, FY25</v>
      </c>
      <c r="N3266" s="8" t="str">
        <f>IFERROR(IF(I3266="Booked",VLOOKUP(K3266,'FIN CAL LOOKUP'!$A:$J,10,1),IF(I3266="Complete",VLOOKUP(J3266,'FIN CAL LOOKUP'!$A:$J,10,1),VLOOKUP(D3266,'FIN CAL LOOKUP'!$A:$J,10,1))),"Not Applicable")</f>
        <v>Q1, FY25</v>
      </c>
    </row>
    <row r="3267" spans="1:14" x14ac:dyDescent="0.25">
      <c r="A3267" t="s">
        <v>30</v>
      </c>
      <c r="B3267" t="s">
        <v>189</v>
      </c>
      <c r="C3267" t="s">
        <v>32</v>
      </c>
      <c r="D3267" s="3">
        <v>44396</v>
      </c>
      <c r="E3267" t="s">
        <v>33</v>
      </c>
      <c r="F3267" t="s">
        <v>803</v>
      </c>
      <c r="G3267" t="s">
        <v>804</v>
      </c>
      <c r="H3267" t="s">
        <v>1368</v>
      </c>
      <c r="I3267" t="s">
        <v>17</v>
      </c>
      <c r="J3267" s="3">
        <v>45520</v>
      </c>
      <c r="K3267" s="3">
        <v>45351</v>
      </c>
      <c r="M3267" s="8" t="str">
        <f>IFERROR(IF(I3267="Booked",VLOOKUP(K3267,'FIN CAL LOOKUP'!$A:$J,7,1),IF(I3267="Complete",VLOOKUP(J3267,'FIN CAL LOOKUP'!$A:$J,7,1),VLOOKUP(D3267,'FIN CAL LOOKUP'!$A:$J,7,1))),"Not Applicable")</f>
        <v>AUG, FY25</v>
      </c>
      <c r="N3267" s="8" t="str">
        <f>IFERROR(IF(I3267="Booked",VLOOKUP(K3267,'FIN CAL LOOKUP'!$A:$J,10,1),IF(I3267="Complete",VLOOKUP(J3267,'FIN CAL LOOKUP'!$A:$J,10,1),VLOOKUP(D3267,'FIN CAL LOOKUP'!$A:$J,10,1))),"Not Applicable")</f>
        <v>Q1, FY25</v>
      </c>
    </row>
    <row r="3268" spans="1:14" x14ac:dyDescent="0.25">
      <c r="A3268" t="s">
        <v>30</v>
      </c>
      <c r="B3268" t="s">
        <v>189</v>
      </c>
      <c r="C3268" t="s">
        <v>32</v>
      </c>
      <c r="D3268" s="3">
        <v>44396</v>
      </c>
      <c r="E3268" t="s">
        <v>33</v>
      </c>
      <c r="F3268" t="s">
        <v>803</v>
      </c>
      <c r="G3268" t="s">
        <v>804</v>
      </c>
      <c r="H3268" t="s">
        <v>1369</v>
      </c>
      <c r="I3268" t="s">
        <v>5</v>
      </c>
      <c r="J3268" s="3"/>
      <c r="K3268" s="3">
        <v>45351</v>
      </c>
      <c r="M3268" s="8" t="str">
        <f>IFERROR(IF(I3268="Booked",VLOOKUP(K3268,'FIN CAL LOOKUP'!$A:$J,7,1),IF(I3268="Complete",VLOOKUP(J3268,'FIN CAL LOOKUP'!$A:$J,7,1),VLOOKUP(D3268,'FIN CAL LOOKUP'!$A:$J,7,1))),"Not Applicable")</f>
        <v>MAR, FY24</v>
      </c>
      <c r="N3268" s="8" t="str">
        <f>IFERROR(IF(I3268="Booked",VLOOKUP(K3268,'FIN CAL LOOKUP'!$A:$J,10,1),IF(I3268="Complete",VLOOKUP(J3268,'FIN CAL LOOKUP'!$A:$J,10,1),VLOOKUP(D3268,'FIN CAL LOOKUP'!$A:$J,10,1))),"Not Applicable")</f>
        <v>Q3, FY24</v>
      </c>
    </row>
    <row r="3269" spans="1:14" x14ac:dyDescent="0.25">
      <c r="A3269" t="s">
        <v>30</v>
      </c>
      <c r="B3269" t="s">
        <v>189</v>
      </c>
      <c r="C3269" t="s">
        <v>32</v>
      </c>
      <c r="D3269" s="3">
        <v>44396</v>
      </c>
      <c r="E3269" t="s">
        <v>33</v>
      </c>
      <c r="F3269" t="s">
        <v>803</v>
      </c>
      <c r="G3269" t="s">
        <v>804</v>
      </c>
      <c r="H3269" t="s">
        <v>1370</v>
      </c>
      <c r="I3269" t="s">
        <v>5</v>
      </c>
      <c r="J3269" s="3"/>
      <c r="K3269" s="3">
        <v>45351</v>
      </c>
      <c r="M3269" s="8" t="str">
        <f>IFERROR(IF(I3269="Booked",VLOOKUP(K3269,'FIN CAL LOOKUP'!$A:$J,7,1),IF(I3269="Complete",VLOOKUP(J3269,'FIN CAL LOOKUP'!$A:$J,7,1),VLOOKUP(D3269,'FIN CAL LOOKUP'!$A:$J,7,1))),"Not Applicable")</f>
        <v>MAR, FY24</v>
      </c>
      <c r="N3269" s="8" t="str">
        <f>IFERROR(IF(I3269="Booked",VLOOKUP(K3269,'FIN CAL LOOKUP'!$A:$J,10,1),IF(I3269="Complete",VLOOKUP(J3269,'FIN CAL LOOKUP'!$A:$J,10,1),VLOOKUP(D3269,'FIN CAL LOOKUP'!$A:$J,10,1))),"Not Applicable")</f>
        <v>Q3, FY24</v>
      </c>
    </row>
    <row r="3270" spans="1:14" x14ac:dyDescent="0.25">
      <c r="A3270" t="s">
        <v>30</v>
      </c>
      <c r="B3270" t="s">
        <v>189</v>
      </c>
      <c r="C3270" t="s">
        <v>32</v>
      </c>
      <c r="D3270" s="3">
        <v>44396</v>
      </c>
      <c r="E3270" t="s">
        <v>33</v>
      </c>
      <c r="F3270" t="s">
        <v>803</v>
      </c>
      <c r="G3270" t="s">
        <v>804</v>
      </c>
      <c r="H3270" t="s">
        <v>8</v>
      </c>
      <c r="I3270" t="s">
        <v>17</v>
      </c>
      <c r="J3270" s="3">
        <v>44649</v>
      </c>
      <c r="K3270" s="3">
        <v>44635</v>
      </c>
      <c r="M3270" s="8" t="str">
        <f>IFERROR(IF(I3270="Booked",VLOOKUP(K3270,'FIN CAL LOOKUP'!$A:$J,7,1),IF(I3270="Complete",VLOOKUP(J3270,'FIN CAL LOOKUP'!$A:$J,7,1),VLOOKUP(D3270,'FIN CAL LOOKUP'!$A:$J,7,1))),"Not Applicable")</f>
        <v>APR, FY22</v>
      </c>
      <c r="N3270" s="8" t="str">
        <f>IFERROR(IF(I3270="Booked",VLOOKUP(K3270,'FIN CAL LOOKUP'!$A:$J,10,1),IF(I3270="Complete",VLOOKUP(J3270,'FIN CAL LOOKUP'!$A:$J,10,1),VLOOKUP(D3270,'FIN CAL LOOKUP'!$A:$J,10,1))),"Not Applicable")</f>
        <v>Q4, FY22</v>
      </c>
    </row>
    <row r="3271" spans="1:14" x14ac:dyDescent="0.25">
      <c r="A3271" t="s">
        <v>30</v>
      </c>
      <c r="B3271" t="s">
        <v>189</v>
      </c>
      <c r="C3271" t="s">
        <v>32</v>
      </c>
      <c r="D3271" s="3">
        <v>44396</v>
      </c>
      <c r="E3271" t="s">
        <v>33</v>
      </c>
      <c r="F3271" t="s">
        <v>803</v>
      </c>
      <c r="G3271" t="s">
        <v>804</v>
      </c>
      <c r="H3271" t="s">
        <v>9</v>
      </c>
      <c r="I3271" t="s">
        <v>17</v>
      </c>
      <c r="J3271" s="3">
        <v>44931</v>
      </c>
      <c r="K3271" s="3">
        <v>44735</v>
      </c>
      <c r="M3271" s="8" t="str">
        <f>IFERROR(IF(I3271="Booked",VLOOKUP(K3271,'FIN CAL LOOKUP'!$A:$J,7,1),IF(I3271="Complete",VLOOKUP(J3271,'FIN CAL LOOKUP'!$A:$J,7,1),VLOOKUP(D3271,'FIN CAL LOOKUP'!$A:$J,7,1))),"Not Applicable")</f>
        <v>JAN, FY23</v>
      </c>
      <c r="N3271" s="8" t="str">
        <f>IFERROR(IF(I3271="Booked",VLOOKUP(K3271,'FIN CAL LOOKUP'!$A:$J,10,1),IF(I3271="Complete",VLOOKUP(J3271,'FIN CAL LOOKUP'!$A:$J,10,1),VLOOKUP(D3271,'FIN CAL LOOKUP'!$A:$J,10,1))),"Not Applicable")</f>
        <v>Q3, FY23</v>
      </c>
    </row>
    <row r="3272" spans="1:14" x14ac:dyDescent="0.25">
      <c r="A3272" t="s">
        <v>30</v>
      </c>
      <c r="B3272" t="s">
        <v>189</v>
      </c>
      <c r="C3272" t="s">
        <v>32</v>
      </c>
      <c r="D3272" s="3">
        <v>44396</v>
      </c>
      <c r="E3272" t="s">
        <v>33</v>
      </c>
      <c r="F3272" t="s">
        <v>803</v>
      </c>
      <c r="G3272" t="s">
        <v>804</v>
      </c>
      <c r="H3272" t="s">
        <v>10</v>
      </c>
      <c r="I3272" t="s">
        <v>17</v>
      </c>
      <c r="J3272" s="3">
        <v>44449</v>
      </c>
      <c r="K3272" s="3">
        <v>44417</v>
      </c>
      <c r="M3272" s="8" t="str">
        <f>IFERROR(IF(I3272="Booked",VLOOKUP(K3272,'FIN CAL LOOKUP'!$A:$J,7,1),IF(I3272="Complete",VLOOKUP(J3272,'FIN CAL LOOKUP'!$A:$J,7,1),VLOOKUP(D3272,'FIN CAL LOOKUP'!$A:$J,7,1))),"Not Applicable")</f>
        <v>SEP, FY22</v>
      </c>
      <c r="N3272" s="8" t="str">
        <f>IFERROR(IF(I3272="Booked",VLOOKUP(K3272,'FIN CAL LOOKUP'!$A:$J,10,1),IF(I3272="Complete",VLOOKUP(J3272,'FIN CAL LOOKUP'!$A:$J,10,1),VLOOKUP(D3272,'FIN CAL LOOKUP'!$A:$J,10,1))),"Not Applicable")</f>
        <v>Q1, FY22</v>
      </c>
    </row>
    <row r="3273" spans="1:14" x14ac:dyDescent="0.25">
      <c r="A3273" t="s">
        <v>30</v>
      </c>
      <c r="B3273" t="s">
        <v>189</v>
      </c>
      <c r="C3273" t="s">
        <v>32</v>
      </c>
      <c r="D3273" s="3">
        <v>44396</v>
      </c>
      <c r="E3273" t="s">
        <v>33</v>
      </c>
      <c r="F3273" t="s">
        <v>803</v>
      </c>
      <c r="G3273" t="s">
        <v>804</v>
      </c>
      <c r="H3273" t="s">
        <v>11</v>
      </c>
      <c r="I3273" t="s">
        <v>17</v>
      </c>
      <c r="J3273" s="3">
        <v>44539</v>
      </c>
      <c r="K3273" s="3">
        <v>44365</v>
      </c>
      <c r="M3273" s="8" t="str">
        <f>IFERROR(IF(I3273="Booked",VLOOKUP(K3273,'FIN CAL LOOKUP'!$A:$J,7,1),IF(I3273="Complete",VLOOKUP(J3273,'FIN CAL LOOKUP'!$A:$J,7,1),VLOOKUP(D3273,'FIN CAL LOOKUP'!$A:$J,7,1))),"Not Applicable")</f>
        <v>DEC, FY22</v>
      </c>
      <c r="N3273" s="8" t="str">
        <f>IFERROR(IF(I3273="Booked",VLOOKUP(K3273,'FIN CAL LOOKUP'!$A:$J,10,1),IF(I3273="Complete",VLOOKUP(J3273,'FIN CAL LOOKUP'!$A:$J,10,1),VLOOKUP(D3273,'FIN CAL LOOKUP'!$A:$J,10,1))),"Not Applicable")</f>
        <v>Q2, FY22</v>
      </c>
    </row>
    <row r="3274" spans="1:14" x14ac:dyDescent="0.25">
      <c r="A3274" t="s">
        <v>30</v>
      </c>
      <c r="B3274" t="s">
        <v>156</v>
      </c>
      <c r="C3274" t="s">
        <v>32</v>
      </c>
      <c r="D3274" s="3">
        <v>44396</v>
      </c>
      <c r="E3274" t="s">
        <v>805</v>
      </c>
      <c r="F3274" t="s">
        <v>806</v>
      </c>
      <c r="G3274" t="s">
        <v>807</v>
      </c>
      <c r="H3274" t="s">
        <v>4</v>
      </c>
      <c r="I3274" t="s">
        <v>17</v>
      </c>
      <c r="J3274" s="3">
        <v>44831</v>
      </c>
      <c r="K3274" s="3">
        <v>44824</v>
      </c>
      <c r="M3274" s="8" t="str">
        <f>IFERROR(IF(I3274="Booked",VLOOKUP(K3274,'FIN CAL LOOKUP'!$A:$J,7,1),IF(I3274="Complete",VLOOKUP(J3274,'FIN CAL LOOKUP'!$A:$J,7,1),VLOOKUP(D3274,'FIN CAL LOOKUP'!$A:$J,7,1))),"Not Applicable")</f>
        <v>OCT, FY23</v>
      </c>
      <c r="N3274" s="8" t="str">
        <f>IFERROR(IF(I3274="Booked",VLOOKUP(K3274,'FIN CAL LOOKUP'!$A:$J,10,1),IF(I3274="Complete",VLOOKUP(J3274,'FIN CAL LOOKUP'!$A:$J,10,1),VLOOKUP(D3274,'FIN CAL LOOKUP'!$A:$J,10,1))),"Not Applicable")</f>
        <v>Q2, FY23</v>
      </c>
    </row>
    <row r="3275" spans="1:14" x14ac:dyDescent="0.25">
      <c r="A3275" t="s">
        <v>30</v>
      </c>
      <c r="B3275" t="s">
        <v>156</v>
      </c>
      <c r="C3275" t="s">
        <v>32</v>
      </c>
      <c r="D3275" s="3">
        <v>44396</v>
      </c>
      <c r="E3275" t="s">
        <v>805</v>
      </c>
      <c r="F3275" t="s">
        <v>806</v>
      </c>
      <c r="G3275" t="s">
        <v>807</v>
      </c>
      <c r="H3275" t="s">
        <v>7</v>
      </c>
      <c r="I3275" t="s">
        <v>17</v>
      </c>
      <c r="J3275" s="3">
        <v>44831</v>
      </c>
      <c r="K3275" s="3">
        <v>44824</v>
      </c>
      <c r="M3275" s="8" t="str">
        <f>IFERROR(IF(I3275="Booked",VLOOKUP(K3275,'FIN CAL LOOKUP'!$A:$J,7,1),IF(I3275="Complete",VLOOKUP(J3275,'FIN CAL LOOKUP'!$A:$J,7,1),VLOOKUP(D3275,'FIN CAL LOOKUP'!$A:$J,7,1))),"Not Applicable")</f>
        <v>OCT, FY23</v>
      </c>
      <c r="N3275" s="8" t="str">
        <f>IFERROR(IF(I3275="Booked",VLOOKUP(K3275,'FIN CAL LOOKUP'!$A:$J,10,1),IF(I3275="Complete",VLOOKUP(J3275,'FIN CAL LOOKUP'!$A:$J,10,1),VLOOKUP(D3275,'FIN CAL LOOKUP'!$A:$J,10,1))),"Not Applicable")</f>
        <v>Q2, FY23</v>
      </c>
    </row>
    <row r="3276" spans="1:14" x14ac:dyDescent="0.25">
      <c r="A3276" t="s">
        <v>30</v>
      </c>
      <c r="B3276" t="s">
        <v>156</v>
      </c>
      <c r="C3276" t="s">
        <v>32</v>
      </c>
      <c r="D3276" s="3">
        <v>44396</v>
      </c>
      <c r="E3276" t="s">
        <v>805</v>
      </c>
      <c r="F3276" t="s">
        <v>806</v>
      </c>
      <c r="G3276" t="s">
        <v>807</v>
      </c>
      <c r="H3276" t="s">
        <v>1366</v>
      </c>
      <c r="I3276" t="s">
        <v>5</v>
      </c>
      <c r="J3276" s="3"/>
      <c r="K3276" s="3">
        <v>45732</v>
      </c>
      <c r="M3276" s="8" t="str">
        <f>IFERROR(IF(I3276="Booked",VLOOKUP(K3276,'FIN CAL LOOKUP'!$A:$J,7,1),IF(I3276="Complete",VLOOKUP(J3276,'FIN CAL LOOKUP'!$A:$J,7,1),VLOOKUP(D3276,'FIN CAL LOOKUP'!$A:$J,7,1))),"Not Applicable")</f>
        <v>MAR, FY25</v>
      </c>
      <c r="N3276" s="8" t="str">
        <f>IFERROR(IF(I3276="Booked",VLOOKUP(K3276,'FIN CAL LOOKUP'!$A:$J,10,1),IF(I3276="Complete",VLOOKUP(J3276,'FIN CAL LOOKUP'!$A:$J,10,1),VLOOKUP(D3276,'FIN CAL LOOKUP'!$A:$J,10,1))),"Not Applicable")</f>
        <v>Q3, FY25</v>
      </c>
    </row>
    <row r="3277" spans="1:14" x14ac:dyDescent="0.25">
      <c r="A3277" t="s">
        <v>30</v>
      </c>
      <c r="B3277" t="s">
        <v>156</v>
      </c>
      <c r="C3277" t="s">
        <v>32</v>
      </c>
      <c r="D3277" s="3">
        <v>44396</v>
      </c>
      <c r="E3277" t="s">
        <v>805</v>
      </c>
      <c r="F3277" t="s">
        <v>806</v>
      </c>
      <c r="G3277" t="s">
        <v>807</v>
      </c>
      <c r="H3277" t="s">
        <v>1366</v>
      </c>
      <c r="I3277" t="s">
        <v>17</v>
      </c>
      <c r="J3277" s="3">
        <v>45411</v>
      </c>
      <c r="K3277" s="3">
        <v>45351</v>
      </c>
      <c r="M3277" s="8" t="str">
        <f>IFERROR(IF(I3277="Booked",VLOOKUP(K3277,'FIN CAL LOOKUP'!$A:$J,7,1),IF(I3277="Complete",VLOOKUP(J3277,'FIN CAL LOOKUP'!$A:$J,7,1),VLOOKUP(D3277,'FIN CAL LOOKUP'!$A:$J,7,1))),"Not Applicable")</f>
        <v>MAY, FY24</v>
      </c>
      <c r="N3277" s="8" t="str">
        <f>IFERROR(IF(I3277="Booked",VLOOKUP(K3277,'FIN CAL LOOKUP'!$A:$J,10,1),IF(I3277="Complete",VLOOKUP(J3277,'FIN CAL LOOKUP'!$A:$J,10,1),VLOOKUP(D3277,'FIN CAL LOOKUP'!$A:$J,10,1))),"Not Applicable")</f>
        <v>Q4, FY24</v>
      </c>
    </row>
    <row r="3278" spans="1:14" x14ac:dyDescent="0.25">
      <c r="A3278" t="s">
        <v>30</v>
      </c>
      <c r="B3278" t="s">
        <v>156</v>
      </c>
      <c r="C3278" t="s">
        <v>32</v>
      </c>
      <c r="D3278" s="3">
        <v>44396</v>
      </c>
      <c r="E3278" t="s">
        <v>805</v>
      </c>
      <c r="F3278" t="s">
        <v>806</v>
      </c>
      <c r="G3278" t="s">
        <v>807</v>
      </c>
      <c r="H3278" t="s">
        <v>1367</v>
      </c>
      <c r="I3278" t="s">
        <v>5</v>
      </c>
      <c r="J3278" s="3"/>
      <c r="K3278" s="3">
        <v>45732</v>
      </c>
      <c r="M3278" s="8" t="str">
        <f>IFERROR(IF(I3278="Booked",VLOOKUP(K3278,'FIN CAL LOOKUP'!$A:$J,7,1),IF(I3278="Complete",VLOOKUP(J3278,'FIN CAL LOOKUP'!$A:$J,7,1),VLOOKUP(D3278,'FIN CAL LOOKUP'!$A:$J,7,1))),"Not Applicable")</f>
        <v>MAR, FY25</v>
      </c>
      <c r="N3278" s="8" t="str">
        <f>IFERROR(IF(I3278="Booked",VLOOKUP(K3278,'FIN CAL LOOKUP'!$A:$J,10,1),IF(I3278="Complete",VLOOKUP(J3278,'FIN CAL LOOKUP'!$A:$J,10,1),VLOOKUP(D3278,'FIN CAL LOOKUP'!$A:$J,10,1))),"Not Applicable")</f>
        <v>Q3, FY25</v>
      </c>
    </row>
    <row r="3279" spans="1:14" x14ac:dyDescent="0.25">
      <c r="A3279" t="s">
        <v>30</v>
      </c>
      <c r="B3279" t="s">
        <v>156</v>
      </c>
      <c r="C3279" t="s">
        <v>32</v>
      </c>
      <c r="D3279" s="3">
        <v>44396</v>
      </c>
      <c r="E3279" t="s">
        <v>805</v>
      </c>
      <c r="F3279" t="s">
        <v>806</v>
      </c>
      <c r="G3279" t="s">
        <v>807</v>
      </c>
      <c r="H3279" t="s">
        <v>1367</v>
      </c>
      <c r="I3279" t="s">
        <v>17</v>
      </c>
      <c r="J3279" s="3">
        <v>45411</v>
      </c>
      <c r="K3279" s="3">
        <v>45351</v>
      </c>
      <c r="M3279" s="8" t="str">
        <f>IFERROR(IF(I3279="Booked",VLOOKUP(K3279,'FIN CAL LOOKUP'!$A:$J,7,1),IF(I3279="Complete",VLOOKUP(J3279,'FIN CAL LOOKUP'!$A:$J,7,1),VLOOKUP(D3279,'FIN CAL LOOKUP'!$A:$J,7,1))),"Not Applicable")</f>
        <v>MAY, FY24</v>
      </c>
      <c r="N3279" s="8" t="str">
        <f>IFERROR(IF(I3279="Booked",VLOOKUP(K3279,'FIN CAL LOOKUP'!$A:$J,10,1),IF(I3279="Complete",VLOOKUP(J3279,'FIN CAL LOOKUP'!$A:$J,10,1),VLOOKUP(D3279,'FIN CAL LOOKUP'!$A:$J,10,1))),"Not Applicable")</f>
        <v>Q4, FY24</v>
      </c>
    </row>
    <row r="3280" spans="1:14" x14ac:dyDescent="0.25">
      <c r="A3280" t="s">
        <v>30</v>
      </c>
      <c r="B3280" t="s">
        <v>156</v>
      </c>
      <c r="C3280" t="s">
        <v>32</v>
      </c>
      <c r="D3280" s="3">
        <v>44396</v>
      </c>
      <c r="E3280" t="s">
        <v>805</v>
      </c>
      <c r="F3280" t="s">
        <v>806</v>
      </c>
      <c r="G3280" t="s">
        <v>807</v>
      </c>
      <c r="H3280" t="s">
        <v>1368</v>
      </c>
      <c r="I3280" t="s">
        <v>5</v>
      </c>
      <c r="J3280" s="3"/>
      <c r="K3280" s="3">
        <v>45732</v>
      </c>
      <c r="M3280" s="8" t="str">
        <f>IFERROR(IF(I3280="Booked",VLOOKUP(K3280,'FIN CAL LOOKUP'!$A:$J,7,1),IF(I3280="Complete",VLOOKUP(J3280,'FIN CAL LOOKUP'!$A:$J,7,1),VLOOKUP(D3280,'FIN CAL LOOKUP'!$A:$J,7,1))),"Not Applicable")</f>
        <v>MAR, FY25</v>
      </c>
      <c r="N3280" s="8" t="str">
        <f>IFERROR(IF(I3280="Booked",VLOOKUP(K3280,'FIN CAL LOOKUP'!$A:$J,10,1),IF(I3280="Complete",VLOOKUP(J3280,'FIN CAL LOOKUP'!$A:$J,10,1),VLOOKUP(D3280,'FIN CAL LOOKUP'!$A:$J,10,1))),"Not Applicable")</f>
        <v>Q3, FY25</v>
      </c>
    </row>
    <row r="3281" spans="1:14" x14ac:dyDescent="0.25">
      <c r="A3281" t="s">
        <v>30</v>
      </c>
      <c r="B3281" t="s">
        <v>156</v>
      </c>
      <c r="C3281" t="s">
        <v>32</v>
      </c>
      <c r="D3281" s="3">
        <v>44396</v>
      </c>
      <c r="E3281" t="s">
        <v>805</v>
      </c>
      <c r="F3281" t="s">
        <v>806</v>
      </c>
      <c r="G3281" t="s">
        <v>807</v>
      </c>
      <c r="H3281" t="s">
        <v>1368</v>
      </c>
      <c r="I3281" t="s">
        <v>17</v>
      </c>
      <c r="J3281" s="3">
        <v>45411</v>
      </c>
      <c r="K3281" s="3">
        <v>45351</v>
      </c>
      <c r="M3281" s="8" t="str">
        <f>IFERROR(IF(I3281="Booked",VLOOKUP(K3281,'FIN CAL LOOKUP'!$A:$J,7,1),IF(I3281="Complete",VLOOKUP(J3281,'FIN CAL LOOKUP'!$A:$J,7,1),VLOOKUP(D3281,'FIN CAL LOOKUP'!$A:$J,7,1))),"Not Applicable")</f>
        <v>MAY, FY24</v>
      </c>
      <c r="N3281" s="8" t="str">
        <f>IFERROR(IF(I3281="Booked",VLOOKUP(K3281,'FIN CAL LOOKUP'!$A:$J,10,1),IF(I3281="Complete",VLOOKUP(J3281,'FIN CAL LOOKUP'!$A:$J,10,1),VLOOKUP(D3281,'FIN CAL LOOKUP'!$A:$J,10,1))),"Not Applicable")</f>
        <v>Q4, FY24</v>
      </c>
    </row>
    <row r="3282" spans="1:14" x14ac:dyDescent="0.25">
      <c r="A3282" t="s">
        <v>30</v>
      </c>
      <c r="B3282" t="s">
        <v>156</v>
      </c>
      <c r="C3282" t="s">
        <v>32</v>
      </c>
      <c r="D3282" s="3">
        <v>44396</v>
      </c>
      <c r="E3282" t="s">
        <v>805</v>
      </c>
      <c r="F3282" t="s">
        <v>806</v>
      </c>
      <c r="G3282" t="s">
        <v>807</v>
      </c>
      <c r="H3282" t="s">
        <v>1369</v>
      </c>
      <c r="I3282" t="s">
        <v>5</v>
      </c>
      <c r="J3282" s="3"/>
      <c r="K3282" s="3">
        <v>45732</v>
      </c>
      <c r="M3282" s="8" t="str">
        <f>IFERROR(IF(I3282="Booked",VLOOKUP(K3282,'FIN CAL LOOKUP'!$A:$J,7,1),IF(I3282="Complete",VLOOKUP(J3282,'FIN CAL LOOKUP'!$A:$J,7,1),VLOOKUP(D3282,'FIN CAL LOOKUP'!$A:$J,7,1))),"Not Applicable")</f>
        <v>MAR, FY25</v>
      </c>
      <c r="N3282" s="8" t="str">
        <f>IFERROR(IF(I3282="Booked",VLOOKUP(K3282,'FIN CAL LOOKUP'!$A:$J,10,1),IF(I3282="Complete",VLOOKUP(J3282,'FIN CAL LOOKUP'!$A:$J,10,1),VLOOKUP(D3282,'FIN CAL LOOKUP'!$A:$J,10,1))),"Not Applicable")</f>
        <v>Q3, FY25</v>
      </c>
    </row>
    <row r="3283" spans="1:14" x14ac:dyDescent="0.25">
      <c r="A3283" t="s">
        <v>30</v>
      </c>
      <c r="B3283" t="s">
        <v>156</v>
      </c>
      <c r="C3283" t="s">
        <v>32</v>
      </c>
      <c r="D3283" s="3">
        <v>44396</v>
      </c>
      <c r="E3283" t="s">
        <v>805</v>
      </c>
      <c r="F3283" t="s">
        <v>806</v>
      </c>
      <c r="G3283" t="s">
        <v>807</v>
      </c>
      <c r="H3283" t="s">
        <v>1369</v>
      </c>
      <c r="I3283" t="s">
        <v>17</v>
      </c>
      <c r="J3283" s="3">
        <v>45411</v>
      </c>
      <c r="K3283" s="3">
        <v>45351</v>
      </c>
      <c r="M3283" s="8" t="str">
        <f>IFERROR(IF(I3283="Booked",VLOOKUP(K3283,'FIN CAL LOOKUP'!$A:$J,7,1),IF(I3283="Complete",VLOOKUP(J3283,'FIN CAL LOOKUP'!$A:$J,7,1),VLOOKUP(D3283,'FIN CAL LOOKUP'!$A:$J,7,1))),"Not Applicable")</f>
        <v>MAY, FY24</v>
      </c>
      <c r="N3283" s="8" t="str">
        <f>IFERROR(IF(I3283="Booked",VLOOKUP(K3283,'FIN CAL LOOKUP'!$A:$J,10,1),IF(I3283="Complete",VLOOKUP(J3283,'FIN CAL LOOKUP'!$A:$J,10,1),VLOOKUP(D3283,'FIN CAL LOOKUP'!$A:$J,10,1))),"Not Applicable")</f>
        <v>Q4, FY24</v>
      </c>
    </row>
    <row r="3284" spans="1:14" x14ac:dyDescent="0.25">
      <c r="A3284" t="s">
        <v>30</v>
      </c>
      <c r="B3284" t="s">
        <v>156</v>
      </c>
      <c r="C3284" t="s">
        <v>32</v>
      </c>
      <c r="D3284" s="3">
        <v>44396</v>
      </c>
      <c r="E3284" t="s">
        <v>805</v>
      </c>
      <c r="F3284" t="s">
        <v>806</v>
      </c>
      <c r="G3284" t="s">
        <v>807</v>
      </c>
      <c r="H3284" t="s">
        <v>1370</v>
      </c>
      <c r="I3284" t="s">
        <v>5</v>
      </c>
      <c r="J3284" s="3"/>
      <c r="K3284" s="3">
        <v>45732</v>
      </c>
      <c r="M3284" s="8" t="str">
        <f>IFERROR(IF(I3284="Booked",VLOOKUP(K3284,'FIN CAL LOOKUP'!$A:$J,7,1),IF(I3284="Complete",VLOOKUP(J3284,'FIN CAL LOOKUP'!$A:$J,7,1),VLOOKUP(D3284,'FIN CAL LOOKUP'!$A:$J,7,1))),"Not Applicable")</f>
        <v>MAR, FY25</v>
      </c>
      <c r="N3284" s="8" t="str">
        <f>IFERROR(IF(I3284="Booked",VLOOKUP(K3284,'FIN CAL LOOKUP'!$A:$J,10,1),IF(I3284="Complete",VLOOKUP(J3284,'FIN CAL LOOKUP'!$A:$J,10,1),VLOOKUP(D3284,'FIN CAL LOOKUP'!$A:$J,10,1))),"Not Applicable")</f>
        <v>Q3, FY25</v>
      </c>
    </row>
    <row r="3285" spans="1:14" x14ac:dyDescent="0.25">
      <c r="A3285" t="s">
        <v>30</v>
      </c>
      <c r="B3285" t="s">
        <v>156</v>
      </c>
      <c r="C3285" t="s">
        <v>32</v>
      </c>
      <c r="D3285" s="3">
        <v>44396</v>
      </c>
      <c r="E3285" t="s">
        <v>805</v>
      </c>
      <c r="F3285" t="s">
        <v>806</v>
      </c>
      <c r="G3285" t="s">
        <v>807</v>
      </c>
      <c r="H3285" t="s">
        <v>1370</v>
      </c>
      <c r="I3285" t="s">
        <v>17</v>
      </c>
      <c r="J3285" s="3">
        <v>45411</v>
      </c>
      <c r="K3285" s="3">
        <v>45351</v>
      </c>
      <c r="M3285" s="8" t="str">
        <f>IFERROR(IF(I3285="Booked",VLOOKUP(K3285,'FIN CAL LOOKUP'!$A:$J,7,1),IF(I3285="Complete",VLOOKUP(J3285,'FIN CAL LOOKUP'!$A:$J,7,1),VLOOKUP(D3285,'FIN CAL LOOKUP'!$A:$J,7,1))),"Not Applicable")</f>
        <v>MAY, FY24</v>
      </c>
      <c r="N3285" s="8" t="str">
        <f>IFERROR(IF(I3285="Booked",VLOOKUP(K3285,'FIN CAL LOOKUP'!$A:$J,10,1),IF(I3285="Complete",VLOOKUP(J3285,'FIN CAL LOOKUP'!$A:$J,10,1),VLOOKUP(D3285,'FIN CAL LOOKUP'!$A:$J,10,1))),"Not Applicable")</f>
        <v>Q4, FY24</v>
      </c>
    </row>
    <row r="3286" spans="1:14" x14ac:dyDescent="0.25">
      <c r="A3286" t="s">
        <v>30</v>
      </c>
      <c r="B3286" t="s">
        <v>156</v>
      </c>
      <c r="C3286" t="s">
        <v>32</v>
      </c>
      <c r="D3286" s="3">
        <v>44396</v>
      </c>
      <c r="E3286" t="s">
        <v>805</v>
      </c>
      <c r="F3286" t="s">
        <v>806</v>
      </c>
      <c r="G3286" t="s">
        <v>807</v>
      </c>
      <c r="H3286" t="s">
        <v>8</v>
      </c>
      <c r="I3286" t="s">
        <v>17</v>
      </c>
      <c r="J3286" s="3">
        <v>44643</v>
      </c>
      <c r="K3286" s="3">
        <v>44635</v>
      </c>
      <c r="M3286" s="8" t="str">
        <f>IFERROR(IF(I3286="Booked",VLOOKUP(K3286,'FIN CAL LOOKUP'!$A:$J,7,1),IF(I3286="Complete",VLOOKUP(J3286,'FIN CAL LOOKUP'!$A:$J,7,1),VLOOKUP(D3286,'FIN CAL LOOKUP'!$A:$J,7,1))),"Not Applicable")</f>
        <v>MAR, FY22</v>
      </c>
      <c r="N3286" s="8" t="str">
        <f>IFERROR(IF(I3286="Booked",VLOOKUP(K3286,'FIN CAL LOOKUP'!$A:$J,10,1),IF(I3286="Complete",VLOOKUP(J3286,'FIN CAL LOOKUP'!$A:$J,10,1),VLOOKUP(D3286,'FIN CAL LOOKUP'!$A:$J,10,1))),"Not Applicable")</f>
        <v>Q3, FY22</v>
      </c>
    </row>
    <row r="3287" spans="1:14" x14ac:dyDescent="0.25">
      <c r="A3287" t="s">
        <v>30</v>
      </c>
      <c r="B3287" t="s">
        <v>156</v>
      </c>
      <c r="C3287" t="s">
        <v>32</v>
      </c>
      <c r="D3287" s="3">
        <v>44396</v>
      </c>
      <c r="E3287" t="s">
        <v>805</v>
      </c>
      <c r="F3287" t="s">
        <v>806</v>
      </c>
      <c r="G3287" t="s">
        <v>807</v>
      </c>
      <c r="H3287" t="s">
        <v>9</v>
      </c>
      <c r="I3287" t="s">
        <v>17</v>
      </c>
      <c r="J3287" s="3">
        <v>44831</v>
      </c>
      <c r="K3287" s="3">
        <v>44735</v>
      </c>
      <c r="M3287" s="8" t="str">
        <f>IFERROR(IF(I3287="Booked",VLOOKUP(K3287,'FIN CAL LOOKUP'!$A:$J,7,1),IF(I3287="Complete",VLOOKUP(J3287,'FIN CAL LOOKUP'!$A:$J,7,1),VLOOKUP(D3287,'FIN CAL LOOKUP'!$A:$J,7,1))),"Not Applicable")</f>
        <v>OCT, FY23</v>
      </c>
      <c r="N3287" s="8" t="str">
        <f>IFERROR(IF(I3287="Booked",VLOOKUP(K3287,'FIN CAL LOOKUP'!$A:$J,10,1),IF(I3287="Complete",VLOOKUP(J3287,'FIN CAL LOOKUP'!$A:$J,10,1),VLOOKUP(D3287,'FIN CAL LOOKUP'!$A:$J,10,1))),"Not Applicable")</f>
        <v>Q2, FY23</v>
      </c>
    </row>
    <row r="3288" spans="1:14" x14ac:dyDescent="0.25">
      <c r="A3288" t="s">
        <v>30</v>
      </c>
      <c r="B3288" t="s">
        <v>156</v>
      </c>
      <c r="C3288" t="s">
        <v>32</v>
      </c>
      <c r="D3288" s="3">
        <v>44396</v>
      </c>
      <c r="E3288" t="s">
        <v>805</v>
      </c>
      <c r="F3288" t="s">
        <v>806</v>
      </c>
      <c r="G3288" t="s">
        <v>807</v>
      </c>
      <c r="H3288" t="s">
        <v>10</v>
      </c>
      <c r="I3288" t="s">
        <v>17</v>
      </c>
      <c r="J3288" s="3">
        <v>44445</v>
      </c>
      <c r="K3288" s="3">
        <v>44417</v>
      </c>
      <c r="L3288" t="s">
        <v>808</v>
      </c>
      <c r="M3288" s="8" t="str">
        <f>IFERROR(IF(I3288="Booked",VLOOKUP(K3288,'FIN CAL LOOKUP'!$A:$J,7,1),IF(I3288="Complete",VLOOKUP(J3288,'FIN CAL LOOKUP'!$A:$J,7,1),VLOOKUP(D3288,'FIN CAL LOOKUP'!$A:$J,7,1))),"Not Applicable")</f>
        <v>SEP, FY22</v>
      </c>
      <c r="N3288" s="8" t="str">
        <f>IFERROR(IF(I3288="Booked",VLOOKUP(K3288,'FIN CAL LOOKUP'!$A:$J,10,1),IF(I3288="Complete",VLOOKUP(J3288,'FIN CAL LOOKUP'!$A:$J,10,1),VLOOKUP(D3288,'FIN CAL LOOKUP'!$A:$J,10,1))),"Not Applicable")</f>
        <v>Q1, FY22</v>
      </c>
    </row>
    <row r="3289" spans="1:14" x14ac:dyDescent="0.25">
      <c r="A3289" t="s">
        <v>30</v>
      </c>
      <c r="B3289" t="s">
        <v>156</v>
      </c>
      <c r="C3289" t="s">
        <v>32</v>
      </c>
      <c r="D3289" s="3">
        <v>44396</v>
      </c>
      <c r="E3289" t="s">
        <v>805</v>
      </c>
      <c r="F3289" t="s">
        <v>806</v>
      </c>
      <c r="G3289" t="s">
        <v>807</v>
      </c>
      <c r="H3289" t="s">
        <v>11</v>
      </c>
      <c r="I3289" t="s">
        <v>17</v>
      </c>
      <c r="J3289" s="3">
        <v>44539</v>
      </c>
      <c r="K3289" s="3">
        <v>44392</v>
      </c>
      <c r="M3289" s="8" t="str">
        <f>IFERROR(IF(I3289="Booked",VLOOKUP(K3289,'FIN CAL LOOKUP'!$A:$J,7,1),IF(I3289="Complete",VLOOKUP(J3289,'FIN CAL LOOKUP'!$A:$J,7,1),VLOOKUP(D3289,'FIN CAL LOOKUP'!$A:$J,7,1))),"Not Applicable")</f>
        <v>DEC, FY22</v>
      </c>
      <c r="N3289" s="8" t="str">
        <f>IFERROR(IF(I3289="Booked",VLOOKUP(K3289,'FIN CAL LOOKUP'!$A:$J,10,1),IF(I3289="Complete",VLOOKUP(J3289,'FIN CAL LOOKUP'!$A:$J,10,1),VLOOKUP(D3289,'FIN CAL LOOKUP'!$A:$J,10,1))),"Not Applicable")</f>
        <v>Q2, FY22</v>
      </c>
    </row>
    <row r="3290" spans="1:14" x14ac:dyDescent="0.25">
      <c r="A3290" t="s">
        <v>12</v>
      </c>
      <c r="B3290" t="s">
        <v>150</v>
      </c>
      <c r="C3290" t="s">
        <v>151</v>
      </c>
      <c r="D3290" s="3">
        <v>44396</v>
      </c>
      <c r="E3290" t="s">
        <v>809</v>
      </c>
      <c r="F3290" t="s">
        <v>810</v>
      </c>
      <c r="G3290" t="s">
        <v>811</v>
      </c>
      <c r="H3290" t="s">
        <v>192</v>
      </c>
      <c r="I3290" t="s">
        <v>17</v>
      </c>
      <c r="J3290" s="3">
        <v>44935</v>
      </c>
      <c r="K3290" s="3">
        <v>44837</v>
      </c>
      <c r="M3290" s="8" t="str">
        <f>IFERROR(IF(I3290="Booked",VLOOKUP(K3290,'FIN CAL LOOKUP'!$A:$J,7,1),IF(I3290="Complete",VLOOKUP(J3290,'FIN CAL LOOKUP'!$A:$J,7,1),VLOOKUP(D3290,'FIN CAL LOOKUP'!$A:$J,7,1))),"Not Applicable")</f>
        <v>JAN, FY23</v>
      </c>
      <c r="N3290" s="8" t="str">
        <f>IFERROR(IF(I3290="Booked",VLOOKUP(K3290,'FIN CAL LOOKUP'!$A:$J,10,1),IF(I3290="Complete",VLOOKUP(J3290,'FIN CAL LOOKUP'!$A:$J,10,1),VLOOKUP(D3290,'FIN CAL LOOKUP'!$A:$J,10,1))),"Not Applicable")</f>
        <v>Q3, FY23</v>
      </c>
    </row>
    <row r="3291" spans="1:14" x14ac:dyDescent="0.25">
      <c r="A3291" t="s">
        <v>12</v>
      </c>
      <c r="B3291" t="s">
        <v>150</v>
      </c>
      <c r="C3291" t="s">
        <v>151</v>
      </c>
      <c r="D3291" s="3">
        <v>44396</v>
      </c>
      <c r="E3291" t="s">
        <v>809</v>
      </c>
      <c r="F3291" t="s">
        <v>810</v>
      </c>
      <c r="G3291" t="s">
        <v>811</v>
      </c>
      <c r="H3291" t="s">
        <v>4</v>
      </c>
      <c r="I3291" t="s">
        <v>17</v>
      </c>
      <c r="J3291" s="3">
        <v>44846</v>
      </c>
      <c r="K3291" s="3">
        <v>44824</v>
      </c>
      <c r="M3291" s="8" t="str">
        <f>IFERROR(IF(I3291="Booked",VLOOKUP(K3291,'FIN CAL LOOKUP'!$A:$J,7,1),IF(I3291="Complete",VLOOKUP(J3291,'FIN CAL LOOKUP'!$A:$J,7,1),VLOOKUP(D3291,'FIN CAL LOOKUP'!$A:$J,7,1))),"Not Applicable")</f>
        <v>OCT, FY23</v>
      </c>
      <c r="N3291" s="8" t="str">
        <f>IFERROR(IF(I3291="Booked",VLOOKUP(K3291,'FIN CAL LOOKUP'!$A:$J,10,1),IF(I3291="Complete",VLOOKUP(J3291,'FIN CAL LOOKUP'!$A:$J,10,1),VLOOKUP(D3291,'FIN CAL LOOKUP'!$A:$J,10,1))),"Not Applicable")</f>
        <v>Q2, FY23</v>
      </c>
    </row>
    <row r="3292" spans="1:14" x14ac:dyDescent="0.25">
      <c r="A3292" t="s">
        <v>12</v>
      </c>
      <c r="B3292" t="s">
        <v>150</v>
      </c>
      <c r="C3292" t="s">
        <v>151</v>
      </c>
      <c r="D3292" s="3">
        <v>44396</v>
      </c>
      <c r="E3292" t="s">
        <v>809</v>
      </c>
      <c r="F3292" t="s">
        <v>810</v>
      </c>
      <c r="G3292" t="s">
        <v>811</v>
      </c>
      <c r="H3292" t="s">
        <v>7</v>
      </c>
      <c r="I3292" t="s">
        <v>17</v>
      </c>
      <c r="J3292" s="3">
        <v>44935</v>
      </c>
      <c r="K3292" s="3">
        <v>44824</v>
      </c>
      <c r="M3292" s="8" t="str">
        <f>IFERROR(IF(I3292="Booked",VLOOKUP(K3292,'FIN CAL LOOKUP'!$A:$J,7,1),IF(I3292="Complete",VLOOKUP(J3292,'FIN CAL LOOKUP'!$A:$J,7,1),VLOOKUP(D3292,'FIN CAL LOOKUP'!$A:$J,7,1))),"Not Applicable")</f>
        <v>JAN, FY23</v>
      </c>
      <c r="N3292" s="8" t="str">
        <f>IFERROR(IF(I3292="Booked",VLOOKUP(K3292,'FIN CAL LOOKUP'!$A:$J,10,1),IF(I3292="Complete",VLOOKUP(J3292,'FIN CAL LOOKUP'!$A:$J,10,1),VLOOKUP(D3292,'FIN CAL LOOKUP'!$A:$J,10,1))),"Not Applicable")</f>
        <v>Q3, FY23</v>
      </c>
    </row>
    <row r="3293" spans="1:14" x14ac:dyDescent="0.25">
      <c r="A3293" t="s">
        <v>12</v>
      </c>
      <c r="B3293" t="s">
        <v>150</v>
      </c>
      <c r="C3293" t="s">
        <v>151</v>
      </c>
      <c r="D3293" s="3">
        <v>44396</v>
      </c>
      <c r="E3293" t="s">
        <v>809</v>
      </c>
      <c r="F3293" t="s">
        <v>810</v>
      </c>
      <c r="G3293" t="s">
        <v>811</v>
      </c>
      <c r="H3293" t="s">
        <v>1366</v>
      </c>
      <c r="I3293" t="s">
        <v>5</v>
      </c>
      <c r="J3293" s="3"/>
      <c r="K3293" s="3">
        <v>45351</v>
      </c>
      <c r="M3293" s="8" t="str">
        <f>IFERROR(IF(I3293="Booked",VLOOKUP(K3293,'FIN CAL LOOKUP'!$A:$J,7,1),IF(I3293="Complete",VLOOKUP(J3293,'FIN CAL LOOKUP'!$A:$J,7,1),VLOOKUP(D3293,'FIN CAL LOOKUP'!$A:$J,7,1))),"Not Applicable")</f>
        <v>MAR, FY24</v>
      </c>
      <c r="N3293" s="8" t="str">
        <f>IFERROR(IF(I3293="Booked",VLOOKUP(K3293,'FIN CAL LOOKUP'!$A:$J,10,1),IF(I3293="Complete",VLOOKUP(J3293,'FIN CAL LOOKUP'!$A:$J,10,1),VLOOKUP(D3293,'FIN CAL LOOKUP'!$A:$J,10,1))),"Not Applicable")</f>
        <v>Q3, FY24</v>
      </c>
    </row>
    <row r="3294" spans="1:14" x14ac:dyDescent="0.25">
      <c r="A3294" t="s">
        <v>12</v>
      </c>
      <c r="B3294" t="s">
        <v>150</v>
      </c>
      <c r="C3294" t="s">
        <v>151</v>
      </c>
      <c r="D3294" s="3">
        <v>44396</v>
      </c>
      <c r="E3294" t="s">
        <v>809</v>
      </c>
      <c r="F3294" t="s">
        <v>810</v>
      </c>
      <c r="G3294" t="s">
        <v>811</v>
      </c>
      <c r="H3294" t="s">
        <v>1367</v>
      </c>
      <c r="I3294" t="s">
        <v>5</v>
      </c>
      <c r="J3294" s="3"/>
      <c r="K3294" s="3">
        <v>45351</v>
      </c>
      <c r="M3294" s="8" t="str">
        <f>IFERROR(IF(I3294="Booked",VLOOKUP(K3294,'FIN CAL LOOKUP'!$A:$J,7,1),IF(I3294="Complete",VLOOKUP(J3294,'FIN CAL LOOKUP'!$A:$J,7,1),VLOOKUP(D3294,'FIN CAL LOOKUP'!$A:$J,7,1))),"Not Applicable")</f>
        <v>MAR, FY24</v>
      </c>
      <c r="N3294" s="8" t="str">
        <f>IFERROR(IF(I3294="Booked",VLOOKUP(K3294,'FIN CAL LOOKUP'!$A:$J,10,1),IF(I3294="Complete",VLOOKUP(J3294,'FIN CAL LOOKUP'!$A:$J,10,1),VLOOKUP(D3294,'FIN CAL LOOKUP'!$A:$J,10,1))),"Not Applicable")</f>
        <v>Q3, FY24</v>
      </c>
    </row>
    <row r="3295" spans="1:14" x14ac:dyDescent="0.25">
      <c r="A3295" t="s">
        <v>12</v>
      </c>
      <c r="B3295" t="s">
        <v>150</v>
      </c>
      <c r="C3295" t="s">
        <v>151</v>
      </c>
      <c r="D3295" s="3">
        <v>44396</v>
      </c>
      <c r="E3295" t="s">
        <v>809</v>
      </c>
      <c r="F3295" t="s">
        <v>810</v>
      </c>
      <c r="G3295" t="s">
        <v>811</v>
      </c>
      <c r="H3295" t="s">
        <v>1368</v>
      </c>
      <c r="I3295" t="s">
        <v>5</v>
      </c>
      <c r="J3295" s="3"/>
      <c r="K3295" s="3">
        <v>45351</v>
      </c>
      <c r="M3295" s="8" t="str">
        <f>IFERROR(IF(I3295="Booked",VLOOKUP(K3295,'FIN CAL LOOKUP'!$A:$J,7,1),IF(I3295="Complete",VLOOKUP(J3295,'FIN CAL LOOKUP'!$A:$J,7,1),VLOOKUP(D3295,'FIN CAL LOOKUP'!$A:$J,7,1))),"Not Applicable")</f>
        <v>MAR, FY24</v>
      </c>
      <c r="N3295" s="8" t="str">
        <f>IFERROR(IF(I3295="Booked",VLOOKUP(K3295,'FIN CAL LOOKUP'!$A:$J,10,1),IF(I3295="Complete",VLOOKUP(J3295,'FIN CAL LOOKUP'!$A:$J,10,1),VLOOKUP(D3295,'FIN CAL LOOKUP'!$A:$J,10,1))),"Not Applicable")</f>
        <v>Q3, FY24</v>
      </c>
    </row>
    <row r="3296" spans="1:14" x14ac:dyDescent="0.25">
      <c r="A3296" t="s">
        <v>12</v>
      </c>
      <c r="B3296" t="s">
        <v>150</v>
      </c>
      <c r="C3296" t="s">
        <v>151</v>
      </c>
      <c r="D3296" s="3">
        <v>44396</v>
      </c>
      <c r="E3296" t="s">
        <v>809</v>
      </c>
      <c r="F3296" t="s">
        <v>810</v>
      </c>
      <c r="G3296" t="s">
        <v>811</v>
      </c>
      <c r="H3296" t="s">
        <v>1369</v>
      </c>
      <c r="I3296" t="s">
        <v>5</v>
      </c>
      <c r="J3296" s="3"/>
      <c r="K3296" s="3">
        <v>45351</v>
      </c>
      <c r="M3296" s="8" t="str">
        <f>IFERROR(IF(I3296="Booked",VLOOKUP(K3296,'FIN CAL LOOKUP'!$A:$J,7,1),IF(I3296="Complete",VLOOKUP(J3296,'FIN CAL LOOKUP'!$A:$J,7,1),VLOOKUP(D3296,'FIN CAL LOOKUP'!$A:$J,7,1))),"Not Applicable")</f>
        <v>MAR, FY24</v>
      </c>
      <c r="N3296" s="8" t="str">
        <f>IFERROR(IF(I3296="Booked",VLOOKUP(K3296,'FIN CAL LOOKUP'!$A:$J,10,1),IF(I3296="Complete",VLOOKUP(J3296,'FIN CAL LOOKUP'!$A:$J,10,1),VLOOKUP(D3296,'FIN CAL LOOKUP'!$A:$J,10,1))),"Not Applicable")</f>
        <v>Q3, FY24</v>
      </c>
    </row>
    <row r="3297" spans="1:14" x14ac:dyDescent="0.25">
      <c r="A3297" t="s">
        <v>12</v>
      </c>
      <c r="B3297" t="s">
        <v>150</v>
      </c>
      <c r="C3297" t="s">
        <v>151</v>
      </c>
      <c r="D3297" s="3">
        <v>44396</v>
      </c>
      <c r="E3297" t="s">
        <v>809</v>
      </c>
      <c r="F3297" t="s">
        <v>810</v>
      </c>
      <c r="G3297" t="s">
        <v>811</v>
      </c>
      <c r="H3297" t="s">
        <v>1370</v>
      </c>
      <c r="I3297" t="s">
        <v>5</v>
      </c>
      <c r="J3297" s="3"/>
      <c r="K3297" s="3">
        <v>45351</v>
      </c>
      <c r="M3297" s="8" t="str">
        <f>IFERROR(IF(I3297="Booked",VLOOKUP(K3297,'FIN CAL LOOKUP'!$A:$J,7,1),IF(I3297="Complete",VLOOKUP(J3297,'FIN CAL LOOKUP'!$A:$J,7,1),VLOOKUP(D3297,'FIN CAL LOOKUP'!$A:$J,7,1))),"Not Applicable")</f>
        <v>MAR, FY24</v>
      </c>
      <c r="N3297" s="8" t="str">
        <f>IFERROR(IF(I3297="Booked",VLOOKUP(K3297,'FIN CAL LOOKUP'!$A:$J,10,1),IF(I3297="Complete",VLOOKUP(J3297,'FIN CAL LOOKUP'!$A:$J,10,1),VLOOKUP(D3297,'FIN CAL LOOKUP'!$A:$J,10,1))),"Not Applicable")</f>
        <v>Q3, FY24</v>
      </c>
    </row>
    <row r="3298" spans="1:14" x14ac:dyDescent="0.25">
      <c r="A3298" t="s">
        <v>12</v>
      </c>
      <c r="B3298" t="s">
        <v>150</v>
      </c>
      <c r="C3298" t="s">
        <v>151</v>
      </c>
      <c r="D3298" s="3">
        <v>44396</v>
      </c>
      <c r="E3298" t="s">
        <v>809</v>
      </c>
      <c r="F3298" t="s">
        <v>810</v>
      </c>
      <c r="G3298" t="s">
        <v>811</v>
      </c>
      <c r="H3298" t="s">
        <v>8</v>
      </c>
      <c r="I3298" t="s">
        <v>17</v>
      </c>
      <c r="J3298" s="3">
        <v>44697</v>
      </c>
      <c r="K3298" s="3">
        <v>44635</v>
      </c>
      <c r="M3298" s="8" t="str">
        <f>IFERROR(IF(I3298="Booked",VLOOKUP(K3298,'FIN CAL LOOKUP'!$A:$J,7,1),IF(I3298="Complete",VLOOKUP(J3298,'FIN CAL LOOKUP'!$A:$J,7,1),VLOOKUP(D3298,'FIN CAL LOOKUP'!$A:$J,7,1))),"Not Applicable")</f>
        <v>MAY, FY22</v>
      </c>
      <c r="N3298" s="8" t="str">
        <f>IFERROR(IF(I3298="Booked",VLOOKUP(K3298,'FIN CAL LOOKUP'!$A:$J,10,1),IF(I3298="Complete",VLOOKUP(J3298,'FIN CAL LOOKUP'!$A:$J,10,1),VLOOKUP(D3298,'FIN CAL LOOKUP'!$A:$J,10,1))),"Not Applicable")</f>
        <v>Q4, FY22</v>
      </c>
    </row>
    <row r="3299" spans="1:14" x14ac:dyDescent="0.25">
      <c r="A3299" t="s">
        <v>12</v>
      </c>
      <c r="B3299" t="s">
        <v>150</v>
      </c>
      <c r="C3299" t="s">
        <v>151</v>
      </c>
      <c r="D3299" s="3">
        <v>44396</v>
      </c>
      <c r="E3299" t="s">
        <v>809</v>
      </c>
      <c r="F3299" t="s">
        <v>810</v>
      </c>
      <c r="G3299" t="s">
        <v>811</v>
      </c>
      <c r="H3299" t="s">
        <v>9</v>
      </c>
      <c r="I3299" t="s">
        <v>17</v>
      </c>
      <c r="J3299" s="3">
        <v>44935</v>
      </c>
      <c r="K3299" s="3">
        <v>44862</v>
      </c>
      <c r="M3299" s="8" t="str">
        <f>IFERROR(IF(I3299="Booked",VLOOKUP(K3299,'FIN CAL LOOKUP'!$A:$J,7,1),IF(I3299="Complete",VLOOKUP(J3299,'FIN CAL LOOKUP'!$A:$J,7,1),VLOOKUP(D3299,'FIN CAL LOOKUP'!$A:$J,7,1))),"Not Applicable")</f>
        <v>JAN, FY23</v>
      </c>
      <c r="N3299" s="8" t="str">
        <f>IFERROR(IF(I3299="Booked",VLOOKUP(K3299,'FIN CAL LOOKUP'!$A:$J,10,1),IF(I3299="Complete",VLOOKUP(J3299,'FIN CAL LOOKUP'!$A:$J,10,1),VLOOKUP(D3299,'FIN CAL LOOKUP'!$A:$J,10,1))),"Not Applicable")</f>
        <v>Q3, FY23</v>
      </c>
    </row>
    <row r="3300" spans="1:14" x14ac:dyDescent="0.25">
      <c r="A3300" t="s">
        <v>12</v>
      </c>
      <c r="B3300" t="s">
        <v>150</v>
      </c>
      <c r="C3300" t="s">
        <v>151</v>
      </c>
      <c r="D3300" s="3">
        <v>44396</v>
      </c>
      <c r="E3300" t="s">
        <v>809</v>
      </c>
      <c r="F3300" t="s">
        <v>810</v>
      </c>
      <c r="G3300" t="s">
        <v>811</v>
      </c>
      <c r="H3300" t="s">
        <v>9</v>
      </c>
      <c r="I3300" t="s">
        <v>17</v>
      </c>
      <c r="J3300" s="3">
        <v>45112</v>
      </c>
      <c r="K3300" s="3">
        <v>44946</v>
      </c>
      <c r="M3300" s="8" t="str">
        <f>IFERROR(IF(I3300="Booked",VLOOKUP(K3300,'FIN CAL LOOKUP'!$A:$J,7,1),IF(I3300="Complete",VLOOKUP(J3300,'FIN CAL LOOKUP'!$A:$J,7,1),VLOOKUP(D3300,'FIN CAL LOOKUP'!$A:$J,7,1))),"Not Applicable")</f>
        <v>JUL, FY24</v>
      </c>
      <c r="N3300" s="8" t="str">
        <f>IFERROR(IF(I3300="Booked",VLOOKUP(K3300,'FIN CAL LOOKUP'!$A:$J,10,1),IF(I3300="Complete",VLOOKUP(J3300,'FIN CAL LOOKUP'!$A:$J,10,1),VLOOKUP(D3300,'FIN CAL LOOKUP'!$A:$J,10,1))),"Not Applicable")</f>
        <v>Q1, FY24</v>
      </c>
    </row>
    <row r="3301" spans="1:14" x14ac:dyDescent="0.25">
      <c r="A3301" t="s">
        <v>12</v>
      </c>
      <c r="B3301" t="s">
        <v>150</v>
      </c>
      <c r="C3301" t="s">
        <v>151</v>
      </c>
      <c r="D3301" s="3">
        <v>44396</v>
      </c>
      <c r="E3301" t="s">
        <v>809</v>
      </c>
      <c r="F3301" t="s">
        <v>810</v>
      </c>
      <c r="G3301" t="s">
        <v>811</v>
      </c>
      <c r="H3301" t="s">
        <v>10</v>
      </c>
      <c r="I3301" t="s">
        <v>17</v>
      </c>
      <c r="J3301" s="3">
        <v>44896</v>
      </c>
      <c r="K3301" s="3">
        <v>44862</v>
      </c>
      <c r="M3301" s="8" t="str">
        <f>IFERROR(IF(I3301="Booked",VLOOKUP(K3301,'FIN CAL LOOKUP'!$A:$J,7,1),IF(I3301="Complete",VLOOKUP(J3301,'FIN CAL LOOKUP'!$A:$J,7,1),VLOOKUP(D3301,'FIN CAL LOOKUP'!$A:$J,7,1))),"Not Applicable")</f>
        <v>DEC, FY23</v>
      </c>
      <c r="N3301" s="8" t="str">
        <f>IFERROR(IF(I3301="Booked",VLOOKUP(K3301,'FIN CAL LOOKUP'!$A:$J,10,1),IF(I3301="Complete",VLOOKUP(J3301,'FIN CAL LOOKUP'!$A:$J,10,1),VLOOKUP(D3301,'FIN CAL LOOKUP'!$A:$J,10,1))),"Not Applicable")</f>
        <v>Q2, FY23</v>
      </c>
    </row>
    <row r="3302" spans="1:14" x14ac:dyDescent="0.25">
      <c r="A3302" t="s">
        <v>12</v>
      </c>
      <c r="B3302" t="s">
        <v>150</v>
      </c>
      <c r="C3302" t="s">
        <v>151</v>
      </c>
      <c r="D3302" s="3">
        <v>44396</v>
      </c>
      <c r="E3302" t="s">
        <v>809</v>
      </c>
      <c r="F3302" t="s">
        <v>810</v>
      </c>
      <c r="G3302" t="s">
        <v>811</v>
      </c>
      <c r="H3302" t="s">
        <v>11</v>
      </c>
      <c r="I3302" t="s">
        <v>17</v>
      </c>
      <c r="J3302" s="3">
        <v>44460</v>
      </c>
      <c r="K3302" s="3">
        <v>44382</v>
      </c>
      <c r="M3302" s="8" t="str">
        <f>IFERROR(IF(I3302="Booked",VLOOKUP(K3302,'FIN CAL LOOKUP'!$A:$J,7,1),IF(I3302="Complete",VLOOKUP(J3302,'FIN CAL LOOKUP'!$A:$J,7,1),VLOOKUP(D3302,'FIN CAL LOOKUP'!$A:$J,7,1))),"Not Applicable")</f>
        <v>SEP, FY22</v>
      </c>
      <c r="N3302" s="8" t="str">
        <f>IFERROR(IF(I3302="Booked",VLOOKUP(K3302,'FIN CAL LOOKUP'!$A:$J,10,1),IF(I3302="Complete",VLOOKUP(J3302,'FIN CAL LOOKUP'!$A:$J,10,1),VLOOKUP(D3302,'FIN CAL LOOKUP'!$A:$J,10,1))),"Not Applicable")</f>
        <v>Q1, FY22</v>
      </c>
    </row>
    <row r="3303" spans="1:14" x14ac:dyDescent="0.25">
      <c r="A3303" t="s">
        <v>46</v>
      </c>
      <c r="B3303" t="s">
        <v>505</v>
      </c>
      <c r="C3303" t="s">
        <v>47</v>
      </c>
      <c r="D3303" s="3">
        <v>44389</v>
      </c>
      <c r="E3303" t="s">
        <v>812</v>
      </c>
      <c r="F3303" t="s">
        <v>813</v>
      </c>
      <c r="G3303" t="s">
        <v>185</v>
      </c>
      <c r="H3303" t="s">
        <v>192</v>
      </c>
      <c r="I3303" t="s">
        <v>17</v>
      </c>
      <c r="J3303" s="3">
        <v>44889</v>
      </c>
      <c r="K3303" s="3">
        <v>44837</v>
      </c>
      <c r="M3303" s="8" t="str">
        <f>IFERROR(IF(I3303="Booked",VLOOKUP(K3303,'FIN CAL LOOKUP'!$A:$J,7,1),IF(I3303="Complete",VLOOKUP(J3303,'FIN CAL LOOKUP'!$A:$J,7,1),VLOOKUP(D3303,'FIN CAL LOOKUP'!$A:$J,7,1))),"Not Applicable")</f>
        <v>NOV, FY23</v>
      </c>
      <c r="N3303" s="8" t="str">
        <f>IFERROR(IF(I3303="Booked",VLOOKUP(K3303,'FIN CAL LOOKUP'!$A:$J,10,1),IF(I3303="Complete",VLOOKUP(J3303,'FIN CAL LOOKUP'!$A:$J,10,1),VLOOKUP(D3303,'FIN CAL LOOKUP'!$A:$J,10,1))),"Not Applicable")</f>
        <v>Q2, FY23</v>
      </c>
    </row>
    <row r="3304" spans="1:14" x14ac:dyDescent="0.25">
      <c r="A3304" t="s">
        <v>46</v>
      </c>
      <c r="B3304" t="s">
        <v>505</v>
      </c>
      <c r="C3304" t="s">
        <v>47</v>
      </c>
      <c r="D3304" s="3">
        <v>44389</v>
      </c>
      <c r="E3304" t="s">
        <v>812</v>
      </c>
      <c r="F3304" t="s">
        <v>813</v>
      </c>
      <c r="G3304" t="s">
        <v>185</v>
      </c>
      <c r="H3304" t="s">
        <v>4</v>
      </c>
      <c r="I3304" t="s">
        <v>17</v>
      </c>
      <c r="J3304" s="3">
        <v>44901</v>
      </c>
      <c r="K3304" s="3">
        <v>44819</v>
      </c>
      <c r="M3304" s="8" t="str">
        <f>IFERROR(IF(I3304="Booked",VLOOKUP(K3304,'FIN CAL LOOKUP'!$A:$J,7,1),IF(I3304="Complete",VLOOKUP(J3304,'FIN CAL LOOKUP'!$A:$J,7,1),VLOOKUP(D3304,'FIN CAL LOOKUP'!$A:$J,7,1))),"Not Applicable")</f>
        <v>DEC, FY23</v>
      </c>
      <c r="N3304" s="8" t="str">
        <f>IFERROR(IF(I3304="Booked",VLOOKUP(K3304,'FIN CAL LOOKUP'!$A:$J,10,1),IF(I3304="Complete",VLOOKUP(J3304,'FIN CAL LOOKUP'!$A:$J,10,1),VLOOKUP(D3304,'FIN CAL LOOKUP'!$A:$J,10,1))),"Not Applicable")</f>
        <v>Q2, FY23</v>
      </c>
    </row>
    <row r="3305" spans="1:14" x14ac:dyDescent="0.25">
      <c r="A3305" t="s">
        <v>46</v>
      </c>
      <c r="B3305" t="s">
        <v>505</v>
      </c>
      <c r="C3305" t="s">
        <v>47</v>
      </c>
      <c r="D3305" s="3">
        <v>44389</v>
      </c>
      <c r="E3305" t="s">
        <v>812</v>
      </c>
      <c r="F3305" t="s">
        <v>813</v>
      </c>
      <c r="G3305" t="s">
        <v>185</v>
      </c>
      <c r="H3305" t="s">
        <v>7</v>
      </c>
      <c r="I3305" t="s">
        <v>17</v>
      </c>
      <c r="J3305" s="3">
        <v>44901</v>
      </c>
      <c r="K3305" s="3">
        <v>44819</v>
      </c>
      <c r="M3305" s="8" t="str">
        <f>IFERROR(IF(I3305="Booked",VLOOKUP(K3305,'FIN CAL LOOKUP'!$A:$J,7,1),IF(I3305="Complete",VLOOKUP(J3305,'FIN CAL LOOKUP'!$A:$J,7,1),VLOOKUP(D3305,'FIN CAL LOOKUP'!$A:$J,7,1))),"Not Applicable")</f>
        <v>DEC, FY23</v>
      </c>
      <c r="N3305" s="8" t="str">
        <f>IFERROR(IF(I3305="Booked",VLOOKUP(K3305,'FIN CAL LOOKUP'!$A:$J,10,1),IF(I3305="Complete",VLOOKUP(J3305,'FIN CAL LOOKUP'!$A:$J,10,1),VLOOKUP(D3305,'FIN CAL LOOKUP'!$A:$J,10,1))),"Not Applicable")</f>
        <v>Q2, FY23</v>
      </c>
    </row>
    <row r="3306" spans="1:14" x14ac:dyDescent="0.25">
      <c r="A3306" t="s">
        <v>46</v>
      </c>
      <c r="B3306" t="s">
        <v>505</v>
      </c>
      <c r="C3306" t="s">
        <v>47</v>
      </c>
      <c r="D3306" s="3">
        <v>44389</v>
      </c>
      <c r="E3306" t="s">
        <v>812</v>
      </c>
      <c r="F3306" t="s">
        <v>813</v>
      </c>
      <c r="G3306" t="s">
        <v>185</v>
      </c>
      <c r="H3306" t="s">
        <v>1366</v>
      </c>
      <c r="I3306" t="s">
        <v>17</v>
      </c>
      <c r="J3306" s="3">
        <v>45364</v>
      </c>
      <c r="K3306" s="3">
        <v>45351</v>
      </c>
      <c r="M3306" s="8" t="str">
        <f>IFERROR(IF(I3306="Booked",VLOOKUP(K3306,'FIN CAL LOOKUP'!$A:$J,7,1),IF(I3306="Complete",VLOOKUP(J3306,'FIN CAL LOOKUP'!$A:$J,7,1),VLOOKUP(D3306,'FIN CAL LOOKUP'!$A:$J,7,1))),"Not Applicable")</f>
        <v>MAR, FY24</v>
      </c>
      <c r="N3306" s="8" t="str">
        <f>IFERROR(IF(I3306="Booked",VLOOKUP(K3306,'FIN CAL LOOKUP'!$A:$J,10,1),IF(I3306="Complete",VLOOKUP(J3306,'FIN CAL LOOKUP'!$A:$J,10,1),VLOOKUP(D3306,'FIN CAL LOOKUP'!$A:$J,10,1))),"Not Applicable")</f>
        <v>Q3, FY24</v>
      </c>
    </row>
    <row r="3307" spans="1:14" x14ac:dyDescent="0.25">
      <c r="A3307" t="s">
        <v>46</v>
      </c>
      <c r="B3307" t="s">
        <v>505</v>
      </c>
      <c r="C3307" t="s">
        <v>47</v>
      </c>
      <c r="D3307" s="3">
        <v>44389</v>
      </c>
      <c r="E3307" t="s">
        <v>812</v>
      </c>
      <c r="F3307" t="s">
        <v>813</v>
      </c>
      <c r="G3307" t="s">
        <v>185</v>
      </c>
      <c r="H3307" t="s">
        <v>1367</v>
      </c>
      <c r="I3307" t="s">
        <v>17</v>
      </c>
      <c r="J3307" s="3">
        <v>45364</v>
      </c>
      <c r="K3307" s="3">
        <v>45152</v>
      </c>
      <c r="M3307" s="8" t="str">
        <f>IFERROR(IF(I3307="Booked",VLOOKUP(K3307,'FIN CAL LOOKUP'!$A:$J,7,1),IF(I3307="Complete",VLOOKUP(J3307,'FIN CAL LOOKUP'!$A:$J,7,1),VLOOKUP(D3307,'FIN CAL LOOKUP'!$A:$J,7,1))),"Not Applicable")</f>
        <v>MAR, FY24</v>
      </c>
      <c r="N3307" s="8" t="str">
        <f>IFERROR(IF(I3307="Booked",VLOOKUP(K3307,'FIN CAL LOOKUP'!$A:$J,10,1),IF(I3307="Complete",VLOOKUP(J3307,'FIN CAL LOOKUP'!$A:$J,10,1),VLOOKUP(D3307,'FIN CAL LOOKUP'!$A:$J,10,1))),"Not Applicable")</f>
        <v>Q3, FY24</v>
      </c>
    </row>
    <row r="3308" spans="1:14" x14ac:dyDescent="0.25">
      <c r="A3308" t="s">
        <v>46</v>
      </c>
      <c r="B3308" t="s">
        <v>505</v>
      </c>
      <c r="C3308" t="s">
        <v>47</v>
      </c>
      <c r="D3308" s="3">
        <v>44389</v>
      </c>
      <c r="E3308" t="s">
        <v>812</v>
      </c>
      <c r="F3308" t="s">
        <v>813</v>
      </c>
      <c r="G3308" t="s">
        <v>185</v>
      </c>
      <c r="H3308" t="s">
        <v>1367</v>
      </c>
      <c r="I3308" t="s">
        <v>17</v>
      </c>
      <c r="J3308" s="3">
        <v>45729</v>
      </c>
      <c r="K3308" s="3">
        <v>45729</v>
      </c>
      <c r="M3308" s="8" t="str">
        <f>IFERROR(IF(I3308="Booked",VLOOKUP(K3308,'FIN CAL LOOKUP'!$A:$J,7,1),IF(I3308="Complete",VLOOKUP(J3308,'FIN CAL LOOKUP'!$A:$J,7,1),VLOOKUP(D3308,'FIN CAL LOOKUP'!$A:$J,7,1))),"Not Applicable")</f>
        <v>MAR, FY25</v>
      </c>
      <c r="N3308" s="8" t="str">
        <f>IFERROR(IF(I3308="Booked",VLOOKUP(K3308,'FIN CAL LOOKUP'!$A:$J,10,1),IF(I3308="Complete",VLOOKUP(J3308,'FIN CAL LOOKUP'!$A:$J,10,1),VLOOKUP(D3308,'FIN CAL LOOKUP'!$A:$J,10,1))),"Not Applicable")</f>
        <v>Q3, FY25</v>
      </c>
    </row>
    <row r="3309" spans="1:14" x14ac:dyDescent="0.25">
      <c r="A3309" t="s">
        <v>46</v>
      </c>
      <c r="B3309" t="s">
        <v>505</v>
      </c>
      <c r="C3309" t="s">
        <v>47</v>
      </c>
      <c r="D3309" s="3">
        <v>44389</v>
      </c>
      <c r="E3309" t="s">
        <v>812</v>
      </c>
      <c r="F3309" t="s">
        <v>813</v>
      </c>
      <c r="G3309" t="s">
        <v>185</v>
      </c>
      <c r="H3309" t="s">
        <v>1368</v>
      </c>
      <c r="I3309" t="s">
        <v>17</v>
      </c>
      <c r="J3309" s="3">
        <v>45364</v>
      </c>
      <c r="K3309" s="3">
        <v>45351</v>
      </c>
      <c r="M3309" s="8" t="str">
        <f>IFERROR(IF(I3309="Booked",VLOOKUP(K3309,'FIN CAL LOOKUP'!$A:$J,7,1),IF(I3309="Complete",VLOOKUP(J3309,'FIN CAL LOOKUP'!$A:$J,7,1),VLOOKUP(D3309,'FIN CAL LOOKUP'!$A:$J,7,1))),"Not Applicable")</f>
        <v>MAR, FY24</v>
      </c>
      <c r="N3309" s="8" t="str">
        <f>IFERROR(IF(I3309="Booked",VLOOKUP(K3309,'FIN CAL LOOKUP'!$A:$J,10,1),IF(I3309="Complete",VLOOKUP(J3309,'FIN CAL LOOKUP'!$A:$J,10,1),VLOOKUP(D3309,'FIN CAL LOOKUP'!$A:$J,10,1))),"Not Applicable")</f>
        <v>Q3, FY24</v>
      </c>
    </row>
    <row r="3310" spans="1:14" x14ac:dyDescent="0.25">
      <c r="A3310" t="s">
        <v>46</v>
      </c>
      <c r="B3310" t="s">
        <v>505</v>
      </c>
      <c r="C3310" t="s">
        <v>47</v>
      </c>
      <c r="D3310" s="3">
        <v>44389</v>
      </c>
      <c r="E3310" t="s">
        <v>812</v>
      </c>
      <c r="F3310" t="s">
        <v>813</v>
      </c>
      <c r="G3310" t="s">
        <v>185</v>
      </c>
      <c r="H3310" t="s">
        <v>1369</v>
      </c>
      <c r="I3310" t="s">
        <v>17</v>
      </c>
      <c r="J3310" s="3">
        <v>45364</v>
      </c>
      <c r="K3310" s="3">
        <v>45152</v>
      </c>
      <c r="M3310" s="8" t="str">
        <f>IFERROR(IF(I3310="Booked",VLOOKUP(K3310,'FIN CAL LOOKUP'!$A:$J,7,1),IF(I3310="Complete",VLOOKUP(J3310,'FIN CAL LOOKUP'!$A:$J,7,1),VLOOKUP(D3310,'FIN CAL LOOKUP'!$A:$J,7,1))),"Not Applicable")</f>
        <v>MAR, FY24</v>
      </c>
      <c r="N3310" s="8" t="str">
        <f>IFERROR(IF(I3310="Booked",VLOOKUP(K3310,'FIN CAL LOOKUP'!$A:$J,10,1),IF(I3310="Complete",VLOOKUP(J3310,'FIN CAL LOOKUP'!$A:$J,10,1),VLOOKUP(D3310,'FIN CAL LOOKUP'!$A:$J,10,1))),"Not Applicable")</f>
        <v>Q3, FY24</v>
      </c>
    </row>
    <row r="3311" spans="1:14" x14ac:dyDescent="0.25">
      <c r="A3311" t="s">
        <v>46</v>
      </c>
      <c r="B3311" t="s">
        <v>505</v>
      </c>
      <c r="C3311" t="s">
        <v>47</v>
      </c>
      <c r="D3311" s="3">
        <v>44389</v>
      </c>
      <c r="E3311" t="s">
        <v>812</v>
      </c>
      <c r="F3311" t="s">
        <v>813</v>
      </c>
      <c r="G3311" t="s">
        <v>185</v>
      </c>
      <c r="H3311" t="s">
        <v>1370</v>
      </c>
      <c r="I3311" t="s">
        <v>17</v>
      </c>
      <c r="J3311" s="3">
        <v>45364</v>
      </c>
      <c r="K3311" s="3">
        <v>45351</v>
      </c>
      <c r="M3311" s="8" t="str">
        <f>IFERROR(IF(I3311="Booked",VLOOKUP(K3311,'FIN CAL LOOKUP'!$A:$J,7,1),IF(I3311="Complete",VLOOKUP(J3311,'FIN CAL LOOKUP'!$A:$J,7,1),VLOOKUP(D3311,'FIN CAL LOOKUP'!$A:$J,7,1))),"Not Applicable")</f>
        <v>MAR, FY24</v>
      </c>
      <c r="N3311" s="8" t="str">
        <f>IFERROR(IF(I3311="Booked",VLOOKUP(K3311,'FIN CAL LOOKUP'!$A:$J,10,1),IF(I3311="Complete",VLOOKUP(J3311,'FIN CAL LOOKUP'!$A:$J,10,1),VLOOKUP(D3311,'FIN CAL LOOKUP'!$A:$J,10,1))),"Not Applicable")</f>
        <v>Q3, FY24</v>
      </c>
    </row>
    <row r="3312" spans="1:14" x14ac:dyDescent="0.25">
      <c r="A3312" t="s">
        <v>46</v>
      </c>
      <c r="B3312" t="s">
        <v>505</v>
      </c>
      <c r="C3312" t="s">
        <v>47</v>
      </c>
      <c r="D3312" s="3">
        <v>44389</v>
      </c>
      <c r="E3312" t="s">
        <v>812</v>
      </c>
      <c r="F3312" t="s">
        <v>813</v>
      </c>
      <c r="G3312" t="s">
        <v>185</v>
      </c>
      <c r="H3312" t="s">
        <v>8</v>
      </c>
      <c r="I3312" t="s">
        <v>17</v>
      </c>
      <c r="J3312" s="3">
        <v>44642</v>
      </c>
      <c r="K3312" s="3">
        <v>44635</v>
      </c>
      <c r="M3312" s="8" t="str">
        <f>IFERROR(IF(I3312="Booked",VLOOKUP(K3312,'FIN CAL LOOKUP'!$A:$J,7,1),IF(I3312="Complete",VLOOKUP(J3312,'FIN CAL LOOKUP'!$A:$J,7,1),VLOOKUP(D3312,'FIN CAL LOOKUP'!$A:$J,7,1))),"Not Applicable")</f>
        <v>MAR, FY22</v>
      </c>
      <c r="N3312" s="8" t="str">
        <f>IFERROR(IF(I3312="Booked",VLOOKUP(K3312,'FIN CAL LOOKUP'!$A:$J,10,1),IF(I3312="Complete",VLOOKUP(J3312,'FIN CAL LOOKUP'!$A:$J,10,1),VLOOKUP(D3312,'FIN CAL LOOKUP'!$A:$J,10,1))),"Not Applicable")</f>
        <v>Q3, FY22</v>
      </c>
    </row>
    <row r="3313" spans="1:14" x14ac:dyDescent="0.25">
      <c r="A3313" t="s">
        <v>46</v>
      </c>
      <c r="B3313" t="s">
        <v>505</v>
      </c>
      <c r="C3313" t="s">
        <v>47</v>
      </c>
      <c r="D3313" s="3">
        <v>44389</v>
      </c>
      <c r="E3313" t="s">
        <v>812</v>
      </c>
      <c r="F3313" t="s">
        <v>813</v>
      </c>
      <c r="G3313" t="s">
        <v>185</v>
      </c>
      <c r="H3313" t="s">
        <v>8</v>
      </c>
      <c r="I3313" t="s">
        <v>17</v>
      </c>
      <c r="J3313" s="3">
        <v>44648</v>
      </c>
      <c r="K3313" s="3">
        <v>44648</v>
      </c>
      <c r="M3313" s="8" t="str">
        <f>IFERROR(IF(I3313="Booked",VLOOKUP(K3313,'FIN CAL LOOKUP'!$A:$J,7,1),IF(I3313="Complete",VLOOKUP(J3313,'FIN CAL LOOKUP'!$A:$J,7,1),VLOOKUP(D3313,'FIN CAL LOOKUP'!$A:$J,7,1))),"Not Applicable")</f>
        <v>APR, FY22</v>
      </c>
      <c r="N3313" s="8" t="str">
        <f>IFERROR(IF(I3313="Booked",VLOOKUP(K3313,'FIN CAL LOOKUP'!$A:$J,10,1),IF(I3313="Complete",VLOOKUP(J3313,'FIN CAL LOOKUP'!$A:$J,10,1),VLOOKUP(D3313,'FIN CAL LOOKUP'!$A:$J,10,1))),"Not Applicable")</f>
        <v>Q4, FY22</v>
      </c>
    </row>
    <row r="3314" spans="1:14" x14ac:dyDescent="0.25">
      <c r="A3314" t="s">
        <v>46</v>
      </c>
      <c r="B3314" t="s">
        <v>505</v>
      </c>
      <c r="C3314" t="s">
        <v>47</v>
      </c>
      <c r="D3314" s="3">
        <v>44389</v>
      </c>
      <c r="E3314" t="s">
        <v>812</v>
      </c>
      <c r="F3314" t="s">
        <v>813</v>
      </c>
      <c r="G3314" t="s">
        <v>185</v>
      </c>
      <c r="H3314" t="s">
        <v>8</v>
      </c>
      <c r="I3314" t="s">
        <v>17</v>
      </c>
      <c r="J3314" s="3">
        <v>44659</v>
      </c>
      <c r="K3314" s="3">
        <v>44649</v>
      </c>
      <c r="M3314" s="8" t="str">
        <f>IFERROR(IF(I3314="Booked",VLOOKUP(K3314,'FIN CAL LOOKUP'!$A:$J,7,1),IF(I3314="Complete",VLOOKUP(J3314,'FIN CAL LOOKUP'!$A:$J,7,1),VLOOKUP(D3314,'FIN CAL LOOKUP'!$A:$J,7,1))),"Not Applicable")</f>
        <v>APR, FY22</v>
      </c>
      <c r="N3314" s="8" t="str">
        <f>IFERROR(IF(I3314="Booked",VLOOKUP(K3314,'FIN CAL LOOKUP'!$A:$J,10,1),IF(I3314="Complete",VLOOKUP(J3314,'FIN CAL LOOKUP'!$A:$J,10,1),VLOOKUP(D3314,'FIN CAL LOOKUP'!$A:$J,10,1))),"Not Applicable")</f>
        <v>Q4, FY22</v>
      </c>
    </row>
    <row r="3315" spans="1:14" x14ac:dyDescent="0.25">
      <c r="A3315" t="s">
        <v>46</v>
      </c>
      <c r="B3315" t="s">
        <v>505</v>
      </c>
      <c r="C3315" t="s">
        <v>47</v>
      </c>
      <c r="D3315" s="3">
        <v>44389</v>
      </c>
      <c r="E3315" t="s">
        <v>812</v>
      </c>
      <c r="F3315" t="s">
        <v>813</v>
      </c>
      <c r="G3315" t="s">
        <v>185</v>
      </c>
      <c r="H3315" t="s">
        <v>9</v>
      </c>
      <c r="I3315" t="s">
        <v>17</v>
      </c>
      <c r="J3315" s="3">
        <v>44718</v>
      </c>
      <c r="K3315" s="3">
        <v>44718</v>
      </c>
      <c r="M3315" s="8" t="str">
        <f>IFERROR(IF(I3315="Booked",VLOOKUP(K3315,'FIN CAL LOOKUP'!$A:$J,7,1),IF(I3315="Complete",VLOOKUP(J3315,'FIN CAL LOOKUP'!$A:$J,7,1),VLOOKUP(D3315,'FIN CAL LOOKUP'!$A:$J,7,1))),"Not Applicable")</f>
        <v>JUN, FY22</v>
      </c>
      <c r="N3315" s="8" t="str">
        <f>IFERROR(IF(I3315="Booked",VLOOKUP(K3315,'FIN CAL LOOKUP'!$A:$J,10,1),IF(I3315="Complete",VLOOKUP(J3315,'FIN CAL LOOKUP'!$A:$J,10,1),VLOOKUP(D3315,'FIN CAL LOOKUP'!$A:$J,10,1))),"Not Applicable")</f>
        <v>Q4, FY22</v>
      </c>
    </row>
    <row r="3316" spans="1:14" x14ac:dyDescent="0.25">
      <c r="A3316" t="s">
        <v>46</v>
      </c>
      <c r="B3316" t="s">
        <v>505</v>
      </c>
      <c r="C3316" t="s">
        <v>47</v>
      </c>
      <c r="D3316" s="3">
        <v>44389</v>
      </c>
      <c r="E3316" t="s">
        <v>812</v>
      </c>
      <c r="F3316" t="s">
        <v>813</v>
      </c>
      <c r="G3316" t="s">
        <v>185</v>
      </c>
      <c r="H3316" t="s">
        <v>10</v>
      </c>
      <c r="I3316" t="s">
        <v>17</v>
      </c>
      <c r="J3316" s="3">
        <v>44418</v>
      </c>
      <c r="K3316" s="3">
        <v>44417</v>
      </c>
      <c r="M3316" s="8" t="str">
        <f>IFERROR(IF(I3316="Booked",VLOOKUP(K3316,'FIN CAL LOOKUP'!$A:$J,7,1),IF(I3316="Complete",VLOOKUP(J3316,'FIN CAL LOOKUP'!$A:$J,7,1),VLOOKUP(D3316,'FIN CAL LOOKUP'!$A:$J,7,1))),"Not Applicable")</f>
        <v>AUG, FY22</v>
      </c>
      <c r="N3316" s="8" t="str">
        <f>IFERROR(IF(I3316="Booked",VLOOKUP(K3316,'FIN CAL LOOKUP'!$A:$J,10,1),IF(I3316="Complete",VLOOKUP(J3316,'FIN CAL LOOKUP'!$A:$J,10,1),VLOOKUP(D3316,'FIN CAL LOOKUP'!$A:$J,10,1))),"Not Applicable")</f>
        <v>Q1, FY22</v>
      </c>
    </row>
    <row r="3317" spans="1:14" x14ac:dyDescent="0.25">
      <c r="A3317" t="s">
        <v>46</v>
      </c>
      <c r="B3317" t="s">
        <v>505</v>
      </c>
      <c r="C3317" t="s">
        <v>47</v>
      </c>
      <c r="D3317" s="3">
        <v>44389</v>
      </c>
      <c r="E3317" t="s">
        <v>812</v>
      </c>
      <c r="F3317" t="s">
        <v>813</v>
      </c>
      <c r="G3317" t="s">
        <v>185</v>
      </c>
      <c r="H3317" t="s">
        <v>10</v>
      </c>
      <c r="I3317" t="s">
        <v>17</v>
      </c>
      <c r="J3317" s="3">
        <v>44648</v>
      </c>
      <c r="K3317" s="3">
        <v>44642</v>
      </c>
      <c r="M3317" s="8" t="str">
        <f>IFERROR(IF(I3317="Booked",VLOOKUP(K3317,'FIN CAL LOOKUP'!$A:$J,7,1),IF(I3317="Complete",VLOOKUP(J3317,'FIN CAL LOOKUP'!$A:$J,7,1),VLOOKUP(D3317,'FIN CAL LOOKUP'!$A:$J,7,1))),"Not Applicable")</f>
        <v>APR, FY22</v>
      </c>
      <c r="N3317" s="8" t="str">
        <f>IFERROR(IF(I3317="Booked",VLOOKUP(K3317,'FIN CAL LOOKUP'!$A:$J,10,1),IF(I3317="Complete",VLOOKUP(J3317,'FIN CAL LOOKUP'!$A:$J,10,1),VLOOKUP(D3317,'FIN CAL LOOKUP'!$A:$J,10,1))),"Not Applicable")</f>
        <v>Q4, FY22</v>
      </c>
    </row>
    <row r="3318" spans="1:14" x14ac:dyDescent="0.25">
      <c r="A3318" t="s">
        <v>46</v>
      </c>
      <c r="B3318" t="s">
        <v>505</v>
      </c>
      <c r="C3318" t="s">
        <v>47</v>
      </c>
      <c r="D3318" s="3">
        <v>44389</v>
      </c>
      <c r="E3318" t="s">
        <v>812</v>
      </c>
      <c r="F3318" t="s">
        <v>813</v>
      </c>
      <c r="G3318" t="s">
        <v>185</v>
      </c>
      <c r="H3318" t="s">
        <v>11</v>
      </c>
      <c r="I3318" t="s">
        <v>17</v>
      </c>
      <c r="J3318" s="3">
        <v>44393</v>
      </c>
      <c r="K3318" s="3">
        <v>44366</v>
      </c>
      <c r="M3318" s="8" t="str">
        <f>IFERROR(IF(I3318="Booked",VLOOKUP(K3318,'FIN CAL LOOKUP'!$A:$J,7,1),IF(I3318="Complete",VLOOKUP(J3318,'FIN CAL LOOKUP'!$A:$J,7,1),VLOOKUP(D3318,'FIN CAL LOOKUP'!$A:$J,7,1))),"Not Applicable")</f>
        <v>JUL, FY22</v>
      </c>
      <c r="N3318" s="8" t="str">
        <f>IFERROR(IF(I3318="Booked",VLOOKUP(K3318,'FIN CAL LOOKUP'!$A:$J,10,1),IF(I3318="Complete",VLOOKUP(J3318,'FIN CAL LOOKUP'!$A:$J,10,1),VLOOKUP(D3318,'FIN CAL LOOKUP'!$A:$J,10,1))),"Not Applicable")</f>
        <v>Q1, FY22</v>
      </c>
    </row>
    <row r="3319" spans="1:14" x14ac:dyDescent="0.25">
      <c r="A3319" t="s">
        <v>46</v>
      </c>
      <c r="B3319" t="s">
        <v>505</v>
      </c>
      <c r="C3319" t="s">
        <v>47</v>
      </c>
      <c r="D3319" s="3">
        <v>44389</v>
      </c>
      <c r="E3319" t="s">
        <v>812</v>
      </c>
      <c r="F3319" t="s">
        <v>813</v>
      </c>
      <c r="G3319" t="s">
        <v>185</v>
      </c>
      <c r="H3319" t="s">
        <v>11</v>
      </c>
      <c r="I3319" t="s">
        <v>17</v>
      </c>
      <c r="J3319" s="3">
        <v>44648</v>
      </c>
      <c r="K3319" s="3">
        <v>44627</v>
      </c>
      <c r="M3319" s="8" t="str">
        <f>IFERROR(IF(I3319="Booked",VLOOKUP(K3319,'FIN CAL LOOKUP'!$A:$J,7,1),IF(I3319="Complete",VLOOKUP(J3319,'FIN CAL LOOKUP'!$A:$J,7,1),VLOOKUP(D3319,'FIN CAL LOOKUP'!$A:$J,7,1))),"Not Applicable")</f>
        <v>APR, FY22</v>
      </c>
      <c r="N3319" s="8" t="str">
        <f>IFERROR(IF(I3319="Booked",VLOOKUP(K3319,'FIN CAL LOOKUP'!$A:$J,10,1),IF(I3319="Complete",VLOOKUP(J3319,'FIN CAL LOOKUP'!$A:$J,10,1),VLOOKUP(D3319,'FIN CAL LOOKUP'!$A:$J,10,1))),"Not Applicable")</f>
        <v>Q4, FY22</v>
      </c>
    </row>
    <row r="3320" spans="1:14" x14ac:dyDescent="0.25">
      <c r="A3320" t="s">
        <v>30</v>
      </c>
      <c r="B3320" t="s">
        <v>156</v>
      </c>
      <c r="C3320" t="s">
        <v>32</v>
      </c>
      <c r="D3320" s="3">
        <v>44389</v>
      </c>
      <c r="E3320" t="s">
        <v>257</v>
      </c>
      <c r="F3320" t="s">
        <v>814</v>
      </c>
      <c r="G3320" t="s">
        <v>815</v>
      </c>
      <c r="H3320" t="s">
        <v>4</v>
      </c>
      <c r="I3320" t="s">
        <v>17</v>
      </c>
      <c r="J3320" s="3">
        <v>44833</v>
      </c>
      <c r="K3320" s="3">
        <v>44824</v>
      </c>
      <c r="M3320" s="8" t="str">
        <f>IFERROR(IF(I3320="Booked",VLOOKUP(K3320,'FIN CAL LOOKUP'!$A:$J,7,1),IF(I3320="Complete",VLOOKUP(J3320,'FIN CAL LOOKUP'!$A:$J,7,1),VLOOKUP(D3320,'FIN CAL LOOKUP'!$A:$J,7,1))),"Not Applicable")</f>
        <v>OCT, FY23</v>
      </c>
      <c r="N3320" s="8" t="str">
        <f>IFERROR(IF(I3320="Booked",VLOOKUP(K3320,'FIN CAL LOOKUP'!$A:$J,10,1),IF(I3320="Complete",VLOOKUP(J3320,'FIN CAL LOOKUP'!$A:$J,10,1),VLOOKUP(D3320,'FIN CAL LOOKUP'!$A:$J,10,1))),"Not Applicable")</f>
        <v>Q2, FY23</v>
      </c>
    </row>
    <row r="3321" spans="1:14" x14ac:dyDescent="0.25">
      <c r="A3321" t="s">
        <v>30</v>
      </c>
      <c r="B3321" t="s">
        <v>156</v>
      </c>
      <c r="C3321" t="s">
        <v>32</v>
      </c>
      <c r="D3321" s="3">
        <v>44389</v>
      </c>
      <c r="E3321" t="s">
        <v>257</v>
      </c>
      <c r="F3321" t="s">
        <v>814</v>
      </c>
      <c r="G3321" t="s">
        <v>815</v>
      </c>
      <c r="H3321" t="s">
        <v>7</v>
      </c>
      <c r="I3321" t="s">
        <v>17</v>
      </c>
      <c r="J3321" s="3">
        <v>44833</v>
      </c>
      <c r="K3321" s="3">
        <v>44824</v>
      </c>
      <c r="M3321" s="8" t="str">
        <f>IFERROR(IF(I3321="Booked",VLOOKUP(K3321,'FIN CAL LOOKUP'!$A:$J,7,1),IF(I3321="Complete",VLOOKUP(J3321,'FIN CAL LOOKUP'!$A:$J,7,1),VLOOKUP(D3321,'FIN CAL LOOKUP'!$A:$J,7,1))),"Not Applicable")</f>
        <v>OCT, FY23</v>
      </c>
      <c r="N3321" s="8" t="str">
        <f>IFERROR(IF(I3321="Booked",VLOOKUP(K3321,'FIN CAL LOOKUP'!$A:$J,10,1),IF(I3321="Complete",VLOOKUP(J3321,'FIN CAL LOOKUP'!$A:$J,10,1),VLOOKUP(D3321,'FIN CAL LOOKUP'!$A:$J,10,1))),"Not Applicable")</f>
        <v>Q2, FY23</v>
      </c>
    </row>
    <row r="3322" spans="1:14" x14ac:dyDescent="0.25">
      <c r="A3322" t="s">
        <v>30</v>
      </c>
      <c r="B3322" t="s">
        <v>156</v>
      </c>
      <c r="C3322" t="s">
        <v>32</v>
      </c>
      <c r="D3322" s="3">
        <v>44389</v>
      </c>
      <c r="E3322" t="s">
        <v>257</v>
      </c>
      <c r="F3322" t="s">
        <v>814</v>
      </c>
      <c r="G3322" t="s">
        <v>815</v>
      </c>
      <c r="H3322" t="s">
        <v>1366</v>
      </c>
      <c r="I3322" t="s">
        <v>5</v>
      </c>
      <c r="J3322" s="3"/>
      <c r="K3322" s="3">
        <v>45351</v>
      </c>
      <c r="M3322" s="8" t="str">
        <f>IFERROR(IF(I3322="Booked",VLOOKUP(K3322,'FIN CAL LOOKUP'!$A:$J,7,1),IF(I3322="Complete",VLOOKUP(J3322,'FIN CAL LOOKUP'!$A:$J,7,1),VLOOKUP(D3322,'FIN CAL LOOKUP'!$A:$J,7,1))),"Not Applicable")</f>
        <v>MAR, FY24</v>
      </c>
      <c r="N3322" s="8" t="str">
        <f>IFERROR(IF(I3322="Booked",VLOOKUP(K3322,'FIN CAL LOOKUP'!$A:$J,10,1),IF(I3322="Complete",VLOOKUP(J3322,'FIN CAL LOOKUP'!$A:$J,10,1),VLOOKUP(D3322,'FIN CAL LOOKUP'!$A:$J,10,1))),"Not Applicable")</f>
        <v>Q3, FY24</v>
      </c>
    </row>
    <row r="3323" spans="1:14" x14ac:dyDescent="0.25">
      <c r="A3323" t="s">
        <v>30</v>
      </c>
      <c r="B3323" t="s">
        <v>156</v>
      </c>
      <c r="C3323" t="s">
        <v>32</v>
      </c>
      <c r="D3323" s="3">
        <v>44389</v>
      </c>
      <c r="E3323" t="s">
        <v>257</v>
      </c>
      <c r="F3323" t="s">
        <v>814</v>
      </c>
      <c r="G3323" t="s">
        <v>815</v>
      </c>
      <c r="H3323" t="s">
        <v>1367</v>
      </c>
      <c r="I3323" t="s">
        <v>5</v>
      </c>
      <c r="J3323" s="3"/>
      <c r="K3323" s="3">
        <v>45351</v>
      </c>
      <c r="M3323" s="8" t="str">
        <f>IFERROR(IF(I3323="Booked",VLOOKUP(K3323,'FIN CAL LOOKUP'!$A:$J,7,1),IF(I3323="Complete",VLOOKUP(J3323,'FIN CAL LOOKUP'!$A:$J,7,1),VLOOKUP(D3323,'FIN CAL LOOKUP'!$A:$J,7,1))),"Not Applicable")</f>
        <v>MAR, FY24</v>
      </c>
      <c r="N3323" s="8" t="str">
        <f>IFERROR(IF(I3323="Booked",VLOOKUP(K3323,'FIN CAL LOOKUP'!$A:$J,10,1),IF(I3323="Complete",VLOOKUP(J3323,'FIN CAL LOOKUP'!$A:$J,10,1),VLOOKUP(D3323,'FIN CAL LOOKUP'!$A:$J,10,1))),"Not Applicable")</f>
        <v>Q3, FY24</v>
      </c>
    </row>
    <row r="3324" spans="1:14" x14ac:dyDescent="0.25">
      <c r="A3324" t="s">
        <v>30</v>
      </c>
      <c r="B3324" t="s">
        <v>156</v>
      </c>
      <c r="C3324" t="s">
        <v>32</v>
      </c>
      <c r="D3324" s="3">
        <v>44389</v>
      </c>
      <c r="E3324" t="s">
        <v>257</v>
      </c>
      <c r="F3324" t="s">
        <v>814</v>
      </c>
      <c r="G3324" t="s">
        <v>815</v>
      </c>
      <c r="H3324" t="s">
        <v>1368</v>
      </c>
      <c r="I3324" t="s">
        <v>5</v>
      </c>
      <c r="J3324" s="3"/>
      <c r="K3324" s="3">
        <v>45351</v>
      </c>
      <c r="M3324" s="8" t="str">
        <f>IFERROR(IF(I3324="Booked",VLOOKUP(K3324,'FIN CAL LOOKUP'!$A:$J,7,1),IF(I3324="Complete",VLOOKUP(J3324,'FIN CAL LOOKUP'!$A:$J,7,1),VLOOKUP(D3324,'FIN CAL LOOKUP'!$A:$J,7,1))),"Not Applicable")</f>
        <v>MAR, FY24</v>
      </c>
      <c r="N3324" s="8" t="str">
        <f>IFERROR(IF(I3324="Booked",VLOOKUP(K3324,'FIN CAL LOOKUP'!$A:$J,10,1),IF(I3324="Complete",VLOOKUP(J3324,'FIN CAL LOOKUP'!$A:$J,10,1),VLOOKUP(D3324,'FIN CAL LOOKUP'!$A:$J,10,1))),"Not Applicable")</f>
        <v>Q3, FY24</v>
      </c>
    </row>
    <row r="3325" spans="1:14" x14ac:dyDescent="0.25">
      <c r="A3325" t="s">
        <v>30</v>
      </c>
      <c r="B3325" t="s">
        <v>156</v>
      </c>
      <c r="C3325" t="s">
        <v>32</v>
      </c>
      <c r="D3325" s="3">
        <v>44389</v>
      </c>
      <c r="E3325" t="s">
        <v>257</v>
      </c>
      <c r="F3325" t="s">
        <v>814</v>
      </c>
      <c r="G3325" t="s">
        <v>815</v>
      </c>
      <c r="H3325" t="s">
        <v>1369</v>
      </c>
      <c r="I3325" t="s">
        <v>5</v>
      </c>
      <c r="J3325" s="3"/>
      <c r="K3325" s="3">
        <v>45351</v>
      </c>
      <c r="M3325" s="8" t="str">
        <f>IFERROR(IF(I3325="Booked",VLOOKUP(K3325,'FIN CAL LOOKUP'!$A:$J,7,1),IF(I3325="Complete",VLOOKUP(J3325,'FIN CAL LOOKUP'!$A:$J,7,1),VLOOKUP(D3325,'FIN CAL LOOKUP'!$A:$J,7,1))),"Not Applicable")</f>
        <v>MAR, FY24</v>
      </c>
      <c r="N3325" s="8" t="str">
        <f>IFERROR(IF(I3325="Booked",VLOOKUP(K3325,'FIN CAL LOOKUP'!$A:$J,10,1),IF(I3325="Complete",VLOOKUP(J3325,'FIN CAL LOOKUP'!$A:$J,10,1),VLOOKUP(D3325,'FIN CAL LOOKUP'!$A:$J,10,1))),"Not Applicable")</f>
        <v>Q3, FY24</v>
      </c>
    </row>
    <row r="3326" spans="1:14" x14ac:dyDescent="0.25">
      <c r="A3326" t="s">
        <v>30</v>
      </c>
      <c r="B3326" t="s">
        <v>156</v>
      </c>
      <c r="C3326" t="s">
        <v>32</v>
      </c>
      <c r="D3326" s="3">
        <v>44389</v>
      </c>
      <c r="E3326" t="s">
        <v>257</v>
      </c>
      <c r="F3326" t="s">
        <v>814</v>
      </c>
      <c r="G3326" t="s">
        <v>815</v>
      </c>
      <c r="H3326" t="s">
        <v>1370</v>
      </c>
      <c r="I3326" t="s">
        <v>5</v>
      </c>
      <c r="J3326" s="3"/>
      <c r="K3326" s="3">
        <v>45351</v>
      </c>
      <c r="M3326" s="8" t="str">
        <f>IFERROR(IF(I3326="Booked",VLOOKUP(K3326,'FIN CAL LOOKUP'!$A:$J,7,1),IF(I3326="Complete",VLOOKUP(J3326,'FIN CAL LOOKUP'!$A:$J,7,1),VLOOKUP(D3326,'FIN CAL LOOKUP'!$A:$J,7,1))),"Not Applicable")</f>
        <v>MAR, FY24</v>
      </c>
      <c r="N3326" s="8" t="str">
        <f>IFERROR(IF(I3326="Booked",VLOOKUP(K3326,'FIN CAL LOOKUP'!$A:$J,10,1),IF(I3326="Complete",VLOOKUP(J3326,'FIN CAL LOOKUP'!$A:$J,10,1),VLOOKUP(D3326,'FIN CAL LOOKUP'!$A:$J,10,1))),"Not Applicable")</f>
        <v>Q3, FY24</v>
      </c>
    </row>
    <row r="3327" spans="1:14" x14ac:dyDescent="0.25">
      <c r="A3327" t="s">
        <v>30</v>
      </c>
      <c r="B3327" t="s">
        <v>156</v>
      </c>
      <c r="C3327" t="s">
        <v>32</v>
      </c>
      <c r="D3327" s="3">
        <v>44389</v>
      </c>
      <c r="E3327" t="s">
        <v>257</v>
      </c>
      <c r="F3327" t="s">
        <v>814</v>
      </c>
      <c r="G3327" t="s">
        <v>815</v>
      </c>
      <c r="H3327" t="s">
        <v>8</v>
      </c>
      <c r="I3327" t="s">
        <v>17</v>
      </c>
      <c r="J3327" s="3">
        <v>44643</v>
      </c>
      <c r="K3327" s="3">
        <v>44635</v>
      </c>
      <c r="M3327" s="8" t="str">
        <f>IFERROR(IF(I3327="Booked",VLOOKUP(K3327,'FIN CAL LOOKUP'!$A:$J,7,1),IF(I3327="Complete",VLOOKUP(J3327,'FIN CAL LOOKUP'!$A:$J,7,1),VLOOKUP(D3327,'FIN CAL LOOKUP'!$A:$J,7,1))),"Not Applicable")</f>
        <v>MAR, FY22</v>
      </c>
      <c r="N3327" s="8" t="str">
        <f>IFERROR(IF(I3327="Booked",VLOOKUP(K3327,'FIN CAL LOOKUP'!$A:$J,10,1),IF(I3327="Complete",VLOOKUP(J3327,'FIN CAL LOOKUP'!$A:$J,10,1),VLOOKUP(D3327,'FIN CAL LOOKUP'!$A:$J,10,1))),"Not Applicable")</f>
        <v>Q3, FY22</v>
      </c>
    </row>
    <row r="3328" spans="1:14" x14ac:dyDescent="0.25">
      <c r="A3328" t="s">
        <v>30</v>
      </c>
      <c r="B3328" t="s">
        <v>156</v>
      </c>
      <c r="C3328" t="s">
        <v>32</v>
      </c>
      <c r="D3328" s="3">
        <v>44389</v>
      </c>
      <c r="E3328" t="s">
        <v>257</v>
      </c>
      <c r="F3328" t="s">
        <v>814</v>
      </c>
      <c r="G3328" t="s">
        <v>815</v>
      </c>
      <c r="H3328" t="s">
        <v>9</v>
      </c>
      <c r="I3328" t="s">
        <v>17</v>
      </c>
      <c r="J3328" s="3">
        <v>44942</v>
      </c>
      <c r="K3328" s="3">
        <v>44735</v>
      </c>
      <c r="M3328" s="8" t="str">
        <f>IFERROR(IF(I3328="Booked",VLOOKUP(K3328,'FIN CAL LOOKUP'!$A:$J,7,1),IF(I3328="Complete",VLOOKUP(J3328,'FIN CAL LOOKUP'!$A:$J,7,1),VLOOKUP(D3328,'FIN CAL LOOKUP'!$A:$J,7,1))),"Not Applicable")</f>
        <v>JAN, FY23</v>
      </c>
      <c r="N3328" s="8" t="str">
        <f>IFERROR(IF(I3328="Booked",VLOOKUP(K3328,'FIN CAL LOOKUP'!$A:$J,10,1),IF(I3328="Complete",VLOOKUP(J3328,'FIN CAL LOOKUP'!$A:$J,10,1),VLOOKUP(D3328,'FIN CAL LOOKUP'!$A:$J,10,1))),"Not Applicable")</f>
        <v>Q3, FY23</v>
      </c>
    </row>
    <row r="3329" spans="1:14" x14ac:dyDescent="0.25">
      <c r="A3329" t="s">
        <v>30</v>
      </c>
      <c r="B3329" t="s">
        <v>156</v>
      </c>
      <c r="C3329" t="s">
        <v>32</v>
      </c>
      <c r="D3329" s="3">
        <v>44389</v>
      </c>
      <c r="E3329" t="s">
        <v>257</v>
      </c>
      <c r="F3329" t="s">
        <v>814</v>
      </c>
      <c r="G3329" t="s">
        <v>815</v>
      </c>
      <c r="H3329" t="s">
        <v>10</v>
      </c>
      <c r="I3329" t="s">
        <v>17</v>
      </c>
      <c r="J3329" s="3">
        <v>44516</v>
      </c>
      <c r="K3329" s="3">
        <v>44417</v>
      </c>
      <c r="M3329" s="8" t="str">
        <f>IFERROR(IF(I3329="Booked",VLOOKUP(K3329,'FIN CAL LOOKUP'!$A:$J,7,1),IF(I3329="Complete",VLOOKUP(J3329,'FIN CAL LOOKUP'!$A:$J,7,1),VLOOKUP(D3329,'FIN CAL LOOKUP'!$A:$J,7,1))),"Not Applicable")</f>
        <v>NOV, FY22</v>
      </c>
      <c r="N3329" s="8" t="str">
        <f>IFERROR(IF(I3329="Booked",VLOOKUP(K3329,'FIN CAL LOOKUP'!$A:$J,10,1),IF(I3329="Complete",VLOOKUP(J3329,'FIN CAL LOOKUP'!$A:$J,10,1),VLOOKUP(D3329,'FIN CAL LOOKUP'!$A:$J,10,1))),"Not Applicable")</f>
        <v>Q2, FY22</v>
      </c>
    </row>
    <row r="3330" spans="1:14" x14ac:dyDescent="0.25">
      <c r="A3330" t="s">
        <v>30</v>
      </c>
      <c r="B3330" t="s">
        <v>156</v>
      </c>
      <c r="C3330" t="s">
        <v>32</v>
      </c>
      <c r="D3330" s="3">
        <v>44389</v>
      </c>
      <c r="E3330" t="s">
        <v>257</v>
      </c>
      <c r="F3330" t="s">
        <v>814</v>
      </c>
      <c r="G3330" t="s">
        <v>815</v>
      </c>
      <c r="H3330" t="s">
        <v>11</v>
      </c>
      <c r="I3330" t="s">
        <v>17</v>
      </c>
      <c r="J3330" s="3">
        <v>44542</v>
      </c>
      <c r="K3330" s="3">
        <v>44386</v>
      </c>
      <c r="M3330" s="8" t="str">
        <f>IFERROR(IF(I3330="Booked",VLOOKUP(K3330,'FIN CAL LOOKUP'!$A:$J,7,1),IF(I3330="Complete",VLOOKUP(J3330,'FIN CAL LOOKUP'!$A:$J,7,1),VLOOKUP(D3330,'FIN CAL LOOKUP'!$A:$J,7,1))),"Not Applicable")</f>
        <v>DEC, FY22</v>
      </c>
      <c r="N3330" s="8" t="str">
        <f>IFERROR(IF(I3330="Booked",VLOOKUP(K3330,'FIN CAL LOOKUP'!$A:$J,10,1),IF(I3330="Complete",VLOOKUP(J3330,'FIN CAL LOOKUP'!$A:$J,10,1),VLOOKUP(D3330,'FIN CAL LOOKUP'!$A:$J,10,1))),"Not Applicable")</f>
        <v>Q2, FY22</v>
      </c>
    </row>
    <row r="3331" spans="1:14" x14ac:dyDescent="0.25">
      <c r="A3331" t="s">
        <v>1</v>
      </c>
      <c r="B3331" t="s">
        <v>95</v>
      </c>
      <c r="C3331" t="s">
        <v>14</v>
      </c>
      <c r="D3331" s="3">
        <v>44342</v>
      </c>
      <c r="E3331" t="s">
        <v>816</v>
      </c>
      <c r="F3331" t="s">
        <v>817</v>
      </c>
      <c r="G3331" t="s">
        <v>818</v>
      </c>
      <c r="H3331" t="s">
        <v>4</v>
      </c>
      <c r="I3331" t="s">
        <v>17</v>
      </c>
      <c r="J3331" s="3">
        <v>44825</v>
      </c>
      <c r="K3331" s="3">
        <v>44824</v>
      </c>
      <c r="M3331" s="8" t="str">
        <f>IFERROR(IF(I3331="Booked",VLOOKUP(K3331,'FIN CAL LOOKUP'!$A:$J,7,1),IF(I3331="Complete",VLOOKUP(J3331,'FIN CAL LOOKUP'!$A:$J,7,1),VLOOKUP(D3331,'FIN CAL LOOKUP'!$A:$J,7,1))),"Not Applicable")</f>
        <v>SEP, FY23</v>
      </c>
      <c r="N3331" s="8" t="str">
        <f>IFERROR(IF(I3331="Booked",VLOOKUP(K3331,'FIN CAL LOOKUP'!$A:$J,10,1),IF(I3331="Complete",VLOOKUP(J3331,'FIN CAL LOOKUP'!$A:$J,10,1),VLOOKUP(D3331,'FIN CAL LOOKUP'!$A:$J,10,1))),"Not Applicable")</f>
        <v>Q1, FY23</v>
      </c>
    </row>
    <row r="3332" spans="1:14" x14ac:dyDescent="0.25">
      <c r="A3332" t="s">
        <v>1</v>
      </c>
      <c r="B3332" t="s">
        <v>95</v>
      </c>
      <c r="C3332" t="s">
        <v>14</v>
      </c>
      <c r="D3332" s="3">
        <v>44342</v>
      </c>
      <c r="E3332" t="s">
        <v>816</v>
      </c>
      <c r="F3332" t="s">
        <v>817</v>
      </c>
      <c r="G3332" t="s">
        <v>818</v>
      </c>
      <c r="H3332" t="s">
        <v>7</v>
      </c>
      <c r="I3332" t="s">
        <v>17</v>
      </c>
      <c r="J3332" s="3">
        <v>44825</v>
      </c>
      <c r="K3332" s="3">
        <v>44824</v>
      </c>
      <c r="M3332" s="8" t="str">
        <f>IFERROR(IF(I3332="Booked",VLOOKUP(K3332,'FIN CAL LOOKUP'!$A:$J,7,1),IF(I3332="Complete",VLOOKUP(J3332,'FIN CAL LOOKUP'!$A:$J,7,1),VLOOKUP(D3332,'FIN CAL LOOKUP'!$A:$J,7,1))),"Not Applicable")</f>
        <v>SEP, FY23</v>
      </c>
      <c r="N3332" s="8" t="str">
        <f>IFERROR(IF(I3332="Booked",VLOOKUP(K3332,'FIN CAL LOOKUP'!$A:$J,10,1),IF(I3332="Complete",VLOOKUP(J3332,'FIN CAL LOOKUP'!$A:$J,10,1),VLOOKUP(D3332,'FIN CAL LOOKUP'!$A:$J,10,1))),"Not Applicable")</f>
        <v>Q1, FY23</v>
      </c>
    </row>
    <row r="3333" spans="1:14" x14ac:dyDescent="0.25">
      <c r="A3333" t="s">
        <v>1</v>
      </c>
      <c r="B3333" t="s">
        <v>95</v>
      </c>
      <c r="C3333" t="s">
        <v>14</v>
      </c>
      <c r="D3333" s="3">
        <v>44342</v>
      </c>
      <c r="E3333" t="s">
        <v>816</v>
      </c>
      <c r="F3333" t="s">
        <v>817</v>
      </c>
      <c r="G3333" t="s">
        <v>818</v>
      </c>
      <c r="H3333" t="s">
        <v>1366</v>
      </c>
      <c r="I3333" t="s">
        <v>17</v>
      </c>
      <c r="J3333" s="3">
        <v>45385</v>
      </c>
      <c r="K3333" s="3">
        <v>45351</v>
      </c>
      <c r="M3333" s="8" t="str">
        <f>IFERROR(IF(I3333="Booked",VLOOKUP(K3333,'FIN CAL LOOKUP'!$A:$J,7,1),IF(I3333="Complete",VLOOKUP(J3333,'FIN CAL LOOKUP'!$A:$J,7,1),VLOOKUP(D3333,'FIN CAL LOOKUP'!$A:$J,7,1))),"Not Applicable")</f>
        <v>APR, FY24</v>
      </c>
      <c r="N3333" s="8" t="str">
        <f>IFERROR(IF(I3333="Booked",VLOOKUP(K3333,'FIN CAL LOOKUP'!$A:$J,10,1),IF(I3333="Complete",VLOOKUP(J3333,'FIN CAL LOOKUP'!$A:$J,10,1),VLOOKUP(D3333,'FIN CAL LOOKUP'!$A:$J,10,1))),"Not Applicable")</f>
        <v>Q4, FY24</v>
      </c>
    </row>
    <row r="3334" spans="1:14" x14ac:dyDescent="0.25">
      <c r="A3334" t="s">
        <v>1</v>
      </c>
      <c r="B3334" t="s">
        <v>95</v>
      </c>
      <c r="C3334" t="s">
        <v>14</v>
      </c>
      <c r="D3334" s="3">
        <v>44342</v>
      </c>
      <c r="E3334" t="s">
        <v>816</v>
      </c>
      <c r="F3334" t="s">
        <v>817</v>
      </c>
      <c r="G3334" t="s">
        <v>818</v>
      </c>
      <c r="H3334" t="s">
        <v>1367</v>
      </c>
      <c r="I3334" t="s">
        <v>17</v>
      </c>
      <c r="J3334" s="3">
        <v>45797</v>
      </c>
      <c r="K3334" s="3">
        <v>45351</v>
      </c>
      <c r="M3334" s="8" t="str">
        <f>IFERROR(IF(I3334="Booked",VLOOKUP(K3334,'FIN CAL LOOKUP'!$A:$J,7,1),IF(I3334="Complete",VLOOKUP(J3334,'FIN CAL LOOKUP'!$A:$J,7,1),VLOOKUP(D3334,'FIN CAL LOOKUP'!$A:$J,7,1))),"Not Applicable")</f>
        <v>MAY, FY25</v>
      </c>
      <c r="N3334" s="8" t="str">
        <f>IFERROR(IF(I3334="Booked",VLOOKUP(K3334,'FIN CAL LOOKUP'!$A:$J,10,1),IF(I3334="Complete",VLOOKUP(J3334,'FIN CAL LOOKUP'!$A:$J,10,1),VLOOKUP(D3334,'FIN CAL LOOKUP'!$A:$J,10,1))),"Not Applicable")</f>
        <v>Q4, FY25</v>
      </c>
    </row>
    <row r="3335" spans="1:14" x14ac:dyDescent="0.25">
      <c r="A3335" t="s">
        <v>1</v>
      </c>
      <c r="B3335" t="s">
        <v>95</v>
      </c>
      <c r="C3335" t="s">
        <v>14</v>
      </c>
      <c r="D3335" s="3">
        <v>44342</v>
      </c>
      <c r="E3335" t="s">
        <v>816</v>
      </c>
      <c r="F3335" t="s">
        <v>817</v>
      </c>
      <c r="G3335" t="s">
        <v>818</v>
      </c>
      <c r="H3335" t="s">
        <v>1368</v>
      </c>
      <c r="I3335" t="s">
        <v>17</v>
      </c>
      <c r="J3335" s="3">
        <v>45385</v>
      </c>
      <c r="K3335" s="3">
        <v>45351</v>
      </c>
      <c r="M3335" s="8" t="str">
        <f>IFERROR(IF(I3335="Booked",VLOOKUP(K3335,'FIN CAL LOOKUP'!$A:$J,7,1),IF(I3335="Complete",VLOOKUP(J3335,'FIN CAL LOOKUP'!$A:$J,7,1),VLOOKUP(D3335,'FIN CAL LOOKUP'!$A:$J,7,1))),"Not Applicable")</f>
        <v>APR, FY24</v>
      </c>
      <c r="N3335" s="8" t="str">
        <f>IFERROR(IF(I3335="Booked",VLOOKUP(K3335,'FIN CAL LOOKUP'!$A:$J,10,1),IF(I3335="Complete",VLOOKUP(J3335,'FIN CAL LOOKUP'!$A:$J,10,1),VLOOKUP(D3335,'FIN CAL LOOKUP'!$A:$J,10,1))),"Not Applicable")</f>
        <v>Q4, FY24</v>
      </c>
    </row>
    <row r="3336" spans="1:14" x14ac:dyDescent="0.25">
      <c r="A3336" t="s">
        <v>1</v>
      </c>
      <c r="B3336" t="s">
        <v>95</v>
      </c>
      <c r="C3336" t="s">
        <v>14</v>
      </c>
      <c r="D3336" s="3">
        <v>44342</v>
      </c>
      <c r="E3336" t="s">
        <v>816</v>
      </c>
      <c r="F3336" t="s">
        <v>817</v>
      </c>
      <c r="G3336" t="s">
        <v>818</v>
      </c>
      <c r="H3336" t="s">
        <v>1369</v>
      </c>
      <c r="I3336" t="s">
        <v>17</v>
      </c>
      <c r="J3336" s="3">
        <v>45385</v>
      </c>
      <c r="K3336" s="3">
        <v>45351</v>
      </c>
      <c r="M3336" s="8" t="str">
        <f>IFERROR(IF(I3336="Booked",VLOOKUP(K3336,'FIN CAL LOOKUP'!$A:$J,7,1),IF(I3336="Complete",VLOOKUP(J3336,'FIN CAL LOOKUP'!$A:$J,7,1),VLOOKUP(D3336,'FIN CAL LOOKUP'!$A:$J,7,1))),"Not Applicable")</f>
        <v>APR, FY24</v>
      </c>
      <c r="N3336" s="8" t="str">
        <f>IFERROR(IF(I3336="Booked",VLOOKUP(K3336,'FIN CAL LOOKUP'!$A:$J,10,1),IF(I3336="Complete",VLOOKUP(J3336,'FIN CAL LOOKUP'!$A:$J,10,1),VLOOKUP(D3336,'FIN CAL LOOKUP'!$A:$J,10,1))),"Not Applicable")</f>
        <v>Q4, FY24</v>
      </c>
    </row>
    <row r="3337" spans="1:14" x14ac:dyDescent="0.25">
      <c r="A3337" t="s">
        <v>1</v>
      </c>
      <c r="B3337" t="s">
        <v>95</v>
      </c>
      <c r="C3337" t="s">
        <v>14</v>
      </c>
      <c r="D3337" s="3">
        <v>44342</v>
      </c>
      <c r="E3337" t="s">
        <v>816</v>
      </c>
      <c r="F3337" t="s">
        <v>817</v>
      </c>
      <c r="G3337" t="s">
        <v>818</v>
      </c>
      <c r="H3337" t="s">
        <v>1370</v>
      </c>
      <c r="I3337" t="s">
        <v>17</v>
      </c>
      <c r="J3337" s="3">
        <v>45385</v>
      </c>
      <c r="K3337" s="3">
        <v>45351</v>
      </c>
      <c r="M3337" s="8" t="str">
        <f>IFERROR(IF(I3337="Booked",VLOOKUP(K3337,'FIN CAL LOOKUP'!$A:$J,7,1),IF(I3337="Complete",VLOOKUP(J3337,'FIN CAL LOOKUP'!$A:$J,7,1),VLOOKUP(D3337,'FIN CAL LOOKUP'!$A:$J,7,1))),"Not Applicable")</f>
        <v>APR, FY24</v>
      </c>
      <c r="N3337" s="8" t="str">
        <f>IFERROR(IF(I3337="Booked",VLOOKUP(K3337,'FIN CAL LOOKUP'!$A:$J,10,1),IF(I3337="Complete",VLOOKUP(J3337,'FIN CAL LOOKUP'!$A:$J,10,1),VLOOKUP(D3337,'FIN CAL LOOKUP'!$A:$J,10,1))),"Not Applicable")</f>
        <v>Q4, FY24</v>
      </c>
    </row>
    <row r="3338" spans="1:14" x14ac:dyDescent="0.25">
      <c r="A3338" t="s">
        <v>1</v>
      </c>
      <c r="B3338" t="s">
        <v>95</v>
      </c>
      <c r="C3338" t="s">
        <v>14</v>
      </c>
      <c r="D3338" s="3">
        <v>44342</v>
      </c>
      <c r="E3338" t="s">
        <v>816</v>
      </c>
      <c r="F3338" t="s">
        <v>817</v>
      </c>
      <c r="G3338" t="s">
        <v>818</v>
      </c>
      <c r="H3338" t="s">
        <v>8</v>
      </c>
      <c r="I3338" t="s">
        <v>17</v>
      </c>
      <c r="J3338" s="3">
        <v>44762</v>
      </c>
      <c r="K3338" s="3">
        <v>44635</v>
      </c>
      <c r="M3338" s="8" t="str">
        <f>IFERROR(IF(I3338="Booked",VLOOKUP(K3338,'FIN CAL LOOKUP'!$A:$J,7,1),IF(I3338="Complete",VLOOKUP(J3338,'FIN CAL LOOKUP'!$A:$J,7,1),VLOOKUP(D3338,'FIN CAL LOOKUP'!$A:$J,7,1))),"Not Applicable")</f>
        <v>JUL, FY23</v>
      </c>
      <c r="N3338" s="8" t="str">
        <f>IFERROR(IF(I3338="Booked",VLOOKUP(K3338,'FIN CAL LOOKUP'!$A:$J,10,1),IF(I3338="Complete",VLOOKUP(J3338,'FIN CAL LOOKUP'!$A:$J,10,1),VLOOKUP(D3338,'FIN CAL LOOKUP'!$A:$J,10,1))),"Not Applicable")</f>
        <v>Q1, FY23</v>
      </c>
    </row>
    <row r="3339" spans="1:14" x14ac:dyDescent="0.25">
      <c r="A3339" t="s">
        <v>1</v>
      </c>
      <c r="B3339" t="s">
        <v>95</v>
      </c>
      <c r="C3339" t="s">
        <v>14</v>
      </c>
      <c r="D3339" s="3">
        <v>44342</v>
      </c>
      <c r="E3339" t="s">
        <v>816</v>
      </c>
      <c r="F3339" t="s">
        <v>817</v>
      </c>
      <c r="G3339" t="s">
        <v>818</v>
      </c>
      <c r="H3339" t="s">
        <v>9</v>
      </c>
      <c r="I3339" t="s">
        <v>17</v>
      </c>
      <c r="J3339" s="3">
        <v>44929</v>
      </c>
      <c r="K3339" s="3">
        <v>44735</v>
      </c>
      <c r="M3339" s="8" t="str">
        <f>IFERROR(IF(I3339="Booked",VLOOKUP(K3339,'FIN CAL LOOKUP'!$A:$J,7,1),IF(I3339="Complete",VLOOKUP(J3339,'FIN CAL LOOKUP'!$A:$J,7,1),VLOOKUP(D3339,'FIN CAL LOOKUP'!$A:$J,7,1))),"Not Applicable")</f>
        <v>JAN, FY23</v>
      </c>
      <c r="N3339" s="8" t="str">
        <f>IFERROR(IF(I3339="Booked",VLOOKUP(K3339,'FIN CAL LOOKUP'!$A:$J,10,1),IF(I3339="Complete",VLOOKUP(J3339,'FIN CAL LOOKUP'!$A:$J,10,1),VLOOKUP(D3339,'FIN CAL LOOKUP'!$A:$J,10,1))),"Not Applicable")</f>
        <v>Q3, FY23</v>
      </c>
    </row>
    <row r="3340" spans="1:14" x14ac:dyDescent="0.25">
      <c r="A3340" t="s">
        <v>1</v>
      </c>
      <c r="B3340" t="s">
        <v>95</v>
      </c>
      <c r="C3340" t="s">
        <v>14</v>
      </c>
      <c r="D3340" s="3">
        <v>44342</v>
      </c>
      <c r="E3340" t="s">
        <v>816</v>
      </c>
      <c r="F3340" t="s">
        <v>817</v>
      </c>
      <c r="G3340" t="s">
        <v>818</v>
      </c>
      <c r="H3340" t="s">
        <v>10</v>
      </c>
      <c r="I3340" t="s">
        <v>17</v>
      </c>
      <c r="J3340" s="3">
        <v>44459</v>
      </c>
      <c r="K3340" s="3">
        <v>44417</v>
      </c>
      <c r="M3340" s="8" t="str">
        <f>IFERROR(IF(I3340="Booked",VLOOKUP(K3340,'FIN CAL LOOKUP'!$A:$J,7,1),IF(I3340="Complete",VLOOKUP(J3340,'FIN CAL LOOKUP'!$A:$J,7,1),VLOOKUP(D3340,'FIN CAL LOOKUP'!$A:$J,7,1))),"Not Applicable")</f>
        <v>SEP, FY22</v>
      </c>
      <c r="N3340" s="8" t="str">
        <f>IFERROR(IF(I3340="Booked",VLOOKUP(K3340,'FIN CAL LOOKUP'!$A:$J,10,1),IF(I3340="Complete",VLOOKUP(J3340,'FIN CAL LOOKUP'!$A:$J,10,1),VLOOKUP(D3340,'FIN CAL LOOKUP'!$A:$J,10,1))),"Not Applicable")</f>
        <v>Q1, FY22</v>
      </c>
    </row>
    <row r="3341" spans="1:14" x14ac:dyDescent="0.25">
      <c r="A3341" t="s">
        <v>1</v>
      </c>
      <c r="B3341" t="s">
        <v>95</v>
      </c>
      <c r="C3341" t="s">
        <v>14</v>
      </c>
      <c r="D3341" s="3">
        <v>44342</v>
      </c>
      <c r="E3341" t="s">
        <v>816</v>
      </c>
      <c r="F3341" t="s">
        <v>817</v>
      </c>
      <c r="G3341" t="s">
        <v>818</v>
      </c>
      <c r="H3341" t="s">
        <v>10</v>
      </c>
      <c r="I3341" t="s">
        <v>17</v>
      </c>
      <c r="J3341" s="3">
        <v>45064</v>
      </c>
      <c r="K3341" s="3">
        <v>45064</v>
      </c>
      <c r="M3341" s="8" t="str">
        <f>IFERROR(IF(I3341="Booked",VLOOKUP(K3341,'FIN CAL LOOKUP'!$A:$J,7,1),IF(I3341="Complete",VLOOKUP(J3341,'FIN CAL LOOKUP'!$A:$J,7,1),VLOOKUP(D3341,'FIN CAL LOOKUP'!$A:$J,7,1))),"Not Applicable")</f>
        <v>MAY, FY23</v>
      </c>
      <c r="N3341" s="8" t="str">
        <f>IFERROR(IF(I3341="Booked",VLOOKUP(K3341,'FIN CAL LOOKUP'!$A:$J,10,1),IF(I3341="Complete",VLOOKUP(J3341,'FIN CAL LOOKUP'!$A:$J,10,1),VLOOKUP(D3341,'FIN CAL LOOKUP'!$A:$J,10,1))),"Not Applicable")</f>
        <v>Q4, FY23</v>
      </c>
    </row>
    <row r="3342" spans="1:14" x14ac:dyDescent="0.25">
      <c r="A3342" t="s">
        <v>1</v>
      </c>
      <c r="B3342" t="s">
        <v>95</v>
      </c>
      <c r="C3342" t="s">
        <v>14</v>
      </c>
      <c r="D3342" s="3">
        <v>44342</v>
      </c>
      <c r="E3342" t="s">
        <v>816</v>
      </c>
      <c r="F3342" t="s">
        <v>817</v>
      </c>
      <c r="G3342" t="s">
        <v>818</v>
      </c>
      <c r="H3342" t="s">
        <v>11</v>
      </c>
      <c r="I3342" t="s">
        <v>17</v>
      </c>
      <c r="J3342" s="3">
        <v>44544</v>
      </c>
      <c r="K3342" s="3">
        <v>44213</v>
      </c>
      <c r="M3342" s="8" t="str">
        <f>IFERROR(IF(I3342="Booked",VLOOKUP(K3342,'FIN CAL LOOKUP'!$A:$J,7,1),IF(I3342="Complete",VLOOKUP(J3342,'FIN CAL LOOKUP'!$A:$J,7,1),VLOOKUP(D3342,'FIN CAL LOOKUP'!$A:$J,7,1))),"Not Applicable")</f>
        <v>DEC, FY22</v>
      </c>
      <c r="N3342" s="8" t="str">
        <f>IFERROR(IF(I3342="Booked",VLOOKUP(K3342,'FIN CAL LOOKUP'!$A:$J,10,1),IF(I3342="Complete",VLOOKUP(J3342,'FIN CAL LOOKUP'!$A:$J,10,1),VLOOKUP(D3342,'FIN CAL LOOKUP'!$A:$J,10,1))),"Not Applicable")</f>
        <v>Q2, FY22</v>
      </c>
    </row>
    <row r="3343" spans="1:14" x14ac:dyDescent="0.25">
      <c r="A3343" t="s">
        <v>46</v>
      </c>
      <c r="C3343" t="s">
        <v>47</v>
      </c>
      <c r="D3343" s="3">
        <v>44335</v>
      </c>
      <c r="E3343" t="s">
        <v>819</v>
      </c>
      <c r="F3343" t="s">
        <v>820</v>
      </c>
      <c r="G3343" t="s">
        <v>821</v>
      </c>
      <c r="H3343" t="s">
        <v>4</v>
      </c>
      <c r="I3343" t="s">
        <v>17</v>
      </c>
      <c r="J3343" s="3">
        <v>44949</v>
      </c>
      <c r="K3343" s="3">
        <v>44824</v>
      </c>
      <c r="M3343" s="8" t="str">
        <f>IFERROR(IF(I3343="Booked",VLOOKUP(K3343,'FIN CAL LOOKUP'!$A:$J,7,1),IF(I3343="Complete",VLOOKUP(J3343,'FIN CAL LOOKUP'!$A:$J,7,1),VLOOKUP(D3343,'FIN CAL LOOKUP'!$A:$J,7,1))),"Not Applicable")</f>
        <v>FEB, FY23</v>
      </c>
      <c r="N3343" s="8" t="str">
        <f>IFERROR(IF(I3343="Booked",VLOOKUP(K3343,'FIN CAL LOOKUP'!$A:$J,10,1),IF(I3343="Complete",VLOOKUP(J3343,'FIN CAL LOOKUP'!$A:$J,10,1),VLOOKUP(D3343,'FIN CAL LOOKUP'!$A:$J,10,1))),"Not Applicable")</f>
        <v>Q3, FY23</v>
      </c>
    </row>
    <row r="3344" spans="1:14" x14ac:dyDescent="0.25">
      <c r="A3344" t="s">
        <v>46</v>
      </c>
      <c r="C3344" t="s">
        <v>47</v>
      </c>
      <c r="D3344" s="3">
        <v>44335</v>
      </c>
      <c r="E3344" t="s">
        <v>819</v>
      </c>
      <c r="F3344" t="s">
        <v>820</v>
      </c>
      <c r="G3344" t="s">
        <v>821</v>
      </c>
      <c r="H3344" t="s">
        <v>7</v>
      </c>
      <c r="I3344" t="s">
        <v>17</v>
      </c>
      <c r="J3344" s="3">
        <v>44949</v>
      </c>
      <c r="K3344" s="3">
        <v>44824</v>
      </c>
      <c r="M3344" s="8" t="str">
        <f>IFERROR(IF(I3344="Booked",VLOOKUP(K3344,'FIN CAL LOOKUP'!$A:$J,7,1),IF(I3344="Complete",VLOOKUP(J3344,'FIN CAL LOOKUP'!$A:$J,7,1),VLOOKUP(D3344,'FIN CAL LOOKUP'!$A:$J,7,1))),"Not Applicable")</f>
        <v>FEB, FY23</v>
      </c>
      <c r="N3344" s="8" t="str">
        <f>IFERROR(IF(I3344="Booked",VLOOKUP(K3344,'FIN CAL LOOKUP'!$A:$J,10,1),IF(I3344="Complete",VLOOKUP(J3344,'FIN CAL LOOKUP'!$A:$J,10,1),VLOOKUP(D3344,'FIN CAL LOOKUP'!$A:$J,10,1))),"Not Applicable")</f>
        <v>Q3, FY23</v>
      </c>
    </row>
    <row r="3345" spans="1:14" x14ac:dyDescent="0.25">
      <c r="A3345" t="s">
        <v>46</v>
      </c>
      <c r="C3345" t="s">
        <v>47</v>
      </c>
      <c r="D3345" s="3">
        <v>44335</v>
      </c>
      <c r="E3345" t="s">
        <v>819</v>
      </c>
      <c r="F3345" t="s">
        <v>820</v>
      </c>
      <c r="G3345" t="s">
        <v>821</v>
      </c>
      <c r="H3345" t="s">
        <v>1366</v>
      </c>
      <c r="I3345" t="s">
        <v>5</v>
      </c>
      <c r="J3345" s="3"/>
      <c r="K3345" s="3">
        <v>45351</v>
      </c>
      <c r="M3345" s="8" t="str">
        <f>IFERROR(IF(I3345="Booked",VLOOKUP(K3345,'FIN CAL LOOKUP'!$A:$J,7,1),IF(I3345="Complete",VLOOKUP(J3345,'FIN CAL LOOKUP'!$A:$J,7,1),VLOOKUP(D3345,'FIN CAL LOOKUP'!$A:$J,7,1))),"Not Applicable")</f>
        <v>MAR, FY24</v>
      </c>
      <c r="N3345" s="8" t="str">
        <f>IFERROR(IF(I3345="Booked",VLOOKUP(K3345,'FIN CAL LOOKUP'!$A:$J,10,1),IF(I3345="Complete",VLOOKUP(J3345,'FIN CAL LOOKUP'!$A:$J,10,1),VLOOKUP(D3345,'FIN CAL LOOKUP'!$A:$J,10,1))),"Not Applicable")</f>
        <v>Q3, FY24</v>
      </c>
    </row>
    <row r="3346" spans="1:14" x14ac:dyDescent="0.25">
      <c r="A3346" t="s">
        <v>46</v>
      </c>
      <c r="C3346" t="s">
        <v>47</v>
      </c>
      <c r="D3346" s="3">
        <v>44335</v>
      </c>
      <c r="E3346" t="s">
        <v>819</v>
      </c>
      <c r="F3346" t="s">
        <v>820</v>
      </c>
      <c r="G3346" t="s">
        <v>821</v>
      </c>
      <c r="H3346" t="s">
        <v>1367</v>
      </c>
      <c r="I3346" t="s">
        <v>5</v>
      </c>
      <c r="J3346" s="3"/>
      <c r="K3346" s="3">
        <v>45351</v>
      </c>
      <c r="M3346" s="8" t="str">
        <f>IFERROR(IF(I3346="Booked",VLOOKUP(K3346,'FIN CAL LOOKUP'!$A:$J,7,1),IF(I3346="Complete",VLOOKUP(J3346,'FIN CAL LOOKUP'!$A:$J,7,1),VLOOKUP(D3346,'FIN CAL LOOKUP'!$A:$J,7,1))),"Not Applicable")</f>
        <v>MAR, FY24</v>
      </c>
      <c r="N3346" s="8" t="str">
        <f>IFERROR(IF(I3346="Booked",VLOOKUP(K3346,'FIN CAL LOOKUP'!$A:$J,10,1),IF(I3346="Complete",VLOOKUP(J3346,'FIN CAL LOOKUP'!$A:$J,10,1),VLOOKUP(D3346,'FIN CAL LOOKUP'!$A:$J,10,1))),"Not Applicable")</f>
        <v>Q3, FY24</v>
      </c>
    </row>
    <row r="3347" spans="1:14" x14ac:dyDescent="0.25">
      <c r="A3347" t="s">
        <v>46</v>
      </c>
      <c r="C3347" t="s">
        <v>47</v>
      </c>
      <c r="D3347" s="3">
        <v>44335</v>
      </c>
      <c r="E3347" t="s">
        <v>819</v>
      </c>
      <c r="F3347" t="s">
        <v>820</v>
      </c>
      <c r="G3347" t="s">
        <v>821</v>
      </c>
      <c r="H3347" t="s">
        <v>1368</v>
      </c>
      <c r="I3347" t="s">
        <v>5</v>
      </c>
      <c r="J3347" s="3"/>
      <c r="K3347" s="3">
        <v>45351</v>
      </c>
      <c r="M3347" s="8" t="str">
        <f>IFERROR(IF(I3347="Booked",VLOOKUP(K3347,'FIN CAL LOOKUP'!$A:$J,7,1),IF(I3347="Complete",VLOOKUP(J3347,'FIN CAL LOOKUP'!$A:$J,7,1),VLOOKUP(D3347,'FIN CAL LOOKUP'!$A:$J,7,1))),"Not Applicable")</f>
        <v>MAR, FY24</v>
      </c>
      <c r="N3347" s="8" t="str">
        <f>IFERROR(IF(I3347="Booked",VLOOKUP(K3347,'FIN CAL LOOKUP'!$A:$J,10,1),IF(I3347="Complete",VLOOKUP(J3347,'FIN CAL LOOKUP'!$A:$J,10,1),VLOOKUP(D3347,'FIN CAL LOOKUP'!$A:$J,10,1))),"Not Applicable")</f>
        <v>Q3, FY24</v>
      </c>
    </row>
    <row r="3348" spans="1:14" x14ac:dyDescent="0.25">
      <c r="A3348" t="s">
        <v>46</v>
      </c>
      <c r="C3348" t="s">
        <v>47</v>
      </c>
      <c r="D3348" s="3">
        <v>44335</v>
      </c>
      <c r="E3348" t="s">
        <v>819</v>
      </c>
      <c r="F3348" t="s">
        <v>820</v>
      </c>
      <c r="G3348" t="s">
        <v>821</v>
      </c>
      <c r="H3348" t="s">
        <v>1369</v>
      </c>
      <c r="I3348" t="s">
        <v>5</v>
      </c>
      <c r="J3348" s="3"/>
      <c r="K3348" s="3">
        <v>45351</v>
      </c>
      <c r="M3348" s="8" t="str">
        <f>IFERROR(IF(I3348="Booked",VLOOKUP(K3348,'FIN CAL LOOKUP'!$A:$J,7,1),IF(I3348="Complete",VLOOKUP(J3348,'FIN CAL LOOKUP'!$A:$J,7,1),VLOOKUP(D3348,'FIN CAL LOOKUP'!$A:$J,7,1))),"Not Applicable")</f>
        <v>MAR, FY24</v>
      </c>
      <c r="N3348" s="8" t="str">
        <f>IFERROR(IF(I3348="Booked",VLOOKUP(K3348,'FIN CAL LOOKUP'!$A:$J,10,1),IF(I3348="Complete",VLOOKUP(J3348,'FIN CAL LOOKUP'!$A:$J,10,1),VLOOKUP(D3348,'FIN CAL LOOKUP'!$A:$J,10,1))),"Not Applicable")</f>
        <v>Q3, FY24</v>
      </c>
    </row>
    <row r="3349" spans="1:14" x14ac:dyDescent="0.25">
      <c r="A3349" t="s">
        <v>46</v>
      </c>
      <c r="C3349" t="s">
        <v>47</v>
      </c>
      <c r="D3349" s="3">
        <v>44335</v>
      </c>
      <c r="E3349" t="s">
        <v>819</v>
      </c>
      <c r="F3349" t="s">
        <v>820</v>
      </c>
      <c r="G3349" t="s">
        <v>821</v>
      </c>
      <c r="H3349" t="s">
        <v>1370</v>
      </c>
      <c r="I3349" t="s">
        <v>5</v>
      </c>
      <c r="J3349" s="3"/>
      <c r="K3349" s="3">
        <v>45351</v>
      </c>
      <c r="M3349" s="8" t="str">
        <f>IFERROR(IF(I3349="Booked",VLOOKUP(K3349,'FIN CAL LOOKUP'!$A:$J,7,1),IF(I3349="Complete",VLOOKUP(J3349,'FIN CAL LOOKUP'!$A:$J,7,1),VLOOKUP(D3349,'FIN CAL LOOKUP'!$A:$J,7,1))),"Not Applicable")</f>
        <v>MAR, FY24</v>
      </c>
      <c r="N3349" s="8" t="str">
        <f>IFERROR(IF(I3349="Booked",VLOOKUP(K3349,'FIN CAL LOOKUP'!$A:$J,10,1),IF(I3349="Complete",VLOOKUP(J3349,'FIN CAL LOOKUP'!$A:$J,10,1),VLOOKUP(D3349,'FIN CAL LOOKUP'!$A:$J,10,1))),"Not Applicable")</f>
        <v>Q3, FY24</v>
      </c>
    </row>
    <row r="3350" spans="1:14" x14ac:dyDescent="0.25">
      <c r="A3350" t="s">
        <v>46</v>
      </c>
      <c r="C3350" t="s">
        <v>47</v>
      </c>
      <c r="D3350" s="3">
        <v>44335</v>
      </c>
      <c r="E3350" t="s">
        <v>819</v>
      </c>
      <c r="F3350" t="s">
        <v>820</v>
      </c>
      <c r="G3350" t="s">
        <v>821</v>
      </c>
      <c r="H3350" t="s">
        <v>8</v>
      </c>
      <c r="I3350" t="s">
        <v>17</v>
      </c>
      <c r="J3350" s="3">
        <v>44656</v>
      </c>
      <c r="K3350" s="3">
        <v>44635</v>
      </c>
      <c r="M3350" s="8" t="str">
        <f>IFERROR(IF(I3350="Booked",VLOOKUP(K3350,'FIN CAL LOOKUP'!$A:$J,7,1),IF(I3350="Complete",VLOOKUP(J3350,'FIN CAL LOOKUP'!$A:$J,7,1),VLOOKUP(D3350,'FIN CAL LOOKUP'!$A:$J,7,1))),"Not Applicable")</f>
        <v>APR, FY22</v>
      </c>
      <c r="N3350" s="8" t="str">
        <f>IFERROR(IF(I3350="Booked",VLOOKUP(K3350,'FIN CAL LOOKUP'!$A:$J,10,1),IF(I3350="Complete",VLOOKUP(J3350,'FIN CAL LOOKUP'!$A:$J,10,1),VLOOKUP(D3350,'FIN CAL LOOKUP'!$A:$J,10,1))),"Not Applicable")</f>
        <v>Q4, FY22</v>
      </c>
    </row>
    <row r="3351" spans="1:14" x14ac:dyDescent="0.25">
      <c r="A3351" t="s">
        <v>46</v>
      </c>
      <c r="C3351" t="s">
        <v>47</v>
      </c>
      <c r="D3351" s="3">
        <v>44335</v>
      </c>
      <c r="E3351" t="s">
        <v>819</v>
      </c>
      <c r="F3351" t="s">
        <v>820</v>
      </c>
      <c r="G3351" t="s">
        <v>821</v>
      </c>
      <c r="H3351" t="s">
        <v>9</v>
      </c>
      <c r="I3351" t="s">
        <v>17</v>
      </c>
      <c r="J3351" s="3">
        <v>44986</v>
      </c>
      <c r="K3351" s="3">
        <v>44735</v>
      </c>
      <c r="M3351" s="8" t="str">
        <f>IFERROR(IF(I3351="Booked",VLOOKUP(K3351,'FIN CAL LOOKUP'!$A:$J,7,1),IF(I3351="Complete",VLOOKUP(J3351,'FIN CAL LOOKUP'!$A:$J,7,1),VLOOKUP(D3351,'FIN CAL LOOKUP'!$A:$J,7,1))),"Not Applicable")</f>
        <v>MAR, FY23</v>
      </c>
      <c r="N3351" s="8" t="str">
        <f>IFERROR(IF(I3351="Booked",VLOOKUP(K3351,'FIN CAL LOOKUP'!$A:$J,10,1),IF(I3351="Complete",VLOOKUP(J3351,'FIN CAL LOOKUP'!$A:$J,10,1),VLOOKUP(D3351,'FIN CAL LOOKUP'!$A:$J,10,1))),"Not Applicable")</f>
        <v>Q3, FY23</v>
      </c>
    </row>
    <row r="3352" spans="1:14" x14ac:dyDescent="0.25">
      <c r="A3352" t="s">
        <v>46</v>
      </c>
      <c r="C3352" t="s">
        <v>47</v>
      </c>
      <c r="D3352" s="3">
        <v>44335</v>
      </c>
      <c r="E3352" t="s">
        <v>819</v>
      </c>
      <c r="F3352" t="s">
        <v>820</v>
      </c>
      <c r="G3352" t="s">
        <v>821</v>
      </c>
      <c r="H3352" t="s">
        <v>10</v>
      </c>
      <c r="I3352" t="s">
        <v>17</v>
      </c>
      <c r="J3352" s="3">
        <v>44438</v>
      </c>
      <c r="K3352" s="3">
        <v>44417</v>
      </c>
      <c r="M3352" s="8" t="str">
        <f>IFERROR(IF(I3352="Booked",VLOOKUP(K3352,'FIN CAL LOOKUP'!$A:$J,7,1),IF(I3352="Complete",VLOOKUP(J3352,'FIN CAL LOOKUP'!$A:$J,7,1),VLOOKUP(D3352,'FIN CAL LOOKUP'!$A:$J,7,1))),"Not Applicable")</f>
        <v>SEP, FY22</v>
      </c>
      <c r="N3352" s="8" t="str">
        <f>IFERROR(IF(I3352="Booked",VLOOKUP(K3352,'FIN CAL LOOKUP'!$A:$J,10,1),IF(I3352="Complete",VLOOKUP(J3352,'FIN CAL LOOKUP'!$A:$J,10,1),VLOOKUP(D3352,'FIN CAL LOOKUP'!$A:$J,10,1))),"Not Applicable")</f>
        <v>Q1, FY22</v>
      </c>
    </row>
    <row r="3353" spans="1:14" x14ac:dyDescent="0.25">
      <c r="A3353" t="s">
        <v>46</v>
      </c>
      <c r="C3353" t="s">
        <v>47</v>
      </c>
      <c r="D3353" s="3">
        <v>44335</v>
      </c>
      <c r="E3353" t="s">
        <v>819</v>
      </c>
      <c r="F3353" t="s">
        <v>820</v>
      </c>
      <c r="G3353" t="s">
        <v>821</v>
      </c>
      <c r="H3353" t="s">
        <v>11</v>
      </c>
      <c r="I3353" t="s">
        <v>17</v>
      </c>
      <c r="J3353" s="3">
        <v>44627</v>
      </c>
      <c r="K3353" s="3">
        <v>44323</v>
      </c>
      <c r="M3353" s="8" t="str">
        <f>IFERROR(IF(I3353="Booked",VLOOKUP(K3353,'FIN CAL LOOKUP'!$A:$J,7,1),IF(I3353="Complete",VLOOKUP(J3353,'FIN CAL LOOKUP'!$A:$J,7,1),VLOOKUP(D3353,'FIN CAL LOOKUP'!$A:$J,7,1))),"Not Applicable")</f>
        <v>MAR, FY22</v>
      </c>
      <c r="N3353" s="8" t="str">
        <f>IFERROR(IF(I3353="Booked",VLOOKUP(K3353,'FIN CAL LOOKUP'!$A:$J,10,1),IF(I3353="Complete",VLOOKUP(J3353,'FIN CAL LOOKUP'!$A:$J,10,1),VLOOKUP(D3353,'FIN CAL LOOKUP'!$A:$J,10,1))),"Not Applicable")</f>
        <v>Q3, FY22</v>
      </c>
    </row>
    <row r="3354" spans="1:14" x14ac:dyDescent="0.25">
      <c r="A3354" t="s">
        <v>1</v>
      </c>
      <c r="B3354" t="s">
        <v>95</v>
      </c>
      <c r="C3354" t="s">
        <v>14</v>
      </c>
      <c r="D3354" s="3">
        <v>44333</v>
      </c>
      <c r="E3354" t="s">
        <v>822</v>
      </c>
      <c r="F3354" t="s">
        <v>823</v>
      </c>
      <c r="G3354" t="s">
        <v>824</v>
      </c>
      <c r="H3354" t="s">
        <v>4</v>
      </c>
      <c r="I3354" t="s">
        <v>17</v>
      </c>
      <c r="J3354" s="3">
        <v>44839</v>
      </c>
      <c r="K3354" s="3">
        <v>44824</v>
      </c>
      <c r="M3354" s="8" t="str">
        <f>IFERROR(IF(I3354="Booked",VLOOKUP(K3354,'FIN CAL LOOKUP'!$A:$J,7,1),IF(I3354="Complete",VLOOKUP(J3354,'FIN CAL LOOKUP'!$A:$J,7,1),VLOOKUP(D3354,'FIN CAL LOOKUP'!$A:$J,7,1))),"Not Applicable")</f>
        <v>OCT, FY23</v>
      </c>
      <c r="N3354" s="8" t="str">
        <f>IFERROR(IF(I3354="Booked",VLOOKUP(K3354,'FIN CAL LOOKUP'!$A:$J,10,1),IF(I3354="Complete",VLOOKUP(J3354,'FIN CAL LOOKUP'!$A:$J,10,1),VLOOKUP(D3354,'FIN CAL LOOKUP'!$A:$J,10,1))),"Not Applicable")</f>
        <v>Q2, FY23</v>
      </c>
    </row>
    <row r="3355" spans="1:14" x14ac:dyDescent="0.25">
      <c r="A3355" t="s">
        <v>1</v>
      </c>
      <c r="B3355" t="s">
        <v>95</v>
      </c>
      <c r="C3355" t="s">
        <v>14</v>
      </c>
      <c r="D3355" s="3">
        <v>44333</v>
      </c>
      <c r="E3355" t="s">
        <v>822</v>
      </c>
      <c r="F3355" t="s">
        <v>823</v>
      </c>
      <c r="G3355" t="s">
        <v>824</v>
      </c>
      <c r="H3355" t="s">
        <v>7</v>
      </c>
      <c r="I3355" t="s">
        <v>17</v>
      </c>
      <c r="J3355" s="3">
        <v>44839</v>
      </c>
      <c r="K3355" s="3">
        <v>44824</v>
      </c>
      <c r="M3355" s="8" t="str">
        <f>IFERROR(IF(I3355="Booked",VLOOKUP(K3355,'FIN CAL LOOKUP'!$A:$J,7,1),IF(I3355="Complete",VLOOKUP(J3355,'FIN CAL LOOKUP'!$A:$J,7,1),VLOOKUP(D3355,'FIN CAL LOOKUP'!$A:$J,7,1))),"Not Applicable")</f>
        <v>OCT, FY23</v>
      </c>
      <c r="N3355" s="8" t="str">
        <f>IFERROR(IF(I3355="Booked",VLOOKUP(K3355,'FIN CAL LOOKUP'!$A:$J,10,1),IF(I3355="Complete",VLOOKUP(J3355,'FIN CAL LOOKUP'!$A:$J,10,1),VLOOKUP(D3355,'FIN CAL LOOKUP'!$A:$J,10,1))),"Not Applicable")</f>
        <v>Q2, FY23</v>
      </c>
    </row>
    <row r="3356" spans="1:14" x14ac:dyDescent="0.25">
      <c r="A3356" t="s">
        <v>1</v>
      </c>
      <c r="B3356" t="s">
        <v>95</v>
      </c>
      <c r="C3356" t="s">
        <v>14</v>
      </c>
      <c r="D3356" s="3">
        <v>44333</v>
      </c>
      <c r="E3356" t="s">
        <v>822</v>
      </c>
      <c r="F3356" t="s">
        <v>823</v>
      </c>
      <c r="G3356" t="s">
        <v>824</v>
      </c>
      <c r="H3356" t="s">
        <v>1366</v>
      </c>
      <c r="I3356" t="s">
        <v>5</v>
      </c>
      <c r="J3356" s="3"/>
      <c r="K3356" s="3">
        <v>45351</v>
      </c>
      <c r="M3356" s="8" t="str">
        <f>IFERROR(IF(I3356="Booked",VLOOKUP(K3356,'FIN CAL LOOKUP'!$A:$J,7,1),IF(I3356="Complete",VLOOKUP(J3356,'FIN CAL LOOKUP'!$A:$J,7,1),VLOOKUP(D3356,'FIN CAL LOOKUP'!$A:$J,7,1))),"Not Applicable")</f>
        <v>MAR, FY24</v>
      </c>
      <c r="N3356" s="8" t="str">
        <f>IFERROR(IF(I3356="Booked",VLOOKUP(K3356,'FIN CAL LOOKUP'!$A:$J,10,1),IF(I3356="Complete",VLOOKUP(J3356,'FIN CAL LOOKUP'!$A:$J,10,1),VLOOKUP(D3356,'FIN CAL LOOKUP'!$A:$J,10,1))),"Not Applicable")</f>
        <v>Q3, FY24</v>
      </c>
    </row>
    <row r="3357" spans="1:14" x14ac:dyDescent="0.25">
      <c r="A3357" t="s">
        <v>1</v>
      </c>
      <c r="B3357" t="s">
        <v>95</v>
      </c>
      <c r="C3357" t="s">
        <v>14</v>
      </c>
      <c r="D3357" s="3">
        <v>44333</v>
      </c>
      <c r="E3357" t="s">
        <v>822</v>
      </c>
      <c r="F3357" t="s">
        <v>823</v>
      </c>
      <c r="G3357" t="s">
        <v>824</v>
      </c>
      <c r="H3357" t="s">
        <v>1367</v>
      </c>
      <c r="I3357" t="s">
        <v>5</v>
      </c>
      <c r="J3357" s="3"/>
      <c r="K3357" s="3">
        <v>45351</v>
      </c>
      <c r="M3357" s="8" t="str">
        <f>IFERROR(IF(I3357="Booked",VLOOKUP(K3357,'FIN CAL LOOKUP'!$A:$J,7,1),IF(I3357="Complete",VLOOKUP(J3357,'FIN CAL LOOKUP'!$A:$J,7,1),VLOOKUP(D3357,'FIN CAL LOOKUP'!$A:$J,7,1))),"Not Applicable")</f>
        <v>MAR, FY24</v>
      </c>
      <c r="N3357" s="8" t="str">
        <f>IFERROR(IF(I3357="Booked",VLOOKUP(K3357,'FIN CAL LOOKUP'!$A:$J,10,1),IF(I3357="Complete",VLOOKUP(J3357,'FIN CAL LOOKUP'!$A:$J,10,1),VLOOKUP(D3357,'FIN CAL LOOKUP'!$A:$J,10,1))),"Not Applicable")</f>
        <v>Q3, FY24</v>
      </c>
    </row>
    <row r="3358" spans="1:14" x14ac:dyDescent="0.25">
      <c r="A3358" t="s">
        <v>1</v>
      </c>
      <c r="B3358" t="s">
        <v>95</v>
      </c>
      <c r="C3358" t="s">
        <v>14</v>
      </c>
      <c r="D3358" s="3">
        <v>44333</v>
      </c>
      <c r="E3358" t="s">
        <v>822</v>
      </c>
      <c r="F3358" t="s">
        <v>823</v>
      </c>
      <c r="G3358" t="s">
        <v>824</v>
      </c>
      <c r="H3358" t="s">
        <v>1368</v>
      </c>
      <c r="I3358" t="s">
        <v>5</v>
      </c>
      <c r="J3358" s="3"/>
      <c r="K3358" s="3">
        <v>45351</v>
      </c>
      <c r="M3358" s="8" t="str">
        <f>IFERROR(IF(I3358="Booked",VLOOKUP(K3358,'FIN CAL LOOKUP'!$A:$J,7,1),IF(I3358="Complete",VLOOKUP(J3358,'FIN CAL LOOKUP'!$A:$J,7,1),VLOOKUP(D3358,'FIN CAL LOOKUP'!$A:$J,7,1))),"Not Applicable")</f>
        <v>MAR, FY24</v>
      </c>
      <c r="N3358" s="8" t="str">
        <f>IFERROR(IF(I3358="Booked",VLOOKUP(K3358,'FIN CAL LOOKUP'!$A:$J,10,1),IF(I3358="Complete",VLOOKUP(J3358,'FIN CAL LOOKUP'!$A:$J,10,1),VLOOKUP(D3358,'FIN CAL LOOKUP'!$A:$J,10,1))),"Not Applicable")</f>
        <v>Q3, FY24</v>
      </c>
    </row>
    <row r="3359" spans="1:14" x14ac:dyDescent="0.25">
      <c r="A3359" t="s">
        <v>1</v>
      </c>
      <c r="B3359" t="s">
        <v>95</v>
      </c>
      <c r="C3359" t="s">
        <v>14</v>
      </c>
      <c r="D3359" s="3">
        <v>44333</v>
      </c>
      <c r="E3359" t="s">
        <v>822</v>
      </c>
      <c r="F3359" t="s">
        <v>823</v>
      </c>
      <c r="G3359" t="s">
        <v>824</v>
      </c>
      <c r="H3359" t="s">
        <v>1369</v>
      </c>
      <c r="I3359" t="s">
        <v>5</v>
      </c>
      <c r="J3359" s="3"/>
      <c r="K3359" s="3">
        <v>45351</v>
      </c>
      <c r="M3359" s="8" t="str">
        <f>IFERROR(IF(I3359="Booked",VLOOKUP(K3359,'FIN CAL LOOKUP'!$A:$J,7,1),IF(I3359="Complete",VLOOKUP(J3359,'FIN CAL LOOKUP'!$A:$J,7,1),VLOOKUP(D3359,'FIN CAL LOOKUP'!$A:$J,7,1))),"Not Applicable")</f>
        <v>MAR, FY24</v>
      </c>
      <c r="N3359" s="8" t="str">
        <f>IFERROR(IF(I3359="Booked",VLOOKUP(K3359,'FIN CAL LOOKUP'!$A:$J,10,1),IF(I3359="Complete",VLOOKUP(J3359,'FIN CAL LOOKUP'!$A:$J,10,1),VLOOKUP(D3359,'FIN CAL LOOKUP'!$A:$J,10,1))),"Not Applicable")</f>
        <v>Q3, FY24</v>
      </c>
    </row>
    <row r="3360" spans="1:14" x14ac:dyDescent="0.25">
      <c r="A3360" t="s">
        <v>1</v>
      </c>
      <c r="B3360" t="s">
        <v>95</v>
      </c>
      <c r="C3360" t="s">
        <v>14</v>
      </c>
      <c r="D3360" s="3">
        <v>44333</v>
      </c>
      <c r="E3360" t="s">
        <v>822</v>
      </c>
      <c r="F3360" t="s">
        <v>823</v>
      </c>
      <c r="G3360" t="s">
        <v>824</v>
      </c>
      <c r="H3360" t="s">
        <v>1370</v>
      </c>
      <c r="I3360" t="s">
        <v>5</v>
      </c>
      <c r="J3360" s="3"/>
      <c r="K3360" s="3">
        <v>45351</v>
      </c>
      <c r="M3360" s="8" t="str">
        <f>IFERROR(IF(I3360="Booked",VLOOKUP(K3360,'FIN CAL LOOKUP'!$A:$J,7,1),IF(I3360="Complete",VLOOKUP(J3360,'FIN CAL LOOKUP'!$A:$J,7,1),VLOOKUP(D3360,'FIN CAL LOOKUP'!$A:$J,7,1))),"Not Applicable")</f>
        <v>MAR, FY24</v>
      </c>
      <c r="N3360" s="8" t="str">
        <f>IFERROR(IF(I3360="Booked",VLOOKUP(K3360,'FIN CAL LOOKUP'!$A:$J,10,1),IF(I3360="Complete",VLOOKUP(J3360,'FIN CAL LOOKUP'!$A:$J,10,1),VLOOKUP(D3360,'FIN CAL LOOKUP'!$A:$J,10,1))),"Not Applicable")</f>
        <v>Q3, FY24</v>
      </c>
    </row>
    <row r="3361" spans="1:14" x14ac:dyDescent="0.25">
      <c r="A3361" t="s">
        <v>1</v>
      </c>
      <c r="B3361" t="s">
        <v>95</v>
      </c>
      <c r="C3361" t="s">
        <v>14</v>
      </c>
      <c r="D3361" s="3">
        <v>44333</v>
      </c>
      <c r="E3361" t="s">
        <v>822</v>
      </c>
      <c r="F3361" t="s">
        <v>823</v>
      </c>
      <c r="G3361" t="s">
        <v>824</v>
      </c>
      <c r="H3361" t="s">
        <v>8</v>
      </c>
      <c r="I3361" t="s">
        <v>17</v>
      </c>
      <c r="J3361" s="3">
        <v>44653</v>
      </c>
      <c r="K3361" s="3">
        <v>44635</v>
      </c>
      <c r="M3361" s="8" t="str">
        <f>IFERROR(IF(I3361="Booked",VLOOKUP(K3361,'FIN CAL LOOKUP'!$A:$J,7,1),IF(I3361="Complete",VLOOKUP(J3361,'FIN CAL LOOKUP'!$A:$J,7,1),VLOOKUP(D3361,'FIN CAL LOOKUP'!$A:$J,7,1))),"Not Applicable")</f>
        <v>APR, FY22</v>
      </c>
      <c r="N3361" s="8" t="str">
        <f>IFERROR(IF(I3361="Booked",VLOOKUP(K3361,'FIN CAL LOOKUP'!$A:$J,10,1),IF(I3361="Complete",VLOOKUP(J3361,'FIN CAL LOOKUP'!$A:$J,10,1),VLOOKUP(D3361,'FIN CAL LOOKUP'!$A:$J,10,1))),"Not Applicable")</f>
        <v>Q4, FY22</v>
      </c>
    </row>
    <row r="3362" spans="1:14" x14ac:dyDescent="0.25">
      <c r="A3362" t="s">
        <v>1</v>
      </c>
      <c r="B3362" t="s">
        <v>95</v>
      </c>
      <c r="C3362" t="s">
        <v>14</v>
      </c>
      <c r="D3362" s="3">
        <v>44333</v>
      </c>
      <c r="E3362" t="s">
        <v>822</v>
      </c>
      <c r="F3362" t="s">
        <v>823</v>
      </c>
      <c r="G3362" t="s">
        <v>824</v>
      </c>
      <c r="H3362" t="s">
        <v>9</v>
      </c>
      <c r="I3362" t="s">
        <v>17</v>
      </c>
      <c r="J3362" s="3">
        <v>44986</v>
      </c>
      <c r="K3362" s="3">
        <v>44735</v>
      </c>
      <c r="M3362" s="8" t="str">
        <f>IFERROR(IF(I3362="Booked",VLOOKUP(K3362,'FIN CAL LOOKUP'!$A:$J,7,1),IF(I3362="Complete",VLOOKUP(J3362,'FIN CAL LOOKUP'!$A:$J,7,1),VLOOKUP(D3362,'FIN CAL LOOKUP'!$A:$J,7,1))),"Not Applicable")</f>
        <v>MAR, FY23</v>
      </c>
      <c r="N3362" s="8" t="str">
        <f>IFERROR(IF(I3362="Booked",VLOOKUP(K3362,'FIN CAL LOOKUP'!$A:$J,10,1),IF(I3362="Complete",VLOOKUP(J3362,'FIN CAL LOOKUP'!$A:$J,10,1),VLOOKUP(D3362,'FIN CAL LOOKUP'!$A:$J,10,1))),"Not Applicable")</f>
        <v>Q3, FY23</v>
      </c>
    </row>
    <row r="3363" spans="1:14" x14ac:dyDescent="0.25">
      <c r="A3363" t="s">
        <v>1</v>
      </c>
      <c r="B3363" t="s">
        <v>95</v>
      </c>
      <c r="C3363" t="s">
        <v>14</v>
      </c>
      <c r="D3363" s="3">
        <v>44333</v>
      </c>
      <c r="E3363" t="s">
        <v>822</v>
      </c>
      <c r="F3363" t="s">
        <v>823</v>
      </c>
      <c r="G3363" t="s">
        <v>824</v>
      </c>
      <c r="H3363" t="s">
        <v>10</v>
      </c>
      <c r="I3363" t="s">
        <v>17</v>
      </c>
      <c r="J3363" s="3">
        <v>44465</v>
      </c>
      <c r="K3363" s="3">
        <v>44417</v>
      </c>
      <c r="M3363" s="8" t="str">
        <f>IFERROR(IF(I3363="Booked",VLOOKUP(K3363,'FIN CAL LOOKUP'!$A:$J,7,1),IF(I3363="Complete",VLOOKUP(J3363,'FIN CAL LOOKUP'!$A:$J,7,1),VLOOKUP(D3363,'FIN CAL LOOKUP'!$A:$J,7,1))),"Not Applicable")</f>
        <v>SEP, FY22</v>
      </c>
      <c r="N3363" s="8" t="str">
        <f>IFERROR(IF(I3363="Booked",VLOOKUP(K3363,'FIN CAL LOOKUP'!$A:$J,10,1),IF(I3363="Complete",VLOOKUP(J3363,'FIN CAL LOOKUP'!$A:$J,10,1),VLOOKUP(D3363,'FIN CAL LOOKUP'!$A:$J,10,1))),"Not Applicable")</f>
        <v>Q1, FY22</v>
      </c>
    </row>
    <row r="3364" spans="1:14" x14ac:dyDescent="0.25">
      <c r="A3364" t="s">
        <v>1</v>
      </c>
      <c r="B3364" t="s">
        <v>95</v>
      </c>
      <c r="C3364" t="s">
        <v>14</v>
      </c>
      <c r="D3364" s="3">
        <v>44333</v>
      </c>
      <c r="E3364" t="s">
        <v>822</v>
      </c>
      <c r="F3364" t="s">
        <v>823</v>
      </c>
      <c r="G3364" t="s">
        <v>824</v>
      </c>
      <c r="H3364" t="s">
        <v>10</v>
      </c>
      <c r="I3364" t="s">
        <v>17</v>
      </c>
      <c r="J3364" s="3">
        <v>44767</v>
      </c>
      <c r="K3364" s="3">
        <v>44767</v>
      </c>
      <c r="M3364" s="8" t="str">
        <f>IFERROR(IF(I3364="Booked",VLOOKUP(K3364,'FIN CAL LOOKUP'!$A:$J,7,1),IF(I3364="Complete",VLOOKUP(J3364,'FIN CAL LOOKUP'!$A:$J,7,1),VLOOKUP(D3364,'FIN CAL LOOKUP'!$A:$J,7,1))),"Not Applicable")</f>
        <v>AUG, FY23</v>
      </c>
      <c r="N3364" s="8" t="str">
        <f>IFERROR(IF(I3364="Booked",VLOOKUP(K3364,'FIN CAL LOOKUP'!$A:$J,10,1),IF(I3364="Complete",VLOOKUP(J3364,'FIN CAL LOOKUP'!$A:$J,10,1),VLOOKUP(D3364,'FIN CAL LOOKUP'!$A:$J,10,1))),"Not Applicable")</f>
        <v>Q1, FY23</v>
      </c>
    </row>
    <row r="3365" spans="1:14" x14ac:dyDescent="0.25">
      <c r="A3365" t="s">
        <v>1</v>
      </c>
      <c r="B3365" t="s">
        <v>95</v>
      </c>
      <c r="C3365" t="s">
        <v>14</v>
      </c>
      <c r="D3365" s="3">
        <v>44333</v>
      </c>
      <c r="E3365" t="s">
        <v>822</v>
      </c>
      <c r="F3365" t="s">
        <v>823</v>
      </c>
      <c r="G3365" t="s">
        <v>824</v>
      </c>
      <c r="H3365" t="s">
        <v>11</v>
      </c>
      <c r="I3365" t="s">
        <v>17</v>
      </c>
      <c r="J3365" s="3">
        <v>44539</v>
      </c>
      <c r="K3365" s="3">
        <v>44332</v>
      </c>
      <c r="M3365" s="8" t="str">
        <f>IFERROR(IF(I3365="Booked",VLOOKUP(K3365,'FIN CAL LOOKUP'!$A:$J,7,1),IF(I3365="Complete",VLOOKUP(J3365,'FIN CAL LOOKUP'!$A:$J,7,1),VLOOKUP(D3365,'FIN CAL LOOKUP'!$A:$J,7,1))),"Not Applicable")</f>
        <v>DEC, FY22</v>
      </c>
      <c r="N3365" s="8" t="str">
        <f>IFERROR(IF(I3365="Booked",VLOOKUP(K3365,'FIN CAL LOOKUP'!$A:$J,10,1),IF(I3365="Complete",VLOOKUP(J3365,'FIN CAL LOOKUP'!$A:$J,10,1),VLOOKUP(D3365,'FIN CAL LOOKUP'!$A:$J,10,1))),"Not Applicable")</f>
        <v>Q2, FY22</v>
      </c>
    </row>
    <row r="3366" spans="1:14" x14ac:dyDescent="0.25">
      <c r="A3366" t="s">
        <v>46</v>
      </c>
      <c r="C3366" t="s">
        <v>47</v>
      </c>
      <c r="D3366" s="3">
        <v>44314</v>
      </c>
      <c r="E3366" t="s">
        <v>825</v>
      </c>
      <c r="F3366" t="s">
        <v>826</v>
      </c>
      <c r="G3366" t="s">
        <v>827</v>
      </c>
      <c r="H3366" t="s">
        <v>4</v>
      </c>
      <c r="I3366" t="s">
        <v>17</v>
      </c>
      <c r="J3366" s="3">
        <v>44880</v>
      </c>
      <c r="K3366" s="3">
        <v>44824</v>
      </c>
      <c r="M3366" s="8" t="str">
        <f>IFERROR(IF(I3366="Booked",VLOOKUP(K3366,'FIN CAL LOOKUP'!$A:$J,7,1),IF(I3366="Complete",VLOOKUP(J3366,'FIN CAL LOOKUP'!$A:$J,7,1),VLOOKUP(D3366,'FIN CAL LOOKUP'!$A:$J,7,1))),"Not Applicable")</f>
        <v>NOV, FY23</v>
      </c>
      <c r="N3366" s="8" t="str">
        <f>IFERROR(IF(I3366="Booked",VLOOKUP(K3366,'FIN CAL LOOKUP'!$A:$J,10,1),IF(I3366="Complete",VLOOKUP(J3366,'FIN CAL LOOKUP'!$A:$J,10,1),VLOOKUP(D3366,'FIN CAL LOOKUP'!$A:$J,10,1))),"Not Applicable")</f>
        <v>Q2, FY23</v>
      </c>
    </row>
    <row r="3367" spans="1:14" x14ac:dyDescent="0.25">
      <c r="A3367" t="s">
        <v>46</v>
      </c>
      <c r="C3367" t="s">
        <v>47</v>
      </c>
      <c r="D3367" s="3">
        <v>44314</v>
      </c>
      <c r="E3367" t="s">
        <v>825</v>
      </c>
      <c r="F3367" t="s">
        <v>826</v>
      </c>
      <c r="G3367" t="s">
        <v>827</v>
      </c>
      <c r="H3367" t="s">
        <v>7</v>
      </c>
      <c r="I3367" t="s">
        <v>17</v>
      </c>
      <c r="J3367" s="3">
        <v>44880</v>
      </c>
      <c r="K3367" s="3">
        <v>44824</v>
      </c>
      <c r="M3367" s="8" t="str">
        <f>IFERROR(IF(I3367="Booked",VLOOKUP(K3367,'FIN CAL LOOKUP'!$A:$J,7,1),IF(I3367="Complete",VLOOKUP(J3367,'FIN CAL LOOKUP'!$A:$J,7,1),VLOOKUP(D3367,'FIN CAL LOOKUP'!$A:$J,7,1))),"Not Applicable")</f>
        <v>NOV, FY23</v>
      </c>
      <c r="N3367" s="8" t="str">
        <f>IFERROR(IF(I3367="Booked",VLOOKUP(K3367,'FIN CAL LOOKUP'!$A:$J,10,1),IF(I3367="Complete",VLOOKUP(J3367,'FIN CAL LOOKUP'!$A:$J,10,1),VLOOKUP(D3367,'FIN CAL LOOKUP'!$A:$J,10,1))),"Not Applicable")</f>
        <v>Q2, FY23</v>
      </c>
    </row>
    <row r="3368" spans="1:14" x14ac:dyDescent="0.25">
      <c r="A3368" t="s">
        <v>46</v>
      </c>
      <c r="C3368" t="s">
        <v>47</v>
      </c>
      <c r="D3368" s="3">
        <v>44314</v>
      </c>
      <c r="E3368" t="s">
        <v>825</v>
      </c>
      <c r="F3368" t="s">
        <v>826</v>
      </c>
      <c r="G3368" t="s">
        <v>827</v>
      </c>
      <c r="H3368" t="s">
        <v>1366</v>
      </c>
      <c r="I3368" t="s">
        <v>5</v>
      </c>
      <c r="J3368" s="3"/>
      <c r="K3368" s="3">
        <v>45351</v>
      </c>
      <c r="M3368" s="8" t="str">
        <f>IFERROR(IF(I3368="Booked",VLOOKUP(K3368,'FIN CAL LOOKUP'!$A:$J,7,1),IF(I3368="Complete",VLOOKUP(J3368,'FIN CAL LOOKUP'!$A:$J,7,1),VLOOKUP(D3368,'FIN CAL LOOKUP'!$A:$J,7,1))),"Not Applicable")</f>
        <v>MAR, FY24</v>
      </c>
      <c r="N3368" s="8" t="str">
        <f>IFERROR(IF(I3368="Booked",VLOOKUP(K3368,'FIN CAL LOOKUP'!$A:$J,10,1),IF(I3368="Complete",VLOOKUP(J3368,'FIN CAL LOOKUP'!$A:$J,10,1),VLOOKUP(D3368,'FIN CAL LOOKUP'!$A:$J,10,1))),"Not Applicable")</f>
        <v>Q3, FY24</v>
      </c>
    </row>
    <row r="3369" spans="1:14" x14ac:dyDescent="0.25">
      <c r="A3369" t="s">
        <v>46</v>
      </c>
      <c r="C3369" t="s">
        <v>47</v>
      </c>
      <c r="D3369" s="3">
        <v>44314</v>
      </c>
      <c r="E3369" t="s">
        <v>825</v>
      </c>
      <c r="F3369" t="s">
        <v>826</v>
      </c>
      <c r="G3369" t="s">
        <v>827</v>
      </c>
      <c r="H3369" t="s">
        <v>1367</v>
      </c>
      <c r="I3369" t="s">
        <v>18</v>
      </c>
      <c r="J3369" s="3"/>
      <c r="K3369" s="3">
        <v>45351</v>
      </c>
      <c r="M3369" s="8" t="str">
        <f>IFERROR(IF(I3369="Booked",VLOOKUP(K3369,'FIN CAL LOOKUP'!$A:$J,7,1),IF(I3369="Complete",VLOOKUP(J3369,'FIN CAL LOOKUP'!$A:$J,7,1),VLOOKUP(D3369,'FIN CAL LOOKUP'!$A:$J,7,1))),"Not Applicable")</f>
        <v>MAY, FY21</v>
      </c>
      <c r="N3369" s="8" t="str">
        <f>IFERROR(IF(I3369="Booked",VLOOKUP(K3369,'FIN CAL LOOKUP'!$A:$J,10,1),IF(I3369="Complete",VLOOKUP(J3369,'FIN CAL LOOKUP'!$A:$J,10,1),VLOOKUP(D3369,'FIN CAL LOOKUP'!$A:$J,10,1))),"Not Applicable")</f>
        <v>Q4, FY21</v>
      </c>
    </row>
    <row r="3370" spans="1:14" x14ac:dyDescent="0.25">
      <c r="A3370" t="s">
        <v>46</v>
      </c>
      <c r="C3370" t="s">
        <v>47</v>
      </c>
      <c r="D3370" s="3">
        <v>44314</v>
      </c>
      <c r="E3370" t="s">
        <v>825</v>
      </c>
      <c r="F3370" t="s">
        <v>826</v>
      </c>
      <c r="G3370" t="s">
        <v>827</v>
      </c>
      <c r="H3370" t="s">
        <v>1368</v>
      </c>
      <c r="I3370" t="s">
        <v>5</v>
      </c>
      <c r="J3370" s="3"/>
      <c r="K3370" s="3">
        <v>45351</v>
      </c>
      <c r="M3370" s="8" t="str">
        <f>IFERROR(IF(I3370="Booked",VLOOKUP(K3370,'FIN CAL LOOKUP'!$A:$J,7,1),IF(I3370="Complete",VLOOKUP(J3370,'FIN CAL LOOKUP'!$A:$J,7,1),VLOOKUP(D3370,'FIN CAL LOOKUP'!$A:$J,7,1))),"Not Applicable")</f>
        <v>MAR, FY24</v>
      </c>
      <c r="N3370" s="8" t="str">
        <f>IFERROR(IF(I3370="Booked",VLOOKUP(K3370,'FIN CAL LOOKUP'!$A:$J,10,1),IF(I3370="Complete",VLOOKUP(J3370,'FIN CAL LOOKUP'!$A:$J,10,1),VLOOKUP(D3370,'FIN CAL LOOKUP'!$A:$J,10,1))),"Not Applicable")</f>
        <v>Q3, FY24</v>
      </c>
    </row>
    <row r="3371" spans="1:14" x14ac:dyDescent="0.25">
      <c r="A3371" t="s">
        <v>46</v>
      </c>
      <c r="C3371" t="s">
        <v>47</v>
      </c>
      <c r="D3371" s="3">
        <v>44314</v>
      </c>
      <c r="E3371" t="s">
        <v>825</v>
      </c>
      <c r="F3371" t="s">
        <v>826</v>
      </c>
      <c r="G3371" t="s">
        <v>827</v>
      </c>
      <c r="H3371" t="s">
        <v>1369</v>
      </c>
      <c r="I3371" t="s">
        <v>5</v>
      </c>
      <c r="J3371" s="3"/>
      <c r="K3371" s="3">
        <v>45351</v>
      </c>
      <c r="M3371" s="8" t="str">
        <f>IFERROR(IF(I3371="Booked",VLOOKUP(K3371,'FIN CAL LOOKUP'!$A:$J,7,1),IF(I3371="Complete",VLOOKUP(J3371,'FIN CAL LOOKUP'!$A:$J,7,1),VLOOKUP(D3371,'FIN CAL LOOKUP'!$A:$J,7,1))),"Not Applicable")</f>
        <v>MAR, FY24</v>
      </c>
      <c r="N3371" s="8" t="str">
        <f>IFERROR(IF(I3371="Booked",VLOOKUP(K3371,'FIN CAL LOOKUP'!$A:$J,10,1),IF(I3371="Complete",VLOOKUP(J3371,'FIN CAL LOOKUP'!$A:$J,10,1),VLOOKUP(D3371,'FIN CAL LOOKUP'!$A:$J,10,1))),"Not Applicable")</f>
        <v>Q3, FY24</v>
      </c>
    </row>
    <row r="3372" spans="1:14" x14ac:dyDescent="0.25">
      <c r="A3372" t="s">
        <v>46</v>
      </c>
      <c r="C3372" t="s">
        <v>47</v>
      </c>
      <c r="D3372" s="3">
        <v>44314</v>
      </c>
      <c r="E3372" t="s">
        <v>825</v>
      </c>
      <c r="F3372" t="s">
        <v>826</v>
      </c>
      <c r="G3372" t="s">
        <v>827</v>
      </c>
      <c r="H3372" t="s">
        <v>1370</v>
      </c>
      <c r="I3372" t="s">
        <v>5</v>
      </c>
      <c r="J3372" s="3"/>
      <c r="K3372" s="3">
        <v>45351</v>
      </c>
      <c r="M3372" s="8" t="str">
        <f>IFERROR(IF(I3372="Booked",VLOOKUP(K3372,'FIN CAL LOOKUP'!$A:$J,7,1),IF(I3372="Complete",VLOOKUP(J3372,'FIN CAL LOOKUP'!$A:$J,7,1),VLOOKUP(D3372,'FIN CAL LOOKUP'!$A:$J,7,1))),"Not Applicable")</f>
        <v>MAR, FY24</v>
      </c>
      <c r="N3372" s="8" t="str">
        <f>IFERROR(IF(I3372="Booked",VLOOKUP(K3372,'FIN CAL LOOKUP'!$A:$J,10,1),IF(I3372="Complete",VLOOKUP(J3372,'FIN CAL LOOKUP'!$A:$J,10,1),VLOOKUP(D3372,'FIN CAL LOOKUP'!$A:$J,10,1))),"Not Applicable")</f>
        <v>Q3, FY24</v>
      </c>
    </row>
    <row r="3373" spans="1:14" x14ac:dyDescent="0.25">
      <c r="A3373" t="s">
        <v>46</v>
      </c>
      <c r="C3373" t="s">
        <v>47</v>
      </c>
      <c r="D3373" s="3">
        <v>44314</v>
      </c>
      <c r="E3373" t="s">
        <v>825</v>
      </c>
      <c r="F3373" t="s">
        <v>826</v>
      </c>
      <c r="G3373" t="s">
        <v>827</v>
      </c>
      <c r="H3373" t="s">
        <v>8</v>
      </c>
      <c r="I3373" t="s">
        <v>17</v>
      </c>
      <c r="J3373" s="3">
        <v>44643</v>
      </c>
      <c r="K3373" s="3">
        <v>44635</v>
      </c>
      <c r="M3373" s="8" t="str">
        <f>IFERROR(IF(I3373="Booked",VLOOKUP(K3373,'FIN CAL LOOKUP'!$A:$J,7,1),IF(I3373="Complete",VLOOKUP(J3373,'FIN CAL LOOKUP'!$A:$J,7,1),VLOOKUP(D3373,'FIN CAL LOOKUP'!$A:$J,7,1))),"Not Applicable")</f>
        <v>MAR, FY22</v>
      </c>
      <c r="N3373" s="8" t="str">
        <f>IFERROR(IF(I3373="Booked",VLOOKUP(K3373,'FIN CAL LOOKUP'!$A:$J,10,1),IF(I3373="Complete",VLOOKUP(J3373,'FIN CAL LOOKUP'!$A:$J,10,1),VLOOKUP(D3373,'FIN CAL LOOKUP'!$A:$J,10,1))),"Not Applicable")</f>
        <v>Q3, FY22</v>
      </c>
    </row>
    <row r="3374" spans="1:14" x14ac:dyDescent="0.25">
      <c r="A3374" t="s">
        <v>46</v>
      </c>
      <c r="C3374" t="s">
        <v>47</v>
      </c>
      <c r="D3374" s="3">
        <v>44314</v>
      </c>
      <c r="E3374" t="s">
        <v>825</v>
      </c>
      <c r="F3374" t="s">
        <v>826</v>
      </c>
      <c r="G3374" t="s">
        <v>827</v>
      </c>
      <c r="H3374" t="s">
        <v>9</v>
      </c>
      <c r="I3374" t="s">
        <v>17</v>
      </c>
      <c r="J3374" s="3">
        <v>44957</v>
      </c>
      <c r="K3374" s="3">
        <v>44735</v>
      </c>
      <c r="M3374" s="8" t="str">
        <f>IFERROR(IF(I3374="Booked",VLOOKUP(K3374,'FIN CAL LOOKUP'!$A:$J,7,1),IF(I3374="Complete",VLOOKUP(J3374,'FIN CAL LOOKUP'!$A:$J,7,1),VLOOKUP(D3374,'FIN CAL LOOKUP'!$A:$J,7,1))),"Not Applicable")</f>
        <v>FEB, FY23</v>
      </c>
      <c r="N3374" s="8" t="str">
        <f>IFERROR(IF(I3374="Booked",VLOOKUP(K3374,'FIN CAL LOOKUP'!$A:$J,10,1),IF(I3374="Complete",VLOOKUP(J3374,'FIN CAL LOOKUP'!$A:$J,10,1),VLOOKUP(D3374,'FIN CAL LOOKUP'!$A:$J,10,1))),"Not Applicable")</f>
        <v>Q3, FY23</v>
      </c>
    </row>
    <row r="3375" spans="1:14" x14ac:dyDescent="0.25">
      <c r="A3375" t="s">
        <v>46</v>
      </c>
      <c r="C3375" t="s">
        <v>47</v>
      </c>
      <c r="D3375" s="3">
        <v>44314</v>
      </c>
      <c r="E3375" t="s">
        <v>825</v>
      </c>
      <c r="F3375" t="s">
        <v>826</v>
      </c>
      <c r="G3375" t="s">
        <v>827</v>
      </c>
      <c r="H3375" t="s">
        <v>10</v>
      </c>
      <c r="I3375" t="s">
        <v>17</v>
      </c>
      <c r="J3375" s="3">
        <v>44504</v>
      </c>
      <c r="K3375" s="3">
        <v>44417</v>
      </c>
      <c r="M3375" s="8" t="str">
        <f>IFERROR(IF(I3375="Booked",VLOOKUP(K3375,'FIN CAL LOOKUP'!$A:$J,7,1),IF(I3375="Complete",VLOOKUP(J3375,'FIN CAL LOOKUP'!$A:$J,7,1),VLOOKUP(D3375,'FIN CAL LOOKUP'!$A:$J,7,1))),"Not Applicable")</f>
        <v>NOV, FY22</v>
      </c>
      <c r="N3375" s="8" t="str">
        <f>IFERROR(IF(I3375="Booked",VLOOKUP(K3375,'FIN CAL LOOKUP'!$A:$J,10,1),IF(I3375="Complete",VLOOKUP(J3375,'FIN CAL LOOKUP'!$A:$J,10,1),VLOOKUP(D3375,'FIN CAL LOOKUP'!$A:$J,10,1))),"Not Applicable")</f>
        <v>Q2, FY22</v>
      </c>
    </row>
    <row r="3376" spans="1:14" x14ac:dyDescent="0.25">
      <c r="A3376" t="s">
        <v>46</v>
      </c>
      <c r="C3376" t="s">
        <v>47</v>
      </c>
      <c r="D3376" s="3">
        <v>44314</v>
      </c>
      <c r="E3376" t="s">
        <v>825</v>
      </c>
      <c r="F3376" t="s">
        <v>826</v>
      </c>
      <c r="G3376" t="s">
        <v>827</v>
      </c>
      <c r="H3376" t="s">
        <v>11</v>
      </c>
      <c r="I3376" t="s">
        <v>17</v>
      </c>
      <c r="J3376" s="3">
        <v>44314</v>
      </c>
      <c r="K3376" s="3">
        <v>44314</v>
      </c>
      <c r="M3376" s="8" t="str">
        <f>IFERROR(IF(I3376="Booked",VLOOKUP(K3376,'FIN CAL LOOKUP'!$A:$J,7,1),IF(I3376="Complete",VLOOKUP(J3376,'FIN CAL LOOKUP'!$A:$J,7,1),VLOOKUP(D3376,'FIN CAL LOOKUP'!$A:$J,7,1))),"Not Applicable")</f>
        <v>MAY, FY21</v>
      </c>
      <c r="N3376" s="8" t="str">
        <f>IFERROR(IF(I3376="Booked",VLOOKUP(K3376,'FIN CAL LOOKUP'!$A:$J,10,1),IF(I3376="Complete",VLOOKUP(J3376,'FIN CAL LOOKUP'!$A:$J,10,1),VLOOKUP(D3376,'FIN CAL LOOKUP'!$A:$J,10,1))),"Not Applicable")</f>
        <v>Q4, FY21</v>
      </c>
    </row>
    <row r="3377" spans="1:14" x14ac:dyDescent="0.25">
      <c r="A3377" t="s">
        <v>46</v>
      </c>
      <c r="C3377" t="s">
        <v>47</v>
      </c>
      <c r="D3377" s="3">
        <v>44314</v>
      </c>
      <c r="E3377" t="s">
        <v>828</v>
      </c>
      <c r="F3377" t="s">
        <v>829</v>
      </c>
      <c r="G3377" t="s">
        <v>830</v>
      </c>
      <c r="H3377" t="s">
        <v>4</v>
      </c>
      <c r="I3377" t="s">
        <v>17</v>
      </c>
      <c r="J3377" s="3">
        <v>44865</v>
      </c>
      <c r="K3377" s="3">
        <v>44824</v>
      </c>
      <c r="M3377" s="8" t="str">
        <f>IFERROR(IF(I3377="Booked",VLOOKUP(K3377,'FIN CAL LOOKUP'!$A:$J,7,1),IF(I3377="Complete",VLOOKUP(J3377,'FIN CAL LOOKUP'!$A:$J,7,1),VLOOKUP(D3377,'FIN CAL LOOKUP'!$A:$J,7,1))),"Not Applicable")</f>
        <v>NOV, FY23</v>
      </c>
      <c r="N3377" s="8" t="str">
        <f>IFERROR(IF(I3377="Booked",VLOOKUP(K3377,'FIN CAL LOOKUP'!$A:$J,10,1),IF(I3377="Complete",VLOOKUP(J3377,'FIN CAL LOOKUP'!$A:$J,10,1),VLOOKUP(D3377,'FIN CAL LOOKUP'!$A:$J,10,1))),"Not Applicable")</f>
        <v>Q2, FY23</v>
      </c>
    </row>
    <row r="3378" spans="1:14" x14ac:dyDescent="0.25">
      <c r="A3378" t="s">
        <v>46</v>
      </c>
      <c r="C3378" t="s">
        <v>47</v>
      </c>
      <c r="D3378" s="3">
        <v>44314</v>
      </c>
      <c r="E3378" t="s">
        <v>828</v>
      </c>
      <c r="F3378" t="s">
        <v>829</v>
      </c>
      <c r="G3378" t="s">
        <v>830</v>
      </c>
      <c r="H3378" t="s">
        <v>7</v>
      </c>
      <c r="I3378" t="s">
        <v>17</v>
      </c>
      <c r="J3378" s="3">
        <v>44865</v>
      </c>
      <c r="K3378" s="3">
        <v>44824</v>
      </c>
      <c r="M3378" s="8" t="str">
        <f>IFERROR(IF(I3378="Booked",VLOOKUP(K3378,'FIN CAL LOOKUP'!$A:$J,7,1),IF(I3378="Complete",VLOOKUP(J3378,'FIN CAL LOOKUP'!$A:$J,7,1),VLOOKUP(D3378,'FIN CAL LOOKUP'!$A:$J,7,1))),"Not Applicable")</f>
        <v>NOV, FY23</v>
      </c>
      <c r="N3378" s="8" t="str">
        <f>IFERROR(IF(I3378="Booked",VLOOKUP(K3378,'FIN CAL LOOKUP'!$A:$J,10,1),IF(I3378="Complete",VLOOKUP(J3378,'FIN CAL LOOKUP'!$A:$J,10,1),VLOOKUP(D3378,'FIN CAL LOOKUP'!$A:$J,10,1))),"Not Applicable")</f>
        <v>Q2, FY23</v>
      </c>
    </row>
    <row r="3379" spans="1:14" x14ac:dyDescent="0.25">
      <c r="A3379" t="s">
        <v>46</v>
      </c>
      <c r="C3379" t="s">
        <v>47</v>
      </c>
      <c r="D3379" s="3">
        <v>44314</v>
      </c>
      <c r="E3379" t="s">
        <v>828</v>
      </c>
      <c r="F3379" t="s">
        <v>829</v>
      </c>
      <c r="G3379" t="s">
        <v>830</v>
      </c>
      <c r="H3379" t="s">
        <v>1366</v>
      </c>
      <c r="I3379" t="s">
        <v>18</v>
      </c>
      <c r="J3379" s="3"/>
      <c r="K3379" s="3">
        <v>45351</v>
      </c>
      <c r="M3379" s="8" t="str">
        <f>IFERROR(IF(I3379="Booked",VLOOKUP(K3379,'FIN CAL LOOKUP'!$A:$J,7,1),IF(I3379="Complete",VLOOKUP(J3379,'FIN CAL LOOKUP'!$A:$J,7,1),VLOOKUP(D3379,'FIN CAL LOOKUP'!$A:$J,7,1))),"Not Applicable")</f>
        <v>MAY, FY21</v>
      </c>
      <c r="N3379" s="8" t="str">
        <f>IFERROR(IF(I3379="Booked",VLOOKUP(K3379,'FIN CAL LOOKUP'!$A:$J,10,1),IF(I3379="Complete",VLOOKUP(J3379,'FIN CAL LOOKUP'!$A:$J,10,1),VLOOKUP(D3379,'FIN CAL LOOKUP'!$A:$J,10,1))),"Not Applicable")</f>
        <v>Q4, FY21</v>
      </c>
    </row>
    <row r="3380" spans="1:14" x14ac:dyDescent="0.25">
      <c r="A3380" t="s">
        <v>46</v>
      </c>
      <c r="C3380" t="s">
        <v>47</v>
      </c>
      <c r="D3380" s="3">
        <v>44314</v>
      </c>
      <c r="E3380" t="s">
        <v>828</v>
      </c>
      <c r="F3380" t="s">
        <v>829</v>
      </c>
      <c r="G3380" t="s">
        <v>830</v>
      </c>
      <c r="H3380" t="s">
        <v>1367</v>
      </c>
      <c r="I3380" t="s">
        <v>18</v>
      </c>
      <c r="J3380" s="3"/>
      <c r="K3380" s="3">
        <v>45351</v>
      </c>
      <c r="M3380" s="8" t="str">
        <f>IFERROR(IF(I3380="Booked",VLOOKUP(K3380,'FIN CAL LOOKUP'!$A:$J,7,1),IF(I3380="Complete",VLOOKUP(J3380,'FIN CAL LOOKUP'!$A:$J,7,1),VLOOKUP(D3380,'FIN CAL LOOKUP'!$A:$J,7,1))),"Not Applicable")</f>
        <v>MAY, FY21</v>
      </c>
      <c r="N3380" s="8" t="str">
        <f>IFERROR(IF(I3380="Booked",VLOOKUP(K3380,'FIN CAL LOOKUP'!$A:$J,10,1),IF(I3380="Complete",VLOOKUP(J3380,'FIN CAL LOOKUP'!$A:$J,10,1),VLOOKUP(D3380,'FIN CAL LOOKUP'!$A:$J,10,1))),"Not Applicable")</f>
        <v>Q4, FY21</v>
      </c>
    </row>
    <row r="3381" spans="1:14" x14ac:dyDescent="0.25">
      <c r="A3381" t="s">
        <v>46</v>
      </c>
      <c r="C3381" t="s">
        <v>47</v>
      </c>
      <c r="D3381" s="3">
        <v>44314</v>
      </c>
      <c r="E3381" t="s">
        <v>828</v>
      </c>
      <c r="F3381" t="s">
        <v>829</v>
      </c>
      <c r="G3381" t="s">
        <v>830</v>
      </c>
      <c r="H3381" t="s">
        <v>1368</v>
      </c>
      <c r="I3381" t="s">
        <v>5</v>
      </c>
      <c r="J3381" s="3"/>
      <c r="K3381" s="3">
        <v>45351</v>
      </c>
      <c r="M3381" s="8" t="str">
        <f>IFERROR(IF(I3381="Booked",VLOOKUP(K3381,'FIN CAL LOOKUP'!$A:$J,7,1),IF(I3381="Complete",VLOOKUP(J3381,'FIN CAL LOOKUP'!$A:$J,7,1),VLOOKUP(D3381,'FIN CAL LOOKUP'!$A:$J,7,1))),"Not Applicable")</f>
        <v>MAR, FY24</v>
      </c>
      <c r="N3381" s="8" t="str">
        <f>IFERROR(IF(I3381="Booked",VLOOKUP(K3381,'FIN CAL LOOKUP'!$A:$J,10,1),IF(I3381="Complete",VLOOKUP(J3381,'FIN CAL LOOKUP'!$A:$J,10,1),VLOOKUP(D3381,'FIN CAL LOOKUP'!$A:$J,10,1))),"Not Applicable")</f>
        <v>Q3, FY24</v>
      </c>
    </row>
    <row r="3382" spans="1:14" x14ac:dyDescent="0.25">
      <c r="A3382" t="s">
        <v>46</v>
      </c>
      <c r="C3382" t="s">
        <v>47</v>
      </c>
      <c r="D3382" s="3">
        <v>44314</v>
      </c>
      <c r="E3382" t="s">
        <v>828</v>
      </c>
      <c r="F3382" t="s">
        <v>829</v>
      </c>
      <c r="G3382" t="s">
        <v>830</v>
      </c>
      <c r="H3382" t="s">
        <v>1369</v>
      </c>
      <c r="I3382" t="s">
        <v>5</v>
      </c>
      <c r="J3382" s="3"/>
      <c r="K3382" s="3">
        <v>45351</v>
      </c>
      <c r="M3382" s="8" t="str">
        <f>IFERROR(IF(I3382="Booked",VLOOKUP(K3382,'FIN CAL LOOKUP'!$A:$J,7,1),IF(I3382="Complete",VLOOKUP(J3382,'FIN CAL LOOKUP'!$A:$J,7,1),VLOOKUP(D3382,'FIN CAL LOOKUP'!$A:$J,7,1))),"Not Applicable")</f>
        <v>MAR, FY24</v>
      </c>
      <c r="N3382" s="8" t="str">
        <f>IFERROR(IF(I3382="Booked",VLOOKUP(K3382,'FIN CAL LOOKUP'!$A:$J,10,1),IF(I3382="Complete",VLOOKUP(J3382,'FIN CAL LOOKUP'!$A:$J,10,1),VLOOKUP(D3382,'FIN CAL LOOKUP'!$A:$J,10,1))),"Not Applicable")</f>
        <v>Q3, FY24</v>
      </c>
    </row>
    <row r="3383" spans="1:14" x14ac:dyDescent="0.25">
      <c r="A3383" t="s">
        <v>46</v>
      </c>
      <c r="C3383" t="s">
        <v>47</v>
      </c>
      <c r="D3383" s="3">
        <v>44314</v>
      </c>
      <c r="E3383" t="s">
        <v>828</v>
      </c>
      <c r="F3383" t="s">
        <v>829</v>
      </c>
      <c r="G3383" t="s">
        <v>830</v>
      </c>
      <c r="H3383" t="s">
        <v>1370</v>
      </c>
      <c r="I3383" t="s">
        <v>5</v>
      </c>
      <c r="J3383" s="3"/>
      <c r="K3383" s="3">
        <v>45351</v>
      </c>
      <c r="M3383" s="8" t="str">
        <f>IFERROR(IF(I3383="Booked",VLOOKUP(K3383,'FIN CAL LOOKUP'!$A:$J,7,1),IF(I3383="Complete",VLOOKUP(J3383,'FIN CAL LOOKUP'!$A:$J,7,1),VLOOKUP(D3383,'FIN CAL LOOKUP'!$A:$J,7,1))),"Not Applicable")</f>
        <v>MAR, FY24</v>
      </c>
      <c r="N3383" s="8" t="str">
        <f>IFERROR(IF(I3383="Booked",VLOOKUP(K3383,'FIN CAL LOOKUP'!$A:$J,10,1),IF(I3383="Complete",VLOOKUP(J3383,'FIN CAL LOOKUP'!$A:$J,10,1),VLOOKUP(D3383,'FIN CAL LOOKUP'!$A:$J,10,1))),"Not Applicable")</f>
        <v>Q3, FY24</v>
      </c>
    </row>
    <row r="3384" spans="1:14" x14ac:dyDescent="0.25">
      <c r="A3384" t="s">
        <v>46</v>
      </c>
      <c r="C3384" t="s">
        <v>47</v>
      </c>
      <c r="D3384" s="3">
        <v>44314</v>
      </c>
      <c r="E3384" t="s">
        <v>828</v>
      </c>
      <c r="F3384" t="s">
        <v>829</v>
      </c>
      <c r="G3384" t="s">
        <v>830</v>
      </c>
      <c r="H3384" t="s">
        <v>8</v>
      </c>
      <c r="I3384" t="s">
        <v>17</v>
      </c>
      <c r="J3384" s="3">
        <v>44642</v>
      </c>
      <c r="K3384" s="3">
        <v>44635</v>
      </c>
      <c r="M3384" s="8" t="str">
        <f>IFERROR(IF(I3384="Booked",VLOOKUP(K3384,'FIN CAL LOOKUP'!$A:$J,7,1),IF(I3384="Complete",VLOOKUP(J3384,'FIN CAL LOOKUP'!$A:$J,7,1),VLOOKUP(D3384,'FIN CAL LOOKUP'!$A:$J,7,1))),"Not Applicable")</f>
        <v>MAR, FY22</v>
      </c>
      <c r="N3384" s="8" t="str">
        <f>IFERROR(IF(I3384="Booked",VLOOKUP(K3384,'FIN CAL LOOKUP'!$A:$J,10,1),IF(I3384="Complete",VLOOKUP(J3384,'FIN CAL LOOKUP'!$A:$J,10,1),VLOOKUP(D3384,'FIN CAL LOOKUP'!$A:$J,10,1))),"Not Applicable")</f>
        <v>Q3, FY22</v>
      </c>
    </row>
    <row r="3385" spans="1:14" x14ac:dyDescent="0.25">
      <c r="A3385" t="s">
        <v>46</v>
      </c>
      <c r="C3385" t="s">
        <v>47</v>
      </c>
      <c r="D3385" s="3">
        <v>44314</v>
      </c>
      <c r="E3385" t="s">
        <v>828</v>
      </c>
      <c r="F3385" t="s">
        <v>829</v>
      </c>
      <c r="G3385" t="s">
        <v>830</v>
      </c>
      <c r="H3385" t="s">
        <v>9</v>
      </c>
      <c r="I3385" t="s">
        <v>17</v>
      </c>
      <c r="J3385" s="3">
        <v>44785</v>
      </c>
      <c r="K3385" s="3">
        <v>44735</v>
      </c>
      <c r="M3385" s="8" t="str">
        <f>IFERROR(IF(I3385="Booked",VLOOKUP(K3385,'FIN CAL LOOKUP'!$A:$J,7,1),IF(I3385="Complete",VLOOKUP(J3385,'FIN CAL LOOKUP'!$A:$J,7,1),VLOOKUP(D3385,'FIN CAL LOOKUP'!$A:$J,7,1))),"Not Applicable")</f>
        <v>AUG, FY23</v>
      </c>
      <c r="N3385" s="8" t="str">
        <f>IFERROR(IF(I3385="Booked",VLOOKUP(K3385,'FIN CAL LOOKUP'!$A:$J,10,1),IF(I3385="Complete",VLOOKUP(J3385,'FIN CAL LOOKUP'!$A:$J,10,1),VLOOKUP(D3385,'FIN CAL LOOKUP'!$A:$J,10,1))),"Not Applicable")</f>
        <v>Q1, FY23</v>
      </c>
    </row>
    <row r="3386" spans="1:14" x14ac:dyDescent="0.25">
      <c r="A3386" t="s">
        <v>46</v>
      </c>
      <c r="C3386" t="s">
        <v>47</v>
      </c>
      <c r="D3386" s="3">
        <v>44314</v>
      </c>
      <c r="E3386" t="s">
        <v>828</v>
      </c>
      <c r="F3386" t="s">
        <v>829</v>
      </c>
      <c r="G3386" t="s">
        <v>830</v>
      </c>
      <c r="H3386" t="s">
        <v>10</v>
      </c>
      <c r="I3386" t="s">
        <v>17</v>
      </c>
      <c r="J3386" s="3">
        <v>44449</v>
      </c>
      <c r="K3386" s="3">
        <v>44417</v>
      </c>
      <c r="M3386" s="8" t="str">
        <f>IFERROR(IF(I3386="Booked",VLOOKUP(K3386,'FIN CAL LOOKUP'!$A:$J,7,1),IF(I3386="Complete",VLOOKUP(J3386,'FIN CAL LOOKUP'!$A:$J,7,1),VLOOKUP(D3386,'FIN CAL LOOKUP'!$A:$J,7,1))),"Not Applicable")</f>
        <v>SEP, FY22</v>
      </c>
      <c r="N3386" s="8" t="str">
        <f>IFERROR(IF(I3386="Booked",VLOOKUP(K3386,'FIN CAL LOOKUP'!$A:$J,10,1),IF(I3386="Complete",VLOOKUP(J3386,'FIN CAL LOOKUP'!$A:$J,10,1),VLOOKUP(D3386,'FIN CAL LOOKUP'!$A:$J,10,1))),"Not Applicable")</f>
        <v>Q1, FY22</v>
      </c>
    </row>
    <row r="3387" spans="1:14" x14ac:dyDescent="0.25">
      <c r="A3387" t="s">
        <v>46</v>
      </c>
      <c r="C3387" t="s">
        <v>47</v>
      </c>
      <c r="D3387" s="3">
        <v>44314</v>
      </c>
      <c r="E3387" t="s">
        <v>828</v>
      </c>
      <c r="F3387" t="s">
        <v>829</v>
      </c>
      <c r="G3387" t="s">
        <v>830</v>
      </c>
      <c r="H3387" t="s">
        <v>10</v>
      </c>
      <c r="I3387" t="s">
        <v>17</v>
      </c>
      <c r="J3387" s="3">
        <v>44944</v>
      </c>
      <c r="K3387" s="3">
        <v>44944</v>
      </c>
      <c r="M3387" s="8" t="str">
        <f>IFERROR(IF(I3387="Booked",VLOOKUP(K3387,'FIN CAL LOOKUP'!$A:$J,7,1),IF(I3387="Complete",VLOOKUP(J3387,'FIN CAL LOOKUP'!$A:$J,7,1),VLOOKUP(D3387,'FIN CAL LOOKUP'!$A:$J,7,1))),"Not Applicable")</f>
        <v>JAN, FY23</v>
      </c>
      <c r="N3387" s="8" t="str">
        <f>IFERROR(IF(I3387="Booked",VLOOKUP(K3387,'FIN CAL LOOKUP'!$A:$J,10,1),IF(I3387="Complete",VLOOKUP(J3387,'FIN CAL LOOKUP'!$A:$J,10,1),VLOOKUP(D3387,'FIN CAL LOOKUP'!$A:$J,10,1))),"Not Applicable")</f>
        <v>Q3, FY23</v>
      </c>
    </row>
    <row r="3388" spans="1:14" x14ac:dyDescent="0.25">
      <c r="A3388" t="s">
        <v>46</v>
      </c>
      <c r="C3388" t="s">
        <v>47</v>
      </c>
      <c r="D3388" s="3">
        <v>44314</v>
      </c>
      <c r="E3388" t="s">
        <v>828</v>
      </c>
      <c r="F3388" t="s">
        <v>829</v>
      </c>
      <c r="G3388" t="s">
        <v>830</v>
      </c>
      <c r="H3388" t="s">
        <v>11</v>
      </c>
      <c r="I3388" t="s">
        <v>17</v>
      </c>
      <c r="J3388" s="3">
        <v>44314</v>
      </c>
      <c r="K3388" s="3">
        <v>44314</v>
      </c>
      <c r="M3388" s="8" t="str">
        <f>IFERROR(IF(I3388="Booked",VLOOKUP(K3388,'FIN CAL LOOKUP'!$A:$J,7,1),IF(I3388="Complete",VLOOKUP(J3388,'FIN CAL LOOKUP'!$A:$J,7,1),VLOOKUP(D3388,'FIN CAL LOOKUP'!$A:$J,7,1))),"Not Applicable")</f>
        <v>MAY, FY21</v>
      </c>
      <c r="N3388" s="8" t="str">
        <f>IFERROR(IF(I3388="Booked",VLOOKUP(K3388,'FIN CAL LOOKUP'!$A:$J,10,1),IF(I3388="Complete",VLOOKUP(J3388,'FIN CAL LOOKUP'!$A:$J,10,1),VLOOKUP(D3388,'FIN CAL LOOKUP'!$A:$J,10,1))),"Not Applicable")</f>
        <v>Q4, FY21</v>
      </c>
    </row>
    <row r="3389" spans="1:14" x14ac:dyDescent="0.25">
      <c r="A3389" t="s">
        <v>41</v>
      </c>
      <c r="B3389" t="s">
        <v>119</v>
      </c>
      <c r="C3389" t="s">
        <v>14</v>
      </c>
      <c r="D3389" s="3">
        <v>44305</v>
      </c>
      <c r="E3389" t="s">
        <v>831</v>
      </c>
      <c r="F3389" t="s">
        <v>832</v>
      </c>
      <c r="G3389" t="s">
        <v>833</v>
      </c>
      <c r="H3389" t="s">
        <v>4</v>
      </c>
      <c r="I3389" t="s">
        <v>17</v>
      </c>
      <c r="J3389" s="3">
        <v>44930</v>
      </c>
      <c r="K3389" s="3">
        <v>44824</v>
      </c>
      <c r="M3389" s="8" t="str">
        <f>IFERROR(IF(I3389="Booked",VLOOKUP(K3389,'FIN CAL LOOKUP'!$A:$J,7,1),IF(I3389="Complete",VLOOKUP(J3389,'FIN CAL LOOKUP'!$A:$J,7,1),VLOOKUP(D3389,'FIN CAL LOOKUP'!$A:$J,7,1))),"Not Applicable")</f>
        <v>JAN, FY23</v>
      </c>
      <c r="N3389" s="8" t="str">
        <f>IFERROR(IF(I3389="Booked",VLOOKUP(K3389,'FIN CAL LOOKUP'!$A:$J,10,1),IF(I3389="Complete",VLOOKUP(J3389,'FIN CAL LOOKUP'!$A:$J,10,1),VLOOKUP(D3389,'FIN CAL LOOKUP'!$A:$J,10,1))),"Not Applicable")</f>
        <v>Q3, FY23</v>
      </c>
    </row>
    <row r="3390" spans="1:14" x14ac:dyDescent="0.25">
      <c r="A3390" t="s">
        <v>41</v>
      </c>
      <c r="B3390" t="s">
        <v>119</v>
      </c>
      <c r="C3390" t="s">
        <v>14</v>
      </c>
      <c r="D3390" s="3">
        <v>44305</v>
      </c>
      <c r="E3390" t="s">
        <v>831</v>
      </c>
      <c r="F3390" t="s">
        <v>832</v>
      </c>
      <c r="G3390" t="s">
        <v>833</v>
      </c>
      <c r="H3390" t="s">
        <v>7</v>
      </c>
      <c r="I3390" t="s">
        <v>17</v>
      </c>
      <c r="J3390" s="3">
        <v>44930</v>
      </c>
      <c r="K3390" s="3">
        <v>44824</v>
      </c>
      <c r="M3390" s="8" t="str">
        <f>IFERROR(IF(I3390="Booked",VLOOKUP(K3390,'FIN CAL LOOKUP'!$A:$J,7,1),IF(I3390="Complete",VLOOKUP(J3390,'FIN CAL LOOKUP'!$A:$J,7,1),VLOOKUP(D3390,'FIN CAL LOOKUP'!$A:$J,7,1))),"Not Applicable")</f>
        <v>JAN, FY23</v>
      </c>
      <c r="N3390" s="8" t="str">
        <f>IFERROR(IF(I3390="Booked",VLOOKUP(K3390,'FIN CAL LOOKUP'!$A:$J,10,1),IF(I3390="Complete",VLOOKUP(J3390,'FIN CAL LOOKUP'!$A:$J,10,1),VLOOKUP(D3390,'FIN CAL LOOKUP'!$A:$J,10,1))),"Not Applicable")</f>
        <v>Q3, FY23</v>
      </c>
    </row>
    <row r="3391" spans="1:14" x14ac:dyDescent="0.25">
      <c r="A3391" t="s">
        <v>41</v>
      </c>
      <c r="B3391" t="s">
        <v>119</v>
      </c>
      <c r="C3391" t="s">
        <v>14</v>
      </c>
      <c r="D3391" s="3">
        <v>44305</v>
      </c>
      <c r="E3391" t="s">
        <v>831</v>
      </c>
      <c r="F3391" t="s">
        <v>832</v>
      </c>
      <c r="G3391" t="s">
        <v>833</v>
      </c>
      <c r="H3391" t="s">
        <v>1366</v>
      </c>
      <c r="I3391" t="s">
        <v>17</v>
      </c>
      <c r="J3391" s="3">
        <v>45385</v>
      </c>
      <c r="K3391" s="3">
        <v>45351</v>
      </c>
      <c r="M3391" s="8" t="str">
        <f>IFERROR(IF(I3391="Booked",VLOOKUP(K3391,'FIN CAL LOOKUP'!$A:$J,7,1),IF(I3391="Complete",VLOOKUP(J3391,'FIN CAL LOOKUP'!$A:$J,7,1),VLOOKUP(D3391,'FIN CAL LOOKUP'!$A:$J,7,1))),"Not Applicable")</f>
        <v>APR, FY24</v>
      </c>
      <c r="N3391" s="8" t="str">
        <f>IFERROR(IF(I3391="Booked",VLOOKUP(K3391,'FIN CAL LOOKUP'!$A:$J,10,1),IF(I3391="Complete",VLOOKUP(J3391,'FIN CAL LOOKUP'!$A:$J,10,1),VLOOKUP(D3391,'FIN CAL LOOKUP'!$A:$J,10,1))),"Not Applicable")</f>
        <v>Q4, FY24</v>
      </c>
    </row>
    <row r="3392" spans="1:14" x14ac:dyDescent="0.25">
      <c r="A3392" t="s">
        <v>41</v>
      </c>
      <c r="B3392" t="s">
        <v>119</v>
      </c>
      <c r="C3392" t="s">
        <v>14</v>
      </c>
      <c r="D3392" s="3">
        <v>44305</v>
      </c>
      <c r="E3392" t="s">
        <v>831</v>
      </c>
      <c r="F3392" t="s">
        <v>832</v>
      </c>
      <c r="G3392" t="s">
        <v>833</v>
      </c>
      <c r="H3392" t="s">
        <v>1367</v>
      </c>
      <c r="I3392" t="s">
        <v>17</v>
      </c>
      <c r="J3392" s="3">
        <v>45385</v>
      </c>
      <c r="K3392" s="3">
        <v>45351</v>
      </c>
      <c r="M3392" s="8" t="str">
        <f>IFERROR(IF(I3392="Booked",VLOOKUP(K3392,'FIN CAL LOOKUP'!$A:$J,7,1),IF(I3392="Complete",VLOOKUP(J3392,'FIN CAL LOOKUP'!$A:$J,7,1),VLOOKUP(D3392,'FIN CAL LOOKUP'!$A:$J,7,1))),"Not Applicable")</f>
        <v>APR, FY24</v>
      </c>
      <c r="N3392" s="8" t="str">
        <f>IFERROR(IF(I3392="Booked",VLOOKUP(K3392,'FIN CAL LOOKUP'!$A:$J,10,1),IF(I3392="Complete",VLOOKUP(J3392,'FIN CAL LOOKUP'!$A:$J,10,1),VLOOKUP(D3392,'FIN CAL LOOKUP'!$A:$J,10,1))),"Not Applicable")</f>
        <v>Q4, FY24</v>
      </c>
    </row>
    <row r="3393" spans="1:14" x14ac:dyDescent="0.25">
      <c r="A3393" t="s">
        <v>41</v>
      </c>
      <c r="B3393" t="s">
        <v>119</v>
      </c>
      <c r="C3393" t="s">
        <v>14</v>
      </c>
      <c r="D3393" s="3">
        <v>44305</v>
      </c>
      <c r="E3393" t="s">
        <v>831</v>
      </c>
      <c r="F3393" t="s">
        <v>832</v>
      </c>
      <c r="G3393" t="s">
        <v>833</v>
      </c>
      <c r="H3393" t="s">
        <v>1368</v>
      </c>
      <c r="I3393" t="s">
        <v>17</v>
      </c>
      <c r="J3393" s="3">
        <v>45385</v>
      </c>
      <c r="K3393" s="3">
        <v>45351</v>
      </c>
      <c r="M3393" s="8" t="str">
        <f>IFERROR(IF(I3393="Booked",VLOOKUP(K3393,'FIN CAL LOOKUP'!$A:$J,7,1),IF(I3393="Complete",VLOOKUP(J3393,'FIN CAL LOOKUP'!$A:$J,7,1),VLOOKUP(D3393,'FIN CAL LOOKUP'!$A:$J,7,1))),"Not Applicable")</f>
        <v>APR, FY24</v>
      </c>
      <c r="N3393" s="8" t="str">
        <f>IFERROR(IF(I3393="Booked",VLOOKUP(K3393,'FIN CAL LOOKUP'!$A:$J,10,1),IF(I3393="Complete",VLOOKUP(J3393,'FIN CAL LOOKUP'!$A:$J,10,1),VLOOKUP(D3393,'FIN CAL LOOKUP'!$A:$J,10,1))),"Not Applicable")</f>
        <v>Q4, FY24</v>
      </c>
    </row>
    <row r="3394" spans="1:14" x14ac:dyDescent="0.25">
      <c r="A3394" t="s">
        <v>41</v>
      </c>
      <c r="B3394" t="s">
        <v>119</v>
      </c>
      <c r="C3394" t="s">
        <v>14</v>
      </c>
      <c r="D3394" s="3">
        <v>44305</v>
      </c>
      <c r="E3394" t="s">
        <v>831</v>
      </c>
      <c r="F3394" t="s">
        <v>832</v>
      </c>
      <c r="G3394" t="s">
        <v>833</v>
      </c>
      <c r="H3394" t="s">
        <v>1369</v>
      </c>
      <c r="I3394" t="s">
        <v>17</v>
      </c>
      <c r="J3394" s="3">
        <v>45385</v>
      </c>
      <c r="K3394" s="3">
        <v>45351</v>
      </c>
      <c r="M3394" s="8" t="str">
        <f>IFERROR(IF(I3394="Booked",VLOOKUP(K3394,'FIN CAL LOOKUP'!$A:$J,7,1),IF(I3394="Complete",VLOOKUP(J3394,'FIN CAL LOOKUP'!$A:$J,7,1),VLOOKUP(D3394,'FIN CAL LOOKUP'!$A:$J,7,1))),"Not Applicable")</f>
        <v>APR, FY24</v>
      </c>
      <c r="N3394" s="8" t="str">
        <f>IFERROR(IF(I3394="Booked",VLOOKUP(K3394,'FIN CAL LOOKUP'!$A:$J,10,1),IF(I3394="Complete",VLOOKUP(J3394,'FIN CAL LOOKUP'!$A:$J,10,1),VLOOKUP(D3394,'FIN CAL LOOKUP'!$A:$J,10,1))),"Not Applicable")</f>
        <v>Q4, FY24</v>
      </c>
    </row>
    <row r="3395" spans="1:14" x14ac:dyDescent="0.25">
      <c r="A3395" t="s">
        <v>41</v>
      </c>
      <c r="B3395" t="s">
        <v>119</v>
      </c>
      <c r="C3395" t="s">
        <v>14</v>
      </c>
      <c r="D3395" s="3">
        <v>44305</v>
      </c>
      <c r="E3395" t="s">
        <v>831</v>
      </c>
      <c r="F3395" t="s">
        <v>832</v>
      </c>
      <c r="G3395" t="s">
        <v>833</v>
      </c>
      <c r="H3395" t="s">
        <v>1370</v>
      </c>
      <c r="I3395" t="s">
        <v>17</v>
      </c>
      <c r="J3395" s="3">
        <v>45385</v>
      </c>
      <c r="K3395" s="3">
        <v>45351</v>
      </c>
      <c r="M3395" s="8" t="str">
        <f>IFERROR(IF(I3395="Booked",VLOOKUP(K3395,'FIN CAL LOOKUP'!$A:$J,7,1),IF(I3395="Complete",VLOOKUP(J3395,'FIN CAL LOOKUP'!$A:$J,7,1),VLOOKUP(D3395,'FIN CAL LOOKUP'!$A:$J,7,1))),"Not Applicable")</f>
        <v>APR, FY24</v>
      </c>
      <c r="N3395" s="8" t="str">
        <f>IFERROR(IF(I3395="Booked",VLOOKUP(K3395,'FIN CAL LOOKUP'!$A:$J,10,1),IF(I3395="Complete",VLOOKUP(J3395,'FIN CAL LOOKUP'!$A:$J,10,1),VLOOKUP(D3395,'FIN CAL LOOKUP'!$A:$J,10,1))),"Not Applicable")</f>
        <v>Q4, FY24</v>
      </c>
    </row>
    <row r="3396" spans="1:14" x14ac:dyDescent="0.25">
      <c r="A3396" t="s">
        <v>41</v>
      </c>
      <c r="B3396" t="s">
        <v>119</v>
      </c>
      <c r="C3396" t="s">
        <v>14</v>
      </c>
      <c r="D3396" s="3">
        <v>44305</v>
      </c>
      <c r="E3396" t="s">
        <v>831</v>
      </c>
      <c r="F3396" t="s">
        <v>832</v>
      </c>
      <c r="G3396" t="s">
        <v>833</v>
      </c>
      <c r="H3396" t="s">
        <v>8</v>
      </c>
      <c r="I3396" t="s">
        <v>17</v>
      </c>
      <c r="J3396" s="3">
        <v>44770</v>
      </c>
      <c r="K3396" s="3">
        <v>44635</v>
      </c>
      <c r="M3396" s="8" t="str">
        <f>IFERROR(IF(I3396="Booked",VLOOKUP(K3396,'FIN CAL LOOKUP'!$A:$J,7,1),IF(I3396="Complete",VLOOKUP(J3396,'FIN CAL LOOKUP'!$A:$J,7,1),VLOOKUP(D3396,'FIN CAL LOOKUP'!$A:$J,7,1))),"Not Applicable")</f>
        <v>AUG, FY23</v>
      </c>
      <c r="N3396" s="8" t="str">
        <f>IFERROR(IF(I3396="Booked",VLOOKUP(K3396,'FIN CAL LOOKUP'!$A:$J,10,1),IF(I3396="Complete",VLOOKUP(J3396,'FIN CAL LOOKUP'!$A:$J,10,1),VLOOKUP(D3396,'FIN CAL LOOKUP'!$A:$J,10,1))),"Not Applicable")</f>
        <v>Q1, FY23</v>
      </c>
    </row>
    <row r="3397" spans="1:14" x14ac:dyDescent="0.25">
      <c r="A3397" t="s">
        <v>41</v>
      </c>
      <c r="B3397" t="s">
        <v>119</v>
      </c>
      <c r="C3397" t="s">
        <v>14</v>
      </c>
      <c r="D3397" s="3">
        <v>44305</v>
      </c>
      <c r="E3397" t="s">
        <v>831</v>
      </c>
      <c r="F3397" t="s">
        <v>832</v>
      </c>
      <c r="G3397" t="s">
        <v>833</v>
      </c>
      <c r="H3397" t="s">
        <v>9</v>
      </c>
      <c r="I3397" t="s">
        <v>17</v>
      </c>
      <c r="J3397" s="3">
        <v>44770</v>
      </c>
      <c r="K3397" s="3">
        <v>44735</v>
      </c>
      <c r="M3397" s="8" t="str">
        <f>IFERROR(IF(I3397="Booked",VLOOKUP(K3397,'FIN CAL LOOKUP'!$A:$J,7,1),IF(I3397="Complete",VLOOKUP(J3397,'FIN CAL LOOKUP'!$A:$J,7,1),VLOOKUP(D3397,'FIN CAL LOOKUP'!$A:$J,7,1))),"Not Applicable")</f>
        <v>AUG, FY23</v>
      </c>
      <c r="N3397" s="8" t="str">
        <f>IFERROR(IF(I3397="Booked",VLOOKUP(K3397,'FIN CAL LOOKUP'!$A:$J,10,1),IF(I3397="Complete",VLOOKUP(J3397,'FIN CAL LOOKUP'!$A:$J,10,1),VLOOKUP(D3397,'FIN CAL LOOKUP'!$A:$J,10,1))),"Not Applicable")</f>
        <v>Q1, FY23</v>
      </c>
    </row>
    <row r="3398" spans="1:14" x14ac:dyDescent="0.25">
      <c r="A3398" t="s">
        <v>41</v>
      </c>
      <c r="B3398" t="s">
        <v>119</v>
      </c>
      <c r="C3398" t="s">
        <v>14</v>
      </c>
      <c r="D3398" s="3">
        <v>44305</v>
      </c>
      <c r="E3398" t="s">
        <v>831</v>
      </c>
      <c r="F3398" t="s">
        <v>832</v>
      </c>
      <c r="G3398" t="s">
        <v>833</v>
      </c>
      <c r="H3398" t="s">
        <v>10</v>
      </c>
      <c r="I3398" t="s">
        <v>17</v>
      </c>
      <c r="J3398" s="3">
        <v>44449</v>
      </c>
      <c r="K3398" s="3">
        <v>44417</v>
      </c>
      <c r="M3398" s="8" t="str">
        <f>IFERROR(IF(I3398="Booked",VLOOKUP(K3398,'FIN CAL LOOKUP'!$A:$J,7,1),IF(I3398="Complete",VLOOKUP(J3398,'FIN CAL LOOKUP'!$A:$J,7,1),VLOOKUP(D3398,'FIN CAL LOOKUP'!$A:$J,7,1))),"Not Applicable")</f>
        <v>SEP, FY22</v>
      </c>
      <c r="N3398" s="8" t="str">
        <f>IFERROR(IF(I3398="Booked",VLOOKUP(K3398,'FIN CAL LOOKUP'!$A:$J,10,1),IF(I3398="Complete",VLOOKUP(J3398,'FIN CAL LOOKUP'!$A:$J,10,1),VLOOKUP(D3398,'FIN CAL LOOKUP'!$A:$J,10,1))),"Not Applicable")</f>
        <v>Q1, FY22</v>
      </c>
    </row>
    <row r="3399" spans="1:14" x14ac:dyDescent="0.25">
      <c r="A3399" t="s">
        <v>41</v>
      </c>
      <c r="B3399" t="s">
        <v>119</v>
      </c>
      <c r="C3399" t="s">
        <v>14</v>
      </c>
      <c r="D3399" s="3">
        <v>44305</v>
      </c>
      <c r="E3399" t="s">
        <v>831</v>
      </c>
      <c r="F3399" t="s">
        <v>832</v>
      </c>
      <c r="G3399" t="s">
        <v>833</v>
      </c>
      <c r="H3399" t="s">
        <v>11</v>
      </c>
      <c r="I3399" t="s">
        <v>17</v>
      </c>
      <c r="J3399" s="3">
        <v>44440</v>
      </c>
      <c r="K3399" s="3">
        <v>44261</v>
      </c>
      <c r="M3399" s="8" t="str">
        <f>IFERROR(IF(I3399="Booked",VLOOKUP(K3399,'FIN CAL LOOKUP'!$A:$J,7,1),IF(I3399="Complete",VLOOKUP(J3399,'FIN CAL LOOKUP'!$A:$J,7,1),VLOOKUP(D3399,'FIN CAL LOOKUP'!$A:$J,7,1))),"Not Applicable")</f>
        <v>SEP, FY22</v>
      </c>
      <c r="N3399" s="8" t="str">
        <f>IFERROR(IF(I3399="Booked",VLOOKUP(K3399,'FIN CAL LOOKUP'!$A:$J,10,1),IF(I3399="Complete",VLOOKUP(J3399,'FIN CAL LOOKUP'!$A:$J,10,1),VLOOKUP(D3399,'FIN CAL LOOKUP'!$A:$J,10,1))),"Not Applicable")</f>
        <v>Q1, FY22</v>
      </c>
    </row>
    <row r="3400" spans="1:14" x14ac:dyDescent="0.25">
      <c r="A3400" t="s">
        <v>46</v>
      </c>
      <c r="C3400" t="s">
        <v>47</v>
      </c>
      <c r="D3400" s="3">
        <v>44285</v>
      </c>
      <c r="E3400" t="s">
        <v>835</v>
      </c>
      <c r="F3400" t="s">
        <v>836</v>
      </c>
      <c r="G3400" t="s">
        <v>837</v>
      </c>
      <c r="H3400" t="s">
        <v>4</v>
      </c>
      <c r="I3400" t="s">
        <v>17</v>
      </c>
      <c r="J3400" s="3">
        <v>44910</v>
      </c>
      <c r="K3400" s="3">
        <v>44824</v>
      </c>
      <c r="M3400" s="8" t="str">
        <f>IFERROR(IF(I3400="Booked",VLOOKUP(K3400,'FIN CAL LOOKUP'!$A:$J,7,1),IF(I3400="Complete",VLOOKUP(J3400,'FIN CAL LOOKUP'!$A:$J,7,1),VLOOKUP(D3400,'FIN CAL LOOKUP'!$A:$J,7,1))),"Not Applicable")</f>
        <v>DEC, FY23</v>
      </c>
      <c r="N3400" s="8" t="str">
        <f>IFERROR(IF(I3400="Booked",VLOOKUP(K3400,'FIN CAL LOOKUP'!$A:$J,10,1),IF(I3400="Complete",VLOOKUP(J3400,'FIN CAL LOOKUP'!$A:$J,10,1),VLOOKUP(D3400,'FIN CAL LOOKUP'!$A:$J,10,1))),"Not Applicable")</f>
        <v>Q2, FY23</v>
      </c>
    </row>
    <row r="3401" spans="1:14" x14ac:dyDescent="0.25">
      <c r="A3401" t="s">
        <v>46</v>
      </c>
      <c r="C3401" t="s">
        <v>47</v>
      </c>
      <c r="D3401" s="3">
        <v>44285</v>
      </c>
      <c r="E3401" t="s">
        <v>835</v>
      </c>
      <c r="F3401" t="s">
        <v>836</v>
      </c>
      <c r="G3401" t="s">
        <v>837</v>
      </c>
      <c r="H3401" t="s">
        <v>7</v>
      </c>
      <c r="I3401" t="s">
        <v>17</v>
      </c>
      <c r="J3401" s="3">
        <v>44910</v>
      </c>
      <c r="K3401" s="3">
        <v>44824</v>
      </c>
      <c r="M3401" s="8" t="str">
        <f>IFERROR(IF(I3401="Booked",VLOOKUP(K3401,'FIN CAL LOOKUP'!$A:$J,7,1),IF(I3401="Complete",VLOOKUP(J3401,'FIN CAL LOOKUP'!$A:$J,7,1),VLOOKUP(D3401,'FIN CAL LOOKUP'!$A:$J,7,1))),"Not Applicable")</f>
        <v>DEC, FY23</v>
      </c>
      <c r="N3401" s="8" t="str">
        <f>IFERROR(IF(I3401="Booked",VLOOKUP(K3401,'FIN CAL LOOKUP'!$A:$J,10,1),IF(I3401="Complete",VLOOKUP(J3401,'FIN CAL LOOKUP'!$A:$J,10,1),VLOOKUP(D3401,'FIN CAL LOOKUP'!$A:$J,10,1))),"Not Applicable")</f>
        <v>Q2, FY23</v>
      </c>
    </row>
    <row r="3402" spans="1:14" x14ac:dyDescent="0.25">
      <c r="A3402" t="s">
        <v>46</v>
      </c>
      <c r="C3402" t="s">
        <v>47</v>
      </c>
      <c r="D3402" s="3">
        <v>44285</v>
      </c>
      <c r="E3402" t="s">
        <v>835</v>
      </c>
      <c r="F3402" t="s">
        <v>836</v>
      </c>
      <c r="G3402" t="s">
        <v>837</v>
      </c>
      <c r="H3402" t="s">
        <v>1366</v>
      </c>
      <c r="I3402" t="s">
        <v>17</v>
      </c>
      <c r="J3402" s="3">
        <v>45397</v>
      </c>
      <c r="K3402" s="3">
        <v>45351</v>
      </c>
      <c r="M3402" s="8" t="str">
        <f>IFERROR(IF(I3402="Booked",VLOOKUP(K3402,'FIN CAL LOOKUP'!$A:$J,7,1),IF(I3402="Complete",VLOOKUP(J3402,'FIN CAL LOOKUP'!$A:$J,7,1),VLOOKUP(D3402,'FIN CAL LOOKUP'!$A:$J,7,1))),"Not Applicable")</f>
        <v>APR, FY24</v>
      </c>
      <c r="N3402" s="8" t="str">
        <f>IFERROR(IF(I3402="Booked",VLOOKUP(K3402,'FIN CAL LOOKUP'!$A:$J,10,1),IF(I3402="Complete",VLOOKUP(J3402,'FIN CAL LOOKUP'!$A:$J,10,1),VLOOKUP(D3402,'FIN CAL LOOKUP'!$A:$J,10,1))),"Not Applicable")</f>
        <v>Q4, FY24</v>
      </c>
    </row>
    <row r="3403" spans="1:14" x14ac:dyDescent="0.25">
      <c r="A3403" t="s">
        <v>46</v>
      </c>
      <c r="C3403" t="s">
        <v>47</v>
      </c>
      <c r="D3403" s="3">
        <v>44285</v>
      </c>
      <c r="E3403" t="s">
        <v>835</v>
      </c>
      <c r="F3403" t="s">
        <v>836</v>
      </c>
      <c r="G3403" t="s">
        <v>837</v>
      </c>
      <c r="H3403" t="s">
        <v>1367</v>
      </c>
      <c r="I3403" t="s">
        <v>17</v>
      </c>
      <c r="J3403" s="3">
        <v>45397</v>
      </c>
      <c r="K3403" s="3">
        <v>45351</v>
      </c>
      <c r="M3403" s="8" t="str">
        <f>IFERROR(IF(I3403="Booked",VLOOKUP(K3403,'FIN CAL LOOKUP'!$A:$J,7,1),IF(I3403="Complete",VLOOKUP(J3403,'FIN CAL LOOKUP'!$A:$J,7,1),VLOOKUP(D3403,'FIN CAL LOOKUP'!$A:$J,7,1))),"Not Applicable")</f>
        <v>APR, FY24</v>
      </c>
      <c r="N3403" s="8" t="str">
        <f>IFERROR(IF(I3403="Booked",VLOOKUP(K3403,'FIN CAL LOOKUP'!$A:$J,10,1),IF(I3403="Complete",VLOOKUP(J3403,'FIN CAL LOOKUP'!$A:$J,10,1),VLOOKUP(D3403,'FIN CAL LOOKUP'!$A:$J,10,1))),"Not Applicable")</f>
        <v>Q4, FY24</v>
      </c>
    </row>
    <row r="3404" spans="1:14" x14ac:dyDescent="0.25">
      <c r="A3404" t="s">
        <v>46</v>
      </c>
      <c r="C3404" t="s">
        <v>47</v>
      </c>
      <c r="D3404" s="3">
        <v>44285</v>
      </c>
      <c r="E3404" t="s">
        <v>835</v>
      </c>
      <c r="F3404" t="s">
        <v>836</v>
      </c>
      <c r="G3404" t="s">
        <v>837</v>
      </c>
      <c r="H3404" t="s">
        <v>1368</v>
      </c>
      <c r="I3404" t="s">
        <v>17</v>
      </c>
      <c r="J3404" s="3">
        <v>45397</v>
      </c>
      <c r="K3404" s="3">
        <v>45351</v>
      </c>
      <c r="M3404" s="8" t="str">
        <f>IFERROR(IF(I3404="Booked",VLOOKUP(K3404,'FIN CAL LOOKUP'!$A:$J,7,1),IF(I3404="Complete",VLOOKUP(J3404,'FIN CAL LOOKUP'!$A:$J,7,1),VLOOKUP(D3404,'FIN CAL LOOKUP'!$A:$J,7,1))),"Not Applicable")</f>
        <v>APR, FY24</v>
      </c>
      <c r="N3404" s="8" t="str">
        <f>IFERROR(IF(I3404="Booked",VLOOKUP(K3404,'FIN CAL LOOKUP'!$A:$J,10,1),IF(I3404="Complete",VLOOKUP(J3404,'FIN CAL LOOKUP'!$A:$J,10,1),VLOOKUP(D3404,'FIN CAL LOOKUP'!$A:$J,10,1))),"Not Applicable")</f>
        <v>Q4, FY24</v>
      </c>
    </row>
    <row r="3405" spans="1:14" x14ac:dyDescent="0.25">
      <c r="A3405" t="s">
        <v>46</v>
      </c>
      <c r="C3405" t="s">
        <v>47</v>
      </c>
      <c r="D3405" s="3">
        <v>44285</v>
      </c>
      <c r="E3405" t="s">
        <v>835</v>
      </c>
      <c r="F3405" t="s">
        <v>836</v>
      </c>
      <c r="G3405" t="s">
        <v>837</v>
      </c>
      <c r="H3405" t="s">
        <v>1369</v>
      </c>
      <c r="I3405" t="s">
        <v>17</v>
      </c>
      <c r="J3405" s="3">
        <v>45397</v>
      </c>
      <c r="K3405" s="3">
        <v>45351</v>
      </c>
      <c r="M3405" s="8" t="str">
        <f>IFERROR(IF(I3405="Booked",VLOOKUP(K3405,'FIN CAL LOOKUP'!$A:$J,7,1),IF(I3405="Complete",VLOOKUP(J3405,'FIN CAL LOOKUP'!$A:$J,7,1),VLOOKUP(D3405,'FIN CAL LOOKUP'!$A:$J,7,1))),"Not Applicable")</f>
        <v>APR, FY24</v>
      </c>
      <c r="N3405" s="8" t="str">
        <f>IFERROR(IF(I3405="Booked",VLOOKUP(K3405,'FIN CAL LOOKUP'!$A:$J,10,1),IF(I3405="Complete",VLOOKUP(J3405,'FIN CAL LOOKUP'!$A:$J,10,1),VLOOKUP(D3405,'FIN CAL LOOKUP'!$A:$J,10,1))),"Not Applicable")</f>
        <v>Q4, FY24</v>
      </c>
    </row>
    <row r="3406" spans="1:14" x14ac:dyDescent="0.25">
      <c r="A3406" t="s">
        <v>46</v>
      </c>
      <c r="C3406" t="s">
        <v>47</v>
      </c>
      <c r="D3406" s="3">
        <v>44285</v>
      </c>
      <c r="E3406" t="s">
        <v>835</v>
      </c>
      <c r="F3406" t="s">
        <v>836</v>
      </c>
      <c r="G3406" t="s">
        <v>837</v>
      </c>
      <c r="H3406" t="s">
        <v>1370</v>
      </c>
      <c r="I3406" t="s">
        <v>17</v>
      </c>
      <c r="J3406" s="3">
        <v>45415</v>
      </c>
      <c r="K3406" s="3">
        <v>45351</v>
      </c>
      <c r="M3406" s="8" t="str">
        <f>IFERROR(IF(I3406="Booked",VLOOKUP(K3406,'FIN CAL LOOKUP'!$A:$J,7,1),IF(I3406="Complete",VLOOKUP(J3406,'FIN CAL LOOKUP'!$A:$J,7,1),VLOOKUP(D3406,'FIN CAL LOOKUP'!$A:$J,7,1))),"Not Applicable")</f>
        <v>MAY, FY24</v>
      </c>
      <c r="N3406" s="8" t="str">
        <f>IFERROR(IF(I3406="Booked",VLOOKUP(K3406,'FIN CAL LOOKUP'!$A:$J,10,1),IF(I3406="Complete",VLOOKUP(J3406,'FIN CAL LOOKUP'!$A:$J,10,1),VLOOKUP(D3406,'FIN CAL LOOKUP'!$A:$J,10,1))),"Not Applicable")</f>
        <v>Q4, FY24</v>
      </c>
    </row>
    <row r="3407" spans="1:14" x14ac:dyDescent="0.25">
      <c r="A3407" t="s">
        <v>46</v>
      </c>
      <c r="C3407" t="s">
        <v>47</v>
      </c>
      <c r="D3407" s="3">
        <v>44285</v>
      </c>
      <c r="E3407" t="s">
        <v>835</v>
      </c>
      <c r="F3407" t="s">
        <v>836</v>
      </c>
      <c r="G3407" t="s">
        <v>837</v>
      </c>
      <c r="H3407" t="s">
        <v>1370</v>
      </c>
      <c r="I3407" t="s">
        <v>17</v>
      </c>
      <c r="J3407" s="3">
        <v>45762</v>
      </c>
      <c r="K3407" s="3">
        <v>45736</v>
      </c>
      <c r="M3407" s="8" t="str">
        <f>IFERROR(IF(I3407="Booked",VLOOKUP(K3407,'FIN CAL LOOKUP'!$A:$J,7,1),IF(I3407="Complete",VLOOKUP(J3407,'FIN CAL LOOKUP'!$A:$J,7,1),VLOOKUP(D3407,'FIN CAL LOOKUP'!$A:$J,7,1))),"Not Applicable")</f>
        <v>APR, FY25</v>
      </c>
      <c r="N3407" s="8" t="str">
        <f>IFERROR(IF(I3407="Booked",VLOOKUP(K3407,'FIN CAL LOOKUP'!$A:$J,10,1),IF(I3407="Complete",VLOOKUP(J3407,'FIN CAL LOOKUP'!$A:$J,10,1),VLOOKUP(D3407,'FIN CAL LOOKUP'!$A:$J,10,1))),"Not Applicable")</f>
        <v>Q4, FY25</v>
      </c>
    </row>
    <row r="3408" spans="1:14" x14ac:dyDescent="0.25">
      <c r="A3408" t="s">
        <v>46</v>
      </c>
      <c r="C3408" t="s">
        <v>47</v>
      </c>
      <c r="D3408" s="3">
        <v>44285</v>
      </c>
      <c r="E3408" t="s">
        <v>835</v>
      </c>
      <c r="F3408" t="s">
        <v>836</v>
      </c>
      <c r="G3408" t="s">
        <v>837</v>
      </c>
      <c r="H3408" t="s">
        <v>8</v>
      </c>
      <c r="I3408" t="s">
        <v>17</v>
      </c>
      <c r="J3408" s="3">
        <v>44684</v>
      </c>
      <c r="K3408" s="3">
        <v>44635</v>
      </c>
      <c r="M3408" s="8" t="str">
        <f>IFERROR(IF(I3408="Booked",VLOOKUP(K3408,'FIN CAL LOOKUP'!$A:$J,7,1),IF(I3408="Complete",VLOOKUP(J3408,'FIN CAL LOOKUP'!$A:$J,7,1),VLOOKUP(D3408,'FIN CAL LOOKUP'!$A:$J,7,1))),"Not Applicable")</f>
        <v>MAY, FY22</v>
      </c>
      <c r="N3408" s="8" t="str">
        <f>IFERROR(IF(I3408="Booked",VLOOKUP(K3408,'FIN CAL LOOKUP'!$A:$J,10,1),IF(I3408="Complete",VLOOKUP(J3408,'FIN CAL LOOKUP'!$A:$J,10,1),VLOOKUP(D3408,'FIN CAL LOOKUP'!$A:$J,10,1))),"Not Applicable")</f>
        <v>Q4, FY22</v>
      </c>
    </row>
    <row r="3409" spans="1:14" x14ac:dyDescent="0.25">
      <c r="A3409" t="s">
        <v>46</v>
      </c>
      <c r="C3409" t="s">
        <v>47</v>
      </c>
      <c r="D3409" s="3">
        <v>44285</v>
      </c>
      <c r="E3409" t="s">
        <v>835</v>
      </c>
      <c r="F3409" t="s">
        <v>836</v>
      </c>
      <c r="G3409" t="s">
        <v>837</v>
      </c>
      <c r="H3409" t="s">
        <v>9</v>
      </c>
      <c r="I3409" t="s">
        <v>17</v>
      </c>
      <c r="J3409" s="3">
        <v>44910</v>
      </c>
      <c r="K3409" s="3">
        <v>44735</v>
      </c>
      <c r="M3409" s="8" t="str">
        <f>IFERROR(IF(I3409="Booked",VLOOKUP(K3409,'FIN CAL LOOKUP'!$A:$J,7,1),IF(I3409="Complete",VLOOKUP(J3409,'FIN CAL LOOKUP'!$A:$J,7,1),VLOOKUP(D3409,'FIN CAL LOOKUP'!$A:$J,7,1))),"Not Applicable")</f>
        <v>DEC, FY23</v>
      </c>
      <c r="N3409" s="8" t="str">
        <f>IFERROR(IF(I3409="Booked",VLOOKUP(K3409,'FIN CAL LOOKUP'!$A:$J,10,1),IF(I3409="Complete",VLOOKUP(J3409,'FIN CAL LOOKUP'!$A:$J,10,1),VLOOKUP(D3409,'FIN CAL LOOKUP'!$A:$J,10,1))),"Not Applicable")</f>
        <v>Q2, FY23</v>
      </c>
    </row>
    <row r="3410" spans="1:14" x14ac:dyDescent="0.25">
      <c r="A3410" t="s">
        <v>46</v>
      </c>
      <c r="C3410" t="s">
        <v>47</v>
      </c>
      <c r="D3410" s="3">
        <v>44285</v>
      </c>
      <c r="E3410" t="s">
        <v>835</v>
      </c>
      <c r="F3410" t="s">
        <v>836</v>
      </c>
      <c r="G3410" t="s">
        <v>837</v>
      </c>
      <c r="H3410" t="s">
        <v>10</v>
      </c>
      <c r="I3410" t="s">
        <v>17</v>
      </c>
      <c r="J3410" s="3">
        <v>44456</v>
      </c>
      <c r="K3410" s="3">
        <v>44417</v>
      </c>
      <c r="L3410" t="s">
        <v>838</v>
      </c>
      <c r="M3410" s="8" t="str">
        <f>IFERROR(IF(I3410="Booked",VLOOKUP(K3410,'FIN CAL LOOKUP'!$A:$J,7,1),IF(I3410="Complete",VLOOKUP(J3410,'FIN CAL LOOKUP'!$A:$J,7,1),VLOOKUP(D3410,'FIN CAL LOOKUP'!$A:$J,7,1))),"Not Applicable")</f>
        <v>SEP, FY22</v>
      </c>
      <c r="N3410" s="8" t="str">
        <f>IFERROR(IF(I3410="Booked",VLOOKUP(K3410,'FIN CAL LOOKUP'!$A:$J,10,1),IF(I3410="Complete",VLOOKUP(J3410,'FIN CAL LOOKUP'!$A:$J,10,1),VLOOKUP(D3410,'FIN CAL LOOKUP'!$A:$J,10,1))),"Not Applicable")</f>
        <v>Q1, FY22</v>
      </c>
    </row>
    <row r="3411" spans="1:14" x14ac:dyDescent="0.25">
      <c r="A3411" t="s">
        <v>46</v>
      </c>
      <c r="C3411" t="s">
        <v>47</v>
      </c>
      <c r="D3411" s="3">
        <v>44285</v>
      </c>
      <c r="E3411" t="s">
        <v>835</v>
      </c>
      <c r="F3411" t="s">
        <v>836</v>
      </c>
      <c r="G3411" t="s">
        <v>837</v>
      </c>
      <c r="H3411" t="s">
        <v>11</v>
      </c>
      <c r="I3411" t="s">
        <v>17</v>
      </c>
      <c r="J3411" s="3">
        <v>44610</v>
      </c>
      <c r="K3411" s="3">
        <v>44272</v>
      </c>
      <c r="M3411" s="8" t="str">
        <f>IFERROR(IF(I3411="Booked",VLOOKUP(K3411,'FIN CAL LOOKUP'!$A:$J,7,1),IF(I3411="Complete",VLOOKUP(J3411,'FIN CAL LOOKUP'!$A:$J,7,1),VLOOKUP(D3411,'FIN CAL LOOKUP'!$A:$J,7,1))),"Not Applicable")</f>
        <v>FEB, FY22</v>
      </c>
      <c r="N3411" s="8" t="str">
        <f>IFERROR(IF(I3411="Booked",VLOOKUP(K3411,'FIN CAL LOOKUP'!$A:$J,10,1),IF(I3411="Complete",VLOOKUP(J3411,'FIN CAL LOOKUP'!$A:$J,10,1),VLOOKUP(D3411,'FIN CAL LOOKUP'!$A:$J,10,1))),"Not Applicable")</f>
        <v>Q3, FY22</v>
      </c>
    </row>
    <row r="3412" spans="1:14" x14ac:dyDescent="0.25">
      <c r="A3412" t="s">
        <v>46</v>
      </c>
      <c r="C3412" t="s">
        <v>47</v>
      </c>
      <c r="D3412" s="3">
        <v>44277</v>
      </c>
      <c r="E3412" t="s">
        <v>839</v>
      </c>
      <c r="F3412" t="s">
        <v>840</v>
      </c>
      <c r="G3412" t="s">
        <v>841</v>
      </c>
      <c r="H3412" t="s">
        <v>4</v>
      </c>
      <c r="I3412" t="s">
        <v>17</v>
      </c>
      <c r="J3412" s="3">
        <v>44868</v>
      </c>
      <c r="K3412" s="3">
        <v>44824</v>
      </c>
      <c r="M3412" s="8" t="str">
        <f>IFERROR(IF(I3412="Booked",VLOOKUP(K3412,'FIN CAL LOOKUP'!$A:$J,7,1),IF(I3412="Complete",VLOOKUP(J3412,'FIN CAL LOOKUP'!$A:$J,7,1),VLOOKUP(D3412,'FIN CAL LOOKUP'!$A:$J,7,1))),"Not Applicable")</f>
        <v>NOV, FY23</v>
      </c>
      <c r="N3412" s="8" t="str">
        <f>IFERROR(IF(I3412="Booked",VLOOKUP(K3412,'FIN CAL LOOKUP'!$A:$J,10,1),IF(I3412="Complete",VLOOKUP(J3412,'FIN CAL LOOKUP'!$A:$J,10,1),VLOOKUP(D3412,'FIN CAL LOOKUP'!$A:$J,10,1))),"Not Applicable")</f>
        <v>Q2, FY23</v>
      </c>
    </row>
    <row r="3413" spans="1:14" x14ac:dyDescent="0.25">
      <c r="A3413" t="s">
        <v>46</v>
      </c>
      <c r="C3413" t="s">
        <v>47</v>
      </c>
      <c r="D3413" s="3">
        <v>44277</v>
      </c>
      <c r="E3413" t="s">
        <v>839</v>
      </c>
      <c r="F3413" t="s">
        <v>840</v>
      </c>
      <c r="G3413" t="s">
        <v>841</v>
      </c>
      <c r="H3413" t="s">
        <v>7</v>
      </c>
      <c r="I3413" t="s">
        <v>17</v>
      </c>
      <c r="J3413" s="3">
        <v>44917</v>
      </c>
      <c r="K3413" s="3">
        <v>44824</v>
      </c>
      <c r="M3413" s="8" t="str">
        <f>IFERROR(IF(I3413="Booked",VLOOKUP(K3413,'FIN CAL LOOKUP'!$A:$J,7,1),IF(I3413="Complete",VLOOKUP(J3413,'FIN CAL LOOKUP'!$A:$J,7,1),VLOOKUP(D3413,'FIN CAL LOOKUP'!$A:$J,7,1))),"Not Applicable")</f>
        <v>DEC, FY23</v>
      </c>
      <c r="N3413" s="8" t="str">
        <f>IFERROR(IF(I3413="Booked",VLOOKUP(K3413,'FIN CAL LOOKUP'!$A:$J,10,1),IF(I3413="Complete",VLOOKUP(J3413,'FIN CAL LOOKUP'!$A:$J,10,1),VLOOKUP(D3413,'FIN CAL LOOKUP'!$A:$J,10,1))),"Not Applicable")</f>
        <v>Q2, FY23</v>
      </c>
    </row>
    <row r="3414" spans="1:14" x14ac:dyDescent="0.25">
      <c r="A3414" t="s">
        <v>46</v>
      </c>
      <c r="C3414" t="s">
        <v>47</v>
      </c>
      <c r="D3414" s="3">
        <v>44277</v>
      </c>
      <c r="E3414" t="s">
        <v>839</v>
      </c>
      <c r="F3414" t="s">
        <v>840</v>
      </c>
      <c r="G3414" t="s">
        <v>841</v>
      </c>
      <c r="H3414" t="s">
        <v>1366</v>
      </c>
      <c r="I3414" t="s">
        <v>17</v>
      </c>
      <c r="J3414" s="3">
        <v>45351</v>
      </c>
      <c r="K3414" s="3">
        <v>45351</v>
      </c>
      <c r="M3414" s="8" t="str">
        <f>IFERROR(IF(I3414="Booked",VLOOKUP(K3414,'FIN CAL LOOKUP'!$A:$J,7,1),IF(I3414="Complete",VLOOKUP(J3414,'FIN CAL LOOKUP'!$A:$J,7,1),VLOOKUP(D3414,'FIN CAL LOOKUP'!$A:$J,7,1))),"Not Applicable")</f>
        <v>MAR, FY24</v>
      </c>
      <c r="N3414" s="8" t="str">
        <f>IFERROR(IF(I3414="Booked",VLOOKUP(K3414,'FIN CAL LOOKUP'!$A:$J,10,1),IF(I3414="Complete",VLOOKUP(J3414,'FIN CAL LOOKUP'!$A:$J,10,1),VLOOKUP(D3414,'FIN CAL LOOKUP'!$A:$J,10,1))),"Not Applicable")</f>
        <v>Q3, FY24</v>
      </c>
    </row>
    <row r="3415" spans="1:14" x14ac:dyDescent="0.25">
      <c r="A3415" t="s">
        <v>46</v>
      </c>
      <c r="C3415" t="s">
        <v>47</v>
      </c>
      <c r="D3415" s="3">
        <v>44277</v>
      </c>
      <c r="E3415" t="s">
        <v>839</v>
      </c>
      <c r="F3415" t="s">
        <v>840</v>
      </c>
      <c r="G3415" t="s">
        <v>841</v>
      </c>
      <c r="H3415" t="s">
        <v>1367</v>
      </c>
      <c r="I3415" t="s">
        <v>17</v>
      </c>
      <c r="J3415" s="3">
        <v>45351</v>
      </c>
      <c r="K3415" s="3">
        <v>45351</v>
      </c>
      <c r="M3415" s="8" t="str">
        <f>IFERROR(IF(I3415="Booked",VLOOKUP(K3415,'FIN CAL LOOKUP'!$A:$J,7,1),IF(I3415="Complete",VLOOKUP(J3415,'FIN CAL LOOKUP'!$A:$J,7,1),VLOOKUP(D3415,'FIN CAL LOOKUP'!$A:$J,7,1))),"Not Applicable")</f>
        <v>MAR, FY24</v>
      </c>
      <c r="N3415" s="8" t="str">
        <f>IFERROR(IF(I3415="Booked",VLOOKUP(K3415,'FIN CAL LOOKUP'!$A:$J,10,1),IF(I3415="Complete",VLOOKUP(J3415,'FIN CAL LOOKUP'!$A:$J,10,1),VLOOKUP(D3415,'FIN CAL LOOKUP'!$A:$J,10,1))),"Not Applicable")</f>
        <v>Q3, FY24</v>
      </c>
    </row>
    <row r="3416" spans="1:14" x14ac:dyDescent="0.25">
      <c r="A3416" t="s">
        <v>46</v>
      </c>
      <c r="C3416" t="s">
        <v>47</v>
      </c>
      <c r="D3416" s="3">
        <v>44277</v>
      </c>
      <c r="E3416" t="s">
        <v>839</v>
      </c>
      <c r="F3416" t="s">
        <v>840</v>
      </c>
      <c r="G3416" t="s">
        <v>841</v>
      </c>
      <c r="H3416" t="s">
        <v>1368</v>
      </c>
      <c r="I3416" t="s">
        <v>17</v>
      </c>
      <c r="J3416" s="3">
        <v>45351</v>
      </c>
      <c r="K3416" s="3">
        <v>45351</v>
      </c>
      <c r="M3416" s="8" t="str">
        <f>IFERROR(IF(I3416="Booked",VLOOKUP(K3416,'FIN CAL LOOKUP'!$A:$J,7,1),IF(I3416="Complete",VLOOKUP(J3416,'FIN CAL LOOKUP'!$A:$J,7,1),VLOOKUP(D3416,'FIN CAL LOOKUP'!$A:$J,7,1))),"Not Applicable")</f>
        <v>MAR, FY24</v>
      </c>
      <c r="N3416" s="8" t="str">
        <f>IFERROR(IF(I3416="Booked",VLOOKUP(K3416,'FIN CAL LOOKUP'!$A:$J,10,1),IF(I3416="Complete",VLOOKUP(J3416,'FIN CAL LOOKUP'!$A:$J,10,1),VLOOKUP(D3416,'FIN CAL LOOKUP'!$A:$J,10,1))),"Not Applicable")</f>
        <v>Q3, FY24</v>
      </c>
    </row>
    <row r="3417" spans="1:14" x14ac:dyDescent="0.25">
      <c r="A3417" t="s">
        <v>46</v>
      </c>
      <c r="C3417" t="s">
        <v>47</v>
      </c>
      <c r="D3417" s="3">
        <v>44277</v>
      </c>
      <c r="E3417" t="s">
        <v>839</v>
      </c>
      <c r="F3417" t="s">
        <v>840</v>
      </c>
      <c r="G3417" t="s">
        <v>841</v>
      </c>
      <c r="H3417" t="s">
        <v>1369</v>
      </c>
      <c r="I3417" t="s">
        <v>17</v>
      </c>
      <c r="J3417" s="3">
        <v>45351</v>
      </c>
      <c r="K3417" s="3">
        <v>45351</v>
      </c>
      <c r="M3417" s="8" t="str">
        <f>IFERROR(IF(I3417="Booked",VLOOKUP(K3417,'FIN CAL LOOKUP'!$A:$J,7,1),IF(I3417="Complete",VLOOKUP(J3417,'FIN CAL LOOKUP'!$A:$J,7,1),VLOOKUP(D3417,'FIN CAL LOOKUP'!$A:$J,7,1))),"Not Applicable")</f>
        <v>MAR, FY24</v>
      </c>
      <c r="N3417" s="8" t="str">
        <f>IFERROR(IF(I3417="Booked",VLOOKUP(K3417,'FIN CAL LOOKUP'!$A:$J,10,1),IF(I3417="Complete",VLOOKUP(J3417,'FIN CAL LOOKUP'!$A:$J,10,1),VLOOKUP(D3417,'FIN CAL LOOKUP'!$A:$J,10,1))),"Not Applicable")</f>
        <v>Q3, FY24</v>
      </c>
    </row>
    <row r="3418" spans="1:14" x14ac:dyDescent="0.25">
      <c r="A3418" t="s">
        <v>46</v>
      </c>
      <c r="C3418" t="s">
        <v>47</v>
      </c>
      <c r="D3418" s="3">
        <v>44277</v>
      </c>
      <c r="E3418" t="s">
        <v>839</v>
      </c>
      <c r="F3418" t="s">
        <v>840</v>
      </c>
      <c r="G3418" t="s">
        <v>841</v>
      </c>
      <c r="H3418" t="s">
        <v>1370</v>
      </c>
      <c r="I3418" t="s">
        <v>17</v>
      </c>
      <c r="J3418" s="3">
        <v>45351</v>
      </c>
      <c r="K3418" s="3">
        <v>45351</v>
      </c>
      <c r="M3418" s="8" t="str">
        <f>IFERROR(IF(I3418="Booked",VLOOKUP(K3418,'FIN CAL LOOKUP'!$A:$J,7,1),IF(I3418="Complete",VLOOKUP(J3418,'FIN CAL LOOKUP'!$A:$J,7,1),VLOOKUP(D3418,'FIN CAL LOOKUP'!$A:$J,7,1))),"Not Applicable")</f>
        <v>MAR, FY24</v>
      </c>
      <c r="N3418" s="8" t="str">
        <f>IFERROR(IF(I3418="Booked",VLOOKUP(K3418,'FIN CAL LOOKUP'!$A:$J,10,1),IF(I3418="Complete",VLOOKUP(J3418,'FIN CAL LOOKUP'!$A:$J,10,1),VLOOKUP(D3418,'FIN CAL LOOKUP'!$A:$J,10,1))),"Not Applicable")</f>
        <v>Q3, FY24</v>
      </c>
    </row>
    <row r="3419" spans="1:14" x14ac:dyDescent="0.25">
      <c r="A3419" t="s">
        <v>46</v>
      </c>
      <c r="C3419" t="s">
        <v>47</v>
      </c>
      <c r="D3419" s="3">
        <v>44277</v>
      </c>
      <c r="E3419" t="s">
        <v>839</v>
      </c>
      <c r="F3419" t="s">
        <v>840</v>
      </c>
      <c r="G3419" t="s">
        <v>841</v>
      </c>
      <c r="H3419" t="s">
        <v>8</v>
      </c>
      <c r="I3419" t="s">
        <v>17</v>
      </c>
      <c r="J3419" s="3">
        <v>44643</v>
      </c>
      <c r="K3419" s="3">
        <v>44635</v>
      </c>
      <c r="M3419" s="8" t="str">
        <f>IFERROR(IF(I3419="Booked",VLOOKUP(K3419,'FIN CAL LOOKUP'!$A:$J,7,1),IF(I3419="Complete",VLOOKUP(J3419,'FIN CAL LOOKUP'!$A:$J,7,1),VLOOKUP(D3419,'FIN CAL LOOKUP'!$A:$J,7,1))),"Not Applicable")</f>
        <v>MAR, FY22</v>
      </c>
      <c r="N3419" s="8" t="str">
        <f>IFERROR(IF(I3419="Booked",VLOOKUP(K3419,'FIN CAL LOOKUP'!$A:$J,10,1),IF(I3419="Complete",VLOOKUP(J3419,'FIN CAL LOOKUP'!$A:$J,10,1),VLOOKUP(D3419,'FIN CAL LOOKUP'!$A:$J,10,1))),"Not Applicable")</f>
        <v>Q3, FY22</v>
      </c>
    </row>
    <row r="3420" spans="1:14" x14ac:dyDescent="0.25">
      <c r="A3420" t="s">
        <v>46</v>
      </c>
      <c r="C3420" t="s">
        <v>47</v>
      </c>
      <c r="D3420" s="3">
        <v>44277</v>
      </c>
      <c r="E3420" t="s">
        <v>839</v>
      </c>
      <c r="F3420" t="s">
        <v>840</v>
      </c>
      <c r="G3420" t="s">
        <v>841</v>
      </c>
      <c r="H3420" t="s">
        <v>9</v>
      </c>
      <c r="I3420" t="s">
        <v>17</v>
      </c>
      <c r="J3420" s="3">
        <v>44749</v>
      </c>
      <c r="K3420" s="3">
        <v>44735</v>
      </c>
      <c r="L3420" t="s">
        <v>842</v>
      </c>
      <c r="M3420" s="8" t="str">
        <f>IFERROR(IF(I3420="Booked",VLOOKUP(K3420,'FIN CAL LOOKUP'!$A:$J,7,1),IF(I3420="Complete",VLOOKUP(J3420,'FIN CAL LOOKUP'!$A:$J,7,1),VLOOKUP(D3420,'FIN CAL LOOKUP'!$A:$J,7,1))),"Not Applicable")</f>
        <v>JUL, FY23</v>
      </c>
      <c r="N3420" s="8" t="str">
        <f>IFERROR(IF(I3420="Booked",VLOOKUP(K3420,'FIN CAL LOOKUP'!$A:$J,10,1),IF(I3420="Complete",VLOOKUP(J3420,'FIN CAL LOOKUP'!$A:$J,10,1),VLOOKUP(D3420,'FIN CAL LOOKUP'!$A:$J,10,1))),"Not Applicable")</f>
        <v>Q1, FY23</v>
      </c>
    </row>
    <row r="3421" spans="1:14" x14ac:dyDescent="0.25">
      <c r="A3421" t="s">
        <v>46</v>
      </c>
      <c r="C3421" t="s">
        <v>47</v>
      </c>
      <c r="D3421" s="3">
        <v>44277</v>
      </c>
      <c r="E3421" t="s">
        <v>839</v>
      </c>
      <c r="F3421" t="s">
        <v>840</v>
      </c>
      <c r="G3421" t="s">
        <v>841</v>
      </c>
      <c r="H3421" t="s">
        <v>10</v>
      </c>
      <c r="I3421" t="s">
        <v>17</v>
      </c>
      <c r="J3421" s="3">
        <v>44449</v>
      </c>
      <c r="K3421" s="3">
        <v>44435</v>
      </c>
      <c r="M3421" s="8" t="str">
        <f>IFERROR(IF(I3421="Booked",VLOOKUP(K3421,'FIN CAL LOOKUP'!$A:$J,7,1),IF(I3421="Complete",VLOOKUP(J3421,'FIN CAL LOOKUP'!$A:$J,7,1),VLOOKUP(D3421,'FIN CAL LOOKUP'!$A:$J,7,1))),"Not Applicable")</f>
        <v>SEP, FY22</v>
      </c>
      <c r="N3421" s="8" t="str">
        <f>IFERROR(IF(I3421="Booked",VLOOKUP(K3421,'FIN CAL LOOKUP'!$A:$J,10,1),IF(I3421="Complete",VLOOKUP(J3421,'FIN CAL LOOKUP'!$A:$J,10,1),VLOOKUP(D3421,'FIN CAL LOOKUP'!$A:$J,10,1))),"Not Applicable")</f>
        <v>Q1, FY22</v>
      </c>
    </row>
    <row r="3422" spans="1:14" x14ac:dyDescent="0.25">
      <c r="A3422" t="s">
        <v>46</v>
      </c>
      <c r="C3422" t="s">
        <v>47</v>
      </c>
      <c r="D3422" s="3">
        <v>44277</v>
      </c>
      <c r="E3422" t="s">
        <v>839</v>
      </c>
      <c r="F3422" t="s">
        <v>840</v>
      </c>
      <c r="G3422" t="s">
        <v>841</v>
      </c>
      <c r="H3422" t="s">
        <v>11</v>
      </c>
      <c r="I3422" t="s">
        <v>17</v>
      </c>
      <c r="J3422" s="3">
        <v>42800</v>
      </c>
      <c r="K3422" s="3">
        <v>43297</v>
      </c>
      <c r="M3422" s="8" t="str">
        <f>IFERROR(IF(I3422="Booked",VLOOKUP(K3422,'FIN CAL LOOKUP'!$A:$J,7,1),IF(I3422="Complete",VLOOKUP(J3422,'FIN CAL LOOKUP'!$A:$J,7,1),VLOOKUP(D3422,'FIN CAL LOOKUP'!$A:$J,7,1))),"Not Applicable")</f>
        <v>Not Applicable</v>
      </c>
      <c r="N3422" s="8" t="str">
        <f>IFERROR(IF(I3422="Booked",VLOOKUP(K3422,'FIN CAL LOOKUP'!$A:$J,10,1),IF(I3422="Complete",VLOOKUP(J3422,'FIN CAL LOOKUP'!$A:$J,10,1),VLOOKUP(D3422,'FIN CAL LOOKUP'!$A:$J,10,1))),"Not Applicable")</f>
        <v>Not Applicable</v>
      </c>
    </row>
    <row r="3423" spans="1:14" x14ac:dyDescent="0.25">
      <c r="A3423" t="s">
        <v>46</v>
      </c>
      <c r="C3423" t="s">
        <v>47</v>
      </c>
      <c r="D3423" s="3">
        <v>44277</v>
      </c>
      <c r="E3423" t="s">
        <v>839</v>
      </c>
      <c r="F3423" t="s">
        <v>840</v>
      </c>
      <c r="G3423" t="s">
        <v>841</v>
      </c>
      <c r="H3423" t="s">
        <v>11</v>
      </c>
      <c r="I3423" t="s">
        <v>17</v>
      </c>
      <c r="J3423" s="3">
        <v>44944</v>
      </c>
      <c r="K3423" s="3">
        <v>44944</v>
      </c>
      <c r="M3423" s="8" t="str">
        <f>IFERROR(IF(I3423="Booked",VLOOKUP(K3423,'FIN CAL LOOKUP'!$A:$J,7,1),IF(I3423="Complete",VLOOKUP(J3423,'FIN CAL LOOKUP'!$A:$J,7,1),VLOOKUP(D3423,'FIN CAL LOOKUP'!$A:$J,7,1))),"Not Applicable")</f>
        <v>JAN, FY23</v>
      </c>
      <c r="N3423" s="8" t="str">
        <f>IFERROR(IF(I3423="Booked",VLOOKUP(K3423,'FIN CAL LOOKUP'!$A:$J,10,1),IF(I3423="Complete",VLOOKUP(J3423,'FIN CAL LOOKUP'!$A:$J,10,1),VLOOKUP(D3423,'FIN CAL LOOKUP'!$A:$J,10,1))),"Not Applicable")</f>
        <v>Q3, FY23</v>
      </c>
    </row>
    <row r="3424" spans="1:14" x14ac:dyDescent="0.25">
      <c r="A3424" t="s">
        <v>1</v>
      </c>
      <c r="B3424" t="s">
        <v>2</v>
      </c>
      <c r="C3424" t="s">
        <v>45</v>
      </c>
      <c r="D3424" s="3">
        <v>44277</v>
      </c>
      <c r="E3424" t="s">
        <v>550</v>
      </c>
      <c r="F3424" t="s">
        <v>843</v>
      </c>
      <c r="G3424" t="s">
        <v>78</v>
      </c>
      <c r="H3424" t="s">
        <v>4</v>
      </c>
      <c r="I3424" t="s">
        <v>17</v>
      </c>
      <c r="J3424" s="3">
        <v>44949</v>
      </c>
      <c r="K3424" s="3">
        <v>44824</v>
      </c>
      <c r="M3424" s="8" t="str">
        <f>IFERROR(IF(I3424="Booked",VLOOKUP(K3424,'FIN CAL LOOKUP'!$A:$J,7,1),IF(I3424="Complete",VLOOKUP(J3424,'FIN CAL LOOKUP'!$A:$J,7,1),VLOOKUP(D3424,'FIN CAL LOOKUP'!$A:$J,7,1))),"Not Applicable")</f>
        <v>FEB, FY23</v>
      </c>
      <c r="N3424" s="8" t="str">
        <f>IFERROR(IF(I3424="Booked",VLOOKUP(K3424,'FIN CAL LOOKUP'!$A:$J,10,1),IF(I3424="Complete",VLOOKUP(J3424,'FIN CAL LOOKUP'!$A:$J,10,1),VLOOKUP(D3424,'FIN CAL LOOKUP'!$A:$J,10,1))),"Not Applicable")</f>
        <v>Q3, FY23</v>
      </c>
    </row>
    <row r="3425" spans="1:14" x14ac:dyDescent="0.25">
      <c r="A3425" t="s">
        <v>1</v>
      </c>
      <c r="B3425" t="s">
        <v>2</v>
      </c>
      <c r="C3425" t="s">
        <v>45</v>
      </c>
      <c r="D3425" s="3">
        <v>44277</v>
      </c>
      <c r="E3425" t="s">
        <v>550</v>
      </c>
      <c r="F3425" t="s">
        <v>843</v>
      </c>
      <c r="G3425" t="s">
        <v>78</v>
      </c>
      <c r="H3425" t="s">
        <v>7</v>
      </c>
      <c r="I3425" t="s">
        <v>17</v>
      </c>
      <c r="J3425" s="3">
        <v>44949</v>
      </c>
      <c r="K3425" s="3">
        <v>44824</v>
      </c>
      <c r="M3425" s="8" t="str">
        <f>IFERROR(IF(I3425="Booked",VLOOKUP(K3425,'FIN CAL LOOKUP'!$A:$J,7,1),IF(I3425="Complete",VLOOKUP(J3425,'FIN CAL LOOKUP'!$A:$J,7,1),VLOOKUP(D3425,'FIN CAL LOOKUP'!$A:$J,7,1))),"Not Applicable")</f>
        <v>FEB, FY23</v>
      </c>
      <c r="N3425" s="8" t="str">
        <f>IFERROR(IF(I3425="Booked",VLOOKUP(K3425,'FIN CAL LOOKUP'!$A:$J,10,1),IF(I3425="Complete",VLOOKUP(J3425,'FIN CAL LOOKUP'!$A:$J,10,1),VLOOKUP(D3425,'FIN CAL LOOKUP'!$A:$J,10,1))),"Not Applicable")</f>
        <v>Q3, FY23</v>
      </c>
    </row>
    <row r="3426" spans="1:14" x14ac:dyDescent="0.25">
      <c r="A3426" t="s">
        <v>1</v>
      </c>
      <c r="B3426" t="s">
        <v>2</v>
      </c>
      <c r="C3426" t="s">
        <v>45</v>
      </c>
      <c r="D3426" s="3">
        <v>44277</v>
      </c>
      <c r="E3426" t="s">
        <v>550</v>
      </c>
      <c r="F3426" t="s">
        <v>843</v>
      </c>
      <c r="G3426" t="s">
        <v>78</v>
      </c>
      <c r="H3426" t="s">
        <v>1366</v>
      </c>
      <c r="I3426" t="s">
        <v>5</v>
      </c>
      <c r="J3426" s="3"/>
      <c r="K3426" s="3">
        <v>45351</v>
      </c>
      <c r="M3426" s="8" t="str">
        <f>IFERROR(IF(I3426="Booked",VLOOKUP(K3426,'FIN CAL LOOKUP'!$A:$J,7,1),IF(I3426="Complete",VLOOKUP(J3426,'FIN CAL LOOKUP'!$A:$J,7,1),VLOOKUP(D3426,'FIN CAL LOOKUP'!$A:$J,7,1))),"Not Applicable")</f>
        <v>MAR, FY24</v>
      </c>
      <c r="N3426" s="8" t="str">
        <f>IFERROR(IF(I3426="Booked",VLOOKUP(K3426,'FIN CAL LOOKUP'!$A:$J,10,1),IF(I3426="Complete",VLOOKUP(J3426,'FIN CAL LOOKUP'!$A:$J,10,1),VLOOKUP(D3426,'FIN CAL LOOKUP'!$A:$J,10,1))),"Not Applicable")</f>
        <v>Q3, FY24</v>
      </c>
    </row>
    <row r="3427" spans="1:14" x14ac:dyDescent="0.25">
      <c r="A3427" t="s">
        <v>1</v>
      </c>
      <c r="B3427" t="s">
        <v>2</v>
      </c>
      <c r="C3427" t="s">
        <v>45</v>
      </c>
      <c r="D3427" s="3">
        <v>44277</v>
      </c>
      <c r="E3427" t="s">
        <v>550</v>
      </c>
      <c r="F3427" t="s">
        <v>843</v>
      </c>
      <c r="G3427" t="s">
        <v>78</v>
      </c>
      <c r="H3427" t="s">
        <v>1367</v>
      </c>
      <c r="I3427" t="s">
        <v>17</v>
      </c>
      <c r="J3427" s="3">
        <v>45600</v>
      </c>
      <c r="K3427" s="3">
        <v>45351</v>
      </c>
      <c r="M3427" s="8" t="str">
        <f>IFERROR(IF(I3427="Booked",VLOOKUP(K3427,'FIN CAL LOOKUP'!$A:$J,7,1),IF(I3427="Complete",VLOOKUP(J3427,'FIN CAL LOOKUP'!$A:$J,7,1),VLOOKUP(D3427,'FIN CAL LOOKUP'!$A:$J,7,1))),"Not Applicable")</f>
        <v>NOV, FY25</v>
      </c>
      <c r="N3427" s="8" t="str">
        <f>IFERROR(IF(I3427="Booked",VLOOKUP(K3427,'FIN CAL LOOKUP'!$A:$J,10,1),IF(I3427="Complete",VLOOKUP(J3427,'FIN CAL LOOKUP'!$A:$J,10,1),VLOOKUP(D3427,'FIN CAL LOOKUP'!$A:$J,10,1))),"Not Applicable")</f>
        <v>Q2, FY25</v>
      </c>
    </row>
    <row r="3428" spans="1:14" x14ac:dyDescent="0.25">
      <c r="A3428" t="s">
        <v>1</v>
      </c>
      <c r="B3428" t="s">
        <v>2</v>
      </c>
      <c r="C3428" t="s">
        <v>45</v>
      </c>
      <c r="D3428" s="3">
        <v>44277</v>
      </c>
      <c r="E3428" t="s">
        <v>550</v>
      </c>
      <c r="F3428" t="s">
        <v>843</v>
      </c>
      <c r="G3428" t="s">
        <v>78</v>
      </c>
      <c r="H3428" t="s">
        <v>1368</v>
      </c>
      <c r="I3428" t="s">
        <v>18</v>
      </c>
      <c r="J3428" s="3"/>
      <c r="K3428" s="3">
        <v>45351</v>
      </c>
      <c r="M3428" s="8" t="str">
        <f>IFERROR(IF(I3428="Booked",VLOOKUP(K3428,'FIN CAL LOOKUP'!$A:$J,7,1),IF(I3428="Complete",VLOOKUP(J3428,'FIN CAL LOOKUP'!$A:$J,7,1),VLOOKUP(D3428,'FIN CAL LOOKUP'!$A:$J,7,1))),"Not Applicable")</f>
        <v>MAR, FY21</v>
      </c>
      <c r="N3428" s="8" t="str">
        <f>IFERROR(IF(I3428="Booked",VLOOKUP(K3428,'FIN CAL LOOKUP'!$A:$J,10,1),IF(I3428="Complete",VLOOKUP(J3428,'FIN CAL LOOKUP'!$A:$J,10,1),VLOOKUP(D3428,'FIN CAL LOOKUP'!$A:$J,10,1))),"Not Applicable")</f>
        <v>Q4, FY21</v>
      </c>
    </row>
    <row r="3429" spans="1:14" x14ac:dyDescent="0.25">
      <c r="A3429" t="s">
        <v>1</v>
      </c>
      <c r="B3429" t="s">
        <v>2</v>
      </c>
      <c r="C3429" t="s">
        <v>45</v>
      </c>
      <c r="D3429" s="3">
        <v>44277</v>
      </c>
      <c r="E3429" t="s">
        <v>550</v>
      </c>
      <c r="F3429" t="s">
        <v>843</v>
      </c>
      <c r="G3429" t="s">
        <v>78</v>
      </c>
      <c r="H3429" t="s">
        <v>1369</v>
      </c>
      <c r="I3429" t="s">
        <v>5</v>
      </c>
      <c r="J3429" s="3"/>
      <c r="K3429" s="3">
        <v>45351</v>
      </c>
      <c r="M3429" s="8" t="str">
        <f>IFERROR(IF(I3429="Booked",VLOOKUP(K3429,'FIN CAL LOOKUP'!$A:$J,7,1),IF(I3429="Complete",VLOOKUP(J3429,'FIN CAL LOOKUP'!$A:$J,7,1),VLOOKUP(D3429,'FIN CAL LOOKUP'!$A:$J,7,1))),"Not Applicable")</f>
        <v>MAR, FY24</v>
      </c>
      <c r="N3429" s="8" t="str">
        <f>IFERROR(IF(I3429="Booked",VLOOKUP(K3429,'FIN CAL LOOKUP'!$A:$J,10,1),IF(I3429="Complete",VLOOKUP(J3429,'FIN CAL LOOKUP'!$A:$J,10,1),VLOOKUP(D3429,'FIN CAL LOOKUP'!$A:$J,10,1))),"Not Applicable")</f>
        <v>Q3, FY24</v>
      </c>
    </row>
    <row r="3430" spans="1:14" x14ac:dyDescent="0.25">
      <c r="A3430" t="s">
        <v>1</v>
      </c>
      <c r="B3430" t="s">
        <v>2</v>
      </c>
      <c r="C3430" t="s">
        <v>45</v>
      </c>
      <c r="D3430" s="3">
        <v>44277</v>
      </c>
      <c r="E3430" t="s">
        <v>550</v>
      </c>
      <c r="F3430" t="s">
        <v>843</v>
      </c>
      <c r="G3430" t="s">
        <v>78</v>
      </c>
      <c r="H3430" t="s">
        <v>1370</v>
      </c>
      <c r="I3430" t="s">
        <v>5</v>
      </c>
      <c r="J3430" s="3"/>
      <c r="K3430" s="3">
        <v>45351</v>
      </c>
      <c r="M3430" s="8" t="str">
        <f>IFERROR(IF(I3430="Booked",VLOOKUP(K3430,'FIN CAL LOOKUP'!$A:$J,7,1),IF(I3430="Complete",VLOOKUP(J3430,'FIN CAL LOOKUP'!$A:$J,7,1),VLOOKUP(D3430,'FIN CAL LOOKUP'!$A:$J,7,1))),"Not Applicable")</f>
        <v>MAR, FY24</v>
      </c>
      <c r="N3430" s="8" t="str">
        <f>IFERROR(IF(I3430="Booked",VLOOKUP(K3430,'FIN CAL LOOKUP'!$A:$J,10,1),IF(I3430="Complete",VLOOKUP(J3430,'FIN CAL LOOKUP'!$A:$J,10,1),VLOOKUP(D3430,'FIN CAL LOOKUP'!$A:$J,10,1))),"Not Applicable")</f>
        <v>Q3, FY24</v>
      </c>
    </row>
    <row r="3431" spans="1:14" x14ac:dyDescent="0.25">
      <c r="A3431" t="s">
        <v>1</v>
      </c>
      <c r="B3431" t="s">
        <v>2</v>
      </c>
      <c r="C3431" t="s">
        <v>45</v>
      </c>
      <c r="D3431" s="3">
        <v>44277</v>
      </c>
      <c r="E3431" t="s">
        <v>550</v>
      </c>
      <c r="F3431" t="s">
        <v>843</v>
      </c>
      <c r="G3431" t="s">
        <v>78</v>
      </c>
      <c r="H3431" t="s">
        <v>8</v>
      </c>
      <c r="I3431" t="s">
        <v>17</v>
      </c>
      <c r="J3431" s="3">
        <v>44642</v>
      </c>
      <c r="K3431" s="3">
        <v>44635</v>
      </c>
      <c r="M3431" s="8" t="str">
        <f>IFERROR(IF(I3431="Booked",VLOOKUP(K3431,'FIN CAL LOOKUP'!$A:$J,7,1),IF(I3431="Complete",VLOOKUP(J3431,'FIN CAL LOOKUP'!$A:$J,7,1),VLOOKUP(D3431,'FIN CAL LOOKUP'!$A:$J,7,1))),"Not Applicable")</f>
        <v>MAR, FY22</v>
      </c>
      <c r="N3431" s="8" t="str">
        <f>IFERROR(IF(I3431="Booked",VLOOKUP(K3431,'FIN CAL LOOKUP'!$A:$J,10,1),IF(I3431="Complete",VLOOKUP(J3431,'FIN CAL LOOKUP'!$A:$J,10,1),VLOOKUP(D3431,'FIN CAL LOOKUP'!$A:$J,10,1))),"Not Applicable")</f>
        <v>Q3, FY22</v>
      </c>
    </row>
    <row r="3432" spans="1:14" x14ac:dyDescent="0.25">
      <c r="A3432" t="s">
        <v>1</v>
      </c>
      <c r="B3432" t="s">
        <v>2</v>
      </c>
      <c r="C3432" t="s">
        <v>45</v>
      </c>
      <c r="D3432" s="3">
        <v>44277</v>
      </c>
      <c r="E3432" t="s">
        <v>550</v>
      </c>
      <c r="F3432" t="s">
        <v>843</v>
      </c>
      <c r="G3432" t="s">
        <v>78</v>
      </c>
      <c r="H3432" t="s">
        <v>9</v>
      </c>
      <c r="I3432" t="s">
        <v>17</v>
      </c>
      <c r="J3432" s="3">
        <v>44776</v>
      </c>
      <c r="K3432" s="3">
        <v>44735</v>
      </c>
      <c r="M3432" s="8" t="str">
        <f>IFERROR(IF(I3432="Booked",VLOOKUP(K3432,'FIN CAL LOOKUP'!$A:$J,7,1),IF(I3432="Complete",VLOOKUP(J3432,'FIN CAL LOOKUP'!$A:$J,7,1),VLOOKUP(D3432,'FIN CAL LOOKUP'!$A:$J,7,1))),"Not Applicable")</f>
        <v>AUG, FY23</v>
      </c>
      <c r="N3432" s="8" t="str">
        <f>IFERROR(IF(I3432="Booked",VLOOKUP(K3432,'FIN CAL LOOKUP'!$A:$J,10,1),IF(I3432="Complete",VLOOKUP(J3432,'FIN CAL LOOKUP'!$A:$J,10,1),VLOOKUP(D3432,'FIN CAL LOOKUP'!$A:$J,10,1))),"Not Applicable")</f>
        <v>Q1, FY23</v>
      </c>
    </row>
    <row r="3433" spans="1:14" x14ac:dyDescent="0.25">
      <c r="A3433" t="s">
        <v>1</v>
      </c>
      <c r="B3433" t="s">
        <v>2</v>
      </c>
      <c r="C3433" t="s">
        <v>45</v>
      </c>
      <c r="D3433" s="3">
        <v>44277</v>
      </c>
      <c r="E3433" t="s">
        <v>550</v>
      </c>
      <c r="F3433" t="s">
        <v>843</v>
      </c>
      <c r="G3433" t="s">
        <v>78</v>
      </c>
      <c r="H3433" t="s">
        <v>10</v>
      </c>
      <c r="I3433" t="s">
        <v>17</v>
      </c>
      <c r="J3433" s="3">
        <v>44439</v>
      </c>
      <c r="K3433" s="3">
        <v>44417</v>
      </c>
      <c r="M3433" s="8" t="str">
        <f>IFERROR(IF(I3433="Booked",VLOOKUP(K3433,'FIN CAL LOOKUP'!$A:$J,7,1),IF(I3433="Complete",VLOOKUP(J3433,'FIN CAL LOOKUP'!$A:$J,7,1),VLOOKUP(D3433,'FIN CAL LOOKUP'!$A:$J,7,1))),"Not Applicable")</f>
        <v>SEP, FY22</v>
      </c>
      <c r="N3433" s="8" t="str">
        <f>IFERROR(IF(I3433="Booked",VLOOKUP(K3433,'FIN CAL LOOKUP'!$A:$J,10,1),IF(I3433="Complete",VLOOKUP(J3433,'FIN CAL LOOKUP'!$A:$J,10,1),VLOOKUP(D3433,'FIN CAL LOOKUP'!$A:$J,10,1))),"Not Applicable")</f>
        <v>Q1, FY22</v>
      </c>
    </row>
    <row r="3434" spans="1:14" x14ac:dyDescent="0.25">
      <c r="A3434" t="s">
        <v>1</v>
      </c>
      <c r="B3434" t="s">
        <v>2</v>
      </c>
      <c r="C3434" t="s">
        <v>45</v>
      </c>
      <c r="D3434" s="3">
        <v>44277</v>
      </c>
      <c r="E3434" t="s">
        <v>550</v>
      </c>
      <c r="F3434" t="s">
        <v>843</v>
      </c>
      <c r="G3434" t="s">
        <v>78</v>
      </c>
      <c r="H3434" t="s">
        <v>10</v>
      </c>
      <c r="I3434" t="s">
        <v>17</v>
      </c>
      <c r="J3434" s="3">
        <v>45301</v>
      </c>
      <c r="K3434" s="3">
        <v>45267</v>
      </c>
      <c r="M3434" s="8" t="str">
        <f>IFERROR(IF(I3434="Booked",VLOOKUP(K3434,'FIN CAL LOOKUP'!$A:$J,7,1),IF(I3434="Complete",VLOOKUP(J3434,'FIN CAL LOOKUP'!$A:$J,7,1),VLOOKUP(D3434,'FIN CAL LOOKUP'!$A:$J,7,1))),"Not Applicable")</f>
        <v>JAN, FY24</v>
      </c>
      <c r="N3434" s="8" t="str">
        <f>IFERROR(IF(I3434="Booked",VLOOKUP(K3434,'FIN CAL LOOKUP'!$A:$J,10,1),IF(I3434="Complete",VLOOKUP(J3434,'FIN CAL LOOKUP'!$A:$J,10,1),VLOOKUP(D3434,'FIN CAL LOOKUP'!$A:$J,10,1))),"Not Applicable")</f>
        <v>Q3, FY24</v>
      </c>
    </row>
    <row r="3435" spans="1:14" x14ac:dyDescent="0.25">
      <c r="A3435" t="s">
        <v>1</v>
      </c>
      <c r="B3435" t="s">
        <v>2</v>
      </c>
      <c r="C3435" t="s">
        <v>45</v>
      </c>
      <c r="D3435" s="3">
        <v>44277</v>
      </c>
      <c r="E3435" t="s">
        <v>550</v>
      </c>
      <c r="F3435" t="s">
        <v>843</v>
      </c>
      <c r="G3435" t="s">
        <v>78</v>
      </c>
      <c r="H3435" t="s">
        <v>11</v>
      </c>
      <c r="I3435" t="s">
        <v>17</v>
      </c>
      <c r="J3435" s="3">
        <v>44547</v>
      </c>
      <c r="K3435" s="3">
        <v>44252</v>
      </c>
      <c r="M3435" s="8" t="str">
        <f>IFERROR(IF(I3435="Booked",VLOOKUP(K3435,'FIN CAL LOOKUP'!$A:$J,7,1),IF(I3435="Complete",VLOOKUP(J3435,'FIN CAL LOOKUP'!$A:$J,7,1),VLOOKUP(D3435,'FIN CAL LOOKUP'!$A:$J,7,1))),"Not Applicable")</f>
        <v>DEC, FY22</v>
      </c>
      <c r="N3435" s="8" t="str">
        <f>IFERROR(IF(I3435="Booked",VLOOKUP(K3435,'FIN CAL LOOKUP'!$A:$J,10,1),IF(I3435="Complete",VLOOKUP(J3435,'FIN CAL LOOKUP'!$A:$J,10,1),VLOOKUP(D3435,'FIN CAL LOOKUP'!$A:$J,10,1))),"Not Applicable")</f>
        <v>Q2, FY22</v>
      </c>
    </row>
    <row r="3436" spans="1:14" x14ac:dyDescent="0.25">
      <c r="A3436" t="s">
        <v>30</v>
      </c>
      <c r="B3436" t="s">
        <v>260</v>
      </c>
      <c r="C3436" t="s">
        <v>32</v>
      </c>
      <c r="D3436" s="3">
        <v>44273</v>
      </c>
      <c r="E3436" t="s">
        <v>844</v>
      </c>
      <c r="F3436" t="s">
        <v>845</v>
      </c>
      <c r="G3436" t="s">
        <v>846</v>
      </c>
      <c r="H3436" t="s">
        <v>4</v>
      </c>
      <c r="I3436" t="s">
        <v>17</v>
      </c>
      <c r="J3436" s="3">
        <v>44935</v>
      </c>
      <c r="K3436" s="3">
        <v>44839</v>
      </c>
      <c r="M3436" s="8" t="str">
        <f>IFERROR(IF(I3436="Booked",VLOOKUP(K3436,'FIN CAL LOOKUP'!$A:$J,7,1),IF(I3436="Complete",VLOOKUP(J3436,'FIN CAL LOOKUP'!$A:$J,7,1),VLOOKUP(D3436,'FIN CAL LOOKUP'!$A:$J,7,1))),"Not Applicable")</f>
        <v>JAN, FY23</v>
      </c>
      <c r="N3436" s="8" t="str">
        <f>IFERROR(IF(I3436="Booked",VLOOKUP(K3436,'FIN CAL LOOKUP'!$A:$J,10,1),IF(I3436="Complete",VLOOKUP(J3436,'FIN CAL LOOKUP'!$A:$J,10,1),VLOOKUP(D3436,'FIN CAL LOOKUP'!$A:$J,10,1))),"Not Applicable")</f>
        <v>Q3, FY23</v>
      </c>
    </row>
    <row r="3437" spans="1:14" x14ac:dyDescent="0.25">
      <c r="A3437" t="s">
        <v>30</v>
      </c>
      <c r="B3437" t="s">
        <v>260</v>
      </c>
      <c r="C3437" t="s">
        <v>32</v>
      </c>
      <c r="D3437" s="3">
        <v>44273</v>
      </c>
      <c r="E3437" t="s">
        <v>844</v>
      </c>
      <c r="F3437" t="s">
        <v>845</v>
      </c>
      <c r="G3437" t="s">
        <v>846</v>
      </c>
      <c r="H3437" t="s">
        <v>7</v>
      </c>
      <c r="I3437" t="s">
        <v>17</v>
      </c>
      <c r="J3437" s="3">
        <v>44935</v>
      </c>
      <c r="K3437" s="3">
        <v>44839</v>
      </c>
      <c r="M3437" s="8" t="str">
        <f>IFERROR(IF(I3437="Booked",VLOOKUP(K3437,'FIN CAL LOOKUP'!$A:$J,7,1),IF(I3437="Complete",VLOOKUP(J3437,'FIN CAL LOOKUP'!$A:$J,7,1),VLOOKUP(D3437,'FIN CAL LOOKUP'!$A:$J,7,1))),"Not Applicable")</f>
        <v>JAN, FY23</v>
      </c>
      <c r="N3437" s="8" t="str">
        <f>IFERROR(IF(I3437="Booked",VLOOKUP(K3437,'FIN CAL LOOKUP'!$A:$J,10,1),IF(I3437="Complete",VLOOKUP(J3437,'FIN CAL LOOKUP'!$A:$J,10,1),VLOOKUP(D3437,'FIN CAL LOOKUP'!$A:$J,10,1))),"Not Applicable")</f>
        <v>Q3, FY23</v>
      </c>
    </row>
    <row r="3438" spans="1:14" x14ac:dyDescent="0.25">
      <c r="A3438" t="s">
        <v>30</v>
      </c>
      <c r="B3438" t="s">
        <v>260</v>
      </c>
      <c r="C3438" t="s">
        <v>32</v>
      </c>
      <c r="D3438" s="3">
        <v>44273</v>
      </c>
      <c r="E3438" t="s">
        <v>844</v>
      </c>
      <c r="F3438" t="s">
        <v>845</v>
      </c>
      <c r="G3438" t="s">
        <v>846</v>
      </c>
      <c r="H3438" t="s">
        <v>1366</v>
      </c>
      <c r="I3438" t="s">
        <v>17</v>
      </c>
      <c r="J3438" s="3">
        <v>45366</v>
      </c>
      <c r="K3438" s="3">
        <v>45351</v>
      </c>
      <c r="M3438" s="8" t="str">
        <f>IFERROR(IF(I3438="Booked",VLOOKUP(K3438,'FIN CAL LOOKUP'!$A:$J,7,1),IF(I3438="Complete",VLOOKUP(J3438,'FIN CAL LOOKUP'!$A:$J,7,1),VLOOKUP(D3438,'FIN CAL LOOKUP'!$A:$J,7,1))),"Not Applicable")</f>
        <v>MAR, FY24</v>
      </c>
      <c r="N3438" s="8" t="str">
        <f>IFERROR(IF(I3438="Booked",VLOOKUP(K3438,'FIN CAL LOOKUP'!$A:$J,10,1),IF(I3438="Complete",VLOOKUP(J3438,'FIN CAL LOOKUP'!$A:$J,10,1),VLOOKUP(D3438,'FIN CAL LOOKUP'!$A:$J,10,1))),"Not Applicable")</f>
        <v>Q3, FY24</v>
      </c>
    </row>
    <row r="3439" spans="1:14" x14ac:dyDescent="0.25">
      <c r="A3439" t="s">
        <v>30</v>
      </c>
      <c r="B3439" t="s">
        <v>260</v>
      </c>
      <c r="C3439" t="s">
        <v>32</v>
      </c>
      <c r="D3439" s="3">
        <v>44273</v>
      </c>
      <c r="E3439" t="s">
        <v>844</v>
      </c>
      <c r="F3439" t="s">
        <v>845</v>
      </c>
      <c r="G3439" t="s">
        <v>846</v>
      </c>
      <c r="H3439" t="s">
        <v>1367</v>
      </c>
      <c r="I3439" t="s">
        <v>17</v>
      </c>
      <c r="J3439" s="3">
        <v>44446</v>
      </c>
      <c r="K3439" s="3">
        <v>44442</v>
      </c>
      <c r="M3439" s="8" t="str">
        <f>IFERROR(IF(I3439="Booked",VLOOKUP(K3439,'FIN CAL LOOKUP'!$A:$J,7,1),IF(I3439="Complete",VLOOKUP(J3439,'FIN CAL LOOKUP'!$A:$J,7,1),VLOOKUP(D3439,'FIN CAL LOOKUP'!$A:$J,7,1))),"Not Applicable")</f>
        <v>SEP, FY22</v>
      </c>
      <c r="N3439" s="8" t="str">
        <f>IFERROR(IF(I3439="Booked",VLOOKUP(K3439,'FIN CAL LOOKUP'!$A:$J,10,1),IF(I3439="Complete",VLOOKUP(J3439,'FIN CAL LOOKUP'!$A:$J,10,1),VLOOKUP(D3439,'FIN CAL LOOKUP'!$A:$J,10,1))),"Not Applicable")</f>
        <v>Q1, FY22</v>
      </c>
    </row>
    <row r="3440" spans="1:14" x14ac:dyDescent="0.25">
      <c r="A3440" t="s">
        <v>30</v>
      </c>
      <c r="B3440" t="s">
        <v>260</v>
      </c>
      <c r="C3440" t="s">
        <v>32</v>
      </c>
      <c r="D3440" s="3">
        <v>44273</v>
      </c>
      <c r="E3440" t="s">
        <v>844</v>
      </c>
      <c r="F3440" t="s">
        <v>845</v>
      </c>
      <c r="G3440" t="s">
        <v>846</v>
      </c>
      <c r="H3440" t="s">
        <v>1367</v>
      </c>
      <c r="I3440" t="s">
        <v>17</v>
      </c>
      <c r="J3440" s="3">
        <v>45366</v>
      </c>
      <c r="K3440" s="3">
        <v>45351</v>
      </c>
      <c r="M3440" s="8" t="str">
        <f>IFERROR(IF(I3440="Booked",VLOOKUP(K3440,'FIN CAL LOOKUP'!$A:$J,7,1),IF(I3440="Complete",VLOOKUP(J3440,'FIN CAL LOOKUP'!$A:$J,7,1),VLOOKUP(D3440,'FIN CAL LOOKUP'!$A:$J,7,1))),"Not Applicable")</f>
        <v>MAR, FY24</v>
      </c>
      <c r="N3440" s="8" t="str">
        <f>IFERROR(IF(I3440="Booked",VLOOKUP(K3440,'FIN CAL LOOKUP'!$A:$J,10,1),IF(I3440="Complete",VLOOKUP(J3440,'FIN CAL LOOKUP'!$A:$J,10,1),VLOOKUP(D3440,'FIN CAL LOOKUP'!$A:$J,10,1))),"Not Applicable")</f>
        <v>Q3, FY24</v>
      </c>
    </row>
    <row r="3441" spans="1:14" x14ac:dyDescent="0.25">
      <c r="A3441" t="s">
        <v>30</v>
      </c>
      <c r="B3441" t="s">
        <v>260</v>
      </c>
      <c r="C3441" t="s">
        <v>32</v>
      </c>
      <c r="D3441" s="3">
        <v>44273</v>
      </c>
      <c r="E3441" t="s">
        <v>844</v>
      </c>
      <c r="F3441" t="s">
        <v>845</v>
      </c>
      <c r="G3441" t="s">
        <v>846</v>
      </c>
      <c r="H3441" t="s">
        <v>1368</v>
      </c>
      <c r="I3441" t="s">
        <v>17</v>
      </c>
      <c r="J3441" s="3">
        <v>45366</v>
      </c>
      <c r="K3441" s="3">
        <v>45351</v>
      </c>
      <c r="M3441" s="8" t="str">
        <f>IFERROR(IF(I3441="Booked",VLOOKUP(K3441,'FIN CAL LOOKUP'!$A:$J,7,1),IF(I3441="Complete",VLOOKUP(J3441,'FIN CAL LOOKUP'!$A:$J,7,1),VLOOKUP(D3441,'FIN CAL LOOKUP'!$A:$J,7,1))),"Not Applicable")</f>
        <v>MAR, FY24</v>
      </c>
      <c r="N3441" s="8" t="str">
        <f>IFERROR(IF(I3441="Booked",VLOOKUP(K3441,'FIN CAL LOOKUP'!$A:$J,10,1),IF(I3441="Complete",VLOOKUP(J3441,'FIN CAL LOOKUP'!$A:$J,10,1),VLOOKUP(D3441,'FIN CAL LOOKUP'!$A:$J,10,1))),"Not Applicable")</f>
        <v>Q3, FY24</v>
      </c>
    </row>
    <row r="3442" spans="1:14" x14ac:dyDescent="0.25">
      <c r="A3442" t="s">
        <v>30</v>
      </c>
      <c r="B3442" t="s">
        <v>260</v>
      </c>
      <c r="C3442" t="s">
        <v>32</v>
      </c>
      <c r="D3442" s="3">
        <v>44273</v>
      </c>
      <c r="E3442" t="s">
        <v>844</v>
      </c>
      <c r="F3442" t="s">
        <v>845</v>
      </c>
      <c r="G3442" t="s">
        <v>846</v>
      </c>
      <c r="H3442" t="s">
        <v>1369</v>
      </c>
      <c r="I3442" t="s">
        <v>17</v>
      </c>
      <c r="J3442" s="3">
        <v>45366</v>
      </c>
      <c r="K3442" s="3">
        <v>45351</v>
      </c>
      <c r="M3442" s="8" t="str">
        <f>IFERROR(IF(I3442="Booked",VLOOKUP(K3442,'FIN CAL LOOKUP'!$A:$J,7,1),IF(I3442="Complete",VLOOKUP(J3442,'FIN CAL LOOKUP'!$A:$J,7,1),VLOOKUP(D3442,'FIN CAL LOOKUP'!$A:$J,7,1))),"Not Applicable")</f>
        <v>MAR, FY24</v>
      </c>
      <c r="N3442" s="8" t="str">
        <f>IFERROR(IF(I3442="Booked",VLOOKUP(K3442,'FIN CAL LOOKUP'!$A:$J,10,1),IF(I3442="Complete",VLOOKUP(J3442,'FIN CAL LOOKUP'!$A:$J,10,1),VLOOKUP(D3442,'FIN CAL LOOKUP'!$A:$J,10,1))),"Not Applicable")</f>
        <v>Q3, FY24</v>
      </c>
    </row>
    <row r="3443" spans="1:14" x14ac:dyDescent="0.25">
      <c r="A3443" t="s">
        <v>30</v>
      </c>
      <c r="B3443" t="s">
        <v>260</v>
      </c>
      <c r="C3443" t="s">
        <v>32</v>
      </c>
      <c r="D3443" s="3">
        <v>44273</v>
      </c>
      <c r="E3443" t="s">
        <v>844</v>
      </c>
      <c r="F3443" t="s">
        <v>845</v>
      </c>
      <c r="G3443" t="s">
        <v>846</v>
      </c>
      <c r="H3443" t="s">
        <v>1370</v>
      </c>
      <c r="I3443" t="s">
        <v>17</v>
      </c>
      <c r="J3443" s="3">
        <v>45366</v>
      </c>
      <c r="K3443" s="3">
        <v>45351</v>
      </c>
      <c r="M3443" s="8" t="str">
        <f>IFERROR(IF(I3443="Booked",VLOOKUP(K3443,'FIN CAL LOOKUP'!$A:$J,7,1),IF(I3443="Complete",VLOOKUP(J3443,'FIN CAL LOOKUP'!$A:$J,7,1),VLOOKUP(D3443,'FIN CAL LOOKUP'!$A:$J,7,1))),"Not Applicable")</f>
        <v>MAR, FY24</v>
      </c>
      <c r="N3443" s="8" t="str">
        <f>IFERROR(IF(I3443="Booked",VLOOKUP(K3443,'FIN CAL LOOKUP'!$A:$J,10,1),IF(I3443="Complete",VLOOKUP(J3443,'FIN CAL LOOKUP'!$A:$J,10,1),VLOOKUP(D3443,'FIN CAL LOOKUP'!$A:$J,10,1))),"Not Applicable")</f>
        <v>Q3, FY24</v>
      </c>
    </row>
    <row r="3444" spans="1:14" x14ac:dyDescent="0.25">
      <c r="A3444" t="s">
        <v>30</v>
      </c>
      <c r="B3444" t="s">
        <v>260</v>
      </c>
      <c r="C3444" t="s">
        <v>32</v>
      </c>
      <c r="D3444" s="3">
        <v>44273</v>
      </c>
      <c r="E3444" t="s">
        <v>844</v>
      </c>
      <c r="F3444" t="s">
        <v>845</v>
      </c>
      <c r="G3444" t="s">
        <v>846</v>
      </c>
      <c r="H3444" t="s">
        <v>8</v>
      </c>
      <c r="I3444" t="s">
        <v>17</v>
      </c>
      <c r="J3444" s="3">
        <v>44673</v>
      </c>
      <c r="K3444" s="3">
        <v>44635</v>
      </c>
      <c r="M3444" s="8" t="str">
        <f>IFERROR(IF(I3444="Booked",VLOOKUP(K3444,'FIN CAL LOOKUP'!$A:$J,7,1),IF(I3444="Complete",VLOOKUP(J3444,'FIN CAL LOOKUP'!$A:$J,7,1),VLOOKUP(D3444,'FIN CAL LOOKUP'!$A:$J,7,1))),"Not Applicable")</f>
        <v>APR, FY22</v>
      </c>
      <c r="N3444" s="8" t="str">
        <f>IFERROR(IF(I3444="Booked",VLOOKUP(K3444,'FIN CAL LOOKUP'!$A:$J,10,1),IF(I3444="Complete",VLOOKUP(J3444,'FIN CAL LOOKUP'!$A:$J,10,1),VLOOKUP(D3444,'FIN CAL LOOKUP'!$A:$J,10,1))),"Not Applicable")</f>
        <v>Q4, FY22</v>
      </c>
    </row>
    <row r="3445" spans="1:14" x14ac:dyDescent="0.25">
      <c r="A3445" t="s">
        <v>30</v>
      </c>
      <c r="B3445" t="s">
        <v>260</v>
      </c>
      <c r="C3445" t="s">
        <v>32</v>
      </c>
      <c r="D3445" s="3">
        <v>44273</v>
      </c>
      <c r="E3445" t="s">
        <v>844</v>
      </c>
      <c r="F3445" t="s">
        <v>845</v>
      </c>
      <c r="G3445" t="s">
        <v>846</v>
      </c>
      <c r="H3445" t="s">
        <v>9</v>
      </c>
      <c r="I3445" t="s">
        <v>17</v>
      </c>
      <c r="J3445" s="3">
        <v>44887</v>
      </c>
      <c r="K3445" s="3">
        <v>44735</v>
      </c>
      <c r="M3445" s="8" t="str">
        <f>IFERROR(IF(I3445="Booked",VLOOKUP(K3445,'FIN CAL LOOKUP'!$A:$J,7,1),IF(I3445="Complete",VLOOKUP(J3445,'FIN CAL LOOKUP'!$A:$J,7,1),VLOOKUP(D3445,'FIN CAL LOOKUP'!$A:$J,7,1))),"Not Applicable")</f>
        <v>NOV, FY23</v>
      </c>
      <c r="N3445" s="8" t="str">
        <f>IFERROR(IF(I3445="Booked",VLOOKUP(K3445,'FIN CAL LOOKUP'!$A:$J,10,1),IF(I3445="Complete",VLOOKUP(J3445,'FIN CAL LOOKUP'!$A:$J,10,1),VLOOKUP(D3445,'FIN CAL LOOKUP'!$A:$J,10,1))),"Not Applicable")</f>
        <v>Q2, FY23</v>
      </c>
    </row>
    <row r="3446" spans="1:14" x14ac:dyDescent="0.25">
      <c r="A3446" t="s">
        <v>30</v>
      </c>
      <c r="B3446" t="s">
        <v>260</v>
      </c>
      <c r="C3446" t="s">
        <v>32</v>
      </c>
      <c r="D3446" s="3">
        <v>44273</v>
      </c>
      <c r="E3446" t="s">
        <v>844</v>
      </c>
      <c r="F3446" t="s">
        <v>845</v>
      </c>
      <c r="G3446" t="s">
        <v>846</v>
      </c>
      <c r="H3446" t="s">
        <v>10</v>
      </c>
      <c r="I3446" t="s">
        <v>17</v>
      </c>
      <c r="J3446" s="3">
        <v>44438</v>
      </c>
      <c r="K3446" s="3">
        <v>44417</v>
      </c>
      <c r="M3446" s="8" t="str">
        <f>IFERROR(IF(I3446="Booked",VLOOKUP(K3446,'FIN CAL LOOKUP'!$A:$J,7,1),IF(I3446="Complete",VLOOKUP(J3446,'FIN CAL LOOKUP'!$A:$J,7,1),VLOOKUP(D3446,'FIN CAL LOOKUP'!$A:$J,7,1))),"Not Applicable")</f>
        <v>SEP, FY22</v>
      </c>
      <c r="N3446" s="8" t="str">
        <f>IFERROR(IF(I3446="Booked",VLOOKUP(K3446,'FIN CAL LOOKUP'!$A:$J,10,1),IF(I3446="Complete",VLOOKUP(J3446,'FIN CAL LOOKUP'!$A:$J,10,1),VLOOKUP(D3446,'FIN CAL LOOKUP'!$A:$J,10,1))),"Not Applicable")</f>
        <v>Q1, FY22</v>
      </c>
    </row>
    <row r="3447" spans="1:14" x14ac:dyDescent="0.25">
      <c r="A3447" t="s">
        <v>30</v>
      </c>
      <c r="B3447" t="s">
        <v>260</v>
      </c>
      <c r="C3447" t="s">
        <v>32</v>
      </c>
      <c r="D3447" s="3">
        <v>44273</v>
      </c>
      <c r="E3447" t="s">
        <v>844</v>
      </c>
      <c r="F3447" t="s">
        <v>845</v>
      </c>
      <c r="G3447" t="s">
        <v>846</v>
      </c>
      <c r="H3447" t="s">
        <v>10</v>
      </c>
      <c r="I3447" t="s">
        <v>17</v>
      </c>
      <c r="J3447" s="3">
        <v>45148</v>
      </c>
      <c r="K3447" s="3">
        <v>45148</v>
      </c>
      <c r="M3447" s="8" t="str">
        <f>IFERROR(IF(I3447="Booked",VLOOKUP(K3447,'FIN CAL LOOKUP'!$A:$J,7,1),IF(I3447="Complete",VLOOKUP(J3447,'FIN CAL LOOKUP'!$A:$J,7,1),VLOOKUP(D3447,'FIN CAL LOOKUP'!$A:$J,7,1))),"Not Applicable")</f>
        <v>AUG, FY24</v>
      </c>
      <c r="N3447" s="8" t="str">
        <f>IFERROR(IF(I3447="Booked",VLOOKUP(K3447,'FIN CAL LOOKUP'!$A:$J,10,1),IF(I3447="Complete",VLOOKUP(J3447,'FIN CAL LOOKUP'!$A:$J,10,1),VLOOKUP(D3447,'FIN CAL LOOKUP'!$A:$J,10,1))),"Not Applicable")</f>
        <v>Q1, FY24</v>
      </c>
    </row>
    <row r="3448" spans="1:14" x14ac:dyDescent="0.25">
      <c r="A3448" t="s">
        <v>30</v>
      </c>
      <c r="B3448" t="s">
        <v>260</v>
      </c>
      <c r="C3448" t="s">
        <v>32</v>
      </c>
      <c r="D3448" s="3">
        <v>44273</v>
      </c>
      <c r="E3448" t="s">
        <v>844</v>
      </c>
      <c r="F3448" t="s">
        <v>845</v>
      </c>
      <c r="G3448" t="s">
        <v>846</v>
      </c>
      <c r="H3448" t="s">
        <v>10</v>
      </c>
      <c r="I3448" t="s">
        <v>17</v>
      </c>
      <c r="J3448" s="3">
        <v>45330</v>
      </c>
      <c r="K3448" s="3">
        <v>45330</v>
      </c>
      <c r="M3448" s="8" t="str">
        <f>IFERROR(IF(I3448="Booked",VLOOKUP(K3448,'FIN CAL LOOKUP'!$A:$J,7,1),IF(I3448="Complete",VLOOKUP(J3448,'FIN CAL LOOKUP'!$A:$J,7,1),VLOOKUP(D3448,'FIN CAL LOOKUP'!$A:$J,7,1))),"Not Applicable")</f>
        <v>FEB, FY24</v>
      </c>
      <c r="N3448" s="8" t="str">
        <f>IFERROR(IF(I3448="Booked",VLOOKUP(K3448,'FIN CAL LOOKUP'!$A:$J,10,1),IF(I3448="Complete",VLOOKUP(J3448,'FIN CAL LOOKUP'!$A:$J,10,1),VLOOKUP(D3448,'FIN CAL LOOKUP'!$A:$J,10,1))),"Not Applicable")</f>
        <v>Q3, FY24</v>
      </c>
    </row>
    <row r="3449" spans="1:14" x14ac:dyDescent="0.25">
      <c r="A3449" t="s">
        <v>30</v>
      </c>
      <c r="B3449" t="s">
        <v>260</v>
      </c>
      <c r="C3449" t="s">
        <v>32</v>
      </c>
      <c r="D3449" s="3">
        <v>44273</v>
      </c>
      <c r="E3449" t="s">
        <v>844</v>
      </c>
      <c r="F3449" t="s">
        <v>845</v>
      </c>
      <c r="G3449" t="s">
        <v>846</v>
      </c>
      <c r="H3449" t="s">
        <v>10</v>
      </c>
      <c r="I3449" t="s">
        <v>17</v>
      </c>
      <c r="J3449" s="3">
        <v>45782</v>
      </c>
      <c r="K3449" s="3">
        <v>45762</v>
      </c>
      <c r="M3449" s="8" t="str">
        <f>IFERROR(IF(I3449="Booked",VLOOKUP(K3449,'FIN CAL LOOKUP'!$A:$J,7,1),IF(I3449="Complete",VLOOKUP(J3449,'FIN CAL LOOKUP'!$A:$J,7,1),VLOOKUP(D3449,'FIN CAL LOOKUP'!$A:$J,7,1))),"Not Applicable")</f>
        <v>MAY, FY25</v>
      </c>
      <c r="N3449" s="8" t="str">
        <f>IFERROR(IF(I3449="Booked",VLOOKUP(K3449,'FIN CAL LOOKUP'!$A:$J,10,1),IF(I3449="Complete",VLOOKUP(J3449,'FIN CAL LOOKUP'!$A:$J,10,1),VLOOKUP(D3449,'FIN CAL LOOKUP'!$A:$J,10,1))),"Not Applicable")</f>
        <v>Q4, FY25</v>
      </c>
    </row>
    <row r="3450" spans="1:14" x14ac:dyDescent="0.25">
      <c r="A3450" t="s">
        <v>30</v>
      </c>
      <c r="B3450" t="s">
        <v>260</v>
      </c>
      <c r="C3450" t="s">
        <v>32</v>
      </c>
      <c r="D3450" s="3">
        <v>44273</v>
      </c>
      <c r="E3450" t="s">
        <v>844</v>
      </c>
      <c r="F3450" t="s">
        <v>845</v>
      </c>
      <c r="G3450" t="s">
        <v>846</v>
      </c>
      <c r="H3450" t="s">
        <v>11</v>
      </c>
      <c r="I3450" t="s">
        <v>17</v>
      </c>
      <c r="J3450" s="3">
        <v>44438</v>
      </c>
      <c r="K3450" s="3">
        <v>44238</v>
      </c>
      <c r="M3450" s="8" t="str">
        <f>IFERROR(IF(I3450="Booked",VLOOKUP(K3450,'FIN CAL LOOKUP'!$A:$J,7,1),IF(I3450="Complete",VLOOKUP(J3450,'FIN CAL LOOKUP'!$A:$J,7,1),VLOOKUP(D3450,'FIN CAL LOOKUP'!$A:$J,7,1))),"Not Applicable")</f>
        <v>SEP, FY22</v>
      </c>
      <c r="N3450" s="8" t="str">
        <f>IFERROR(IF(I3450="Booked",VLOOKUP(K3450,'FIN CAL LOOKUP'!$A:$J,10,1),IF(I3450="Complete",VLOOKUP(J3450,'FIN CAL LOOKUP'!$A:$J,10,1),VLOOKUP(D3450,'FIN CAL LOOKUP'!$A:$J,10,1))),"Not Applicable")</f>
        <v>Q1, FY22</v>
      </c>
    </row>
    <row r="3451" spans="1:14" x14ac:dyDescent="0.25">
      <c r="A3451" t="s">
        <v>60</v>
      </c>
      <c r="B3451" t="s">
        <v>274</v>
      </c>
      <c r="C3451" t="s">
        <v>14</v>
      </c>
      <c r="D3451" s="3">
        <v>44263</v>
      </c>
      <c r="E3451" t="s">
        <v>847</v>
      </c>
      <c r="F3451" t="s">
        <v>848</v>
      </c>
      <c r="G3451" t="s">
        <v>849</v>
      </c>
      <c r="H3451" t="s">
        <v>4</v>
      </c>
      <c r="I3451" t="s">
        <v>17</v>
      </c>
      <c r="J3451" s="3">
        <v>44825</v>
      </c>
      <c r="K3451" s="3">
        <v>44824</v>
      </c>
      <c r="M3451" s="8" t="str">
        <f>IFERROR(IF(I3451="Booked",VLOOKUP(K3451,'FIN CAL LOOKUP'!$A:$J,7,1),IF(I3451="Complete",VLOOKUP(J3451,'FIN CAL LOOKUP'!$A:$J,7,1),VLOOKUP(D3451,'FIN CAL LOOKUP'!$A:$J,7,1))),"Not Applicable")</f>
        <v>SEP, FY23</v>
      </c>
      <c r="N3451" s="8" t="str">
        <f>IFERROR(IF(I3451="Booked",VLOOKUP(K3451,'FIN CAL LOOKUP'!$A:$J,10,1),IF(I3451="Complete",VLOOKUP(J3451,'FIN CAL LOOKUP'!$A:$J,10,1),VLOOKUP(D3451,'FIN CAL LOOKUP'!$A:$J,10,1))),"Not Applicable")</f>
        <v>Q1, FY23</v>
      </c>
    </row>
    <row r="3452" spans="1:14" x14ac:dyDescent="0.25">
      <c r="A3452" t="s">
        <v>60</v>
      </c>
      <c r="B3452" t="s">
        <v>274</v>
      </c>
      <c r="C3452" t="s">
        <v>14</v>
      </c>
      <c r="D3452" s="3">
        <v>44263</v>
      </c>
      <c r="E3452" t="s">
        <v>847</v>
      </c>
      <c r="F3452" t="s">
        <v>848</v>
      </c>
      <c r="G3452" t="s">
        <v>849</v>
      </c>
      <c r="H3452" t="s">
        <v>7</v>
      </c>
      <c r="I3452" t="s">
        <v>17</v>
      </c>
      <c r="J3452" s="3">
        <v>44839</v>
      </c>
      <c r="K3452" s="3">
        <v>44824</v>
      </c>
      <c r="M3452" s="8" t="str">
        <f>IFERROR(IF(I3452="Booked",VLOOKUP(K3452,'FIN CAL LOOKUP'!$A:$J,7,1),IF(I3452="Complete",VLOOKUP(J3452,'FIN CAL LOOKUP'!$A:$J,7,1),VLOOKUP(D3452,'FIN CAL LOOKUP'!$A:$J,7,1))),"Not Applicable")</f>
        <v>OCT, FY23</v>
      </c>
      <c r="N3452" s="8" t="str">
        <f>IFERROR(IF(I3452="Booked",VLOOKUP(K3452,'FIN CAL LOOKUP'!$A:$J,10,1),IF(I3452="Complete",VLOOKUP(J3452,'FIN CAL LOOKUP'!$A:$J,10,1),VLOOKUP(D3452,'FIN CAL LOOKUP'!$A:$J,10,1))),"Not Applicable")</f>
        <v>Q2, FY23</v>
      </c>
    </row>
    <row r="3453" spans="1:14" x14ac:dyDescent="0.25">
      <c r="A3453" t="s">
        <v>60</v>
      </c>
      <c r="B3453" t="s">
        <v>274</v>
      </c>
      <c r="C3453" t="s">
        <v>14</v>
      </c>
      <c r="D3453" s="3">
        <v>44263</v>
      </c>
      <c r="E3453" t="s">
        <v>847</v>
      </c>
      <c r="F3453" t="s">
        <v>848</v>
      </c>
      <c r="G3453" t="s">
        <v>849</v>
      </c>
      <c r="H3453" t="s">
        <v>1366</v>
      </c>
      <c r="I3453" t="s">
        <v>17</v>
      </c>
      <c r="J3453" s="3">
        <v>45426</v>
      </c>
      <c r="K3453" s="3">
        <v>45351</v>
      </c>
      <c r="M3453" s="8" t="str">
        <f>IFERROR(IF(I3453="Booked",VLOOKUP(K3453,'FIN CAL LOOKUP'!$A:$J,7,1),IF(I3453="Complete",VLOOKUP(J3453,'FIN CAL LOOKUP'!$A:$J,7,1),VLOOKUP(D3453,'FIN CAL LOOKUP'!$A:$J,7,1))),"Not Applicable")</f>
        <v>MAY, FY24</v>
      </c>
      <c r="N3453" s="8" t="str">
        <f>IFERROR(IF(I3453="Booked",VLOOKUP(K3453,'FIN CAL LOOKUP'!$A:$J,10,1),IF(I3453="Complete",VLOOKUP(J3453,'FIN CAL LOOKUP'!$A:$J,10,1),VLOOKUP(D3453,'FIN CAL LOOKUP'!$A:$J,10,1))),"Not Applicable")</f>
        <v>Q4, FY24</v>
      </c>
    </row>
    <row r="3454" spans="1:14" x14ac:dyDescent="0.25">
      <c r="A3454" t="s">
        <v>60</v>
      </c>
      <c r="B3454" t="s">
        <v>274</v>
      </c>
      <c r="C3454" t="s">
        <v>14</v>
      </c>
      <c r="D3454" s="3">
        <v>44263</v>
      </c>
      <c r="E3454" t="s">
        <v>847</v>
      </c>
      <c r="F3454" t="s">
        <v>848</v>
      </c>
      <c r="G3454" t="s">
        <v>849</v>
      </c>
      <c r="H3454" t="s">
        <v>1366</v>
      </c>
      <c r="I3454" t="s">
        <v>17</v>
      </c>
      <c r="J3454" s="3">
        <v>45775</v>
      </c>
      <c r="K3454" s="3">
        <v>45747</v>
      </c>
      <c r="M3454" s="8" t="str">
        <f>IFERROR(IF(I3454="Booked",VLOOKUP(K3454,'FIN CAL LOOKUP'!$A:$J,7,1),IF(I3454="Complete",VLOOKUP(J3454,'FIN CAL LOOKUP'!$A:$J,7,1),VLOOKUP(D3454,'FIN CAL LOOKUP'!$A:$J,7,1))),"Not Applicable")</f>
        <v>MAY, FY25</v>
      </c>
      <c r="N3454" s="8" t="str">
        <f>IFERROR(IF(I3454="Booked",VLOOKUP(K3454,'FIN CAL LOOKUP'!$A:$J,10,1),IF(I3454="Complete",VLOOKUP(J3454,'FIN CAL LOOKUP'!$A:$J,10,1),VLOOKUP(D3454,'FIN CAL LOOKUP'!$A:$J,10,1))),"Not Applicable")</f>
        <v>Q4, FY25</v>
      </c>
    </row>
    <row r="3455" spans="1:14" x14ac:dyDescent="0.25">
      <c r="A3455" t="s">
        <v>60</v>
      </c>
      <c r="B3455" t="s">
        <v>274</v>
      </c>
      <c r="C3455" t="s">
        <v>14</v>
      </c>
      <c r="D3455" s="3">
        <v>44263</v>
      </c>
      <c r="E3455" t="s">
        <v>847</v>
      </c>
      <c r="F3455" t="s">
        <v>848</v>
      </c>
      <c r="G3455" t="s">
        <v>849</v>
      </c>
      <c r="H3455" t="s">
        <v>1367</v>
      </c>
      <c r="I3455" t="s">
        <v>17</v>
      </c>
      <c r="J3455" s="3">
        <v>45426</v>
      </c>
      <c r="K3455" s="3">
        <v>45351</v>
      </c>
      <c r="M3455" s="8" t="str">
        <f>IFERROR(IF(I3455="Booked",VLOOKUP(K3455,'FIN CAL LOOKUP'!$A:$J,7,1),IF(I3455="Complete",VLOOKUP(J3455,'FIN CAL LOOKUP'!$A:$J,7,1),VLOOKUP(D3455,'FIN CAL LOOKUP'!$A:$J,7,1))),"Not Applicable")</f>
        <v>MAY, FY24</v>
      </c>
      <c r="N3455" s="8" t="str">
        <f>IFERROR(IF(I3455="Booked",VLOOKUP(K3455,'FIN CAL LOOKUP'!$A:$J,10,1),IF(I3455="Complete",VLOOKUP(J3455,'FIN CAL LOOKUP'!$A:$J,10,1),VLOOKUP(D3455,'FIN CAL LOOKUP'!$A:$J,10,1))),"Not Applicable")</f>
        <v>Q4, FY24</v>
      </c>
    </row>
    <row r="3456" spans="1:14" x14ac:dyDescent="0.25">
      <c r="A3456" t="s">
        <v>60</v>
      </c>
      <c r="B3456" t="s">
        <v>274</v>
      </c>
      <c r="C3456" t="s">
        <v>14</v>
      </c>
      <c r="D3456" s="3">
        <v>44263</v>
      </c>
      <c r="E3456" t="s">
        <v>847</v>
      </c>
      <c r="F3456" t="s">
        <v>848</v>
      </c>
      <c r="G3456" t="s">
        <v>849</v>
      </c>
      <c r="H3456" t="s">
        <v>1367</v>
      </c>
      <c r="I3456" t="s">
        <v>17</v>
      </c>
      <c r="J3456" s="3">
        <v>45775</v>
      </c>
      <c r="K3456" s="3">
        <v>45747</v>
      </c>
      <c r="M3456" s="8" t="str">
        <f>IFERROR(IF(I3456="Booked",VLOOKUP(K3456,'FIN CAL LOOKUP'!$A:$J,7,1),IF(I3456="Complete",VLOOKUP(J3456,'FIN CAL LOOKUP'!$A:$J,7,1),VLOOKUP(D3456,'FIN CAL LOOKUP'!$A:$J,7,1))),"Not Applicable")</f>
        <v>MAY, FY25</v>
      </c>
      <c r="N3456" s="8" t="str">
        <f>IFERROR(IF(I3456="Booked",VLOOKUP(K3456,'FIN CAL LOOKUP'!$A:$J,10,1),IF(I3456="Complete",VLOOKUP(J3456,'FIN CAL LOOKUP'!$A:$J,10,1),VLOOKUP(D3456,'FIN CAL LOOKUP'!$A:$J,10,1))),"Not Applicable")</f>
        <v>Q4, FY25</v>
      </c>
    </row>
    <row r="3457" spans="1:14" x14ac:dyDescent="0.25">
      <c r="A3457" t="s">
        <v>60</v>
      </c>
      <c r="B3457" t="s">
        <v>274</v>
      </c>
      <c r="C3457" t="s">
        <v>14</v>
      </c>
      <c r="D3457" s="3">
        <v>44263</v>
      </c>
      <c r="E3457" t="s">
        <v>847</v>
      </c>
      <c r="F3457" t="s">
        <v>848</v>
      </c>
      <c r="G3457" t="s">
        <v>849</v>
      </c>
      <c r="H3457" t="s">
        <v>1368</v>
      </c>
      <c r="I3457" t="s">
        <v>17</v>
      </c>
      <c r="J3457" s="3">
        <v>45426</v>
      </c>
      <c r="K3457" s="3">
        <v>45351</v>
      </c>
      <c r="M3457" s="8" t="str">
        <f>IFERROR(IF(I3457="Booked",VLOOKUP(K3457,'FIN CAL LOOKUP'!$A:$J,7,1),IF(I3457="Complete",VLOOKUP(J3457,'FIN CAL LOOKUP'!$A:$J,7,1),VLOOKUP(D3457,'FIN CAL LOOKUP'!$A:$J,7,1))),"Not Applicable")</f>
        <v>MAY, FY24</v>
      </c>
      <c r="N3457" s="8" t="str">
        <f>IFERROR(IF(I3457="Booked",VLOOKUP(K3457,'FIN CAL LOOKUP'!$A:$J,10,1),IF(I3457="Complete",VLOOKUP(J3457,'FIN CAL LOOKUP'!$A:$J,10,1),VLOOKUP(D3457,'FIN CAL LOOKUP'!$A:$J,10,1))),"Not Applicable")</f>
        <v>Q4, FY24</v>
      </c>
    </row>
    <row r="3458" spans="1:14" x14ac:dyDescent="0.25">
      <c r="A3458" t="s">
        <v>60</v>
      </c>
      <c r="B3458" t="s">
        <v>274</v>
      </c>
      <c r="C3458" t="s">
        <v>14</v>
      </c>
      <c r="D3458" s="3">
        <v>44263</v>
      </c>
      <c r="E3458" t="s">
        <v>847</v>
      </c>
      <c r="F3458" t="s">
        <v>848</v>
      </c>
      <c r="G3458" t="s">
        <v>849</v>
      </c>
      <c r="H3458" t="s">
        <v>1368</v>
      </c>
      <c r="I3458" t="s">
        <v>17</v>
      </c>
      <c r="J3458" s="3">
        <v>45775</v>
      </c>
      <c r="K3458" s="3">
        <v>45747</v>
      </c>
      <c r="M3458" s="8" t="str">
        <f>IFERROR(IF(I3458="Booked",VLOOKUP(K3458,'FIN CAL LOOKUP'!$A:$J,7,1),IF(I3458="Complete",VLOOKUP(J3458,'FIN CAL LOOKUP'!$A:$J,7,1),VLOOKUP(D3458,'FIN CAL LOOKUP'!$A:$J,7,1))),"Not Applicable")</f>
        <v>MAY, FY25</v>
      </c>
      <c r="N3458" s="8" t="str">
        <f>IFERROR(IF(I3458="Booked",VLOOKUP(K3458,'FIN CAL LOOKUP'!$A:$J,10,1),IF(I3458="Complete",VLOOKUP(J3458,'FIN CAL LOOKUP'!$A:$J,10,1),VLOOKUP(D3458,'FIN CAL LOOKUP'!$A:$J,10,1))),"Not Applicable")</f>
        <v>Q4, FY25</v>
      </c>
    </row>
    <row r="3459" spans="1:14" x14ac:dyDescent="0.25">
      <c r="A3459" t="s">
        <v>60</v>
      </c>
      <c r="B3459" t="s">
        <v>274</v>
      </c>
      <c r="C3459" t="s">
        <v>14</v>
      </c>
      <c r="D3459" s="3">
        <v>44263</v>
      </c>
      <c r="E3459" t="s">
        <v>847</v>
      </c>
      <c r="F3459" t="s">
        <v>848</v>
      </c>
      <c r="G3459" t="s">
        <v>849</v>
      </c>
      <c r="H3459" t="s">
        <v>1369</v>
      </c>
      <c r="I3459" t="s">
        <v>17</v>
      </c>
      <c r="J3459" s="3">
        <v>45426</v>
      </c>
      <c r="K3459" s="3">
        <v>45351</v>
      </c>
      <c r="M3459" s="8" t="str">
        <f>IFERROR(IF(I3459="Booked",VLOOKUP(K3459,'FIN CAL LOOKUP'!$A:$J,7,1),IF(I3459="Complete",VLOOKUP(J3459,'FIN CAL LOOKUP'!$A:$J,7,1),VLOOKUP(D3459,'FIN CAL LOOKUP'!$A:$J,7,1))),"Not Applicable")</f>
        <v>MAY, FY24</v>
      </c>
      <c r="N3459" s="8" t="str">
        <f>IFERROR(IF(I3459="Booked",VLOOKUP(K3459,'FIN CAL LOOKUP'!$A:$J,10,1),IF(I3459="Complete",VLOOKUP(J3459,'FIN CAL LOOKUP'!$A:$J,10,1),VLOOKUP(D3459,'FIN CAL LOOKUP'!$A:$J,10,1))),"Not Applicable")</f>
        <v>Q4, FY24</v>
      </c>
    </row>
    <row r="3460" spans="1:14" x14ac:dyDescent="0.25">
      <c r="A3460" t="s">
        <v>60</v>
      </c>
      <c r="B3460" t="s">
        <v>274</v>
      </c>
      <c r="C3460" t="s">
        <v>14</v>
      </c>
      <c r="D3460" s="3">
        <v>44263</v>
      </c>
      <c r="E3460" t="s">
        <v>847</v>
      </c>
      <c r="F3460" t="s">
        <v>848</v>
      </c>
      <c r="G3460" t="s">
        <v>849</v>
      </c>
      <c r="H3460" t="s">
        <v>1369</v>
      </c>
      <c r="I3460" t="s">
        <v>17</v>
      </c>
      <c r="J3460" s="3">
        <v>45775</v>
      </c>
      <c r="K3460" s="3">
        <v>45747</v>
      </c>
      <c r="M3460" s="8" t="str">
        <f>IFERROR(IF(I3460="Booked",VLOOKUP(K3460,'FIN CAL LOOKUP'!$A:$J,7,1),IF(I3460="Complete",VLOOKUP(J3460,'FIN CAL LOOKUP'!$A:$J,7,1),VLOOKUP(D3460,'FIN CAL LOOKUP'!$A:$J,7,1))),"Not Applicable")</f>
        <v>MAY, FY25</v>
      </c>
      <c r="N3460" s="8" t="str">
        <f>IFERROR(IF(I3460="Booked",VLOOKUP(K3460,'FIN CAL LOOKUP'!$A:$J,10,1),IF(I3460="Complete",VLOOKUP(J3460,'FIN CAL LOOKUP'!$A:$J,10,1),VLOOKUP(D3460,'FIN CAL LOOKUP'!$A:$J,10,1))),"Not Applicable")</f>
        <v>Q4, FY25</v>
      </c>
    </row>
    <row r="3461" spans="1:14" x14ac:dyDescent="0.25">
      <c r="A3461" t="s">
        <v>60</v>
      </c>
      <c r="B3461" t="s">
        <v>274</v>
      </c>
      <c r="C3461" t="s">
        <v>14</v>
      </c>
      <c r="D3461" s="3">
        <v>44263</v>
      </c>
      <c r="E3461" t="s">
        <v>847</v>
      </c>
      <c r="F3461" t="s">
        <v>848</v>
      </c>
      <c r="G3461" t="s">
        <v>849</v>
      </c>
      <c r="H3461" t="s">
        <v>1370</v>
      </c>
      <c r="I3461" t="s">
        <v>17</v>
      </c>
      <c r="J3461" s="3">
        <v>45427</v>
      </c>
      <c r="K3461" s="3">
        <v>45351</v>
      </c>
      <c r="M3461" s="8" t="str">
        <f>IFERROR(IF(I3461="Booked",VLOOKUP(K3461,'FIN CAL LOOKUP'!$A:$J,7,1),IF(I3461="Complete",VLOOKUP(J3461,'FIN CAL LOOKUP'!$A:$J,7,1),VLOOKUP(D3461,'FIN CAL LOOKUP'!$A:$J,7,1))),"Not Applicable")</f>
        <v>MAY, FY24</v>
      </c>
      <c r="N3461" s="8" t="str">
        <f>IFERROR(IF(I3461="Booked",VLOOKUP(K3461,'FIN CAL LOOKUP'!$A:$J,10,1),IF(I3461="Complete",VLOOKUP(J3461,'FIN CAL LOOKUP'!$A:$J,10,1),VLOOKUP(D3461,'FIN CAL LOOKUP'!$A:$J,10,1))),"Not Applicable")</f>
        <v>Q4, FY24</v>
      </c>
    </row>
    <row r="3462" spans="1:14" x14ac:dyDescent="0.25">
      <c r="A3462" t="s">
        <v>60</v>
      </c>
      <c r="B3462" t="s">
        <v>274</v>
      </c>
      <c r="C3462" t="s">
        <v>14</v>
      </c>
      <c r="D3462" s="3">
        <v>44263</v>
      </c>
      <c r="E3462" t="s">
        <v>847</v>
      </c>
      <c r="F3462" t="s">
        <v>848</v>
      </c>
      <c r="G3462" t="s">
        <v>849</v>
      </c>
      <c r="H3462" t="s">
        <v>1370</v>
      </c>
      <c r="I3462" t="s">
        <v>17</v>
      </c>
      <c r="J3462" s="3">
        <v>45457</v>
      </c>
      <c r="K3462" s="3">
        <v>45427</v>
      </c>
      <c r="M3462" s="8" t="str">
        <f>IFERROR(IF(I3462="Booked",VLOOKUP(K3462,'FIN CAL LOOKUP'!$A:$J,7,1),IF(I3462="Complete",VLOOKUP(J3462,'FIN CAL LOOKUP'!$A:$J,7,1),VLOOKUP(D3462,'FIN CAL LOOKUP'!$A:$J,7,1))),"Not Applicable")</f>
        <v>JUN, FY24</v>
      </c>
      <c r="N3462" s="8" t="str">
        <f>IFERROR(IF(I3462="Booked",VLOOKUP(K3462,'FIN CAL LOOKUP'!$A:$J,10,1),IF(I3462="Complete",VLOOKUP(J3462,'FIN CAL LOOKUP'!$A:$J,10,1),VLOOKUP(D3462,'FIN CAL LOOKUP'!$A:$J,10,1))),"Not Applicable")</f>
        <v>Q4, FY24</v>
      </c>
    </row>
    <row r="3463" spans="1:14" x14ac:dyDescent="0.25">
      <c r="A3463" t="s">
        <v>60</v>
      </c>
      <c r="B3463" t="s">
        <v>274</v>
      </c>
      <c r="C3463" t="s">
        <v>14</v>
      </c>
      <c r="D3463" s="3">
        <v>44263</v>
      </c>
      <c r="E3463" t="s">
        <v>847</v>
      </c>
      <c r="F3463" t="s">
        <v>848</v>
      </c>
      <c r="G3463" t="s">
        <v>849</v>
      </c>
      <c r="H3463" t="s">
        <v>1370</v>
      </c>
      <c r="I3463" t="s">
        <v>17</v>
      </c>
      <c r="J3463" s="3">
        <v>45770</v>
      </c>
      <c r="K3463" s="3">
        <v>45762</v>
      </c>
      <c r="M3463" s="8" t="str">
        <f>IFERROR(IF(I3463="Booked",VLOOKUP(K3463,'FIN CAL LOOKUP'!$A:$J,7,1),IF(I3463="Complete",VLOOKUP(J3463,'FIN CAL LOOKUP'!$A:$J,7,1),VLOOKUP(D3463,'FIN CAL LOOKUP'!$A:$J,7,1))),"Not Applicable")</f>
        <v>APR, FY25</v>
      </c>
      <c r="N3463" s="8" t="str">
        <f>IFERROR(IF(I3463="Booked",VLOOKUP(K3463,'FIN CAL LOOKUP'!$A:$J,10,1),IF(I3463="Complete",VLOOKUP(J3463,'FIN CAL LOOKUP'!$A:$J,10,1),VLOOKUP(D3463,'FIN CAL LOOKUP'!$A:$J,10,1))),"Not Applicable")</f>
        <v>Q4, FY25</v>
      </c>
    </row>
    <row r="3464" spans="1:14" x14ac:dyDescent="0.25">
      <c r="A3464" t="s">
        <v>60</v>
      </c>
      <c r="B3464" t="s">
        <v>274</v>
      </c>
      <c r="C3464" t="s">
        <v>14</v>
      </c>
      <c r="D3464" s="3">
        <v>44263</v>
      </c>
      <c r="E3464" t="s">
        <v>847</v>
      </c>
      <c r="F3464" t="s">
        <v>848</v>
      </c>
      <c r="G3464" t="s">
        <v>849</v>
      </c>
      <c r="H3464" t="s">
        <v>1370</v>
      </c>
      <c r="I3464" t="s">
        <v>17</v>
      </c>
      <c r="J3464" s="3">
        <v>45770</v>
      </c>
      <c r="K3464" s="3">
        <v>45770</v>
      </c>
      <c r="M3464" s="8" t="str">
        <f>IFERROR(IF(I3464="Booked",VLOOKUP(K3464,'FIN CAL LOOKUP'!$A:$J,7,1),IF(I3464="Complete",VLOOKUP(J3464,'FIN CAL LOOKUP'!$A:$J,7,1),VLOOKUP(D3464,'FIN CAL LOOKUP'!$A:$J,7,1))),"Not Applicable")</f>
        <v>APR, FY25</v>
      </c>
      <c r="N3464" s="8" t="str">
        <f>IFERROR(IF(I3464="Booked",VLOOKUP(K3464,'FIN CAL LOOKUP'!$A:$J,10,1),IF(I3464="Complete",VLOOKUP(J3464,'FIN CAL LOOKUP'!$A:$J,10,1),VLOOKUP(D3464,'FIN CAL LOOKUP'!$A:$J,10,1))),"Not Applicable")</f>
        <v>Q4, FY25</v>
      </c>
    </row>
    <row r="3465" spans="1:14" x14ac:dyDescent="0.25">
      <c r="A3465" t="s">
        <v>60</v>
      </c>
      <c r="B3465" t="s">
        <v>274</v>
      </c>
      <c r="C3465" t="s">
        <v>14</v>
      </c>
      <c r="D3465" s="3">
        <v>44263</v>
      </c>
      <c r="E3465" t="s">
        <v>847</v>
      </c>
      <c r="F3465" t="s">
        <v>848</v>
      </c>
      <c r="G3465" t="s">
        <v>849</v>
      </c>
      <c r="H3465" t="s">
        <v>8</v>
      </c>
      <c r="I3465" t="s">
        <v>17</v>
      </c>
      <c r="J3465" s="3">
        <v>44643</v>
      </c>
      <c r="K3465" s="3">
        <v>44635</v>
      </c>
      <c r="M3465" s="8" t="str">
        <f>IFERROR(IF(I3465="Booked",VLOOKUP(K3465,'FIN CAL LOOKUP'!$A:$J,7,1),IF(I3465="Complete",VLOOKUP(J3465,'FIN CAL LOOKUP'!$A:$J,7,1),VLOOKUP(D3465,'FIN CAL LOOKUP'!$A:$J,7,1))),"Not Applicable")</f>
        <v>MAR, FY22</v>
      </c>
      <c r="N3465" s="8" t="str">
        <f>IFERROR(IF(I3465="Booked",VLOOKUP(K3465,'FIN CAL LOOKUP'!$A:$J,10,1),IF(I3465="Complete",VLOOKUP(J3465,'FIN CAL LOOKUP'!$A:$J,10,1),VLOOKUP(D3465,'FIN CAL LOOKUP'!$A:$J,10,1))),"Not Applicable")</f>
        <v>Q3, FY22</v>
      </c>
    </row>
    <row r="3466" spans="1:14" x14ac:dyDescent="0.25">
      <c r="A3466" t="s">
        <v>60</v>
      </c>
      <c r="B3466" t="s">
        <v>274</v>
      </c>
      <c r="C3466" t="s">
        <v>14</v>
      </c>
      <c r="D3466" s="3">
        <v>44263</v>
      </c>
      <c r="E3466" t="s">
        <v>847</v>
      </c>
      <c r="F3466" t="s">
        <v>848</v>
      </c>
      <c r="G3466" t="s">
        <v>849</v>
      </c>
      <c r="H3466" t="s">
        <v>9</v>
      </c>
      <c r="I3466" t="s">
        <v>17</v>
      </c>
      <c r="J3466" s="3">
        <v>44825</v>
      </c>
      <c r="K3466" s="3">
        <v>44735</v>
      </c>
      <c r="M3466" s="8" t="str">
        <f>IFERROR(IF(I3466="Booked",VLOOKUP(K3466,'FIN CAL LOOKUP'!$A:$J,7,1),IF(I3466="Complete",VLOOKUP(J3466,'FIN CAL LOOKUP'!$A:$J,7,1),VLOOKUP(D3466,'FIN CAL LOOKUP'!$A:$J,7,1))),"Not Applicable")</f>
        <v>SEP, FY23</v>
      </c>
      <c r="N3466" s="8" t="str">
        <f>IFERROR(IF(I3466="Booked",VLOOKUP(K3466,'FIN CAL LOOKUP'!$A:$J,10,1),IF(I3466="Complete",VLOOKUP(J3466,'FIN CAL LOOKUP'!$A:$J,10,1),VLOOKUP(D3466,'FIN CAL LOOKUP'!$A:$J,10,1))),"Not Applicable")</f>
        <v>Q1, FY23</v>
      </c>
    </row>
    <row r="3467" spans="1:14" x14ac:dyDescent="0.25">
      <c r="A3467" t="s">
        <v>60</v>
      </c>
      <c r="B3467" t="s">
        <v>274</v>
      </c>
      <c r="C3467" t="s">
        <v>14</v>
      </c>
      <c r="D3467" s="3">
        <v>44263</v>
      </c>
      <c r="E3467" t="s">
        <v>847</v>
      </c>
      <c r="F3467" t="s">
        <v>848</v>
      </c>
      <c r="G3467" t="s">
        <v>849</v>
      </c>
      <c r="H3467" t="s">
        <v>10</v>
      </c>
      <c r="I3467" t="s">
        <v>17</v>
      </c>
      <c r="J3467" s="3">
        <v>44438</v>
      </c>
      <c r="K3467" s="3">
        <v>44417</v>
      </c>
      <c r="M3467" s="8" t="str">
        <f>IFERROR(IF(I3467="Booked",VLOOKUP(K3467,'FIN CAL LOOKUP'!$A:$J,7,1),IF(I3467="Complete",VLOOKUP(J3467,'FIN CAL LOOKUP'!$A:$J,7,1),VLOOKUP(D3467,'FIN CAL LOOKUP'!$A:$J,7,1))),"Not Applicable")</f>
        <v>SEP, FY22</v>
      </c>
      <c r="N3467" s="8" t="str">
        <f>IFERROR(IF(I3467="Booked",VLOOKUP(K3467,'FIN CAL LOOKUP'!$A:$J,10,1),IF(I3467="Complete",VLOOKUP(J3467,'FIN CAL LOOKUP'!$A:$J,10,1),VLOOKUP(D3467,'FIN CAL LOOKUP'!$A:$J,10,1))),"Not Applicable")</f>
        <v>Q1, FY22</v>
      </c>
    </row>
    <row r="3468" spans="1:14" x14ac:dyDescent="0.25">
      <c r="A3468" t="s">
        <v>60</v>
      </c>
      <c r="B3468" t="s">
        <v>274</v>
      </c>
      <c r="C3468" t="s">
        <v>14</v>
      </c>
      <c r="D3468" s="3">
        <v>44263</v>
      </c>
      <c r="E3468" t="s">
        <v>847</v>
      </c>
      <c r="F3468" t="s">
        <v>848</v>
      </c>
      <c r="G3468" t="s">
        <v>849</v>
      </c>
      <c r="H3468" t="s">
        <v>10</v>
      </c>
      <c r="I3468" t="s">
        <v>17</v>
      </c>
      <c r="J3468" s="3">
        <v>44825</v>
      </c>
      <c r="K3468" s="3">
        <v>44825</v>
      </c>
      <c r="M3468" s="8" t="str">
        <f>IFERROR(IF(I3468="Booked",VLOOKUP(K3468,'FIN CAL LOOKUP'!$A:$J,7,1),IF(I3468="Complete",VLOOKUP(J3468,'FIN CAL LOOKUP'!$A:$J,7,1),VLOOKUP(D3468,'FIN CAL LOOKUP'!$A:$J,7,1))),"Not Applicable")</f>
        <v>SEP, FY23</v>
      </c>
      <c r="N3468" s="8" t="str">
        <f>IFERROR(IF(I3468="Booked",VLOOKUP(K3468,'FIN CAL LOOKUP'!$A:$J,10,1),IF(I3468="Complete",VLOOKUP(J3468,'FIN CAL LOOKUP'!$A:$J,10,1),VLOOKUP(D3468,'FIN CAL LOOKUP'!$A:$J,10,1))),"Not Applicable")</f>
        <v>Q1, FY23</v>
      </c>
    </row>
    <row r="3469" spans="1:14" x14ac:dyDescent="0.25">
      <c r="A3469" t="s">
        <v>60</v>
      </c>
      <c r="B3469" t="s">
        <v>274</v>
      </c>
      <c r="C3469" t="s">
        <v>14</v>
      </c>
      <c r="D3469" s="3">
        <v>44263</v>
      </c>
      <c r="E3469" t="s">
        <v>847</v>
      </c>
      <c r="F3469" t="s">
        <v>848</v>
      </c>
      <c r="G3469" t="s">
        <v>849</v>
      </c>
      <c r="H3469" t="s">
        <v>10</v>
      </c>
      <c r="I3469" t="s">
        <v>17</v>
      </c>
      <c r="J3469" s="3">
        <v>45231</v>
      </c>
      <c r="K3469" s="3">
        <v>45231</v>
      </c>
      <c r="M3469" s="8" t="str">
        <f>IFERROR(IF(I3469="Booked",VLOOKUP(K3469,'FIN CAL LOOKUP'!$A:$J,7,1),IF(I3469="Complete",VLOOKUP(J3469,'FIN CAL LOOKUP'!$A:$J,7,1),VLOOKUP(D3469,'FIN CAL LOOKUP'!$A:$J,7,1))),"Not Applicable")</f>
        <v>NOV, FY24</v>
      </c>
      <c r="N3469" s="8" t="str">
        <f>IFERROR(IF(I3469="Booked",VLOOKUP(K3469,'FIN CAL LOOKUP'!$A:$J,10,1),IF(I3469="Complete",VLOOKUP(J3469,'FIN CAL LOOKUP'!$A:$J,10,1),VLOOKUP(D3469,'FIN CAL LOOKUP'!$A:$J,10,1))),"Not Applicable")</f>
        <v>Q2, FY24</v>
      </c>
    </row>
    <row r="3470" spans="1:14" x14ac:dyDescent="0.25">
      <c r="A3470" t="s">
        <v>60</v>
      </c>
      <c r="B3470" t="s">
        <v>274</v>
      </c>
      <c r="C3470" t="s">
        <v>14</v>
      </c>
      <c r="D3470" s="3">
        <v>44263</v>
      </c>
      <c r="E3470" t="s">
        <v>847</v>
      </c>
      <c r="F3470" t="s">
        <v>848</v>
      </c>
      <c r="G3470" t="s">
        <v>849</v>
      </c>
      <c r="H3470" t="s">
        <v>11</v>
      </c>
      <c r="I3470" t="s">
        <v>17</v>
      </c>
      <c r="J3470" s="3">
        <v>44327</v>
      </c>
      <c r="K3470" s="3">
        <v>44251</v>
      </c>
      <c r="M3470" s="8" t="str">
        <f>IFERROR(IF(I3470="Booked",VLOOKUP(K3470,'FIN CAL LOOKUP'!$A:$J,7,1),IF(I3470="Complete",VLOOKUP(J3470,'FIN CAL LOOKUP'!$A:$J,7,1),VLOOKUP(D3470,'FIN CAL LOOKUP'!$A:$J,7,1))),"Not Applicable")</f>
        <v>MAY, FY21</v>
      </c>
      <c r="N3470" s="8" t="str">
        <f>IFERROR(IF(I3470="Booked",VLOOKUP(K3470,'FIN CAL LOOKUP'!$A:$J,10,1),IF(I3470="Complete",VLOOKUP(J3470,'FIN CAL LOOKUP'!$A:$J,10,1),VLOOKUP(D3470,'FIN CAL LOOKUP'!$A:$J,10,1))),"Not Applicable")</f>
        <v>Q4, FY21</v>
      </c>
    </row>
    <row r="3471" spans="1:14" x14ac:dyDescent="0.25">
      <c r="A3471" t="s">
        <v>12</v>
      </c>
      <c r="B3471" t="s">
        <v>51</v>
      </c>
      <c r="C3471" t="s">
        <v>52</v>
      </c>
      <c r="D3471" s="3">
        <v>44256</v>
      </c>
      <c r="E3471" t="s">
        <v>33</v>
      </c>
      <c r="F3471" t="s">
        <v>850</v>
      </c>
      <c r="G3471" t="s">
        <v>851</v>
      </c>
      <c r="H3471" t="s">
        <v>4</v>
      </c>
      <c r="I3471" t="s">
        <v>17</v>
      </c>
      <c r="J3471" s="3">
        <v>44851</v>
      </c>
      <c r="K3471" s="3">
        <v>44824</v>
      </c>
      <c r="M3471" s="8" t="str">
        <f>IFERROR(IF(I3471="Booked",VLOOKUP(K3471,'FIN CAL LOOKUP'!$A:$J,7,1),IF(I3471="Complete",VLOOKUP(J3471,'FIN CAL LOOKUP'!$A:$J,7,1),VLOOKUP(D3471,'FIN CAL LOOKUP'!$A:$J,7,1))),"Not Applicable")</f>
        <v>OCT, FY23</v>
      </c>
      <c r="N3471" s="8" t="str">
        <f>IFERROR(IF(I3471="Booked",VLOOKUP(K3471,'FIN CAL LOOKUP'!$A:$J,10,1),IF(I3471="Complete",VLOOKUP(J3471,'FIN CAL LOOKUP'!$A:$J,10,1),VLOOKUP(D3471,'FIN CAL LOOKUP'!$A:$J,10,1))),"Not Applicable")</f>
        <v>Q2, FY23</v>
      </c>
    </row>
    <row r="3472" spans="1:14" x14ac:dyDescent="0.25">
      <c r="A3472" t="s">
        <v>12</v>
      </c>
      <c r="B3472" t="s">
        <v>51</v>
      </c>
      <c r="C3472" t="s">
        <v>52</v>
      </c>
      <c r="D3472" s="3">
        <v>44256</v>
      </c>
      <c r="E3472" t="s">
        <v>33</v>
      </c>
      <c r="F3472" t="s">
        <v>850</v>
      </c>
      <c r="G3472" t="s">
        <v>851</v>
      </c>
      <c r="H3472" t="s">
        <v>7</v>
      </c>
      <c r="I3472" t="s">
        <v>17</v>
      </c>
      <c r="J3472" s="3">
        <v>44851</v>
      </c>
      <c r="K3472" s="3">
        <v>44824</v>
      </c>
      <c r="M3472" s="8" t="str">
        <f>IFERROR(IF(I3472="Booked",VLOOKUP(K3472,'FIN CAL LOOKUP'!$A:$J,7,1),IF(I3472="Complete",VLOOKUP(J3472,'FIN CAL LOOKUP'!$A:$J,7,1),VLOOKUP(D3472,'FIN CAL LOOKUP'!$A:$J,7,1))),"Not Applicable")</f>
        <v>OCT, FY23</v>
      </c>
      <c r="N3472" s="8" t="str">
        <f>IFERROR(IF(I3472="Booked",VLOOKUP(K3472,'FIN CAL LOOKUP'!$A:$J,10,1),IF(I3472="Complete",VLOOKUP(J3472,'FIN CAL LOOKUP'!$A:$J,10,1),VLOOKUP(D3472,'FIN CAL LOOKUP'!$A:$J,10,1))),"Not Applicable")</f>
        <v>Q2, FY23</v>
      </c>
    </row>
    <row r="3473" spans="1:14" x14ac:dyDescent="0.25">
      <c r="A3473" t="s">
        <v>12</v>
      </c>
      <c r="B3473" t="s">
        <v>51</v>
      </c>
      <c r="C3473" t="s">
        <v>52</v>
      </c>
      <c r="D3473" s="3">
        <v>44256</v>
      </c>
      <c r="E3473" t="s">
        <v>33</v>
      </c>
      <c r="F3473" t="s">
        <v>850</v>
      </c>
      <c r="G3473" t="s">
        <v>851</v>
      </c>
      <c r="H3473" t="s">
        <v>1366</v>
      </c>
      <c r="I3473" t="s">
        <v>5</v>
      </c>
      <c r="J3473" s="3"/>
      <c r="K3473" s="3">
        <v>45351</v>
      </c>
      <c r="M3473" s="8" t="str">
        <f>IFERROR(IF(I3473="Booked",VLOOKUP(K3473,'FIN CAL LOOKUP'!$A:$J,7,1),IF(I3473="Complete",VLOOKUP(J3473,'FIN CAL LOOKUP'!$A:$J,7,1),VLOOKUP(D3473,'FIN CAL LOOKUP'!$A:$J,7,1))),"Not Applicable")</f>
        <v>MAR, FY24</v>
      </c>
      <c r="N3473" s="8" t="str">
        <f>IFERROR(IF(I3473="Booked",VLOOKUP(K3473,'FIN CAL LOOKUP'!$A:$J,10,1),IF(I3473="Complete",VLOOKUP(J3473,'FIN CAL LOOKUP'!$A:$J,10,1),VLOOKUP(D3473,'FIN CAL LOOKUP'!$A:$J,10,1))),"Not Applicable")</f>
        <v>Q3, FY24</v>
      </c>
    </row>
    <row r="3474" spans="1:14" x14ac:dyDescent="0.25">
      <c r="A3474" t="s">
        <v>12</v>
      </c>
      <c r="B3474" t="s">
        <v>51</v>
      </c>
      <c r="C3474" t="s">
        <v>52</v>
      </c>
      <c r="D3474" s="3">
        <v>44256</v>
      </c>
      <c r="E3474" t="s">
        <v>33</v>
      </c>
      <c r="F3474" t="s">
        <v>850</v>
      </c>
      <c r="G3474" t="s">
        <v>851</v>
      </c>
      <c r="H3474" t="s">
        <v>1367</v>
      </c>
      <c r="I3474" t="s">
        <v>5</v>
      </c>
      <c r="J3474" s="3"/>
      <c r="K3474" s="3">
        <v>45351</v>
      </c>
      <c r="M3474" s="8" t="str">
        <f>IFERROR(IF(I3474="Booked",VLOOKUP(K3474,'FIN CAL LOOKUP'!$A:$J,7,1),IF(I3474="Complete",VLOOKUP(J3474,'FIN CAL LOOKUP'!$A:$J,7,1),VLOOKUP(D3474,'FIN CAL LOOKUP'!$A:$J,7,1))),"Not Applicable")</f>
        <v>MAR, FY24</v>
      </c>
      <c r="N3474" s="8" t="str">
        <f>IFERROR(IF(I3474="Booked",VLOOKUP(K3474,'FIN CAL LOOKUP'!$A:$J,10,1),IF(I3474="Complete",VLOOKUP(J3474,'FIN CAL LOOKUP'!$A:$J,10,1),VLOOKUP(D3474,'FIN CAL LOOKUP'!$A:$J,10,1))),"Not Applicable")</f>
        <v>Q3, FY24</v>
      </c>
    </row>
    <row r="3475" spans="1:14" x14ac:dyDescent="0.25">
      <c r="A3475" t="s">
        <v>12</v>
      </c>
      <c r="B3475" t="s">
        <v>51</v>
      </c>
      <c r="C3475" t="s">
        <v>52</v>
      </c>
      <c r="D3475" s="3">
        <v>44256</v>
      </c>
      <c r="E3475" t="s">
        <v>33</v>
      </c>
      <c r="F3475" t="s">
        <v>850</v>
      </c>
      <c r="G3475" t="s">
        <v>851</v>
      </c>
      <c r="H3475" t="s">
        <v>1368</v>
      </c>
      <c r="I3475" t="s">
        <v>5</v>
      </c>
      <c r="J3475" s="3"/>
      <c r="K3475" s="3">
        <v>45351</v>
      </c>
      <c r="M3475" s="8" t="str">
        <f>IFERROR(IF(I3475="Booked",VLOOKUP(K3475,'FIN CAL LOOKUP'!$A:$J,7,1),IF(I3475="Complete",VLOOKUP(J3475,'FIN CAL LOOKUP'!$A:$J,7,1),VLOOKUP(D3475,'FIN CAL LOOKUP'!$A:$J,7,1))),"Not Applicable")</f>
        <v>MAR, FY24</v>
      </c>
      <c r="N3475" s="8" t="str">
        <f>IFERROR(IF(I3475="Booked",VLOOKUP(K3475,'FIN CAL LOOKUP'!$A:$J,10,1),IF(I3475="Complete",VLOOKUP(J3475,'FIN CAL LOOKUP'!$A:$J,10,1),VLOOKUP(D3475,'FIN CAL LOOKUP'!$A:$J,10,1))),"Not Applicable")</f>
        <v>Q3, FY24</v>
      </c>
    </row>
    <row r="3476" spans="1:14" x14ac:dyDescent="0.25">
      <c r="A3476" t="s">
        <v>12</v>
      </c>
      <c r="B3476" t="s">
        <v>51</v>
      </c>
      <c r="C3476" t="s">
        <v>52</v>
      </c>
      <c r="D3476" s="3">
        <v>44256</v>
      </c>
      <c r="E3476" t="s">
        <v>33</v>
      </c>
      <c r="F3476" t="s">
        <v>850</v>
      </c>
      <c r="G3476" t="s">
        <v>851</v>
      </c>
      <c r="H3476" t="s">
        <v>1369</v>
      </c>
      <c r="I3476" t="s">
        <v>5</v>
      </c>
      <c r="J3476" s="3"/>
      <c r="K3476" s="3">
        <v>45351</v>
      </c>
      <c r="M3476" s="8" t="str">
        <f>IFERROR(IF(I3476="Booked",VLOOKUP(K3476,'FIN CAL LOOKUP'!$A:$J,7,1),IF(I3476="Complete",VLOOKUP(J3476,'FIN CAL LOOKUP'!$A:$J,7,1),VLOOKUP(D3476,'FIN CAL LOOKUP'!$A:$J,7,1))),"Not Applicable")</f>
        <v>MAR, FY24</v>
      </c>
      <c r="N3476" s="8" t="str">
        <f>IFERROR(IF(I3476="Booked",VLOOKUP(K3476,'FIN CAL LOOKUP'!$A:$J,10,1),IF(I3476="Complete",VLOOKUP(J3476,'FIN CAL LOOKUP'!$A:$J,10,1),VLOOKUP(D3476,'FIN CAL LOOKUP'!$A:$J,10,1))),"Not Applicable")</f>
        <v>Q3, FY24</v>
      </c>
    </row>
    <row r="3477" spans="1:14" x14ac:dyDescent="0.25">
      <c r="A3477" t="s">
        <v>12</v>
      </c>
      <c r="B3477" t="s">
        <v>51</v>
      </c>
      <c r="C3477" t="s">
        <v>52</v>
      </c>
      <c r="D3477" s="3">
        <v>44256</v>
      </c>
      <c r="E3477" t="s">
        <v>33</v>
      </c>
      <c r="F3477" t="s">
        <v>850</v>
      </c>
      <c r="G3477" t="s">
        <v>851</v>
      </c>
      <c r="H3477" t="s">
        <v>1370</v>
      </c>
      <c r="I3477" t="s">
        <v>5</v>
      </c>
      <c r="J3477" s="3"/>
      <c r="K3477" s="3">
        <v>45351</v>
      </c>
      <c r="M3477" s="8" t="str">
        <f>IFERROR(IF(I3477="Booked",VLOOKUP(K3477,'FIN CAL LOOKUP'!$A:$J,7,1),IF(I3477="Complete",VLOOKUP(J3477,'FIN CAL LOOKUP'!$A:$J,7,1),VLOOKUP(D3477,'FIN CAL LOOKUP'!$A:$J,7,1))),"Not Applicable")</f>
        <v>MAR, FY24</v>
      </c>
      <c r="N3477" s="8" t="str">
        <f>IFERROR(IF(I3477="Booked",VLOOKUP(K3477,'FIN CAL LOOKUP'!$A:$J,10,1),IF(I3477="Complete",VLOOKUP(J3477,'FIN CAL LOOKUP'!$A:$J,10,1),VLOOKUP(D3477,'FIN CAL LOOKUP'!$A:$J,10,1))),"Not Applicable")</f>
        <v>Q3, FY24</v>
      </c>
    </row>
    <row r="3478" spans="1:14" x14ac:dyDescent="0.25">
      <c r="A3478" t="s">
        <v>12</v>
      </c>
      <c r="B3478" t="s">
        <v>51</v>
      </c>
      <c r="C3478" t="s">
        <v>52</v>
      </c>
      <c r="D3478" s="3">
        <v>44256</v>
      </c>
      <c r="E3478" t="s">
        <v>33</v>
      </c>
      <c r="F3478" t="s">
        <v>850</v>
      </c>
      <c r="G3478" t="s">
        <v>851</v>
      </c>
      <c r="H3478" t="s">
        <v>8</v>
      </c>
      <c r="I3478" t="s">
        <v>17</v>
      </c>
      <c r="J3478" s="3">
        <v>44768</v>
      </c>
      <c r="K3478" s="3">
        <v>44635</v>
      </c>
      <c r="M3478" s="8" t="str">
        <f>IFERROR(IF(I3478="Booked",VLOOKUP(K3478,'FIN CAL LOOKUP'!$A:$J,7,1),IF(I3478="Complete",VLOOKUP(J3478,'FIN CAL LOOKUP'!$A:$J,7,1),VLOOKUP(D3478,'FIN CAL LOOKUP'!$A:$J,7,1))),"Not Applicable")</f>
        <v>AUG, FY23</v>
      </c>
      <c r="N3478" s="8" t="str">
        <f>IFERROR(IF(I3478="Booked",VLOOKUP(K3478,'FIN CAL LOOKUP'!$A:$J,10,1),IF(I3478="Complete",VLOOKUP(J3478,'FIN CAL LOOKUP'!$A:$J,10,1),VLOOKUP(D3478,'FIN CAL LOOKUP'!$A:$J,10,1))),"Not Applicable")</f>
        <v>Q1, FY23</v>
      </c>
    </row>
    <row r="3479" spans="1:14" x14ac:dyDescent="0.25">
      <c r="A3479" t="s">
        <v>12</v>
      </c>
      <c r="B3479" t="s">
        <v>51</v>
      </c>
      <c r="C3479" t="s">
        <v>52</v>
      </c>
      <c r="D3479" s="3">
        <v>44256</v>
      </c>
      <c r="E3479" t="s">
        <v>33</v>
      </c>
      <c r="F3479" t="s">
        <v>850</v>
      </c>
      <c r="G3479" t="s">
        <v>851</v>
      </c>
      <c r="H3479" t="s">
        <v>9</v>
      </c>
      <c r="I3479" t="s">
        <v>17</v>
      </c>
      <c r="J3479" s="3">
        <v>44851</v>
      </c>
      <c r="K3479" s="3">
        <v>44735</v>
      </c>
      <c r="M3479" s="8" t="str">
        <f>IFERROR(IF(I3479="Booked",VLOOKUP(K3479,'FIN CAL LOOKUP'!$A:$J,7,1),IF(I3479="Complete",VLOOKUP(J3479,'FIN CAL LOOKUP'!$A:$J,7,1),VLOOKUP(D3479,'FIN CAL LOOKUP'!$A:$J,7,1))),"Not Applicable")</f>
        <v>OCT, FY23</v>
      </c>
      <c r="N3479" s="8" t="str">
        <f>IFERROR(IF(I3479="Booked",VLOOKUP(K3479,'FIN CAL LOOKUP'!$A:$J,10,1),IF(I3479="Complete",VLOOKUP(J3479,'FIN CAL LOOKUP'!$A:$J,10,1),VLOOKUP(D3479,'FIN CAL LOOKUP'!$A:$J,10,1))),"Not Applicable")</f>
        <v>Q2, FY23</v>
      </c>
    </row>
    <row r="3480" spans="1:14" x14ac:dyDescent="0.25">
      <c r="A3480" t="s">
        <v>12</v>
      </c>
      <c r="B3480" t="s">
        <v>51</v>
      </c>
      <c r="C3480" t="s">
        <v>52</v>
      </c>
      <c r="D3480" s="3">
        <v>44256</v>
      </c>
      <c r="E3480" t="s">
        <v>33</v>
      </c>
      <c r="F3480" t="s">
        <v>850</v>
      </c>
      <c r="G3480" t="s">
        <v>851</v>
      </c>
      <c r="H3480" t="s">
        <v>10</v>
      </c>
      <c r="I3480" t="s">
        <v>17</v>
      </c>
      <c r="J3480" s="3">
        <v>44459</v>
      </c>
      <c r="K3480" s="3">
        <v>44417</v>
      </c>
      <c r="M3480" s="8" t="str">
        <f>IFERROR(IF(I3480="Booked",VLOOKUP(K3480,'FIN CAL LOOKUP'!$A:$J,7,1),IF(I3480="Complete",VLOOKUP(J3480,'FIN CAL LOOKUP'!$A:$J,7,1),VLOOKUP(D3480,'FIN CAL LOOKUP'!$A:$J,7,1))),"Not Applicable")</f>
        <v>SEP, FY22</v>
      </c>
      <c r="N3480" s="8" t="str">
        <f>IFERROR(IF(I3480="Booked",VLOOKUP(K3480,'FIN CAL LOOKUP'!$A:$J,10,1),IF(I3480="Complete",VLOOKUP(J3480,'FIN CAL LOOKUP'!$A:$J,10,1),VLOOKUP(D3480,'FIN CAL LOOKUP'!$A:$J,10,1))),"Not Applicable")</f>
        <v>Q1, FY22</v>
      </c>
    </row>
    <row r="3481" spans="1:14" x14ac:dyDescent="0.25">
      <c r="A3481" t="s">
        <v>12</v>
      </c>
      <c r="B3481" t="s">
        <v>51</v>
      </c>
      <c r="C3481" t="s">
        <v>52</v>
      </c>
      <c r="D3481" s="3">
        <v>44256</v>
      </c>
      <c r="E3481" t="s">
        <v>33</v>
      </c>
      <c r="F3481" t="s">
        <v>850</v>
      </c>
      <c r="G3481" t="s">
        <v>851</v>
      </c>
      <c r="H3481" t="s">
        <v>11</v>
      </c>
      <c r="I3481" t="s">
        <v>17</v>
      </c>
      <c r="J3481" s="3">
        <v>44539</v>
      </c>
      <c r="K3481" s="3">
        <v>44230</v>
      </c>
      <c r="M3481" s="8" t="str">
        <f>IFERROR(IF(I3481="Booked",VLOOKUP(K3481,'FIN CAL LOOKUP'!$A:$J,7,1),IF(I3481="Complete",VLOOKUP(J3481,'FIN CAL LOOKUP'!$A:$J,7,1),VLOOKUP(D3481,'FIN CAL LOOKUP'!$A:$J,7,1))),"Not Applicable")</f>
        <v>DEC, FY22</v>
      </c>
      <c r="N3481" s="8" t="str">
        <f>IFERROR(IF(I3481="Booked",VLOOKUP(K3481,'FIN CAL LOOKUP'!$A:$J,10,1),IF(I3481="Complete",VLOOKUP(J3481,'FIN CAL LOOKUP'!$A:$J,10,1),VLOOKUP(D3481,'FIN CAL LOOKUP'!$A:$J,10,1))),"Not Applicable")</f>
        <v>Q2, FY22</v>
      </c>
    </row>
    <row r="3482" spans="1:14" x14ac:dyDescent="0.25">
      <c r="A3482" t="s">
        <v>30</v>
      </c>
      <c r="B3482" t="s">
        <v>260</v>
      </c>
      <c r="C3482" t="s">
        <v>32</v>
      </c>
      <c r="D3482" s="3">
        <v>44249</v>
      </c>
      <c r="E3482" t="s">
        <v>642</v>
      </c>
      <c r="F3482" t="s">
        <v>852</v>
      </c>
      <c r="G3482" t="s">
        <v>853</v>
      </c>
      <c r="H3482" t="s">
        <v>4</v>
      </c>
      <c r="I3482" t="s">
        <v>17</v>
      </c>
      <c r="J3482" s="3">
        <v>44833</v>
      </c>
      <c r="K3482" s="3">
        <v>44824</v>
      </c>
      <c r="L3482" t="s">
        <v>854</v>
      </c>
      <c r="M3482" s="8" t="str">
        <f>IFERROR(IF(I3482="Booked",VLOOKUP(K3482,'FIN CAL LOOKUP'!$A:$J,7,1),IF(I3482="Complete",VLOOKUP(J3482,'FIN CAL LOOKUP'!$A:$J,7,1),VLOOKUP(D3482,'FIN CAL LOOKUP'!$A:$J,7,1))),"Not Applicable")</f>
        <v>OCT, FY23</v>
      </c>
      <c r="N3482" s="8" t="str">
        <f>IFERROR(IF(I3482="Booked",VLOOKUP(K3482,'FIN CAL LOOKUP'!$A:$J,10,1),IF(I3482="Complete",VLOOKUP(J3482,'FIN CAL LOOKUP'!$A:$J,10,1),VLOOKUP(D3482,'FIN CAL LOOKUP'!$A:$J,10,1))),"Not Applicable")</f>
        <v>Q2, FY23</v>
      </c>
    </row>
    <row r="3483" spans="1:14" x14ac:dyDescent="0.25">
      <c r="A3483" t="s">
        <v>30</v>
      </c>
      <c r="B3483" t="s">
        <v>260</v>
      </c>
      <c r="C3483" t="s">
        <v>32</v>
      </c>
      <c r="D3483" s="3">
        <v>44249</v>
      </c>
      <c r="E3483" t="s">
        <v>642</v>
      </c>
      <c r="F3483" t="s">
        <v>852</v>
      </c>
      <c r="G3483" t="s">
        <v>853</v>
      </c>
      <c r="H3483" t="s">
        <v>7</v>
      </c>
      <c r="I3483" t="s">
        <v>17</v>
      </c>
      <c r="J3483" s="3">
        <v>44995</v>
      </c>
      <c r="K3483" s="3">
        <v>44824</v>
      </c>
      <c r="L3483" t="s">
        <v>855</v>
      </c>
      <c r="M3483" s="8" t="str">
        <f>IFERROR(IF(I3483="Booked",VLOOKUP(K3483,'FIN CAL LOOKUP'!$A:$J,7,1),IF(I3483="Complete",VLOOKUP(J3483,'FIN CAL LOOKUP'!$A:$J,7,1),VLOOKUP(D3483,'FIN CAL LOOKUP'!$A:$J,7,1))),"Not Applicable")</f>
        <v>MAR, FY23</v>
      </c>
      <c r="N3483" s="8" t="str">
        <f>IFERROR(IF(I3483="Booked",VLOOKUP(K3483,'FIN CAL LOOKUP'!$A:$J,10,1),IF(I3483="Complete",VLOOKUP(J3483,'FIN CAL LOOKUP'!$A:$J,10,1),VLOOKUP(D3483,'FIN CAL LOOKUP'!$A:$J,10,1))),"Not Applicable")</f>
        <v>Q3, FY23</v>
      </c>
    </row>
    <row r="3484" spans="1:14" x14ac:dyDescent="0.25">
      <c r="A3484" t="s">
        <v>30</v>
      </c>
      <c r="B3484" t="s">
        <v>260</v>
      </c>
      <c r="C3484" t="s">
        <v>32</v>
      </c>
      <c r="D3484" s="3">
        <v>44249</v>
      </c>
      <c r="E3484" t="s">
        <v>642</v>
      </c>
      <c r="F3484" t="s">
        <v>852</v>
      </c>
      <c r="G3484" t="s">
        <v>853</v>
      </c>
      <c r="H3484" t="s">
        <v>1366</v>
      </c>
      <c r="I3484" t="s">
        <v>17</v>
      </c>
      <c r="J3484" s="3">
        <v>45408</v>
      </c>
      <c r="K3484" s="3">
        <v>45351</v>
      </c>
      <c r="M3484" s="8" t="str">
        <f>IFERROR(IF(I3484="Booked",VLOOKUP(K3484,'FIN CAL LOOKUP'!$A:$J,7,1),IF(I3484="Complete",VLOOKUP(J3484,'FIN CAL LOOKUP'!$A:$J,7,1),VLOOKUP(D3484,'FIN CAL LOOKUP'!$A:$J,7,1))),"Not Applicable")</f>
        <v>MAY, FY24</v>
      </c>
      <c r="N3484" s="8" t="str">
        <f>IFERROR(IF(I3484="Booked",VLOOKUP(K3484,'FIN CAL LOOKUP'!$A:$J,10,1),IF(I3484="Complete",VLOOKUP(J3484,'FIN CAL LOOKUP'!$A:$J,10,1),VLOOKUP(D3484,'FIN CAL LOOKUP'!$A:$J,10,1))),"Not Applicable")</f>
        <v>Q4, FY24</v>
      </c>
    </row>
    <row r="3485" spans="1:14" x14ac:dyDescent="0.25">
      <c r="A3485" t="s">
        <v>30</v>
      </c>
      <c r="B3485" t="s">
        <v>260</v>
      </c>
      <c r="C3485" t="s">
        <v>32</v>
      </c>
      <c r="D3485" s="3">
        <v>44249</v>
      </c>
      <c r="E3485" t="s">
        <v>642</v>
      </c>
      <c r="F3485" t="s">
        <v>852</v>
      </c>
      <c r="G3485" t="s">
        <v>853</v>
      </c>
      <c r="H3485" t="s">
        <v>1366</v>
      </c>
      <c r="I3485" t="s">
        <v>17</v>
      </c>
      <c r="J3485" s="3">
        <v>45797</v>
      </c>
      <c r="K3485" s="3">
        <v>45729</v>
      </c>
      <c r="L3485" t="s">
        <v>1265</v>
      </c>
      <c r="M3485" s="8" t="str">
        <f>IFERROR(IF(I3485="Booked",VLOOKUP(K3485,'FIN CAL LOOKUP'!$A:$J,7,1),IF(I3485="Complete",VLOOKUP(J3485,'FIN CAL LOOKUP'!$A:$J,7,1),VLOOKUP(D3485,'FIN CAL LOOKUP'!$A:$J,7,1))),"Not Applicable")</f>
        <v>MAY, FY25</v>
      </c>
      <c r="N3485" s="8" t="str">
        <f>IFERROR(IF(I3485="Booked",VLOOKUP(K3485,'FIN CAL LOOKUP'!$A:$J,10,1),IF(I3485="Complete",VLOOKUP(J3485,'FIN CAL LOOKUP'!$A:$J,10,1),VLOOKUP(D3485,'FIN CAL LOOKUP'!$A:$J,10,1))),"Not Applicable")</f>
        <v>Q4, FY25</v>
      </c>
    </row>
    <row r="3486" spans="1:14" x14ac:dyDescent="0.25">
      <c r="A3486" t="s">
        <v>30</v>
      </c>
      <c r="B3486" t="s">
        <v>260</v>
      </c>
      <c r="C3486" t="s">
        <v>32</v>
      </c>
      <c r="D3486" s="3">
        <v>44249</v>
      </c>
      <c r="E3486" t="s">
        <v>642</v>
      </c>
      <c r="F3486" t="s">
        <v>852</v>
      </c>
      <c r="G3486" t="s">
        <v>853</v>
      </c>
      <c r="H3486" t="s">
        <v>1367</v>
      </c>
      <c r="I3486" t="s">
        <v>17</v>
      </c>
      <c r="J3486" s="3">
        <v>45489</v>
      </c>
      <c r="K3486" s="3">
        <v>45351</v>
      </c>
      <c r="L3486" t="s">
        <v>1581</v>
      </c>
      <c r="M3486" s="8" t="str">
        <f>IFERROR(IF(I3486="Booked",VLOOKUP(K3486,'FIN CAL LOOKUP'!$A:$J,7,1),IF(I3486="Complete",VLOOKUP(J3486,'FIN CAL LOOKUP'!$A:$J,7,1),VLOOKUP(D3486,'FIN CAL LOOKUP'!$A:$J,7,1))),"Not Applicable")</f>
        <v>JUL, FY25</v>
      </c>
      <c r="N3486" s="8" t="str">
        <f>IFERROR(IF(I3486="Booked",VLOOKUP(K3486,'FIN CAL LOOKUP'!$A:$J,10,1),IF(I3486="Complete",VLOOKUP(J3486,'FIN CAL LOOKUP'!$A:$J,10,1),VLOOKUP(D3486,'FIN CAL LOOKUP'!$A:$J,10,1))),"Not Applicable")</f>
        <v>Q1, FY25</v>
      </c>
    </row>
    <row r="3487" spans="1:14" x14ac:dyDescent="0.25">
      <c r="A3487" t="s">
        <v>30</v>
      </c>
      <c r="B3487" t="s">
        <v>260</v>
      </c>
      <c r="C3487" t="s">
        <v>32</v>
      </c>
      <c r="D3487" s="3">
        <v>44249</v>
      </c>
      <c r="E3487" t="s">
        <v>642</v>
      </c>
      <c r="F3487" t="s">
        <v>852</v>
      </c>
      <c r="G3487" t="s">
        <v>853</v>
      </c>
      <c r="H3487" t="s">
        <v>1368</v>
      </c>
      <c r="I3487" t="s">
        <v>17</v>
      </c>
      <c r="J3487" s="3">
        <v>45489</v>
      </c>
      <c r="K3487" s="3">
        <v>45351</v>
      </c>
      <c r="L3487" t="s">
        <v>1582</v>
      </c>
      <c r="M3487" s="8" t="str">
        <f>IFERROR(IF(I3487="Booked",VLOOKUP(K3487,'FIN CAL LOOKUP'!$A:$J,7,1),IF(I3487="Complete",VLOOKUP(J3487,'FIN CAL LOOKUP'!$A:$J,7,1),VLOOKUP(D3487,'FIN CAL LOOKUP'!$A:$J,7,1))),"Not Applicable")</f>
        <v>JUL, FY25</v>
      </c>
      <c r="N3487" s="8" t="str">
        <f>IFERROR(IF(I3487="Booked",VLOOKUP(K3487,'FIN CAL LOOKUP'!$A:$J,10,1),IF(I3487="Complete",VLOOKUP(J3487,'FIN CAL LOOKUP'!$A:$J,10,1),VLOOKUP(D3487,'FIN CAL LOOKUP'!$A:$J,10,1))),"Not Applicable")</f>
        <v>Q1, FY25</v>
      </c>
    </row>
    <row r="3488" spans="1:14" x14ac:dyDescent="0.25">
      <c r="A3488" t="s">
        <v>30</v>
      </c>
      <c r="B3488" t="s">
        <v>260</v>
      </c>
      <c r="C3488" t="s">
        <v>32</v>
      </c>
      <c r="D3488" s="3">
        <v>44249</v>
      </c>
      <c r="E3488" t="s">
        <v>642</v>
      </c>
      <c r="F3488" t="s">
        <v>852</v>
      </c>
      <c r="G3488" t="s">
        <v>853</v>
      </c>
      <c r="H3488" t="s">
        <v>1369</v>
      </c>
      <c r="I3488" t="s">
        <v>17</v>
      </c>
      <c r="J3488" s="3">
        <v>45489</v>
      </c>
      <c r="K3488" s="3">
        <v>45351</v>
      </c>
      <c r="L3488" t="s">
        <v>1583</v>
      </c>
      <c r="M3488" s="8" t="str">
        <f>IFERROR(IF(I3488="Booked",VLOOKUP(K3488,'FIN CAL LOOKUP'!$A:$J,7,1),IF(I3488="Complete",VLOOKUP(J3488,'FIN CAL LOOKUP'!$A:$J,7,1),VLOOKUP(D3488,'FIN CAL LOOKUP'!$A:$J,7,1))),"Not Applicable")</f>
        <v>JUL, FY25</v>
      </c>
      <c r="N3488" s="8" t="str">
        <f>IFERROR(IF(I3488="Booked",VLOOKUP(K3488,'FIN CAL LOOKUP'!$A:$J,10,1),IF(I3488="Complete",VLOOKUP(J3488,'FIN CAL LOOKUP'!$A:$J,10,1),VLOOKUP(D3488,'FIN CAL LOOKUP'!$A:$J,10,1))),"Not Applicable")</f>
        <v>Q1, FY25</v>
      </c>
    </row>
    <row r="3489" spans="1:14" x14ac:dyDescent="0.25">
      <c r="A3489" t="s">
        <v>30</v>
      </c>
      <c r="B3489" t="s">
        <v>260</v>
      </c>
      <c r="C3489" t="s">
        <v>32</v>
      </c>
      <c r="D3489" s="3">
        <v>44249</v>
      </c>
      <c r="E3489" t="s">
        <v>642</v>
      </c>
      <c r="F3489" t="s">
        <v>852</v>
      </c>
      <c r="G3489" t="s">
        <v>853</v>
      </c>
      <c r="H3489" t="s">
        <v>1370</v>
      </c>
      <c r="I3489" t="s">
        <v>17</v>
      </c>
      <c r="J3489" s="3">
        <v>45489</v>
      </c>
      <c r="K3489" s="3">
        <v>45351</v>
      </c>
      <c r="M3489" s="8" t="str">
        <f>IFERROR(IF(I3489="Booked",VLOOKUP(K3489,'FIN CAL LOOKUP'!$A:$J,7,1),IF(I3489="Complete",VLOOKUP(J3489,'FIN CAL LOOKUP'!$A:$J,7,1),VLOOKUP(D3489,'FIN CAL LOOKUP'!$A:$J,7,1))),"Not Applicable")</f>
        <v>JUL, FY25</v>
      </c>
      <c r="N3489" s="8" t="str">
        <f>IFERROR(IF(I3489="Booked",VLOOKUP(K3489,'FIN CAL LOOKUP'!$A:$J,10,1),IF(I3489="Complete",VLOOKUP(J3489,'FIN CAL LOOKUP'!$A:$J,10,1),VLOOKUP(D3489,'FIN CAL LOOKUP'!$A:$J,10,1))),"Not Applicable")</f>
        <v>Q1, FY25</v>
      </c>
    </row>
    <row r="3490" spans="1:14" x14ac:dyDescent="0.25">
      <c r="A3490" t="s">
        <v>30</v>
      </c>
      <c r="B3490" t="s">
        <v>260</v>
      </c>
      <c r="C3490" t="s">
        <v>32</v>
      </c>
      <c r="D3490" s="3">
        <v>44249</v>
      </c>
      <c r="E3490" t="s">
        <v>642</v>
      </c>
      <c r="F3490" t="s">
        <v>852</v>
      </c>
      <c r="G3490" t="s">
        <v>853</v>
      </c>
      <c r="H3490" t="s">
        <v>8</v>
      </c>
      <c r="I3490" t="s">
        <v>17</v>
      </c>
      <c r="J3490" s="3">
        <v>44651</v>
      </c>
      <c r="K3490" s="3">
        <v>44635</v>
      </c>
      <c r="L3490" t="s">
        <v>856</v>
      </c>
      <c r="M3490" s="8" t="str">
        <f>IFERROR(IF(I3490="Booked",VLOOKUP(K3490,'FIN CAL LOOKUP'!$A:$J,7,1),IF(I3490="Complete",VLOOKUP(J3490,'FIN CAL LOOKUP'!$A:$J,7,1),VLOOKUP(D3490,'FIN CAL LOOKUP'!$A:$J,7,1))),"Not Applicable")</f>
        <v>APR, FY22</v>
      </c>
      <c r="N3490" s="8" t="str">
        <f>IFERROR(IF(I3490="Booked",VLOOKUP(K3490,'FIN CAL LOOKUP'!$A:$J,10,1),IF(I3490="Complete",VLOOKUP(J3490,'FIN CAL LOOKUP'!$A:$J,10,1),VLOOKUP(D3490,'FIN CAL LOOKUP'!$A:$J,10,1))),"Not Applicable")</f>
        <v>Q4, FY22</v>
      </c>
    </row>
    <row r="3491" spans="1:14" x14ac:dyDescent="0.25">
      <c r="A3491" t="s">
        <v>30</v>
      </c>
      <c r="B3491" t="s">
        <v>260</v>
      </c>
      <c r="C3491" t="s">
        <v>32</v>
      </c>
      <c r="D3491" s="3">
        <v>44249</v>
      </c>
      <c r="E3491" t="s">
        <v>642</v>
      </c>
      <c r="F3491" t="s">
        <v>852</v>
      </c>
      <c r="G3491" t="s">
        <v>853</v>
      </c>
      <c r="H3491" t="s">
        <v>9</v>
      </c>
      <c r="I3491" t="s">
        <v>17</v>
      </c>
      <c r="J3491" s="3">
        <v>44833</v>
      </c>
      <c r="K3491" s="3">
        <v>44735</v>
      </c>
      <c r="L3491" t="s">
        <v>857</v>
      </c>
      <c r="M3491" s="8" t="str">
        <f>IFERROR(IF(I3491="Booked",VLOOKUP(K3491,'FIN CAL LOOKUP'!$A:$J,7,1),IF(I3491="Complete",VLOOKUP(J3491,'FIN CAL LOOKUP'!$A:$J,7,1),VLOOKUP(D3491,'FIN CAL LOOKUP'!$A:$J,7,1))),"Not Applicable")</f>
        <v>OCT, FY23</v>
      </c>
      <c r="N3491" s="8" t="str">
        <f>IFERROR(IF(I3491="Booked",VLOOKUP(K3491,'FIN CAL LOOKUP'!$A:$J,10,1),IF(I3491="Complete",VLOOKUP(J3491,'FIN CAL LOOKUP'!$A:$J,10,1),VLOOKUP(D3491,'FIN CAL LOOKUP'!$A:$J,10,1))),"Not Applicable")</f>
        <v>Q2, FY23</v>
      </c>
    </row>
    <row r="3492" spans="1:14" x14ac:dyDescent="0.25">
      <c r="A3492" t="s">
        <v>30</v>
      </c>
      <c r="B3492" t="s">
        <v>260</v>
      </c>
      <c r="C3492" t="s">
        <v>32</v>
      </c>
      <c r="D3492" s="3">
        <v>44249</v>
      </c>
      <c r="E3492" t="s">
        <v>642</v>
      </c>
      <c r="F3492" t="s">
        <v>852</v>
      </c>
      <c r="G3492" t="s">
        <v>853</v>
      </c>
      <c r="H3492" t="s">
        <v>10</v>
      </c>
      <c r="I3492" t="s">
        <v>17</v>
      </c>
      <c r="J3492" s="3">
        <v>44449</v>
      </c>
      <c r="K3492" s="3">
        <v>44417</v>
      </c>
      <c r="M3492" s="8" t="str">
        <f>IFERROR(IF(I3492="Booked",VLOOKUP(K3492,'FIN CAL LOOKUP'!$A:$J,7,1),IF(I3492="Complete",VLOOKUP(J3492,'FIN CAL LOOKUP'!$A:$J,7,1),VLOOKUP(D3492,'FIN CAL LOOKUP'!$A:$J,7,1))),"Not Applicable")</f>
        <v>SEP, FY22</v>
      </c>
      <c r="N3492" s="8" t="str">
        <f>IFERROR(IF(I3492="Booked",VLOOKUP(K3492,'FIN CAL LOOKUP'!$A:$J,10,1),IF(I3492="Complete",VLOOKUP(J3492,'FIN CAL LOOKUP'!$A:$J,10,1),VLOOKUP(D3492,'FIN CAL LOOKUP'!$A:$J,10,1))),"Not Applicable")</f>
        <v>Q1, FY22</v>
      </c>
    </row>
    <row r="3493" spans="1:14" x14ac:dyDescent="0.25">
      <c r="A3493" t="s">
        <v>30</v>
      </c>
      <c r="B3493" t="s">
        <v>260</v>
      </c>
      <c r="C3493" t="s">
        <v>32</v>
      </c>
      <c r="D3493" s="3">
        <v>44249</v>
      </c>
      <c r="E3493" t="s">
        <v>642</v>
      </c>
      <c r="F3493" t="s">
        <v>852</v>
      </c>
      <c r="G3493" t="s">
        <v>853</v>
      </c>
      <c r="H3493" t="s">
        <v>11</v>
      </c>
      <c r="I3493" t="s">
        <v>17</v>
      </c>
      <c r="J3493" s="3">
        <v>44566</v>
      </c>
      <c r="K3493" s="3">
        <v>44229</v>
      </c>
      <c r="L3493" t="s">
        <v>858</v>
      </c>
      <c r="M3493" s="8" t="str">
        <f>IFERROR(IF(I3493="Booked",VLOOKUP(K3493,'FIN CAL LOOKUP'!$A:$J,7,1),IF(I3493="Complete",VLOOKUP(J3493,'FIN CAL LOOKUP'!$A:$J,7,1),VLOOKUP(D3493,'FIN CAL LOOKUP'!$A:$J,7,1))),"Not Applicable")</f>
        <v>JAN, FY22</v>
      </c>
      <c r="N3493" s="8" t="str">
        <f>IFERROR(IF(I3493="Booked",VLOOKUP(K3493,'FIN CAL LOOKUP'!$A:$J,10,1),IF(I3493="Complete",VLOOKUP(J3493,'FIN CAL LOOKUP'!$A:$J,10,1),VLOOKUP(D3493,'FIN CAL LOOKUP'!$A:$J,10,1))),"Not Applicable")</f>
        <v>Q3, FY22</v>
      </c>
    </row>
    <row r="3494" spans="1:14" x14ac:dyDescent="0.25">
      <c r="A3494" t="s">
        <v>24</v>
      </c>
      <c r="C3494" t="s">
        <v>16</v>
      </c>
      <c r="D3494" s="3">
        <v>44243</v>
      </c>
      <c r="E3494" t="s">
        <v>859</v>
      </c>
      <c r="F3494" t="s">
        <v>860</v>
      </c>
      <c r="G3494" t="s">
        <v>861</v>
      </c>
      <c r="H3494" t="s">
        <v>4</v>
      </c>
      <c r="I3494" t="s">
        <v>17</v>
      </c>
      <c r="J3494" s="3">
        <v>44930</v>
      </c>
      <c r="K3494" s="3">
        <v>44824</v>
      </c>
      <c r="M3494" s="8" t="str">
        <f>IFERROR(IF(I3494="Booked",VLOOKUP(K3494,'FIN CAL LOOKUP'!$A:$J,7,1),IF(I3494="Complete",VLOOKUP(J3494,'FIN CAL LOOKUP'!$A:$J,7,1),VLOOKUP(D3494,'FIN CAL LOOKUP'!$A:$J,7,1))),"Not Applicable")</f>
        <v>JAN, FY23</v>
      </c>
      <c r="N3494" s="8" t="str">
        <f>IFERROR(IF(I3494="Booked",VLOOKUP(K3494,'FIN CAL LOOKUP'!$A:$J,10,1),IF(I3494="Complete",VLOOKUP(J3494,'FIN CAL LOOKUP'!$A:$J,10,1),VLOOKUP(D3494,'FIN CAL LOOKUP'!$A:$J,10,1))),"Not Applicable")</f>
        <v>Q3, FY23</v>
      </c>
    </row>
    <row r="3495" spans="1:14" x14ac:dyDescent="0.25">
      <c r="A3495" t="s">
        <v>24</v>
      </c>
      <c r="C3495" t="s">
        <v>16</v>
      </c>
      <c r="D3495" s="3">
        <v>44243</v>
      </c>
      <c r="E3495" t="s">
        <v>859</v>
      </c>
      <c r="F3495" t="s">
        <v>860</v>
      </c>
      <c r="G3495" t="s">
        <v>861</v>
      </c>
      <c r="H3495" t="s">
        <v>7</v>
      </c>
      <c r="I3495" t="s">
        <v>17</v>
      </c>
      <c r="J3495" s="3">
        <v>44930</v>
      </c>
      <c r="K3495" s="3">
        <v>44824</v>
      </c>
      <c r="M3495" s="8" t="str">
        <f>IFERROR(IF(I3495="Booked",VLOOKUP(K3495,'FIN CAL LOOKUP'!$A:$J,7,1),IF(I3495="Complete",VLOOKUP(J3495,'FIN CAL LOOKUP'!$A:$J,7,1),VLOOKUP(D3495,'FIN CAL LOOKUP'!$A:$J,7,1))),"Not Applicable")</f>
        <v>JAN, FY23</v>
      </c>
      <c r="N3495" s="8" t="str">
        <f>IFERROR(IF(I3495="Booked",VLOOKUP(K3495,'FIN CAL LOOKUP'!$A:$J,10,1),IF(I3495="Complete",VLOOKUP(J3495,'FIN CAL LOOKUP'!$A:$J,10,1),VLOOKUP(D3495,'FIN CAL LOOKUP'!$A:$J,10,1))),"Not Applicable")</f>
        <v>Q3, FY23</v>
      </c>
    </row>
    <row r="3496" spans="1:14" x14ac:dyDescent="0.25">
      <c r="A3496" t="s">
        <v>24</v>
      </c>
      <c r="C3496" t="s">
        <v>16</v>
      </c>
      <c r="D3496" s="3">
        <v>44243</v>
      </c>
      <c r="E3496" t="s">
        <v>859</v>
      </c>
      <c r="F3496" t="s">
        <v>860</v>
      </c>
      <c r="G3496" t="s">
        <v>861</v>
      </c>
      <c r="H3496" t="s">
        <v>1366</v>
      </c>
      <c r="I3496" t="s">
        <v>17</v>
      </c>
      <c r="J3496" s="3">
        <v>45631</v>
      </c>
      <c r="K3496" s="3">
        <v>45351</v>
      </c>
      <c r="M3496" s="8" t="str">
        <f>IFERROR(IF(I3496="Booked",VLOOKUP(K3496,'FIN CAL LOOKUP'!$A:$J,7,1),IF(I3496="Complete",VLOOKUP(J3496,'FIN CAL LOOKUP'!$A:$J,7,1),VLOOKUP(D3496,'FIN CAL LOOKUP'!$A:$J,7,1))),"Not Applicable")</f>
        <v>DEC, FY25</v>
      </c>
      <c r="N3496" s="8" t="str">
        <f>IFERROR(IF(I3496="Booked",VLOOKUP(K3496,'FIN CAL LOOKUP'!$A:$J,10,1),IF(I3496="Complete",VLOOKUP(J3496,'FIN CAL LOOKUP'!$A:$J,10,1),VLOOKUP(D3496,'FIN CAL LOOKUP'!$A:$J,10,1))),"Not Applicable")</f>
        <v>Q2, FY25</v>
      </c>
    </row>
    <row r="3497" spans="1:14" x14ac:dyDescent="0.25">
      <c r="A3497" t="s">
        <v>24</v>
      </c>
      <c r="C3497" t="s">
        <v>16</v>
      </c>
      <c r="D3497" s="3">
        <v>44243</v>
      </c>
      <c r="E3497" t="s">
        <v>859</v>
      </c>
      <c r="F3497" t="s">
        <v>860</v>
      </c>
      <c r="G3497" t="s">
        <v>861</v>
      </c>
      <c r="H3497" t="s">
        <v>1367</v>
      </c>
      <c r="I3497" t="s">
        <v>17</v>
      </c>
      <c r="J3497" s="3">
        <v>45631</v>
      </c>
      <c r="K3497" s="3">
        <v>45351</v>
      </c>
      <c r="M3497" s="8" t="str">
        <f>IFERROR(IF(I3497="Booked",VLOOKUP(K3497,'FIN CAL LOOKUP'!$A:$J,7,1),IF(I3497="Complete",VLOOKUP(J3497,'FIN CAL LOOKUP'!$A:$J,7,1),VLOOKUP(D3497,'FIN CAL LOOKUP'!$A:$J,7,1))),"Not Applicable")</f>
        <v>DEC, FY25</v>
      </c>
      <c r="N3497" s="8" t="str">
        <f>IFERROR(IF(I3497="Booked",VLOOKUP(K3497,'FIN CAL LOOKUP'!$A:$J,10,1),IF(I3497="Complete",VLOOKUP(J3497,'FIN CAL LOOKUP'!$A:$J,10,1),VLOOKUP(D3497,'FIN CAL LOOKUP'!$A:$J,10,1))),"Not Applicable")</f>
        <v>Q2, FY25</v>
      </c>
    </row>
    <row r="3498" spans="1:14" x14ac:dyDescent="0.25">
      <c r="A3498" t="s">
        <v>24</v>
      </c>
      <c r="C3498" t="s">
        <v>16</v>
      </c>
      <c r="D3498" s="3">
        <v>44243</v>
      </c>
      <c r="E3498" t="s">
        <v>859</v>
      </c>
      <c r="F3498" t="s">
        <v>860</v>
      </c>
      <c r="G3498" t="s">
        <v>861</v>
      </c>
      <c r="H3498" t="s">
        <v>1368</v>
      </c>
      <c r="I3498" t="s">
        <v>17</v>
      </c>
      <c r="J3498" s="3">
        <v>45631</v>
      </c>
      <c r="K3498" s="3">
        <v>45351</v>
      </c>
      <c r="M3498" s="8" t="str">
        <f>IFERROR(IF(I3498="Booked",VLOOKUP(K3498,'FIN CAL LOOKUP'!$A:$J,7,1),IF(I3498="Complete",VLOOKUP(J3498,'FIN CAL LOOKUP'!$A:$J,7,1),VLOOKUP(D3498,'FIN CAL LOOKUP'!$A:$J,7,1))),"Not Applicable")</f>
        <v>DEC, FY25</v>
      </c>
      <c r="N3498" s="8" t="str">
        <f>IFERROR(IF(I3498="Booked",VLOOKUP(K3498,'FIN CAL LOOKUP'!$A:$J,10,1),IF(I3498="Complete",VLOOKUP(J3498,'FIN CAL LOOKUP'!$A:$J,10,1),VLOOKUP(D3498,'FIN CAL LOOKUP'!$A:$J,10,1))),"Not Applicable")</f>
        <v>Q2, FY25</v>
      </c>
    </row>
    <row r="3499" spans="1:14" x14ac:dyDescent="0.25">
      <c r="A3499" t="s">
        <v>24</v>
      </c>
      <c r="C3499" t="s">
        <v>16</v>
      </c>
      <c r="D3499" s="3">
        <v>44243</v>
      </c>
      <c r="E3499" t="s">
        <v>859</v>
      </c>
      <c r="F3499" t="s">
        <v>860</v>
      </c>
      <c r="G3499" t="s">
        <v>861</v>
      </c>
      <c r="H3499" t="s">
        <v>1369</v>
      </c>
      <c r="I3499" t="s">
        <v>17</v>
      </c>
      <c r="J3499" s="3">
        <v>45631</v>
      </c>
      <c r="K3499" s="3">
        <v>45351</v>
      </c>
      <c r="M3499" s="8" t="str">
        <f>IFERROR(IF(I3499="Booked",VLOOKUP(K3499,'FIN CAL LOOKUP'!$A:$J,7,1),IF(I3499="Complete",VLOOKUP(J3499,'FIN CAL LOOKUP'!$A:$J,7,1),VLOOKUP(D3499,'FIN CAL LOOKUP'!$A:$J,7,1))),"Not Applicable")</f>
        <v>DEC, FY25</v>
      </c>
      <c r="N3499" s="8" t="str">
        <f>IFERROR(IF(I3499="Booked",VLOOKUP(K3499,'FIN CAL LOOKUP'!$A:$J,10,1),IF(I3499="Complete",VLOOKUP(J3499,'FIN CAL LOOKUP'!$A:$J,10,1),VLOOKUP(D3499,'FIN CAL LOOKUP'!$A:$J,10,1))),"Not Applicable")</f>
        <v>Q2, FY25</v>
      </c>
    </row>
    <row r="3500" spans="1:14" x14ac:dyDescent="0.25">
      <c r="A3500" t="s">
        <v>24</v>
      </c>
      <c r="C3500" t="s">
        <v>16</v>
      </c>
      <c r="D3500" s="3">
        <v>44243</v>
      </c>
      <c r="E3500" t="s">
        <v>859</v>
      </c>
      <c r="F3500" t="s">
        <v>860</v>
      </c>
      <c r="G3500" t="s">
        <v>861</v>
      </c>
      <c r="H3500" t="s">
        <v>1370</v>
      </c>
      <c r="I3500" t="s">
        <v>17</v>
      </c>
      <c r="J3500" s="3">
        <v>45631</v>
      </c>
      <c r="K3500" s="3">
        <v>45351</v>
      </c>
      <c r="M3500" s="8" t="str">
        <f>IFERROR(IF(I3500="Booked",VLOOKUP(K3500,'FIN CAL LOOKUP'!$A:$J,7,1),IF(I3500="Complete",VLOOKUP(J3500,'FIN CAL LOOKUP'!$A:$J,7,1),VLOOKUP(D3500,'FIN CAL LOOKUP'!$A:$J,7,1))),"Not Applicable")</f>
        <v>DEC, FY25</v>
      </c>
      <c r="N3500" s="8" t="str">
        <f>IFERROR(IF(I3500="Booked",VLOOKUP(K3500,'FIN CAL LOOKUP'!$A:$J,10,1),IF(I3500="Complete",VLOOKUP(J3500,'FIN CAL LOOKUP'!$A:$J,10,1),VLOOKUP(D3500,'FIN CAL LOOKUP'!$A:$J,10,1))),"Not Applicable")</f>
        <v>Q2, FY25</v>
      </c>
    </row>
    <row r="3501" spans="1:14" x14ac:dyDescent="0.25">
      <c r="A3501" t="s">
        <v>24</v>
      </c>
      <c r="C3501" t="s">
        <v>16</v>
      </c>
      <c r="D3501" s="3">
        <v>44243</v>
      </c>
      <c r="E3501" t="s">
        <v>859</v>
      </c>
      <c r="F3501" t="s">
        <v>860</v>
      </c>
      <c r="G3501" t="s">
        <v>861</v>
      </c>
      <c r="H3501" t="s">
        <v>8</v>
      </c>
      <c r="I3501" t="s">
        <v>17</v>
      </c>
      <c r="J3501" s="3">
        <v>45624</v>
      </c>
      <c r="K3501" s="3">
        <v>44635</v>
      </c>
      <c r="M3501" s="8" t="str">
        <f>IFERROR(IF(I3501="Booked",VLOOKUP(K3501,'FIN CAL LOOKUP'!$A:$J,7,1),IF(I3501="Complete",VLOOKUP(J3501,'FIN CAL LOOKUP'!$A:$J,7,1),VLOOKUP(D3501,'FIN CAL LOOKUP'!$A:$J,7,1))),"Not Applicable")</f>
        <v>NOV, FY25</v>
      </c>
      <c r="N3501" s="8" t="str">
        <f>IFERROR(IF(I3501="Booked",VLOOKUP(K3501,'FIN CAL LOOKUP'!$A:$J,10,1),IF(I3501="Complete",VLOOKUP(J3501,'FIN CAL LOOKUP'!$A:$J,10,1),VLOOKUP(D3501,'FIN CAL LOOKUP'!$A:$J,10,1))),"Not Applicable")</f>
        <v>Q2, FY25</v>
      </c>
    </row>
    <row r="3502" spans="1:14" x14ac:dyDescent="0.25">
      <c r="A3502" t="s">
        <v>24</v>
      </c>
      <c r="C3502" t="s">
        <v>16</v>
      </c>
      <c r="D3502" s="3">
        <v>44243</v>
      </c>
      <c r="E3502" t="s">
        <v>859</v>
      </c>
      <c r="F3502" t="s">
        <v>860</v>
      </c>
      <c r="G3502" t="s">
        <v>861</v>
      </c>
      <c r="H3502" t="s">
        <v>9</v>
      </c>
      <c r="I3502" t="s">
        <v>17</v>
      </c>
      <c r="J3502" s="3">
        <v>45632</v>
      </c>
      <c r="K3502" s="3">
        <v>44735</v>
      </c>
      <c r="M3502" s="8" t="str">
        <f>IFERROR(IF(I3502="Booked",VLOOKUP(K3502,'FIN CAL LOOKUP'!$A:$J,7,1),IF(I3502="Complete",VLOOKUP(J3502,'FIN CAL LOOKUP'!$A:$J,7,1),VLOOKUP(D3502,'FIN CAL LOOKUP'!$A:$J,7,1))),"Not Applicable")</f>
        <v>DEC, FY25</v>
      </c>
      <c r="N3502" s="8" t="str">
        <f>IFERROR(IF(I3502="Booked",VLOOKUP(K3502,'FIN CAL LOOKUP'!$A:$J,10,1),IF(I3502="Complete",VLOOKUP(J3502,'FIN CAL LOOKUP'!$A:$J,10,1),VLOOKUP(D3502,'FIN CAL LOOKUP'!$A:$J,10,1))),"Not Applicable")</f>
        <v>Q2, FY25</v>
      </c>
    </row>
    <row r="3503" spans="1:14" x14ac:dyDescent="0.25">
      <c r="A3503" t="s">
        <v>24</v>
      </c>
      <c r="C3503" t="s">
        <v>16</v>
      </c>
      <c r="D3503" s="3">
        <v>44243</v>
      </c>
      <c r="E3503" t="s">
        <v>859</v>
      </c>
      <c r="F3503" t="s">
        <v>860</v>
      </c>
      <c r="G3503" t="s">
        <v>861</v>
      </c>
      <c r="H3503" t="s">
        <v>10</v>
      </c>
      <c r="I3503" t="s">
        <v>17</v>
      </c>
      <c r="J3503" s="3">
        <v>44449</v>
      </c>
      <c r="K3503" s="3">
        <v>44417</v>
      </c>
      <c r="M3503" s="8" t="str">
        <f>IFERROR(IF(I3503="Booked",VLOOKUP(K3503,'FIN CAL LOOKUP'!$A:$J,7,1),IF(I3503="Complete",VLOOKUP(J3503,'FIN CAL LOOKUP'!$A:$J,7,1),VLOOKUP(D3503,'FIN CAL LOOKUP'!$A:$J,7,1))),"Not Applicable")</f>
        <v>SEP, FY22</v>
      </c>
      <c r="N3503" s="8" t="str">
        <f>IFERROR(IF(I3503="Booked",VLOOKUP(K3503,'FIN CAL LOOKUP'!$A:$J,10,1),IF(I3503="Complete",VLOOKUP(J3503,'FIN CAL LOOKUP'!$A:$J,10,1),VLOOKUP(D3503,'FIN CAL LOOKUP'!$A:$J,10,1))),"Not Applicable")</f>
        <v>Q1, FY22</v>
      </c>
    </row>
    <row r="3504" spans="1:14" x14ac:dyDescent="0.25">
      <c r="A3504" t="s">
        <v>24</v>
      </c>
      <c r="C3504" t="s">
        <v>16</v>
      </c>
      <c r="D3504" s="3">
        <v>44243</v>
      </c>
      <c r="E3504" t="s">
        <v>859</v>
      </c>
      <c r="F3504" t="s">
        <v>860</v>
      </c>
      <c r="G3504" t="s">
        <v>861</v>
      </c>
      <c r="H3504" t="s">
        <v>11</v>
      </c>
      <c r="I3504" t="s">
        <v>17</v>
      </c>
      <c r="J3504" s="3">
        <v>44539</v>
      </c>
      <c r="K3504" s="3">
        <v>44213</v>
      </c>
      <c r="M3504" s="8" t="str">
        <f>IFERROR(IF(I3504="Booked",VLOOKUP(K3504,'FIN CAL LOOKUP'!$A:$J,7,1),IF(I3504="Complete",VLOOKUP(J3504,'FIN CAL LOOKUP'!$A:$J,7,1),VLOOKUP(D3504,'FIN CAL LOOKUP'!$A:$J,7,1))),"Not Applicable")</f>
        <v>DEC, FY22</v>
      </c>
      <c r="N3504" s="8" t="str">
        <f>IFERROR(IF(I3504="Booked",VLOOKUP(K3504,'FIN CAL LOOKUP'!$A:$J,10,1),IF(I3504="Complete",VLOOKUP(J3504,'FIN CAL LOOKUP'!$A:$J,10,1),VLOOKUP(D3504,'FIN CAL LOOKUP'!$A:$J,10,1))),"Not Applicable")</f>
        <v>Q2, FY22</v>
      </c>
    </row>
    <row r="3505" spans="1:14" x14ac:dyDescent="0.25">
      <c r="A3505" t="s">
        <v>12</v>
      </c>
      <c r="B3505" t="s">
        <v>13</v>
      </c>
      <c r="C3505" t="s">
        <v>16</v>
      </c>
      <c r="D3505" s="3">
        <v>44242</v>
      </c>
      <c r="E3505" t="s">
        <v>862</v>
      </c>
      <c r="F3505" t="s">
        <v>863</v>
      </c>
      <c r="G3505" t="s">
        <v>864</v>
      </c>
      <c r="H3505" t="s">
        <v>4</v>
      </c>
      <c r="I3505" t="s">
        <v>17</v>
      </c>
      <c r="J3505" s="3">
        <v>44932</v>
      </c>
      <c r="K3505" s="3">
        <v>44824</v>
      </c>
      <c r="M3505" s="8" t="str">
        <f>IFERROR(IF(I3505="Booked",VLOOKUP(K3505,'FIN CAL LOOKUP'!$A:$J,7,1),IF(I3505="Complete",VLOOKUP(J3505,'FIN CAL LOOKUP'!$A:$J,7,1),VLOOKUP(D3505,'FIN CAL LOOKUP'!$A:$J,7,1))),"Not Applicable")</f>
        <v>JAN, FY23</v>
      </c>
      <c r="N3505" s="8" t="str">
        <f>IFERROR(IF(I3505="Booked",VLOOKUP(K3505,'FIN CAL LOOKUP'!$A:$J,10,1),IF(I3505="Complete",VLOOKUP(J3505,'FIN CAL LOOKUP'!$A:$J,10,1),VLOOKUP(D3505,'FIN CAL LOOKUP'!$A:$J,10,1))),"Not Applicable")</f>
        <v>Q3, FY23</v>
      </c>
    </row>
    <row r="3506" spans="1:14" x14ac:dyDescent="0.25">
      <c r="A3506" t="s">
        <v>12</v>
      </c>
      <c r="B3506" t="s">
        <v>13</v>
      </c>
      <c r="C3506" t="s">
        <v>16</v>
      </c>
      <c r="D3506" s="3">
        <v>44242</v>
      </c>
      <c r="E3506" t="s">
        <v>862</v>
      </c>
      <c r="F3506" t="s">
        <v>863</v>
      </c>
      <c r="G3506" t="s">
        <v>864</v>
      </c>
      <c r="H3506" t="s">
        <v>7</v>
      </c>
      <c r="I3506" t="s">
        <v>17</v>
      </c>
      <c r="J3506" s="3">
        <v>44932</v>
      </c>
      <c r="K3506" s="3">
        <v>44824</v>
      </c>
      <c r="M3506" s="8" t="str">
        <f>IFERROR(IF(I3506="Booked",VLOOKUP(K3506,'FIN CAL LOOKUP'!$A:$J,7,1),IF(I3506="Complete",VLOOKUP(J3506,'FIN CAL LOOKUP'!$A:$J,7,1),VLOOKUP(D3506,'FIN CAL LOOKUP'!$A:$J,7,1))),"Not Applicable")</f>
        <v>JAN, FY23</v>
      </c>
      <c r="N3506" s="8" t="str">
        <f>IFERROR(IF(I3506="Booked",VLOOKUP(K3506,'FIN CAL LOOKUP'!$A:$J,10,1),IF(I3506="Complete",VLOOKUP(J3506,'FIN CAL LOOKUP'!$A:$J,10,1),VLOOKUP(D3506,'FIN CAL LOOKUP'!$A:$J,10,1))),"Not Applicable")</f>
        <v>Q3, FY23</v>
      </c>
    </row>
    <row r="3507" spans="1:14" x14ac:dyDescent="0.25">
      <c r="A3507" t="s">
        <v>12</v>
      </c>
      <c r="B3507" t="s">
        <v>13</v>
      </c>
      <c r="C3507" t="s">
        <v>16</v>
      </c>
      <c r="D3507" s="3">
        <v>44242</v>
      </c>
      <c r="E3507" t="s">
        <v>862</v>
      </c>
      <c r="F3507" t="s">
        <v>863</v>
      </c>
      <c r="G3507" t="s">
        <v>864</v>
      </c>
      <c r="H3507" t="s">
        <v>1366</v>
      </c>
      <c r="I3507" t="s">
        <v>17</v>
      </c>
      <c r="J3507" s="3">
        <v>45384</v>
      </c>
      <c r="K3507" s="3">
        <v>45351</v>
      </c>
      <c r="M3507" s="8" t="str">
        <f>IFERROR(IF(I3507="Booked",VLOOKUP(K3507,'FIN CAL LOOKUP'!$A:$J,7,1),IF(I3507="Complete",VLOOKUP(J3507,'FIN CAL LOOKUP'!$A:$J,7,1),VLOOKUP(D3507,'FIN CAL LOOKUP'!$A:$J,7,1))),"Not Applicable")</f>
        <v>APR, FY24</v>
      </c>
      <c r="N3507" s="8" t="str">
        <f>IFERROR(IF(I3507="Booked",VLOOKUP(K3507,'FIN CAL LOOKUP'!$A:$J,10,1),IF(I3507="Complete",VLOOKUP(J3507,'FIN CAL LOOKUP'!$A:$J,10,1),VLOOKUP(D3507,'FIN CAL LOOKUP'!$A:$J,10,1))),"Not Applicable")</f>
        <v>Q4, FY24</v>
      </c>
    </row>
    <row r="3508" spans="1:14" x14ac:dyDescent="0.25">
      <c r="A3508" t="s">
        <v>12</v>
      </c>
      <c r="B3508" t="s">
        <v>13</v>
      </c>
      <c r="C3508" t="s">
        <v>16</v>
      </c>
      <c r="D3508" s="3">
        <v>44242</v>
      </c>
      <c r="E3508" t="s">
        <v>862</v>
      </c>
      <c r="F3508" t="s">
        <v>863</v>
      </c>
      <c r="G3508" t="s">
        <v>864</v>
      </c>
      <c r="H3508" t="s">
        <v>1367</v>
      </c>
      <c r="I3508" t="s">
        <v>17</v>
      </c>
      <c r="J3508" s="3">
        <v>45384</v>
      </c>
      <c r="K3508" s="3">
        <v>45351</v>
      </c>
      <c r="M3508" s="8" t="str">
        <f>IFERROR(IF(I3508="Booked",VLOOKUP(K3508,'FIN CAL LOOKUP'!$A:$J,7,1),IF(I3508="Complete",VLOOKUP(J3508,'FIN CAL LOOKUP'!$A:$J,7,1),VLOOKUP(D3508,'FIN CAL LOOKUP'!$A:$J,7,1))),"Not Applicable")</f>
        <v>APR, FY24</v>
      </c>
      <c r="N3508" s="8" t="str">
        <f>IFERROR(IF(I3508="Booked",VLOOKUP(K3508,'FIN CAL LOOKUP'!$A:$J,10,1),IF(I3508="Complete",VLOOKUP(J3508,'FIN CAL LOOKUP'!$A:$J,10,1),VLOOKUP(D3508,'FIN CAL LOOKUP'!$A:$J,10,1))),"Not Applicable")</f>
        <v>Q4, FY24</v>
      </c>
    </row>
    <row r="3509" spans="1:14" x14ac:dyDescent="0.25">
      <c r="A3509" t="s">
        <v>12</v>
      </c>
      <c r="B3509" t="s">
        <v>13</v>
      </c>
      <c r="C3509" t="s">
        <v>16</v>
      </c>
      <c r="D3509" s="3">
        <v>44242</v>
      </c>
      <c r="E3509" t="s">
        <v>862</v>
      </c>
      <c r="F3509" t="s">
        <v>863</v>
      </c>
      <c r="G3509" t="s">
        <v>864</v>
      </c>
      <c r="H3509" t="s">
        <v>1368</v>
      </c>
      <c r="I3509" t="s">
        <v>17</v>
      </c>
      <c r="J3509" s="3">
        <v>45384</v>
      </c>
      <c r="K3509" s="3">
        <v>45351</v>
      </c>
      <c r="M3509" s="8" t="str">
        <f>IFERROR(IF(I3509="Booked",VLOOKUP(K3509,'FIN CAL LOOKUP'!$A:$J,7,1),IF(I3509="Complete",VLOOKUP(J3509,'FIN CAL LOOKUP'!$A:$J,7,1),VLOOKUP(D3509,'FIN CAL LOOKUP'!$A:$J,7,1))),"Not Applicable")</f>
        <v>APR, FY24</v>
      </c>
      <c r="N3509" s="8" t="str">
        <f>IFERROR(IF(I3509="Booked",VLOOKUP(K3509,'FIN CAL LOOKUP'!$A:$J,10,1),IF(I3509="Complete",VLOOKUP(J3509,'FIN CAL LOOKUP'!$A:$J,10,1),VLOOKUP(D3509,'FIN CAL LOOKUP'!$A:$J,10,1))),"Not Applicable")</f>
        <v>Q4, FY24</v>
      </c>
    </row>
    <row r="3510" spans="1:14" x14ac:dyDescent="0.25">
      <c r="A3510" t="s">
        <v>12</v>
      </c>
      <c r="B3510" t="s">
        <v>13</v>
      </c>
      <c r="C3510" t="s">
        <v>16</v>
      </c>
      <c r="D3510" s="3">
        <v>44242</v>
      </c>
      <c r="E3510" t="s">
        <v>862</v>
      </c>
      <c r="F3510" t="s">
        <v>863</v>
      </c>
      <c r="G3510" t="s">
        <v>864</v>
      </c>
      <c r="H3510" t="s">
        <v>1369</v>
      </c>
      <c r="I3510" t="s">
        <v>17</v>
      </c>
      <c r="J3510" s="3">
        <v>45384</v>
      </c>
      <c r="K3510" s="3">
        <v>45351</v>
      </c>
      <c r="M3510" s="8" t="str">
        <f>IFERROR(IF(I3510="Booked",VLOOKUP(K3510,'FIN CAL LOOKUP'!$A:$J,7,1),IF(I3510="Complete",VLOOKUP(J3510,'FIN CAL LOOKUP'!$A:$J,7,1),VLOOKUP(D3510,'FIN CAL LOOKUP'!$A:$J,7,1))),"Not Applicable")</f>
        <v>APR, FY24</v>
      </c>
      <c r="N3510" s="8" t="str">
        <f>IFERROR(IF(I3510="Booked",VLOOKUP(K3510,'FIN CAL LOOKUP'!$A:$J,10,1),IF(I3510="Complete",VLOOKUP(J3510,'FIN CAL LOOKUP'!$A:$J,10,1),VLOOKUP(D3510,'FIN CAL LOOKUP'!$A:$J,10,1))),"Not Applicable")</f>
        <v>Q4, FY24</v>
      </c>
    </row>
    <row r="3511" spans="1:14" x14ac:dyDescent="0.25">
      <c r="A3511" t="s">
        <v>12</v>
      </c>
      <c r="B3511" t="s">
        <v>13</v>
      </c>
      <c r="C3511" t="s">
        <v>16</v>
      </c>
      <c r="D3511" s="3">
        <v>44242</v>
      </c>
      <c r="E3511" t="s">
        <v>862</v>
      </c>
      <c r="F3511" t="s">
        <v>863</v>
      </c>
      <c r="G3511" t="s">
        <v>864</v>
      </c>
      <c r="H3511" t="s">
        <v>1370</v>
      </c>
      <c r="I3511" t="s">
        <v>17</v>
      </c>
      <c r="J3511" s="3">
        <v>45384</v>
      </c>
      <c r="K3511" s="3">
        <v>45351</v>
      </c>
      <c r="M3511" s="8" t="str">
        <f>IFERROR(IF(I3511="Booked",VLOOKUP(K3511,'FIN CAL LOOKUP'!$A:$J,7,1),IF(I3511="Complete",VLOOKUP(J3511,'FIN CAL LOOKUP'!$A:$J,7,1),VLOOKUP(D3511,'FIN CAL LOOKUP'!$A:$J,7,1))),"Not Applicable")</f>
        <v>APR, FY24</v>
      </c>
      <c r="N3511" s="8" t="str">
        <f>IFERROR(IF(I3511="Booked",VLOOKUP(K3511,'FIN CAL LOOKUP'!$A:$J,10,1),IF(I3511="Complete",VLOOKUP(J3511,'FIN CAL LOOKUP'!$A:$J,10,1),VLOOKUP(D3511,'FIN CAL LOOKUP'!$A:$J,10,1))),"Not Applicable")</f>
        <v>Q4, FY24</v>
      </c>
    </row>
    <row r="3512" spans="1:14" x14ac:dyDescent="0.25">
      <c r="A3512" t="s">
        <v>12</v>
      </c>
      <c r="B3512" t="s">
        <v>13</v>
      </c>
      <c r="C3512" t="s">
        <v>16</v>
      </c>
      <c r="D3512" s="3">
        <v>44242</v>
      </c>
      <c r="E3512" t="s">
        <v>862</v>
      </c>
      <c r="F3512" t="s">
        <v>863</v>
      </c>
      <c r="G3512" t="s">
        <v>864</v>
      </c>
      <c r="H3512" t="s">
        <v>8</v>
      </c>
      <c r="I3512" t="s">
        <v>17</v>
      </c>
      <c r="J3512" s="3">
        <v>44650</v>
      </c>
      <c r="K3512" s="3">
        <v>44635</v>
      </c>
      <c r="M3512" s="8" t="str">
        <f>IFERROR(IF(I3512="Booked",VLOOKUP(K3512,'FIN CAL LOOKUP'!$A:$J,7,1),IF(I3512="Complete",VLOOKUP(J3512,'FIN CAL LOOKUP'!$A:$J,7,1),VLOOKUP(D3512,'FIN CAL LOOKUP'!$A:$J,7,1))),"Not Applicable")</f>
        <v>APR, FY22</v>
      </c>
      <c r="N3512" s="8" t="str">
        <f>IFERROR(IF(I3512="Booked",VLOOKUP(K3512,'FIN CAL LOOKUP'!$A:$J,10,1),IF(I3512="Complete",VLOOKUP(J3512,'FIN CAL LOOKUP'!$A:$J,10,1),VLOOKUP(D3512,'FIN CAL LOOKUP'!$A:$J,10,1))),"Not Applicable")</f>
        <v>Q4, FY22</v>
      </c>
    </row>
    <row r="3513" spans="1:14" x14ac:dyDescent="0.25">
      <c r="A3513" t="s">
        <v>12</v>
      </c>
      <c r="B3513" t="s">
        <v>13</v>
      </c>
      <c r="C3513" t="s">
        <v>16</v>
      </c>
      <c r="D3513" s="3">
        <v>44242</v>
      </c>
      <c r="E3513" t="s">
        <v>862</v>
      </c>
      <c r="F3513" t="s">
        <v>863</v>
      </c>
      <c r="G3513" t="s">
        <v>864</v>
      </c>
      <c r="H3513" t="s">
        <v>9</v>
      </c>
      <c r="I3513" t="s">
        <v>17</v>
      </c>
      <c r="J3513" s="3">
        <v>44760</v>
      </c>
      <c r="K3513" s="3">
        <v>44735</v>
      </c>
      <c r="L3513" t="s">
        <v>865</v>
      </c>
      <c r="M3513" s="8" t="str">
        <f>IFERROR(IF(I3513="Booked",VLOOKUP(K3513,'FIN CAL LOOKUP'!$A:$J,7,1),IF(I3513="Complete",VLOOKUP(J3513,'FIN CAL LOOKUP'!$A:$J,7,1),VLOOKUP(D3513,'FIN CAL LOOKUP'!$A:$J,7,1))),"Not Applicable")</f>
        <v>JUL, FY23</v>
      </c>
      <c r="N3513" s="8" t="str">
        <f>IFERROR(IF(I3513="Booked",VLOOKUP(K3513,'FIN CAL LOOKUP'!$A:$J,10,1),IF(I3513="Complete",VLOOKUP(J3513,'FIN CAL LOOKUP'!$A:$J,10,1),VLOOKUP(D3513,'FIN CAL LOOKUP'!$A:$J,10,1))),"Not Applicable")</f>
        <v>Q1, FY23</v>
      </c>
    </row>
    <row r="3514" spans="1:14" x14ac:dyDescent="0.25">
      <c r="A3514" t="s">
        <v>12</v>
      </c>
      <c r="B3514" t="s">
        <v>13</v>
      </c>
      <c r="C3514" t="s">
        <v>16</v>
      </c>
      <c r="D3514" s="3">
        <v>44242</v>
      </c>
      <c r="E3514" t="s">
        <v>862</v>
      </c>
      <c r="F3514" t="s">
        <v>863</v>
      </c>
      <c r="G3514" t="s">
        <v>864</v>
      </c>
      <c r="H3514" t="s">
        <v>10</v>
      </c>
      <c r="I3514" t="s">
        <v>17</v>
      </c>
      <c r="J3514" s="3">
        <v>44449</v>
      </c>
      <c r="K3514" s="3">
        <v>44417</v>
      </c>
      <c r="M3514" s="8" t="str">
        <f>IFERROR(IF(I3514="Booked",VLOOKUP(K3514,'FIN CAL LOOKUP'!$A:$J,7,1),IF(I3514="Complete",VLOOKUP(J3514,'FIN CAL LOOKUP'!$A:$J,7,1),VLOOKUP(D3514,'FIN CAL LOOKUP'!$A:$J,7,1))),"Not Applicable")</f>
        <v>SEP, FY22</v>
      </c>
      <c r="N3514" s="8" t="str">
        <f>IFERROR(IF(I3514="Booked",VLOOKUP(K3514,'FIN CAL LOOKUP'!$A:$J,10,1),IF(I3514="Complete",VLOOKUP(J3514,'FIN CAL LOOKUP'!$A:$J,10,1),VLOOKUP(D3514,'FIN CAL LOOKUP'!$A:$J,10,1))),"Not Applicable")</f>
        <v>Q1, FY22</v>
      </c>
    </row>
    <row r="3515" spans="1:14" x14ac:dyDescent="0.25">
      <c r="A3515" t="s">
        <v>12</v>
      </c>
      <c r="B3515" t="s">
        <v>13</v>
      </c>
      <c r="C3515" t="s">
        <v>16</v>
      </c>
      <c r="D3515" s="3">
        <v>44242</v>
      </c>
      <c r="E3515" t="s">
        <v>862</v>
      </c>
      <c r="F3515" t="s">
        <v>863</v>
      </c>
      <c r="G3515" t="s">
        <v>864</v>
      </c>
      <c r="H3515" t="s">
        <v>11</v>
      </c>
      <c r="I3515" t="s">
        <v>17</v>
      </c>
      <c r="J3515" s="3">
        <v>44243</v>
      </c>
      <c r="K3515" s="3">
        <v>44224</v>
      </c>
      <c r="M3515" s="8" t="str">
        <f>IFERROR(IF(I3515="Booked",VLOOKUP(K3515,'FIN CAL LOOKUP'!$A:$J,7,1),IF(I3515="Complete",VLOOKUP(J3515,'FIN CAL LOOKUP'!$A:$J,7,1),VLOOKUP(D3515,'FIN CAL LOOKUP'!$A:$J,7,1))),"Not Applicable")</f>
        <v>FEB, FY21</v>
      </c>
      <c r="N3515" s="8" t="str">
        <f>IFERROR(IF(I3515="Booked",VLOOKUP(K3515,'FIN CAL LOOKUP'!$A:$J,10,1),IF(I3515="Complete",VLOOKUP(J3515,'FIN CAL LOOKUP'!$A:$J,10,1),VLOOKUP(D3515,'FIN CAL LOOKUP'!$A:$J,10,1))),"Not Applicable")</f>
        <v>Q3, FY21</v>
      </c>
    </row>
    <row r="3516" spans="1:14" x14ac:dyDescent="0.25">
      <c r="A3516" t="s">
        <v>30</v>
      </c>
      <c r="B3516" t="s">
        <v>189</v>
      </c>
      <c r="C3516" t="s">
        <v>32</v>
      </c>
      <c r="D3516" s="3">
        <v>44235</v>
      </c>
      <c r="E3516" t="s">
        <v>866</v>
      </c>
      <c r="F3516" t="s">
        <v>867</v>
      </c>
      <c r="G3516" t="s">
        <v>868</v>
      </c>
      <c r="H3516" t="s">
        <v>4</v>
      </c>
      <c r="I3516" t="s">
        <v>17</v>
      </c>
      <c r="J3516" s="3">
        <v>44825</v>
      </c>
      <c r="K3516" s="3">
        <v>44824</v>
      </c>
      <c r="M3516" s="8" t="str">
        <f>IFERROR(IF(I3516="Booked",VLOOKUP(K3516,'FIN CAL LOOKUP'!$A:$J,7,1),IF(I3516="Complete",VLOOKUP(J3516,'FIN CAL LOOKUP'!$A:$J,7,1),VLOOKUP(D3516,'FIN CAL LOOKUP'!$A:$J,7,1))),"Not Applicable")</f>
        <v>SEP, FY23</v>
      </c>
      <c r="N3516" s="8" t="str">
        <f>IFERROR(IF(I3516="Booked",VLOOKUP(K3516,'FIN CAL LOOKUP'!$A:$J,10,1),IF(I3516="Complete",VLOOKUP(J3516,'FIN CAL LOOKUP'!$A:$J,10,1),VLOOKUP(D3516,'FIN CAL LOOKUP'!$A:$J,10,1))),"Not Applicable")</f>
        <v>Q1, FY23</v>
      </c>
    </row>
    <row r="3517" spans="1:14" x14ac:dyDescent="0.25">
      <c r="A3517" t="s">
        <v>30</v>
      </c>
      <c r="B3517" t="s">
        <v>189</v>
      </c>
      <c r="C3517" t="s">
        <v>32</v>
      </c>
      <c r="D3517" s="3">
        <v>44235</v>
      </c>
      <c r="E3517" t="s">
        <v>866</v>
      </c>
      <c r="F3517" t="s">
        <v>867</v>
      </c>
      <c r="G3517" t="s">
        <v>868</v>
      </c>
      <c r="H3517" t="s">
        <v>7</v>
      </c>
      <c r="I3517" t="s">
        <v>17</v>
      </c>
      <c r="J3517" s="3">
        <v>44825</v>
      </c>
      <c r="K3517" s="3">
        <v>44824</v>
      </c>
      <c r="M3517" s="8" t="str">
        <f>IFERROR(IF(I3517="Booked",VLOOKUP(K3517,'FIN CAL LOOKUP'!$A:$J,7,1),IF(I3517="Complete",VLOOKUP(J3517,'FIN CAL LOOKUP'!$A:$J,7,1),VLOOKUP(D3517,'FIN CAL LOOKUP'!$A:$J,7,1))),"Not Applicable")</f>
        <v>SEP, FY23</v>
      </c>
      <c r="N3517" s="8" t="str">
        <f>IFERROR(IF(I3517="Booked",VLOOKUP(K3517,'FIN CAL LOOKUP'!$A:$J,10,1),IF(I3517="Complete",VLOOKUP(J3517,'FIN CAL LOOKUP'!$A:$J,10,1),VLOOKUP(D3517,'FIN CAL LOOKUP'!$A:$J,10,1))),"Not Applicable")</f>
        <v>Q1, FY23</v>
      </c>
    </row>
    <row r="3518" spans="1:14" x14ac:dyDescent="0.25">
      <c r="A3518" t="s">
        <v>30</v>
      </c>
      <c r="B3518" t="s">
        <v>189</v>
      </c>
      <c r="C3518" t="s">
        <v>32</v>
      </c>
      <c r="D3518" s="3">
        <v>44235</v>
      </c>
      <c r="E3518" t="s">
        <v>866</v>
      </c>
      <c r="F3518" t="s">
        <v>867</v>
      </c>
      <c r="G3518" t="s">
        <v>868</v>
      </c>
      <c r="H3518" t="s">
        <v>1366</v>
      </c>
      <c r="I3518" t="s">
        <v>17</v>
      </c>
      <c r="J3518" s="3">
        <v>45408</v>
      </c>
      <c r="K3518" s="3">
        <v>45351</v>
      </c>
      <c r="M3518" s="8" t="str">
        <f>IFERROR(IF(I3518="Booked",VLOOKUP(K3518,'FIN CAL LOOKUP'!$A:$J,7,1),IF(I3518="Complete",VLOOKUP(J3518,'FIN CAL LOOKUP'!$A:$J,7,1),VLOOKUP(D3518,'FIN CAL LOOKUP'!$A:$J,7,1))),"Not Applicable")</f>
        <v>MAY, FY24</v>
      </c>
      <c r="N3518" s="8" t="str">
        <f>IFERROR(IF(I3518="Booked",VLOOKUP(K3518,'FIN CAL LOOKUP'!$A:$J,10,1),IF(I3518="Complete",VLOOKUP(J3518,'FIN CAL LOOKUP'!$A:$J,10,1),VLOOKUP(D3518,'FIN CAL LOOKUP'!$A:$J,10,1))),"Not Applicable")</f>
        <v>Q4, FY24</v>
      </c>
    </row>
    <row r="3519" spans="1:14" x14ac:dyDescent="0.25">
      <c r="A3519" t="s">
        <v>30</v>
      </c>
      <c r="B3519" t="s">
        <v>189</v>
      </c>
      <c r="C3519" t="s">
        <v>32</v>
      </c>
      <c r="D3519" s="3">
        <v>44235</v>
      </c>
      <c r="E3519" t="s">
        <v>866</v>
      </c>
      <c r="F3519" t="s">
        <v>867</v>
      </c>
      <c r="G3519" t="s">
        <v>868</v>
      </c>
      <c r="H3519" t="s">
        <v>1366</v>
      </c>
      <c r="I3519" t="s">
        <v>17</v>
      </c>
      <c r="J3519" s="3">
        <v>45755</v>
      </c>
      <c r="K3519" s="3">
        <v>45729</v>
      </c>
      <c r="M3519" s="8" t="str">
        <f>IFERROR(IF(I3519="Booked",VLOOKUP(K3519,'FIN CAL LOOKUP'!$A:$J,7,1),IF(I3519="Complete",VLOOKUP(J3519,'FIN CAL LOOKUP'!$A:$J,7,1),VLOOKUP(D3519,'FIN CAL LOOKUP'!$A:$J,7,1))),"Not Applicable")</f>
        <v>APR, FY25</v>
      </c>
      <c r="N3519" s="8" t="str">
        <f>IFERROR(IF(I3519="Booked",VLOOKUP(K3519,'FIN CAL LOOKUP'!$A:$J,10,1),IF(I3519="Complete",VLOOKUP(J3519,'FIN CAL LOOKUP'!$A:$J,10,1),VLOOKUP(D3519,'FIN CAL LOOKUP'!$A:$J,10,1))),"Not Applicable")</f>
        <v>Q4, FY25</v>
      </c>
    </row>
    <row r="3520" spans="1:14" x14ac:dyDescent="0.25">
      <c r="A3520" t="s">
        <v>30</v>
      </c>
      <c r="B3520" t="s">
        <v>189</v>
      </c>
      <c r="C3520" t="s">
        <v>32</v>
      </c>
      <c r="D3520" s="3">
        <v>44235</v>
      </c>
      <c r="E3520" t="s">
        <v>866</v>
      </c>
      <c r="F3520" t="s">
        <v>867</v>
      </c>
      <c r="G3520" t="s">
        <v>868</v>
      </c>
      <c r="H3520" t="s">
        <v>1367</v>
      </c>
      <c r="I3520" t="s">
        <v>17</v>
      </c>
      <c r="J3520" s="3">
        <v>45408</v>
      </c>
      <c r="K3520" s="3">
        <v>45351</v>
      </c>
      <c r="M3520" s="8" t="str">
        <f>IFERROR(IF(I3520="Booked",VLOOKUP(K3520,'FIN CAL LOOKUP'!$A:$J,7,1),IF(I3520="Complete",VLOOKUP(J3520,'FIN CAL LOOKUP'!$A:$J,7,1),VLOOKUP(D3520,'FIN CAL LOOKUP'!$A:$J,7,1))),"Not Applicable")</f>
        <v>MAY, FY24</v>
      </c>
      <c r="N3520" s="8" t="str">
        <f>IFERROR(IF(I3520="Booked",VLOOKUP(K3520,'FIN CAL LOOKUP'!$A:$J,10,1),IF(I3520="Complete",VLOOKUP(J3520,'FIN CAL LOOKUP'!$A:$J,10,1),VLOOKUP(D3520,'FIN CAL LOOKUP'!$A:$J,10,1))),"Not Applicable")</f>
        <v>Q4, FY24</v>
      </c>
    </row>
    <row r="3521" spans="1:14" x14ac:dyDescent="0.25">
      <c r="A3521" t="s">
        <v>30</v>
      </c>
      <c r="B3521" t="s">
        <v>189</v>
      </c>
      <c r="C3521" t="s">
        <v>32</v>
      </c>
      <c r="D3521" s="3">
        <v>44235</v>
      </c>
      <c r="E3521" t="s">
        <v>866</v>
      </c>
      <c r="F3521" t="s">
        <v>867</v>
      </c>
      <c r="G3521" t="s">
        <v>868</v>
      </c>
      <c r="H3521" t="s">
        <v>1367</v>
      </c>
      <c r="I3521" t="s">
        <v>17</v>
      </c>
      <c r="J3521" s="3">
        <v>45755</v>
      </c>
      <c r="K3521" s="3">
        <v>45729</v>
      </c>
      <c r="M3521" s="8" t="str">
        <f>IFERROR(IF(I3521="Booked",VLOOKUP(K3521,'FIN CAL LOOKUP'!$A:$J,7,1),IF(I3521="Complete",VLOOKUP(J3521,'FIN CAL LOOKUP'!$A:$J,7,1),VLOOKUP(D3521,'FIN CAL LOOKUP'!$A:$J,7,1))),"Not Applicable")</f>
        <v>APR, FY25</v>
      </c>
      <c r="N3521" s="8" t="str">
        <f>IFERROR(IF(I3521="Booked",VLOOKUP(K3521,'FIN CAL LOOKUP'!$A:$J,10,1),IF(I3521="Complete",VLOOKUP(J3521,'FIN CAL LOOKUP'!$A:$J,10,1),VLOOKUP(D3521,'FIN CAL LOOKUP'!$A:$J,10,1))),"Not Applicable")</f>
        <v>Q4, FY25</v>
      </c>
    </row>
    <row r="3522" spans="1:14" x14ac:dyDescent="0.25">
      <c r="A3522" t="s">
        <v>30</v>
      </c>
      <c r="B3522" t="s">
        <v>189</v>
      </c>
      <c r="C3522" t="s">
        <v>32</v>
      </c>
      <c r="D3522" s="3">
        <v>44235</v>
      </c>
      <c r="E3522" t="s">
        <v>866</v>
      </c>
      <c r="F3522" t="s">
        <v>867</v>
      </c>
      <c r="G3522" t="s">
        <v>868</v>
      </c>
      <c r="H3522" t="s">
        <v>1368</v>
      </c>
      <c r="I3522" t="s">
        <v>17</v>
      </c>
      <c r="J3522" s="3">
        <v>45408</v>
      </c>
      <c r="K3522" s="3">
        <v>45351</v>
      </c>
      <c r="M3522" s="8" t="str">
        <f>IFERROR(IF(I3522="Booked",VLOOKUP(K3522,'FIN CAL LOOKUP'!$A:$J,7,1),IF(I3522="Complete",VLOOKUP(J3522,'FIN CAL LOOKUP'!$A:$J,7,1),VLOOKUP(D3522,'FIN CAL LOOKUP'!$A:$J,7,1))),"Not Applicable")</f>
        <v>MAY, FY24</v>
      </c>
      <c r="N3522" s="8" t="str">
        <f>IFERROR(IF(I3522="Booked",VLOOKUP(K3522,'FIN CAL LOOKUP'!$A:$J,10,1),IF(I3522="Complete",VLOOKUP(J3522,'FIN CAL LOOKUP'!$A:$J,10,1),VLOOKUP(D3522,'FIN CAL LOOKUP'!$A:$J,10,1))),"Not Applicable")</f>
        <v>Q4, FY24</v>
      </c>
    </row>
    <row r="3523" spans="1:14" x14ac:dyDescent="0.25">
      <c r="A3523" t="s">
        <v>30</v>
      </c>
      <c r="B3523" t="s">
        <v>189</v>
      </c>
      <c r="C3523" t="s">
        <v>32</v>
      </c>
      <c r="D3523" s="3">
        <v>44235</v>
      </c>
      <c r="E3523" t="s">
        <v>866</v>
      </c>
      <c r="F3523" t="s">
        <v>867</v>
      </c>
      <c r="G3523" t="s">
        <v>868</v>
      </c>
      <c r="H3523" t="s">
        <v>1368</v>
      </c>
      <c r="I3523" t="s">
        <v>17</v>
      </c>
      <c r="J3523" s="3">
        <v>45755</v>
      </c>
      <c r="K3523" s="3">
        <v>45729</v>
      </c>
      <c r="M3523" s="8" t="str">
        <f>IFERROR(IF(I3523="Booked",VLOOKUP(K3523,'FIN CAL LOOKUP'!$A:$J,7,1),IF(I3523="Complete",VLOOKUP(J3523,'FIN CAL LOOKUP'!$A:$J,7,1),VLOOKUP(D3523,'FIN CAL LOOKUP'!$A:$J,7,1))),"Not Applicable")</f>
        <v>APR, FY25</v>
      </c>
      <c r="N3523" s="8" t="str">
        <f>IFERROR(IF(I3523="Booked",VLOOKUP(K3523,'FIN CAL LOOKUP'!$A:$J,10,1),IF(I3523="Complete",VLOOKUP(J3523,'FIN CAL LOOKUP'!$A:$J,10,1),VLOOKUP(D3523,'FIN CAL LOOKUP'!$A:$J,10,1))),"Not Applicable")</f>
        <v>Q4, FY25</v>
      </c>
    </row>
    <row r="3524" spans="1:14" x14ac:dyDescent="0.25">
      <c r="A3524" t="s">
        <v>30</v>
      </c>
      <c r="B3524" t="s">
        <v>189</v>
      </c>
      <c r="C3524" t="s">
        <v>32</v>
      </c>
      <c r="D3524" s="3">
        <v>44235</v>
      </c>
      <c r="E3524" t="s">
        <v>866</v>
      </c>
      <c r="F3524" t="s">
        <v>867</v>
      </c>
      <c r="G3524" t="s">
        <v>868</v>
      </c>
      <c r="H3524" t="s">
        <v>1369</v>
      </c>
      <c r="I3524" t="s">
        <v>17</v>
      </c>
      <c r="J3524" s="3">
        <v>45408</v>
      </c>
      <c r="K3524" s="3">
        <v>45351</v>
      </c>
      <c r="M3524" s="8" t="str">
        <f>IFERROR(IF(I3524="Booked",VLOOKUP(K3524,'FIN CAL LOOKUP'!$A:$J,7,1),IF(I3524="Complete",VLOOKUP(J3524,'FIN CAL LOOKUP'!$A:$J,7,1),VLOOKUP(D3524,'FIN CAL LOOKUP'!$A:$J,7,1))),"Not Applicable")</f>
        <v>MAY, FY24</v>
      </c>
      <c r="N3524" s="8" t="str">
        <f>IFERROR(IF(I3524="Booked",VLOOKUP(K3524,'FIN CAL LOOKUP'!$A:$J,10,1),IF(I3524="Complete",VLOOKUP(J3524,'FIN CAL LOOKUP'!$A:$J,10,1),VLOOKUP(D3524,'FIN CAL LOOKUP'!$A:$J,10,1))),"Not Applicable")</f>
        <v>Q4, FY24</v>
      </c>
    </row>
    <row r="3525" spans="1:14" x14ac:dyDescent="0.25">
      <c r="A3525" t="s">
        <v>30</v>
      </c>
      <c r="B3525" t="s">
        <v>189</v>
      </c>
      <c r="C3525" t="s">
        <v>32</v>
      </c>
      <c r="D3525" s="3">
        <v>44235</v>
      </c>
      <c r="E3525" t="s">
        <v>866</v>
      </c>
      <c r="F3525" t="s">
        <v>867</v>
      </c>
      <c r="G3525" t="s">
        <v>868</v>
      </c>
      <c r="H3525" t="s">
        <v>1369</v>
      </c>
      <c r="I3525" t="s">
        <v>17</v>
      </c>
      <c r="J3525" s="3">
        <v>45755</v>
      </c>
      <c r="K3525" s="3">
        <v>45729</v>
      </c>
      <c r="M3525" s="8" t="str">
        <f>IFERROR(IF(I3525="Booked",VLOOKUP(K3525,'FIN CAL LOOKUP'!$A:$J,7,1),IF(I3525="Complete",VLOOKUP(J3525,'FIN CAL LOOKUP'!$A:$J,7,1),VLOOKUP(D3525,'FIN CAL LOOKUP'!$A:$J,7,1))),"Not Applicable")</f>
        <v>APR, FY25</v>
      </c>
      <c r="N3525" s="8" t="str">
        <f>IFERROR(IF(I3525="Booked",VLOOKUP(K3525,'FIN CAL LOOKUP'!$A:$J,10,1),IF(I3525="Complete",VLOOKUP(J3525,'FIN CAL LOOKUP'!$A:$J,10,1),VLOOKUP(D3525,'FIN CAL LOOKUP'!$A:$J,10,1))),"Not Applicable")</f>
        <v>Q4, FY25</v>
      </c>
    </row>
    <row r="3526" spans="1:14" x14ac:dyDescent="0.25">
      <c r="A3526" t="s">
        <v>30</v>
      </c>
      <c r="B3526" t="s">
        <v>189</v>
      </c>
      <c r="C3526" t="s">
        <v>32</v>
      </c>
      <c r="D3526" s="3">
        <v>44235</v>
      </c>
      <c r="E3526" t="s">
        <v>866</v>
      </c>
      <c r="F3526" t="s">
        <v>867</v>
      </c>
      <c r="G3526" t="s">
        <v>868</v>
      </c>
      <c r="H3526" t="s">
        <v>1370</v>
      </c>
      <c r="I3526" t="s">
        <v>17</v>
      </c>
      <c r="J3526" s="3">
        <v>45408</v>
      </c>
      <c r="K3526" s="3">
        <v>45351</v>
      </c>
      <c r="M3526" s="8" t="str">
        <f>IFERROR(IF(I3526="Booked",VLOOKUP(K3526,'FIN CAL LOOKUP'!$A:$J,7,1),IF(I3526="Complete",VLOOKUP(J3526,'FIN CAL LOOKUP'!$A:$J,7,1),VLOOKUP(D3526,'FIN CAL LOOKUP'!$A:$J,7,1))),"Not Applicable")</f>
        <v>MAY, FY24</v>
      </c>
      <c r="N3526" s="8" t="str">
        <f>IFERROR(IF(I3526="Booked",VLOOKUP(K3526,'FIN CAL LOOKUP'!$A:$J,10,1),IF(I3526="Complete",VLOOKUP(J3526,'FIN CAL LOOKUP'!$A:$J,10,1),VLOOKUP(D3526,'FIN CAL LOOKUP'!$A:$J,10,1))),"Not Applicable")</f>
        <v>Q4, FY24</v>
      </c>
    </row>
    <row r="3527" spans="1:14" x14ac:dyDescent="0.25">
      <c r="A3527" t="s">
        <v>30</v>
      </c>
      <c r="B3527" t="s">
        <v>189</v>
      </c>
      <c r="C3527" t="s">
        <v>32</v>
      </c>
      <c r="D3527" s="3">
        <v>44235</v>
      </c>
      <c r="E3527" t="s">
        <v>866</v>
      </c>
      <c r="F3527" t="s">
        <v>867</v>
      </c>
      <c r="G3527" t="s">
        <v>868</v>
      </c>
      <c r="H3527" t="s">
        <v>1370</v>
      </c>
      <c r="I3527" t="s">
        <v>17</v>
      </c>
      <c r="J3527" s="3">
        <v>45755</v>
      </c>
      <c r="K3527" s="3">
        <v>45729</v>
      </c>
      <c r="M3527" s="8" t="str">
        <f>IFERROR(IF(I3527="Booked",VLOOKUP(K3527,'FIN CAL LOOKUP'!$A:$J,7,1),IF(I3527="Complete",VLOOKUP(J3527,'FIN CAL LOOKUP'!$A:$J,7,1),VLOOKUP(D3527,'FIN CAL LOOKUP'!$A:$J,7,1))),"Not Applicable")</f>
        <v>APR, FY25</v>
      </c>
      <c r="N3527" s="8" t="str">
        <f>IFERROR(IF(I3527="Booked",VLOOKUP(K3527,'FIN CAL LOOKUP'!$A:$J,10,1),IF(I3527="Complete",VLOOKUP(J3527,'FIN CAL LOOKUP'!$A:$J,10,1),VLOOKUP(D3527,'FIN CAL LOOKUP'!$A:$J,10,1))),"Not Applicable")</f>
        <v>Q4, FY25</v>
      </c>
    </row>
    <row r="3528" spans="1:14" x14ac:dyDescent="0.25">
      <c r="A3528" t="s">
        <v>30</v>
      </c>
      <c r="B3528" t="s">
        <v>189</v>
      </c>
      <c r="C3528" t="s">
        <v>32</v>
      </c>
      <c r="D3528" s="3">
        <v>44235</v>
      </c>
      <c r="E3528" t="s">
        <v>866</v>
      </c>
      <c r="F3528" t="s">
        <v>867</v>
      </c>
      <c r="G3528" t="s">
        <v>868</v>
      </c>
      <c r="H3528" t="s">
        <v>8</v>
      </c>
      <c r="I3528" t="s">
        <v>17</v>
      </c>
      <c r="J3528" s="3">
        <v>44642</v>
      </c>
      <c r="K3528" s="3">
        <v>44635</v>
      </c>
      <c r="M3528" s="8" t="str">
        <f>IFERROR(IF(I3528="Booked",VLOOKUP(K3528,'FIN CAL LOOKUP'!$A:$J,7,1),IF(I3528="Complete",VLOOKUP(J3528,'FIN CAL LOOKUP'!$A:$J,7,1),VLOOKUP(D3528,'FIN CAL LOOKUP'!$A:$J,7,1))),"Not Applicable")</f>
        <v>MAR, FY22</v>
      </c>
      <c r="N3528" s="8" t="str">
        <f>IFERROR(IF(I3528="Booked",VLOOKUP(K3528,'FIN CAL LOOKUP'!$A:$J,10,1),IF(I3528="Complete",VLOOKUP(J3528,'FIN CAL LOOKUP'!$A:$J,10,1),VLOOKUP(D3528,'FIN CAL LOOKUP'!$A:$J,10,1))),"Not Applicable")</f>
        <v>Q3, FY22</v>
      </c>
    </row>
    <row r="3529" spans="1:14" x14ac:dyDescent="0.25">
      <c r="A3529" t="s">
        <v>30</v>
      </c>
      <c r="B3529" t="s">
        <v>189</v>
      </c>
      <c r="C3529" t="s">
        <v>32</v>
      </c>
      <c r="D3529" s="3">
        <v>44235</v>
      </c>
      <c r="E3529" t="s">
        <v>866</v>
      </c>
      <c r="F3529" t="s">
        <v>867</v>
      </c>
      <c r="G3529" t="s">
        <v>868</v>
      </c>
      <c r="H3529" t="s">
        <v>9</v>
      </c>
      <c r="I3529" t="s">
        <v>17</v>
      </c>
      <c r="J3529" s="3">
        <v>44784</v>
      </c>
      <c r="K3529" s="3">
        <v>44735</v>
      </c>
      <c r="M3529" s="8" t="str">
        <f>IFERROR(IF(I3529="Booked",VLOOKUP(K3529,'FIN CAL LOOKUP'!$A:$J,7,1),IF(I3529="Complete",VLOOKUP(J3529,'FIN CAL LOOKUP'!$A:$J,7,1),VLOOKUP(D3529,'FIN CAL LOOKUP'!$A:$J,7,1))),"Not Applicable")</f>
        <v>AUG, FY23</v>
      </c>
      <c r="N3529" s="8" t="str">
        <f>IFERROR(IF(I3529="Booked",VLOOKUP(K3529,'FIN CAL LOOKUP'!$A:$J,10,1),IF(I3529="Complete",VLOOKUP(J3529,'FIN CAL LOOKUP'!$A:$J,10,1),VLOOKUP(D3529,'FIN CAL LOOKUP'!$A:$J,10,1))),"Not Applicable")</f>
        <v>Q1, FY23</v>
      </c>
    </row>
    <row r="3530" spans="1:14" x14ac:dyDescent="0.25">
      <c r="A3530" t="s">
        <v>30</v>
      </c>
      <c r="B3530" t="s">
        <v>189</v>
      </c>
      <c r="C3530" t="s">
        <v>32</v>
      </c>
      <c r="D3530" s="3">
        <v>44235</v>
      </c>
      <c r="E3530" t="s">
        <v>866</v>
      </c>
      <c r="F3530" t="s">
        <v>867</v>
      </c>
      <c r="G3530" t="s">
        <v>868</v>
      </c>
      <c r="H3530" t="s">
        <v>10</v>
      </c>
      <c r="I3530" t="s">
        <v>17</v>
      </c>
      <c r="J3530" s="3">
        <v>44448</v>
      </c>
      <c r="K3530" s="3">
        <v>44417</v>
      </c>
      <c r="M3530" s="8" t="str">
        <f>IFERROR(IF(I3530="Booked",VLOOKUP(K3530,'FIN CAL LOOKUP'!$A:$J,7,1),IF(I3530="Complete",VLOOKUP(J3530,'FIN CAL LOOKUP'!$A:$J,7,1),VLOOKUP(D3530,'FIN CAL LOOKUP'!$A:$J,7,1))),"Not Applicable")</f>
        <v>SEP, FY22</v>
      </c>
      <c r="N3530" s="8" t="str">
        <f>IFERROR(IF(I3530="Booked",VLOOKUP(K3530,'FIN CAL LOOKUP'!$A:$J,10,1),IF(I3530="Complete",VLOOKUP(J3530,'FIN CAL LOOKUP'!$A:$J,10,1),VLOOKUP(D3530,'FIN CAL LOOKUP'!$A:$J,10,1))),"Not Applicable")</f>
        <v>Q1, FY22</v>
      </c>
    </row>
    <row r="3531" spans="1:14" x14ac:dyDescent="0.25">
      <c r="A3531" t="s">
        <v>30</v>
      </c>
      <c r="B3531" t="s">
        <v>189</v>
      </c>
      <c r="C3531" t="s">
        <v>32</v>
      </c>
      <c r="D3531" s="3">
        <v>44235</v>
      </c>
      <c r="E3531" t="s">
        <v>866</v>
      </c>
      <c r="F3531" t="s">
        <v>867</v>
      </c>
      <c r="G3531" t="s">
        <v>868</v>
      </c>
      <c r="H3531" t="s">
        <v>10</v>
      </c>
      <c r="I3531" t="s">
        <v>17</v>
      </c>
      <c r="J3531" s="3">
        <v>44852</v>
      </c>
      <c r="K3531" s="3">
        <v>44852</v>
      </c>
      <c r="M3531" s="8" t="str">
        <f>IFERROR(IF(I3531="Booked",VLOOKUP(K3531,'FIN CAL LOOKUP'!$A:$J,7,1),IF(I3531="Complete",VLOOKUP(J3531,'FIN CAL LOOKUP'!$A:$J,7,1),VLOOKUP(D3531,'FIN CAL LOOKUP'!$A:$J,7,1))),"Not Applicable")</f>
        <v>OCT, FY23</v>
      </c>
      <c r="N3531" s="8" t="str">
        <f>IFERROR(IF(I3531="Booked",VLOOKUP(K3531,'FIN CAL LOOKUP'!$A:$J,10,1),IF(I3531="Complete",VLOOKUP(J3531,'FIN CAL LOOKUP'!$A:$J,10,1),VLOOKUP(D3531,'FIN CAL LOOKUP'!$A:$J,10,1))),"Not Applicable")</f>
        <v>Q2, FY23</v>
      </c>
    </row>
    <row r="3532" spans="1:14" x14ac:dyDescent="0.25">
      <c r="A3532" t="s">
        <v>30</v>
      </c>
      <c r="B3532" t="s">
        <v>189</v>
      </c>
      <c r="C3532" t="s">
        <v>32</v>
      </c>
      <c r="D3532" s="3">
        <v>44235</v>
      </c>
      <c r="E3532" t="s">
        <v>866</v>
      </c>
      <c r="F3532" t="s">
        <v>867</v>
      </c>
      <c r="G3532" t="s">
        <v>868</v>
      </c>
      <c r="H3532" t="s">
        <v>11</v>
      </c>
      <c r="I3532" t="s">
        <v>17</v>
      </c>
      <c r="J3532" s="3">
        <v>44235</v>
      </c>
      <c r="K3532" s="3">
        <v>44184</v>
      </c>
      <c r="M3532" s="8" t="str">
        <f>IFERROR(IF(I3532="Booked",VLOOKUP(K3532,'FIN CAL LOOKUP'!$A:$J,7,1),IF(I3532="Complete",VLOOKUP(J3532,'FIN CAL LOOKUP'!$A:$J,7,1),VLOOKUP(D3532,'FIN CAL LOOKUP'!$A:$J,7,1))),"Not Applicable")</f>
        <v>FEB, FY21</v>
      </c>
      <c r="N3532" s="8" t="str">
        <f>IFERROR(IF(I3532="Booked",VLOOKUP(K3532,'FIN CAL LOOKUP'!$A:$J,10,1),IF(I3532="Complete",VLOOKUP(J3532,'FIN CAL LOOKUP'!$A:$J,10,1),VLOOKUP(D3532,'FIN CAL LOOKUP'!$A:$J,10,1))),"Not Applicable")</f>
        <v>Q3, FY21</v>
      </c>
    </row>
    <row r="3533" spans="1:14" x14ac:dyDescent="0.25">
      <c r="A3533" t="s">
        <v>12</v>
      </c>
      <c r="B3533" t="s">
        <v>51</v>
      </c>
      <c r="C3533" t="s">
        <v>52</v>
      </c>
      <c r="D3533" s="3">
        <v>44235</v>
      </c>
      <c r="E3533" t="s">
        <v>443</v>
      </c>
      <c r="F3533" t="s">
        <v>869</v>
      </c>
      <c r="G3533" t="s">
        <v>870</v>
      </c>
      <c r="H3533" t="s">
        <v>4</v>
      </c>
      <c r="I3533" t="s">
        <v>17</v>
      </c>
      <c r="J3533" s="3">
        <v>44824</v>
      </c>
      <c r="K3533" s="3">
        <v>44824</v>
      </c>
      <c r="M3533" s="8" t="str">
        <f>IFERROR(IF(I3533="Booked",VLOOKUP(K3533,'FIN CAL LOOKUP'!$A:$J,7,1),IF(I3533="Complete",VLOOKUP(J3533,'FIN CAL LOOKUP'!$A:$J,7,1),VLOOKUP(D3533,'FIN CAL LOOKUP'!$A:$J,7,1))),"Not Applicable")</f>
        <v>SEP, FY23</v>
      </c>
      <c r="N3533" s="8" t="str">
        <f>IFERROR(IF(I3533="Booked",VLOOKUP(K3533,'FIN CAL LOOKUP'!$A:$J,10,1),IF(I3533="Complete",VLOOKUP(J3533,'FIN CAL LOOKUP'!$A:$J,10,1),VLOOKUP(D3533,'FIN CAL LOOKUP'!$A:$J,10,1))),"Not Applicable")</f>
        <v>Q1, FY23</v>
      </c>
    </row>
    <row r="3534" spans="1:14" x14ac:dyDescent="0.25">
      <c r="A3534" t="s">
        <v>12</v>
      </c>
      <c r="B3534" t="s">
        <v>51</v>
      </c>
      <c r="C3534" t="s">
        <v>52</v>
      </c>
      <c r="D3534" s="3">
        <v>44235</v>
      </c>
      <c r="E3534" t="s">
        <v>443</v>
      </c>
      <c r="F3534" t="s">
        <v>869</v>
      </c>
      <c r="G3534" t="s">
        <v>870</v>
      </c>
      <c r="H3534" t="s">
        <v>7</v>
      </c>
      <c r="I3534" t="s">
        <v>17</v>
      </c>
      <c r="J3534" s="3">
        <v>44824</v>
      </c>
      <c r="K3534" s="3">
        <v>44824</v>
      </c>
      <c r="M3534" s="8" t="str">
        <f>IFERROR(IF(I3534="Booked",VLOOKUP(K3534,'FIN CAL LOOKUP'!$A:$J,7,1),IF(I3534="Complete",VLOOKUP(J3534,'FIN CAL LOOKUP'!$A:$J,7,1),VLOOKUP(D3534,'FIN CAL LOOKUP'!$A:$J,7,1))),"Not Applicable")</f>
        <v>SEP, FY23</v>
      </c>
      <c r="N3534" s="8" t="str">
        <f>IFERROR(IF(I3534="Booked",VLOOKUP(K3534,'FIN CAL LOOKUP'!$A:$J,10,1),IF(I3534="Complete",VLOOKUP(J3534,'FIN CAL LOOKUP'!$A:$J,10,1),VLOOKUP(D3534,'FIN CAL LOOKUP'!$A:$J,10,1))),"Not Applicable")</f>
        <v>Q1, FY23</v>
      </c>
    </row>
    <row r="3535" spans="1:14" x14ac:dyDescent="0.25">
      <c r="A3535" t="s">
        <v>12</v>
      </c>
      <c r="B3535" t="s">
        <v>51</v>
      </c>
      <c r="C3535" t="s">
        <v>52</v>
      </c>
      <c r="D3535" s="3">
        <v>44235</v>
      </c>
      <c r="E3535" t="s">
        <v>443</v>
      </c>
      <c r="F3535" t="s">
        <v>869</v>
      </c>
      <c r="G3535" t="s">
        <v>870</v>
      </c>
      <c r="H3535" t="s">
        <v>1366</v>
      </c>
      <c r="I3535" t="s">
        <v>5</v>
      </c>
      <c r="J3535" s="3"/>
      <c r="K3535" s="3">
        <v>45734</v>
      </c>
      <c r="M3535" s="8" t="str">
        <f>IFERROR(IF(I3535="Booked",VLOOKUP(K3535,'FIN CAL LOOKUP'!$A:$J,7,1),IF(I3535="Complete",VLOOKUP(J3535,'FIN CAL LOOKUP'!$A:$J,7,1),VLOOKUP(D3535,'FIN CAL LOOKUP'!$A:$J,7,1))),"Not Applicable")</f>
        <v>MAR, FY25</v>
      </c>
      <c r="N3535" s="8" t="str">
        <f>IFERROR(IF(I3535="Booked",VLOOKUP(K3535,'FIN CAL LOOKUP'!$A:$J,10,1),IF(I3535="Complete",VLOOKUP(J3535,'FIN CAL LOOKUP'!$A:$J,10,1),VLOOKUP(D3535,'FIN CAL LOOKUP'!$A:$J,10,1))),"Not Applicable")</f>
        <v>Q3, FY25</v>
      </c>
    </row>
    <row r="3536" spans="1:14" x14ac:dyDescent="0.25">
      <c r="A3536" t="s">
        <v>12</v>
      </c>
      <c r="B3536" t="s">
        <v>51</v>
      </c>
      <c r="C3536" t="s">
        <v>52</v>
      </c>
      <c r="D3536" s="3">
        <v>44235</v>
      </c>
      <c r="E3536" t="s">
        <v>443</v>
      </c>
      <c r="F3536" t="s">
        <v>869</v>
      </c>
      <c r="G3536" t="s">
        <v>870</v>
      </c>
      <c r="H3536" t="s">
        <v>1366</v>
      </c>
      <c r="I3536" t="s">
        <v>17</v>
      </c>
      <c r="J3536" s="3">
        <v>45413</v>
      </c>
      <c r="K3536" s="3">
        <v>45351</v>
      </c>
      <c r="M3536" s="8" t="str">
        <f>IFERROR(IF(I3536="Booked",VLOOKUP(K3536,'FIN CAL LOOKUP'!$A:$J,7,1),IF(I3536="Complete",VLOOKUP(J3536,'FIN CAL LOOKUP'!$A:$J,7,1),VLOOKUP(D3536,'FIN CAL LOOKUP'!$A:$J,7,1))),"Not Applicable")</f>
        <v>MAY, FY24</v>
      </c>
      <c r="N3536" s="8" t="str">
        <f>IFERROR(IF(I3536="Booked",VLOOKUP(K3536,'FIN CAL LOOKUP'!$A:$J,10,1),IF(I3536="Complete",VLOOKUP(J3536,'FIN CAL LOOKUP'!$A:$J,10,1),VLOOKUP(D3536,'FIN CAL LOOKUP'!$A:$J,10,1))),"Not Applicable")</f>
        <v>Q4, FY24</v>
      </c>
    </row>
    <row r="3537" spans="1:14" x14ac:dyDescent="0.25">
      <c r="A3537" t="s">
        <v>12</v>
      </c>
      <c r="B3537" t="s">
        <v>51</v>
      </c>
      <c r="C3537" t="s">
        <v>52</v>
      </c>
      <c r="D3537" s="3">
        <v>44235</v>
      </c>
      <c r="E3537" t="s">
        <v>443</v>
      </c>
      <c r="F3537" t="s">
        <v>869</v>
      </c>
      <c r="G3537" t="s">
        <v>870</v>
      </c>
      <c r="H3537" t="s">
        <v>1367</v>
      </c>
      <c r="I3537" t="s">
        <v>5</v>
      </c>
      <c r="J3537" s="3"/>
      <c r="K3537" s="3">
        <v>45734</v>
      </c>
      <c r="M3537" s="8" t="str">
        <f>IFERROR(IF(I3537="Booked",VLOOKUP(K3537,'FIN CAL LOOKUP'!$A:$J,7,1),IF(I3537="Complete",VLOOKUP(J3537,'FIN CAL LOOKUP'!$A:$J,7,1),VLOOKUP(D3537,'FIN CAL LOOKUP'!$A:$J,7,1))),"Not Applicable")</f>
        <v>MAR, FY25</v>
      </c>
      <c r="N3537" s="8" t="str">
        <f>IFERROR(IF(I3537="Booked",VLOOKUP(K3537,'FIN CAL LOOKUP'!$A:$J,10,1),IF(I3537="Complete",VLOOKUP(J3537,'FIN CAL LOOKUP'!$A:$J,10,1),VLOOKUP(D3537,'FIN CAL LOOKUP'!$A:$J,10,1))),"Not Applicable")</f>
        <v>Q3, FY25</v>
      </c>
    </row>
    <row r="3538" spans="1:14" x14ac:dyDescent="0.25">
      <c r="A3538" t="s">
        <v>12</v>
      </c>
      <c r="B3538" t="s">
        <v>51</v>
      </c>
      <c r="C3538" t="s">
        <v>52</v>
      </c>
      <c r="D3538" s="3">
        <v>44235</v>
      </c>
      <c r="E3538" t="s">
        <v>443</v>
      </c>
      <c r="F3538" t="s">
        <v>869</v>
      </c>
      <c r="G3538" t="s">
        <v>870</v>
      </c>
      <c r="H3538" t="s">
        <v>1367</v>
      </c>
      <c r="I3538" t="s">
        <v>17</v>
      </c>
      <c r="J3538" s="3">
        <v>45413</v>
      </c>
      <c r="K3538" s="3">
        <v>45351</v>
      </c>
      <c r="M3538" s="8" t="str">
        <f>IFERROR(IF(I3538="Booked",VLOOKUP(K3538,'FIN CAL LOOKUP'!$A:$J,7,1),IF(I3538="Complete",VLOOKUP(J3538,'FIN CAL LOOKUP'!$A:$J,7,1),VLOOKUP(D3538,'FIN CAL LOOKUP'!$A:$J,7,1))),"Not Applicable")</f>
        <v>MAY, FY24</v>
      </c>
      <c r="N3538" s="8" t="str">
        <f>IFERROR(IF(I3538="Booked",VLOOKUP(K3538,'FIN CAL LOOKUP'!$A:$J,10,1),IF(I3538="Complete",VLOOKUP(J3538,'FIN CAL LOOKUP'!$A:$J,10,1),VLOOKUP(D3538,'FIN CAL LOOKUP'!$A:$J,10,1))),"Not Applicable")</f>
        <v>Q4, FY24</v>
      </c>
    </row>
    <row r="3539" spans="1:14" x14ac:dyDescent="0.25">
      <c r="A3539" t="s">
        <v>12</v>
      </c>
      <c r="B3539" t="s">
        <v>51</v>
      </c>
      <c r="C3539" t="s">
        <v>52</v>
      </c>
      <c r="D3539" s="3">
        <v>44235</v>
      </c>
      <c r="E3539" t="s">
        <v>443</v>
      </c>
      <c r="F3539" t="s">
        <v>869</v>
      </c>
      <c r="G3539" t="s">
        <v>870</v>
      </c>
      <c r="H3539" t="s">
        <v>1368</v>
      </c>
      <c r="I3539" t="s">
        <v>5</v>
      </c>
      <c r="J3539" s="3"/>
      <c r="K3539" s="3">
        <v>45734</v>
      </c>
      <c r="M3539" s="8" t="str">
        <f>IFERROR(IF(I3539="Booked",VLOOKUP(K3539,'FIN CAL LOOKUP'!$A:$J,7,1),IF(I3539="Complete",VLOOKUP(J3539,'FIN CAL LOOKUP'!$A:$J,7,1),VLOOKUP(D3539,'FIN CAL LOOKUP'!$A:$J,7,1))),"Not Applicable")</f>
        <v>MAR, FY25</v>
      </c>
      <c r="N3539" s="8" t="str">
        <f>IFERROR(IF(I3539="Booked",VLOOKUP(K3539,'FIN CAL LOOKUP'!$A:$J,10,1),IF(I3539="Complete",VLOOKUP(J3539,'FIN CAL LOOKUP'!$A:$J,10,1),VLOOKUP(D3539,'FIN CAL LOOKUP'!$A:$J,10,1))),"Not Applicable")</f>
        <v>Q3, FY25</v>
      </c>
    </row>
    <row r="3540" spans="1:14" x14ac:dyDescent="0.25">
      <c r="A3540" t="s">
        <v>12</v>
      </c>
      <c r="B3540" t="s">
        <v>51</v>
      </c>
      <c r="C3540" t="s">
        <v>52</v>
      </c>
      <c r="D3540" s="3">
        <v>44235</v>
      </c>
      <c r="E3540" t="s">
        <v>443</v>
      </c>
      <c r="F3540" t="s">
        <v>869</v>
      </c>
      <c r="G3540" t="s">
        <v>870</v>
      </c>
      <c r="H3540" t="s">
        <v>1368</v>
      </c>
      <c r="I3540" t="s">
        <v>17</v>
      </c>
      <c r="J3540" s="3">
        <v>45413</v>
      </c>
      <c r="K3540" s="3">
        <v>45351</v>
      </c>
      <c r="M3540" s="8" t="str">
        <f>IFERROR(IF(I3540="Booked",VLOOKUP(K3540,'FIN CAL LOOKUP'!$A:$J,7,1),IF(I3540="Complete",VLOOKUP(J3540,'FIN CAL LOOKUP'!$A:$J,7,1),VLOOKUP(D3540,'FIN CAL LOOKUP'!$A:$J,7,1))),"Not Applicable")</f>
        <v>MAY, FY24</v>
      </c>
      <c r="N3540" s="8" t="str">
        <f>IFERROR(IF(I3540="Booked",VLOOKUP(K3540,'FIN CAL LOOKUP'!$A:$J,10,1),IF(I3540="Complete",VLOOKUP(J3540,'FIN CAL LOOKUP'!$A:$J,10,1),VLOOKUP(D3540,'FIN CAL LOOKUP'!$A:$J,10,1))),"Not Applicable")</f>
        <v>Q4, FY24</v>
      </c>
    </row>
    <row r="3541" spans="1:14" x14ac:dyDescent="0.25">
      <c r="A3541" t="s">
        <v>12</v>
      </c>
      <c r="B3541" t="s">
        <v>51</v>
      </c>
      <c r="C3541" t="s">
        <v>52</v>
      </c>
      <c r="D3541" s="3">
        <v>44235</v>
      </c>
      <c r="E3541" t="s">
        <v>443</v>
      </c>
      <c r="F3541" t="s">
        <v>869</v>
      </c>
      <c r="G3541" t="s">
        <v>870</v>
      </c>
      <c r="H3541" t="s">
        <v>1369</v>
      </c>
      <c r="I3541" t="s">
        <v>5</v>
      </c>
      <c r="J3541" s="3"/>
      <c r="K3541" s="3">
        <v>45734</v>
      </c>
      <c r="M3541" s="8" t="str">
        <f>IFERROR(IF(I3541="Booked",VLOOKUP(K3541,'FIN CAL LOOKUP'!$A:$J,7,1),IF(I3541="Complete",VLOOKUP(J3541,'FIN CAL LOOKUP'!$A:$J,7,1),VLOOKUP(D3541,'FIN CAL LOOKUP'!$A:$J,7,1))),"Not Applicable")</f>
        <v>MAR, FY25</v>
      </c>
      <c r="N3541" s="8" t="str">
        <f>IFERROR(IF(I3541="Booked",VLOOKUP(K3541,'FIN CAL LOOKUP'!$A:$J,10,1),IF(I3541="Complete",VLOOKUP(J3541,'FIN CAL LOOKUP'!$A:$J,10,1),VLOOKUP(D3541,'FIN CAL LOOKUP'!$A:$J,10,1))),"Not Applicable")</f>
        <v>Q3, FY25</v>
      </c>
    </row>
    <row r="3542" spans="1:14" x14ac:dyDescent="0.25">
      <c r="A3542" t="s">
        <v>12</v>
      </c>
      <c r="B3542" t="s">
        <v>51</v>
      </c>
      <c r="C3542" t="s">
        <v>52</v>
      </c>
      <c r="D3542" s="3">
        <v>44235</v>
      </c>
      <c r="E3542" t="s">
        <v>443</v>
      </c>
      <c r="F3542" t="s">
        <v>869</v>
      </c>
      <c r="G3542" t="s">
        <v>870</v>
      </c>
      <c r="H3542" t="s">
        <v>1369</v>
      </c>
      <c r="I3542" t="s">
        <v>17</v>
      </c>
      <c r="J3542" s="3">
        <v>45413</v>
      </c>
      <c r="K3542" s="3">
        <v>45351</v>
      </c>
      <c r="M3542" s="8" t="str">
        <f>IFERROR(IF(I3542="Booked",VLOOKUP(K3542,'FIN CAL LOOKUP'!$A:$J,7,1),IF(I3542="Complete",VLOOKUP(J3542,'FIN CAL LOOKUP'!$A:$J,7,1),VLOOKUP(D3542,'FIN CAL LOOKUP'!$A:$J,7,1))),"Not Applicable")</f>
        <v>MAY, FY24</v>
      </c>
      <c r="N3542" s="8" t="str">
        <f>IFERROR(IF(I3542="Booked",VLOOKUP(K3542,'FIN CAL LOOKUP'!$A:$J,10,1),IF(I3542="Complete",VLOOKUP(J3542,'FIN CAL LOOKUP'!$A:$J,10,1),VLOOKUP(D3542,'FIN CAL LOOKUP'!$A:$J,10,1))),"Not Applicable")</f>
        <v>Q4, FY24</v>
      </c>
    </row>
    <row r="3543" spans="1:14" x14ac:dyDescent="0.25">
      <c r="A3543" t="s">
        <v>12</v>
      </c>
      <c r="B3543" t="s">
        <v>51</v>
      </c>
      <c r="C3543" t="s">
        <v>52</v>
      </c>
      <c r="D3543" s="3">
        <v>44235</v>
      </c>
      <c r="E3543" t="s">
        <v>443</v>
      </c>
      <c r="F3543" t="s">
        <v>869</v>
      </c>
      <c r="G3543" t="s">
        <v>870</v>
      </c>
      <c r="H3543" t="s">
        <v>1370</v>
      </c>
      <c r="I3543" t="s">
        <v>17</v>
      </c>
      <c r="J3543" s="3">
        <v>45414</v>
      </c>
      <c r="K3543" s="3">
        <v>45351</v>
      </c>
      <c r="M3543" s="8" t="str">
        <f>IFERROR(IF(I3543="Booked",VLOOKUP(K3543,'FIN CAL LOOKUP'!$A:$J,7,1),IF(I3543="Complete",VLOOKUP(J3543,'FIN CAL LOOKUP'!$A:$J,7,1),VLOOKUP(D3543,'FIN CAL LOOKUP'!$A:$J,7,1))),"Not Applicable")</f>
        <v>MAY, FY24</v>
      </c>
      <c r="N3543" s="8" t="str">
        <f>IFERROR(IF(I3543="Booked",VLOOKUP(K3543,'FIN CAL LOOKUP'!$A:$J,10,1),IF(I3543="Complete",VLOOKUP(J3543,'FIN CAL LOOKUP'!$A:$J,10,1),VLOOKUP(D3543,'FIN CAL LOOKUP'!$A:$J,10,1))),"Not Applicable")</f>
        <v>Q4, FY24</v>
      </c>
    </row>
    <row r="3544" spans="1:14" x14ac:dyDescent="0.25">
      <c r="A3544" t="s">
        <v>12</v>
      </c>
      <c r="B3544" t="s">
        <v>51</v>
      </c>
      <c r="C3544" t="s">
        <v>52</v>
      </c>
      <c r="D3544" s="3">
        <v>44235</v>
      </c>
      <c r="E3544" t="s">
        <v>443</v>
      </c>
      <c r="F3544" t="s">
        <v>869</v>
      </c>
      <c r="G3544" t="s">
        <v>870</v>
      </c>
      <c r="H3544" t="s">
        <v>1370</v>
      </c>
      <c r="I3544" t="s">
        <v>17</v>
      </c>
      <c r="J3544" s="3">
        <v>45751</v>
      </c>
      <c r="K3544" s="3">
        <v>45735</v>
      </c>
      <c r="M3544" s="8" t="str">
        <f>IFERROR(IF(I3544="Booked",VLOOKUP(K3544,'FIN CAL LOOKUP'!$A:$J,7,1),IF(I3544="Complete",VLOOKUP(J3544,'FIN CAL LOOKUP'!$A:$J,7,1),VLOOKUP(D3544,'FIN CAL LOOKUP'!$A:$J,7,1))),"Not Applicable")</f>
        <v>APR, FY25</v>
      </c>
      <c r="N3544" s="8" t="str">
        <f>IFERROR(IF(I3544="Booked",VLOOKUP(K3544,'FIN CAL LOOKUP'!$A:$J,10,1),IF(I3544="Complete",VLOOKUP(J3544,'FIN CAL LOOKUP'!$A:$J,10,1),VLOOKUP(D3544,'FIN CAL LOOKUP'!$A:$J,10,1))),"Not Applicable")</f>
        <v>Q4, FY25</v>
      </c>
    </row>
    <row r="3545" spans="1:14" x14ac:dyDescent="0.25">
      <c r="A3545" t="s">
        <v>12</v>
      </c>
      <c r="B3545" t="s">
        <v>51</v>
      </c>
      <c r="C3545" t="s">
        <v>52</v>
      </c>
      <c r="D3545" s="3">
        <v>44235</v>
      </c>
      <c r="E3545" t="s">
        <v>443</v>
      </c>
      <c r="F3545" t="s">
        <v>869</v>
      </c>
      <c r="G3545" t="s">
        <v>870</v>
      </c>
      <c r="H3545" t="s">
        <v>8</v>
      </c>
      <c r="I3545" t="s">
        <v>17</v>
      </c>
      <c r="J3545" s="3">
        <v>44651</v>
      </c>
      <c r="K3545" s="3">
        <v>44635</v>
      </c>
      <c r="M3545" s="8" t="str">
        <f>IFERROR(IF(I3545="Booked",VLOOKUP(K3545,'FIN CAL LOOKUP'!$A:$J,7,1),IF(I3545="Complete",VLOOKUP(J3545,'FIN CAL LOOKUP'!$A:$J,7,1),VLOOKUP(D3545,'FIN CAL LOOKUP'!$A:$J,7,1))),"Not Applicable")</f>
        <v>APR, FY22</v>
      </c>
      <c r="N3545" s="8" t="str">
        <f>IFERROR(IF(I3545="Booked",VLOOKUP(K3545,'FIN CAL LOOKUP'!$A:$J,10,1),IF(I3545="Complete",VLOOKUP(J3545,'FIN CAL LOOKUP'!$A:$J,10,1),VLOOKUP(D3545,'FIN CAL LOOKUP'!$A:$J,10,1))),"Not Applicable")</f>
        <v>Q4, FY22</v>
      </c>
    </row>
    <row r="3546" spans="1:14" x14ac:dyDescent="0.25">
      <c r="A3546" t="s">
        <v>12</v>
      </c>
      <c r="B3546" t="s">
        <v>51</v>
      </c>
      <c r="C3546" t="s">
        <v>52</v>
      </c>
      <c r="D3546" s="3">
        <v>44235</v>
      </c>
      <c r="E3546" t="s">
        <v>443</v>
      </c>
      <c r="F3546" t="s">
        <v>869</v>
      </c>
      <c r="G3546" t="s">
        <v>870</v>
      </c>
      <c r="H3546" t="s">
        <v>9</v>
      </c>
      <c r="I3546" t="s">
        <v>17</v>
      </c>
      <c r="J3546" s="3">
        <v>44777</v>
      </c>
      <c r="K3546" s="3">
        <v>44735</v>
      </c>
      <c r="M3546" s="8" t="str">
        <f>IFERROR(IF(I3546="Booked",VLOOKUP(K3546,'FIN CAL LOOKUP'!$A:$J,7,1),IF(I3546="Complete",VLOOKUP(J3546,'FIN CAL LOOKUP'!$A:$J,7,1),VLOOKUP(D3546,'FIN CAL LOOKUP'!$A:$J,7,1))),"Not Applicable")</f>
        <v>AUG, FY23</v>
      </c>
      <c r="N3546" s="8" t="str">
        <f>IFERROR(IF(I3546="Booked",VLOOKUP(K3546,'FIN CAL LOOKUP'!$A:$J,10,1),IF(I3546="Complete",VLOOKUP(J3546,'FIN CAL LOOKUP'!$A:$J,10,1),VLOOKUP(D3546,'FIN CAL LOOKUP'!$A:$J,10,1))),"Not Applicable")</f>
        <v>Q1, FY23</v>
      </c>
    </row>
    <row r="3547" spans="1:14" x14ac:dyDescent="0.25">
      <c r="A3547" t="s">
        <v>12</v>
      </c>
      <c r="B3547" t="s">
        <v>51</v>
      </c>
      <c r="C3547" t="s">
        <v>52</v>
      </c>
      <c r="D3547" s="3">
        <v>44235</v>
      </c>
      <c r="E3547" t="s">
        <v>443</v>
      </c>
      <c r="F3547" t="s">
        <v>869</v>
      </c>
      <c r="G3547" t="s">
        <v>870</v>
      </c>
      <c r="H3547" t="s">
        <v>10</v>
      </c>
      <c r="I3547" t="s">
        <v>17</v>
      </c>
      <c r="J3547" s="3">
        <v>44449</v>
      </c>
      <c r="K3547" s="3">
        <v>44417</v>
      </c>
      <c r="M3547" s="8" t="str">
        <f>IFERROR(IF(I3547="Booked",VLOOKUP(K3547,'FIN CAL LOOKUP'!$A:$J,7,1),IF(I3547="Complete",VLOOKUP(J3547,'FIN CAL LOOKUP'!$A:$J,7,1),VLOOKUP(D3547,'FIN CAL LOOKUP'!$A:$J,7,1))),"Not Applicable")</f>
        <v>SEP, FY22</v>
      </c>
      <c r="N3547" s="8" t="str">
        <f>IFERROR(IF(I3547="Booked",VLOOKUP(K3547,'FIN CAL LOOKUP'!$A:$J,10,1),IF(I3547="Complete",VLOOKUP(J3547,'FIN CAL LOOKUP'!$A:$J,10,1),VLOOKUP(D3547,'FIN CAL LOOKUP'!$A:$J,10,1))),"Not Applicable")</f>
        <v>Q1, FY22</v>
      </c>
    </row>
    <row r="3548" spans="1:14" x14ac:dyDescent="0.25">
      <c r="A3548" t="s">
        <v>12</v>
      </c>
      <c r="B3548" t="s">
        <v>51</v>
      </c>
      <c r="C3548" t="s">
        <v>52</v>
      </c>
      <c r="D3548" s="3">
        <v>44235</v>
      </c>
      <c r="E3548" t="s">
        <v>443</v>
      </c>
      <c r="F3548" t="s">
        <v>869</v>
      </c>
      <c r="G3548" t="s">
        <v>870</v>
      </c>
      <c r="H3548" t="s">
        <v>10</v>
      </c>
      <c r="I3548" t="s">
        <v>17</v>
      </c>
      <c r="J3548" s="3">
        <v>44824</v>
      </c>
      <c r="K3548" s="3">
        <v>44824</v>
      </c>
      <c r="M3548" s="8" t="str">
        <f>IFERROR(IF(I3548="Booked",VLOOKUP(K3548,'FIN CAL LOOKUP'!$A:$J,7,1),IF(I3548="Complete",VLOOKUP(J3548,'FIN CAL LOOKUP'!$A:$J,7,1),VLOOKUP(D3548,'FIN CAL LOOKUP'!$A:$J,7,1))),"Not Applicable")</f>
        <v>SEP, FY23</v>
      </c>
      <c r="N3548" s="8" t="str">
        <f>IFERROR(IF(I3548="Booked",VLOOKUP(K3548,'FIN CAL LOOKUP'!$A:$J,10,1),IF(I3548="Complete",VLOOKUP(J3548,'FIN CAL LOOKUP'!$A:$J,10,1),VLOOKUP(D3548,'FIN CAL LOOKUP'!$A:$J,10,1))),"Not Applicable")</f>
        <v>Q1, FY23</v>
      </c>
    </row>
    <row r="3549" spans="1:14" x14ac:dyDescent="0.25">
      <c r="A3549" t="s">
        <v>12</v>
      </c>
      <c r="B3549" t="s">
        <v>51</v>
      </c>
      <c r="C3549" t="s">
        <v>52</v>
      </c>
      <c r="D3549" s="3">
        <v>44235</v>
      </c>
      <c r="E3549" t="s">
        <v>443</v>
      </c>
      <c r="F3549" t="s">
        <v>869</v>
      </c>
      <c r="G3549" t="s">
        <v>870</v>
      </c>
      <c r="H3549" t="s">
        <v>11</v>
      </c>
      <c r="I3549" t="s">
        <v>17</v>
      </c>
      <c r="J3549" s="3">
        <v>44449</v>
      </c>
      <c r="K3549" s="3">
        <v>44229</v>
      </c>
      <c r="M3549" s="8" t="str">
        <f>IFERROR(IF(I3549="Booked",VLOOKUP(K3549,'FIN CAL LOOKUP'!$A:$J,7,1),IF(I3549="Complete",VLOOKUP(J3549,'FIN CAL LOOKUP'!$A:$J,7,1),VLOOKUP(D3549,'FIN CAL LOOKUP'!$A:$J,7,1))),"Not Applicable")</f>
        <v>SEP, FY22</v>
      </c>
      <c r="N3549" s="8" t="str">
        <f>IFERROR(IF(I3549="Booked",VLOOKUP(K3549,'FIN CAL LOOKUP'!$A:$J,10,1),IF(I3549="Complete",VLOOKUP(J3549,'FIN CAL LOOKUP'!$A:$J,10,1),VLOOKUP(D3549,'FIN CAL LOOKUP'!$A:$J,10,1))),"Not Applicable")</f>
        <v>Q1, FY22</v>
      </c>
    </row>
    <row r="3550" spans="1:14" x14ac:dyDescent="0.25">
      <c r="A3550" t="s">
        <v>329</v>
      </c>
      <c r="B3550" t="s">
        <v>330</v>
      </c>
      <c r="C3550" t="s">
        <v>3</v>
      </c>
      <c r="D3550" s="3">
        <v>44235</v>
      </c>
      <c r="E3550" t="s">
        <v>871</v>
      </c>
      <c r="F3550" t="s">
        <v>187</v>
      </c>
      <c r="G3550" t="s">
        <v>872</v>
      </c>
      <c r="H3550" t="s">
        <v>4</v>
      </c>
      <c r="I3550" t="s">
        <v>17</v>
      </c>
      <c r="J3550" s="3">
        <v>45723</v>
      </c>
      <c r="K3550" s="3">
        <v>44824</v>
      </c>
      <c r="M3550" s="8" t="str">
        <f>IFERROR(IF(I3550="Booked",VLOOKUP(K3550,'FIN CAL LOOKUP'!$A:$J,7,1),IF(I3550="Complete",VLOOKUP(J3550,'FIN CAL LOOKUP'!$A:$J,7,1),VLOOKUP(D3550,'FIN CAL LOOKUP'!$A:$J,7,1))),"Not Applicable")</f>
        <v>MAR, FY25</v>
      </c>
      <c r="N3550" s="8" t="str">
        <f>IFERROR(IF(I3550="Booked",VLOOKUP(K3550,'FIN CAL LOOKUP'!$A:$J,10,1),IF(I3550="Complete",VLOOKUP(J3550,'FIN CAL LOOKUP'!$A:$J,10,1),VLOOKUP(D3550,'FIN CAL LOOKUP'!$A:$J,10,1))),"Not Applicable")</f>
        <v>Q3, FY25</v>
      </c>
    </row>
    <row r="3551" spans="1:14" x14ac:dyDescent="0.25">
      <c r="A3551" t="s">
        <v>329</v>
      </c>
      <c r="B3551" t="s">
        <v>330</v>
      </c>
      <c r="C3551" t="s">
        <v>3</v>
      </c>
      <c r="D3551" s="3">
        <v>44235</v>
      </c>
      <c r="E3551" t="s">
        <v>871</v>
      </c>
      <c r="F3551" t="s">
        <v>187</v>
      </c>
      <c r="G3551" t="s">
        <v>872</v>
      </c>
      <c r="H3551" t="s">
        <v>7</v>
      </c>
      <c r="I3551" t="s">
        <v>17</v>
      </c>
      <c r="J3551" s="3">
        <v>45723</v>
      </c>
      <c r="K3551" s="3">
        <v>44824</v>
      </c>
      <c r="M3551" s="8" t="str">
        <f>IFERROR(IF(I3551="Booked",VLOOKUP(K3551,'FIN CAL LOOKUP'!$A:$J,7,1),IF(I3551="Complete",VLOOKUP(J3551,'FIN CAL LOOKUP'!$A:$J,7,1),VLOOKUP(D3551,'FIN CAL LOOKUP'!$A:$J,7,1))),"Not Applicable")</f>
        <v>MAR, FY25</v>
      </c>
      <c r="N3551" s="8" t="str">
        <f>IFERROR(IF(I3551="Booked",VLOOKUP(K3551,'FIN CAL LOOKUP'!$A:$J,10,1),IF(I3551="Complete",VLOOKUP(J3551,'FIN CAL LOOKUP'!$A:$J,10,1),VLOOKUP(D3551,'FIN CAL LOOKUP'!$A:$J,10,1))),"Not Applicable")</f>
        <v>Q3, FY25</v>
      </c>
    </row>
    <row r="3552" spans="1:14" x14ac:dyDescent="0.25">
      <c r="A3552" t="s">
        <v>329</v>
      </c>
      <c r="B3552" t="s">
        <v>330</v>
      </c>
      <c r="C3552" t="s">
        <v>3</v>
      </c>
      <c r="D3552" s="3">
        <v>44235</v>
      </c>
      <c r="E3552" t="s">
        <v>871</v>
      </c>
      <c r="F3552" t="s">
        <v>187</v>
      </c>
      <c r="G3552" t="s">
        <v>872</v>
      </c>
      <c r="H3552" t="s">
        <v>1366</v>
      </c>
      <c r="I3552" t="s">
        <v>5</v>
      </c>
      <c r="J3552" s="3"/>
      <c r="K3552" s="3">
        <v>45400</v>
      </c>
      <c r="M3552" s="8" t="str">
        <f>IFERROR(IF(I3552="Booked",VLOOKUP(K3552,'FIN CAL LOOKUP'!$A:$J,7,1),IF(I3552="Complete",VLOOKUP(J3552,'FIN CAL LOOKUP'!$A:$J,7,1),VLOOKUP(D3552,'FIN CAL LOOKUP'!$A:$J,7,1))),"Not Applicable")</f>
        <v>APR, FY24</v>
      </c>
      <c r="N3552" s="8" t="str">
        <f>IFERROR(IF(I3552="Booked",VLOOKUP(K3552,'FIN CAL LOOKUP'!$A:$J,10,1),IF(I3552="Complete",VLOOKUP(J3552,'FIN CAL LOOKUP'!$A:$J,10,1),VLOOKUP(D3552,'FIN CAL LOOKUP'!$A:$J,10,1))),"Not Applicable")</f>
        <v>Q4, FY24</v>
      </c>
    </row>
    <row r="3553" spans="1:14" x14ac:dyDescent="0.25">
      <c r="A3553" t="s">
        <v>329</v>
      </c>
      <c r="B3553" t="s">
        <v>330</v>
      </c>
      <c r="C3553" t="s">
        <v>3</v>
      </c>
      <c r="D3553" s="3">
        <v>44235</v>
      </c>
      <c r="E3553" t="s">
        <v>871</v>
      </c>
      <c r="F3553" t="s">
        <v>187</v>
      </c>
      <c r="G3553" t="s">
        <v>872</v>
      </c>
      <c r="H3553" t="s">
        <v>1367</v>
      </c>
      <c r="I3553" t="s">
        <v>5</v>
      </c>
      <c r="J3553" s="3"/>
      <c r="K3553" s="3">
        <v>45400</v>
      </c>
      <c r="M3553" s="8" t="str">
        <f>IFERROR(IF(I3553="Booked",VLOOKUP(K3553,'FIN CAL LOOKUP'!$A:$J,7,1),IF(I3553="Complete",VLOOKUP(J3553,'FIN CAL LOOKUP'!$A:$J,7,1),VLOOKUP(D3553,'FIN CAL LOOKUP'!$A:$J,7,1))),"Not Applicable")</f>
        <v>APR, FY24</v>
      </c>
      <c r="N3553" s="8" t="str">
        <f>IFERROR(IF(I3553="Booked",VLOOKUP(K3553,'FIN CAL LOOKUP'!$A:$J,10,1),IF(I3553="Complete",VLOOKUP(J3553,'FIN CAL LOOKUP'!$A:$J,10,1),VLOOKUP(D3553,'FIN CAL LOOKUP'!$A:$J,10,1))),"Not Applicable")</f>
        <v>Q4, FY24</v>
      </c>
    </row>
    <row r="3554" spans="1:14" x14ac:dyDescent="0.25">
      <c r="A3554" t="s">
        <v>329</v>
      </c>
      <c r="B3554" t="s">
        <v>330</v>
      </c>
      <c r="C3554" t="s">
        <v>3</v>
      </c>
      <c r="D3554" s="3">
        <v>44235</v>
      </c>
      <c r="E3554" t="s">
        <v>871</v>
      </c>
      <c r="F3554" t="s">
        <v>187</v>
      </c>
      <c r="G3554" t="s">
        <v>872</v>
      </c>
      <c r="H3554" t="s">
        <v>1368</v>
      </c>
      <c r="I3554" t="s">
        <v>5</v>
      </c>
      <c r="J3554" s="3"/>
      <c r="K3554" s="3">
        <v>45400</v>
      </c>
      <c r="M3554" s="8" t="str">
        <f>IFERROR(IF(I3554="Booked",VLOOKUP(K3554,'FIN CAL LOOKUP'!$A:$J,7,1),IF(I3554="Complete",VLOOKUP(J3554,'FIN CAL LOOKUP'!$A:$J,7,1),VLOOKUP(D3554,'FIN CAL LOOKUP'!$A:$J,7,1))),"Not Applicable")</f>
        <v>APR, FY24</v>
      </c>
      <c r="N3554" s="8" t="str">
        <f>IFERROR(IF(I3554="Booked",VLOOKUP(K3554,'FIN CAL LOOKUP'!$A:$J,10,1),IF(I3554="Complete",VLOOKUP(J3554,'FIN CAL LOOKUP'!$A:$J,10,1),VLOOKUP(D3554,'FIN CAL LOOKUP'!$A:$J,10,1))),"Not Applicable")</f>
        <v>Q4, FY24</v>
      </c>
    </row>
    <row r="3555" spans="1:14" x14ac:dyDescent="0.25">
      <c r="A3555" t="s">
        <v>329</v>
      </c>
      <c r="B3555" t="s">
        <v>330</v>
      </c>
      <c r="C3555" t="s">
        <v>3</v>
      </c>
      <c r="D3555" s="3">
        <v>44235</v>
      </c>
      <c r="E3555" t="s">
        <v>871</v>
      </c>
      <c r="F3555" t="s">
        <v>187</v>
      </c>
      <c r="G3555" t="s">
        <v>872</v>
      </c>
      <c r="H3555" t="s">
        <v>1369</v>
      </c>
      <c r="I3555" t="s">
        <v>5</v>
      </c>
      <c r="J3555" s="3"/>
      <c r="K3555" s="3">
        <v>45400</v>
      </c>
      <c r="M3555" s="8" t="str">
        <f>IFERROR(IF(I3555="Booked",VLOOKUP(K3555,'FIN CAL LOOKUP'!$A:$J,7,1),IF(I3555="Complete",VLOOKUP(J3555,'FIN CAL LOOKUP'!$A:$J,7,1),VLOOKUP(D3555,'FIN CAL LOOKUP'!$A:$J,7,1))),"Not Applicable")</f>
        <v>APR, FY24</v>
      </c>
      <c r="N3555" s="8" t="str">
        <f>IFERROR(IF(I3555="Booked",VLOOKUP(K3555,'FIN CAL LOOKUP'!$A:$J,10,1),IF(I3555="Complete",VLOOKUP(J3555,'FIN CAL LOOKUP'!$A:$J,10,1),VLOOKUP(D3555,'FIN CAL LOOKUP'!$A:$J,10,1))),"Not Applicable")</f>
        <v>Q4, FY24</v>
      </c>
    </row>
    <row r="3556" spans="1:14" x14ac:dyDescent="0.25">
      <c r="A3556" t="s">
        <v>329</v>
      </c>
      <c r="B3556" t="s">
        <v>330</v>
      </c>
      <c r="C3556" t="s">
        <v>3</v>
      </c>
      <c r="D3556" s="3">
        <v>44235</v>
      </c>
      <c r="E3556" t="s">
        <v>871</v>
      </c>
      <c r="F3556" t="s">
        <v>187</v>
      </c>
      <c r="G3556" t="s">
        <v>872</v>
      </c>
      <c r="H3556" t="s">
        <v>1370</v>
      </c>
      <c r="I3556" t="s">
        <v>5</v>
      </c>
      <c r="J3556" s="3"/>
      <c r="K3556" s="3">
        <v>45400</v>
      </c>
      <c r="M3556" s="8" t="str">
        <f>IFERROR(IF(I3556="Booked",VLOOKUP(K3556,'FIN CAL LOOKUP'!$A:$J,7,1),IF(I3556="Complete",VLOOKUP(J3556,'FIN CAL LOOKUP'!$A:$J,7,1),VLOOKUP(D3556,'FIN CAL LOOKUP'!$A:$J,7,1))),"Not Applicable")</f>
        <v>APR, FY24</v>
      </c>
      <c r="N3556" s="8" t="str">
        <f>IFERROR(IF(I3556="Booked",VLOOKUP(K3556,'FIN CAL LOOKUP'!$A:$J,10,1),IF(I3556="Complete",VLOOKUP(J3556,'FIN CAL LOOKUP'!$A:$J,10,1),VLOOKUP(D3556,'FIN CAL LOOKUP'!$A:$J,10,1))),"Not Applicable")</f>
        <v>Q4, FY24</v>
      </c>
    </row>
    <row r="3557" spans="1:14" x14ac:dyDescent="0.25">
      <c r="A3557" t="s">
        <v>329</v>
      </c>
      <c r="B3557" t="s">
        <v>330</v>
      </c>
      <c r="C3557" t="s">
        <v>3</v>
      </c>
      <c r="D3557" s="3">
        <v>44235</v>
      </c>
      <c r="E3557" t="s">
        <v>871</v>
      </c>
      <c r="F3557" t="s">
        <v>187</v>
      </c>
      <c r="G3557" t="s">
        <v>872</v>
      </c>
      <c r="H3557" t="s">
        <v>8</v>
      </c>
      <c r="I3557" t="s">
        <v>17</v>
      </c>
      <c r="J3557" s="3">
        <v>44642</v>
      </c>
      <c r="K3557" s="3">
        <v>44635</v>
      </c>
      <c r="M3557" s="8" t="str">
        <f>IFERROR(IF(I3557="Booked",VLOOKUP(K3557,'FIN CAL LOOKUP'!$A:$J,7,1),IF(I3557="Complete",VLOOKUP(J3557,'FIN CAL LOOKUP'!$A:$J,7,1),VLOOKUP(D3557,'FIN CAL LOOKUP'!$A:$J,7,1))),"Not Applicable")</f>
        <v>MAR, FY22</v>
      </c>
      <c r="N3557" s="8" t="str">
        <f>IFERROR(IF(I3557="Booked",VLOOKUP(K3557,'FIN CAL LOOKUP'!$A:$J,10,1),IF(I3557="Complete",VLOOKUP(J3557,'FIN CAL LOOKUP'!$A:$J,10,1),VLOOKUP(D3557,'FIN CAL LOOKUP'!$A:$J,10,1))),"Not Applicable")</f>
        <v>Q3, FY22</v>
      </c>
    </row>
    <row r="3558" spans="1:14" x14ac:dyDescent="0.25">
      <c r="A3558" t="s">
        <v>329</v>
      </c>
      <c r="B3558" t="s">
        <v>330</v>
      </c>
      <c r="C3558" t="s">
        <v>3</v>
      </c>
      <c r="D3558" s="3">
        <v>44235</v>
      </c>
      <c r="E3558" t="s">
        <v>871</v>
      </c>
      <c r="F3558" t="s">
        <v>187</v>
      </c>
      <c r="G3558" t="s">
        <v>872</v>
      </c>
      <c r="H3558" t="s">
        <v>9</v>
      </c>
      <c r="I3558" t="s">
        <v>17</v>
      </c>
      <c r="J3558" s="3">
        <v>45723</v>
      </c>
      <c r="K3558" s="3">
        <v>45057</v>
      </c>
      <c r="M3558" s="8" t="str">
        <f>IFERROR(IF(I3558="Booked",VLOOKUP(K3558,'FIN CAL LOOKUP'!$A:$J,7,1),IF(I3558="Complete",VLOOKUP(J3558,'FIN CAL LOOKUP'!$A:$J,7,1),VLOOKUP(D3558,'FIN CAL LOOKUP'!$A:$J,7,1))),"Not Applicable")</f>
        <v>MAR, FY25</v>
      </c>
      <c r="N3558" s="8" t="str">
        <f>IFERROR(IF(I3558="Booked",VLOOKUP(K3558,'FIN CAL LOOKUP'!$A:$J,10,1),IF(I3558="Complete",VLOOKUP(J3558,'FIN CAL LOOKUP'!$A:$J,10,1),VLOOKUP(D3558,'FIN CAL LOOKUP'!$A:$J,10,1))),"Not Applicable")</f>
        <v>Q3, FY25</v>
      </c>
    </row>
    <row r="3559" spans="1:14" x14ac:dyDescent="0.25">
      <c r="A3559" t="s">
        <v>329</v>
      </c>
      <c r="B3559" t="s">
        <v>330</v>
      </c>
      <c r="C3559" t="s">
        <v>3</v>
      </c>
      <c r="D3559" s="3">
        <v>44235</v>
      </c>
      <c r="E3559" t="s">
        <v>871</v>
      </c>
      <c r="F3559" t="s">
        <v>187</v>
      </c>
      <c r="G3559" t="s">
        <v>872</v>
      </c>
      <c r="H3559" t="s">
        <v>10</v>
      </c>
      <c r="I3559" t="s">
        <v>17</v>
      </c>
      <c r="J3559" s="3">
        <v>44467</v>
      </c>
      <c r="K3559" s="3">
        <v>44438</v>
      </c>
      <c r="M3559" s="8" t="str">
        <f>IFERROR(IF(I3559="Booked",VLOOKUP(K3559,'FIN CAL LOOKUP'!$A:$J,7,1),IF(I3559="Complete",VLOOKUP(J3559,'FIN CAL LOOKUP'!$A:$J,7,1),VLOOKUP(D3559,'FIN CAL LOOKUP'!$A:$J,7,1))),"Not Applicable")</f>
        <v>OCT, FY22</v>
      </c>
      <c r="N3559" s="8" t="str">
        <f>IFERROR(IF(I3559="Booked",VLOOKUP(K3559,'FIN CAL LOOKUP'!$A:$J,10,1),IF(I3559="Complete",VLOOKUP(J3559,'FIN CAL LOOKUP'!$A:$J,10,1),VLOOKUP(D3559,'FIN CAL LOOKUP'!$A:$J,10,1))),"Not Applicable")</f>
        <v>Q2, FY22</v>
      </c>
    </row>
    <row r="3560" spans="1:14" x14ac:dyDescent="0.25">
      <c r="A3560" t="s">
        <v>329</v>
      </c>
      <c r="B3560" t="s">
        <v>330</v>
      </c>
      <c r="C3560" t="s">
        <v>3</v>
      </c>
      <c r="D3560" s="3">
        <v>44235</v>
      </c>
      <c r="E3560" t="s">
        <v>871</v>
      </c>
      <c r="F3560" t="s">
        <v>187</v>
      </c>
      <c r="G3560" t="s">
        <v>872</v>
      </c>
      <c r="H3560" t="s">
        <v>11</v>
      </c>
      <c r="I3560" t="s">
        <v>17</v>
      </c>
      <c r="J3560" s="3">
        <v>45723</v>
      </c>
      <c r="K3560" s="3">
        <v>45057</v>
      </c>
      <c r="M3560" s="8" t="str">
        <f>IFERROR(IF(I3560="Booked",VLOOKUP(K3560,'FIN CAL LOOKUP'!$A:$J,7,1),IF(I3560="Complete",VLOOKUP(J3560,'FIN CAL LOOKUP'!$A:$J,7,1),VLOOKUP(D3560,'FIN CAL LOOKUP'!$A:$J,7,1))),"Not Applicable")</f>
        <v>MAR, FY25</v>
      </c>
      <c r="N3560" s="8" t="str">
        <f>IFERROR(IF(I3560="Booked",VLOOKUP(K3560,'FIN CAL LOOKUP'!$A:$J,10,1),IF(I3560="Complete",VLOOKUP(J3560,'FIN CAL LOOKUP'!$A:$J,10,1),VLOOKUP(D3560,'FIN CAL LOOKUP'!$A:$J,10,1))),"Not Applicable")</f>
        <v>Q3, FY25</v>
      </c>
    </row>
    <row r="3561" spans="1:14" x14ac:dyDescent="0.25">
      <c r="A3561" t="s">
        <v>60</v>
      </c>
      <c r="B3561" t="s">
        <v>274</v>
      </c>
      <c r="C3561" t="s">
        <v>14</v>
      </c>
      <c r="D3561" s="3">
        <v>44200</v>
      </c>
      <c r="E3561" t="s">
        <v>53</v>
      </c>
      <c r="F3561" t="s">
        <v>873</v>
      </c>
      <c r="G3561" t="s">
        <v>874</v>
      </c>
      <c r="H3561" t="s">
        <v>4</v>
      </c>
      <c r="I3561" t="s">
        <v>17</v>
      </c>
      <c r="J3561" s="3">
        <v>44845</v>
      </c>
      <c r="K3561" s="3">
        <v>44824</v>
      </c>
      <c r="M3561" s="8" t="str">
        <f>IFERROR(IF(I3561="Booked",VLOOKUP(K3561,'FIN CAL LOOKUP'!$A:$J,7,1),IF(I3561="Complete",VLOOKUP(J3561,'FIN CAL LOOKUP'!$A:$J,7,1),VLOOKUP(D3561,'FIN CAL LOOKUP'!$A:$J,7,1))),"Not Applicable")</f>
        <v>OCT, FY23</v>
      </c>
      <c r="N3561" s="8" t="str">
        <f>IFERROR(IF(I3561="Booked",VLOOKUP(K3561,'FIN CAL LOOKUP'!$A:$J,10,1),IF(I3561="Complete",VLOOKUP(J3561,'FIN CAL LOOKUP'!$A:$J,10,1),VLOOKUP(D3561,'FIN CAL LOOKUP'!$A:$J,10,1))),"Not Applicable")</f>
        <v>Q2, FY23</v>
      </c>
    </row>
    <row r="3562" spans="1:14" x14ac:dyDescent="0.25">
      <c r="A3562" t="s">
        <v>60</v>
      </c>
      <c r="B3562" t="s">
        <v>274</v>
      </c>
      <c r="C3562" t="s">
        <v>14</v>
      </c>
      <c r="D3562" s="3">
        <v>44200</v>
      </c>
      <c r="E3562" t="s">
        <v>53</v>
      </c>
      <c r="F3562" t="s">
        <v>873</v>
      </c>
      <c r="G3562" t="s">
        <v>874</v>
      </c>
      <c r="H3562" t="s">
        <v>7</v>
      </c>
      <c r="I3562" t="s">
        <v>17</v>
      </c>
      <c r="J3562" s="3">
        <v>44845</v>
      </c>
      <c r="K3562" s="3">
        <v>44824</v>
      </c>
      <c r="M3562" s="8" t="str">
        <f>IFERROR(IF(I3562="Booked",VLOOKUP(K3562,'FIN CAL LOOKUP'!$A:$J,7,1),IF(I3562="Complete",VLOOKUP(J3562,'FIN CAL LOOKUP'!$A:$J,7,1),VLOOKUP(D3562,'FIN CAL LOOKUP'!$A:$J,7,1))),"Not Applicable")</f>
        <v>OCT, FY23</v>
      </c>
      <c r="N3562" s="8" t="str">
        <f>IFERROR(IF(I3562="Booked",VLOOKUP(K3562,'FIN CAL LOOKUP'!$A:$J,10,1),IF(I3562="Complete",VLOOKUP(J3562,'FIN CAL LOOKUP'!$A:$J,10,1),VLOOKUP(D3562,'FIN CAL LOOKUP'!$A:$J,10,1))),"Not Applicable")</f>
        <v>Q2, FY23</v>
      </c>
    </row>
    <row r="3563" spans="1:14" x14ac:dyDescent="0.25">
      <c r="A3563" t="s">
        <v>60</v>
      </c>
      <c r="B3563" t="s">
        <v>274</v>
      </c>
      <c r="C3563" t="s">
        <v>14</v>
      </c>
      <c r="D3563" s="3">
        <v>44200</v>
      </c>
      <c r="E3563" t="s">
        <v>53</v>
      </c>
      <c r="F3563" t="s">
        <v>873</v>
      </c>
      <c r="G3563" t="s">
        <v>874</v>
      </c>
      <c r="H3563" t="s">
        <v>1366</v>
      </c>
      <c r="I3563" t="s">
        <v>17</v>
      </c>
      <c r="J3563" s="3">
        <v>45770</v>
      </c>
      <c r="K3563" s="3">
        <v>45351</v>
      </c>
      <c r="M3563" s="8" t="str">
        <f>IFERROR(IF(I3563="Booked",VLOOKUP(K3563,'FIN CAL LOOKUP'!$A:$J,7,1),IF(I3563="Complete",VLOOKUP(J3563,'FIN CAL LOOKUP'!$A:$J,7,1),VLOOKUP(D3563,'FIN CAL LOOKUP'!$A:$J,7,1))),"Not Applicable")</f>
        <v>APR, FY25</v>
      </c>
      <c r="N3563" s="8" t="str">
        <f>IFERROR(IF(I3563="Booked",VLOOKUP(K3563,'FIN CAL LOOKUP'!$A:$J,10,1),IF(I3563="Complete",VLOOKUP(J3563,'FIN CAL LOOKUP'!$A:$J,10,1),VLOOKUP(D3563,'FIN CAL LOOKUP'!$A:$J,10,1))),"Not Applicable")</f>
        <v>Q4, FY25</v>
      </c>
    </row>
    <row r="3564" spans="1:14" x14ac:dyDescent="0.25">
      <c r="A3564" t="s">
        <v>60</v>
      </c>
      <c r="B3564" t="s">
        <v>274</v>
      </c>
      <c r="C3564" t="s">
        <v>14</v>
      </c>
      <c r="D3564" s="3">
        <v>44200</v>
      </c>
      <c r="E3564" t="s">
        <v>53</v>
      </c>
      <c r="F3564" t="s">
        <v>873</v>
      </c>
      <c r="G3564" t="s">
        <v>874</v>
      </c>
      <c r="H3564" t="s">
        <v>1367</v>
      </c>
      <c r="I3564" t="s">
        <v>17</v>
      </c>
      <c r="J3564" s="3">
        <v>45770</v>
      </c>
      <c r="K3564" s="3">
        <v>45351</v>
      </c>
      <c r="M3564" s="8" t="str">
        <f>IFERROR(IF(I3564="Booked",VLOOKUP(K3564,'FIN CAL LOOKUP'!$A:$J,7,1),IF(I3564="Complete",VLOOKUP(J3564,'FIN CAL LOOKUP'!$A:$J,7,1),VLOOKUP(D3564,'FIN CAL LOOKUP'!$A:$J,7,1))),"Not Applicable")</f>
        <v>APR, FY25</v>
      </c>
      <c r="N3564" s="8" t="str">
        <f>IFERROR(IF(I3564="Booked",VLOOKUP(K3564,'FIN CAL LOOKUP'!$A:$J,10,1),IF(I3564="Complete",VLOOKUP(J3564,'FIN CAL LOOKUP'!$A:$J,10,1),VLOOKUP(D3564,'FIN CAL LOOKUP'!$A:$J,10,1))),"Not Applicable")</f>
        <v>Q4, FY25</v>
      </c>
    </row>
    <row r="3565" spans="1:14" x14ac:dyDescent="0.25">
      <c r="A3565" t="s">
        <v>60</v>
      </c>
      <c r="B3565" t="s">
        <v>274</v>
      </c>
      <c r="C3565" t="s">
        <v>14</v>
      </c>
      <c r="D3565" s="3">
        <v>44200</v>
      </c>
      <c r="E3565" t="s">
        <v>53</v>
      </c>
      <c r="F3565" t="s">
        <v>873</v>
      </c>
      <c r="G3565" t="s">
        <v>874</v>
      </c>
      <c r="H3565" t="s">
        <v>1368</v>
      </c>
      <c r="I3565" t="s">
        <v>17</v>
      </c>
      <c r="J3565" s="3">
        <v>45770</v>
      </c>
      <c r="K3565" s="3">
        <v>45351</v>
      </c>
      <c r="M3565" s="8" t="str">
        <f>IFERROR(IF(I3565="Booked",VLOOKUP(K3565,'FIN CAL LOOKUP'!$A:$J,7,1),IF(I3565="Complete",VLOOKUP(J3565,'FIN CAL LOOKUP'!$A:$J,7,1),VLOOKUP(D3565,'FIN CAL LOOKUP'!$A:$J,7,1))),"Not Applicable")</f>
        <v>APR, FY25</v>
      </c>
      <c r="N3565" s="8" t="str">
        <f>IFERROR(IF(I3565="Booked",VLOOKUP(K3565,'FIN CAL LOOKUP'!$A:$J,10,1),IF(I3565="Complete",VLOOKUP(J3565,'FIN CAL LOOKUP'!$A:$J,10,1),VLOOKUP(D3565,'FIN CAL LOOKUP'!$A:$J,10,1))),"Not Applicable")</f>
        <v>Q4, FY25</v>
      </c>
    </row>
    <row r="3566" spans="1:14" x14ac:dyDescent="0.25">
      <c r="A3566" t="s">
        <v>60</v>
      </c>
      <c r="B3566" t="s">
        <v>274</v>
      </c>
      <c r="C3566" t="s">
        <v>14</v>
      </c>
      <c r="D3566" s="3">
        <v>44200</v>
      </c>
      <c r="E3566" t="s">
        <v>53</v>
      </c>
      <c r="F3566" t="s">
        <v>873</v>
      </c>
      <c r="G3566" t="s">
        <v>874</v>
      </c>
      <c r="H3566" t="s">
        <v>1369</v>
      </c>
      <c r="I3566" t="s">
        <v>17</v>
      </c>
      <c r="J3566" s="3">
        <v>45762</v>
      </c>
      <c r="K3566" s="3">
        <v>45351</v>
      </c>
      <c r="M3566" s="8" t="str">
        <f>IFERROR(IF(I3566="Booked",VLOOKUP(K3566,'FIN CAL LOOKUP'!$A:$J,7,1),IF(I3566="Complete",VLOOKUP(J3566,'FIN CAL LOOKUP'!$A:$J,7,1),VLOOKUP(D3566,'FIN CAL LOOKUP'!$A:$J,7,1))),"Not Applicable")</f>
        <v>APR, FY25</v>
      </c>
      <c r="N3566" s="8" t="str">
        <f>IFERROR(IF(I3566="Booked",VLOOKUP(K3566,'FIN CAL LOOKUP'!$A:$J,10,1),IF(I3566="Complete",VLOOKUP(J3566,'FIN CAL LOOKUP'!$A:$J,10,1),VLOOKUP(D3566,'FIN CAL LOOKUP'!$A:$J,10,1))),"Not Applicable")</f>
        <v>Q4, FY25</v>
      </c>
    </row>
    <row r="3567" spans="1:14" x14ac:dyDescent="0.25">
      <c r="A3567" t="s">
        <v>60</v>
      </c>
      <c r="B3567" t="s">
        <v>274</v>
      </c>
      <c r="C3567" t="s">
        <v>14</v>
      </c>
      <c r="D3567" s="3">
        <v>44200</v>
      </c>
      <c r="E3567" t="s">
        <v>53</v>
      </c>
      <c r="F3567" t="s">
        <v>873</v>
      </c>
      <c r="G3567" t="s">
        <v>874</v>
      </c>
      <c r="H3567" t="s">
        <v>1370</v>
      </c>
      <c r="I3567" t="s">
        <v>17</v>
      </c>
      <c r="J3567" s="3">
        <v>45762</v>
      </c>
      <c r="K3567" s="3">
        <v>45351</v>
      </c>
      <c r="M3567" s="8" t="str">
        <f>IFERROR(IF(I3567="Booked",VLOOKUP(K3567,'FIN CAL LOOKUP'!$A:$J,7,1),IF(I3567="Complete",VLOOKUP(J3567,'FIN CAL LOOKUP'!$A:$J,7,1),VLOOKUP(D3567,'FIN CAL LOOKUP'!$A:$J,7,1))),"Not Applicable")</f>
        <v>APR, FY25</v>
      </c>
      <c r="N3567" s="8" t="str">
        <f>IFERROR(IF(I3567="Booked",VLOOKUP(K3567,'FIN CAL LOOKUP'!$A:$J,10,1),IF(I3567="Complete",VLOOKUP(J3567,'FIN CAL LOOKUP'!$A:$J,10,1),VLOOKUP(D3567,'FIN CAL LOOKUP'!$A:$J,10,1))),"Not Applicable")</f>
        <v>Q4, FY25</v>
      </c>
    </row>
    <row r="3568" spans="1:14" x14ac:dyDescent="0.25">
      <c r="A3568" t="s">
        <v>60</v>
      </c>
      <c r="B3568" t="s">
        <v>274</v>
      </c>
      <c r="C3568" t="s">
        <v>14</v>
      </c>
      <c r="D3568" s="3">
        <v>44200</v>
      </c>
      <c r="E3568" t="s">
        <v>53</v>
      </c>
      <c r="F3568" t="s">
        <v>873</v>
      </c>
      <c r="G3568" t="s">
        <v>874</v>
      </c>
      <c r="H3568" t="s">
        <v>8</v>
      </c>
      <c r="I3568" t="s">
        <v>17</v>
      </c>
      <c r="J3568" s="3">
        <v>44645</v>
      </c>
      <c r="K3568" s="3">
        <v>44635</v>
      </c>
      <c r="M3568" s="8" t="str">
        <f>IFERROR(IF(I3568="Booked",VLOOKUP(K3568,'FIN CAL LOOKUP'!$A:$J,7,1),IF(I3568="Complete",VLOOKUP(J3568,'FIN CAL LOOKUP'!$A:$J,7,1),VLOOKUP(D3568,'FIN CAL LOOKUP'!$A:$J,7,1))),"Not Applicable")</f>
        <v>MAR, FY22</v>
      </c>
      <c r="N3568" s="8" t="str">
        <f>IFERROR(IF(I3568="Booked",VLOOKUP(K3568,'FIN CAL LOOKUP'!$A:$J,10,1),IF(I3568="Complete",VLOOKUP(J3568,'FIN CAL LOOKUP'!$A:$J,10,1),VLOOKUP(D3568,'FIN CAL LOOKUP'!$A:$J,10,1))),"Not Applicable")</f>
        <v>Q3, FY22</v>
      </c>
    </row>
    <row r="3569" spans="1:14" x14ac:dyDescent="0.25">
      <c r="A3569" t="s">
        <v>60</v>
      </c>
      <c r="B3569" t="s">
        <v>274</v>
      </c>
      <c r="C3569" t="s">
        <v>14</v>
      </c>
      <c r="D3569" s="3">
        <v>44200</v>
      </c>
      <c r="E3569" t="s">
        <v>53</v>
      </c>
      <c r="F3569" t="s">
        <v>873</v>
      </c>
      <c r="G3569" t="s">
        <v>874</v>
      </c>
      <c r="H3569" t="s">
        <v>9</v>
      </c>
      <c r="I3569" t="s">
        <v>17</v>
      </c>
      <c r="J3569" s="3">
        <v>44847</v>
      </c>
      <c r="K3569" s="3">
        <v>44735</v>
      </c>
      <c r="M3569" s="8" t="str">
        <f>IFERROR(IF(I3569="Booked",VLOOKUP(K3569,'FIN CAL LOOKUP'!$A:$J,7,1),IF(I3569="Complete",VLOOKUP(J3569,'FIN CAL LOOKUP'!$A:$J,7,1),VLOOKUP(D3569,'FIN CAL LOOKUP'!$A:$J,7,1))),"Not Applicable")</f>
        <v>OCT, FY23</v>
      </c>
      <c r="N3569" s="8" t="str">
        <f>IFERROR(IF(I3569="Booked",VLOOKUP(K3569,'FIN CAL LOOKUP'!$A:$J,10,1),IF(I3569="Complete",VLOOKUP(J3569,'FIN CAL LOOKUP'!$A:$J,10,1),VLOOKUP(D3569,'FIN CAL LOOKUP'!$A:$J,10,1))),"Not Applicable")</f>
        <v>Q2, FY23</v>
      </c>
    </row>
    <row r="3570" spans="1:14" x14ac:dyDescent="0.25">
      <c r="A3570" t="s">
        <v>60</v>
      </c>
      <c r="B3570" t="s">
        <v>274</v>
      </c>
      <c r="C3570" t="s">
        <v>14</v>
      </c>
      <c r="D3570" s="3">
        <v>44200</v>
      </c>
      <c r="E3570" t="s">
        <v>53</v>
      </c>
      <c r="F3570" t="s">
        <v>873</v>
      </c>
      <c r="G3570" t="s">
        <v>874</v>
      </c>
      <c r="H3570" t="s">
        <v>10</v>
      </c>
      <c r="I3570" t="s">
        <v>17</v>
      </c>
      <c r="J3570" s="3">
        <v>44445</v>
      </c>
      <c r="K3570" s="3">
        <v>44417</v>
      </c>
      <c r="M3570" s="8" t="str">
        <f>IFERROR(IF(I3570="Booked",VLOOKUP(K3570,'FIN CAL LOOKUP'!$A:$J,7,1),IF(I3570="Complete",VLOOKUP(J3570,'FIN CAL LOOKUP'!$A:$J,7,1),VLOOKUP(D3570,'FIN CAL LOOKUP'!$A:$J,7,1))),"Not Applicable")</f>
        <v>SEP, FY22</v>
      </c>
      <c r="N3570" s="8" t="str">
        <f>IFERROR(IF(I3570="Booked",VLOOKUP(K3570,'FIN CAL LOOKUP'!$A:$J,10,1),IF(I3570="Complete",VLOOKUP(J3570,'FIN CAL LOOKUP'!$A:$J,10,1),VLOOKUP(D3570,'FIN CAL LOOKUP'!$A:$J,10,1))),"Not Applicable")</f>
        <v>Q1, FY22</v>
      </c>
    </row>
    <row r="3571" spans="1:14" x14ac:dyDescent="0.25">
      <c r="A3571" t="s">
        <v>60</v>
      </c>
      <c r="B3571" t="s">
        <v>274</v>
      </c>
      <c r="C3571" t="s">
        <v>14</v>
      </c>
      <c r="D3571" s="3">
        <v>44200</v>
      </c>
      <c r="E3571" t="s">
        <v>53</v>
      </c>
      <c r="F3571" t="s">
        <v>873</v>
      </c>
      <c r="G3571" t="s">
        <v>874</v>
      </c>
      <c r="H3571" t="s">
        <v>10</v>
      </c>
      <c r="I3571" t="s">
        <v>17</v>
      </c>
      <c r="J3571" s="3">
        <v>44832</v>
      </c>
      <c r="K3571" s="3">
        <v>44832</v>
      </c>
      <c r="M3571" s="8" t="str">
        <f>IFERROR(IF(I3571="Booked",VLOOKUP(K3571,'FIN CAL LOOKUP'!$A:$J,7,1),IF(I3571="Complete",VLOOKUP(J3571,'FIN CAL LOOKUP'!$A:$J,7,1),VLOOKUP(D3571,'FIN CAL LOOKUP'!$A:$J,7,1))),"Not Applicable")</f>
        <v>OCT, FY23</v>
      </c>
      <c r="N3571" s="8" t="str">
        <f>IFERROR(IF(I3571="Booked",VLOOKUP(K3571,'FIN CAL LOOKUP'!$A:$J,10,1),IF(I3571="Complete",VLOOKUP(J3571,'FIN CAL LOOKUP'!$A:$J,10,1),VLOOKUP(D3571,'FIN CAL LOOKUP'!$A:$J,10,1))),"Not Applicable")</f>
        <v>Q2, FY23</v>
      </c>
    </row>
    <row r="3572" spans="1:14" x14ac:dyDescent="0.25">
      <c r="A3572" t="s">
        <v>60</v>
      </c>
      <c r="B3572" t="s">
        <v>274</v>
      </c>
      <c r="C3572" t="s">
        <v>14</v>
      </c>
      <c r="D3572" s="3">
        <v>44200</v>
      </c>
      <c r="E3572" t="s">
        <v>53</v>
      </c>
      <c r="F3572" t="s">
        <v>873</v>
      </c>
      <c r="G3572" t="s">
        <v>874</v>
      </c>
      <c r="H3572" t="s">
        <v>11</v>
      </c>
      <c r="I3572" t="s">
        <v>17</v>
      </c>
      <c r="J3572" s="3">
        <v>44539</v>
      </c>
      <c r="K3572" s="3">
        <v>44180</v>
      </c>
      <c r="M3572" s="8" t="str">
        <f>IFERROR(IF(I3572="Booked",VLOOKUP(K3572,'FIN CAL LOOKUP'!$A:$J,7,1),IF(I3572="Complete",VLOOKUP(J3572,'FIN CAL LOOKUP'!$A:$J,7,1),VLOOKUP(D3572,'FIN CAL LOOKUP'!$A:$J,7,1))),"Not Applicable")</f>
        <v>DEC, FY22</v>
      </c>
      <c r="N3572" s="8" t="str">
        <f>IFERROR(IF(I3572="Booked",VLOOKUP(K3572,'FIN CAL LOOKUP'!$A:$J,10,1),IF(I3572="Complete",VLOOKUP(J3572,'FIN CAL LOOKUP'!$A:$J,10,1),VLOOKUP(D3572,'FIN CAL LOOKUP'!$A:$J,10,1))),"Not Applicable")</f>
        <v>Q2, FY22</v>
      </c>
    </row>
    <row r="3573" spans="1:14" x14ac:dyDescent="0.25">
      <c r="A3573" t="s">
        <v>30</v>
      </c>
      <c r="B3573" t="s">
        <v>31</v>
      </c>
      <c r="C3573" t="s">
        <v>32</v>
      </c>
      <c r="D3573" s="3">
        <v>44186</v>
      </c>
      <c r="E3573" t="s">
        <v>683</v>
      </c>
      <c r="F3573" t="s">
        <v>875</v>
      </c>
      <c r="G3573" t="s">
        <v>876</v>
      </c>
      <c r="H3573" t="s">
        <v>4</v>
      </c>
      <c r="I3573" t="s">
        <v>17</v>
      </c>
      <c r="J3573" s="3">
        <v>44994</v>
      </c>
      <c r="K3573" s="3">
        <v>44824</v>
      </c>
      <c r="M3573" s="8" t="str">
        <f>IFERROR(IF(I3573="Booked",VLOOKUP(K3573,'FIN CAL LOOKUP'!$A:$J,7,1),IF(I3573="Complete",VLOOKUP(J3573,'FIN CAL LOOKUP'!$A:$J,7,1),VLOOKUP(D3573,'FIN CAL LOOKUP'!$A:$J,7,1))),"Not Applicable")</f>
        <v>MAR, FY23</v>
      </c>
      <c r="N3573" s="8" t="str">
        <f>IFERROR(IF(I3573="Booked",VLOOKUP(K3573,'FIN CAL LOOKUP'!$A:$J,10,1),IF(I3573="Complete",VLOOKUP(J3573,'FIN CAL LOOKUP'!$A:$J,10,1),VLOOKUP(D3573,'FIN CAL LOOKUP'!$A:$J,10,1))),"Not Applicable")</f>
        <v>Q3, FY23</v>
      </c>
    </row>
    <row r="3574" spans="1:14" x14ac:dyDescent="0.25">
      <c r="A3574" t="s">
        <v>30</v>
      </c>
      <c r="B3574" t="s">
        <v>31</v>
      </c>
      <c r="C3574" t="s">
        <v>32</v>
      </c>
      <c r="D3574" s="3">
        <v>44186</v>
      </c>
      <c r="E3574" t="s">
        <v>683</v>
      </c>
      <c r="F3574" t="s">
        <v>875</v>
      </c>
      <c r="G3574" t="s">
        <v>876</v>
      </c>
      <c r="H3574" t="s">
        <v>7</v>
      </c>
      <c r="I3574" t="s">
        <v>17</v>
      </c>
      <c r="J3574" s="3">
        <v>45007</v>
      </c>
      <c r="K3574" s="3">
        <v>44824</v>
      </c>
      <c r="M3574" s="8" t="str">
        <f>IFERROR(IF(I3574="Booked",VLOOKUP(K3574,'FIN CAL LOOKUP'!$A:$J,7,1),IF(I3574="Complete",VLOOKUP(J3574,'FIN CAL LOOKUP'!$A:$J,7,1),VLOOKUP(D3574,'FIN CAL LOOKUP'!$A:$J,7,1))),"Not Applicable")</f>
        <v>MAR, FY23</v>
      </c>
      <c r="N3574" s="8" t="str">
        <f>IFERROR(IF(I3574="Booked",VLOOKUP(K3574,'FIN CAL LOOKUP'!$A:$J,10,1),IF(I3574="Complete",VLOOKUP(J3574,'FIN CAL LOOKUP'!$A:$J,10,1),VLOOKUP(D3574,'FIN CAL LOOKUP'!$A:$J,10,1))),"Not Applicable")</f>
        <v>Q3, FY23</v>
      </c>
    </row>
    <row r="3575" spans="1:14" x14ac:dyDescent="0.25">
      <c r="A3575" t="s">
        <v>30</v>
      </c>
      <c r="B3575" t="s">
        <v>31</v>
      </c>
      <c r="C3575" t="s">
        <v>32</v>
      </c>
      <c r="D3575" s="3">
        <v>44186</v>
      </c>
      <c r="E3575" t="s">
        <v>683</v>
      </c>
      <c r="F3575" t="s">
        <v>875</v>
      </c>
      <c r="G3575" t="s">
        <v>876</v>
      </c>
      <c r="H3575" t="s">
        <v>1366</v>
      </c>
      <c r="I3575" t="s">
        <v>17</v>
      </c>
      <c r="J3575" s="3">
        <v>44189</v>
      </c>
      <c r="K3575" s="3">
        <v>44189</v>
      </c>
      <c r="M3575" s="8" t="str">
        <f>IFERROR(IF(I3575="Booked",VLOOKUP(K3575,'FIN CAL LOOKUP'!$A:$J,7,1),IF(I3575="Complete",VLOOKUP(J3575,'FIN CAL LOOKUP'!$A:$J,7,1),VLOOKUP(D3575,'FIN CAL LOOKUP'!$A:$J,7,1))),"Not Applicable")</f>
        <v>DEC, FY21</v>
      </c>
      <c r="N3575" s="8" t="str">
        <f>IFERROR(IF(I3575="Booked",VLOOKUP(K3575,'FIN CAL LOOKUP'!$A:$J,10,1),IF(I3575="Complete",VLOOKUP(J3575,'FIN CAL LOOKUP'!$A:$J,10,1),VLOOKUP(D3575,'FIN CAL LOOKUP'!$A:$J,10,1))),"Not Applicable")</f>
        <v>Q3, FY21</v>
      </c>
    </row>
    <row r="3576" spans="1:14" x14ac:dyDescent="0.25">
      <c r="A3576" t="s">
        <v>30</v>
      </c>
      <c r="B3576" t="s">
        <v>31</v>
      </c>
      <c r="C3576" t="s">
        <v>32</v>
      </c>
      <c r="D3576" s="3">
        <v>44186</v>
      </c>
      <c r="E3576" t="s">
        <v>683</v>
      </c>
      <c r="F3576" t="s">
        <v>875</v>
      </c>
      <c r="G3576" t="s">
        <v>876</v>
      </c>
      <c r="H3576" t="s">
        <v>1366</v>
      </c>
      <c r="I3576" t="s">
        <v>17</v>
      </c>
      <c r="J3576" s="3">
        <v>45503</v>
      </c>
      <c r="K3576" s="3">
        <v>45034</v>
      </c>
      <c r="M3576" s="8" t="str">
        <f>IFERROR(IF(I3576="Booked",VLOOKUP(K3576,'FIN CAL LOOKUP'!$A:$J,7,1),IF(I3576="Complete",VLOOKUP(J3576,'FIN CAL LOOKUP'!$A:$J,7,1),VLOOKUP(D3576,'FIN CAL LOOKUP'!$A:$J,7,1))),"Not Applicable")</f>
        <v>AUG, FY25</v>
      </c>
      <c r="N3576" s="8" t="str">
        <f>IFERROR(IF(I3576="Booked",VLOOKUP(K3576,'FIN CAL LOOKUP'!$A:$J,10,1),IF(I3576="Complete",VLOOKUP(J3576,'FIN CAL LOOKUP'!$A:$J,10,1),VLOOKUP(D3576,'FIN CAL LOOKUP'!$A:$J,10,1))),"Not Applicable")</f>
        <v>Q1, FY25</v>
      </c>
    </row>
    <row r="3577" spans="1:14" x14ac:dyDescent="0.25">
      <c r="A3577" t="s">
        <v>30</v>
      </c>
      <c r="B3577" t="s">
        <v>31</v>
      </c>
      <c r="C3577" t="s">
        <v>32</v>
      </c>
      <c r="D3577" s="3">
        <v>44186</v>
      </c>
      <c r="E3577" t="s">
        <v>683</v>
      </c>
      <c r="F3577" t="s">
        <v>875</v>
      </c>
      <c r="G3577" t="s">
        <v>876</v>
      </c>
      <c r="H3577" t="s">
        <v>1367</v>
      </c>
      <c r="I3577" t="s">
        <v>5</v>
      </c>
      <c r="J3577" s="3"/>
      <c r="K3577" s="3">
        <v>45735</v>
      </c>
      <c r="M3577" s="8" t="str">
        <f>IFERROR(IF(I3577="Booked",VLOOKUP(K3577,'FIN CAL LOOKUP'!$A:$J,7,1),IF(I3577="Complete",VLOOKUP(J3577,'FIN CAL LOOKUP'!$A:$J,7,1),VLOOKUP(D3577,'FIN CAL LOOKUP'!$A:$J,7,1))),"Not Applicable")</f>
        <v>MAR, FY25</v>
      </c>
      <c r="N3577" s="8" t="str">
        <f>IFERROR(IF(I3577="Booked",VLOOKUP(K3577,'FIN CAL LOOKUP'!$A:$J,10,1),IF(I3577="Complete",VLOOKUP(J3577,'FIN CAL LOOKUP'!$A:$J,10,1),VLOOKUP(D3577,'FIN CAL LOOKUP'!$A:$J,10,1))),"Not Applicable")</f>
        <v>Q3, FY25</v>
      </c>
    </row>
    <row r="3578" spans="1:14" x14ac:dyDescent="0.25">
      <c r="A3578" t="s">
        <v>30</v>
      </c>
      <c r="B3578" t="s">
        <v>31</v>
      </c>
      <c r="C3578" t="s">
        <v>32</v>
      </c>
      <c r="D3578" s="3">
        <v>44186</v>
      </c>
      <c r="E3578" t="s">
        <v>683</v>
      </c>
      <c r="F3578" t="s">
        <v>875</v>
      </c>
      <c r="G3578" t="s">
        <v>876</v>
      </c>
      <c r="H3578" t="s">
        <v>1367</v>
      </c>
      <c r="I3578" t="s">
        <v>17</v>
      </c>
      <c r="J3578" s="3">
        <v>44189</v>
      </c>
      <c r="K3578" s="3">
        <v>44188</v>
      </c>
      <c r="M3578" s="8" t="str">
        <f>IFERROR(IF(I3578="Booked",VLOOKUP(K3578,'FIN CAL LOOKUP'!$A:$J,7,1),IF(I3578="Complete",VLOOKUP(J3578,'FIN CAL LOOKUP'!$A:$J,7,1),VLOOKUP(D3578,'FIN CAL LOOKUP'!$A:$J,7,1))),"Not Applicable")</f>
        <v>DEC, FY21</v>
      </c>
      <c r="N3578" s="8" t="str">
        <f>IFERROR(IF(I3578="Booked",VLOOKUP(K3578,'FIN CAL LOOKUP'!$A:$J,10,1),IF(I3578="Complete",VLOOKUP(J3578,'FIN CAL LOOKUP'!$A:$J,10,1),VLOOKUP(D3578,'FIN CAL LOOKUP'!$A:$J,10,1))),"Not Applicable")</f>
        <v>Q3, FY21</v>
      </c>
    </row>
    <row r="3579" spans="1:14" x14ac:dyDescent="0.25">
      <c r="A3579" t="s">
        <v>30</v>
      </c>
      <c r="B3579" t="s">
        <v>31</v>
      </c>
      <c r="C3579" t="s">
        <v>32</v>
      </c>
      <c r="D3579" s="3">
        <v>44186</v>
      </c>
      <c r="E3579" t="s">
        <v>683</v>
      </c>
      <c r="F3579" t="s">
        <v>875</v>
      </c>
      <c r="G3579" t="s">
        <v>876</v>
      </c>
      <c r="H3579" t="s">
        <v>1367</v>
      </c>
      <c r="I3579" t="s">
        <v>17</v>
      </c>
      <c r="J3579" s="3">
        <v>45414</v>
      </c>
      <c r="K3579" s="3">
        <v>45034</v>
      </c>
      <c r="M3579" s="8" t="str">
        <f>IFERROR(IF(I3579="Booked",VLOOKUP(K3579,'FIN CAL LOOKUP'!$A:$J,7,1),IF(I3579="Complete",VLOOKUP(J3579,'FIN CAL LOOKUP'!$A:$J,7,1),VLOOKUP(D3579,'FIN CAL LOOKUP'!$A:$J,7,1))),"Not Applicable")</f>
        <v>MAY, FY24</v>
      </c>
      <c r="N3579" s="8" t="str">
        <f>IFERROR(IF(I3579="Booked",VLOOKUP(K3579,'FIN CAL LOOKUP'!$A:$J,10,1),IF(I3579="Complete",VLOOKUP(J3579,'FIN CAL LOOKUP'!$A:$J,10,1),VLOOKUP(D3579,'FIN CAL LOOKUP'!$A:$J,10,1))),"Not Applicable")</f>
        <v>Q4, FY24</v>
      </c>
    </row>
    <row r="3580" spans="1:14" x14ac:dyDescent="0.25">
      <c r="A3580" t="s">
        <v>30</v>
      </c>
      <c r="B3580" t="s">
        <v>31</v>
      </c>
      <c r="C3580" t="s">
        <v>32</v>
      </c>
      <c r="D3580" s="3">
        <v>44186</v>
      </c>
      <c r="E3580" t="s">
        <v>683</v>
      </c>
      <c r="F3580" t="s">
        <v>875</v>
      </c>
      <c r="G3580" t="s">
        <v>876</v>
      </c>
      <c r="H3580" t="s">
        <v>1368</v>
      </c>
      <c r="I3580" t="s">
        <v>5</v>
      </c>
      <c r="J3580" s="3"/>
      <c r="K3580" s="3">
        <v>45351</v>
      </c>
      <c r="M3580" s="8" t="str">
        <f>IFERROR(IF(I3580="Booked",VLOOKUP(K3580,'FIN CAL LOOKUP'!$A:$J,7,1),IF(I3580="Complete",VLOOKUP(J3580,'FIN CAL LOOKUP'!$A:$J,7,1),VLOOKUP(D3580,'FIN CAL LOOKUP'!$A:$J,7,1))),"Not Applicable")</f>
        <v>MAR, FY24</v>
      </c>
      <c r="N3580" s="8" t="str">
        <f>IFERROR(IF(I3580="Booked",VLOOKUP(K3580,'FIN CAL LOOKUP'!$A:$J,10,1),IF(I3580="Complete",VLOOKUP(J3580,'FIN CAL LOOKUP'!$A:$J,10,1),VLOOKUP(D3580,'FIN CAL LOOKUP'!$A:$J,10,1))),"Not Applicable")</f>
        <v>Q3, FY24</v>
      </c>
    </row>
    <row r="3581" spans="1:14" x14ac:dyDescent="0.25">
      <c r="A3581" t="s">
        <v>30</v>
      </c>
      <c r="B3581" t="s">
        <v>31</v>
      </c>
      <c r="C3581" t="s">
        <v>32</v>
      </c>
      <c r="D3581" s="3">
        <v>44186</v>
      </c>
      <c r="E3581" t="s">
        <v>683</v>
      </c>
      <c r="F3581" t="s">
        <v>875</v>
      </c>
      <c r="G3581" t="s">
        <v>876</v>
      </c>
      <c r="H3581" t="s">
        <v>1368</v>
      </c>
      <c r="I3581" t="s">
        <v>17</v>
      </c>
      <c r="J3581" s="3">
        <v>44189</v>
      </c>
      <c r="K3581" s="3">
        <v>44189</v>
      </c>
      <c r="M3581" s="8" t="str">
        <f>IFERROR(IF(I3581="Booked",VLOOKUP(K3581,'FIN CAL LOOKUP'!$A:$J,7,1),IF(I3581="Complete",VLOOKUP(J3581,'FIN CAL LOOKUP'!$A:$J,7,1),VLOOKUP(D3581,'FIN CAL LOOKUP'!$A:$J,7,1))),"Not Applicable")</f>
        <v>DEC, FY21</v>
      </c>
      <c r="N3581" s="8" t="str">
        <f>IFERROR(IF(I3581="Booked",VLOOKUP(K3581,'FIN CAL LOOKUP'!$A:$J,10,1),IF(I3581="Complete",VLOOKUP(J3581,'FIN CAL LOOKUP'!$A:$J,10,1),VLOOKUP(D3581,'FIN CAL LOOKUP'!$A:$J,10,1))),"Not Applicable")</f>
        <v>Q3, FY21</v>
      </c>
    </row>
    <row r="3582" spans="1:14" x14ac:dyDescent="0.25">
      <c r="A3582" t="s">
        <v>30</v>
      </c>
      <c r="B3582" t="s">
        <v>31</v>
      </c>
      <c r="C3582" t="s">
        <v>32</v>
      </c>
      <c r="D3582" s="3">
        <v>44186</v>
      </c>
      <c r="E3582" t="s">
        <v>683</v>
      </c>
      <c r="F3582" t="s">
        <v>875</v>
      </c>
      <c r="G3582" t="s">
        <v>876</v>
      </c>
      <c r="H3582" t="s">
        <v>1369</v>
      </c>
      <c r="I3582" t="s">
        <v>17</v>
      </c>
      <c r="J3582" s="3">
        <v>44200</v>
      </c>
      <c r="K3582" s="3">
        <v>44200</v>
      </c>
      <c r="M3582" s="8" t="str">
        <f>IFERROR(IF(I3582="Booked",VLOOKUP(K3582,'FIN CAL LOOKUP'!$A:$J,7,1),IF(I3582="Complete",VLOOKUP(J3582,'FIN CAL LOOKUP'!$A:$J,7,1),VLOOKUP(D3582,'FIN CAL LOOKUP'!$A:$J,7,1))),"Not Applicable")</f>
        <v>JAN, FY21</v>
      </c>
      <c r="N3582" s="8" t="str">
        <f>IFERROR(IF(I3582="Booked",VLOOKUP(K3582,'FIN CAL LOOKUP'!$A:$J,10,1),IF(I3582="Complete",VLOOKUP(J3582,'FIN CAL LOOKUP'!$A:$J,10,1),VLOOKUP(D3582,'FIN CAL LOOKUP'!$A:$J,10,1))),"Not Applicable")</f>
        <v>Q3, FY21</v>
      </c>
    </row>
    <row r="3583" spans="1:14" x14ac:dyDescent="0.25">
      <c r="A3583" t="s">
        <v>30</v>
      </c>
      <c r="B3583" t="s">
        <v>31</v>
      </c>
      <c r="C3583" t="s">
        <v>32</v>
      </c>
      <c r="D3583" s="3">
        <v>44186</v>
      </c>
      <c r="E3583" t="s">
        <v>683</v>
      </c>
      <c r="F3583" t="s">
        <v>875</v>
      </c>
      <c r="G3583" t="s">
        <v>876</v>
      </c>
      <c r="H3583" t="s">
        <v>1369</v>
      </c>
      <c r="I3583" t="s">
        <v>17</v>
      </c>
      <c r="J3583" s="3">
        <v>45034</v>
      </c>
      <c r="K3583" s="3">
        <v>45034</v>
      </c>
      <c r="M3583" s="8" t="str">
        <f>IFERROR(IF(I3583="Booked",VLOOKUP(K3583,'FIN CAL LOOKUP'!$A:$J,7,1),IF(I3583="Complete",VLOOKUP(J3583,'FIN CAL LOOKUP'!$A:$J,7,1),VLOOKUP(D3583,'FIN CAL LOOKUP'!$A:$J,7,1))),"Not Applicable")</f>
        <v>APR, FY23</v>
      </c>
      <c r="N3583" s="8" t="str">
        <f>IFERROR(IF(I3583="Booked",VLOOKUP(K3583,'FIN CAL LOOKUP'!$A:$J,10,1),IF(I3583="Complete",VLOOKUP(J3583,'FIN CAL LOOKUP'!$A:$J,10,1),VLOOKUP(D3583,'FIN CAL LOOKUP'!$A:$J,10,1))),"Not Applicable")</f>
        <v>Q4, FY23</v>
      </c>
    </row>
    <row r="3584" spans="1:14" x14ac:dyDescent="0.25">
      <c r="A3584" t="s">
        <v>30</v>
      </c>
      <c r="B3584" t="s">
        <v>31</v>
      </c>
      <c r="C3584" t="s">
        <v>32</v>
      </c>
      <c r="D3584" s="3">
        <v>44186</v>
      </c>
      <c r="E3584" t="s">
        <v>683</v>
      </c>
      <c r="F3584" t="s">
        <v>875</v>
      </c>
      <c r="G3584" t="s">
        <v>876</v>
      </c>
      <c r="H3584" t="s">
        <v>1369</v>
      </c>
      <c r="I3584" t="s">
        <v>17</v>
      </c>
      <c r="J3584" s="3">
        <v>45503</v>
      </c>
      <c r="K3584" s="3">
        <v>45351</v>
      </c>
      <c r="M3584" s="8" t="str">
        <f>IFERROR(IF(I3584="Booked",VLOOKUP(K3584,'FIN CAL LOOKUP'!$A:$J,7,1),IF(I3584="Complete",VLOOKUP(J3584,'FIN CAL LOOKUP'!$A:$J,7,1),VLOOKUP(D3584,'FIN CAL LOOKUP'!$A:$J,7,1))),"Not Applicable")</f>
        <v>AUG, FY25</v>
      </c>
      <c r="N3584" s="8" t="str">
        <f>IFERROR(IF(I3584="Booked",VLOOKUP(K3584,'FIN CAL LOOKUP'!$A:$J,10,1),IF(I3584="Complete",VLOOKUP(J3584,'FIN CAL LOOKUP'!$A:$J,10,1),VLOOKUP(D3584,'FIN CAL LOOKUP'!$A:$J,10,1))),"Not Applicable")</f>
        <v>Q1, FY25</v>
      </c>
    </row>
    <row r="3585" spans="1:14" x14ac:dyDescent="0.25">
      <c r="A3585" t="s">
        <v>30</v>
      </c>
      <c r="B3585" t="s">
        <v>31</v>
      </c>
      <c r="C3585" t="s">
        <v>32</v>
      </c>
      <c r="D3585" s="3">
        <v>44186</v>
      </c>
      <c r="E3585" t="s">
        <v>683</v>
      </c>
      <c r="F3585" t="s">
        <v>875</v>
      </c>
      <c r="G3585" t="s">
        <v>876</v>
      </c>
      <c r="H3585" t="s">
        <v>1370</v>
      </c>
      <c r="I3585" t="s">
        <v>5</v>
      </c>
      <c r="J3585" s="3"/>
      <c r="K3585" s="3">
        <v>45351</v>
      </c>
      <c r="M3585" s="8" t="str">
        <f>IFERROR(IF(I3585="Booked",VLOOKUP(K3585,'FIN CAL LOOKUP'!$A:$J,7,1),IF(I3585="Complete",VLOOKUP(J3585,'FIN CAL LOOKUP'!$A:$J,7,1),VLOOKUP(D3585,'FIN CAL LOOKUP'!$A:$J,7,1))),"Not Applicable")</f>
        <v>MAR, FY24</v>
      </c>
      <c r="N3585" s="8" t="str">
        <f>IFERROR(IF(I3585="Booked",VLOOKUP(K3585,'FIN CAL LOOKUP'!$A:$J,10,1),IF(I3585="Complete",VLOOKUP(J3585,'FIN CAL LOOKUP'!$A:$J,10,1),VLOOKUP(D3585,'FIN CAL LOOKUP'!$A:$J,10,1))),"Not Applicable")</f>
        <v>Q3, FY24</v>
      </c>
    </row>
    <row r="3586" spans="1:14" x14ac:dyDescent="0.25">
      <c r="A3586" t="s">
        <v>30</v>
      </c>
      <c r="B3586" t="s">
        <v>31</v>
      </c>
      <c r="C3586" t="s">
        <v>32</v>
      </c>
      <c r="D3586" s="3">
        <v>44186</v>
      </c>
      <c r="E3586" t="s">
        <v>683</v>
      </c>
      <c r="F3586" t="s">
        <v>875</v>
      </c>
      <c r="G3586" t="s">
        <v>876</v>
      </c>
      <c r="H3586" t="s">
        <v>8</v>
      </c>
      <c r="I3586" t="s">
        <v>17</v>
      </c>
      <c r="J3586" s="3">
        <v>44644</v>
      </c>
      <c r="K3586" s="3">
        <v>44635</v>
      </c>
      <c r="M3586" s="8" t="str">
        <f>IFERROR(IF(I3586="Booked",VLOOKUP(K3586,'FIN CAL LOOKUP'!$A:$J,7,1),IF(I3586="Complete",VLOOKUP(J3586,'FIN CAL LOOKUP'!$A:$J,7,1),VLOOKUP(D3586,'FIN CAL LOOKUP'!$A:$J,7,1))),"Not Applicable")</f>
        <v>MAR, FY22</v>
      </c>
      <c r="N3586" s="8" t="str">
        <f>IFERROR(IF(I3586="Booked",VLOOKUP(K3586,'FIN CAL LOOKUP'!$A:$J,10,1),IF(I3586="Complete",VLOOKUP(J3586,'FIN CAL LOOKUP'!$A:$J,10,1),VLOOKUP(D3586,'FIN CAL LOOKUP'!$A:$J,10,1))),"Not Applicable")</f>
        <v>Q3, FY22</v>
      </c>
    </row>
    <row r="3587" spans="1:14" x14ac:dyDescent="0.25">
      <c r="A3587" t="s">
        <v>30</v>
      </c>
      <c r="B3587" t="s">
        <v>31</v>
      </c>
      <c r="C3587" t="s">
        <v>32</v>
      </c>
      <c r="D3587" s="3">
        <v>44186</v>
      </c>
      <c r="E3587" t="s">
        <v>683</v>
      </c>
      <c r="F3587" t="s">
        <v>875</v>
      </c>
      <c r="G3587" t="s">
        <v>876</v>
      </c>
      <c r="H3587" t="s">
        <v>9</v>
      </c>
      <c r="I3587" t="s">
        <v>17</v>
      </c>
      <c r="J3587" s="3">
        <v>45019</v>
      </c>
      <c r="K3587" s="3">
        <v>44735</v>
      </c>
      <c r="M3587" s="8" t="str">
        <f>IFERROR(IF(I3587="Booked",VLOOKUP(K3587,'FIN CAL LOOKUP'!$A:$J,7,1),IF(I3587="Complete",VLOOKUP(J3587,'FIN CAL LOOKUP'!$A:$J,7,1),VLOOKUP(D3587,'FIN CAL LOOKUP'!$A:$J,7,1))),"Not Applicable")</f>
        <v>APR, FY23</v>
      </c>
      <c r="N3587" s="8" t="str">
        <f>IFERROR(IF(I3587="Booked",VLOOKUP(K3587,'FIN CAL LOOKUP'!$A:$J,10,1),IF(I3587="Complete",VLOOKUP(J3587,'FIN CAL LOOKUP'!$A:$J,10,1),VLOOKUP(D3587,'FIN CAL LOOKUP'!$A:$J,10,1))),"Not Applicable")</f>
        <v>Q4, FY23</v>
      </c>
    </row>
    <row r="3588" spans="1:14" x14ac:dyDescent="0.25">
      <c r="A3588" t="s">
        <v>30</v>
      </c>
      <c r="B3588" t="s">
        <v>31</v>
      </c>
      <c r="C3588" t="s">
        <v>32</v>
      </c>
      <c r="D3588" s="3">
        <v>44186</v>
      </c>
      <c r="E3588" t="s">
        <v>683</v>
      </c>
      <c r="F3588" t="s">
        <v>875</v>
      </c>
      <c r="G3588" t="s">
        <v>876</v>
      </c>
      <c r="H3588" t="s">
        <v>10</v>
      </c>
      <c r="I3588" t="s">
        <v>17</v>
      </c>
      <c r="J3588" s="3">
        <v>44448</v>
      </c>
      <c r="K3588" s="3">
        <v>44417</v>
      </c>
      <c r="M3588" s="8" t="str">
        <f>IFERROR(IF(I3588="Booked",VLOOKUP(K3588,'FIN CAL LOOKUP'!$A:$J,7,1),IF(I3588="Complete",VLOOKUP(J3588,'FIN CAL LOOKUP'!$A:$J,7,1),VLOOKUP(D3588,'FIN CAL LOOKUP'!$A:$J,7,1))),"Not Applicable")</f>
        <v>SEP, FY22</v>
      </c>
      <c r="N3588" s="8" t="str">
        <f>IFERROR(IF(I3588="Booked",VLOOKUP(K3588,'FIN CAL LOOKUP'!$A:$J,10,1),IF(I3588="Complete",VLOOKUP(J3588,'FIN CAL LOOKUP'!$A:$J,10,1),VLOOKUP(D3588,'FIN CAL LOOKUP'!$A:$J,10,1))),"Not Applicable")</f>
        <v>Q1, FY22</v>
      </c>
    </row>
    <row r="3589" spans="1:14" x14ac:dyDescent="0.25">
      <c r="A3589" t="s">
        <v>30</v>
      </c>
      <c r="B3589" t="s">
        <v>31</v>
      </c>
      <c r="C3589" t="s">
        <v>32</v>
      </c>
      <c r="D3589" s="3">
        <v>44186</v>
      </c>
      <c r="E3589" t="s">
        <v>683</v>
      </c>
      <c r="F3589" t="s">
        <v>875</v>
      </c>
      <c r="G3589" t="s">
        <v>876</v>
      </c>
      <c r="H3589" t="s">
        <v>10</v>
      </c>
      <c r="I3589" t="s">
        <v>17</v>
      </c>
      <c r="J3589" s="3">
        <v>44650</v>
      </c>
      <c r="K3589" s="3">
        <v>44650</v>
      </c>
      <c r="M3589" s="8" t="str">
        <f>IFERROR(IF(I3589="Booked",VLOOKUP(K3589,'FIN CAL LOOKUP'!$A:$J,7,1),IF(I3589="Complete",VLOOKUP(J3589,'FIN CAL LOOKUP'!$A:$J,7,1),VLOOKUP(D3589,'FIN CAL LOOKUP'!$A:$J,7,1))),"Not Applicable")</f>
        <v>APR, FY22</v>
      </c>
      <c r="N3589" s="8" t="str">
        <f>IFERROR(IF(I3589="Booked",VLOOKUP(K3589,'FIN CAL LOOKUP'!$A:$J,10,1),IF(I3589="Complete",VLOOKUP(J3589,'FIN CAL LOOKUP'!$A:$J,10,1),VLOOKUP(D3589,'FIN CAL LOOKUP'!$A:$J,10,1))),"Not Applicable")</f>
        <v>Q4, FY22</v>
      </c>
    </row>
    <row r="3590" spans="1:14" x14ac:dyDescent="0.25">
      <c r="A3590" t="s">
        <v>30</v>
      </c>
      <c r="B3590" t="s">
        <v>31</v>
      </c>
      <c r="C3590" t="s">
        <v>32</v>
      </c>
      <c r="D3590" s="3">
        <v>44186</v>
      </c>
      <c r="E3590" t="s">
        <v>683</v>
      </c>
      <c r="F3590" t="s">
        <v>875</v>
      </c>
      <c r="G3590" t="s">
        <v>876</v>
      </c>
      <c r="H3590" t="s">
        <v>11</v>
      </c>
      <c r="I3590" t="s">
        <v>17</v>
      </c>
      <c r="J3590" s="3">
        <v>44189</v>
      </c>
      <c r="K3590" s="3">
        <v>44156</v>
      </c>
      <c r="M3590" s="8" t="str">
        <f>IFERROR(IF(I3590="Booked",VLOOKUP(K3590,'FIN CAL LOOKUP'!$A:$J,7,1),IF(I3590="Complete",VLOOKUP(J3590,'FIN CAL LOOKUP'!$A:$J,7,1),VLOOKUP(D3590,'FIN CAL LOOKUP'!$A:$J,7,1))),"Not Applicable")</f>
        <v>DEC, FY21</v>
      </c>
      <c r="N3590" s="8" t="str">
        <f>IFERROR(IF(I3590="Booked",VLOOKUP(K3590,'FIN CAL LOOKUP'!$A:$J,10,1),IF(I3590="Complete",VLOOKUP(J3590,'FIN CAL LOOKUP'!$A:$J,10,1),VLOOKUP(D3590,'FIN CAL LOOKUP'!$A:$J,10,1))),"Not Applicable")</f>
        <v>Q3, FY21</v>
      </c>
    </row>
    <row r="3591" spans="1:14" x14ac:dyDescent="0.25">
      <c r="A3591" t="s">
        <v>30</v>
      </c>
      <c r="B3591" t="s">
        <v>31</v>
      </c>
      <c r="C3591" t="s">
        <v>32</v>
      </c>
      <c r="D3591" s="3">
        <v>44186</v>
      </c>
      <c r="E3591" t="s">
        <v>683</v>
      </c>
      <c r="F3591" t="s">
        <v>875</v>
      </c>
      <c r="G3591" t="s">
        <v>876</v>
      </c>
      <c r="H3591" t="s">
        <v>11</v>
      </c>
      <c r="I3591" t="s">
        <v>17</v>
      </c>
      <c r="J3591" s="3">
        <v>44278</v>
      </c>
      <c r="K3591" s="3">
        <v>44278</v>
      </c>
      <c r="M3591" s="8" t="str">
        <f>IFERROR(IF(I3591="Booked",VLOOKUP(K3591,'FIN CAL LOOKUP'!$A:$J,7,1),IF(I3591="Complete",VLOOKUP(J3591,'FIN CAL LOOKUP'!$A:$J,7,1),VLOOKUP(D3591,'FIN CAL LOOKUP'!$A:$J,7,1))),"Not Applicable")</f>
        <v>MAR, FY21</v>
      </c>
      <c r="N3591" s="8" t="str">
        <f>IFERROR(IF(I3591="Booked",VLOOKUP(K3591,'FIN CAL LOOKUP'!$A:$J,10,1),IF(I3591="Complete",VLOOKUP(J3591,'FIN CAL LOOKUP'!$A:$J,10,1),VLOOKUP(D3591,'FIN CAL LOOKUP'!$A:$J,10,1))),"Not Applicable")</f>
        <v>Q4, FY21</v>
      </c>
    </row>
    <row r="3592" spans="1:14" x14ac:dyDescent="0.25">
      <c r="A3592" t="s">
        <v>30</v>
      </c>
      <c r="B3592" t="s">
        <v>31</v>
      </c>
      <c r="C3592" t="s">
        <v>32</v>
      </c>
      <c r="D3592" s="3">
        <v>44186</v>
      </c>
      <c r="E3592" t="s">
        <v>683</v>
      </c>
      <c r="F3592" t="s">
        <v>875</v>
      </c>
      <c r="G3592" t="s">
        <v>876</v>
      </c>
      <c r="H3592" t="s">
        <v>11</v>
      </c>
      <c r="I3592" t="s">
        <v>17</v>
      </c>
      <c r="J3592" s="3">
        <v>45078</v>
      </c>
      <c r="K3592" s="3">
        <v>45077</v>
      </c>
      <c r="M3592" s="8" t="str">
        <f>IFERROR(IF(I3592="Booked",VLOOKUP(K3592,'FIN CAL LOOKUP'!$A:$J,7,1),IF(I3592="Complete",VLOOKUP(J3592,'FIN CAL LOOKUP'!$A:$J,7,1),VLOOKUP(D3592,'FIN CAL LOOKUP'!$A:$J,7,1))),"Not Applicable")</f>
        <v>JUN, FY23</v>
      </c>
      <c r="N3592" s="8" t="str">
        <f>IFERROR(IF(I3592="Booked",VLOOKUP(K3592,'FIN CAL LOOKUP'!$A:$J,10,1),IF(I3592="Complete",VLOOKUP(J3592,'FIN CAL LOOKUP'!$A:$J,10,1),VLOOKUP(D3592,'FIN CAL LOOKUP'!$A:$J,10,1))),"Not Applicable")</f>
        <v>Q4, FY23</v>
      </c>
    </row>
    <row r="3593" spans="1:14" x14ac:dyDescent="0.25">
      <c r="A3593" t="s">
        <v>30</v>
      </c>
      <c r="B3593" t="s">
        <v>260</v>
      </c>
      <c r="C3593" t="s">
        <v>32</v>
      </c>
      <c r="D3593" s="3">
        <v>44179</v>
      </c>
      <c r="E3593" t="s">
        <v>877</v>
      </c>
      <c r="F3593" t="s">
        <v>878</v>
      </c>
      <c r="G3593" t="s">
        <v>879</v>
      </c>
      <c r="H3593" t="s">
        <v>4</v>
      </c>
      <c r="I3593" t="s">
        <v>17</v>
      </c>
      <c r="J3593" s="3">
        <v>44887</v>
      </c>
      <c r="K3593" s="3">
        <v>44824</v>
      </c>
      <c r="M3593" s="8" t="str">
        <f>IFERROR(IF(I3593="Booked",VLOOKUP(K3593,'FIN CAL LOOKUP'!$A:$J,7,1),IF(I3593="Complete",VLOOKUP(J3593,'FIN CAL LOOKUP'!$A:$J,7,1),VLOOKUP(D3593,'FIN CAL LOOKUP'!$A:$J,7,1))),"Not Applicable")</f>
        <v>NOV, FY23</v>
      </c>
      <c r="N3593" s="8" t="str">
        <f>IFERROR(IF(I3593="Booked",VLOOKUP(K3593,'FIN CAL LOOKUP'!$A:$J,10,1),IF(I3593="Complete",VLOOKUP(J3593,'FIN CAL LOOKUP'!$A:$J,10,1),VLOOKUP(D3593,'FIN CAL LOOKUP'!$A:$J,10,1))),"Not Applicable")</f>
        <v>Q2, FY23</v>
      </c>
    </row>
    <row r="3594" spans="1:14" x14ac:dyDescent="0.25">
      <c r="A3594" t="s">
        <v>30</v>
      </c>
      <c r="B3594" t="s">
        <v>260</v>
      </c>
      <c r="C3594" t="s">
        <v>32</v>
      </c>
      <c r="D3594" s="3">
        <v>44179</v>
      </c>
      <c r="E3594" t="s">
        <v>877</v>
      </c>
      <c r="F3594" t="s">
        <v>878</v>
      </c>
      <c r="G3594" t="s">
        <v>879</v>
      </c>
      <c r="H3594" t="s">
        <v>7</v>
      </c>
      <c r="I3594" t="s">
        <v>17</v>
      </c>
      <c r="J3594" s="3">
        <v>44887</v>
      </c>
      <c r="K3594" s="3">
        <v>44824</v>
      </c>
      <c r="M3594" s="8" t="str">
        <f>IFERROR(IF(I3594="Booked",VLOOKUP(K3594,'FIN CAL LOOKUP'!$A:$J,7,1),IF(I3594="Complete",VLOOKUP(J3594,'FIN CAL LOOKUP'!$A:$J,7,1),VLOOKUP(D3594,'FIN CAL LOOKUP'!$A:$J,7,1))),"Not Applicable")</f>
        <v>NOV, FY23</v>
      </c>
      <c r="N3594" s="8" t="str">
        <f>IFERROR(IF(I3594="Booked",VLOOKUP(K3594,'FIN CAL LOOKUP'!$A:$J,10,1),IF(I3594="Complete",VLOOKUP(J3594,'FIN CAL LOOKUP'!$A:$J,10,1),VLOOKUP(D3594,'FIN CAL LOOKUP'!$A:$J,10,1))),"Not Applicable")</f>
        <v>Q2, FY23</v>
      </c>
    </row>
    <row r="3595" spans="1:14" x14ac:dyDescent="0.25">
      <c r="A3595" t="s">
        <v>30</v>
      </c>
      <c r="B3595" t="s">
        <v>260</v>
      </c>
      <c r="C3595" t="s">
        <v>32</v>
      </c>
      <c r="D3595" s="3">
        <v>44179</v>
      </c>
      <c r="E3595" t="s">
        <v>877</v>
      </c>
      <c r="F3595" t="s">
        <v>878</v>
      </c>
      <c r="G3595" t="s">
        <v>879</v>
      </c>
      <c r="H3595" t="s">
        <v>1366</v>
      </c>
      <c r="I3595" t="s">
        <v>17</v>
      </c>
      <c r="J3595" s="3">
        <v>45373</v>
      </c>
      <c r="K3595" s="3">
        <v>45351</v>
      </c>
      <c r="M3595" s="8" t="str">
        <f>IFERROR(IF(I3595="Booked",VLOOKUP(K3595,'FIN CAL LOOKUP'!$A:$J,7,1),IF(I3595="Complete",VLOOKUP(J3595,'FIN CAL LOOKUP'!$A:$J,7,1),VLOOKUP(D3595,'FIN CAL LOOKUP'!$A:$J,7,1))),"Not Applicable")</f>
        <v>MAR, FY24</v>
      </c>
      <c r="N3595" s="8" t="str">
        <f>IFERROR(IF(I3595="Booked",VLOOKUP(K3595,'FIN CAL LOOKUP'!$A:$J,10,1),IF(I3595="Complete",VLOOKUP(J3595,'FIN CAL LOOKUP'!$A:$J,10,1),VLOOKUP(D3595,'FIN CAL LOOKUP'!$A:$J,10,1))),"Not Applicable")</f>
        <v>Q3, FY24</v>
      </c>
    </row>
    <row r="3596" spans="1:14" x14ac:dyDescent="0.25">
      <c r="A3596" t="s">
        <v>30</v>
      </c>
      <c r="B3596" t="s">
        <v>260</v>
      </c>
      <c r="C3596" t="s">
        <v>32</v>
      </c>
      <c r="D3596" s="3">
        <v>44179</v>
      </c>
      <c r="E3596" t="s">
        <v>877</v>
      </c>
      <c r="F3596" t="s">
        <v>878</v>
      </c>
      <c r="G3596" t="s">
        <v>879</v>
      </c>
      <c r="H3596" t="s">
        <v>1367</v>
      </c>
      <c r="I3596" t="s">
        <v>17</v>
      </c>
      <c r="J3596" s="3">
        <v>45373</v>
      </c>
      <c r="K3596" s="3">
        <v>45351</v>
      </c>
      <c r="M3596" s="8" t="str">
        <f>IFERROR(IF(I3596="Booked",VLOOKUP(K3596,'FIN CAL LOOKUP'!$A:$J,7,1),IF(I3596="Complete",VLOOKUP(J3596,'FIN CAL LOOKUP'!$A:$J,7,1),VLOOKUP(D3596,'FIN CAL LOOKUP'!$A:$J,7,1))),"Not Applicable")</f>
        <v>MAR, FY24</v>
      </c>
      <c r="N3596" s="8" t="str">
        <f>IFERROR(IF(I3596="Booked",VLOOKUP(K3596,'FIN CAL LOOKUP'!$A:$J,10,1),IF(I3596="Complete",VLOOKUP(J3596,'FIN CAL LOOKUP'!$A:$J,10,1),VLOOKUP(D3596,'FIN CAL LOOKUP'!$A:$J,10,1))),"Not Applicable")</f>
        <v>Q3, FY24</v>
      </c>
    </row>
    <row r="3597" spans="1:14" x14ac:dyDescent="0.25">
      <c r="A3597" t="s">
        <v>30</v>
      </c>
      <c r="B3597" t="s">
        <v>260</v>
      </c>
      <c r="C3597" t="s">
        <v>32</v>
      </c>
      <c r="D3597" s="3">
        <v>44179</v>
      </c>
      <c r="E3597" t="s">
        <v>877</v>
      </c>
      <c r="F3597" t="s">
        <v>878</v>
      </c>
      <c r="G3597" t="s">
        <v>879</v>
      </c>
      <c r="H3597" t="s">
        <v>1368</v>
      </c>
      <c r="I3597" t="s">
        <v>17</v>
      </c>
      <c r="J3597" s="3">
        <v>45373</v>
      </c>
      <c r="K3597" s="3">
        <v>45351</v>
      </c>
      <c r="M3597" s="8" t="str">
        <f>IFERROR(IF(I3597="Booked",VLOOKUP(K3597,'FIN CAL LOOKUP'!$A:$J,7,1),IF(I3597="Complete",VLOOKUP(J3597,'FIN CAL LOOKUP'!$A:$J,7,1),VLOOKUP(D3597,'FIN CAL LOOKUP'!$A:$J,7,1))),"Not Applicable")</f>
        <v>MAR, FY24</v>
      </c>
      <c r="N3597" s="8" t="str">
        <f>IFERROR(IF(I3597="Booked",VLOOKUP(K3597,'FIN CAL LOOKUP'!$A:$J,10,1),IF(I3597="Complete",VLOOKUP(J3597,'FIN CAL LOOKUP'!$A:$J,10,1),VLOOKUP(D3597,'FIN CAL LOOKUP'!$A:$J,10,1))),"Not Applicable")</f>
        <v>Q3, FY24</v>
      </c>
    </row>
    <row r="3598" spans="1:14" x14ac:dyDescent="0.25">
      <c r="A3598" t="s">
        <v>30</v>
      </c>
      <c r="B3598" t="s">
        <v>260</v>
      </c>
      <c r="C3598" t="s">
        <v>32</v>
      </c>
      <c r="D3598" s="3">
        <v>44179</v>
      </c>
      <c r="E3598" t="s">
        <v>877</v>
      </c>
      <c r="F3598" t="s">
        <v>878</v>
      </c>
      <c r="G3598" t="s">
        <v>879</v>
      </c>
      <c r="H3598" t="s">
        <v>1369</v>
      </c>
      <c r="I3598" t="s">
        <v>17</v>
      </c>
      <c r="J3598" s="3">
        <v>45373</v>
      </c>
      <c r="K3598" s="3">
        <v>45351</v>
      </c>
      <c r="M3598" s="8" t="str">
        <f>IFERROR(IF(I3598="Booked",VLOOKUP(K3598,'FIN CAL LOOKUP'!$A:$J,7,1),IF(I3598="Complete",VLOOKUP(J3598,'FIN CAL LOOKUP'!$A:$J,7,1),VLOOKUP(D3598,'FIN CAL LOOKUP'!$A:$J,7,1))),"Not Applicable")</f>
        <v>MAR, FY24</v>
      </c>
      <c r="N3598" s="8" t="str">
        <f>IFERROR(IF(I3598="Booked",VLOOKUP(K3598,'FIN CAL LOOKUP'!$A:$J,10,1),IF(I3598="Complete",VLOOKUP(J3598,'FIN CAL LOOKUP'!$A:$J,10,1),VLOOKUP(D3598,'FIN CAL LOOKUP'!$A:$J,10,1))),"Not Applicable")</f>
        <v>Q3, FY24</v>
      </c>
    </row>
    <row r="3599" spans="1:14" x14ac:dyDescent="0.25">
      <c r="A3599" t="s">
        <v>30</v>
      </c>
      <c r="B3599" t="s">
        <v>260</v>
      </c>
      <c r="C3599" t="s">
        <v>32</v>
      </c>
      <c r="D3599" s="3">
        <v>44179</v>
      </c>
      <c r="E3599" t="s">
        <v>877</v>
      </c>
      <c r="F3599" t="s">
        <v>878</v>
      </c>
      <c r="G3599" t="s">
        <v>879</v>
      </c>
      <c r="H3599" t="s">
        <v>1370</v>
      </c>
      <c r="I3599" t="s">
        <v>17</v>
      </c>
      <c r="J3599" s="3">
        <v>45373</v>
      </c>
      <c r="K3599" s="3">
        <v>45351</v>
      </c>
      <c r="M3599" s="8" t="str">
        <f>IFERROR(IF(I3599="Booked",VLOOKUP(K3599,'FIN CAL LOOKUP'!$A:$J,7,1),IF(I3599="Complete",VLOOKUP(J3599,'FIN CAL LOOKUP'!$A:$J,7,1),VLOOKUP(D3599,'FIN CAL LOOKUP'!$A:$J,7,1))),"Not Applicable")</f>
        <v>MAR, FY24</v>
      </c>
      <c r="N3599" s="8" t="str">
        <f>IFERROR(IF(I3599="Booked",VLOOKUP(K3599,'FIN CAL LOOKUP'!$A:$J,10,1),IF(I3599="Complete",VLOOKUP(J3599,'FIN CAL LOOKUP'!$A:$J,10,1),VLOOKUP(D3599,'FIN CAL LOOKUP'!$A:$J,10,1))),"Not Applicable")</f>
        <v>Q3, FY24</v>
      </c>
    </row>
    <row r="3600" spans="1:14" x14ac:dyDescent="0.25">
      <c r="A3600" t="s">
        <v>30</v>
      </c>
      <c r="B3600" t="s">
        <v>260</v>
      </c>
      <c r="C3600" t="s">
        <v>32</v>
      </c>
      <c r="D3600" s="3">
        <v>44179</v>
      </c>
      <c r="E3600" t="s">
        <v>877</v>
      </c>
      <c r="F3600" t="s">
        <v>878</v>
      </c>
      <c r="G3600" t="s">
        <v>879</v>
      </c>
      <c r="H3600" t="s">
        <v>8</v>
      </c>
      <c r="I3600" t="s">
        <v>17</v>
      </c>
      <c r="J3600" s="3">
        <v>44809</v>
      </c>
      <c r="K3600" s="3">
        <v>44635</v>
      </c>
      <c r="M3600" s="8" t="str">
        <f>IFERROR(IF(I3600="Booked",VLOOKUP(K3600,'FIN CAL LOOKUP'!$A:$J,7,1),IF(I3600="Complete",VLOOKUP(J3600,'FIN CAL LOOKUP'!$A:$J,7,1),VLOOKUP(D3600,'FIN CAL LOOKUP'!$A:$J,7,1))),"Not Applicable")</f>
        <v>SEP, FY23</v>
      </c>
      <c r="N3600" s="8" t="str">
        <f>IFERROR(IF(I3600="Booked",VLOOKUP(K3600,'FIN CAL LOOKUP'!$A:$J,10,1),IF(I3600="Complete",VLOOKUP(J3600,'FIN CAL LOOKUP'!$A:$J,10,1),VLOOKUP(D3600,'FIN CAL LOOKUP'!$A:$J,10,1))),"Not Applicable")</f>
        <v>Q1, FY23</v>
      </c>
    </row>
    <row r="3601" spans="1:14" x14ac:dyDescent="0.25">
      <c r="A3601" t="s">
        <v>30</v>
      </c>
      <c r="B3601" t="s">
        <v>260</v>
      </c>
      <c r="C3601" t="s">
        <v>32</v>
      </c>
      <c r="D3601" s="3">
        <v>44179</v>
      </c>
      <c r="E3601" t="s">
        <v>877</v>
      </c>
      <c r="F3601" t="s">
        <v>878</v>
      </c>
      <c r="G3601" t="s">
        <v>879</v>
      </c>
      <c r="H3601" t="s">
        <v>9</v>
      </c>
      <c r="I3601" t="s">
        <v>17</v>
      </c>
      <c r="J3601" s="3">
        <v>44887</v>
      </c>
      <c r="K3601" s="3">
        <v>44735</v>
      </c>
      <c r="M3601" s="8" t="str">
        <f>IFERROR(IF(I3601="Booked",VLOOKUP(K3601,'FIN CAL LOOKUP'!$A:$J,7,1),IF(I3601="Complete",VLOOKUP(J3601,'FIN CAL LOOKUP'!$A:$J,7,1),VLOOKUP(D3601,'FIN CAL LOOKUP'!$A:$J,7,1))),"Not Applicable")</f>
        <v>NOV, FY23</v>
      </c>
      <c r="N3601" s="8" t="str">
        <f>IFERROR(IF(I3601="Booked",VLOOKUP(K3601,'FIN CAL LOOKUP'!$A:$J,10,1),IF(I3601="Complete",VLOOKUP(J3601,'FIN CAL LOOKUP'!$A:$J,10,1),VLOOKUP(D3601,'FIN CAL LOOKUP'!$A:$J,10,1))),"Not Applicable")</f>
        <v>Q2, FY23</v>
      </c>
    </row>
    <row r="3602" spans="1:14" x14ac:dyDescent="0.25">
      <c r="A3602" t="s">
        <v>30</v>
      </c>
      <c r="B3602" t="s">
        <v>260</v>
      </c>
      <c r="C3602" t="s">
        <v>32</v>
      </c>
      <c r="D3602" s="3">
        <v>44179</v>
      </c>
      <c r="E3602" t="s">
        <v>877</v>
      </c>
      <c r="F3602" t="s">
        <v>878</v>
      </c>
      <c r="G3602" t="s">
        <v>879</v>
      </c>
      <c r="H3602" t="s">
        <v>10</v>
      </c>
      <c r="I3602" t="s">
        <v>17</v>
      </c>
      <c r="J3602" s="3">
        <v>44809</v>
      </c>
      <c r="K3602" s="3">
        <v>44417</v>
      </c>
      <c r="M3602" s="8" t="str">
        <f>IFERROR(IF(I3602="Booked",VLOOKUP(K3602,'FIN CAL LOOKUP'!$A:$J,7,1),IF(I3602="Complete",VLOOKUP(J3602,'FIN CAL LOOKUP'!$A:$J,7,1),VLOOKUP(D3602,'FIN CAL LOOKUP'!$A:$J,7,1))),"Not Applicable")</f>
        <v>SEP, FY23</v>
      </c>
      <c r="N3602" s="8" t="str">
        <f>IFERROR(IF(I3602="Booked",VLOOKUP(K3602,'FIN CAL LOOKUP'!$A:$J,10,1),IF(I3602="Complete",VLOOKUP(J3602,'FIN CAL LOOKUP'!$A:$J,10,1),VLOOKUP(D3602,'FIN CAL LOOKUP'!$A:$J,10,1))),"Not Applicable")</f>
        <v>Q1, FY23</v>
      </c>
    </row>
    <row r="3603" spans="1:14" x14ac:dyDescent="0.25">
      <c r="A3603" t="s">
        <v>30</v>
      </c>
      <c r="B3603" t="s">
        <v>260</v>
      </c>
      <c r="C3603" t="s">
        <v>32</v>
      </c>
      <c r="D3603" s="3">
        <v>44179</v>
      </c>
      <c r="E3603" t="s">
        <v>877</v>
      </c>
      <c r="F3603" t="s">
        <v>878</v>
      </c>
      <c r="G3603" t="s">
        <v>879</v>
      </c>
      <c r="H3603" t="s">
        <v>10</v>
      </c>
      <c r="I3603" t="s">
        <v>17</v>
      </c>
      <c r="J3603" s="3">
        <v>44992</v>
      </c>
      <c r="K3603" s="3">
        <v>44992</v>
      </c>
      <c r="M3603" s="8" t="str">
        <f>IFERROR(IF(I3603="Booked",VLOOKUP(K3603,'FIN CAL LOOKUP'!$A:$J,7,1),IF(I3603="Complete",VLOOKUP(J3603,'FIN CAL LOOKUP'!$A:$J,7,1),VLOOKUP(D3603,'FIN CAL LOOKUP'!$A:$J,7,1))),"Not Applicable")</f>
        <v>MAR, FY23</v>
      </c>
      <c r="N3603" s="8" t="str">
        <f>IFERROR(IF(I3603="Booked",VLOOKUP(K3603,'FIN CAL LOOKUP'!$A:$J,10,1),IF(I3603="Complete",VLOOKUP(J3603,'FIN CAL LOOKUP'!$A:$J,10,1),VLOOKUP(D3603,'FIN CAL LOOKUP'!$A:$J,10,1))),"Not Applicable")</f>
        <v>Q3, FY23</v>
      </c>
    </row>
    <row r="3604" spans="1:14" x14ac:dyDescent="0.25">
      <c r="A3604" t="s">
        <v>30</v>
      </c>
      <c r="B3604" t="s">
        <v>260</v>
      </c>
      <c r="C3604" t="s">
        <v>32</v>
      </c>
      <c r="D3604" s="3">
        <v>44179</v>
      </c>
      <c r="E3604" t="s">
        <v>877</v>
      </c>
      <c r="F3604" t="s">
        <v>878</v>
      </c>
      <c r="G3604" t="s">
        <v>879</v>
      </c>
      <c r="H3604" t="s">
        <v>11</v>
      </c>
      <c r="I3604" t="s">
        <v>17</v>
      </c>
      <c r="J3604" s="3">
        <v>44182</v>
      </c>
      <c r="K3604" s="3">
        <v>44169</v>
      </c>
      <c r="M3604" s="8" t="str">
        <f>IFERROR(IF(I3604="Booked",VLOOKUP(K3604,'FIN CAL LOOKUP'!$A:$J,7,1),IF(I3604="Complete",VLOOKUP(J3604,'FIN CAL LOOKUP'!$A:$J,7,1),VLOOKUP(D3604,'FIN CAL LOOKUP'!$A:$J,7,1))),"Not Applicable")</f>
        <v>DEC, FY21</v>
      </c>
      <c r="N3604" s="8" t="str">
        <f>IFERROR(IF(I3604="Booked",VLOOKUP(K3604,'FIN CAL LOOKUP'!$A:$J,10,1),IF(I3604="Complete",VLOOKUP(J3604,'FIN CAL LOOKUP'!$A:$J,10,1),VLOOKUP(D3604,'FIN CAL LOOKUP'!$A:$J,10,1))),"Not Applicable")</f>
        <v>Q2, FY21</v>
      </c>
    </row>
    <row r="3605" spans="1:14" x14ac:dyDescent="0.25">
      <c r="A3605" t="s">
        <v>12</v>
      </c>
      <c r="B3605" t="s">
        <v>51</v>
      </c>
      <c r="C3605" t="s">
        <v>52</v>
      </c>
      <c r="D3605" s="3">
        <v>44165</v>
      </c>
      <c r="E3605" t="s">
        <v>880</v>
      </c>
      <c r="F3605" t="s">
        <v>881</v>
      </c>
      <c r="G3605" t="s">
        <v>882</v>
      </c>
      <c r="H3605" t="s">
        <v>4</v>
      </c>
      <c r="I3605" t="s">
        <v>17</v>
      </c>
      <c r="J3605" s="3">
        <v>44831</v>
      </c>
      <c r="K3605" s="3">
        <v>44824</v>
      </c>
      <c r="M3605" s="8" t="str">
        <f>IFERROR(IF(I3605="Booked",VLOOKUP(K3605,'FIN CAL LOOKUP'!$A:$J,7,1),IF(I3605="Complete",VLOOKUP(J3605,'FIN CAL LOOKUP'!$A:$J,7,1),VLOOKUP(D3605,'FIN CAL LOOKUP'!$A:$J,7,1))),"Not Applicable")</f>
        <v>OCT, FY23</v>
      </c>
      <c r="N3605" s="8" t="str">
        <f>IFERROR(IF(I3605="Booked",VLOOKUP(K3605,'FIN CAL LOOKUP'!$A:$J,10,1),IF(I3605="Complete",VLOOKUP(J3605,'FIN CAL LOOKUP'!$A:$J,10,1),VLOOKUP(D3605,'FIN CAL LOOKUP'!$A:$J,10,1))),"Not Applicable")</f>
        <v>Q2, FY23</v>
      </c>
    </row>
    <row r="3606" spans="1:14" x14ac:dyDescent="0.25">
      <c r="A3606" t="s">
        <v>12</v>
      </c>
      <c r="B3606" t="s">
        <v>51</v>
      </c>
      <c r="C3606" t="s">
        <v>52</v>
      </c>
      <c r="D3606" s="3">
        <v>44165</v>
      </c>
      <c r="E3606" t="s">
        <v>880</v>
      </c>
      <c r="F3606" t="s">
        <v>881</v>
      </c>
      <c r="G3606" t="s">
        <v>882</v>
      </c>
      <c r="H3606" t="s">
        <v>7</v>
      </c>
      <c r="I3606" t="s">
        <v>17</v>
      </c>
      <c r="J3606" s="3">
        <v>44831</v>
      </c>
      <c r="K3606" s="3">
        <v>44824</v>
      </c>
      <c r="M3606" s="8" t="str">
        <f>IFERROR(IF(I3606="Booked",VLOOKUP(K3606,'FIN CAL LOOKUP'!$A:$J,7,1),IF(I3606="Complete",VLOOKUP(J3606,'FIN CAL LOOKUP'!$A:$J,7,1),VLOOKUP(D3606,'FIN CAL LOOKUP'!$A:$J,7,1))),"Not Applicable")</f>
        <v>OCT, FY23</v>
      </c>
      <c r="N3606" s="8" t="str">
        <f>IFERROR(IF(I3606="Booked",VLOOKUP(K3606,'FIN CAL LOOKUP'!$A:$J,10,1),IF(I3606="Complete",VLOOKUP(J3606,'FIN CAL LOOKUP'!$A:$J,10,1),VLOOKUP(D3606,'FIN CAL LOOKUP'!$A:$J,10,1))),"Not Applicable")</f>
        <v>Q2, FY23</v>
      </c>
    </row>
    <row r="3607" spans="1:14" x14ac:dyDescent="0.25">
      <c r="A3607" t="s">
        <v>12</v>
      </c>
      <c r="B3607" t="s">
        <v>51</v>
      </c>
      <c r="C3607" t="s">
        <v>52</v>
      </c>
      <c r="D3607" s="3">
        <v>44165</v>
      </c>
      <c r="E3607" t="s">
        <v>880</v>
      </c>
      <c r="F3607" t="s">
        <v>881</v>
      </c>
      <c r="G3607" t="s">
        <v>882</v>
      </c>
      <c r="H3607" t="s">
        <v>1366</v>
      </c>
      <c r="I3607" t="s">
        <v>5</v>
      </c>
      <c r="J3607" s="3"/>
      <c r="K3607" s="3">
        <v>45351</v>
      </c>
      <c r="M3607" s="8" t="str">
        <f>IFERROR(IF(I3607="Booked",VLOOKUP(K3607,'FIN CAL LOOKUP'!$A:$J,7,1),IF(I3607="Complete",VLOOKUP(J3607,'FIN CAL LOOKUP'!$A:$J,7,1),VLOOKUP(D3607,'FIN CAL LOOKUP'!$A:$J,7,1))),"Not Applicable")</f>
        <v>MAR, FY24</v>
      </c>
      <c r="N3607" s="8" t="str">
        <f>IFERROR(IF(I3607="Booked",VLOOKUP(K3607,'FIN CAL LOOKUP'!$A:$J,10,1),IF(I3607="Complete",VLOOKUP(J3607,'FIN CAL LOOKUP'!$A:$J,10,1),VLOOKUP(D3607,'FIN CAL LOOKUP'!$A:$J,10,1))),"Not Applicable")</f>
        <v>Q3, FY24</v>
      </c>
    </row>
    <row r="3608" spans="1:14" x14ac:dyDescent="0.25">
      <c r="A3608" t="s">
        <v>12</v>
      </c>
      <c r="B3608" t="s">
        <v>51</v>
      </c>
      <c r="C3608" t="s">
        <v>52</v>
      </c>
      <c r="D3608" s="3">
        <v>44165</v>
      </c>
      <c r="E3608" t="s">
        <v>880</v>
      </c>
      <c r="F3608" t="s">
        <v>881</v>
      </c>
      <c r="G3608" t="s">
        <v>882</v>
      </c>
      <c r="H3608" t="s">
        <v>1367</v>
      </c>
      <c r="I3608" t="s">
        <v>5</v>
      </c>
      <c r="J3608" s="3"/>
      <c r="K3608" s="3">
        <v>45351</v>
      </c>
      <c r="M3608" s="8" t="str">
        <f>IFERROR(IF(I3608="Booked",VLOOKUP(K3608,'FIN CAL LOOKUP'!$A:$J,7,1),IF(I3608="Complete",VLOOKUP(J3608,'FIN CAL LOOKUP'!$A:$J,7,1),VLOOKUP(D3608,'FIN CAL LOOKUP'!$A:$J,7,1))),"Not Applicable")</f>
        <v>MAR, FY24</v>
      </c>
      <c r="N3608" s="8" t="str">
        <f>IFERROR(IF(I3608="Booked",VLOOKUP(K3608,'FIN CAL LOOKUP'!$A:$J,10,1),IF(I3608="Complete",VLOOKUP(J3608,'FIN CAL LOOKUP'!$A:$J,10,1),VLOOKUP(D3608,'FIN CAL LOOKUP'!$A:$J,10,1))),"Not Applicable")</f>
        <v>Q3, FY24</v>
      </c>
    </row>
    <row r="3609" spans="1:14" x14ac:dyDescent="0.25">
      <c r="A3609" t="s">
        <v>12</v>
      </c>
      <c r="B3609" t="s">
        <v>51</v>
      </c>
      <c r="C3609" t="s">
        <v>52</v>
      </c>
      <c r="D3609" s="3">
        <v>44165</v>
      </c>
      <c r="E3609" t="s">
        <v>880</v>
      </c>
      <c r="F3609" t="s">
        <v>881</v>
      </c>
      <c r="G3609" t="s">
        <v>882</v>
      </c>
      <c r="H3609" t="s">
        <v>1368</v>
      </c>
      <c r="I3609" t="s">
        <v>5</v>
      </c>
      <c r="J3609" s="3"/>
      <c r="K3609" s="3">
        <v>45351</v>
      </c>
      <c r="M3609" s="8" t="str">
        <f>IFERROR(IF(I3609="Booked",VLOOKUP(K3609,'FIN CAL LOOKUP'!$A:$J,7,1),IF(I3609="Complete",VLOOKUP(J3609,'FIN CAL LOOKUP'!$A:$J,7,1),VLOOKUP(D3609,'FIN CAL LOOKUP'!$A:$J,7,1))),"Not Applicable")</f>
        <v>MAR, FY24</v>
      </c>
      <c r="N3609" s="8" t="str">
        <f>IFERROR(IF(I3609="Booked",VLOOKUP(K3609,'FIN CAL LOOKUP'!$A:$J,10,1),IF(I3609="Complete",VLOOKUP(J3609,'FIN CAL LOOKUP'!$A:$J,10,1),VLOOKUP(D3609,'FIN CAL LOOKUP'!$A:$J,10,1))),"Not Applicable")</f>
        <v>Q3, FY24</v>
      </c>
    </row>
    <row r="3610" spans="1:14" x14ac:dyDescent="0.25">
      <c r="A3610" t="s">
        <v>12</v>
      </c>
      <c r="B3610" t="s">
        <v>51</v>
      </c>
      <c r="C3610" t="s">
        <v>52</v>
      </c>
      <c r="D3610" s="3">
        <v>44165</v>
      </c>
      <c r="E3610" t="s">
        <v>880</v>
      </c>
      <c r="F3610" t="s">
        <v>881</v>
      </c>
      <c r="G3610" t="s">
        <v>882</v>
      </c>
      <c r="H3610" t="s">
        <v>1369</v>
      </c>
      <c r="I3610" t="s">
        <v>5</v>
      </c>
      <c r="J3610" s="3"/>
      <c r="K3610" s="3">
        <v>45351</v>
      </c>
      <c r="M3610" s="8" t="str">
        <f>IFERROR(IF(I3610="Booked",VLOOKUP(K3610,'FIN CAL LOOKUP'!$A:$J,7,1),IF(I3610="Complete",VLOOKUP(J3610,'FIN CAL LOOKUP'!$A:$J,7,1),VLOOKUP(D3610,'FIN CAL LOOKUP'!$A:$J,7,1))),"Not Applicable")</f>
        <v>MAR, FY24</v>
      </c>
      <c r="N3610" s="8" t="str">
        <f>IFERROR(IF(I3610="Booked",VLOOKUP(K3610,'FIN CAL LOOKUP'!$A:$J,10,1),IF(I3610="Complete",VLOOKUP(J3610,'FIN CAL LOOKUP'!$A:$J,10,1),VLOOKUP(D3610,'FIN CAL LOOKUP'!$A:$J,10,1))),"Not Applicable")</f>
        <v>Q3, FY24</v>
      </c>
    </row>
    <row r="3611" spans="1:14" x14ac:dyDescent="0.25">
      <c r="A3611" t="s">
        <v>12</v>
      </c>
      <c r="B3611" t="s">
        <v>51</v>
      </c>
      <c r="C3611" t="s">
        <v>52</v>
      </c>
      <c r="D3611" s="3">
        <v>44165</v>
      </c>
      <c r="E3611" t="s">
        <v>880</v>
      </c>
      <c r="F3611" t="s">
        <v>881</v>
      </c>
      <c r="G3611" t="s">
        <v>882</v>
      </c>
      <c r="H3611" t="s">
        <v>1370</v>
      </c>
      <c r="I3611" t="s">
        <v>5</v>
      </c>
      <c r="J3611" s="3"/>
      <c r="K3611" s="3">
        <v>45351</v>
      </c>
      <c r="M3611" s="8" t="str">
        <f>IFERROR(IF(I3611="Booked",VLOOKUP(K3611,'FIN CAL LOOKUP'!$A:$J,7,1),IF(I3611="Complete",VLOOKUP(J3611,'FIN CAL LOOKUP'!$A:$J,7,1),VLOOKUP(D3611,'FIN CAL LOOKUP'!$A:$J,7,1))),"Not Applicable")</f>
        <v>MAR, FY24</v>
      </c>
      <c r="N3611" s="8" t="str">
        <f>IFERROR(IF(I3611="Booked",VLOOKUP(K3611,'FIN CAL LOOKUP'!$A:$J,10,1),IF(I3611="Complete",VLOOKUP(J3611,'FIN CAL LOOKUP'!$A:$J,10,1),VLOOKUP(D3611,'FIN CAL LOOKUP'!$A:$J,10,1))),"Not Applicable")</f>
        <v>Q3, FY24</v>
      </c>
    </row>
    <row r="3612" spans="1:14" x14ac:dyDescent="0.25">
      <c r="A3612" t="s">
        <v>12</v>
      </c>
      <c r="B3612" t="s">
        <v>51</v>
      </c>
      <c r="C3612" t="s">
        <v>52</v>
      </c>
      <c r="D3612" s="3">
        <v>44165</v>
      </c>
      <c r="E3612" t="s">
        <v>880</v>
      </c>
      <c r="F3612" t="s">
        <v>881</v>
      </c>
      <c r="G3612" t="s">
        <v>882</v>
      </c>
      <c r="H3612" t="s">
        <v>8</v>
      </c>
      <c r="I3612" t="s">
        <v>17</v>
      </c>
      <c r="J3612" s="3">
        <v>44831</v>
      </c>
      <c r="K3612" s="3">
        <v>44635</v>
      </c>
      <c r="M3612" s="8" t="str">
        <f>IFERROR(IF(I3612="Booked",VLOOKUP(K3612,'FIN CAL LOOKUP'!$A:$J,7,1),IF(I3612="Complete",VLOOKUP(J3612,'FIN CAL LOOKUP'!$A:$J,7,1),VLOOKUP(D3612,'FIN CAL LOOKUP'!$A:$J,7,1))),"Not Applicable")</f>
        <v>OCT, FY23</v>
      </c>
      <c r="N3612" s="8" t="str">
        <f>IFERROR(IF(I3612="Booked",VLOOKUP(K3612,'FIN CAL LOOKUP'!$A:$J,10,1),IF(I3612="Complete",VLOOKUP(J3612,'FIN CAL LOOKUP'!$A:$J,10,1),VLOOKUP(D3612,'FIN CAL LOOKUP'!$A:$J,10,1))),"Not Applicable")</f>
        <v>Q2, FY23</v>
      </c>
    </row>
    <row r="3613" spans="1:14" x14ac:dyDescent="0.25">
      <c r="A3613" t="s">
        <v>12</v>
      </c>
      <c r="B3613" t="s">
        <v>51</v>
      </c>
      <c r="C3613" t="s">
        <v>52</v>
      </c>
      <c r="D3613" s="3">
        <v>44165</v>
      </c>
      <c r="E3613" t="s">
        <v>880</v>
      </c>
      <c r="F3613" t="s">
        <v>881</v>
      </c>
      <c r="G3613" t="s">
        <v>882</v>
      </c>
      <c r="H3613" t="s">
        <v>9</v>
      </c>
      <c r="I3613" t="s">
        <v>17</v>
      </c>
      <c r="J3613" s="3">
        <v>44831</v>
      </c>
      <c r="K3613" s="3">
        <v>44735</v>
      </c>
      <c r="M3613" s="8" t="str">
        <f>IFERROR(IF(I3613="Booked",VLOOKUP(K3613,'FIN CAL LOOKUP'!$A:$J,7,1),IF(I3613="Complete",VLOOKUP(J3613,'FIN CAL LOOKUP'!$A:$J,7,1),VLOOKUP(D3613,'FIN CAL LOOKUP'!$A:$J,7,1))),"Not Applicable")</f>
        <v>OCT, FY23</v>
      </c>
      <c r="N3613" s="8" t="str">
        <f>IFERROR(IF(I3613="Booked",VLOOKUP(K3613,'FIN CAL LOOKUP'!$A:$J,10,1),IF(I3613="Complete",VLOOKUP(J3613,'FIN CAL LOOKUP'!$A:$J,10,1),VLOOKUP(D3613,'FIN CAL LOOKUP'!$A:$J,10,1))),"Not Applicable")</f>
        <v>Q2, FY23</v>
      </c>
    </row>
    <row r="3614" spans="1:14" x14ac:dyDescent="0.25">
      <c r="A3614" t="s">
        <v>12</v>
      </c>
      <c r="B3614" t="s">
        <v>51</v>
      </c>
      <c r="C3614" t="s">
        <v>52</v>
      </c>
      <c r="D3614" s="3">
        <v>44165</v>
      </c>
      <c r="E3614" t="s">
        <v>880</v>
      </c>
      <c r="F3614" t="s">
        <v>881</v>
      </c>
      <c r="G3614" t="s">
        <v>882</v>
      </c>
      <c r="H3614" t="s">
        <v>10</v>
      </c>
      <c r="I3614" t="s">
        <v>17</v>
      </c>
      <c r="J3614" s="3">
        <v>44459</v>
      </c>
      <c r="K3614" s="3">
        <v>44417</v>
      </c>
      <c r="M3614" s="8" t="str">
        <f>IFERROR(IF(I3614="Booked",VLOOKUP(K3614,'FIN CAL LOOKUP'!$A:$J,7,1),IF(I3614="Complete",VLOOKUP(J3614,'FIN CAL LOOKUP'!$A:$J,7,1),VLOOKUP(D3614,'FIN CAL LOOKUP'!$A:$J,7,1))),"Not Applicable")</f>
        <v>SEP, FY22</v>
      </c>
      <c r="N3614" s="8" t="str">
        <f>IFERROR(IF(I3614="Booked",VLOOKUP(K3614,'FIN CAL LOOKUP'!$A:$J,10,1),IF(I3614="Complete",VLOOKUP(J3614,'FIN CAL LOOKUP'!$A:$J,10,1),VLOOKUP(D3614,'FIN CAL LOOKUP'!$A:$J,10,1))),"Not Applicable")</f>
        <v>Q1, FY22</v>
      </c>
    </row>
    <row r="3615" spans="1:14" x14ac:dyDescent="0.25">
      <c r="A3615" t="s">
        <v>12</v>
      </c>
      <c r="B3615" t="s">
        <v>51</v>
      </c>
      <c r="C3615" t="s">
        <v>52</v>
      </c>
      <c r="D3615" s="3">
        <v>44165</v>
      </c>
      <c r="E3615" t="s">
        <v>880</v>
      </c>
      <c r="F3615" t="s">
        <v>881</v>
      </c>
      <c r="G3615" t="s">
        <v>882</v>
      </c>
      <c r="H3615" t="s">
        <v>10</v>
      </c>
      <c r="I3615" t="s">
        <v>17</v>
      </c>
      <c r="J3615" s="3">
        <v>44830</v>
      </c>
      <c r="K3615" s="3">
        <v>44830</v>
      </c>
      <c r="M3615" s="8" t="str">
        <f>IFERROR(IF(I3615="Booked",VLOOKUP(K3615,'FIN CAL LOOKUP'!$A:$J,7,1),IF(I3615="Complete",VLOOKUP(J3615,'FIN CAL LOOKUP'!$A:$J,7,1),VLOOKUP(D3615,'FIN CAL LOOKUP'!$A:$J,7,1))),"Not Applicable")</f>
        <v>OCT, FY23</v>
      </c>
      <c r="N3615" s="8" t="str">
        <f>IFERROR(IF(I3615="Booked",VLOOKUP(K3615,'FIN CAL LOOKUP'!$A:$J,10,1),IF(I3615="Complete",VLOOKUP(J3615,'FIN CAL LOOKUP'!$A:$J,10,1),VLOOKUP(D3615,'FIN CAL LOOKUP'!$A:$J,10,1))),"Not Applicable")</f>
        <v>Q2, FY23</v>
      </c>
    </row>
    <row r="3616" spans="1:14" x14ac:dyDescent="0.25">
      <c r="A3616" t="s">
        <v>12</v>
      </c>
      <c r="B3616" t="s">
        <v>51</v>
      </c>
      <c r="C3616" t="s">
        <v>52</v>
      </c>
      <c r="D3616" s="3">
        <v>44165</v>
      </c>
      <c r="E3616" t="s">
        <v>880</v>
      </c>
      <c r="F3616" t="s">
        <v>881</v>
      </c>
      <c r="G3616" t="s">
        <v>882</v>
      </c>
      <c r="H3616" t="s">
        <v>11</v>
      </c>
      <c r="I3616" t="s">
        <v>17</v>
      </c>
      <c r="J3616" s="3">
        <v>44540</v>
      </c>
      <c r="K3616" s="3">
        <v>44148</v>
      </c>
      <c r="M3616" s="8" t="str">
        <f>IFERROR(IF(I3616="Booked",VLOOKUP(K3616,'FIN CAL LOOKUP'!$A:$J,7,1),IF(I3616="Complete",VLOOKUP(J3616,'FIN CAL LOOKUP'!$A:$J,7,1),VLOOKUP(D3616,'FIN CAL LOOKUP'!$A:$J,7,1))),"Not Applicable")</f>
        <v>DEC, FY22</v>
      </c>
      <c r="N3616" s="8" t="str">
        <f>IFERROR(IF(I3616="Booked",VLOOKUP(K3616,'FIN CAL LOOKUP'!$A:$J,10,1),IF(I3616="Complete",VLOOKUP(J3616,'FIN CAL LOOKUP'!$A:$J,10,1),VLOOKUP(D3616,'FIN CAL LOOKUP'!$A:$J,10,1))),"Not Applicable")</f>
        <v>Q2, FY22</v>
      </c>
    </row>
    <row r="3617" spans="1:14" x14ac:dyDescent="0.25">
      <c r="A3617" t="s">
        <v>30</v>
      </c>
      <c r="B3617" t="s">
        <v>260</v>
      </c>
      <c r="C3617" t="s">
        <v>14</v>
      </c>
      <c r="D3617" s="3">
        <v>44144</v>
      </c>
      <c r="E3617" t="s">
        <v>883</v>
      </c>
      <c r="F3617" t="s">
        <v>884</v>
      </c>
      <c r="G3617" t="s">
        <v>885</v>
      </c>
      <c r="H3617" t="s">
        <v>4</v>
      </c>
      <c r="I3617" t="s">
        <v>17</v>
      </c>
      <c r="J3617" s="3">
        <v>44876</v>
      </c>
      <c r="K3617" s="3">
        <v>44824</v>
      </c>
      <c r="M3617" s="8" t="str">
        <f>IFERROR(IF(I3617="Booked",VLOOKUP(K3617,'FIN CAL LOOKUP'!$A:$J,7,1),IF(I3617="Complete",VLOOKUP(J3617,'FIN CAL LOOKUP'!$A:$J,7,1),VLOOKUP(D3617,'FIN CAL LOOKUP'!$A:$J,7,1))),"Not Applicable")</f>
        <v>NOV, FY23</v>
      </c>
      <c r="N3617" s="8" t="str">
        <f>IFERROR(IF(I3617="Booked",VLOOKUP(K3617,'FIN CAL LOOKUP'!$A:$J,10,1),IF(I3617="Complete",VLOOKUP(J3617,'FIN CAL LOOKUP'!$A:$J,10,1),VLOOKUP(D3617,'FIN CAL LOOKUP'!$A:$J,10,1))),"Not Applicable")</f>
        <v>Q2, FY23</v>
      </c>
    </row>
    <row r="3618" spans="1:14" x14ac:dyDescent="0.25">
      <c r="A3618" t="s">
        <v>30</v>
      </c>
      <c r="B3618" t="s">
        <v>260</v>
      </c>
      <c r="C3618" t="s">
        <v>14</v>
      </c>
      <c r="D3618" s="3">
        <v>44144</v>
      </c>
      <c r="E3618" t="s">
        <v>883</v>
      </c>
      <c r="F3618" t="s">
        <v>884</v>
      </c>
      <c r="G3618" t="s">
        <v>885</v>
      </c>
      <c r="H3618" t="s">
        <v>7</v>
      </c>
      <c r="I3618" t="s">
        <v>17</v>
      </c>
      <c r="J3618" s="3">
        <v>44931</v>
      </c>
      <c r="K3618" s="3">
        <v>44824</v>
      </c>
      <c r="M3618" s="8" t="str">
        <f>IFERROR(IF(I3618="Booked",VLOOKUP(K3618,'FIN CAL LOOKUP'!$A:$J,7,1),IF(I3618="Complete",VLOOKUP(J3618,'FIN CAL LOOKUP'!$A:$J,7,1),VLOOKUP(D3618,'FIN CAL LOOKUP'!$A:$J,7,1))),"Not Applicable")</f>
        <v>JAN, FY23</v>
      </c>
      <c r="N3618" s="8" t="str">
        <f>IFERROR(IF(I3618="Booked",VLOOKUP(K3618,'FIN CAL LOOKUP'!$A:$J,10,1),IF(I3618="Complete",VLOOKUP(J3618,'FIN CAL LOOKUP'!$A:$J,10,1),VLOOKUP(D3618,'FIN CAL LOOKUP'!$A:$J,10,1))),"Not Applicable")</f>
        <v>Q3, FY23</v>
      </c>
    </row>
    <row r="3619" spans="1:14" x14ac:dyDescent="0.25">
      <c r="A3619" t="s">
        <v>30</v>
      </c>
      <c r="B3619" t="s">
        <v>260</v>
      </c>
      <c r="C3619" t="s">
        <v>14</v>
      </c>
      <c r="D3619" s="3">
        <v>44144</v>
      </c>
      <c r="E3619" t="s">
        <v>883</v>
      </c>
      <c r="F3619" t="s">
        <v>884</v>
      </c>
      <c r="G3619" t="s">
        <v>885</v>
      </c>
      <c r="H3619" t="s">
        <v>1366</v>
      </c>
      <c r="I3619" t="s">
        <v>17</v>
      </c>
      <c r="J3619" s="3">
        <v>45376</v>
      </c>
      <c r="K3619" s="3">
        <v>45351</v>
      </c>
      <c r="M3619" s="8" t="str">
        <f>IFERROR(IF(I3619="Booked",VLOOKUP(K3619,'FIN CAL LOOKUP'!$A:$J,7,1),IF(I3619="Complete",VLOOKUP(J3619,'FIN CAL LOOKUP'!$A:$J,7,1),VLOOKUP(D3619,'FIN CAL LOOKUP'!$A:$J,7,1))),"Not Applicable")</f>
        <v>APR, FY24</v>
      </c>
      <c r="N3619" s="8" t="str">
        <f>IFERROR(IF(I3619="Booked",VLOOKUP(K3619,'FIN CAL LOOKUP'!$A:$J,10,1),IF(I3619="Complete",VLOOKUP(J3619,'FIN CAL LOOKUP'!$A:$J,10,1),VLOOKUP(D3619,'FIN CAL LOOKUP'!$A:$J,10,1))),"Not Applicable")</f>
        <v>Q4, FY24</v>
      </c>
    </row>
    <row r="3620" spans="1:14" x14ac:dyDescent="0.25">
      <c r="A3620" t="s">
        <v>30</v>
      </c>
      <c r="B3620" t="s">
        <v>260</v>
      </c>
      <c r="C3620" t="s">
        <v>14</v>
      </c>
      <c r="D3620" s="3">
        <v>44144</v>
      </c>
      <c r="E3620" t="s">
        <v>883</v>
      </c>
      <c r="F3620" t="s">
        <v>884</v>
      </c>
      <c r="G3620" t="s">
        <v>885</v>
      </c>
      <c r="H3620" t="s">
        <v>1367</v>
      </c>
      <c r="I3620" t="s">
        <v>17</v>
      </c>
      <c r="J3620" s="3">
        <v>45376</v>
      </c>
      <c r="K3620" s="3">
        <v>45351</v>
      </c>
      <c r="M3620" s="8" t="str">
        <f>IFERROR(IF(I3620="Booked",VLOOKUP(K3620,'FIN CAL LOOKUP'!$A:$J,7,1),IF(I3620="Complete",VLOOKUP(J3620,'FIN CAL LOOKUP'!$A:$J,7,1),VLOOKUP(D3620,'FIN CAL LOOKUP'!$A:$J,7,1))),"Not Applicable")</f>
        <v>APR, FY24</v>
      </c>
      <c r="N3620" s="8" t="str">
        <f>IFERROR(IF(I3620="Booked",VLOOKUP(K3620,'FIN CAL LOOKUP'!$A:$J,10,1),IF(I3620="Complete",VLOOKUP(J3620,'FIN CAL LOOKUP'!$A:$J,10,1),VLOOKUP(D3620,'FIN CAL LOOKUP'!$A:$J,10,1))),"Not Applicable")</f>
        <v>Q4, FY24</v>
      </c>
    </row>
    <row r="3621" spans="1:14" x14ac:dyDescent="0.25">
      <c r="A3621" t="s">
        <v>30</v>
      </c>
      <c r="B3621" t="s">
        <v>260</v>
      </c>
      <c r="C3621" t="s">
        <v>14</v>
      </c>
      <c r="D3621" s="3">
        <v>44144</v>
      </c>
      <c r="E3621" t="s">
        <v>883</v>
      </c>
      <c r="F3621" t="s">
        <v>884</v>
      </c>
      <c r="G3621" t="s">
        <v>885</v>
      </c>
      <c r="H3621" t="s">
        <v>1368</v>
      </c>
      <c r="I3621" t="s">
        <v>17</v>
      </c>
      <c r="J3621" s="3">
        <v>45376</v>
      </c>
      <c r="K3621" s="3">
        <v>45351</v>
      </c>
      <c r="M3621" s="8" t="str">
        <f>IFERROR(IF(I3621="Booked",VLOOKUP(K3621,'FIN CAL LOOKUP'!$A:$J,7,1),IF(I3621="Complete",VLOOKUP(J3621,'FIN CAL LOOKUP'!$A:$J,7,1),VLOOKUP(D3621,'FIN CAL LOOKUP'!$A:$J,7,1))),"Not Applicable")</f>
        <v>APR, FY24</v>
      </c>
      <c r="N3621" s="8" t="str">
        <f>IFERROR(IF(I3621="Booked",VLOOKUP(K3621,'FIN CAL LOOKUP'!$A:$J,10,1),IF(I3621="Complete",VLOOKUP(J3621,'FIN CAL LOOKUP'!$A:$J,10,1),VLOOKUP(D3621,'FIN CAL LOOKUP'!$A:$J,10,1))),"Not Applicable")</f>
        <v>Q4, FY24</v>
      </c>
    </row>
    <row r="3622" spans="1:14" x14ac:dyDescent="0.25">
      <c r="A3622" t="s">
        <v>30</v>
      </c>
      <c r="B3622" t="s">
        <v>260</v>
      </c>
      <c r="C3622" t="s">
        <v>14</v>
      </c>
      <c r="D3622" s="3">
        <v>44144</v>
      </c>
      <c r="E3622" t="s">
        <v>883</v>
      </c>
      <c r="F3622" t="s">
        <v>884</v>
      </c>
      <c r="G3622" t="s">
        <v>885</v>
      </c>
      <c r="H3622" t="s">
        <v>1369</v>
      </c>
      <c r="I3622" t="s">
        <v>17</v>
      </c>
      <c r="J3622" s="3">
        <v>45376</v>
      </c>
      <c r="K3622" s="3">
        <v>45351</v>
      </c>
      <c r="M3622" s="8" t="str">
        <f>IFERROR(IF(I3622="Booked",VLOOKUP(K3622,'FIN CAL LOOKUP'!$A:$J,7,1),IF(I3622="Complete",VLOOKUP(J3622,'FIN CAL LOOKUP'!$A:$J,7,1),VLOOKUP(D3622,'FIN CAL LOOKUP'!$A:$J,7,1))),"Not Applicable")</f>
        <v>APR, FY24</v>
      </c>
      <c r="N3622" s="8" t="str">
        <f>IFERROR(IF(I3622="Booked",VLOOKUP(K3622,'FIN CAL LOOKUP'!$A:$J,10,1),IF(I3622="Complete",VLOOKUP(J3622,'FIN CAL LOOKUP'!$A:$J,10,1),VLOOKUP(D3622,'FIN CAL LOOKUP'!$A:$J,10,1))),"Not Applicable")</f>
        <v>Q4, FY24</v>
      </c>
    </row>
    <row r="3623" spans="1:14" x14ac:dyDescent="0.25">
      <c r="A3623" t="s">
        <v>30</v>
      </c>
      <c r="B3623" t="s">
        <v>260</v>
      </c>
      <c r="C3623" t="s">
        <v>14</v>
      </c>
      <c r="D3623" s="3">
        <v>44144</v>
      </c>
      <c r="E3623" t="s">
        <v>883</v>
      </c>
      <c r="F3623" t="s">
        <v>884</v>
      </c>
      <c r="G3623" t="s">
        <v>885</v>
      </c>
      <c r="H3623" t="s">
        <v>1370</v>
      </c>
      <c r="I3623" t="s">
        <v>17</v>
      </c>
      <c r="J3623" s="3">
        <v>45376</v>
      </c>
      <c r="K3623" s="3">
        <v>45351</v>
      </c>
      <c r="M3623" s="8" t="str">
        <f>IFERROR(IF(I3623="Booked",VLOOKUP(K3623,'FIN CAL LOOKUP'!$A:$J,7,1),IF(I3623="Complete",VLOOKUP(J3623,'FIN CAL LOOKUP'!$A:$J,7,1),VLOOKUP(D3623,'FIN CAL LOOKUP'!$A:$J,7,1))),"Not Applicable")</f>
        <v>APR, FY24</v>
      </c>
      <c r="N3623" s="8" t="str">
        <f>IFERROR(IF(I3623="Booked",VLOOKUP(K3623,'FIN CAL LOOKUP'!$A:$J,10,1),IF(I3623="Complete",VLOOKUP(J3623,'FIN CAL LOOKUP'!$A:$J,10,1),VLOOKUP(D3623,'FIN CAL LOOKUP'!$A:$J,10,1))),"Not Applicable")</f>
        <v>Q4, FY24</v>
      </c>
    </row>
    <row r="3624" spans="1:14" x14ac:dyDescent="0.25">
      <c r="A3624" t="s">
        <v>30</v>
      </c>
      <c r="B3624" t="s">
        <v>260</v>
      </c>
      <c r="C3624" t="s">
        <v>14</v>
      </c>
      <c r="D3624" s="3">
        <v>44144</v>
      </c>
      <c r="E3624" t="s">
        <v>883</v>
      </c>
      <c r="F3624" t="s">
        <v>884</v>
      </c>
      <c r="G3624" t="s">
        <v>885</v>
      </c>
      <c r="H3624" t="s">
        <v>8</v>
      </c>
      <c r="I3624" t="s">
        <v>17</v>
      </c>
      <c r="J3624" s="3">
        <v>44643</v>
      </c>
      <c r="K3624" s="3">
        <v>44635</v>
      </c>
      <c r="M3624" s="8" t="str">
        <f>IFERROR(IF(I3624="Booked",VLOOKUP(K3624,'FIN CAL LOOKUP'!$A:$J,7,1),IF(I3624="Complete",VLOOKUP(J3624,'FIN CAL LOOKUP'!$A:$J,7,1),VLOOKUP(D3624,'FIN CAL LOOKUP'!$A:$J,7,1))),"Not Applicable")</f>
        <v>MAR, FY22</v>
      </c>
      <c r="N3624" s="8" t="str">
        <f>IFERROR(IF(I3624="Booked",VLOOKUP(K3624,'FIN CAL LOOKUP'!$A:$J,10,1),IF(I3624="Complete",VLOOKUP(J3624,'FIN CAL LOOKUP'!$A:$J,10,1),VLOOKUP(D3624,'FIN CAL LOOKUP'!$A:$J,10,1))),"Not Applicable")</f>
        <v>Q3, FY22</v>
      </c>
    </row>
    <row r="3625" spans="1:14" x14ac:dyDescent="0.25">
      <c r="A3625" t="s">
        <v>30</v>
      </c>
      <c r="B3625" t="s">
        <v>260</v>
      </c>
      <c r="C3625" t="s">
        <v>14</v>
      </c>
      <c r="D3625" s="3">
        <v>44144</v>
      </c>
      <c r="E3625" t="s">
        <v>883</v>
      </c>
      <c r="F3625" t="s">
        <v>884</v>
      </c>
      <c r="G3625" t="s">
        <v>885</v>
      </c>
      <c r="H3625" t="s">
        <v>9</v>
      </c>
      <c r="I3625" t="s">
        <v>17</v>
      </c>
      <c r="J3625" s="3">
        <v>44876</v>
      </c>
      <c r="K3625" s="3">
        <v>44735</v>
      </c>
      <c r="M3625" s="8" t="str">
        <f>IFERROR(IF(I3625="Booked",VLOOKUP(K3625,'FIN CAL LOOKUP'!$A:$J,7,1),IF(I3625="Complete",VLOOKUP(J3625,'FIN CAL LOOKUP'!$A:$J,7,1),VLOOKUP(D3625,'FIN CAL LOOKUP'!$A:$J,7,1))),"Not Applicable")</f>
        <v>NOV, FY23</v>
      </c>
      <c r="N3625" s="8" t="str">
        <f>IFERROR(IF(I3625="Booked",VLOOKUP(K3625,'FIN CAL LOOKUP'!$A:$J,10,1),IF(I3625="Complete",VLOOKUP(J3625,'FIN CAL LOOKUP'!$A:$J,10,1),VLOOKUP(D3625,'FIN CAL LOOKUP'!$A:$J,10,1))),"Not Applicable")</f>
        <v>Q2, FY23</v>
      </c>
    </row>
    <row r="3626" spans="1:14" x14ac:dyDescent="0.25">
      <c r="A3626" t="s">
        <v>30</v>
      </c>
      <c r="B3626" t="s">
        <v>260</v>
      </c>
      <c r="C3626" t="s">
        <v>14</v>
      </c>
      <c r="D3626" s="3">
        <v>44144</v>
      </c>
      <c r="E3626" t="s">
        <v>883</v>
      </c>
      <c r="F3626" t="s">
        <v>884</v>
      </c>
      <c r="G3626" t="s">
        <v>885</v>
      </c>
      <c r="H3626" t="s">
        <v>10</v>
      </c>
      <c r="I3626" t="s">
        <v>17</v>
      </c>
      <c r="J3626" s="3">
        <v>44449</v>
      </c>
      <c r="K3626" s="3">
        <v>44417</v>
      </c>
      <c r="M3626" s="8" t="str">
        <f>IFERROR(IF(I3626="Booked",VLOOKUP(K3626,'FIN CAL LOOKUP'!$A:$J,7,1),IF(I3626="Complete",VLOOKUP(J3626,'FIN CAL LOOKUP'!$A:$J,7,1),VLOOKUP(D3626,'FIN CAL LOOKUP'!$A:$J,7,1))),"Not Applicable")</f>
        <v>SEP, FY22</v>
      </c>
      <c r="N3626" s="8" t="str">
        <f>IFERROR(IF(I3626="Booked",VLOOKUP(K3626,'FIN CAL LOOKUP'!$A:$J,10,1),IF(I3626="Complete",VLOOKUP(J3626,'FIN CAL LOOKUP'!$A:$J,10,1),VLOOKUP(D3626,'FIN CAL LOOKUP'!$A:$J,10,1))),"Not Applicable")</f>
        <v>Q1, FY22</v>
      </c>
    </row>
    <row r="3627" spans="1:14" x14ac:dyDescent="0.25">
      <c r="A3627" t="s">
        <v>30</v>
      </c>
      <c r="B3627" t="s">
        <v>260</v>
      </c>
      <c r="C3627" t="s">
        <v>14</v>
      </c>
      <c r="D3627" s="3">
        <v>44144</v>
      </c>
      <c r="E3627" t="s">
        <v>883</v>
      </c>
      <c r="F3627" t="s">
        <v>884</v>
      </c>
      <c r="G3627" t="s">
        <v>885</v>
      </c>
      <c r="H3627" t="s">
        <v>10</v>
      </c>
      <c r="I3627" t="s">
        <v>17</v>
      </c>
      <c r="J3627" s="3">
        <v>44795</v>
      </c>
      <c r="K3627" s="3">
        <v>44795</v>
      </c>
      <c r="M3627" s="8" t="str">
        <f>IFERROR(IF(I3627="Booked",VLOOKUP(K3627,'FIN CAL LOOKUP'!$A:$J,7,1),IF(I3627="Complete",VLOOKUP(J3627,'FIN CAL LOOKUP'!$A:$J,7,1),VLOOKUP(D3627,'FIN CAL LOOKUP'!$A:$J,7,1))),"Not Applicable")</f>
        <v>AUG, FY23</v>
      </c>
      <c r="N3627" s="8" t="str">
        <f>IFERROR(IF(I3627="Booked",VLOOKUP(K3627,'FIN CAL LOOKUP'!$A:$J,10,1),IF(I3627="Complete",VLOOKUP(J3627,'FIN CAL LOOKUP'!$A:$J,10,1),VLOOKUP(D3627,'FIN CAL LOOKUP'!$A:$J,10,1))),"Not Applicable")</f>
        <v>Q1, FY23</v>
      </c>
    </row>
    <row r="3628" spans="1:14" x14ac:dyDescent="0.25">
      <c r="A3628" t="s">
        <v>30</v>
      </c>
      <c r="B3628" t="s">
        <v>260</v>
      </c>
      <c r="C3628" t="s">
        <v>14</v>
      </c>
      <c r="D3628" s="3">
        <v>44144</v>
      </c>
      <c r="E3628" t="s">
        <v>883</v>
      </c>
      <c r="F3628" t="s">
        <v>884</v>
      </c>
      <c r="G3628" t="s">
        <v>885</v>
      </c>
      <c r="H3628" t="s">
        <v>10</v>
      </c>
      <c r="I3628" t="s">
        <v>17</v>
      </c>
      <c r="J3628" s="3">
        <v>45040</v>
      </c>
      <c r="K3628" s="3">
        <v>45040</v>
      </c>
      <c r="M3628" s="8" t="str">
        <f>IFERROR(IF(I3628="Booked",VLOOKUP(K3628,'FIN CAL LOOKUP'!$A:$J,7,1),IF(I3628="Complete",VLOOKUP(J3628,'FIN CAL LOOKUP'!$A:$J,7,1),VLOOKUP(D3628,'FIN CAL LOOKUP'!$A:$J,7,1))),"Not Applicable")</f>
        <v>MAY, FY23</v>
      </c>
      <c r="N3628" s="8" t="str">
        <f>IFERROR(IF(I3628="Booked",VLOOKUP(K3628,'FIN CAL LOOKUP'!$A:$J,10,1),IF(I3628="Complete",VLOOKUP(J3628,'FIN CAL LOOKUP'!$A:$J,10,1),VLOOKUP(D3628,'FIN CAL LOOKUP'!$A:$J,10,1))),"Not Applicable")</f>
        <v>Q4, FY23</v>
      </c>
    </row>
    <row r="3629" spans="1:14" x14ac:dyDescent="0.25">
      <c r="A3629" t="s">
        <v>30</v>
      </c>
      <c r="B3629" t="s">
        <v>260</v>
      </c>
      <c r="C3629" t="s">
        <v>14</v>
      </c>
      <c r="D3629" s="3">
        <v>44144</v>
      </c>
      <c r="E3629" t="s">
        <v>883</v>
      </c>
      <c r="F3629" t="s">
        <v>884</v>
      </c>
      <c r="G3629" t="s">
        <v>885</v>
      </c>
      <c r="H3629" t="s">
        <v>10</v>
      </c>
      <c r="I3629" t="s">
        <v>17</v>
      </c>
      <c r="J3629" s="3">
        <v>45189</v>
      </c>
      <c r="K3629" s="3">
        <v>45189</v>
      </c>
      <c r="M3629" s="8" t="str">
        <f>IFERROR(IF(I3629="Booked",VLOOKUP(K3629,'FIN CAL LOOKUP'!$A:$J,7,1),IF(I3629="Complete",VLOOKUP(J3629,'FIN CAL LOOKUP'!$A:$J,7,1),VLOOKUP(D3629,'FIN CAL LOOKUP'!$A:$J,7,1))),"Not Applicable")</f>
        <v>SEP, FY24</v>
      </c>
      <c r="N3629" s="8" t="str">
        <f>IFERROR(IF(I3629="Booked",VLOOKUP(K3629,'FIN CAL LOOKUP'!$A:$J,10,1),IF(I3629="Complete",VLOOKUP(J3629,'FIN CAL LOOKUP'!$A:$J,10,1),VLOOKUP(D3629,'FIN CAL LOOKUP'!$A:$J,10,1))),"Not Applicable")</f>
        <v>Q1, FY24</v>
      </c>
    </row>
    <row r="3630" spans="1:14" x14ac:dyDescent="0.25">
      <c r="A3630" t="s">
        <v>30</v>
      </c>
      <c r="B3630" t="s">
        <v>260</v>
      </c>
      <c r="C3630" t="s">
        <v>14</v>
      </c>
      <c r="D3630" s="3">
        <v>44144</v>
      </c>
      <c r="E3630" t="s">
        <v>883</v>
      </c>
      <c r="F3630" t="s">
        <v>884</v>
      </c>
      <c r="G3630" t="s">
        <v>885</v>
      </c>
      <c r="H3630" t="s">
        <v>10</v>
      </c>
      <c r="I3630" t="s">
        <v>17</v>
      </c>
      <c r="J3630" s="3">
        <v>45414</v>
      </c>
      <c r="K3630" s="3">
        <v>45414</v>
      </c>
      <c r="M3630" s="8" t="str">
        <f>IFERROR(IF(I3630="Booked",VLOOKUP(K3630,'FIN CAL LOOKUP'!$A:$J,7,1),IF(I3630="Complete",VLOOKUP(J3630,'FIN CAL LOOKUP'!$A:$J,7,1),VLOOKUP(D3630,'FIN CAL LOOKUP'!$A:$J,7,1))),"Not Applicable")</f>
        <v>MAY, FY24</v>
      </c>
      <c r="N3630" s="8" t="str">
        <f>IFERROR(IF(I3630="Booked",VLOOKUP(K3630,'FIN CAL LOOKUP'!$A:$J,10,1),IF(I3630="Complete",VLOOKUP(J3630,'FIN CAL LOOKUP'!$A:$J,10,1),VLOOKUP(D3630,'FIN CAL LOOKUP'!$A:$J,10,1))),"Not Applicable")</f>
        <v>Q4, FY24</v>
      </c>
    </row>
    <row r="3631" spans="1:14" x14ac:dyDescent="0.25">
      <c r="A3631" t="s">
        <v>30</v>
      </c>
      <c r="B3631" t="s">
        <v>260</v>
      </c>
      <c r="C3631" t="s">
        <v>14</v>
      </c>
      <c r="D3631" s="3">
        <v>44144</v>
      </c>
      <c r="E3631" t="s">
        <v>883</v>
      </c>
      <c r="F3631" t="s">
        <v>884</v>
      </c>
      <c r="G3631" t="s">
        <v>885</v>
      </c>
      <c r="H3631" t="s">
        <v>11</v>
      </c>
      <c r="I3631" t="s">
        <v>17</v>
      </c>
      <c r="J3631" s="3">
        <v>44539</v>
      </c>
      <c r="K3631" s="3">
        <v>44135</v>
      </c>
      <c r="M3631" s="8" t="str">
        <f>IFERROR(IF(I3631="Booked",VLOOKUP(K3631,'FIN CAL LOOKUP'!$A:$J,7,1),IF(I3631="Complete",VLOOKUP(J3631,'FIN CAL LOOKUP'!$A:$J,7,1),VLOOKUP(D3631,'FIN CAL LOOKUP'!$A:$J,7,1))),"Not Applicable")</f>
        <v>DEC, FY22</v>
      </c>
      <c r="N3631" s="8" t="str">
        <f>IFERROR(IF(I3631="Booked",VLOOKUP(K3631,'FIN CAL LOOKUP'!$A:$J,10,1),IF(I3631="Complete",VLOOKUP(J3631,'FIN CAL LOOKUP'!$A:$J,10,1),VLOOKUP(D3631,'FIN CAL LOOKUP'!$A:$J,10,1))),"Not Applicable")</f>
        <v>Q2, FY22</v>
      </c>
    </row>
    <row r="3632" spans="1:14" x14ac:dyDescent="0.25">
      <c r="A3632" t="s">
        <v>30</v>
      </c>
      <c r="B3632" t="s">
        <v>189</v>
      </c>
      <c r="C3632" t="s">
        <v>32</v>
      </c>
      <c r="D3632" s="3">
        <v>44109</v>
      </c>
      <c r="E3632" t="s">
        <v>886</v>
      </c>
      <c r="F3632" t="s">
        <v>887</v>
      </c>
      <c r="G3632" t="s">
        <v>888</v>
      </c>
      <c r="H3632" t="s">
        <v>4</v>
      </c>
      <c r="I3632" t="s">
        <v>17</v>
      </c>
      <c r="J3632" s="3">
        <v>44834</v>
      </c>
      <c r="K3632" s="3">
        <v>44824</v>
      </c>
      <c r="M3632" s="8" t="str">
        <f>IFERROR(IF(I3632="Booked",VLOOKUP(K3632,'FIN CAL LOOKUP'!$A:$J,7,1),IF(I3632="Complete",VLOOKUP(J3632,'FIN CAL LOOKUP'!$A:$J,7,1),VLOOKUP(D3632,'FIN CAL LOOKUP'!$A:$J,7,1))),"Not Applicable")</f>
        <v>OCT, FY23</v>
      </c>
      <c r="N3632" s="8" t="str">
        <f>IFERROR(IF(I3632="Booked",VLOOKUP(K3632,'FIN CAL LOOKUP'!$A:$J,10,1),IF(I3632="Complete",VLOOKUP(J3632,'FIN CAL LOOKUP'!$A:$J,10,1),VLOOKUP(D3632,'FIN CAL LOOKUP'!$A:$J,10,1))),"Not Applicable")</f>
        <v>Q2, FY23</v>
      </c>
    </row>
    <row r="3633" spans="1:14" x14ac:dyDescent="0.25">
      <c r="A3633" t="s">
        <v>30</v>
      </c>
      <c r="B3633" t="s">
        <v>189</v>
      </c>
      <c r="C3633" t="s">
        <v>32</v>
      </c>
      <c r="D3633" s="3">
        <v>44109</v>
      </c>
      <c r="E3633" t="s">
        <v>886</v>
      </c>
      <c r="F3633" t="s">
        <v>887</v>
      </c>
      <c r="G3633" t="s">
        <v>888</v>
      </c>
      <c r="H3633" t="s">
        <v>7</v>
      </c>
      <c r="I3633" t="s">
        <v>17</v>
      </c>
      <c r="J3633" s="3">
        <v>44834</v>
      </c>
      <c r="K3633" s="3">
        <v>44824</v>
      </c>
      <c r="M3633" s="8" t="str">
        <f>IFERROR(IF(I3633="Booked",VLOOKUP(K3633,'FIN CAL LOOKUP'!$A:$J,7,1),IF(I3633="Complete",VLOOKUP(J3633,'FIN CAL LOOKUP'!$A:$J,7,1),VLOOKUP(D3633,'FIN CAL LOOKUP'!$A:$J,7,1))),"Not Applicable")</f>
        <v>OCT, FY23</v>
      </c>
      <c r="N3633" s="8" t="str">
        <f>IFERROR(IF(I3633="Booked",VLOOKUP(K3633,'FIN CAL LOOKUP'!$A:$J,10,1),IF(I3633="Complete",VLOOKUP(J3633,'FIN CAL LOOKUP'!$A:$J,10,1),VLOOKUP(D3633,'FIN CAL LOOKUP'!$A:$J,10,1))),"Not Applicable")</f>
        <v>Q2, FY23</v>
      </c>
    </row>
    <row r="3634" spans="1:14" x14ac:dyDescent="0.25">
      <c r="A3634" t="s">
        <v>30</v>
      </c>
      <c r="B3634" t="s">
        <v>189</v>
      </c>
      <c r="C3634" t="s">
        <v>32</v>
      </c>
      <c r="D3634" s="3">
        <v>44109</v>
      </c>
      <c r="E3634" t="s">
        <v>886</v>
      </c>
      <c r="F3634" t="s">
        <v>887</v>
      </c>
      <c r="G3634" t="s">
        <v>888</v>
      </c>
      <c r="H3634" t="s">
        <v>1366</v>
      </c>
      <c r="I3634" t="s">
        <v>17</v>
      </c>
      <c r="J3634" s="3">
        <v>45796</v>
      </c>
      <c r="K3634" s="3">
        <v>45351</v>
      </c>
      <c r="M3634" s="8" t="str">
        <f>IFERROR(IF(I3634="Booked",VLOOKUP(K3634,'FIN CAL LOOKUP'!$A:$J,7,1),IF(I3634="Complete",VLOOKUP(J3634,'FIN CAL LOOKUP'!$A:$J,7,1),VLOOKUP(D3634,'FIN CAL LOOKUP'!$A:$J,7,1))),"Not Applicable")</f>
        <v>MAY, FY25</v>
      </c>
      <c r="N3634" s="8" t="str">
        <f>IFERROR(IF(I3634="Booked",VLOOKUP(K3634,'FIN CAL LOOKUP'!$A:$J,10,1),IF(I3634="Complete",VLOOKUP(J3634,'FIN CAL LOOKUP'!$A:$J,10,1),VLOOKUP(D3634,'FIN CAL LOOKUP'!$A:$J,10,1))),"Not Applicable")</f>
        <v>Q4, FY25</v>
      </c>
    </row>
    <row r="3635" spans="1:14" x14ac:dyDescent="0.25">
      <c r="A3635" t="s">
        <v>30</v>
      </c>
      <c r="B3635" t="s">
        <v>189</v>
      </c>
      <c r="C3635" t="s">
        <v>32</v>
      </c>
      <c r="D3635" s="3">
        <v>44109</v>
      </c>
      <c r="E3635" t="s">
        <v>886</v>
      </c>
      <c r="F3635" t="s">
        <v>887</v>
      </c>
      <c r="G3635" t="s">
        <v>888</v>
      </c>
      <c r="H3635" t="s">
        <v>1367</v>
      </c>
      <c r="I3635" t="s">
        <v>17</v>
      </c>
      <c r="J3635" s="3">
        <v>45796</v>
      </c>
      <c r="K3635" s="3">
        <v>45351</v>
      </c>
      <c r="M3635" s="8" t="str">
        <f>IFERROR(IF(I3635="Booked",VLOOKUP(K3635,'FIN CAL LOOKUP'!$A:$J,7,1),IF(I3635="Complete",VLOOKUP(J3635,'FIN CAL LOOKUP'!$A:$J,7,1),VLOOKUP(D3635,'FIN CAL LOOKUP'!$A:$J,7,1))),"Not Applicable")</f>
        <v>MAY, FY25</v>
      </c>
      <c r="N3635" s="8" t="str">
        <f>IFERROR(IF(I3635="Booked",VLOOKUP(K3635,'FIN CAL LOOKUP'!$A:$J,10,1),IF(I3635="Complete",VLOOKUP(J3635,'FIN CAL LOOKUP'!$A:$J,10,1),VLOOKUP(D3635,'FIN CAL LOOKUP'!$A:$J,10,1))),"Not Applicable")</f>
        <v>Q4, FY25</v>
      </c>
    </row>
    <row r="3636" spans="1:14" x14ac:dyDescent="0.25">
      <c r="A3636" t="s">
        <v>30</v>
      </c>
      <c r="B3636" t="s">
        <v>189</v>
      </c>
      <c r="C3636" t="s">
        <v>32</v>
      </c>
      <c r="D3636" s="3">
        <v>44109</v>
      </c>
      <c r="E3636" t="s">
        <v>886</v>
      </c>
      <c r="F3636" t="s">
        <v>887</v>
      </c>
      <c r="G3636" t="s">
        <v>888</v>
      </c>
      <c r="H3636" t="s">
        <v>1368</v>
      </c>
      <c r="I3636" t="s">
        <v>17</v>
      </c>
      <c r="J3636" s="3">
        <v>45804</v>
      </c>
      <c r="K3636" s="3">
        <v>45351</v>
      </c>
      <c r="M3636" s="8" t="str">
        <f>IFERROR(IF(I3636="Booked",VLOOKUP(K3636,'FIN CAL LOOKUP'!$A:$J,7,1),IF(I3636="Complete",VLOOKUP(J3636,'FIN CAL LOOKUP'!$A:$J,7,1),VLOOKUP(D3636,'FIN CAL LOOKUP'!$A:$J,7,1))),"Not Applicable")</f>
        <v>MAY, FY25</v>
      </c>
      <c r="N3636" s="8" t="str">
        <f>IFERROR(IF(I3636="Booked",VLOOKUP(K3636,'FIN CAL LOOKUP'!$A:$J,10,1),IF(I3636="Complete",VLOOKUP(J3636,'FIN CAL LOOKUP'!$A:$J,10,1),VLOOKUP(D3636,'FIN CAL LOOKUP'!$A:$J,10,1))),"Not Applicable")</f>
        <v>Q4, FY25</v>
      </c>
    </row>
    <row r="3637" spans="1:14" x14ac:dyDescent="0.25">
      <c r="A3637" t="s">
        <v>30</v>
      </c>
      <c r="B3637" t="s">
        <v>189</v>
      </c>
      <c r="C3637" t="s">
        <v>32</v>
      </c>
      <c r="D3637" s="3">
        <v>44109</v>
      </c>
      <c r="E3637" t="s">
        <v>886</v>
      </c>
      <c r="F3637" t="s">
        <v>887</v>
      </c>
      <c r="G3637" t="s">
        <v>888</v>
      </c>
      <c r="H3637" t="s">
        <v>1369</v>
      </c>
      <c r="I3637" t="s">
        <v>5</v>
      </c>
      <c r="J3637" s="3"/>
      <c r="K3637" s="3">
        <v>45351</v>
      </c>
      <c r="M3637" s="8" t="str">
        <f>IFERROR(IF(I3637="Booked",VLOOKUP(K3637,'FIN CAL LOOKUP'!$A:$J,7,1),IF(I3637="Complete",VLOOKUP(J3637,'FIN CAL LOOKUP'!$A:$J,7,1),VLOOKUP(D3637,'FIN CAL LOOKUP'!$A:$J,7,1))),"Not Applicable")</f>
        <v>MAR, FY24</v>
      </c>
      <c r="N3637" s="8" t="str">
        <f>IFERROR(IF(I3637="Booked",VLOOKUP(K3637,'FIN CAL LOOKUP'!$A:$J,10,1),IF(I3637="Complete",VLOOKUP(J3637,'FIN CAL LOOKUP'!$A:$J,10,1),VLOOKUP(D3637,'FIN CAL LOOKUP'!$A:$J,10,1))),"Not Applicable")</f>
        <v>Q3, FY24</v>
      </c>
    </row>
    <row r="3638" spans="1:14" x14ac:dyDescent="0.25">
      <c r="A3638" t="s">
        <v>30</v>
      </c>
      <c r="B3638" t="s">
        <v>189</v>
      </c>
      <c r="C3638" t="s">
        <v>32</v>
      </c>
      <c r="D3638" s="3">
        <v>44109</v>
      </c>
      <c r="E3638" t="s">
        <v>886</v>
      </c>
      <c r="F3638" t="s">
        <v>887</v>
      </c>
      <c r="G3638" t="s">
        <v>888</v>
      </c>
      <c r="H3638" t="s">
        <v>1369</v>
      </c>
      <c r="I3638" t="s">
        <v>17</v>
      </c>
      <c r="J3638" s="3">
        <v>44130</v>
      </c>
      <c r="K3638" s="3">
        <v>44130</v>
      </c>
      <c r="M3638" s="8" t="str">
        <f>IFERROR(IF(I3638="Booked",VLOOKUP(K3638,'FIN CAL LOOKUP'!$A:$J,7,1),IF(I3638="Complete",VLOOKUP(J3638,'FIN CAL LOOKUP'!$A:$J,7,1),VLOOKUP(D3638,'FIN CAL LOOKUP'!$A:$J,7,1))),"Not Applicable")</f>
        <v>NOV, FY21</v>
      </c>
      <c r="N3638" s="8" t="str">
        <f>IFERROR(IF(I3638="Booked",VLOOKUP(K3638,'FIN CAL LOOKUP'!$A:$J,10,1),IF(I3638="Complete",VLOOKUP(J3638,'FIN CAL LOOKUP'!$A:$J,10,1),VLOOKUP(D3638,'FIN CAL LOOKUP'!$A:$J,10,1))),"Not Applicable")</f>
        <v>Q2, FY21</v>
      </c>
    </row>
    <row r="3639" spans="1:14" x14ac:dyDescent="0.25">
      <c r="A3639" t="s">
        <v>30</v>
      </c>
      <c r="B3639" t="s">
        <v>189</v>
      </c>
      <c r="C3639" t="s">
        <v>32</v>
      </c>
      <c r="D3639" s="3">
        <v>44109</v>
      </c>
      <c r="E3639" t="s">
        <v>886</v>
      </c>
      <c r="F3639" t="s">
        <v>887</v>
      </c>
      <c r="G3639" t="s">
        <v>888</v>
      </c>
      <c r="H3639" t="s">
        <v>1370</v>
      </c>
      <c r="I3639" t="s">
        <v>17</v>
      </c>
      <c r="J3639" s="3">
        <v>45532</v>
      </c>
      <c r="K3639" s="3">
        <v>45351</v>
      </c>
      <c r="M3639" s="8" t="str">
        <f>IFERROR(IF(I3639="Booked",VLOOKUP(K3639,'FIN CAL LOOKUP'!$A:$J,7,1),IF(I3639="Complete",VLOOKUP(J3639,'FIN CAL LOOKUP'!$A:$J,7,1),VLOOKUP(D3639,'FIN CAL LOOKUP'!$A:$J,7,1))),"Not Applicable")</f>
        <v>AUG, FY25</v>
      </c>
      <c r="N3639" s="8" t="str">
        <f>IFERROR(IF(I3639="Booked",VLOOKUP(K3639,'FIN CAL LOOKUP'!$A:$J,10,1),IF(I3639="Complete",VLOOKUP(J3639,'FIN CAL LOOKUP'!$A:$J,10,1),VLOOKUP(D3639,'FIN CAL LOOKUP'!$A:$J,10,1))),"Not Applicable")</f>
        <v>Q1, FY25</v>
      </c>
    </row>
    <row r="3640" spans="1:14" x14ac:dyDescent="0.25">
      <c r="A3640" t="s">
        <v>30</v>
      </c>
      <c r="B3640" t="s">
        <v>189</v>
      </c>
      <c r="C3640" t="s">
        <v>32</v>
      </c>
      <c r="D3640" s="3">
        <v>44109</v>
      </c>
      <c r="E3640" t="s">
        <v>886</v>
      </c>
      <c r="F3640" t="s">
        <v>887</v>
      </c>
      <c r="G3640" t="s">
        <v>888</v>
      </c>
      <c r="H3640" t="s">
        <v>8</v>
      </c>
      <c r="I3640" t="s">
        <v>17</v>
      </c>
      <c r="J3640" s="3">
        <v>44685</v>
      </c>
      <c r="K3640" s="3">
        <v>44635</v>
      </c>
      <c r="M3640" s="8" t="str">
        <f>IFERROR(IF(I3640="Booked",VLOOKUP(K3640,'FIN CAL LOOKUP'!$A:$J,7,1),IF(I3640="Complete",VLOOKUP(J3640,'FIN CAL LOOKUP'!$A:$J,7,1),VLOOKUP(D3640,'FIN CAL LOOKUP'!$A:$J,7,1))),"Not Applicable")</f>
        <v>MAY, FY22</v>
      </c>
      <c r="N3640" s="8" t="str">
        <f>IFERROR(IF(I3640="Booked",VLOOKUP(K3640,'FIN CAL LOOKUP'!$A:$J,10,1),IF(I3640="Complete",VLOOKUP(J3640,'FIN CAL LOOKUP'!$A:$J,10,1),VLOOKUP(D3640,'FIN CAL LOOKUP'!$A:$J,10,1))),"Not Applicable")</f>
        <v>Q4, FY22</v>
      </c>
    </row>
    <row r="3641" spans="1:14" x14ac:dyDescent="0.25">
      <c r="A3641" t="s">
        <v>30</v>
      </c>
      <c r="B3641" t="s">
        <v>189</v>
      </c>
      <c r="C3641" t="s">
        <v>32</v>
      </c>
      <c r="D3641" s="3">
        <v>44109</v>
      </c>
      <c r="E3641" t="s">
        <v>886</v>
      </c>
      <c r="F3641" t="s">
        <v>887</v>
      </c>
      <c r="G3641" t="s">
        <v>888</v>
      </c>
      <c r="H3641" t="s">
        <v>9</v>
      </c>
      <c r="I3641" t="s">
        <v>17</v>
      </c>
      <c r="J3641" s="3">
        <v>44809</v>
      </c>
      <c r="K3641" s="3">
        <v>44735</v>
      </c>
      <c r="M3641" s="8" t="str">
        <f>IFERROR(IF(I3641="Booked",VLOOKUP(K3641,'FIN CAL LOOKUP'!$A:$J,7,1),IF(I3641="Complete",VLOOKUP(J3641,'FIN CAL LOOKUP'!$A:$J,7,1),VLOOKUP(D3641,'FIN CAL LOOKUP'!$A:$J,7,1))),"Not Applicable")</f>
        <v>SEP, FY23</v>
      </c>
      <c r="N3641" s="8" t="str">
        <f>IFERROR(IF(I3641="Booked",VLOOKUP(K3641,'FIN CAL LOOKUP'!$A:$J,10,1),IF(I3641="Complete",VLOOKUP(J3641,'FIN CAL LOOKUP'!$A:$J,10,1),VLOOKUP(D3641,'FIN CAL LOOKUP'!$A:$J,10,1))),"Not Applicable")</f>
        <v>Q1, FY23</v>
      </c>
    </row>
    <row r="3642" spans="1:14" x14ac:dyDescent="0.25">
      <c r="A3642" t="s">
        <v>30</v>
      </c>
      <c r="B3642" t="s">
        <v>189</v>
      </c>
      <c r="C3642" t="s">
        <v>32</v>
      </c>
      <c r="D3642" s="3">
        <v>44109</v>
      </c>
      <c r="E3642" t="s">
        <v>886</v>
      </c>
      <c r="F3642" t="s">
        <v>887</v>
      </c>
      <c r="G3642" t="s">
        <v>888</v>
      </c>
      <c r="H3642" t="s">
        <v>9</v>
      </c>
      <c r="I3642" t="s">
        <v>17</v>
      </c>
      <c r="J3642" s="3">
        <v>45166</v>
      </c>
      <c r="K3642" s="3">
        <v>45166</v>
      </c>
      <c r="M3642" s="8" t="str">
        <f>IFERROR(IF(I3642="Booked",VLOOKUP(K3642,'FIN CAL LOOKUP'!$A:$J,7,1),IF(I3642="Complete",VLOOKUP(J3642,'FIN CAL LOOKUP'!$A:$J,7,1),VLOOKUP(D3642,'FIN CAL LOOKUP'!$A:$J,7,1))),"Not Applicable")</f>
        <v>SEP, FY24</v>
      </c>
      <c r="N3642" s="8" t="str">
        <f>IFERROR(IF(I3642="Booked",VLOOKUP(K3642,'FIN CAL LOOKUP'!$A:$J,10,1),IF(I3642="Complete",VLOOKUP(J3642,'FIN CAL LOOKUP'!$A:$J,10,1),VLOOKUP(D3642,'FIN CAL LOOKUP'!$A:$J,10,1))),"Not Applicable")</f>
        <v>Q1, FY24</v>
      </c>
    </row>
    <row r="3643" spans="1:14" x14ac:dyDescent="0.25">
      <c r="A3643" t="s">
        <v>30</v>
      </c>
      <c r="B3643" t="s">
        <v>189</v>
      </c>
      <c r="C3643" t="s">
        <v>32</v>
      </c>
      <c r="D3643" s="3">
        <v>44109</v>
      </c>
      <c r="E3643" t="s">
        <v>886</v>
      </c>
      <c r="F3643" t="s">
        <v>887</v>
      </c>
      <c r="G3643" t="s">
        <v>888</v>
      </c>
      <c r="H3643" t="s">
        <v>10</v>
      </c>
      <c r="I3643" t="s">
        <v>17</v>
      </c>
      <c r="J3643" s="3">
        <v>44448</v>
      </c>
      <c r="K3643" s="3">
        <v>44417</v>
      </c>
      <c r="M3643" s="8" t="str">
        <f>IFERROR(IF(I3643="Booked",VLOOKUP(K3643,'FIN CAL LOOKUP'!$A:$J,7,1),IF(I3643="Complete",VLOOKUP(J3643,'FIN CAL LOOKUP'!$A:$J,7,1),VLOOKUP(D3643,'FIN CAL LOOKUP'!$A:$J,7,1))),"Not Applicable")</f>
        <v>SEP, FY22</v>
      </c>
      <c r="N3643" s="8" t="str">
        <f>IFERROR(IF(I3643="Booked",VLOOKUP(K3643,'FIN CAL LOOKUP'!$A:$J,10,1),IF(I3643="Complete",VLOOKUP(J3643,'FIN CAL LOOKUP'!$A:$J,10,1),VLOOKUP(D3643,'FIN CAL LOOKUP'!$A:$J,10,1))),"Not Applicable")</f>
        <v>Q1, FY22</v>
      </c>
    </row>
    <row r="3644" spans="1:14" x14ac:dyDescent="0.25">
      <c r="A3644" t="s">
        <v>30</v>
      </c>
      <c r="B3644" t="s">
        <v>189</v>
      </c>
      <c r="C3644" t="s">
        <v>32</v>
      </c>
      <c r="D3644" s="3">
        <v>44109</v>
      </c>
      <c r="E3644" t="s">
        <v>886</v>
      </c>
      <c r="F3644" t="s">
        <v>887</v>
      </c>
      <c r="G3644" t="s">
        <v>888</v>
      </c>
      <c r="H3644" t="s">
        <v>10</v>
      </c>
      <c r="I3644" t="s">
        <v>17</v>
      </c>
      <c r="J3644" s="3">
        <v>44810</v>
      </c>
      <c r="K3644" s="3">
        <v>44810</v>
      </c>
      <c r="L3644" t="s">
        <v>889</v>
      </c>
      <c r="M3644" s="8" t="str">
        <f>IFERROR(IF(I3644="Booked",VLOOKUP(K3644,'FIN CAL LOOKUP'!$A:$J,7,1),IF(I3644="Complete",VLOOKUP(J3644,'FIN CAL LOOKUP'!$A:$J,7,1),VLOOKUP(D3644,'FIN CAL LOOKUP'!$A:$J,7,1))),"Not Applicable")</f>
        <v>SEP, FY23</v>
      </c>
      <c r="N3644" s="8" t="str">
        <f>IFERROR(IF(I3644="Booked",VLOOKUP(K3644,'FIN CAL LOOKUP'!$A:$J,10,1),IF(I3644="Complete",VLOOKUP(J3644,'FIN CAL LOOKUP'!$A:$J,10,1),VLOOKUP(D3644,'FIN CAL LOOKUP'!$A:$J,10,1))),"Not Applicable")</f>
        <v>Q1, FY23</v>
      </c>
    </row>
    <row r="3645" spans="1:14" x14ac:dyDescent="0.25">
      <c r="A3645" t="s">
        <v>30</v>
      </c>
      <c r="B3645" t="s">
        <v>189</v>
      </c>
      <c r="C3645" t="s">
        <v>32</v>
      </c>
      <c r="D3645" s="3">
        <v>44109</v>
      </c>
      <c r="E3645" t="s">
        <v>886</v>
      </c>
      <c r="F3645" t="s">
        <v>887</v>
      </c>
      <c r="G3645" t="s">
        <v>888</v>
      </c>
      <c r="H3645" t="s">
        <v>11</v>
      </c>
      <c r="I3645" t="s">
        <v>17</v>
      </c>
      <c r="J3645" s="3">
        <v>44571</v>
      </c>
      <c r="K3645" s="3">
        <v>44105</v>
      </c>
      <c r="M3645" s="8" t="str">
        <f>IFERROR(IF(I3645="Booked",VLOOKUP(K3645,'FIN CAL LOOKUP'!$A:$J,7,1),IF(I3645="Complete",VLOOKUP(J3645,'FIN CAL LOOKUP'!$A:$J,7,1),VLOOKUP(D3645,'FIN CAL LOOKUP'!$A:$J,7,1))),"Not Applicable")</f>
        <v>JAN, FY22</v>
      </c>
      <c r="N3645" s="8" t="str">
        <f>IFERROR(IF(I3645="Booked",VLOOKUP(K3645,'FIN CAL LOOKUP'!$A:$J,10,1),IF(I3645="Complete",VLOOKUP(J3645,'FIN CAL LOOKUP'!$A:$J,10,1),VLOOKUP(D3645,'FIN CAL LOOKUP'!$A:$J,10,1))),"Not Applicable")</f>
        <v>Q3, FY22</v>
      </c>
    </row>
    <row r="3646" spans="1:14" x14ac:dyDescent="0.25">
      <c r="A3646" t="s">
        <v>30</v>
      </c>
      <c r="B3646" t="s">
        <v>260</v>
      </c>
      <c r="C3646" t="s">
        <v>32</v>
      </c>
      <c r="D3646" s="3">
        <v>44081</v>
      </c>
      <c r="E3646" t="s">
        <v>890</v>
      </c>
      <c r="F3646" t="s">
        <v>891</v>
      </c>
      <c r="G3646" t="s">
        <v>892</v>
      </c>
      <c r="H3646" t="s">
        <v>4</v>
      </c>
      <c r="I3646" t="s">
        <v>17</v>
      </c>
      <c r="J3646" s="3">
        <v>44887</v>
      </c>
      <c r="K3646" s="3">
        <v>44824</v>
      </c>
      <c r="M3646" s="8" t="str">
        <f>IFERROR(IF(I3646="Booked",VLOOKUP(K3646,'FIN CAL LOOKUP'!$A:$J,7,1),IF(I3646="Complete",VLOOKUP(J3646,'FIN CAL LOOKUP'!$A:$J,7,1),VLOOKUP(D3646,'FIN CAL LOOKUP'!$A:$J,7,1))),"Not Applicable")</f>
        <v>NOV, FY23</v>
      </c>
      <c r="N3646" s="8" t="str">
        <f>IFERROR(IF(I3646="Booked",VLOOKUP(K3646,'FIN CAL LOOKUP'!$A:$J,10,1),IF(I3646="Complete",VLOOKUP(J3646,'FIN CAL LOOKUP'!$A:$J,10,1),VLOOKUP(D3646,'FIN CAL LOOKUP'!$A:$J,10,1))),"Not Applicable")</f>
        <v>Q2, FY23</v>
      </c>
    </row>
    <row r="3647" spans="1:14" x14ac:dyDescent="0.25">
      <c r="A3647" t="s">
        <v>30</v>
      </c>
      <c r="B3647" t="s">
        <v>260</v>
      </c>
      <c r="C3647" t="s">
        <v>32</v>
      </c>
      <c r="D3647" s="3">
        <v>44081</v>
      </c>
      <c r="E3647" t="s">
        <v>890</v>
      </c>
      <c r="F3647" t="s">
        <v>891</v>
      </c>
      <c r="G3647" t="s">
        <v>892</v>
      </c>
      <c r="H3647" t="s">
        <v>7</v>
      </c>
      <c r="I3647" t="s">
        <v>17</v>
      </c>
      <c r="J3647" s="3">
        <v>44887</v>
      </c>
      <c r="K3647" s="3">
        <v>44824</v>
      </c>
      <c r="M3647" s="8" t="str">
        <f>IFERROR(IF(I3647="Booked",VLOOKUP(K3647,'FIN CAL LOOKUP'!$A:$J,7,1),IF(I3647="Complete",VLOOKUP(J3647,'FIN CAL LOOKUP'!$A:$J,7,1),VLOOKUP(D3647,'FIN CAL LOOKUP'!$A:$J,7,1))),"Not Applicable")</f>
        <v>NOV, FY23</v>
      </c>
      <c r="N3647" s="8" t="str">
        <f>IFERROR(IF(I3647="Booked",VLOOKUP(K3647,'FIN CAL LOOKUP'!$A:$J,10,1),IF(I3647="Complete",VLOOKUP(J3647,'FIN CAL LOOKUP'!$A:$J,10,1),VLOOKUP(D3647,'FIN CAL LOOKUP'!$A:$J,10,1))),"Not Applicable")</f>
        <v>Q2, FY23</v>
      </c>
    </row>
    <row r="3648" spans="1:14" x14ac:dyDescent="0.25">
      <c r="A3648" t="s">
        <v>30</v>
      </c>
      <c r="B3648" t="s">
        <v>260</v>
      </c>
      <c r="C3648" t="s">
        <v>32</v>
      </c>
      <c r="D3648" s="3">
        <v>44081</v>
      </c>
      <c r="E3648" t="s">
        <v>890</v>
      </c>
      <c r="F3648" t="s">
        <v>891</v>
      </c>
      <c r="G3648" t="s">
        <v>892</v>
      </c>
      <c r="H3648" t="s">
        <v>1366</v>
      </c>
      <c r="I3648" t="s">
        <v>17</v>
      </c>
      <c r="J3648" s="3">
        <v>45411</v>
      </c>
      <c r="K3648" s="3">
        <v>45351</v>
      </c>
      <c r="M3648" s="8" t="str">
        <f>IFERROR(IF(I3648="Booked",VLOOKUP(K3648,'FIN CAL LOOKUP'!$A:$J,7,1),IF(I3648="Complete",VLOOKUP(J3648,'FIN CAL LOOKUP'!$A:$J,7,1),VLOOKUP(D3648,'FIN CAL LOOKUP'!$A:$J,7,1))),"Not Applicable")</f>
        <v>MAY, FY24</v>
      </c>
      <c r="N3648" s="8" t="str">
        <f>IFERROR(IF(I3648="Booked",VLOOKUP(K3648,'FIN CAL LOOKUP'!$A:$J,10,1),IF(I3648="Complete",VLOOKUP(J3648,'FIN CAL LOOKUP'!$A:$J,10,1),VLOOKUP(D3648,'FIN CAL LOOKUP'!$A:$J,10,1))),"Not Applicable")</f>
        <v>Q4, FY24</v>
      </c>
    </row>
    <row r="3649" spans="1:14" x14ac:dyDescent="0.25">
      <c r="A3649" t="s">
        <v>30</v>
      </c>
      <c r="B3649" t="s">
        <v>260</v>
      </c>
      <c r="C3649" t="s">
        <v>32</v>
      </c>
      <c r="D3649" s="3">
        <v>44081</v>
      </c>
      <c r="E3649" t="s">
        <v>890</v>
      </c>
      <c r="F3649" t="s">
        <v>891</v>
      </c>
      <c r="G3649" t="s">
        <v>892</v>
      </c>
      <c r="H3649" t="s">
        <v>1366</v>
      </c>
      <c r="I3649" t="s">
        <v>17</v>
      </c>
      <c r="J3649" s="3">
        <v>45750</v>
      </c>
      <c r="K3649" s="3">
        <v>45732</v>
      </c>
      <c r="M3649" s="8" t="str">
        <f>IFERROR(IF(I3649="Booked",VLOOKUP(K3649,'FIN CAL LOOKUP'!$A:$J,7,1),IF(I3649="Complete",VLOOKUP(J3649,'FIN CAL LOOKUP'!$A:$J,7,1),VLOOKUP(D3649,'FIN CAL LOOKUP'!$A:$J,7,1))),"Not Applicable")</f>
        <v>APR, FY25</v>
      </c>
      <c r="N3649" s="8" t="str">
        <f>IFERROR(IF(I3649="Booked",VLOOKUP(K3649,'FIN CAL LOOKUP'!$A:$J,10,1),IF(I3649="Complete",VLOOKUP(J3649,'FIN CAL LOOKUP'!$A:$J,10,1),VLOOKUP(D3649,'FIN CAL LOOKUP'!$A:$J,10,1))),"Not Applicable")</f>
        <v>Q4, FY25</v>
      </c>
    </row>
    <row r="3650" spans="1:14" x14ac:dyDescent="0.25">
      <c r="A3650" t="s">
        <v>30</v>
      </c>
      <c r="B3650" t="s">
        <v>260</v>
      </c>
      <c r="C3650" t="s">
        <v>32</v>
      </c>
      <c r="D3650" s="3">
        <v>44081</v>
      </c>
      <c r="E3650" t="s">
        <v>890</v>
      </c>
      <c r="F3650" t="s">
        <v>891</v>
      </c>
      <c r="G3650" t="s">
        <v>892</v>
      </c>
      <c r="H3650" t="s">
        <v>1367</v>
      </c>
      <c r="I3650" t="s">
        <v>17</v>
      </c>
      <c r="J3650" s="3">
        <v>45369</v>
      </c>
      <c r="K3650" s="3">
        <v>45351</v>
      </c>
      <c r="M3650" s="8" t="str">
        <f>IFERROR(IF(I3650="Booked",VLOOKUP(K3650,'FIN CAL LOOKUP'!$A:$J,7,1),IF(I3650="Complete",VLOOKUP(J3650,'FIN CAL LOOKUP'!$A:$J,7,1),VLOOKUP(D3650,'FIN CAL LOOKUP'!$A:$J,7,1))),"Not Applicable")</f>
        <v>MAR, FY24</v>
      </c>
      <c r="N3650" s="8" t="str">
        <f>IFERROR(IF(I3650="Booked",VLOOKUP(K3650,'FIN CAL LOOKUP'!$A:$J,10,1),IF(I3650="Complete",VLOOKUP(J3650,'FIN CAL LOOKUP'!$A:$J,10,1),VLOOKUP(D3650,'FIN CAL LOOKUP'!$A:$J,10,1))),"Not Applicable")</f>
        <v>Q3, FY24</v>
      </c>
    </row>
    <row r="3651" spans="1:14" x14ac:dyDescent="0.25">
      <c r="A3651" t="s">
        <v>30</v>
      </c>
      <c r="B3651" t="s">
        <v>260</v>
      </c>
      <c r="C3651" t="s">
        <v>32</v>
      </c>
      <c r="D3651" s="3">
        <v>44081</v>
      </c>
      <c r="E3651" t="s">
        <v>890</v>
      </c>
      <c r="F3651" t="s">
        <v>891</v>
      </c>
      <c r="G3651" t="s">
        <v>892</v>
      </c>
      <c r="H3651" t="s">
        <v>1368</v>
      </c>
      <c r="I3651" t="s">
        <v>17</v>
      </c>
      <c r="J3651" s="3">
        <v>45369</v>
      </c>
      <c r="K3651" s="3">
        <v>45351</v>
      </c>
      <c r="M3651" s="8" t="str">
        <f>IFERROR(IF(I3651="Booked",VLOOKUP(K3651,'FIN CAL LOOKUP'!$A:$J,7,1),IF(I3651="Complete",VLOOKUP(J3651,'FIN CAL LOOKUP'!$A:$J,7,1),VLOOKUP(D3651,'FIN CAL LOOKUP'!$A:$J,7,1))),"Not Applicable")</f>
        <v>MAR, FY24</v>
      </c>
      <c r="N3651" s="8" t="str">
        <f>IFERROR(IF(I3651="Booked",VLOOKUP(K3651,'FIN CAL LOOKUP'!$A:$J,10,1),IF(I3651="Complete",VLOOKUP(J3651,'FIN CAL LOOKUP'!$A:$J,10,1),VLOOKUP(D3651,'FIN CAL LOOKUP'!$A:$J,10,1))),"Not Applicable")</f>
        <v>Q3, FY24</v>
      </c>
    </row>
    <row r="3652" spans="1:14" x14ac:dyDescent="0.25">
      <c r="A3652" t="s">
        <v>30</v>
      </c>
      <c r="B3652" t="s">
        <v>260</v>
      </c>
      <c r="C3652" t="s">
        <v>32</v>
      </c>
      <c r="D3652" s="3">
        <v>44081</v>
      </c>
      <c r="E3652" t="s">
        <v>890</v>
      </c>
      <c r="F3652" t="s">
        <v>891</v>
      </c>
      <c r="G3652" t="s">
        <v>892</v>
      </c>
      <c r="H3652" t="s">
        <v>1369</v>
      </c>
      <c r="I3652" t="s">
        <v>17</v>
      </c>
      <c r="J3652" s="3">
        <v>45411</v>
      </c>
      <c r="K3652" s="3">
        <v>45351</v>
      </c>
      <c r="M3652" s="8" t="str">
        <f>IFERROR(IF(I3652="Booked",VLOOKUP(K3652,'FIN CAL LOOKUP'!$A:$J,7,1),IF(I3652="Complete",VLOOKUP(J3652,'FIN CAL LOOKUP'!$A:$J,7,1),VLOOKUP(D3652,'FIN CAL LOOKUP'!$A:$J,7,1))),"Not Applicable")</f>
        <v>MAY, FY24</v>
      </c>
      <c r="N3652" s="8" t="str">
        <f>IFERROR(IF(I3652="Booked",VLOOKUP(K3652,'FIN CAL LOOKUP'!$A:$J,10,1),IF(I3652="Complete",VLOOKUP(J3652,'FIN CAL LOOKUP'!$A:$J,10,1),VLOOKUP(D3652,'FIN CAL LOOKUP'!$A:$J,10,1))),"Not Applicable")</f>
        <v>Q4, FY24</v>
      </c>
    </row>
    <row r="3653" spans="1:14" x14ac:dyDescent="0.25">
      <c r="A3653" t="s">
        <v>30</v>
      </c>
      <c r="B3653" t="s">
        <v>260</v>
      </c>
      <c r="C3653" t="s">
        <v>32</v>
      </c>
      <c r="D3653" s="3">
        <v>44081</v>
      </c>
      <c r="E3653" t="s">
        <v>890</v>
      </c>
      <c r="F3653" t="s">
        <v>891</v>
      </c>
      <c r="G3653" t="s">
        <v>892</v>
      </c>
      <c r="H3653" t="s">
        <v>1369</v>
      </c>
      <c r="I3653" t="s">
        <v>17</v>
      </c>
      <c r="J3653" s="3">
        <v>45750</v>
      </c>
      <c r="K3653" s="3">
        <v>45732</v>
      </c>
      <c r="M3653" s="8" t="str">
        <f>IFERROR(IF(I3653="Booked",VLOOKUP(K3653,'FIN CAL LOOKUP'!$A:$J,7,1),IF(I3653="Complete",VLOOKUP(J3653,'FIN CAL LOOKUP'!$A:$J,7,1),VLOOKUP(D3653,'FIN CAL LOOKUP'!$A:$J,7,1))),"Not Applicable")</f>
        <v>APR, FY25</v>
      </c>
      <c r="N3653" s="8" t="str">
        <f>IFERROR(IF(I3653="Booked",VLOOKUP(K3653,'FIN CAL LOOKUP'!$A:$J,10,1),IF(I3653="Complete",VLOOKUP(J3653,'FIN CAL LOOKUP'!$A:$J,10,1),VLOOKUP(D3653,'FIN CAL LOOKUP'!$A:$J,10,1))),"Not Applicable")</f>
        <v>Q4, FY25</v>
      </c>
    </row>
    <row r="3654" spans="1:14" x14ac:dyDescent="0.25">
      <c r="A3654" t="s">
        <v>30</v>
      </c>
      <c r="B3654" t="s">
        <v>260</v>
      </c>
      <c r="C3654" t="s">
        <v>32</v>
      </c>
      <c r="D3654" s="3">
        <v>44081</v>
      </c>
      <c r="E3654" t="s">
        <v>890</v>
      </c>
      <c r="F3654" t="s">
        <v>891</v>
      </c>
      <c r="G3654" t="s">
        <v>892</v>
      </c>
      <c r="H3654" t="s">
        <v>1370</v>
      </c>
      <c r="I3654" t="s">
        <v>17</v>
      </c>
      <c r="J3654" s="3">
        <v>45411</v>
      </c>
      <c r="K3654" s="3">
        <v>45351</v>
      </c>
      <c r="M3654" s="8" t="str">
        <f>IFERROR(IF(I3654="Booked",VLOOKUP(K3654,'FIN CAL LOOKUP'!$A:$J,7,1),IF(I3654="Complete",VLOOKUP(J3654,'FIN CAL LOOKUP'!$A:$J,7,1),VLOOKUP(D3654,'FIN CAL LOOKUP'!$A:$J,7,1))),"Not Applicable")</f>
        <v>MAY, FY24</v>
      </c>
      <c r="N3654" s="8" t="str">
        <f>IFERROR(IF(I3654="Booked",VLOOKUP(K3654,'FIN CAL LOOKUP'!$A:$J,10,1),IF(I3654="Complete",VLOOKUP(J3654,'FIN CAL LOOKUP'!$A:$J,10,1),VLOOKUP(D3654,'FIN CAL LOOKUP'!$A:$J,10,1))),"Not Applicable")</f>
        <v>Q4, FY24</v>
      </c>
    </row>
    <row r="3655" spans="1:14" x14ac:dyDescent="0.25">
      <c r="A3655" t="s">
        <v>30</v>
      </c>
      <c r="B3655" t="s">
        <v>260</v>
      </c>
      <c r="C3655" t="s">
        <v>32</v>
      </c>
      <c r="D3655" s="3">
        <v>44081</v>
      </c>
      <c r="E3655" t="s">
        <v>890</v>
      </c>
      <c r="F3655" t="s">
        <v>891</v>
      </c>
      <c r="G3655" t="s">
        <v>892</v>
      </c>
      <c r="H3655" t="s">
        <v>1370</v>
      </c>
      <c r="I3655" t="s">
        <v>17</v>
      </c>
      <c r="J3655" s="3">
        <v>45750</v>
      </c>
      <c r="K3655" s="3">
        <v>45732</v>
      </c>
      <c r="M3655" s="8" t="str">
        <f>IFERROR(IF(I3655="Booked",VLOOKUP(K3655,'FIN CAL LOOKUP'!$A:$J,7,1),IF(I3655="Complete",VLOOKUP(J3655,'FIN CAL LOOKUP'!$A:$J,7,1),VLOOKUP(D3655,'FIN CAL LOOKUP'!$A:$J,7,1))),"Not Applicable")</f>
        <v>APR, FY25</v>
      </c>
      <c r="N3655" s="8" t="str">
        <f>IFERROR(IF(I3655="Booked",VLOOKUP(K3655,'FIN CAL LOOKUP'!$A:$J,10,1),IF(I3655="Complete",VLOOKUP(J3655,'FIN CAL LOOKUP'!$A:$J,10,1),VLOOKUP(D3655,'FIN CAL LOOKUP'!$A:$J,10,1))),"Not Applicable")</f>
        <v>Q4, FY25</v>
      </c>
    </row>
    <row r="3656" spans="1:14" x14ac:dyDescent="0.25">
      <c r="A3656" t="s">
        <v>30</v>
      </c>
      <c r="B3656" t="s">
        <v>260</v>
      </c>
      <c r="C3656" t="s">
        <v>32</v>
      </c>
      <c r="D3656" s="3">
        <v>44081</v>
      </c>
      <c r="E3656" t="s">
        <v>890</v>
      </c>
      <c r="F3656" t="s">
        <v>891</v>
      </c>
      <c r="G3656" t="s">
        <v>892</v>
      </c>
      <c r="H3656" t="s">
        <v>8</v>
      </c>
      <c r="I3656" t="s">
        <v>17</v>
      </c>
      <c r="J3656" s="3">
        <v>44651</v>
      </c>
      <c r="K3656" s="3">
        <v>44635</v>
      </c>
      <c r="M3656" s="8" t="str">
        <f>IFERROR(IF(I3656="Booked",VLOOKUP(K3656,'FIN CAL LOOKUP'!$A:$J,7,1),IF(I3656="Complete",VLOOKUP(J3656,'FIN CAL LOOKUP'!$A:$J,7,1),VLOOKUP(D3656,'FIN CAL LOOKUP'!$A:$J,7,1))),"Not Applicable")</f>
        <v>APR, FY22</v>
      </c>
      <c r="N3656" s="8" t="str">
        <f>IFERROR(IF(I3656="Booked",VLOOKUP(K3656,'FIN CAL LOOKUP'!$A:$J,10,1),IF(I3656="Complete",VLOOKUP(J3656,'FIN CAL LOOKUP'!$A:$J,10,1),VLOOKUP(D3656,'FIN CAL LOOKUP'!$A:$J,10,1))),"Not Applicable")</f>
        <v>Q4, FY22</v>
      </c>
    </row>
    <row r="3657" spans="1:14" x14ac:dyDescent="0.25">
      <c r="A3657" t="s">
        <v>30</v>
      </c>
      <c r="B3657" t="s">
        <v>260</v>
      </c>
      <c r="C3657" t="s">
        <v>32</v>
      </c>
      <c r="D3657" s="3">
        <v>44081</v>
      </c>
      <c r="E3657" t="s">
        <v>890</v>
      </c>
      <c r="F3657" t="s">
        <v>891</v>
      </c>
      <c r="G3657" t="s">
        <v>892</v>
      </c>
      <c r="H3657" t="s">
        <v>9</v>
      </c>
      <c r="I3657" t="s">
        <v>17</v>
      </c>
      <c r="J3657" s="3">
        <v>44748</v>
      </c>
      <c r="K3657" s="3">
        <v>44735</v>
      </c>
      <c r="M3657" s="8" t="str">
        <f>IFERROR(IF(I3657="Booked",VLOOKUP(K3657,'FIN CAL LOOKUP'!$A:$J,7,1),IF(I3657="Complete",VLOOKUP(J3657,'FIN CAL LOOKUP'!$A:$J,7,1),VLOOKUP(D3657,'FIN CAL LOOKUP'!$A:$J,7,1))),"Not Applicable")</f>
        <v>JUL, FY23</v>
      </c>
      <c r="N3657" s="8" t="str">
        <f>IFERROR(IF(I3657="Booked",VLOOKUP(K3657,'FIN CAL LOOKUP'!$A:$J,10,1),IF(I3657="Complete",VLOOKUP(J3657,'FIN CAL LOOKUP'!$A:$J,10,1),VLOOKUP(D3657,'FIN CAL LOOKUP'!$A:$J,10,1))),"Not Applicable")</f>
        <v>Q1, FY23</v>
      </c>
    </row>
    <row r="3658" spans="1:14" x14ac:dyDescent="0.25">
      <c r="A3658" t="s">
        <v>30</v>
      </c>
      <c r="B3658" t="s">
        <v>260</v>
      </c>
      <c r="C3658" t="s">
        <v>32</v>
      </c>
      <c r="D3658" s="3">
        <v>44081</v>
      </c>
      <c r="E3658" t="s">
        <v>890</v>
      </c>
      <c r="F3658" t="s">
        <v>891</v>
      </c>
      <c r="G3658" t="s">
        <v>892</v>
      </c>
      <c r="H3658" t="s">
        <v>10</v>
      </c>
      <c r="I3658" t="s">
        <v>17</v>
      </c>
      <c r="J3658" s="3">
        <v>44438</v>
      </c>
      <c r="K3658" s="3">
        <v>44417</v>
      </c>
      <c r="M3658" s="8" t="str">
        <f>IFERROR(IF(I3658="Booked",VLOOKUP(K3658,'FIN CAL LOOKUP'!$A:$J,7,1),IF(I3658="Complete",VLOOKUP(J3658,'FIN CAL LOOKUP'!$A:$J,7,1),VLOOKUP(D3658,'FIN CAL LOOKUP'!$A:$J,7,1))),"Not Applicable")</f>
        <v>SEP, FY22</v>
      </c>
      <c r="N3658" s="8" t="str">
        <f>IFERROR(IF(I3658="Booked",VLOOKUP(K3658,'FIN CAL LOOKUP'!$A:$J,10,1),IF(I3658="Complete",VLOOKUP(J3658,'FIN CAL LOOKUP'!$A:$J,10,1),VLOOKUP(D3658,'FIN CAL LOOKUP'!$A:$J,10,1))),"Not Applicable")</f>
        <v>Q1, FY22</v>
      </c>
    </row>
    <row r="3659" spans="1:14" x14ac:dyDescent="0.25">
      <c r="A3659" t="s">
        <v>30</v>
      </c>
      <c r="B3659" t="s">
        <v>260</v>
      </c>
      <c r="C3659" t="s">
        <v>32</v>
      </c>
      <c r="D3659" s="3">
        <v>44081</v>
      </c>
      <c r="E3659" t="s">
        <v>890</v>
      </c>
      <c r="F3659" t="s">
        <v>891</v>
      </c>
      <c r="G3659" t="s">
        <v>892</v>
      </c>
      <c r="H3659" t="s">
        <v>10</v>
      </c>
      <c r="I3659" t="s">
        <v>17</v>
      </c>
      <c r="J3659" s="3">
        <v>44782</v>
      </c>
      <c r="K3659" s="3">
        <v>44782</v>
      </c>
      <c r="M3659" s="8" t="str">
        <f>IFERROR(IF(I3659="Booked",VLOOKUP(K3659,'FIN CAL LOOKUP'!$A:$J,7,1),IF(I3659="Complete",VLOOKUP(J3659,'FIN CAL LOOKUP'!$A:$J,7,1),VLOOKUP(D3659,'FIN CAL LOOKUP'!$A:$J,7,1))),"Not Applicable")</f>
        <v>AUG, FY23</v>
      </c>
      <c r="N3659" s="8" t="str">
        <f>IFERROR(IF(I3659="Booked",VLOOKUP(K3659,'FIN CAL LOOKUP'!$A:$J,10,1),IF(I3659="Complete",VLOOKUP(J3659,'FIN CAL LOOKUP'!$A:$J,10,1),VLOOKUP(D3659,'FIN CAL LOOKUP'!$A:$J,10,1))),"Not Applicable")</f>
        <v>Q1, FY23</v>
      </c>
    </row>
    <row r="3660" spans="1:14" x14ac:dyDescent="0.25">
      <c r="A3660" t="s">
        <v>30</v>
      </c>
      <c r="B3660" t="s">
        <v>260</v>
      </c>
      <c r="C3660" t="s">
        <v>32</v>
      </c>
      <c r="D3660" s="3">
        <v>44081</v>
      </c>
      <c r="E3660" t="s">
        <v>890</v>
      </c>
      <c r="F3660" t="s">
        <v>891</v>
      </c>
      <c r="G3660" t="s">
        <v>892</v>
      </c>
      <c r="H3660" t="s">
        <v>11</v>
      </c>
      <c r="I3660" t="s">
        <v>17</v>
      </c>
      <c r="J3660" s="3">
        <v>44539</v>
      </c>
      <c r="K3660" s="3">
        <v>44048</v>
      </c>
      <c r="M3660" s="8" t="str">
        <f>IFERROR(IF(I3660="Booked",VLOOKUP(K3660,'FIN CAL LOOKUP'!$A:$J,7,1),IF(I3660="Complete",VLOOKUP(J3660,'FIN CAL LOOKUP'!$A:$J,7,1),VLOOKUP(D3660,'FIN CAL LOOKUP'!$A:$J,7,1))),"Not Applicable")</f>
        <v>DEC, FY22</v>
      </c>
      <c r="N3660" s="8" t="str">
        <f>IFERROR(IF(I3660="Booked",VLOOKUP(K3660,'FIN CAL LOOKUP'!$A:$J,10,1),IF(I3660="Complete",VLOOKUP(J3660,'FIN CAL LOOKUP'!$A:$J,10,1),VLOOKUP(D3660,'FIN CAL LOOKUP'!$A:$J,10,1))),"Not Applicable")</f>
        <v>Q2, FY22</v>
      </c>
    </row>
    <row r="3661" spans="1:14" x14ac:dyDescent="0.25">
      <c r="A3661" t="s">
        <v>12</v>
      </c>
      <c r="C3661" t="s">
        <v>52</v>
      </c>
      <c r="D3661" s="3">
        <v>44074</v>
      </c>
      <c r="E3661" t="s">
        <v>893</v>
      </c>
      <c r="F3661" t="s">
        <v>894</v>
      </c>
      <c r="G3661" t="s">
        <v>535</v>
      </c>
      <c r="H3661" t="s">
        <v>192</v>
      </c>
      <c r="I3661" t="s">
        <v>17</v>
      </c>
      <c r="J3661" s="3">
        <v>44838</v>
      </c>
      <c r="K3661" s="3">
        <v>44837</v>
      </c>
      <c r="M3661" s="8" t="str">
        <f>IFERROR(IF(I3661="Booked",VLOOKUP(K3661,'FIN CAL LOOKUP'!$A:$J,7,1),IF(I3661="Complete",VLOOKUP(J3661,'FIN CAL LOOKUP'!$A:$J,7,1),VLOOKUP(D3661,'FIN CAL LOOKUP'!$A:$J,7,1))),"Not Applicable")</f>
        <v>OCT, FY23</v>
      </c>
      <c r="N3661" s="8" t="str">
        <f>IFERROR(IF(I3661="Booked",VLOOKUP(K3661,'FIN CAL LOOKUP'!$A:$J,10,1),IF(I3661="Complete",VLOOKUP(J3661,'FIN CAL LOOKUP'!$A:$J,10,1),VLOOKUP(D3661,'FIN CAL LOOKUP'!$A:$J,10,1))),"Not Applicable")</f>
        <v>Q2, FY23</v>
      </c>
    </row>
    <row r="3662" spans="1:14" x14ac:dyDescent="0.25">
      <c r="A3662" t="s">
        <v>12</v>
      </c>
      <c r="C3662" t="s">
        <v>52</v>
      </c>
      <c r="D3662" s="3">
        <v>44074</v>
      </c>
      <c r="E3662" t="s">
        <v>893</v>
      </c>
      <c r="F3662" t="s">
        <v>894</v>
      </c>
      <c r="G3662" t="s">
        <v>535</v>
      </c>
      <c r="H3662" t="s">
        <v>4</v>
      </c>
      <c r="I3662" t="s">
        <v>17</v>
      </c>
      <c r="J3662" s="3">
        <v>44838</v>
      </c>
      <c r="K3662" s="3">
        <v>44824</v>
      </c>
      <c r="M3662" s="8" t="str">
        <f>IFERROR(IF(I3662="Booked",VLOOKUP(K3662,'FIN CAL LOOKUP'!$A:$J,7,1),IF(I3662="Complete",VLOOKUP(J3662,'FIN CAL LOOKUP'!$A:$J,7,1),VLOOKUP(D3662,'FIN CAL LOOKUP'!$A:$J,7,1))),"Not Applicable")</f>
        <v>OCT, FY23</v>
      </c>
      <c r="N3662" s="8" t="str">
        <f>IFERROR(IF(I3662="Booked",VLOOKUP(K3662,'FIN CAL LOOKUP'!$A:$J,10,1),IF(I3662="Complete",VLOOKUP(J3662,'FIN CAL LOOKUP'!$A:$J,10,1),VLOOKUP(D3662,'FIN CAL LOOKUP'!$A:$J,10,1))),"Not Applicable")</f>
        <v>Q2, FY23</v>
      </c>
    </row>
    <row r="3663" spans="1:14" x14ac:dyDescent="0.25">
      <c r="A3663" t="s">
        <v>12</v>
      </c>
      <c r="C3663" t="s">
        <v>52</v>
      </c>
      <c r="D3663" s="3">
        <v>44074</v>
      </c>
      <c r="E3663" t="s">
        <v>893</v>
      </c>
      <c r="F3663" t="s">
        <v>894</v>
      </c>
      <c r="G3663" t="s">
        <v>535</v>
      </c>
      <c r="H3663" t="s">
        <v>7</v>
      </c>
      <c r="I3663" t="s">
        <v>17</v>
      </c>
      <c r="J3663" s="3">
        <v>45474</v>
      </c>
      <c r="K3663" s="3">
        <v>44824</v>
      </c>
      <c r="M3663" s="8" t="str">
        <f>IFERROR(IF(I3663="Booked",VLOOKUP(K3663,'FIN CAL LOOKUP'!$A:$J,7,1),IF(I3663="Complete",VLOOKUP(J3663,'FIN CAL LOOKUP'!$A:$J,7,1),VLOOKUP(D3663,'FIN CAL LOOKUP'!$A:$J,7,1))),"Not Applicable")</f>
        <v>JUL, FY25</v>
      </c>
      <c r="N3663" s="8" t="str">
        <f>IFERROR(IF(I3663="Booked",VLOOKUP(K3663,'FIN CAL LOOKUP'!$A:$J,10,1),IF(I3663="Complete",VLOOKUP(J3663,'FIN CAL LOOKUP'!$A:$J,10,1),VLOOKUP(D3663,'FIN CAL LOOKUP'!$A:$J,10,1))),"Not Applicable")</f>
        <v>Q1, FY25</v>
      </c>
    </row>
    <row r="3664" spans="1:14" x14ac:dyDescent="0.25">
      <c r="A3664" t="s">
        <v>12</v>
      </c>
      <c r="C3664" t="s">
        <v>52</v>
      </c>
      <c r="D3664" s="3">
        <v>44074</v>
      </c>
      <c r="E3664" t="s">
        <v>893</v>
      </c>
      <c r="F3664" t="s">
        <v>894</v>
      </c>
      <c r="G3664" t="s">
        <v>535</v>
      </c>
      <c r="H3664" t="s">
        <v>1366</v>
      </c>
      <c r="I3664" t="s">
        <v>5</v>
      </c>
      <c r="J3664" s="3"/>
      <c r="K3664" s="3">
        <v>45351</v>
      </c>
      <c r="M3664" s="8" t="str">
        <f>IFERROR(IF(I3664="Booked",VLOOKUP(K3664,'FIN CAL LOOKUP'!$A:$J,7,1),IF(I3664="Complete",VLOOKUP(J3664,'FIN CAL LOOKUP'!$A:$J,7,1),VLOOKUP(D3664,'FIN CAL LOOKUP'!$A:$J,7,1))),"Not Applicable")</f>
        <v>MAR, FY24</v>
      </c>
      <c r="N3664" s="8" t="str">
        <f>IFERROR(IF(I3664="Booked",VLOOKUP(K3664,'FIN CAL LOOKUP'!$A:$J,10,1),IF(I3664="Complete",VLOOKUP(J3664,'FIN CAL LOOKUP'!$A:$J,10,1),VLOOKUP(D3664,'FIN CAL LOOKUP'!$A:$J,10,1))),"Not Applicable")</f>
        <v>Q3, FY24</v>
      </c>
    </row>
    <row r="3665" spans="1:14" x14ac:dyDescent="0.25">
      <c r="A3665" t="s">
        <v>12</v>
      </c>
      <c r="C3665" t="s">
        <v>52</v>
      </c>
      <c r="D3665" s="3">
        <v>44074</v>
      </c>
      <c r="E3665" t="s">
        <v>893</v>
      </c>
      <c r="F3665" t="s">
        <v>894</v>
      </c>
      <c r="G3665" t="s">
        <v>535</v>
      </c>
      <c r="H3665" t="s">
        <v>1367</v>
      </c>
      <c r="I3665" t="s">
        <v>5</v>
      </c>
      <c r="J3665" s="3"/>
      <c r="K3665" s="3">
        <v>45351</v>
      </c>
      <c r="M3665" s="8" t="str">
        <f>IFERROR(IF(I3665="Booked",VLOOKUP(K3665,'FIN CAL LOOKUP'!$A:$J,7,1),IF(I3665="Complete",VLOOKUP(J3665,'FIN CAL LOOKUP'!$A:$J,7,1),VLOOKUP(D3665,'FIN CAL LOOKUP'!$A:$J,7,1))),"Not Applicable")</f>
        <v>MAR, FY24</v>
      </c>
      <c r="N3665" s="8" t="str">
        <f>IFERROR(IF(I3665="Booked",VLOOKUP(K3665,'FIN CAL LOOKUP'!$A:$J,10,1),IF(I3665="Complete",VLOOKUP(J3665,'FIN CAL LOOKUP'!$A:$J,10,1),VLOOKUP(D3665,'FIN CAL LOOKUP'!$A:$J,10,1))),"Not Applicable")</f>
        <v>Q3, FY24</v>
      </c>
    </row>
    <row r="3666" spans="1:14" x14ac:dyDescent="0.25">
      <c r="A3666" t="s">
        <v>12</v>
      </c>
      <c r="C3666" t="s">
        <v>52</v>
      </c>
      <c r="D3666" s="3">
        <v>44074</v>
      </c>
      <c r="E3666" t="s">
        <v>893</v>
      </c>
      <c r="F3666" t="s">
        <v>894</v>
      </c>
      <c r="G3666" t="s">
        <v>535</v>
      </c>
      <c r="H3666" t="s">
        <v>1368</v>
      </c>
      <c r="I3666" t="s">
        <v>5</v>
      </c>
      <c r="J3666" s="3"/>
      <c r="K3666" s="3">
        <v>45351</v>
      </c>
      <c r="M3666" s="8" t="str">
        <f>IFERROR(IF(I3666="Booked",VLOOKUP(K3666,'FIN CAL LOOKUP'!$A:$J,7,1),IF(I3666="Complete",VLOOKUP(J3666,'FIN CAL LOOKUP'!$A:$J,7,1),VLOOKUP(D3666,'FIN CAL LOOKUP'!$A:$J,7,1))),"Not Applicable")</f>
        <v>MAR, FY24</v>
      </c>
      <c r="N3666" s="8" t="str">
        <f>IFERROR(IF(I3666="Booked",VLOOKUP(K3666,'FIN CAL LOOKUP'!$A:$J,10,1),IF(I3666="Complete",VLOOKUP(J3666,'FIN CAL LOOKUP'!$A:$J,10,1),VLOOKUP(D3666,'FIN CAL LOOKUP'!$A:$J,10,1))),"Not Applicable")</f>
        <v>Q3, FY24</v>
      </c>
    </row>
    <row r="3667" spans="1:14" x14ac:dyDescent="0.25">
      <c r="A3667" t="s">
        <v>12</v>
      </c>
      <c r="C3667" t="s">
        <v>52</v>
      </c>
      <c r="D3667" s="3">
        <v>44074</v>
      </c>
      <c r="E3667" t="s">
        <v>893</v>
      </c>
      <c r="F3667" t="s">
        <v>894</v>
      </c>
      <c r="G3667" t="s">
        <v>535</v>
      </c>
      <c r="H3667" t="s">
        <v>1369</v>
      </c>
      <c r="I3667" t="s">
        <v>5</v>
      </c>
      <c r="J3667" s="3"/>
      <c r="K3667" s="3">
        <v>45351</v>
      </c>
      <c r="M3667" s="8" t="str">
        <f>IFERROR(IF(I3667="Booked",VLOOKUP(K3667,'FIN CAL LOOKUP'!$A:$J,7,1),IF(I3667="Complete",VLOOKUP(J3667,'FIN CAL LOOKUP'!$A:$J,7,1),VLOOKUP(D3667,'FIN CAL LOOKUP'!$A:$J,7,1))),"Not Applicable")</f>
        <v>MAR, FY24</v>
      </c>
      <c r="N3667" s="8" t="str">
        <f>IFERROR(IF(I3667="Booked",VLOOKUP(K3667,'FIN CAL LOOKUP'!$A:$J,10,1),IF(I3667="Complete",VLOOKUP(J3667,'FIN CAL LOOKUP'!$A:$J,10,1),VLOOKUP(D3667,'FIN CAL LOOKUP'!$A:$J,10,1))),"Not Applicable")</f>
        <v>Q3, FY24</v>
      </c>
    </row>
    <row r="3668" spans="1:14" x14ac:dyDescent="0.25">
      <c r="A3668" t="s">
        <v>12</v>
      </c>
      <c r="C3668" t="s">
        <v>52</v>
      </c>
      <c r="D3668" s="3">
        <v>44074</v>
      </c>
      <c r="E3668" t="s">
        <v>893</v>
      </c>
      <c r="F3668" t="s">
        <v>894</v>
      </c>
      <c r="G3668" t="s">
        <v>535</v>
      </c>
      <c r="H3668" t="s">
        <v>1370</v>
      </c>
      <c r="I3668" t="s">
        <v>5</v>
      </c>
      <c r="J3668" s="3"/>
      <c r="K3668" s="3">
        <v>45351</v>
      </c>
      <c r="M3668" s="8" t="str">
        <f>IFERROR(IF(I3668="Booked",VLOOKUP(K3668,'FIN CAL LOOKUP'!$A:$J,7,1),IF(I3668="Complete",VLOOKUP(J3668,'FIN CAL LOOKUP'!$A:$J,7,1),VLOOKUP(D3668,'FIN CAL LOOKUP'!$A:$J,7,1))),"Not Applicable")</f>
        <v>MAR, FY24</v>
      </c>
      <c r="N3668" s="8" t="str">
        <f>IFERROR(IF(I3668="Booked",VLOOKUP(K3668,'FIN CAL LOOKUP'!$A:$J,10,1),IF(I3668="Complete",VLOOKUP(J3668,'FIN CAL LOOKUP'!$A:$J,10,1),VLOOKUP(D3668,'FIN CAL LOOKUP'!$A:$J,10,1))),"Not Applicable")</f>
        <v>Q3, FY24</v>
      </c>
    </row>
    <row r="3669" spans="1:14" x14ac:dyDescent="0.25">
      <c r="A3669" t="s">
        <v>12</v>
      </c>
      <c r="C3669" t="s">
        <v>52</v>
      </c>
      <c r="D3669" s="3">
        <v>44074</v>
      </c>
      <c r="E3669" t="s">
        <v>893</v>
      </c>
      <c r="F3669" t="s">
        <v>894</v>
      </c>
      <c r="G3669" t="s">
        <v>535</v>
      </c>
      <c r="H3669" t="s">
        <v>8</v>
      </c>
      <c r="I3669" t="s">
        <v>17</v>
      </c>
      <c r="J3669" s="3">
        <v>44839</v>
      </c>
      <c r="K3669" s="3">
        <v>44635</v>
      </c>
      <c r="M3669" s="8" t="str">
        <f>IFERROR(IF(I3669="Booked",VLOOKUP(K3669,'FIN CAL LOOKUP'!$A:$J,7,1),IF(I3669="Complete",VLOOKUP(J3669,'FIN CAL LOOKUP'!$A:$J,7,1),VLOOKUP(D3669,'FIN CAL LOOKUP'!$A:$J,7,1))),"Not Applicable")</f>
        <v>OCT, FY23</v>
      </c>
      <c r="N3669" s="8" t="str">
        <f>IFERROR(IF(I3669="Booked",VLOOKUP(K3669,'FIN CAL LOOKUP'!$A:$J,10,1),IF(I3669="Complete",VLOOKUP(J3669,'FIN CAL LOOKUP'!$A:$J,10,1),VLOOKUP(D3669,'FIN CAL LOOKUP'!$A:$J,10,1))),"Not Applicable")</f>
        <v>Q2, FY23</v>
      </c>
    </row>
    <row r="3670" spans="1:14" x14ac:dyDescent="0.25">
      <c r="A3670" t="s">
        <v>12</v>
      </c>
      <c r="C3670" t="s">
        <v>52</v>
      </c>
      <c r="D3670" s="3">
        <v>44074</v>
      </c>
      <c r="E3670" t="s">
        <v>893</v>
      </c>
      <c r="F3670" t="s">
        <v>894</v>
      </c>
      <c r="G3670" t="s">
        <v>535</v>
      </c>
      <c r="H3670" t="s">
        <v>9</v>
      </c>
      <c r="I3670" t="s">
        <v>17</v>
      </c>
      <c r="J3670" s="3">
        <v>44838</v>
      </c>
      <c r="K3670" s="3">
        <v>44764</v>
      </c>
      <c r="M3670" s="8" t="str">
        <f>IFERROR(IF(I3670="Booked",VLOOKUP(K3670,'FIN CAL LOOKUP'!$A:$J,7,1),IF(I3670="Complete",VLOOKUP(J3670,'FIN CAL LOOKUP'!$A:$J,7,1),VLOOKUP(D3670,'FIN CAL LOOKUP'!$A:$J,7,1))),"Not Applicable")</f>
        <v>OCT, FY23</v>
      </c>
      <c r="N3670" s="8" t="str">
        <f>IFERROR(IF(I3670="Booked",VLOOKUP(K3670,'FIN CAL LOOKUP'!$A:$J,10,1),IF(I3670="Complete",VLOOKUP(J3670,'FIN CAL LOOKUP'!$A:$J,10,1),VLOOKUP(D3670,'FIN CAL LOOKUP'!$A:$J,10,1))),"Not Applicable")</f>
        <v>Q2, FY23</v>
      </c>
    </row>
    <row r="3671" spans="1:14" x14ac:dyDescent="0.25">
      <c r="A3671" t="s">
        <v>12</v>
      </c>
      <c r="C3671" t="s">
        <v>52</v>
      </c>
      <c r="D3671" s="3">
        <v>44074</v>
      </c>
      <c r="E3671" t="s">
        <v>893</v>
      </c>
      <c r="F3671" t="s">
        <v>894</v>
      </c>
      <c r="G3671" t="s">
        <v>535</v>
      </c>
      <c r="H3671" t="s">
        <v>10</v>
      </c>
      <c r="I3671" t="s">
        <v>17</v>
      </c>
      <c r="J3671" s="3">
        <v>44838</v>
      </c>
      <c r="K3671" s="3">
        <v>44435</v>
      </c>
      <c r="M3671" s="8" t="str">
        <f>IFERROR(IF(I3671="Booked",VLOOKUP(K3671,'FIN CAL LOOKUP'!$A:$J,7,1),IF(I3671="Complete",VLOOKUP(J3671,'FIN CAL LOOKUP'!$A:$J,7,1),VLOOKUP(D3671,'FIN CAL LOOKUP'!$A:$J,7,1))),"Not Applicable")</f>
        <v>OCT, FY23</v>
      </c>
      <c r="N3671" s="8" t="str">
        <f>IFERROR(IF(I3671="Booked",VLOOKUP(K3671,'FIN CAL LOOKUP'!$A:$J,10,1),IF(I3671="Complete",VLOOKUP(J3671,'FIN CAL LOOKUP'!$A:$J,10,1),VLOOKUP(D3671,'FIN CAL LOOKUP'!$A:$J,10,1))),"Not Applicable")</f>
        <v>Q2, FY23</v>
      </c>
    </row>
    <row r="3672" spans="1:14" x14ac:dyDescent="0.25">
      <c r="A3672" t="s">
        <v>12</v>
      </c>
      <c r="C3672" t="s">
        <v>52</v>
      </c>
      <c r="D3672" s="3">
        <v>44074</v>
      </c>
      <c r="E3672" t="s">
        <v>893</v>
      </c>
      <c r="F3672" t="s">
        <v>894</v>
      </c>
      <c r="G3672" t="s">
        <v>535</v>
      </c>
      <c r="H3672" t="s">
        <v>11</v>
      </c>
      <c r="I3672" t="s">
        <v>17</v>
      </c>
      <c r="J3672" s="3">
        <v>44838</v>
      </c>
      <c r="K3672" s="3">
        <v>44090</v>
      </c>
      <c r="M3672" s="8" t="str">
        <f>IFERROR(IF(I3672="Booked",VLOOKUP(K3672,'FIN CAL LOOKUP'!$A:$J,7,1),IF(I3672="Complete",VLOOKUP(J3672,'FIN CAL LOOKUP'!$A:$J,7,1),VLOOKUP(D3672,'FIN CAL LOOKUP'!$A:$J,7,1))),"Not Applicable")</f>
        <v>OCT, FY23</v>
      </c>
      <c r="N3672" s="8" t="str">
        <f>IFERROR(IF(I3672="Booked",VLOOKUP(K3672,'FIN CAL LOOKUP'!$A:$J,10,1),IF(I3672="Complete",VLOOKUP(J3672,'FIN CAL LOOKUP'!$A:$J,10,1),VLOOKUP(D3672,'FIN CAL LOOKUP'!$A:$J,10,1))),"Not Applicable")</f>
        <v>Q2, FY23</v>
      </c>
    </row>
    <row r="3673" spans="1:14" x14ac:dyDescent="0.25">
      <c r="C3673" t="s">
        <v>45</v>
      </c>
      <c r="D3673" s="3">
        <v>44060</v>
      </c>
      <c r="E3673" t="s">
        <v>1584</v>
      </c>
      <c r="F3673" t="s">
        <v>1585</v>
      </c>
      <c r="G3673" t="s">
        <v>1586</v>
      </c>
      <c r="H3673" t="s">
        <v>4</v>
      </c>
      <c r="I3673" t="s">
        <v>17</v>
      </c>
      <c r="J3673" s="3">
        <v>45085</v>
      </c>
      <c r="K3673" s="3">
        <v>44824</v>
      </c>
      <c r="M3673" s="8" t="str">
        <f>IFERROR(IF(I3673="Booked",VLOOKUP(K3673,'FIN CAL LOOKUP'!$A:$J,7,1),IF(I3673="Complete",VLOOKUP(J3673,'FIN CAL LOOKUP'!$A:$J,7,1),VLOOKUP(D3673,'FIN CAL LOOKUP'!$A:$J,7,1))),"Not Applicable")</f>
        <v>JUN, FY23</v>
      </c>
      <c r="N3673" s="8" t="str">
        <f>IFERROR(IF(I3673="Booked",VLOOKUP(K3673,'FIN CAL LOOKUP'!$A:$J,10,1),IF(I3673="Complete",VLOOKUP(J3673,'FIN CAL LOOKUP'!$A:$J,10,1),VLOOKUP(D3673,'FIN CAL LOOKUP'!$A:$J,10,1))),"Not Applicable")</f>
        <v>Q4, FY23</v>
      </c>
    </row>
    <row r="3674" spans="1:14" x14ac:dyDescent="0.25">
      <c r="C3674" t="s">
        <v>45</v>
      </c>
      <c r="D3674" s="3">
        <v>44060</v>
      </c>
      <c r="E3674" t="s">
        <v>1584</v>
      </c>
      <c r="F3674" t="s">
        <v>1585</v>
      </c>
      <c r="G3674" t="s">
        <v>1586</v>
      </c>
      <c r="H3674" t="s">
        <v>7</v>
      </c>
      <c r="I3674" t="s">
        <v>17</v>
      </c>
      <c r="J3674" s="3">
        <v>45085</v>
      </c>
      <c r="K3674" s="3">
        <v>44824</v>
      </c>
      <c r="M3674" s="8" t="str">
        <f>IFERROR(IF(I3674="Booked",VLOOKUP(K3674,'FIN CAL LOOKUP'!$A:$J,7,1),IF(I3674="Complete",VLOOKUP(J3674,'FIN CAL LOOKUP'!$A:$J,7,1),VLOOKUP(D3674,'FIN CAL LOOKUP'!$A:$J,7,1))),"Not Applicable")</f>
        <v>JUN, FY23</v>
      </c>
      <c r="N3674" s="8" t="str">
        <f>IFERROR(IF(I3674="Booked",VLOOKUP(K3674,'FIN CAL LOOKUP'!$A:$J,10,1),IF(I3674="Complete",VLOOKUP(J3674,'FIN CAL LOOKUP'!$A:$J,10,1),VLOOKUP(D3674,'FIN CAL LOOKUP'!$A:$J,10,1))),"Not Applicable")</f>
        <v>Q4, FY23</v>
      </c>
    </row>
    <row r="3675" spans="1:14" x14ac:dyDescent="0.25">
      <c r="C3675" t="s">
        <v>45</v>
      </c>
      <c r="D3675" s="3">
        <v>44060</v>
      </c>
      <c r="E3675" t="s">
        <v>1584</v>
      </c>
      <c r="F3675" t="s">
        <v>1585</v>
      </c>
      <c r="G3675" t="s">
        <v>1586</v>
      </c>
      <c r="H3675" t="s">
        <v>1366</v>
      </c>
      <c r="I3675" t="s">
        <v>5</v>
      </c>
      <c r="J3675" s="3"/>
      <c r="K3675" s="3">
        <v>45351</v>
      </c>
      <c r="M3675" s="8" t="str">
        <f>IFERROR(IF(I3675="Booked",VLOOKUP(K3675,'FIN CAL LOOKUP'!$A:$J,7,1),IF(I3675="Complete",VLOOKUP(J3675,'FIN CAL LOOKUP'!$A:$J,7,1),VLOOKUP(D3675,'FIN CAL LOOKUP'!$A:$J,7,1))),"Not Applicable")</f>
        <v>MAR, FY24</v>
      </c>
      <c r="N3675" s="8" t="str">
        <f>IFERROR(IF(I3675="Booked",VLOOKUP(K3675,'FIN CAL LOOKUP'!$A:$J,10,1),IF(I3675="Complete",VLOOKUP(J3675,'FIN CAL LOOKUP'!$A:$J,10,1),VLOOKUP(D3675,'FIN CAL LOOKUP'!$A:$J,10,1))),"Not Applicable")</f>
        <v>Q3, FY24</v>
      </c>
    </row>
    <row r="3676" spans="1:14" x14ac:dyDescent="0.25">
      <c r="C3676" t="s">
        <v>45</v>
      </c>
      <c r="D3676" s="3">
        <v>44060</v>
      </c>
      <c r="E3676" t="s">
        <v>1584</v>
      </c>
      <c r="F3676" t="s">
        <v>1585</v>
      </c>
      <c r="G3676" t="s">
        <v>1586</v>
      </c>
      <c r="H3676" t="s">
        <v>1367</v>
      </c>
      <c r="I3676" t="s">
        <v>5</v>
      </c>
      <c r="J3676" s="3"/>
      <c r="K3676" s="3">
        <v>45351</v>
      </c>
      <c r="M3676" s="8" t="str">
        <f>IFERROR(IF(I3676="Booked",VLOOKUP(K3676,'FIN CAL LOOKUP'!$A:$J,7,1),IF(I3676="Complete",VLOOKUP(J3676,'FIN CAL LOOKUP'!$A:$J,7,1),VLOOKUP(D3676,'FIN CAL LOOKUP'!$A:$J,7,1))),"Not Applicable")</f>
        <v>MAR, FY24</v>
      </c>
      <c r="N3676" s="8" t="str">
        <f>IFERROR(IF(I3676="Booked",VLOOKUP(K3676,'FIN CAL LOOKUP'!$A:$J,10,1),IF(I3676="Complete",VLOOKUP(J3676,'FIN CAL LOOKUP'!$A:$J,10,1),VLOOKUP(D3676,'FIN CAL LOOKUP'!$A:$J,10,1))),"Not Applicable")</f>
        <v>Q3, FY24</v>
      </c>
    </row>
    <row r="3677" spans="1:14" x14ac:dyDescent="0.25">
      <c r="C3677" t="s">
        <v>45</v>
      </c>
      <c r="D3677" s="3">
        <v>44060</v>
      </c>
      <c r="E3677" t="s">
        <v>1584</v>
      </c>
      <c r="F3677" t="s">
        <v>1585</v>
      </c>
      <c r="G3677" t="s">
        <v>1586</v>
      </c>
      <c r="H3677" t="s">
        <v>1368</v>
      </c>
      <c r="I3677" t="s">
        <v>5</v>
      </c>
      <c r="J3677" s="3"/>
      <c r="K3677" s="3">
        <v>45351</v>
      </c>
      <c r="M3677" s="8" t="str">
        <f>IFERROR(IF(I3677="Booked",VLOOKUP(K3677,'FIN CAL LOOKUP'!$A:$J,7,1),IF(I3677="Complete",VLOOKUP(J3677,'FIN CAL LOOKUP'!$A:$J,7,1),VLOOKUP(D3677,'FIN CAL LOOKUP'!$A:$J,7,1))),"Not Applicable")</f>
        <v>MAR, FY24</v>
      </c>
      <c r="N3677" s="8" t="str">
        <f>IFERROR(IF(I3677="Booked",VLOOKUP(K3677,'FIN CAL LOOKUP'!$A:$J,10,1),IF(I3677="Complete",VLOOKUP(J3677,'FIN CAL LOOKUP'!$A:$J,10,1),VLOOKUP(D3677,'FIN CAL LOOKUP'!$A:$J,10,1))),"Not Applicable")</f>
        <v>Q3, FY24</v>
      </c>
    </row>
    <row r="3678" spans="1:14" x14ac:dyDescent="0.25">
      <c r="C3678" t="s">
        <v>45</v>
      </c>
      <c r="D3678" s="3">
        <v>44060</v>
      </c>
      <c r="E3678" t="s">
        <v>1584</v>
      </c>
      <c r="F3678" t="s">
        <v>1585</v>
      </c>
      <c r="G3678" t="s">
        <v>1586</v>
      </c>
      <c r="H3678" t="s">
        <v>1369</v>
      </c>
      <c r="I3678" t="s">
        <v>5</v>
      </c>
      <c r="J3678" s="3"/>
      <c r="K3678" s="3">
        <v>45351</v>
      </c>
      <c r="M3678" s="8" t="str">
        <f>IFERROR(IF(I3678="Booked",VLOOKUP(K3678,'FIN CAL LOOKUP'!$A:$J,7,1),IF(I3678="Complete",VLOOKUP(J3678,'FIN CAL LOOKUP'!$A:$J,7,1),VLOOKUP(D3678,'FIN CAL LOOKUP'!$A:$J,7,1))),"Not Applicable")</f>
        <v>MAR, FY24</v>
      </c>
      <c r="N3678" s="8" t="str">
        <f>IFERROR(IF(I3678="Booked",VLOOKUP(K3678,'FIN CAL LOOKUP'!$A:$J,10,1),IF(I3678="Complete",VLOOKUP(J3678,'FIN CAL LOOKUP'!$A:$J,10,1),VLOOKUP(D3678,'FIN CAL LOOKUP'!$A:$J,10,1))),"Not Applicable")</f>
        <v>Q3, FY24</v>
      </c>
    </row>
    <row r="3679" spans="1:14" x14ac:dyDescent="0.25">
      <c r="C3679" t="s">
        <v>45</v>
      </c>
      <c r="D3679" s="3">
        <v>44060</v>
      </c>
      <c r="E3679" t="s">
        <v>1584</v>
      </c>
      <c r="F3679" t="s">
        <v>1585</v>
      </c>
      <c r="G3679" t="s">
        <v>1586</v>
      </c>
      <c r="H3679" t="s">
        <v>1370</v>
      </c>
      <c r="I3679" t="s">
        <v>5</v>
      </c>
      <c r="J3679" s="3"/>
      <c r="K3679" s="3">
        <v>45351</v>
      </c>
      <c r="M3679" s="8" t="str">
        <f>IFERROR(IF(I3679="Booked",VLOOKUP(K3679,'FIN CAL LOOKUP'!$A:$J,7,1),IF(I3679="Complete",VLOOKUP(J3679,'FIN CAL LOOKUP'!$A:$J,7,1),VLOOKUP(D3679,'FIN CAL LOOKUP'!$A:$J,7,1))),"Not Applicable")</f>
        <v>MAR, FY24</v>
      </c>
      <c r="N3679" s="8" t="str">
        <f>IFERROR(IF(I3679="Booked",VLOOKUP(K3679,'FIN CAL LOOKUP'!$A:$J,10,1),IF(I3679="Complete",VLOOKUP(J3679,'FIN CAL LOOKUP'!$A:$J,10,1),VLOOKUP(D3679,'FIN CAL LOOKUP'!$A:$J,10,1))),"Not Applicable")</f>
        <v>Q3, FY24</v>
      </c>
    </row>
    <row r="3680" spans="1:14" x14ac:dyDescent="0.25">
      <c r="C3680" t="s">
        <v>45</v>
      </c>
      <c r="D3680" s="3">
        <v>44060</v>
      </c>
      <c r="E3680" t="s">
        <v>1584</v>
      </c>
      <c r="F3680" t="s">
        <v>1585</v>
      </c>
      <c r="G3680" t="s">
        <v>1586</v>
      </c>
      <c r="H3680" t="s">
        <v>8</v>
      </c>
      <c r="I3680" t="s">
        <v>17</v>
      </c>
      <c r="J3680" s="3">
        <v>44649</v>
      </c>
      <c r="K3680" s="3">
        <v>44635</v>
      </c>
      <c r="M3680" s="8" t="str">
        <f>IFERROR(IF(I3680="Booked",VLOOKUP(K3680,'FIN CAL LOOKUP'!$A:$J,7,1),IF(I3680="Complete",VLOOKUP(J3680,'FIN CAL LOOKUP'!$A:$J,7,1),VLOOKUP(D3680,'FIN CAL LOOKUP'!$A:$J,7,1))),"Not Applicable")</f>
        <v>APR, FY22</v>
      </c>
      <c r="N3680" s="8" t="str">
        <f>IFERROR(IF(I3680="Booked",VLOOKUP(K3680,'FIN CAL LOOKUP'!$A:$J,10,1),IF(I3680="Complete",VLOOKUP(J3680,'FIN CAL LOOKUP'!$A:$J,10,1),VLOOKUP(D3680,'FIN CAL LOOKUP'!$A:$J,10,1))),"Not Applicable")</f>
        <v>Q4, FY22</v>
      </c>
    </row>
    <row r="3681" spans="1:14" x14ac:dyDescent="0.25">
      <c r="C3681" t="s">
        <v>45</v>
      </c>
      <c r="D3681" s="3">
        <v>44060</v>
      </c>
      <c r="E3681" t="s">
        <v>1584</v>
      </c>
      <c r="F3681" t="s">
        <v>1585</v>
      </c>
      <c r="G3681" t="s">
        <v>1586</v>
      </c>
      <c r="H3681" t="s">
        <v>9</v>
      </c>
      <c r="I3681" t="s">
        <v>17</v>
      </c>
      <c r="J3681" s="3">
        <v>45708</v>
      </c>
      <c r="K3681" s="3">
        <v>44830</v>
      </c>
      <c r="M3681" s="8" t="str">
        <f>IFERROR(IF(I3681="Booked",VLOOKUP(K3681,'FIN CAL LOOKUP'!$A:$J,7,1),IF(I3681="Complete",VLOOKUP(J3681,'FIN CAL LOOKUP'!$A:$J,7,1),VLOOKUP(D3681,'FIN CAL LOOKUP'!$A:$J,7,1))),"Not Applicable")</f>
        <v>FEB, FY25</v>
      </c>
      <c r="N3681" s="8" t="str">
        <f>IFERROR(IF(I3681="Booked",VLOOKUP(K3681,'FIN CAL LOOKUP'!$A:$J,10,1),IF(I3681="Complete",VLOOKUP(J3681,'FIN CAL LOOKUP'!$A:$J,10,1),VLOOKUP(D3681,'FIN CAL LOOKUP'!$A:$J,10,1))),"Not Applicable")</f>
        <v>Q3, FY25</v>
      </c>
    </row>
    <row r="3682" spans="1:14" x14ac:dyDescent="0.25">
      <c r="C3682" t="s">
        <v>45</v>
      </c>
      <c r="D3682" s="3">
        <v>44060</v>
      </c>
      <c r="E3682" t="s">
        <v>1584</v>
      </c>
      <c r="F3682" t="s">
        <v>1585</v>
      </c>
      <c r="G3682" t="s">
        <v>1586</v>
      </c>
      <c r="H3682" t="s">
        <v>10</v>
      </c>
      <c r="I3682" t="s">
        <v>17</v>
      </c>
      <c r="J3682" s="3">
        <v>44448</v>
      </c>
      <c r="K3682" s="3">
        <v>44438</v>
      </c>
      <c r="M3682" s="8" t="str">
        <f>IFERROR(IF(I3682="Booked",VLOOKUP(K3682,'FIN CAL LOOKUP'!$A:$J,7,1),IF(I3682="Complete",VLOOKUP(J3682,'FIN CAL LOOKUP'!$A:$J,7,1),VLOOKUP(D3682,'FIN CAL LOOKUP'!$A:$J,7,1))),"Not Applicable")</f>
        <v>SEP, FY22</v>
      </c>
      <c r="N3682" s="8" t="str">
        <f>IFERROR(IF(I3682="Booked",VLOOKUP(K3682,'FIN CAL LOOKUP'!$A:$J,10,1),IF(I3682="Complete",VLOOKUP(J3682,'FIN CAL LOOKUP'!$A:$J,10,1),VLOOKUP(D3682,'FIN CAL LOOKUP'!$A:$J,10,1))),"Not Applicable")</f>
        <v>Q1, FY22</v>
      </c>
    </row>
    <row r="3683" spans="1:14" x14ac:dyDescent="0.25">
      <c r="C3683" t="s">
        <v>45</v>
      </c>
      <c r="D3683" s="3">
        <v>44060</v>
      </c>
      <c r="E3683" t="s">
        <v>1584</v>
      </c>
      <c r="F3683" t="s">
        <v>1585</v>
      </c>
      <c r="G3683" t="s">
        <v>1586</v>
      </c>
      <c r="H3683" t="s">
        <v>10</v>
      </c>
      <c r="I3683" t="s">
        <v>17</v>
      </c>
      <c r="J3683" s="3">
        <v>45629</v>
      </c>
      <c r="K3683" s="3">
        <v>45538</v>
      </c>
      <c r="M3683" s="8" t="str">
        <f>IFERROR(IF(I3683="Booked",VLOOKUP(K3683,'FIN CAL LOOKUP'!$A:$J,7,1),IF(I3683="Complete",VLOOKUP(J3683,'FIN CAL LOOKUP'!$A:$J,7,1),VLOOKUP(D3683,'FIN CAL LOOKUP'!$A:$J,7,1))),"Not Applicable")</f>
        <v>DEC, FY25</v>
      </c>
      <c r="N3683" s="8" t="str">
        <f>IFERROR(IF(I3683="Booked",VLOOKUP(K3683,'FIN CAL LOOKUP'!$A:$J,10,1),IF(I3683="Complete",VLOOKUP(J3683,'FIN CAL LOOKUP'!$A:$J,10,1),VLOOKUP(D3683,'FIN CAL LOOKUP'!$A:$J,10,1))),"Not Applicable")</f>
        <v>Q2, FY25</v>
      </c>
    </row>
    <row r="3684" spans="1:14" x14ac:dyDescent="0.25">
      <c r="C3684" t="s">
        <v>45</v>
      </c>
      <c r="D3684" s="3">
        <v>44060</v>
      </c>
      <c r="E3684" t="s">
        <v>1584</v>
      </c>
      <c r="F3684" t="s">
        <v>1585</v>
      </c>
      <c r="G3684" t="s">
        <v>1586</v>
      </c>
      <c r="H3684" t="s">
        <v>11</v>
      </c>
      <c r="I3684" t="s">
        <v>17</v>
      </c>
      <c r="J3684" s="3">
        <v>44649</v>
      </c>
      <c r="K3684" s="3">
        <v>44055</v>
      </c>
      <c r="M3684" s="8" t="str">
        <f>IFERROR(IF(I3684="Booked",VLOOKUP(K3684,'FIN CAL LOOKUP'!$A:$J,7,1),IF(I3684="Complete",VLOOKUP(J3684,'FIN CAL LOOKUP'!$A:$J,7,1),VLOOKUP(D3684,'FIN CAL LOOKUP'!$A:$J,7,1))),"Not Applicable")</f>
        <v>APR, FY22</v>
      </c>
      <c r="N3684" s="8" t="str">
        <f>IFERROR(IF(I3684="Booked",VLOOKUP(K3684,'FIN CAL LOOKUP'!$A:$J,10,1),IF(I3684="Complete",VLOOKUP(J3684,'FIN CAL LOOKUP'!$A:$J,10,1),VLOOKUP(D3684,'FIN CAL LOOKUP'!$A:$J,10,1))),"Not Applicable")</f>
        <v>Q4, FY22</v>
      </c>
    </row>
    <row r="3685" spans="1:14" x14ac:dyDescent="0.25">
      <c r="A3685" t="s">
        <v>1</v>
      </c>
      <c r="B3685" t="s">
        <v>2</v>
      </c>
      <c r="C3685" t="s">
        <v>45</v>
      </c>
      <c r="D3685" s="3">
        <v>43983</v>
      </c>
      <c r="E3685" t="s">
        <v>895</v>
      </c>
      <c r="F3685" t="s">
        <v>896</v>
      </c>
      <c r="G3685" t="s">
        <v>1516</v>
      </c>
      <c r="H3685" t="s">
        <v>192</v>
      </c>
      <c r="I3685" t="s">
        <v>17</v>
      </c>
      <c r="J3685" s="3">
        <v>44839</v>
      </c>
      <c r="K3685" s="3">
        <v>44837</v>
      </c>
      <c r="M3685" s="8" t="str">
        <f>IFERROR(IF(I3685="Booked",VLOOKUP(K3685,'FIN CAL LOOKUP'!$A:$J,7,1),IF(I3685="Complete",VLOOKUP(J3685,'FIN CAL LOOKUP'!$A:$J,7,1),VLOOKUP(D3685,'FIN CAL LOOKUP'!$A:$J,7,1))),"Not Applicable")</f>
        <v>OCT, FY23</v>
      </c>
      <c r="N3685" s="8" t="str">
        <f>IFERROR(IF(I3685="Booked",VLOOKUP(K3685,'FIN CAL LOOKUP'!$A:$J,10,1),IF(I3685="Complete",VLOOKUP(J3685,'FIN CAL LOOKUP'!$A:$J,10,1),VLOOKUP(D3685,'FIN CAL LOOKUP'!$A:$J,10,1))),"Not Applicable")</f>
        <v>Q2, FY23</v>
      </c>
    </row>
    <row r="3686" spans="1:14" x14ac:dyDescent="0.25">
      <c r="A3686" t="s">
        <v>1</v>
      </c>
      <c r="B3686" t="s">
        <v>2</v>
      </c>
      <c r="C3686" t="s">
        <v>45</v>
      </c>
      <c r="D3686" s="3">
        <v>43983</v>
      </c>
      <c r="E3686" t="s">
        <v>895</v>
      </c>
      <c r="F3686" t="s">
        <v>896</v>
      </c>
      <c r="G3686" t="s">
        <v>1516</v>
      </c>
      <c r="H3686" t="s">
        <v>4</v>
      </c>
      <c r="I3686" t="s">
        <v>17</v>
      </c>
      <c r="J3686" s="3">
        <v>44839</v>
      </c>
      <c r="K3686" s="3">
        <v>44824</v>
      </c>
      <c r="M3686" s="8" t="str">
        <f>IFERROR(IF(I3686="Booked",VLOOKUP(K3686,'FIN CAL LOOKUP'!$A:$J,7,1),IF(I3686="Complete",VLOOKUP(J3686,'FIN CAL LOOKUP'!$A:$J,7,1),VLOOKUP(D3686,'FIN CAL LOOKUP'!$A:$J,7,1))),"Not Applicable")</f>
        <v>OCT, FY23</v>
      </c>
      <c r="N3686" s="8" t="str">
        <f>IFERROR(IF(I3686="Booked",VLOOKUP(K3686,'FIN CAL LOOKUP'!$A:$J,10,1),IF(I3686="Complete",VLOOKUP(J3686,'FIN CAL LOOKUP'!$A:$J,10,1),VLOOKUP(D3686,'FIN CAL LOOKUP'!$A:$J,10,1))),"Not Applicable")</f>
        <v>Q2, FY23</v>
      </c>
    </row>
    <row r="3687" spans="1:14" x14ac:dyDescent="0.25">
      <c r="A3687" t="s">
        <v>1</v>
      </c>
      <c r="B3687" t="s">
        <v>2</v>
      </c>
      <c r="C3687" t="s">
        <v>45</v>
      </c>
      <c r="D3687" s="3">
        <v>43983</v>
      </c>
      <c r="E3687" t="s">
        <v>895</v>
      </c>
      <c r="F3687" t="s">
        <v>896</v>
      </c>
      <c r="G3687" t="s">
        <v>1516</v>
      </c>
      <c r="H3687" t="s">
        <v>7</v>
      </c>
      <c r="I3687" t="s">
        <v>17</v>
      </c>
      <c r="J3687" s="3">
        <v>45113</v>
      </c>
      <c r="K3687" s="3">
        <v>44824</v>
      </c>
      <c r="M3687" s="8" t="str">
        <f>IFERROR(IF(I3687="Booked",VLOOKUP(K3687,'FIN CAL LOOKUP'!$A:$J,7,1),IF(I3687="Complete",VLOOKUP(J3687,'FIN CAL LOOKUP'!$A:$J,7,1),VLOOKUP(D3687,'FIN CAL LOOKUP'!$A:$J,7,1))),"Not Applicable")</f>
        <v>JUL, FY24</v>
      </c>
      <c r="N3687" s="8" t="str">
        <f>IFERROR(IF(I3687="Booked",VLOOKUP(K3687,'FIN CAL LOOKUP'!$A:$J,10,1),IF(I3687="Complete",VLOOKUP(J3687,'FIN CAL LOOKUP'!$A:$J,10,1),VLOOKUP(D3687,'FIN CAL LOOKUP'!$A:$J,10,1))),"Not Applicable")</f>
        <v>Q1, FY24</v>
      </c>
    </row>
    <row r="3688" spans="1:14" x14ac:dyDescent="0.25">
      <c r="A3688" t="s">
        <v>1</v>
      </c>
      <c r="B3688" t="s">
        <v>2</v>
      </c>
      <c r="C3688" t="s">
        <v>45</v>
      </c>
      <c r="D3688" s="3">
        <v>43983</v>
      </c>
      <c r="E3688" t="s">
        <v>895</v>
      </c>
      <c r="F3688" t="s">
        <v>896</v>
      </c>
      <c r="G3688" t="s">
        <v>1516</v>
      </c>
      <c r="H3688" t="s">
        <v>1366</v>
      </c>
      <c r="I3688" t="s">
        <v>18</v>
      </c>
      <c r="J3688" s="3"/>
      <c r="K3688" s="3">
        <v>45351</v>
      </c>
      <c r="M3688" s="8" t="str">
        <f>IFERROR(IF(I3688="Booked",VLOOKUP(K3688,'FIN CAL LOOKUP'!$A:$J,7,1),IF(I3688="Complete",VLOOKUP(J3688,'FIN CAL LOOKUP'!$A:$J,7,1),VLOOKUP(D3688,'FIN CAL LOOKUP'!$A:$J,7,1))),"Not Applicable")</f>
        <v>JUN, FY20</v>
      </c>
      <c r="N3688" s="8" t="str">
        <f>IFERROR(IF(I3688="Booked",VLOOKUP(K3688,'FIN CAL LOOKUP'!$A:$J,10,1),IF(I3688="Complete",VLOOKUP(J3688,'FIN CAL LOOKUP'!$A:$J,10,1),VLOOKUP(D3688,'FIN CAL LOOKUP'!$A:$J,10,1))),"Not Applicable")</f>
        <v>Q4, FY20</v>
      </c>
    </row>
    <row r="3689" spans="1:14" x14ac:dyDescent="0.25">
      <c r="A3689" t="s">
        <v>1</v>
      </c>
      <c r="B3689" t="s">
        <v>2</v>
      </c>
      <c r="C3689" t="s">
        <v>45</v>
      </c>
      <c r="D3689" s="3">
        <v>43983</v>
      </c>
      <c r="E3689" t="s">
        <v>895</v>
      </c>
      <c r="F3689" t="s">
        <v>896</v>
      </c>
      <c r="G3689" t="s">
        <v>1516</v>
      </c>
      <c r="H3689" t="s">
        <v>1367</v>
      </c>
      <c r="I3689" t="s">
        <v>5</v>
      </c>
      <c r="J3689" s="3"/>
      <c r="K3689" s="3">
        <v>45351</v>
      </c>
      <c r="M3689" s="8" t="str">
        <f>IFERROR(IF(I3689="Booked",VLOOKUP(K3689,'FIN CAL LOOKUP'!$A:$J,7,1),IF(I3689="Complete",VLOOKUP(J3689,'FIN CAL LOOKUP'!$A:$J,7,1),VLOOKUP(D3689,'FIN CAL LOOKUP'!$A:$J,7,1))),"Not Applicable")</f>
        <v>MAR, FY24</v>
      </c>
      <c r="N3689" s="8" t="str">
        <f>IFERROR(IF(I3689="Booked",VLOOKUP(K3689,'FIN CAL LOOKUP'!$A:$J,10,1),IF(I3689="Complete",VLOOKUP(J3689,'FIN CAL LOOKUP'!$A:$J,10,1),VLOOKUP(D3689,'FIN CAL LOOKUP'!$A:$J,10,1))),"Not Applicable")</f>
        <v>Q3, FY24</v>
      </c>
    </row>
    <row r="3690" spans="1:14" x14ac:dyDescent="0.25">
      <c r="A3690" t="s">
        <v>1</v>
      </c>
      <c r="B3690" t="s">
        <v>2</v>
      </c>
      <c r="C3690" t="s">
        <v>45</v>
      </c>
      <c r="D3690" s="3">
        <v>43983</v>
      </c>
      <c r="E3690" t="s">
        <v>895</v>
      </c>
      <c r="F3690" t="s">
        <v>896</v>
      </c>
      <c r="G3690" t="s">
        <v>1516</v>
      </c>
      <c r="H3690" t="s">
        <v>1368</v>
      </c>
      <c r="I3690" t="s">
        <v>5</v>
      </c>
      <c r="J3690" s="3"/>
      <c r="K3690" s="3">
        <v>45351</v>
      </c>
      <c r="M3690" s="8" t="str">
        <f>IFERROR(IF(I3690="Booked",VLOOKUP(K3690,'FIN CAL LOOKUP'!$A:$J,7,1),IF(I3690="Complete",VLOOKUP(J3690,'FIN CAL LOOKUP'!$A:$J,7,1),VLOOKUP(D3690,'FIN CAL LOOKUP'!$A:$J,7,1))),"Not Applicable")</f>
        <v>MAR, FY24</v>
      </c>
      <c r="N3690" s="8" t="str">
        <f>IFERROR(IF(I3690="Booked",VLOOKUP(K3690,'FIN CAL LOOKUP'!$A:$J,10,1),IF(I3690="Complete",VLOOKUP(J3690,'FIN CAL LOOKUP'!$A:$J,10,1),VLOOKUP(D3690,'FIN CAL LOOKUP'!$A:$J,10,1))),"Not Applicable")</f>
        <v>Q3, FY24</v>
      </c>
    </row>
    <row r="3691" spans="1:14" x14ac:dyDescent="0.25">
      <c r="A3691" t="s">
        <v>1</v>
      </c>
      <c r="B3691" t="s">
        <v>2</v>
      </c>
      <c r="C3691" t="s">
        <v>45</v>
      </c>
      <c r="D3691" s="3">
        <v>43983</v>
      </c>
      <c r="E3691" t="s">
        <v>895</v>
      </c>
      <c r="F3691" t="s">
        <v>896</v>
      </c>
      <c r="G3691" t="s">
        <v>1516</v>
      </c>
      <c r="H3691" t="s">
        <v>1369</v>
      </c>
      <c r="I3691" t="s">
        <v>5</v>
      </c>
      <c r="J3691" s="3"/>
      <c r="K3691" s="3">
        <v>45351</v>
      </c>
      <c r="M3691" s="8" t="str">
        <f>IFERROR(IF(I3691="Booked",VLOOKUP(K3691,'FIN CAL LOOKUP'!$A:$J,7,1),IF(I3691="Complete",VLOOKUP(J3691,'FIN CAL LOOKUP'!$A:$J,7,1),VLOOKUP(D3691,'FIN CAL LOOKUP'!$A:$J,7,1))),"Not Applicable")</f>
        <v>MAR, FY24</v>
      </c>
      <c r="N3691" s="8" t="str">
        <f>IFERROR(IF(I3691="Booked",VLOOKUP(K3691,'FIN CAL LOOKUP'!$A:$J,10,1),IF(I3691="Complete",VLOOKUP(J3691,'FIN CAL LOOKUP'!$A:$J,10,1),VLOOKUP(D3691,'FIN CAL LOOKUP'!$A:$J,10,1))),"Not Applicable")</f>
        <v>Q3, FY24</v>
      </c>
    </row>
    <row r="3692" spans="1:14" x14ac:dyDescent="0.25">
      <c r="A3692" t="s">
        <v>1</v>
      </c>
      <c r="B3692" t="s">
        <v>2</v>
      </c>
      <c r="C3692" t="s">
        <v>45</v>
      </c>
      <c r="D3692" s="3">
        <v>43983</v>
      </c>
      <c r="E3692" t="s">
        <v>895</v>
      </c>
      <c r="F3692" t="s">
        <v>896</v>
      </c>
      <c r="G3692" t="s">
        <v>1516</v>
      </c>
      <c r="H3692" t="s">
        <v>1370</v>
      </c>
      <c r="I3692" t="s">
        <v>5</v>
      </c>
      <c r="J3692" s="3"/>
      <c r="K3692" s="3">
        <v>45351</v>
      </c>
      <c r="M3692" s="8" t="str">
        <f>IFERROR(IF(I3692="Booked",VLOOKUP(K3692,'FIN CAL LOOKUP'!$A:$J,7,1),IF(I3692="Complete",VLOOKUP(J3692,'FIN CAL LOOKUP'!$A:$J,7,1),VLOOKUP(D3692,'FIN CAL LOOKUP'!$A:$J,7,1))),"Not Applicable")</f>
        <v>MAR, FY24</v>
      </c>
      <c r="N3692" s="8" t="str">
        <f>IFERROR(IF(I3692="Booked",VLOOKUP(K3692,'FIN CAL LOOKUP'!$A:$J,10,1),IF(I3692="Complete",VLOOKUP(J3692,'FIN CAL LOOKUP'!$A:$J,10,1),VLOOKUP(D3692,'FIN CAL LOOKUP'!$A:$J,10,1))),"Not Applicable")</f>
        <v>Q3, FY24</v>
      </c>
    </row>
    <row r="3693" spans="1:14" x14ac:dyDescent="0.25">
      <c r="A3693" t="s">
        <v>1</v>
      </c>
      <c r="B3693" t="s">
        <v>2</v>
      </c>
      <c r="C3693" t="s">
        <v>45</v>
      </c>
      <c r="D3693" s="3">
        <v>43983</v>
      </c>
      <c r="E3693" t="s">
        <v>895</v>
      </c>
      <c r="F3693" t="s">
        <v>896</v>
      </c>
      <c r="G3693" t="s">
        <v>1516</v>
      </c>
      <c r="H3693" t="s">
        <v>8</v>
      </c>
      <c r="I3693" t="s">
        <v>17</v>
      </c>
      <c r="J3693" s="3">
        <v>44643</v>
      </c>
      <c r="K3693" s="3">
        <v>44635</v>
      </c>
      <c r="M3693" s="8" t="str">
        <f>IFERROR(IF(I3693="Booked",VLOOKUP(K3693,'FIN CAL LOOKUP'!$A:$J,7,1),IF(I3693="Complete",VLOOKUP(J3693,'FIN CAL LOOKUP'!$A:$J,7,1),VLOOKUP(D3693,'FIN CAL LOOKUP'!$A:$J,7,1))),"Not Applicable")</f>
        <v>MAR, FY22</v>
      </c>
      <c r="N3693" s="8" t="str">
        <f>IFERROR(IF(I3693="Booked",VLOOKUP(K3693,'FIN CAL LOOKUP'!$A:$J,10,1),IF(I3693="Complete",VLOOKUP(J3693,'FIN CAL LOOKUP'!$A:$J,10,1),VLOOKUP(D3693,'FIN CAL LOOKUP'!$A:$J,10,1))),"Not Applicable")</f>
        <v>Q3, FY22</v>
      </c>
    </row>
    <row r="3694" spans="1:14" x14ac:dyDescent="0.25">
      <c r="A3694" t="s">
        <v>1</v>
      </c>
      <c r="B3694" t="s">
        <v>2</v>
      </c>
      <c r="C3694" t="s">
        <v>45</v>
      </c>
      <c r="D3694" s="3">
        <v>43983</v>
      </c>
      <c r="E3694" t="s">
        <v>895</v>
      </c>
      <c r="F3694" t="s">
        <v>896</v>
      </c>
      <c r="G3694" t="s">
        <v>1516</v>
      </c>
      <c r="H3694" t="s">
        <v>9</v>
      </c>
      <c r="I3694" t="s">
        <v>17</v>
      </c>
      <c r="J3694" s="3">
        <v>45113</v>
      </c>
      <c r="K3694" s="3">
        <v>44830</v>
      </c>
      <c r="M3694" s="8" t="str">
        <f>IFERROR(IF(I3694="Booked",VLOOKUP(K3694,'FIN CAL LOOKUP'!$A:$J,7,1),IF(I3694="Complete",VLOOKUP(J3694,'FIN CAL LOOKUP'!$A:$J,7,1),VLOOKUP(D3694,'FIN CAL LOOKUP'!$A:$J,7,1))),"Not Applicable")</f>
        <v>JUL, FY24</v>
      </c>
      <c r="N3694" s="8" t="str">
        <f>IFERROR(IF(I3694="Booked",VLOOKUP(K3694,'FIN CAL LOOKUP'!$A:$J,10,1),IF(I3694="Complete",VLOOKUP(J3694,'FIN CAL LOOKUP'!$A:$J,10,1),VLOOKUP(D3694,'FIN CAL LOOKUP'!$A:$J,10,1))),"Not Applicable")</f>
        <v>Q1, FY24</v>
      </c>
    </row>
    <row r="3695" spans="1:14" x14ac:dyDescent="0.25">
      <c r="A3695" t="s">
        <v>1</v>
      </c>
      <c r="B3695" t="s">
        <v>2</v>
      </c>
      <c r="C3695" t="s">
        <v>45</v>
      </c>
      <c r="D3695" s="3">
        <v>43983</v>
      </c>
      <c r="E3695" t="s">
        <v>895</v>
      </c>
      <c r="F3695" t="s">
        <v>896</v>
      </c>
      <c r="G3695" t="s">
        <v>1516</v>
      </c>
      <c r="H3695" t="s">
        <v>10</v>
      </c>
      <c r="I3695" t="s">
        <v>17</v>
      </c>
      <c r="J3695" s="3">
        <v>44501</v>
      </c>
      <c r="K3695" s="3">
        <v>44438</v>
      </c>
      <c r="M3695" s="8" t="str">
        <f>IFERROR(IF(I3695="Booked",VLOOKUP(K3695,'FIN CAL LOOKUP'!$A:$J,7,1),IF(I3695="Complete",VLOOKUP(J3695,'FIN CAL LOOKUP'!$A:$J,7,1),VLOOKUP(D3695,'FIN CAL LOOKUP'!$A:$J,7,1))),"Not Applicable")</f>
        <v>NOV, FY22</v>
      </c>
      <c r="N3695" s="8" t="str">
        <f>IFERROR(IF(I3695="Booked",VLOOKUP(K3695,'FIN CAL LOOKUP'!$A:$J,10,1),IF(I3695="Complete",VLOOKUP(J3695,'FIN CAL LOOKUP'!$A:$J,10,1),VLOOKUP(D3695,'FIN CAL LOOKUP'!$A:$J,10,1))),"Not Applicable")</f>
        <v>Q2, FY22</v>
      </c>
    </row>
    <row r="3696" spans="1:14" x14ac:dyDescent="0.25">
      <c r="A3696" t="s">
        <v>1</v>
      </c>
      <c r="B3696" t="s">
        <v>2</v>
      </c>
      <c r="C3696" t="s">
        <v>45</v>
      </c>
      <c r="D3696" s="3">
        <v>43983</v>
      </c>
      <c r="E3696" t="s">
        <v>895</v>
      </c>
      <c r="F3696" t="s">
        <v>896</v>
      </c>
      <c r="G3696" t="s">
        <v>1516</v>
      </c>
      <c r="H3696" t="s">
        <v>10</v>
      </c>
      <c r="I3696" t="s">
        <v>17</v>
      </c>
      <c r="J3696" s="3">
        <v>44939</v>
      </c>
      <c r="K3696" s="3">
        <v>44939</v>
      </c>
      <c r="M3696" s="8" t="str">
        <f>IFERROR(IF(I3696="Booked",VLOOKUP(K3696,'FIN CAL LOOKUP'!$A:$J,7,1),IF(I3696="Complete",VLOOKUP(J3696,'FIN CAL LOOKUP'!$A:$J,7,1),VLOOKUP(D3696,'FIN CAL LOOKUP'!$A:$J,7,1))),"Not Applicable")</f>
        <v>JAN, FY23</v>
      </c>
      <c r="N3696" s="8" t="str">
        <f>IFERROR(IF(I3696="Booked",VLOOKUP(K3696,'FIN CAL LOOKUP'!$A:$J,10,1),IF(I3696="Complete",VLOOKUP(J3696,'FIN CAL LOOKUP'!$A:$J,10,1),VLOOKUP(D3696,'FIN CAL LOOKUP'!$A:$J,10,1))),"Not Applicable")</f>
        <v>Q3, FY23</v>
      </c>
    </row>
    <row r="3697" spans="1:14" x14ac:dyDescent="0.25">
      <c r="A3697" t="s">
        <v>1</v>
      </c>
      <c r="B3697" t="s">
        <v>2</v>
      </c>
      <c r="C3697" t="s">
        <v>45</v>
      </c>
      <c r="D3697" s="3">
        <v>43983</v>
      </c>
      <c r="E3697" t="s">
        <v>895</v>
      </c>
      <c r="F3697" t="s">
        <v>896</v>
      </c>
      <c r="G3697" t="s">
        <v>1516</v>
      </c>
      <c r="H3697" t="s">
        <v>10</v>
      </c>
      <c r="I3697" t="s">
        <v>17</v>
      </c>
      <c r="J3697" s="3">
        <v>45260</v>
      </c>
      <c r="K3697" s="3">
        <v>45260</v>
      </c>
      <c r="M3697" s="8" t="str">
        <f>IFERROR(IF(I3697="Booked",VLOOKUP(K3697,'FIN CAL LOOKUP'!$A:$J,7,1),IF(I3697="Complete",VLOOKUP(J3697,'FIN CAL LOOKUP'!$A:$J,7,1),VLOOKUP(D3697,'FIN CAL LOOKUP'!$A:$J,7,1))),"Not Applicable")</f>
        <v>DEC, FY24</v>
      </c>
      <c r="N3697" s="8" t="str">
        <f>IFERROR(IF(I3697="Booked",VLOOKUP(K3697,'FIN CAL LOOKUP'!$A:$J,10,1),IF(I3697="Complete",VLOOKUP(J3697,'FIN CAL LOOKUP'!$A:$J,10,1),VLOOKUP(D3697,'FIN CAL LOOKUP'!$A:$J,10,1))),"Not Applicable")</f>
        <v>Q2, FY24</v>
      </c>
    </row>
    <row r="3698" spans="1:14" x14ac:dyDescent="0.25">
      <c r="A3698" t="s">
        <v>1</v>
      </c>
      <c r="B3698" t="s">
        <v>2</v>
      </c>
      <c r="C3698" t="s">
        <v>45</v>
      </c>
      <c r="D3698" s="3">
        <v>43983</v>
      </c>
      <c r="E3698" t="s">
        <v>895</v>
      </c>
      <c r="F3698" t="s">
        <v>896</v>
      </c>
      <c r="G3698" t="s">
        <v>1516</v>
      </c>
      <c r="H3698" t="s">
        <v>11</v>
      </c>
      <c r="I3698" t="s">
        <v>17</v>
      </c>
      <c r="J3698" s="3">
        <v>45260</v>
      </c>
      <c r="K3698" s="3">
        <v>45057</v>
      </c>
      <c r="M3698" s="8" t="str">
        <f>IFERROR(IF(I3698="Booked",VLOOKUP(K3698,'FIN CAL LOOKUP'!$A:$J,7,1),IF(I3698="Complete",VLOOKUP(J3698,'FIN CAL LOOKUP'!$A:$J,7,1),VLOOKUP(D3698,'FIN CAL LOOKUP'!$A:$J,7,1))),"Not Applicable")</f>
        <v>DEC, FY24</v>
      </c>
      <c r="N3698" s="8" t="str">
        <f>IFERROR(IF(I3698="Booked",VLOOKUP(K3698,'FIN CAL LOOKUP'!$A:$J,10,1),IF(I3698="Complete",VLOOKUP(J3698,'FIN CAL LOOKUP'!$A:$J,10,1),VLOOKUP(D3698,'FIN CAL LOOKUP'!$A:$J,10,1))),"Not Applicable")</f>
        <v>Q2, FY24</v>
      </c>
    </row>
    <row r="3699" spans="1:14" x14ac:dyDescent="0.25">
      <c r="C3699" t="s">
        <v>45</v>
      </c>
      <c r="D3699" s="3">
        <v>43906</v>
      </c>
      <c r="E3699" t="s">
        <v>53</v>
      </c>
      <c r="F3699" t="s">
        <v>1588</v>
      </c>
      <c r="G3699" t="s">
        <v>1587</v>
      </c>
      <c r="H3699" t="s">
        <v>192</v>
      </c>
      <c r="I3699" t="s">
        <v>17</v>
      </c>
      <c r="J3699" s="3">
        <v>45701</v>
      </c>
      <c r="K3699" s="3">
        <v>44837</v>
      </c>
      <c r="M3699" s="8" t="str">
        <f>IFERROR(IF(I3699="Booked",VLOOKUP(K3699,'FIN CAL LOOKUP'!$A:$J,7,1),IF(I3699="Complete",VLOOKUP(J3699,'FIN CAL LOOKUP'!$A:$J,7,1),VLOOKUP(D3699,'FIN CAL LOOKUP'!$A:$J,7,1))),"Not Applicable")</f>
        <v>FEB, FY25</v>
      </c>
      <c r="N3699" s="8" t="str">
        <f>IFERROR(IF(I3699="Booked",VLOOKUP(K3699,'FIN CAL LOOKUP'!$A:$J,10,1),IF(I3699="Complete",VLOOKUP(J3699,'FIN CAL LOOKUP'!$A:$J,10,1),VLOOKUP(D3699,'FIN CAL LOOKUP'!$A:$J,10,1))),"Not Applicable")</f>
        <v>Q3, FY25</v>
      </c>
    </row>
    <row r="3700" spans="1:14" x14ac:dyDescent="0.25">
      <c r="C3700" t="s">
        <v>45</v>
      </c>
      <c r="D3700" s="3">
        <v>43906</v>
      </c>
      <c r="E3700" t="s">
        <v>53</v>
      </c>
      <c r="F3700" t="s">
        <v>1588</v>
      </c>
      <c r="G3700" t="s">
        <v>1587</v>
      </c>
      <c r="H3700" t="s">
        <v>4</v>
      </c>
      <c r="I3700" t="s">
        <v>17</v>
      </c>
      <c r="J3700" s="3">
        <v>45701</v>
      </c>
      <c r="K3700" s="3">
        <v>44824</v>
      </c>
      <c r="M3700" s="8" t="str">
        <f>IFERROR(IF(I3700="Booked",VLOOKUP(K3700,'FIN CAL LOOKUP'!$A:$J,7,1),IF(I3700="Complete",VLOOKUP(J3700,'FIN CAL LOOKUP'!$A:$J,7,1),VLOOKUP(D3700,'FIN CAL LOOKUP'!$A:$J,7,1))),"Not Applicable")</f>
        <v>FEB, FY25</v>
      </c>
      <c r="N3700" s="8" t="str">
        <f>IFERROR(IF(I3700="Booked",VLOOKUP(K3700,'FIN CAL LOOKUP'!$A:$J,10,1),IF(I3700="Complete",VLOOKUP(J3700,'FIN CAL LOOKUP'!$A:$J,10,1),VLOOKUP(D3700,'FIN CAL LOOKUP'!$A:$J,10,1))),"Not Applicable")</f>
        <v>Q3, FY25</v>
      </c>
    </row>
    <row r="3701" spans="1:14" x14ac:dyDescent="0.25">
      <c r="C3701" t="s">
        <v>45</v>
      </c>
      <c r="D3701" s="3">
        <v>43906</v>
      </c>
      <c r="E3701" t="s">
        <v>53</v>
      </c>
      <c r="F3701" t="s">
        <v>1588</v>
      </c>
      <c r="G3701" t="s">
        <v>1587</v>
      </c>
      <c r="H3701" t="s">
        <v>7</v>
      </c>
      <c r="I3701" t="s">
        <v>17</v>
      </c>
      <c r="J3701" s="3">
        <v>45701</v>
      </c>
      <c r="K3701" s="3">
        <v>44824</v>
      </c>
      <c r="M3701" s="8" t="str">
        <f>IFERROR(IF(I3701="Booked",VLOOKUP(K3701,'FIN CAL LOOKUP'!$A:$J,7,1),IF(I3701="Complete",VLOOKUP(J3701,'FIN CAL LOOKUP'!$A:$J,7,1),VLOOKUP(D3701,'FIN CAL LOOKUP'!$A:$J,7,1))),"Not Applicable")</f>
        <v>FEB, FY25</v>
      </c>
      <c r="N3701" s="8" t="str">
        <f>IFERROR(IF(I3701="Booked",VLOOKUP(K3701,'FIN CAL LOOKUP'!$A:$J,10,1),IF(I3701="Complete",VLOOKUP(J3701,'FIN CAL LOOKUP'!$A:$J,10,1),VLOOKUP(D3701,'FIN CAL LOOKUP'!$A:$J,10,1))),"Not Applicable")</f>
        <v>Q3, FY25</v>
      </c>
    </row>
    <row r="3702" spans="1:14" x14ac:dyDescent="0.25">
      <c r="C3702" t="s">
        <v>45</v>
      </c>
      <c r="D3702" s="3">
        <v>43906</v>
      </c>
      <c r="E3702" t="s">
        <v>53</v>
      </c>
      <c r="F3702" t="s">
        <v>1588</v>
      </c>
      <c r="G3702" t="s">
        <v>1587</v>
      </c>
      <c r="H3702" t="s">
        <v>1366</v>
      </c>
      <c r="I3702" t="s">
        <v>18</v>
      </c>
      <c r="J3702" s="3"/>
      <c r="K3702" s="3">
        <v>45351</v>
      </c>
      <c r="M3702" s="8" t="str">
        <f>IFERROR(IF(I3702="Booked",VLOOKUP(K3702,'FIN CAL LOOKUP'!$A:$J,7,1),IF(I3702="Complete",VLOOKUP(J3702,'FIN CAL LOOKUP'!$A:$J,7,1),VLOOKUP(D3702,'FIN CAL LOOKUP'!$A:$J,7,1))),"Not Applicable")</f>
        <v>MAR, FY20</v>
      </c>
      <c r="N3702" s="8" t="str">
        <f>IFERROR(IF(I3702="Booked",VLOOKUP(K3702,'FIN CAL LOOKUP'!$A:$J,10,1),IF(I3702="Complete",VLOOKUP(J3702,'FIN CAL LOOKUP'!$A:$J,10,1),VLOOKUP(D3702,'FIN CAL LOOKUP'!$A:$J,10,1))),"Not Applicable")</f>
        <v>Q3, FY20</v>
      </c>
    </row>
    <row r="3703" spans="1:14" x14ac:dyDescent="0.25">
      <c r="C3703" t="s">
        <v>45</v>
      </c>
      <c r="D3703" s="3">
        <v>43906</v>
      </c>
      <c r="E3703" t="s">
        <v>53</v>
      </c>
      <c r="F3703" t="s">
        <v>1588</v>
      </c>
      <c r="G3703" t="s">
        <v>1587</v>
      </c>
      <c r="H3703" t="s">
        <v>1367</v>
      </c>
      <c r="I3703" t="s">
        <v>5</v>
      </c>
      <c r="J3703" s="3"/>
      <c r="K3703" s="3">
        <v>45351</v>
      </c>
      <c r="M3703" s="8" t="str">
        <f>IFERROR(IF(I3703="Booked",VLOOKUP(K3703,'FIN CAL LOOKUP'!$A:$J,7,1),IF(I3703="Complete",VLOOKUP(J3703,'FIN CAL LOOKUP'!$A:$J,7,1),VLOOKUP(D3703,'FIN CAL LOOKUP'!$A:$J,7,1))),"Not Applicable")</f>
        <v>MAR, FY24</v>
      </c>
      <c r="N3703" s="8" t="str">
        <f>IFERROR(IF(I3703="Booked",VLOOKUP(K3703,'FIN CAL LOOKUP'!$A:$J,10,1),IF(I3703="Complete",VLOOKUP(J3703,'FIN CAL LOOKUP'!$A:$J,10,1),VLOOKUP(D3703,'FIN CAL LOOKUP'!$A:$J,10,1))),"Not Applicable")</f>
        <v>Q3, FY24</v>
      </c>
    </row>
    <row r="3704" spans="1:14" x14ac:dyDescent="0.25">
      <c r="C3704" t="s">
        <v>45</v>
      </c>
      <c r="D3704" s="3">
        <v>43906</v>
      </c>
      <c r="E3704" t="s">
        <v>53</v>
      </c>
      <c r="F3704" t="s">
        <v>1588</v>
      </c>
      <c r="G3704" t="s">
        <v>1587</v>
      </c>
      <c r="H3704" t="s">
        <v>1368</v>
      </c>
      <c r="I3704" t="s">
        <v>17</v>
      </c>
      <c r="J3704" s="3">
        <v>45701</v>
      </c>
      <c r="K3704" s="3">
        <v>45351</v>
      </c>
      <c r="M3704" s="8" t="str">
        <f>IFERROR(IF(I3704="Booked",VLOOKUP(K3704,'FIN CAL LOOKUP'!$A:$J,7,1),IF(I3704="Complete",VLOOKUP(J3704,'FIN CAL LOOKUP'!$A:$J,7,1),VLOOKUP(D3704,'FIN CAL LOOKUP'!$A:$J,7,1))),"Not Applicable")</f>
        <v>FEB, FY25</v>
      </c>
      <c r="N3704" s="8" t="str">
        <f>IFERROR(IF(I3704="Booked",VLOOKUP(K3704,'FIN CAL LOOKUP'!$A:$J,10,1),IF(I3704="Complete",VLOOKUP(J3704,'FIN CAL LOOKUP'!$A:$J,10,1),VLOOKUP(D3704,'FIN CAL LOOKUP'!$A:$J,10,1))),"Not Applicable")</f>
        <v>Q3, FY25</v>
      </c>
    </row>
    <row r="3705" spans="1:14" x14ac:dyDescent="0.25">
      <c r="C3705" t="s">
        <v>45</v>
      </c>
      <c r="D3705" s="3">
        <v>43906</v>
      </c>
      <c r="E3705" t="s">
        <v>53</v>
      </c>
      <c r="F3705" t="s">
        <v>1588</v>
      </c>
      <c r="G3705" t="s">
        <v>1587</v>
      </c>
      <c r="H3705" t="s">
        <v>1369</v>
      </c>
      <c r="I3705" t="s">
        <v>5</v>
      </c>
      <c r="J3705" s="3"/>
      <c r="K3705" s="3">
        <v>45351</v>
      </c>
      <c r="M3705" s="8" t="str">
        <f>IFERROR(IF(I3705="Booked",VLOOKUP(K3705,'FIN CAL LOOKUP'!$A:$J,7,1),IF(I3705="Complete",VLOOKUP(J3705,'FIN CAL LOOKUP'!$A:$J,7,1),VLOOKUP(D3705,'FIN CAL LOOKUP'!$A:$J,7,1))),"Not Applicable")</f>
        <v>MAR, FY24</v>
      </c>
      <c r="N3705" s="8" t="str">
        <f>IFERROR(IF(I3705="Booked",VLOOKUP(K3705,'FIN CAL LOOKUP'!$A:$J,10,1),IF(I3705="Complete",VLOOKUP(J3705,'FIN CAL LOOKUP'!$A:$J,10,1),VLOOKUP(D3705,'FIN CAL LOOKUP'!$A:$J,10,1))),"Not Applicable")</f>
        <v>Q3, FY24</v>
      </c>
    </row>
    <row r="3706" spans="1:14" x14ac:dyDescent="0.25">
      <c r="C3706" t="s">
        <v>45</v>
      </c>
      <c r="D3706" s="3">
        <v>43906</v>
      </c>
      <c r="E3706" t="s">
        <v>53</v>
      </c>
      <c r="F3706" t="s">
        <v>1588</v>
      </c>
      <c r="G3706" t="s">
        <v>1587</v>
      </c>
      <c r="H3706" t="s">
        <v>1370</v>
      </c>
      <c r="I3706" t="s">
        <v>5</v>
      </c>
      <c r="J3706" s="3"/>
      <c r="K3706" s="3">
        <v>45351</v>
      </c>
      <c r="M3706" s="8" t="str">
        <f>IFERROR(IF(I3706="Booked",VLOOKUP(K3706,'FIN CAL LOOKUP'!$A:$J,7,1),IF(I3706="Complete",VLOOKUP(J3706,'FIN CAL LOOKUP'!$A:$J,7,1),VLOOKUP(D3706,'FIN CAL LOOKUP'!$A:$J,7,1))),"Not Applicable")</f>
        <v>MAR, FY24</v>
      </c>
      <c r="N3706" s="8" t="str">
        <f>IFERROR(IF(I3706="Booked",VLOOKUP(K3706,'FIN CAL LOOKUP'!$A:$J,10,1),IF(I3706="Complete",VLOOKUP(J3706,'FIN CAL LOOKUP'!$A:$J,10,1),VLOOKUP(D3706,'FIN CAL LOOKUP'!$A:$J,10,1))),"Not Applicable")</f>
        <v>Q3, FY24</v>
      </c>
    </row>
    <row r="3707" spans="1:14" x14ac:dyDescent="0.25">
      <c r="C3707" t="s">
        <v>45</v>
      </c>
      <c r="D3707" s="3">
        <v>43906</v>
      </c>
      <c r="E3707" t="s">
        <v>53</v>
      </c>
      <c r="F3707" t="s">
        <v>1588</v>
      </c>
      <c r="G3707" t="s">
        <v>1587</v>
      </c>
      <c r="H3707" t="s">
        <v>8</v>
      </c>
      <c r="I3707" t="s">
        <v>17</v>
      </c>
      <c r="J3707" s="3">
        <v>44683</v>
      </c>
      <c r="K3707" s="3">
        <v>44635</v>
      </c>
      <c r="M3707" s="8" t="str">
        <f>IFERROR(IF(I3707="Booked",VLOOKUP(K3707,'FIN CAL LOOKUP'!$A:$J,7,1),IF(I3707="Complete",VLOOKUP(J3707,'FIN CAL LOOKUP'!$A:$J,7,1),VLOOKUP(D3707,'FIN CAL LOOKUP'!$A:$J,7,1))),"Not Applicable")</f>
        <v>MAY, FY22</v>
      </c>
      <c r="N3707" s="8" t="str">
        <f>IFERROR(IF(I3707="Booked",VLOOKUP(K3707,'FIN CAL LOOKUP'!$A:$J,10,1),IF(I3707="Complete",VLOOKUP(J3707,'FIN CAL LOOKUP'!$A:$J,10,1),VLOOKUP(D3707,'FIN CAL LOOKUP'!$A:$J,10,1))),"Not Applicable")</f>
        <v>Q4, FY22</v>
      </c>
    </row>
    <row r="3708" spans="1:14" x14ac:dyDescent="0.25">
      <c r="C3708" t="s">
        <v>45</v>
      </c>
      <c r="D3708" s="3">
        <v>43906</v>
      </c>
      <c r="E3708" t="s">
        <v>53</v>
      </c>
      <c r="F3708" t="s">
        <v>1588</v>
      </c>
      <c r="G3708" t="s">
        <v>1587</v>
      </c>
      <c r="H3708" t="s">
        <v>9</v>
      </c>
      <c r="I3708" t="s">
        <v>17</v>
      </c>
      <c r="J3708" s="3">
        <v>45701</v>
      </c>
      <c r="K3708" s="3">
        <v>44830</v>
      </c>
      <c r="M3708" s="8" t="str">
        <f>IFERROR(IF(I3708="Booked",VLOOKUP(K3708,'FIN CAL LOOKUP'!$A:$J,7,1),IF(I3708="Complete",VLOOKUP(J3708,'FIN CAL LOOKUP'!$A:$J,7,1),VLOOKUP(D3708,'FIN CAL LOOKUP'!$A:$J,7,1))),"Not Applicable")</f>
        <v>FEB, FY25</v>
      </c>
      <c r="N3708" s="8" t="str">
        <f>IFERROR(IF(I3708="Booked",VLOOKUP(K3708,'FIN CAL LOOKUP'!$A:$J,10,1),IF(I3708="Complete",VLOOKUP(J3708,'FIN CAL LOOKUP'!$A:$J,10,1),VLOOKUP(D3708,'FIN CAL LOOKUP'!$A:$J,10,1))),"Not Applicable")</f>
        <v>Q3, FY25</v>
      </c>
    </row>
    <row r="3709" spans="1:14" x14ac:dyDescent="0.25">
      <c r="C3709" t="s">
        <v>45</v>
      </c>
      <c r="D3709" s="3">
        <v>43906</v>
      </c>
      <c r="E3709" t="s">
        <v>53</v>
      </c>
      <c r="F3709" t="s">
        <v>1588</v>
      </c>
      <c r="G3709" t="s">
        <v>1587</v>
      </c>
      <c r="H3709" t="s">
        <v>10</v>
      </c>
      <c r="I3709" t="s">
        <v>17</v>
      </c>
      <c r="J3709" s="3">
        <v>44461</v>
      </c>
      <c r="K3709" s="3">
        <v>44438</v>
      </c>
      <c r="M3709" s="8" t="str">
        <f>IFERROR(IF(I3709="Booked",VLOOKUP(K3709,'FIN CAL LOOKUP'!$A:$J,7,1),IF(I3709="Complete",VLOOKUP(J3709,'FIN CAL LOOKUP'!$A:$J,7,1),VLOOKUP(D3709,'FIN CAL LOOKUP'!$A:$J,7,1))),"Not Applicable")</f>
        <v>SEP, FY22</v>
      </c>
      <c r="N3709" s="8" t="str">
        <f>IFERROR(IF(I3709="Booked",VLOOKUP(K3709,'FIN CAL LOOKUP'!$A:$J,10,1),IF(I3709="Complete",VLOOKUP(J3709,'FIN CAL LOOKUP'!$A:$J,10,1),VLOOKUP(D3709,'FIN CAL LOOKUP'!$A:$J,10,1))),"Not Applicable")</f>
        <v>Q1, FY22</v>
      </c>
    </row>
    <row r="3710" spans="1:14" x14ac:dyDescent="0.25">
      <c r="C3710" t="s">
        <v>45</v>
      </c>
      <c r="D3710" s="3">
        <v>43906</v>
      </c>
      <c r="E3710" t="s">
        <v>53</v>
      </c>
      <c r="F3710" t="s">
        <v>1588</v>
      </c>
      <c r="G3710" t="s">
        <v>1587</v>
      </c>
      <c r="H3710" t="s">
        <v>11</v>
      </c>
      <c r="I3710" t="s">
        <v>17</v>
      </c>
      <c r="J3710" s="3">
        <v>45701</v>
      </c>
      <c r="K3710" s="3">
        <v>43903</v>
      </c>
      <c r="M3710" s="8" t="str">
        <f>IFERROR(IF(I3710="Booked",VLOOKUP(K3710,'FIN CAL LOOKUP'!$A:$J,7,1),IF(I3710="Complete",VLOOKUP(J3710,'FIN CAL LOOKUP'!$A:$J,7,1),VLOOKUP(D3710,'FIN CAL LOOKUP'!$A:$J,7,1))),"Not Applicable")</f>
        <v>FEB, FY25</v>
      </c>
      <c r="N3710" s="8" t="str">
        <f>IFERROR(IF(I3710="Booked",VLOOKUP(K3710,'FIN CAL LOOKUP'!$A:$J,10,1),IF(I3710="Complete",VLOOKUP(J3710,'FIN CAL LOOKUP'!$A:$J,10,1),VLOOKUP(D3710,'FIN CAL LOOKUP'!$A:$J,10,1))),"Not Applicable")</f>
        <v>Q3, FY25</v>
      </c>
    </row>
    <row r="3711" spans="1:14" x14ac:dyDescent="0.25">
      <c r="A3711" t="s">
        <v>41</v>
      </c>
      <c r="B3711" t="s">
        <v>485</v>
      </c>
      <c r="C3711" t="s">
        <v>124</v>
      </c>
      <c r="D3711" s="3">
        <v>43899</v>
      </c>
      <c r="E3711" t="s">
        <v>928</v>
      </c>
      <c r="F3711" t="s">
        <v>929</v>
      </c>
      <c r="G3711" t="s">
        <v>930</v>
      </c>
      <c r="H3711" t="s">
        <v>4</v>
      </c>
      <c r="I3711" t="s">
        <v>17</v>
      </c>
      <c r="J3711" s="3">
        <v>45090</v>
      </c>
      <c r="K3711" s="3">
        <v>44840</v>
      </c>
      <c r="M3711" s="8" t="str">
        <f>IFERROR(IF(I3711="Booked",VLOOKUP(K3711,'FIN CAL LOOKUP'!$A:$J,7,1),IF(I3711="Complete",VLOOKUP(J3711,'FIN CAL LOOKUP'!$A:$J,7,1),VLOOKUP(D3711,'FIN CAL LOOKUP'!$A:$J,7,1))),"Not Applicable")</f>
        <v>JUN, FY23</v>
      </c>
      <c r="N3711" s="8" t="str">
        <f>IFERROR(IF(I3711="Booked",VLOOKUP(K3711,'FIN CAL LOOKUP'!$A:$J,10,1),IF(I3711="Complete",VLOOKUP(J3711,'FIN CAL LOOKUP'!$A:$J,10,1),VLOOKUP(D3711,'FIN CAL LOOKUP'!$A:$J,10,1))),"Not Applicable")</f>
        <v>Q4, FY23</v>
      </c>
    </row>
    <row r="3712" spans="1:14" x14ac:dyDescent="0.25">
      <c r="A3712" t="s">
        <v>41</v>
      </c>
      <c r="B3712" t="s">
        <v>485</v>
      </c>
      <c r="C3712" t="s">
        <v>124</v>
      </c>
      <c r="D3712" s="3">
        <v>43899</v>
      </c>
      <c r="E3712" t="s">
        <v>928</v>
      </c>
      <c r="F3712" t="s">
        <v>929</v>
      </c>
      <c r="G3712" t="s">
        <v>930</v>
      </c>
      <c r="H3712" t="s">
        <v>7</v>
      </c>
      <c r="I3712" t="s">
        <v>17</v>
      </c>
      <c r="J3712" s="3">
        <v>45090</v>
      </c>
      <c r="K3712" s="3">
        <v>44840</v>
      </c>
      <c r="M3712" s="8" t="str">
        <f>IFERROR(IF(I3712="Booked",VLOOKUP(K3712,'FIN CAL LOOKUP'!$A:$J,7,1),IF(I3712="Complete",VLOOKUP(J3712,'FIN CAL LOOKUP'!$A:$J,7,1),VLOOKUP(D3712,'FIN CAL LOOKUP'!$A:$J,7,1))),"Not Applicable")</f>
        <v>JUN, FY23</v>
      </c>
      <c r="N3712" s="8" t="str">
        <f>IFERROR(IF(I3712="Booked",VLOOKUP(K3712,'FIN CAL LOOKUP'!$A:$J,10,1),IF(I3712="Complete",VLOOKUP(J3712,'FIN CAL LOOKUP'!$A:$J,10,1),VLOOKUP(D3712,'FIN CAL LOOKUP'!$A:$J,10,1))),"Not Applicable")</f>
        <v>Q4, FY23</v>
      </c>
    </row>
    <row r="3713" spans="1:14" x14ac:dyDescent="0.25">
      <c r="A3713" t="s">
        <v>41</v>
      </c>
      <c r="B3713" t="s">
        <v>485</v>
      </c>
      <c r="C3713" t="s">
        <v>475</v>
      </c>
      <c r="D3713" s="3">
        <v>43899</v>
      </c>
      <c r="E3713" t="s">
        <v>897</v>
      </c>
      <c r="F3713" t="s">
        <v>898</v>
      </c>
      <c r="G3713" t="s">
        <v>899</v>
      </c>
      <c r="H3713" t="s">
        <v>4</v>
      </c>
      <c r="I3713" t="s">
        <v>17</v>
      </c>
      <c r="J3713" s="3">
        <v>45090</v>
      </c>
      <c r="K3713" s="3">
        <v>44840</v>
      </c>
      <c r="M3713" s="8" t="str">
        <f>IFERROR(IF(I3713="Booked",VLOOKUP(K3713,'FIN CAL LOOKUP'!$A:$J,7,1),IF(I3713="Complete",VLOOKUP(J3713,'FIN CAL LOOKUP'!$A:$J,7,1),VLOOKUP(D3713,'FIN CAL LOOKUP'!$A:$J,7,1))),"Not Applicable")</f>
        <v>JUN, FY23</v>
      </c>
      <c r="N3713" s="8" t="str">
        <f>IFERROR(IF(I3713="Booked",VLOOKUP(K3713,'FIN CAL LOOKUP'!$A:$J,10,1),IF(I3713="Complete",VLOOKUP(J3713,'FIN CAL LOOKUP'!$A:$J,10,1),VLOOKUP(D3713,'FIN CAL LOOKUP'!$A:$J,10,1))),"Not Applicable")</f>
        <v>Q4, FY23</v>
      </c>
    </row>
    <row r="3714" spans="1:14" x14ac:dyDescent="0.25">
      <c r="A3714" t="s">
        <v>41</v>
      </c>
      <c r="B3714" t="s">
        <v>485</v>
      </c>
      <c r="C3714" t="s">
        <v>475</v>
      </c>
      <c r="D3714" s="3">
        <v>43899</v>
      </c>
      <c r="E3714" t="s">
        <v>897</v>
      </c>
      <c r="F3714" t="s">
        <v>898</v>
      </c>
      <c r="G3714" t="s">
        <v>899</v>
      </c>
      <c r="H3714" t="s">
        <v>7</v>
      </c>
      <c r="I3714" t="s">
        <v>17</v>
      </c>
      <c r="J3714" s="3">
        <v>45090</v>
      </c>
      <c r="K3714" s="3">
        <v>44840</v>
      </c>
      <c r="M3714" s="8" t="str">
        <f>IFERROR(IF(I3714="Booked",VLOOKUP(K3714,'FIN CAL LOOKUP'!$A:$J,7,1),IF(I3714="Complete",VLOOKUP(J3714,'FIN CAL LOOKUP'!$A:$J,7,1),VLOOKUP(D3714,'FIN CAL LOOKUP'!$A:$J,7,1))),"Not Applicable")</f>
        <v>JUN, FY23</v>
      </c>
      <c r="N3714" s="8" t="str">
        <f>IFERROR(IF(I3714="Booked",VLOOKUP(K3714,'FIN CAL LOOKUP'!$A:$J,10,1),IF(I3714="Complete",VLOOKUP(J3714,'FIN CAL LOOKUP'!$A:$J,10,1),VLOOKUP(D3714,'FIN CAL LOOKUP'!$A:$J,10,1))),"Not Applicable")</f>
        <v>Q4, FY23</v>
      </c>
    </row>
    <row r="3715" spans="1:14" x14ac:dyDescent="0.25">
      <c r="A3715" t="s">
        <v>41</v>
      </c>
      <c r="B3715" t="s">
        <v>485</v>
      </c>
      <c r="C3715" t="s">
        <v>475</v>
      </c>
      <c r="D3715" s="3">
        <v>43899</v>
      </c>
      <c r="E3715" t="s">
        <v>897</v>
      </c>
      <c r="F3715" t="s">
        <v>898</v>
      </c>
      <c r="G3715" t="s">
        <v>899</v>
      </c>
      <c r="H3715" t="s">
        <v>1366</v>
      </c>
      <c r="I3715" t="s">
        <v>17</v>
      </c>
      <c r="J3715" s="3">
        <v>45420</v>
      </c>
      <c r="K3715" s="3">
        <v>45373</v>
      </c>
      <c r="M3715" s="8" t="str">
        <f>IFERROR(IF(I3715="Booked",VLOOKUP(K3715,'FIN CAL LOOKUP'!$A:$J,7,1),IF(I3715="Complete",VLOOKUP(J3715,'FIN CAL LOOKUP'!$A:$J,7,1),VLOOKUP(D3715,'FIN CAL LOOKUP'!$A:$J,7,1))),"Not Applicable")</f>
        <v>MAY, FY24</v>
      </c>
      <c r="N3715" s="8" t="str">
        <f>IFERROR(IF(I3715="Booked",VLOOKUP(K3715,'FIN CAL LOOKUP'!$A:$J,10,1),IF(I3715="Complete",VLOOKUP(J3715,'FIN CAL LOOKUP'!$A:$J,10,1),VLOOKUP(D3715,'FIN CAL LOOKUP'!$A:$J,10,1))),"Not Applicable")</f>
        <v>Q4, FY24</v>
      </c>
    </row>
    <row r="3716" spans="1:14" x14ac:dyDescent="0.25">
      <c r="A3716" t="s">
        <v>41</v>
      </c>
      <c r="B3716" t="s">
        <v>485</v>
      </c>
      <c r="C3716" t="s">
        <v>475</v>
      </c>
      <c r="D3716" s="3">
        <v>43899</v>
      </c>
      <c r="E3716" t="s">
        <v>897</v>
      </c>
      <c r="F3716" t="s">
        <v>898</v>
      </c>
      <c r="G3716" t="s">
        <v>899</v>
      </c>
      <c r="H3716" t="s">
        <v>1366</v>
      </c>
      <c r="I3716" t="s">
        <v>17</v>
      </c>
      <c r="J3716" s="3">
        <v>45775</v>
      </c>
      <c r="K3716" s="3">
        <v>45742</v>
      </c>
      <c r="M3716" s="8" t="str">
        <f>IFERROR(IF(I3716="Booked",VLOOKUP(K3716,'FIN CAL LOOKUP'!$A:$J,7,1),IF(I3716="Complete",VLOOKUP(J3716,'FIN CAL LOOKUP'!$A:$J,7,1),VLOOKUP(D3716,'FIN CAL LOOKUP'!$A:$J,7,1))),"Not Applicable")</f>
        <v>MAY, FY25</v>
      </c>
      <c r="N3716" s="8" t="str">
        <f>IFERROR(IF(I3716="Booked",VLOOKUP(K3716,'FIN CAL LOOKUP'!$A:$J,10,1),IF(I3716="Complete",VLOOKUP(J3716,'FIN CAL LOOKUP'!$A:$J,10,1),VLOOKUP(D3716,'FIN CAL LOOKUP'!$A:$J,10,1))),"Not Applicable")</f>
        <v>Q4, FY25</v>
      </c>
    </row>
    <row r="3717" spans="1:14" x14ac:dyDescent="0.25">
      <c r="A3717" t="s">
        <v>41</v>
      </c>
      <c r="B3717" t="s">
        <v>485</v>
      </c>
      <c r="C3717" t="s">
        <v>475</v>
      </c>
      <c r="D3717" s="3">
        <v>43899</v>
      </c>
      <c r="E3717" t="s">
        <v>897</v>
      </c>
      <c r="F3717" t="s">
        <v>898</v>
      </c>
      <c r="G3717" t="s">
        <v>899</v>
      </c>
      <c r="H3717" t="s">
        <v>1367</v>
      </c>
      <c r="I3717" t="s">
        <v>17</v>
      </c>
      <c r="J3717" s="3">
        <v>45420</v>
      </c>
      <c r="K3717" s="3">
        <v>45373</v>
      </c>
      <c r="M3717" s="8" t="str">
        <f>IFERROR(IF(I3717="Booked",VLOOKUP(K3717,'FIN CAL LOOKUP'!$A:$J,7,1),IF(I3717="Complete",VLOOKUP(J3717,'FIN CAL LOOKUP'!$A:$J,7,1),VLOOKUP(D3717,'FIN CAL LOOKUP'!$A:$J,7,1))),"Not Applicable")</f>
        <v>MAY, FY24</v>
      </c>
      <c r="N3717" s="8" t="str">
        <f>IFERROR(IF(I3717="Booked",VLOOKUP(K3717,'FIN CAL LOOKUP'!$A:$J,10,1),IF(I3717="Complete",VLOOKUP(J3717,'FIN CAL LOOKUP'!$A:$J,10,1),VLOOKUP(D3717,'FIN CAL LOOKUP'!$A:$J,10,1))),"Not Applicable")</f>
        <v>Q4, FY24</v>
      </c>
    </row>
    <row r="3718" spans="1:14" x14ac:dyDescent="0.25">
      <c r="A3718" t="s">
        <v>41</v>
      </c>
      <c r="B3718" t="s">
        <v>485</v>
      </c>
      <c r="C3718" t="s">
        <v>475</v>
      </c>
      <c r="D3718" s="3">
        <v>43899</v>
      </c>
      <c r="E3718" t="s">
        <v>897</v>
      </c>
      <c r="F3718" t="s">
        <v>898</v>
      </c>
      <c r="G3718" t="s">
        <v>899</v>
      </c>
      <c r="H3718" t="s">
        <v>1367</v>
      </c>
      <c r="I3718" t="s">
        <v>17</v>
      </c>
      <c r="J3718" s="3">
        <v>45776</v>
      </c>
      <c r="K3718" s="3">
        <v>45742</v>
      </c>
      <c r="M3718" s="8" t="str">
        <f>IFERROR(IF(I3718="Booked",VLOOKUP(K3718,'FIN CAL LOOKUP'!$A:$J,7,1),IF(I3718="Complete",VLOOKUP(J3718,'FIN CAL LOOKUP'!$A:$J,7,1),VLOOKUP(D3718,'FIN CAL LOOKUP'!$A:$J,7,1))),"Not Applicable")</f>
        <v>MAY, FY25</v>
      </c>
      <c r="N3718" s="8" t="str">
        <f>IFERROR(IF(I3718="Booked",VLOOKUP(K3718,'FIN CAL LOOKUP'!$A:$J,10,1),IF(I3718="Complete",VLOOKUP(J3718,'FIN CAL LOOKUP'!$A:$J,10,1),VLOOKUP(D3718,'FIN CAL LOOKUP'!$A:$J,10,1))),"Not Applicable")</f>
        <v>Q4, FY25</v>
      </c>
    </row>
    <row r="3719" spans="1:14" x14ac:dyDescent="0.25">
      <c r="A3719" t="s">
        <v>41</v>
      </c>
      <c r="B3719" t="s">
        <v>485</v>
      </c>
      <c r="C3719" t="s">
        <v>475</v>
      </c>
      <c r="D3719" s="3">
        <v>43899</v>
      </c>
      <c r="E3719" t="s">
        <v>897</v>
      </c>
      <c r="F3719" t="s">
        <v>898</v>
      </c>
      <c r="G3719" t="s">
        <v>899</v>
      </c>
      <c r="H3719" t="s">
        <v>1368</v>
      </c>
      <c r="I3719" t="s">
        <v>17</v>
      </c>
      <c r="J3719" s="3">
        <v>45420</v>
      </c>
      <c r="K3719" s="3">
        <v>45373</v>
      </c>
      <c r="M3719" s="8" t="str">
        <f>IFERROR(IF(I3719="Booked",VLOOKUP(K3719,'FIN CAL LOOKUP'!$A:$J,7,1),IF(I3719="Complete",VLOOKUP(J3719,'FIN CAL LOOKUP'!$A:$J,7,1),VLOOKUP(D3719,'FIN CAL LOOKUP'!$A:$J,7,1))),"Not Applicable")</f>
        <v>MAY, FY24</v>
      </c>
      <c r="N3719" s="8" t="str">
        <f>IFERROR(IF(I3719="Booked",VLOOKUP(K3719,'FIN CAL LOOKUP'!$A:$J,10,1),IF(I3719="Complete",VLOOKUP(J3719,'FIN CAL LOOKUP'!$A:$J,10,1),VLOOKUP(D3719,'FIN CAL LOOKUP'!$A:$J,10,1))),"Not Applicable")</f>
        <v>Q4, FY24</v>
      </c>
    </row>
    <row r="3720" spans="1:14" x14ac:dyDescent="0.25">
      <c r="A3720" t="s">
        <v>41</v>
      </c>
      <c r="B3720" t="s">
        <v>485</v>
      </c>
      <c r="C3720" t="s">
        <v>475</v>
      </c>
      <c r="D3720" s="3">
        <v>43899</v>
      </c>
      <c r="E3720" t="s">
        <v>897</v>
      </c>
      <c r="F3720" t="s">
        <v>898</v>
      </c>
      <c r="G3720" t="s">
        <v>899</v>
      </c>
      <c r="H3720" t="s">
        <v>1368</v>
      </c>
      <c r="I3720" t="s">
        <v>17</v>
      </c>
      <c r="J3720" s="3">
        <v>45776</v>
      </c>
      <c r="K3720" s="3">
        <v>45742</v>
      </c>
      <c r="M3720" s="8" t="str">
        <f>IFERROR(IF(I3720="Booked",VLOOKUP(K3720,'FIN CAL LOOKUP'!$A:$J,7,1),IF(I3720="Complete",VLOOKUP(J3720,'FIN CAL LOOKUP'!$A:$J,7,1),VLOOKUP(D3720,'FIN CAL LOOKUP'!$A:$J,7,1))),"Not Applicable")</f>
        <v>MAY, FY25</v>
      </c>
      <c r="N3720" s="8" t="str">
        <f>IFERROR(IF(I3720="Booked",VLOOKUP(K3720,'FIN CAL LOOKUP'!$A:$J,10,1),IF(I3720="Complete",VLOOKUP(J3720,'FIN CAL LOOKUP'!$A:$J,10,1),VLOOKUP(D3720,'FIN CAL LOOKUP'!$A:$J,10,1))),"Not Applicable")</f>
        <v>Q4, FY25</v>
      </c>
    </row>
    <row r="3721" spans="1:14" x14ac:dyDescent="0.25">
      <c r="A3721" t="s">
        <v>41</v>
      </c>
      <c r="B3721" t="s">
        <v>485</v>
      </c>
      <c r="C3721" t="s">
        <v>475</v>
      </c>
      <c r="D3721" s="3">
        <v>43899</v>
      </c>
      <c r="E3721" t="s">
        <v>897</v>
      </c>
      <c r="F3721" t="s">
        <v>898</v>
      </c>
      <c r="G3721" t="s">
        <v>899</v>
      </c>
      <c r="H3721" t="s">
        <v>1369</v>
      </c>
      <c r="I3721" t="s">
        <v>17</v>
      </c>
      <c r="J3721" s="3">
        <v>45420</v>
      </c>
      <c r="K3721" s="3">
        <v>45373</v>
      </c>
      <c r="M3721" s="8" t="str">
        <f>IFERROR(IF(I3721="Booked",VLOOKUP(K3721,'FIN CAL LOOKUP'!$A:$J,7,1),IF(I3721="Complete",VLOOKUP(J3721,'FIN CAL LOOKUP'!$A:$J,7,1),VLOOKUP(D3721,'FIN CAL LOOKUP'!$A:$J,7,1))),"Not Applicable")</f>
        <v>MAY, FY24</v>
      </c>
      <c r="N3721" s="8" t="str">
        <f>IFERROR(IF(I3721="Booked",VLOOKUP(K3721,'FIN CAL LOOKUP'!$A:$J,10,1),IF(I3721="Complete",VLOOKUP(J3721,'FIN CAL LOOKUP'!$A:$J,10,1),VLOOKUP(D3721,'FIN CAL LOOKUP'!$A:$J,10,1))),"Not Applicable")</f>
        <v>Q4, FY24</v>
      </c>
    </row>
    <row r="3722" spans="1:14" x14ac:dyDescent="0.25">
      <c r="A3722" t="s">
        <v>41</v>
      </c>
      <c r="B3722" t="s">
        <v>485</v>
      </c>
      <c r="C3722" t="s">
        <v>475</v>
      </c>
      <c r="D3722" s="3">
        <v>43899</v>
      </c>
      <c r="E3722" t="s">
        <v>897</v>
      </c>
      <c r="F3722" t="s">
        <v>898</v>
      </c>
      <c r="G3722" t="s">
        <v>899</v>
      </c>
      <c r="H3722" t="s">
        <v>1369</v>
      </c>
      <c r="I3722" t="s">
        <v>17</v>
      </c>
      <c r="J3722" s="3">
        <v>45776</v>
      </c>
      <c r="K3722" s="3">
        <v>45742</v>
      </c>
      <c r="M3722" s="8" t="str">
        <f>IFERROR(IF(I3722="Booked",VLOOKUP(K3722,'FIN CAL LOOKUP'!$A:$J,7,1),IF(I3722="Complete",VLOOKUP(J3722,'FIN CAL LOOKUP'!$A:$J,7,1),VLOOKUP(D3722,'FIN CAL LOOKUP'!$A:$J,7,1))),"Not Applicable")</f>
        <v>MAY, FY25</v>
      </c>
      <c r="N3722" s="8" t="str">
        <f>IFERROR(IF(I3722="Booked",VLOOKUP(K3722,'FIN CAL LOOKUP'!$A:$J,10,1),IF(I3722="Complete",VLOOKUP(J3722,'FIN CAL LOOKUP'!$A:$J,10,1),VLOOKUP(D3722,'FIN CAL LOOKUP'!$A:$J,10,1))),"Not Applicable")</f>
        <v>Q4, FY25</v>
      </c>
    </row>
    <row r="3723" spans="1:14" x14ac:dyDescent="0.25">
      <c r="A3723" t="s">
        <v>41</v>
      </c>
      <c r="B3723" t="s">
        <v>485</v>
      </c>
      <c r="C3723" t="s">
        <v>475</v>
      </c>
      <c r="D3723" s="3">
        <v>43899</v>
      </c>
      <c r="E3723" t="s">
        <v>897</v>
      </c>
      <c r="F3723" t="s">
        <v>898</v>
      </c>
      <c r="G3723" t="s">
        <v>899</v>
      </c>
      <c r="H3723" t="s">
        <v>1370</v>
      </c>
      <c r="I3723" t="s">
        <v>17</v>
      </c>
      <c r="J3723" s="3">
        <v>45422</v>
      </c>
      <c r="K3723" s="3">
        <v>45373</v>
      </c>
      <c r="M3723" s="8" t="str">
        <f>IFERROR(IF(I3723="Booked",VLOOKUP(K3723,'FIN CAL LOOKUP'!$A:$J,7,1),IF(I3723="Complete",VLOOKUP(J3723,'FIN CAL LOOKUP'!$A:$J,7,1),VLOOKUP(D3723,'FIN CAL LOOKUP'!$A:$J,7,1))),"Not Applicable")</f>
        <v>MAY, FY24</v>
      </c>
      <c r="N3723" s="8" t="str">
        <f>IFERROR(IF(I3723="Booked",VLOOKUP(K3723,'FIN CAL LOOKUP'!$A:$J,10,1),IF(I3723="Complete",VLOOKUP(J3723,'FIN CAL LOOKUP'!$A:$J,10,1),VLOOKUP(D3723,'FIN CAL LOOKUP'!$A:$J,10,1))),"Not Applicable")</f>
        <v>Q4, FY24</v>
      </c>
    </row>
    <row r="3724" spans="1:14" x14ac:dyDescent="0.25">
      <c r="A3724" t="s">
        <v>41</v>
      </c>
      <c r="B3724" t="s">
        <v>485</v>
      </c>
      <c r="C3724" t="s">
        <v>475</v>
      </c>
      <c r="D3724" s="3">
        <v>43899</v>
      </c>
      <c r="E3724" t="s">
        <v>897</v>
      </c>
      <c r="F3724" t="s">
        <v>898</v>
      </c>
      <c r="G3724" t="s">
        <v>899</v>
      </c>
      <c r="H3724" t="s">
        <v>1370</v>
      </c>
      <c r="I3724" t="s">
        <v>17</v>
      </c>
      <c r="J3724" s="3">
        <v>45776</v>
      </c>
      <c r="K3724" s="3">
        <v>45743</v>
      </c>
      <c r="M3724" s="8" t="str">
        <f>IFERROR(IF(I3724="Booked",VLOOKUP(K3724,'FIN CAL LOOKUP'!$A:$J,7,1),IF(I3724="Complete",VLOOKUP(J3724,'FIN CAL LOOKUP'!$A:$J,7,1),VLOOKUP(D3724,'FIN CAL LOOKUP'!$A:$J,7,1))),"Not Applicable")</f>
        <v>MAY, FY25</v>
      </c>
      <c r="N3724" s="8" t="str">
        <f>IFERROR(IF(I3724="Booked",VLOOKUP(K3724,'FIN CAL LOOKUP'!$A:$J,10,1),IF(I3724="Complete",VLOOKUP(J3724,'FIN CAL LOOKUP'!$A:$J,10,1),VLOOKUP(D3724,'FIN CAL LOOKUP'!$A:$J,10,1))),"Not Applicable")</f>
        <v>Q4, FY25</v>
      </c>
    </row>
    <row r="3725" spans="1:14" x14ac:dyDescent="0.25">
      <c r="A3725" t="s">
        <v>41</v>
      </c>
      <c r="B3725" t="s">
        <v>485</v>
      </c>
      <c r="C3725" t="s">
        <v>475</v>
      </c>
      <c r="D3725" s="3">
        <v>43899</v>
      </c>
      <c r="E3725" t="s">
        <v>897</v>
      </c>
      <c r="F3725" t="s">
        <v>898</v>
      </c>
      <c r="G3725" t="s">
        <v>899</v>
      </c>
      <c r="H3725" t="s">
        <v>8</v>
      </c>
      <c r="I3725" t="s">
        <v>17</v>
      </c>
      <c r="J3725" s="3">
        <v>45420</v>
      </c>
      <c r="K3725" s="3">
        <v>45373</v>
      </c>
      <c r="M3725" s="8" t="str">
        <f>IFERROR(IF(I3725="Booked",VLOOKUP(K3725,'FIN CAL LOOKUP'!$A:$J,7,1),IF(I3725="Complete",VLOOKUP(J3725,'FIN CAL LOOKUP'!$A:$J,7,1),VLOOKUP(D3725,'FIN CAL LOOKUP'!$A:$J,7,1))),"Not Applicable")</f>
        <v>MAY, FY24</v>
      </c>
      <c r="N3725" s="8" t="str">
        <f>IFERROR(IF(I3725="Booked",VLOOKUP(K3725,'FIN CAL LOOKUP'!$A:$J,10,1),IF(I3725="Complete",VLOOKUP(J3725,'FIN CAL LOOKUP'!$A:$J,10,1),VLOOKUP(D3725,'FIN CAL LOOKUP'!$A:$J,10,1))),"Not Applicable")</f>
        <v>Q4, FY24</v>
      </c>
    </row>
    <row r="3726" spans="1:14" x14ac:dyDescent="0.25">
      <c r="A3726" t="s">
        <v>41</v>
      </c>
      <c r="B3726" t="s">
        <v>485</v>
      </c>
      <c r="C3726" t="s">
        <v>475</v>
      </c>
      <c r="D3726" s="3">
        <v>43899</v>
      </c>
      <c r="E3726" t="s">
        <v>897</v>
      </c>
      <c r="F3726" t="s">
        <v>898</v>
      </c>
      <c r="G3726" t="s">
        <v>899</v>
      </c>
      <c r="H3726" t="s">
        <v>9</v>
      </c>
      <c r="I3726" t="s">
        <v>17</v>
      </c>
      <c r="J3726" s="3">
        <v>45420</v>
      </c>
      <c r="K3726" s="3">
        <v>45373</v>
      </c>
      <c r="M3726" s="8" t="str">
        <f>IFERROR(IF(I3726="Booked",VLOOKUP(K3726,'FIN CAL LOOKUP'!$A:$J,7,1),IF(I3726="Complete",VLOOKUP(J3726,'FIN CAL LOOKUP'!$A:$J,7,1),VLOOKUP(D3726,'FIN CAL LOOKUP'!$A:$J,7,1))),"Not Applicable")</f>
        <v>MAY, FY24</v>
      </c>
      <c r="N3726" s="8" t="str">
        <f>IFERROR(IF(I3726="Booked",VLOOKUP(K3726,'FIN CAL LOOKUP'!$A:$J,10,1),IF(I3726="Complete",VLOOKUP(J3726,'FIN CAL LOOKUP'!$A:$J,10,1),VLOOKUP(D3726,'FIN CAL LOOKUP'!$A:$J,10,1))),"Not Applicable")</f>
        <v>Q4, FY24</v>
      </c>
    </row>
    <row r="3727" spans="1:14" x14ac:dyDescent="0.25">
      <c r="A3727" t="s">
        <v>41</v>
      </c>
      <c r="B3727" t="s">
        <v>485</v>
      </c>
      <c r="C3727" t="s">
        <v>475</v>
      </c>
      <c r="D3727" s="3">
        <v>43899</v>
      </c>
      <c r="E3727" t="s">
        <v>897</v>
      </c>
      <c r="F3727" t="s">
        <v>898</v>
      </c>
      <c r="G3727" t="s">
        <v>899</v>
      </c>
      <c r="H3727" t="s">
        <v>10</v>
      </c>
      <c r="I3727" t="s">
        <v>17</v>
      </c>
      <c r="J3727" s="3">
        <v>45420</v>
      </c>
      <c r="K3727" s="3">
        <v>45373</v>
      </c>
      <c r="M3727" s="8" t="str">
        <f>IFERROR(IF(I3727="Booked",VLOOKUP(K3727,'FIN CAL LOOKUP'!$A:$J,7,1),IF(I3727="Complete",VLOOKUP(J3727,'FIN CAL LOOKUP'!$A:$J,7,1),VLOOKUP(D3727,'FIN CAL LOOKUP'!$A:$J,7,1))),"Not Applicable")</f>
        <v>MAY, FY24</v>
      </c>
      <c r="N3727" s="8" t="str">
        <f>IFERROR(IF(I3727="Booked",VLOOKUP(K3727,'FIN CAL LOOKUP'!$A:$J,10,1),IF(I3727="Complete",VLOOKUP(J3727,'FIN CAL LOOKUP'!$A:$J,10,1),VLOOKUP(D3727,'FIN CAL LOOKUP'!$A:$J,10,1))),"Not Applicable")</f>
        <v>Q4, FY24</v>
      </c>
    </row>
    <row r="3728" spans="1:14" x14ac:dyDescent="0.25">
      <c r="A3728" t="s">
        <v>41</v>
      </c>
      <c r="B3728" t="s">
        <v>485</v>
      </c>
      <c r="C3728" t="s">
        <v>475</v>
      </c>
      <c r="D3728" s="3">
        <v>43899</v>
      </c>
      <c r="E3728" t="s">
        <v>897</v>
      </c>
      <c r="F3728" t="s">
        <v>898</v>
      </c>
      <c r="G3728" t="s">
        <v>899</v>
      </c>
      <c r="H3728" t="s">
        <v>11</v>
      </c>
      <c r="I3728" t="s">
        <v>17</v>
      </c>
      <c r="J3728" s="3">
        <v>45420</v>
      </c>
      <c r="K3728" s="3">
        <v>45373</v>
      </c>
      <c r="M3728" s="8" t="str">
        <f>IFERROR(IF(I3728="Booked",VLOOKUP(K3728,'FIN CAL LOOKUP'!$A:$J,7,1),IF(I3728="Complete",VLOOKUP(J3728,'FIN CAL LOOKUP'!$A:$J,7,1),VLOOKUP(D3728,'FIN CAL LOOKUP'!$A:$J,7,1))),"Not Applicable")</f>
        <v>MAY, FY24</v>
      </c>
      <c r="N3728" s="8" t="str">
        <f>IFERROR(IF(I3728="Booked",VLOOKUP(K3728,'FIN CAL LOOKUP'!$A:$J,10,1),IF(I3728="Complete",VLOOKUP(J3728,'FIN CAL LOOKUP'!$A:$J,10,1),VLOOKUP(D3728,'FIN CAL LOOKUP'!$A:$J,10,1))),"Not Applicable")</f>
        <v>Q4, FY24</v>
      </c>
    </row>
    <row r="3729" spans="1:14" x14ac:dyDescent="0.25">
      <c r="A3729" t="s">
        <v>41</v>
      </c>
      <c r="B3729" t="s">
        <v>485</v>
      </c>
      <c r="C3729" t="s">
        <v>475</v>
      </c>
      <c r="D3729" s="3">
        <v>43899</v>
      </c>
      <c r="E3729" t="s">
        <v>900</v>
      </c>
      <c r="F3729" t="s">
        <v>901</v>
      </c>
      <c r="G3729" t="s">
        <v>902</v>
      </c>
      <c r="H3729" t="s">
        <v>4</v>
      </c>
      <c r="I3729" t="s">
        <v>17</v>
      </c>
      <c r="J3729" s="3">
        <v>45090</v>
      </c>
      <c r="K3729" s="3">
        <v>44840</v>
      </c>
      <c r="M3729" s="8" t="str">
        <f>IFERROR(IF(I3729="Booked",VLOOKUP(K3729,'FIN CAL LOOKUP'!$A:$J,7,1),IF(I3729="Complete",VLOOKUP(J3729,'FIN CAL LOOKUP'!$A:$J,7,1),VLOOKUP(D3729,'FIN CAL LOOKUP'!$A:$J,7,1))),"Not Applicable")</f>
        <v>JUN, FY23</v>
      </c>
      <c r="N3729" s="8" t="str">
        <f>IFERROR(IF(I3729="Booked",VLOOKUP(K3729,'FIN CAL LOOKUP'!$A:$J,10,1),IF(I3729="Complete",VLOOKUP(J3729,'FIN CAL LOOKUP'!$A:$J,10,1),VLOOKUP(D3729,'FIN CAL LOOKUP'!$A:$J,10,1))),"Not Applicable")</f>
        <v>Q4, FY23</v>
      </c>
    </row>
    <row r="3730" spans="1:14" x14ac:dyDescent="0.25">
      <c r="A3730" t="s">
        <v>41</v>
      </c>
      <c r="B3730" t="s">
        <v>485</v>
      </c>
      <c r="C3730" t="s">
        <v>475</v>
      </c>
      <c r="D3730" s="3">
        <v>43899</v>
      </c>
      <c r="E3730" t="s">
        <v>900</v>
      </c>
      <c r="F3730" t="s">
        <v>901</v>
      </c>
      <c r="G3730" t="s">
        <v>902</v>
      </c>
      <c r="H3730" t="s">
        <v>7</v>
      </c>
      <c r="I3730" t="s">
        <v>17</v>
      </c>
      <c r="J3730" s="3">
        <v>45090</v>
      </c>
      <c r="K3730" s="3">
        <v>44840</v>
      </c>
      <c r="M3730" s="8" t="str">
        <f>IFERROR(IF(I3730="Booked",VLOOKUP(K3730,'FIN CAL LOOKUP'!$A:$J,7,1),IF(I3730="Complete",VLOOKUP(J3730,'FIN CAL LOOKUP'!$A:$J,7,1),VLOOKUP(D3730,'FIN CAL LOOKUP'!$A:$J,7,1))),"Not Applicable")</f>
        <v>JUN, FY23</v>
      </c>
      <c r="N3730" s="8" t="str">
        <f>IFERROR(IF(I3730="Booked",VLOOKUP(K3730,'FIN CAL LOOKUP'!$A:$J,10,1),IF(I3730="Complete",VLOOKUP(J3730,'FIN CAL LOOKUP'!$A:$J,10,1),VLOOKUP(D3730,'FIN CAL LOOKUP'!$A:$J,10,1))),"Not Applicable")</f>
        <v>Q4, FY23</v>
      </c>
    </row>
    <row r="3731" spans="1:14" x14ac:dyDescent="0.25">
      <c r="A3731" t="s">
        <v>41</v>
      </c>
      <c r="B3731" t="s">
        <v>485</v>
      </c>
      <c r="C3731" t="s">
        <v>475</v>
      </c>
      <c r="D3731" s="3">
        <v>43899</v>
      </c>
      <c r="E3731" t="s">
        <v>900</v>
      </c>
      <c r="F3731" t="s">
        <v>901</v>
      </c>
      <c r="G3731" t="s">
        <v>902</v>
      </c>
      <c r="H3731" t="s">
        <v>1366</v>
      </c>
      <c r="I3731" t="s">
        <v>17</v>
      </c>
      <c r="J3731" s="3">
        <v>45405</v>
      </c>
      <c r="K3731" s="3">
        <v>45373</v>
      </c>
      <c r="M3731" s="8" t="str">
        <f>IFERROR(IF(I3731="Booked",VLOOKUP(K3731,'FIN CAL LOOKUP'!$A:$J,7,1),IF(I3731="Complete",VLOOKUP(J3731,'FIN CAL LOOKUP'!$A:$J,7,1),VLOOKUP(D3731,'FIN CAL LOOKUP'!$A:$J,7,1))),"Not Applicable")</f>
        <v>MAY, FY24</v>
      </c>
      <c r="N3731" s="8" t="str">
        <f>IFERROR(IF(I3731="Booked",VLOOKUP(K3731,'FIN CAL LOOKUP'!$A:$J,10,1),IF(I3731="Complete",VLOOKUP(J3731,'FIN CAL LOOKUP'!$A:$J,10,1),VLOOKUP(D3731,'FIN CAL LOOKUP'!$A:$J,10,1))),"Not Applicable")</f>
        <v>Q4, FY24</v>
      </c>
    </row>
    <row r="3732" spans="1:14" x14ac:dyDescent="0.25">
      <c r="A3732" t="s">
        <v>41</v>
      </c>
      <c r="B3732" t="s">
        <v>485</v>
      </c>
      <c r="C3732" t="s">
        <v>475</v>
      </c>
      <c r="D3732" s="3">
        <v>43899</v>
      </c>
      <c r="E3732" t="s">
        <v>900</v>
      </c>
      <c r="F3732" t="s">
        <v>901</v>
      </c>
      <c r="G3732" t="s">
        <v>902</v>
      </c>
      <c r="H3732" t="s">
        <v>1366</v>
      </c>
      <c r="I3732" t="s">
        <v>17</v>
      </c>
      <c r="J3732" s="3">
        <v>45735</v>
      </c>
      <c r="K3732" s="3">
        <v>45726</v>
      </c>
      <c r="M3732" s="8" t="str">
        <f>IFERROR(IF(I3732="Booked",VLOOKUP(K3732,'FIN CAL LOOKUP'!$A:$J,7,1),IF(I3732="Complete",VLOOKUP(J3732,'FIN CAL LOOKUP'!$A:$J,7,1),VLOOKUP(D3732,'FIN CAL LOOKUP'!$A:$J,7,1))),"Not Applicable")</f>
        <v>MAR, FY25</v>
      </c>
      <c r="N3732" s="8" t="str">
        <f>IFERROR(IF(I3732="Booked",VLOOKUP(K3732,'FIN CAL LOOKUP'!$A:$J,10,1),IF(I3732="Complete",VLOOKUP(J3732,'FIN CAL LOOKUP'!$A:$J,10,1),VLOOKUP(D3732,'FIN CAL LOOKUP'!$A:$J,10,1))),"Not Applicable")</f>
        <v>Q3, FY25</v>
      </c>
    </row>
    <row r="3733" spans="1:14" x14ac:dyDescent="0.25">
      <c r="A3733" t="s">
        <v>41</v>
      </c>
      <c r="B3733" t="s">
        <v>485</v>
      </c>
      <c r="C3733" t="s">
        <v>475</v>
      </c>
      <c r="D3733" s="3">
        <v>43899</v>
      </c>
      <c r="E3733" t="s">
        <v>900</v>
      </c>
      <c r="F3733" t="s">
        <v>901</v>
      </c>
      <c r="G3733" t="s">
        <v>902</v>
      </c>
      <c r="H3733" t="s">
        <v>1367</v>
      </c>
      <c r="I3733" t="s">
        <v>17</v>
      </c>
      <c r="J3733" s="3">
        <v>45405</v>
      </c>
      <c r="K3733" s="3">
        <v>45373</v>
      </c>
      <c r="M3733" s="8" t="str">
        <f>IFERROR(IF(I3733="Booked",VLOOKUP(K3733,'FIN CAL LOOKUP'!$A:$J,7,1),IF(I3733="Complete",VLOOKUP(J3733,'FIN CAL LOOKUP'!$A:$J,7,1),VLOOKUP(D3733,'FIN CAL LOOKUP'!$A:$J,7,1))),"Not Applicable")</f>
        <v>MAY, FY24</v>
      </c>
      <c r="N3733" s="8" t="str">
        <f>IFERROR(IF(I3733="Booked",VLOOKUP(K3733,'FIN CAL LOOKUP'!$A:$J,10,1),IF(I3733="Complete",VLOOKUP(J3733,'FIN CAL LOOKUP'!$A:$J,10,1),VLOOKUP(D3733,'FIN CAL LOOKUP'!$A:$J,10,1))),"Not Applicable")</f>
        <v>Q4, FY24</v>
      </c>
    </row>
    <row r="3734" spans="1:14" x14ac:dyDescent="0.25">
      <c r="A3734" t="s">
        <v>41</v>
      </c>
      <c r="B3734" t="s">
        <v>485</v>
      </c>
      <c r="C3734" t="s">
        <v>475</v>
      </c>
      <c r="D3734" s="3">
        <v>43899</v>
      </c>
      <c r="E3734" t="s">
        <v>900</v>
      </c>
      <c r="F3734" t="s">
        <v>901</v>
      </c>
      <c r="G3734" t="s">
        <v>902</v>
      </c>
      <c r="H3734" t="s">
        <v>1367</v>
      </c>
      <c r="I3734" t="s">
        <v>17</v>
      </c>
      <c r="J3734" s="3">
        <v>45741</v>
      </c>
      <c r="K3734" s="3">
        <v>45726</v>
      </c>
      <c r="M3734" s="8" t="str">
        <f>IFERROR(IF(I3734="Booked",VLOOKUP(K3734,'FIN CAL LOOKUP'!$A:$J,7,1),IF(I3734="Complete",VLOOKUP(J3734,'FIN CAL LOOKUP'!$A:$J,7,1),VLOOKUP(D3734,'FIN CAL LOOKUP'!$A:$J,7,1))),"Not Applicable")</f>
        <v>MAR, FY25</v>
      </c>
      <c r="N3734" s="8" t="str">
        <f>IFERROR(IF(I3734="Booked",VLOOKUP(K3734,'FIN CAL LOOKUP'!$A:$J,10,1),IF(I3734="Complete",VLOOKUP(J3734,'FIN CAL LOOKUP'!$A:$J,10,1),VLOOKUP(D3734,'FIN CAL LOOKUP'!$A:$J,10,1))),"Not Applicable")</f>
        <v>Q3, FY25</v>
      </c>
    </row>
    <row r="3735" spans="1:14" x14ac:dyDescent="0.25">
      <c r="A3735" t="s">
        <v>41</v>
      </c>
      <c r="B3735" t="s">
        <v>485</v>
      </c>
      <c r="C3735" t="s">
        <v>475</v>
      </c>
      <c r="D3735" s="3">
        <v>43899</v>
      </c>
      <c r="E3735" t="s">
        <v>900</v>
      </c>
      <c r="F3735" t="s">
        <v>901</v>
      </c>
      <c r="G3735" t="s">
        <v>902</v>
      </c>
      <c r="H3735" t="s">
        <v>1368</v>
      </c>
      <c r="I3735" t="s">
        <v>17</v>
      </c>
      <c r="J3735" s="3">
        <v>45405</v>
      </c>
      <c r="K3735" s="3">
        <v>45373</v>
      </c>
      <c r="M3735" s="8" t="str">
        <f>IFERROR(IF(I3735="Booked",VLOOKUP(K3735,'FIN CAL LOOKUP'!$A:$J,7,1),IF(I3735="Complete",VLOOKUP(J3735,'FIN CAL LOOKUP'!$A:$J,7,1),VLOOKUP(D3735,'FIN CAL LOOKUP'!$A:$J,7,1))),"Not Applicable")</f>
        <v>MAY, FY24</v>
      </c>
      <c r="N3735" s="8" t="str">
        <f>IFERROR(IF(I3735="Booked",VLOOKUP(K3735,'FIN CAL LOOKUP'!$A:$J,10,1),IF(I3735="Complete",VLOOKUP(J3735,'FIN CAL LOOKUP'!$A:$J,10,1),VLOOKUP(D3735,'FIN CAL LOOKUP'!$A:$J,10,1))),"Not Applicable")</f>
        <v>Q4, FY24</v>
      </c>
    </row>
    <row r="3736" spans="1:14" x14ac:dyDescent="0.25">
      <c r="A3736" t="s">
        <v>41</v>
      </c>
      <c r="B3736" t="s">
        <v>485</v>
      </c>
      <c r="C3736" t="s">
        <v>475</v>
      </c>
      <c r="D3736" s="3">
        <v>43899</v>
      </c>
      <c r="E3736" t="s">
        <v>900</v>
      </c>
      <c r="F3736" t="s">
        <v>901</v>
      </c>
      <c r="G3736" t="s">
        <v>902</v>
      </c>
      <c r="H3736" t="s">
        <v>1368</v>
      </c>
      <c r="I3736" t="s">
        <v>17</v>
      </c>
      <c r="J3736" s="3">
        <v>45735</v>
      </c>
      <c r="K3736" s="3">
        <v>45726</v>
      </c>
      <c r="M3736" s="8" t="str">
        <f>IFERROR(IF(I3736="Booked",VLOOKUP(K3736,'FIN CAL LOOKUP'!$A:$J,7,1),IF(I3736="Complete",VLOOKUP(J3736,'FIN CAL LOOKUP'!$A:$J,7,1),VLOOKUP(D3736,'FIN CAL LOOKUP'!$A:$J,7,1))),"Not Applicable")</f>
        <v>MAR, FY25</v>
      </c>
      <c r="N3736" s="8" t="str">
        <f>IFERROR(IF(I3736="Booked",VLOOKUP(K3736,'FIN CAL LOOKUP'!$A:$J,10,1),IF(I3736="Complete",VLOOKUP(J3736,'FIN CAL LOOKUP'!$A:$J,10,1),VLOOKUP(D3736,'FIN CAL LOOKUP'!$A:$J,10,1))),"Not Applicable")</f>
        <v>Q3, FY25</v>
      </c>
    </row>
    <row r="3737" spans="1:14" x14ac:dyDescent="0.25">
      <c r="A3737" t="s">
        <v>41</v>
      </c>
      <c r="B3737" t="s">
        <v>485</v>
      </c>
      <c r="C3737" t="s">
        <v>475</v>
      </c>
      <c r="D3737" s="3">
        <v>43899</v>
      </c>
      <c r="E3737" t="s">
        <v>900</v>
      </c>
      <c r="F3737" t="s">
        <v>901</v>
      </c>
      <c r="G3737" t="s">
        <v>902</v>
      </c>
      <c r="H3737" t="s">
        <v>1369</v>
      </c>
      <c r="I3737" t="s">
        <v>17</v>
      </c>
      <c r="J3737" s="3">
        <v>45405</v>
      </c>
      <c r="K3737" s="3">
        <v>45373</v>
      </c>
      <c r="M3737" s="8" t="str">
        <f>IFERROR(IF(I3737="Booked",VLOOKUP(K3737,'FIN CAL LOOKUP'!$A:$J,7,1),IF(I3737="Complete",VLOOKUP(J3737,'FIN CAL LOOKUP'!$A:$J,7,1),VLOOKUP(D3737,'FIN CAL LOOKUP'!$A:$J,7,1))),"Not Applicable")</f>
        <v>MAY, FY24</v>
      </c>
      <c r="N3737" s="8" t="str">
        <f>IFERROR(IF(I3737="Booked",VLOOKUP(K3737,'FIN CAL LOOKUP'!$A:$J,10,1),IF(I3737="Complete",VLOOKUP(J3737,'FIN CAL LOOKUP'!$A:$J,10,1),VLOOKUP(D3737,'FIN CAL LOOKUP'!$A:$J,10,1))),"Not Applicable")</f>
        <v>Q4, FY24</v>
      </c>
    </row>
    <row r="3738" spans="1:14" x14ac:dyDescent="0.25">
      <c r="A3738" t="s">
        <v>41</v>
      </c>
      <c r="B3738" t="s">
        <v>485</v>
      </c>
      <c r="C3738" t="s">
        <v>475</v>
      </c>
      <c r="D3738" s="3">
        <v>43899</v>
      </c>
      <c r="E3738" t="s">
        <v>900</v>
      </c>
      <c r="F3738" t="s">
        <v>901</v>
      </c>
      <c r="G3738" t="s">
        <v>902</v>
      </c>
      <c r="H3738" t="s">
        <v>1369</v>
      </c>
      <c r="I3738" t="s">
        <v>17</v>
      </c>
      <c r="J3738" s="3">
        <v>45735</v>
      </c>
      <c r="K3738" s="3">
        <v>45726</v>
      </c>
      <c r="M3738" s="8" t="str">
        <f>IFERROR(IF(I3738="Booked",VLOOKUP(K3738,'FIN CAL LOOKUP'!$A:$J,7,1),IF(I3738="Complete",VLOOKUP(J3738,'FIN CAL LOOKUP'!$A:$J,7,1),VLOOKUP(D3738,'FIN CAL LOOKUP'!$A:$J,7,1))),"Not Applicable")</f>
        <v>MAR, FY25</v>
      </c>
      <c r="N3738" s="8" t="str">
        <f>IFERROR(IF(I3738="Booked",VLOOKUP(K3738,'FIN CAL LOOKUP'!$A:$J,10,1),IF(I3738="Complete",VLOOKUP(J3738,'FIN CAL LOOKUP'!$A:$J,10,1),VLOOKUP(D3738,'FIN CAL LOOKUP'!$A:$J,10,1))),"Not Applicable")</f>
        <v>Q3, FY25</v>
      </c>
    </row>
    <row r="3739" spans="1:14" x14ac:dyDescent="0.25">
      <c r="A3739" t="s">
        <v>41</v>
      </c>
      <c r="B3739" t="s">
        <v>485</v>
      </c>
      <c r="C3739" t="s">
        <v>475</v>
      </c>
      <c r="D3739" s="3">
        <v>43899</v>
      </c>
      <c r="E3739" t="s">
        <v>900</v>
      </c>
      <c r="F3739" t="s">
        <v>901</v>
      </c>
      <c r="G3739" t="s">
        <v>902</v>
      </c>
      <c r="H3739" t="s">
        <v>1370</v>
      </c>
      <c r="I3739" t="s">
        <v>17</v>
      </c>
      <c r="J3739" s="3">
        <v>45405</v>
      </c>
      <c r="K3739" s="3">
        <v>45373</v>
      </c>
      <c r="M3739" s="8" t="str">
        <f>IFERROR(IF(I3739="Booked",VLOOKUP(K3739,'FIN CAL LOOKUP'!$A:$J,7,1),IF(I3739="Complete",VLOOKUP(J3739,'FIN CAL LOOKUP'!$A:$J,7,1),VLOOKUP(D3739,'FIN CAL LOOKUP'!$A:$J,7,1))),"Not Applicable")</f>
        <v>MAY, FY24</v>
      </c>
      <c r="N3739" s="8" t="str">
        <f>IFERROR(IF(I3739="Booked",VLOOKUP(K3739,'FIN CAL LOOKUP'!$A:$J,10,1),IF(I3739="Complete",VLOOKUP(J3739,'FIN CAL LOOKUP'!$A:$J,10,1),VLOOKUP(D3739,'FIN CAL LOOKUP'!$A:$J,10,1))),"Not Applicable")</f>
        <v>Q4, FY24</v>
      </c>
    </row>
    <row r="3740" spans="1:14" x14ac:dyDescent="0.25">
      <c r="A3740" t="s">
        <v>41</v>
      </c>
      <c r="B3740" t="s">
        <v>485</v>
      </c>
      <c r="C3740" t="s">
        <v>475</v>
      </c>
      <c r="D3740" s="3">
        <v>43899</v>
      </c>
      <c r="E3740" t="s">
        <v>900</v>
      </c>
      <c r="F3740" t="s">
        <v>901</v>
      </c>
      <c r="G3740" t="s">
        <v>902</v>
      </c>
      <c r="H3740" t="s">
        <v>1370</v>
      </c>
      <c r="I3740" t="s">
        <v>17</v>
      </c>
      <c r="J3740" s="3">
        <v>45735</v>
      </c>
      <c r="K3740" s="3">
        <v>45726</v>
      </c>
      <c r="M3740" s="8" t="str">
        <f>IFERROR(IF(I3740="Booked",VLOOKUP(K3740,'FIN CAL LOOKUP'!$A:$J,7,1),IF(I3740="Complete",VLOOKUP(J3740,'FIN CAL LOOKUP'!$A:$J,7,1),VLOOKUP(D3740,'FIN CAL LOOKUP'!$A:$J,7,1))),"Not Applicable")</f>
        <v>MAR, FY25</v>
      </c>
      <c r="N3740" s="8" t="str">
        <f>IFERROR(IF(I3740="Booked",VLOOKUP(K3740,'FIN CAL LOOKUP'!$A:$J,10,1),IF(I3740="Complete",VLOOKUP(J3740,'FIN CAL LOOKUP'!$A:$J,10,1),VLOOKUP(D3740,'FIN CAL LOOKUP'!$A:$J,10,1))),"Not Applicable")</f>
        <v>Q3, FY25</v>
      </c>
    </row>
    <row r="3741" spans="1:14" x14ac:dyDescent="0.25">
      <c r="A3741" t="s">
        <v>41</v>
      </c>
      <c r="B3741" t="s">
        <v>485</v>
      </c>
      <c r="C3741" t="s">
        <v>475</v>
      </c>
      <c r="D3741" s="3">
        <v>43899</v>
      </c>
      <c r="E3741" t="s">
        <v>900</v>
      </c>
      <c r="F3741" t="s">
        <v>901</v>
      </c>
      <c r="G3741" t="s">
        <v>902</v>
      </c>
      <c r="H3741" t="s">
        <v>8</v>
      </c>
      <c r="I3741" t="s">
        <v>17</v>
      </c>
      <c r="J3741" s="3">
        <v>45405</v>
      </c>
      <c r="K3741" s="3">
        <v>45373</v>
      </c>
      <c r="M3741" s="8" t="str">
        <f>IFERROR(IF(I3741="Booked",VLOOKUP(K3741,'FIN CAL LOOKUP'!$A:$J,7,1),IF(I3741="Complete",VLOOKUP(J3741,'FIN CAL LOOKUP'!$A:$J,7,1),VLOOKUP(D3741,'FIN CAL LOOKUP'!$A:$J,7,1))),"Not Applicable")</f>
        <v>MAY, FY24</v>
      </c>
      <c r="N3741" s="8" t="str">
        <f>IFERROR(IF(I3741="Booked",VLOOKUP(K3741,'FIN CAL LOOKUP'!$A:$J,10,1),IF(I3741="Complete",VLOOKUP(J3741,'FIN CAL LOOKUP'!$A:$J,10,1),VLOOKUP(D3741,'FIN CAL LOOKUP'!$A:$J,10,1))),"Not Applicable")</f>
        <v>Q4, FY24</v>
      </c>
    </row>
    <row r="3742" spans="1:14" x14ac:dyDescent="0.25">
      <c r="A3742" t="s">
        <v>41</v>
      </c>
      <c r="B3742" t="s">
        <v>485</v>
      </c>
      <c r="C3742" t="s">
        <v>475</v>
      </c>
      <c r="D3742" s="3">
        <v>43899</v>
      </c>
      <c r="E3742" t="s">
        <v>900</v>
      </c>
      <c r="F3742" t="s">
        <v>901</v>
      </c>
      <c r="G3742" t="s">
        <v>902</v>
      </c>
      <c r="H3742" t="s">
        <v>9</v>
      </c>
      <c r="I3742" t="s">
        <v>17</v>
      </c>
      <c r="J3742" s="3">
        <v>45405</v>
      </c>
      <c r="K3742" s="3">
        <v>45373</v>
      </c>
      <c r="M3742" s="8" t="str">
        <f>IFERROR(IF(I3742="Booked",VLOOKUP(K3742,'FIN CAL LOOKUP'!$A:$J,7,1),IF(I3742="Complete",VLOOKUP(J3742,'FIN CAL LOOKUP'!$A:$J,7,1),VLOOKUP(D3742,'FIN CAL LOOKUP'!$A:$J,7,1))),"Not Applicable")</f>
        <v>MAY, FY24</v>
      </c>
      <c r="N3742" s="8" t="str">
        <f>IFERROR(IF(I3742="Booked",VLOOKUP(K3742,'FIN CAL LOOKUP'!$A:$J,10,1),IF(I3742="Complete",VLOOKUP(J3742,'FIN CAL LOOKUP'!$A:$J,10,1),VLOOKUP(D3742,'FIN CAL LOOKUP'!$A:$J,10,1))),"Not Applicable")</f>
        <v>Q4, FY24</v>
      </c>
    </row>
    <row r="3743" spans="1:14" x14ac:dyDescent="0.25">
      <c r="A3743" t="s">
        <v>41</v>
      </c>
      <c r="B3743" t="s">
        <v>485</v>
      </c>
      <c r="C3743" t="s">
        <v>475</v>
      </c>
      <c r="D3743" s="3">
        <v>43899</v>
      </c>
      <c r="E3743" t="s">
        <v>900</v>
      </c>
      <c r="F3743" t="s">
        <v>901</v>
      </c>
      <c r="G3743" t="s">
        <v>902</v>
      </c>
      <c r="H3743" t="s">
        <v>10</v>
      </c>
      <c r="I3743" t="s">
        <v>17</v>
      </c>
      <c r="J3743" s="3">
        <v>45405</v>
      </c>
      <c r="K3743" s="3">
        <v>45373</v>
      </c>
      <c r="M3743" s="8" t="str">
        <f>IFERROR(IF(I3743="Booked",VLOOKUP(K3743,'FIN CAL LOOKUP'!$A:$J,7,1),IF(I3743="Complete",VLOOKUP(J3743,'FIN CAL LOOKUP'!$A:$J,7,1),VLOOKUP(D3743,'FIN CAL LOOKUP'!$A:$J,7,1))),"Not Applicable")</f>
        <v>MAY, FY24</v>
      </c>
      <c r="N3743" s="8" t="str">
        <f>IFERROR(IF(I3743="Booked",VLOOKUP(K3743,'FIN CAL LOOKUP'!$A:$J,10,1),IF(I3743="Complete",VLOOKUP(J3743,'FIN CAL LOOKUP'!$A:$J,10,1),VLOOKUP(D3743,'FIN CAL LOOKUP'!$A:$J,10,1))),"Not Applicable")</f>
        <v>Q4, FY24</v>
      </c>
    </row>
    <row r="3744" spans="1:14" x14ac:dyDescent="0.25">
      <c r="A3744" t="s">
        <v>41</v>
      </c>
      <c r="B3744" t="s">
        <v>485</v>
      </c>
      <c r="C3744" t="s">
        <v>475</v>
      </c>
      <c r="D3744" s="3">
        <v>43899</v>
      </c>
      <c r="E3744" t="s">
        <v>900</v>
      </c>
      <c r="F3744" t="s">
        <v>901</v>
      </c>
      <c r="G3744" t="s">
        <v>902</v>
      </c>
      <c r="H3744" t="s">
        <v>11</v>
      </c>
      <c r="I3744" t="s">
        <v>17</v>
      </c>
      <c r="J3744" s="3">
        <v>45405</v>
      </c>
      <c r="K3744" s="3">
        <v>45373</v>
      </c>
      <c r="M3744" s="8" t="str">
        <f>IFERROR(IF(I3744="Booked",VLOOKUP(K3744,'FIN CAL LOOKUP'!$A:$J,7,1),IF(I3744="Complete",VLOOKUP(J3744,'FIN CAL LOOKUP'!$A:$J,7,1),VLOOKUP(D3744,'FIN CAL LOOKUP'!$A:$J,7,1))),"Not Applicable")</f>
        <v>MAY, FY24</v>
      </c>
      <c r="N3744" s="8" t="str">
        <f>IFERROR(IF(I3744="Booked",VLOOKUP(K3744,'FIN CAL LOOKUP'!$A:$J,10,1),IF(I3744="Complete",VLOOKUP(J3744,'FIN CAL LOOKUP'!$A:$J,10,1),VLOOKUP(D3744,'FIN CAL LOOKUP'!$A:$J,10,1))),"Not Applicable")</f>
        <v>Q4, FY24</v>
      </c>
    </row>
    <row r="3745" spans="1:14" x14ac:dyDescent="0.25">
      <c r="A3745" t="s">
        <v>41</v>
      </c>
      <c r="B3745" t="s">
        <v>485</v>
      </c>
      <c r="C3745" t="s">
        <v>475</v>
      </c>
      <c r="D3745" s="3">
        <v>43899</v>
      </c>
      <c r="E3745" t="s">
        <v>903</v>
      </c>
      <c r="F3745" t="s">
        <v>904</v>
      </c>
      <c r="G3745" t="s">
        <v>905</v>
      </c>
      <c r="H3745" t="s">
        <v>4</v>
      </c>
      <c r="I3745" t="s">
        <v>17</v>
      </c>
      <c r="J3745" s="3">
        <v>45090</v>
      </c>
      <c r="K3745" s="3">
        <v>44840</v>
      </c>
      <c r="M3745" s="8" t="str">
        <f>IFERROR(IF(I3745="Booked",VLOOKUP(K3745,'FIN CAL LOOKUP'!$A:$J,7,1),IF(I3745="Complete",VLOOKUP(J3745,'FIN CAL LOOKUP'!$A:$J,7,1),VLOOKUP(D3745,'FIN CAL LOOKUP'!$A:$J,7,1))),"Not Applicable")</f>
        <v>JUN, FY23</v>
      </c>
      <c r="N3745" s="8" t="str">
        <f>IFERROR(IF(I3745="Booked",VLOOKUP(K3745,'FIN CAL LOOKUP'!$A:$J,10,1),IF(I3745="Complete",VLOOKUP(J3745,'FIN CAL LOOKUP'!$A:$J,10,1),VLOOKUP(D3745,'FIN CAL LOOKUP'!$A:$J,10,1))),"Not Applicable")</f>
        <v>Q4, FY23</v>
      </c>
    </row>
    <row r="3746" spans="1:14" x14ac:dyDescent="0.25">
      <c r="A3746" t="s">
        <v>41</v>
      </c>
      <c r="B3746" t="s">
        <v>485</v>
      </c>
      <c r="C3746" t="s">
        <v>475</v>
      </c>
      <c r="D3746" s="3">
        <v>43899</v>
      </c>
      <c r="E3746" t="s">
        <v>903</v>
      </c>
      <c r="F3746" t="s">
        <v>904</v>
      </c>
      <c r="G3746" t="s">
        <v>905</v>
      </c>
      <c r="H3746" t="s">
        <v>7</v>
      </c>
      <c r="I3746" t="s">
        <v>17</v>
      </c>
      <c r="J3746" s="3">
        <v>45090</v>
      </c>
      <c r="K3746" s="3">
        <v>44840</v>
      </c>
      <c r="M3746" s="8" t="str">
        <f>IFERROR(IF(I3746="Booked",VLOOKUP(K3746,'FIN CAL LOOKUP'!$A:$J,7,1),IF(I3746="Complete",VLOOKUP(J3746,'FIN CAL LOOKUP'!$A:$J,7,1),VLOOKUP(D3746,'FIN CAL LOOKUP'!$A:$J,7,1))),"Not Applicable")</f>
        <v>JUN, FY23</v>
      </c>
      <c r="N3746" s="8" t="str">
        <f>IFERROR(IF(I3746="Booked",VLOOKUP(K3746,'FIN CAL LOOKUP'!$A:$J,10,1),IF(I3746="Complete",VLOOKUP(J3746,'FIN CAL LOOKUP'!$A:$J,10,1),VLOOKUP(D3746,'FIN CAL LOOKUP'!$A:$J,10,1))),"Not Applicable")</f>
        <v>Q4, FY23</v>
      </c>
    </row>
    <row r="3747" spans="1:14" x14ac:dyDescent="0.25">
      <c r="A3747" t="s">
        <v>41</v>
      </c>
      <c r="B3747" t="s">
        <v>485</v>
      </c>
      <c r="C3747" t="s">
        <v>475</v>
      </c>
      <c r="D3747" s="3">
        <v>43899</v>
      </c>
      <c r="E3747" t="s">
        <v>903</v>
      </c>
      <c r="F3747" t="s">
        <v>904</v>
      </c>
      <c r="G3747" t="s">
        <v>905</v>
      </c>
      <c r="H3747" t="s">
        <v>1366</v>
      </c>
      <c r="I3747" t="s">
        <v>17</v>
      </c>
      <c r="J3747" s="3">
        <v>45405</v>
      </c>
      <c r="K3747" s="3">
        <v>45373</v>
      </c>
      <c r="M3747" s="8" t="str">
        <f>IFERROR(IF(I3747="Booked",VLOOKUP(K3747,'FIN CAL LOOKUP'!$A:$J,7,1),IF(I3747="Complete",VLOOKUP(J3747,'FIN CAL LOOKUP'!$A:$J,7,1),VLOOKUP(D3747,'FIN CAL LOOKUP'!$A:$J,7,1))),"Not Applicable")</f>
        <v>MAY, FY24</v>
      </c>
      <c r="N3747" s="8" t="str">
        <f>IFERROR(IF(I3747="Booked",VLOOKUP(K3747,'FIN CAL LOOKUP'!$A:$J,10,1),IF(I3747="Complete",VLOOKUP(J3747,'FIN CAL LOOKUP'!$A:$J,10,1),VLOOKUP(D3747,'FIN CAL LOOKUP'!$A:$J,10,1))),"Not Applicable")</f>
        <v>Q4, FY24</v>
      </c>
    </row>
    <row r="3748" spans="1:14" x14ac:dyDescent="0.25">
      <c r="A3748" t="s">
        <v>41</v>
      </c>
      <c r="B3748" t="s">
        <v>485</v>
      </c>
      <c r="C3748" t="s">
        <v>475</v>
      </c>
      <c r="D3748" s="3">
        <v>43899</v>
      </c>
      <c r="E3748" t="s">
        <v>903</v>
      </c>
      <c r="F3748" t="s">
        <v>904</v>
      </c>
      <c r="G3748" t="s">
        <v>905</v>
      </c>
      <c r="H3748" t="s">
        <v>1366</v>
      </c>
      <c r="I3748" t="s">
        <v>17</v>
      </c>
      <c r="J3748" s="3">
        <v>45736</v>
      </c>
      <c r="K3748" s="3">
        <v>45726</v>
      </c>
      <c r="M3748" s="8" t="str">
        <f>IFERROR(IF(I3748="Booked",VLOOKUP(K3748,'FIN CAL LOOKUP'!$A:$J,7,1),IF(I3748="Complete",VLOOKUP(J3748,'FIN CAL LOOKUP'!$A:$J,7,1),VLOOKUP(D3748,'FIN CAL LOOKUP'!$A:$J,7,1))),"Not Applicable")</f>
        <v>MAR, FY25</v>
      </c>
      <c r="N3748" s="8" t="str">
        <f>IFERROR(IF(I3748="Booked",VLOOKUP(K3748,'FIN CAL LOOKUP'!$A:$J,10,1),IF(I3748="Complete",VLOOKUP(J3748,'FIN CAL LOOKUP'!$A:$J,10,1),VLOOKUP(D3748,'FIN CAL LOOKUP'!$A:$J,10,1))),"Not Applicable")</f>
        <v>Q3, FY25</v>
      </c>
    </row>
    <row r="3749" spans="1:14" x14ac:dyDescent="0.25">
      <c r="A3749" t="s">
        <v>41</v>
      </c>
      <c r="B3749" t="s">
        <v>485</v>
      </c>
      <c r="C3749" t="s">
        <v>475</v>
      </c>
      <c r="D3749" s="3">
        <v>43899</v>
      </c>
      <c r="E3749" t="s">
        <v>903</v>
      </c>
      <c r="F3749" t="s">
        <v>904</v>
      </c>
      <c r="G3749" t="s">
        <v>905</v>
      </c>
      <c r="H3749" t="s">
        <v>1367</v>
      </c>
      <c r="I3749" t="s">
        <v>17</v>
      </c>
      <c r="J3749" s="3">
        <v>45413</v>
      </c>
      <c r="K3749" s="3">
        <v>45373</v>
      </c>
      <c r="M3749" s="8" t="str">
        <f>IFERROR(IF(I3749="Booked",VLOOKUP(K3749,'FIN CAL LOOKUP'!$A:$J,7,1),IF(I3749="Complete",VLOOKUP(J3749,'FIN CAL LOOKUP'!$A:$J,7,1),VLOOKUP(D3749,'FIN CAL LOOKUP'!$A:$J,7,1))),"Not Applicable")</f>
        <v>MAY, FY24</v>
      </c>
      <c r="N3749" s="8" t="str">
        <f>IFERROR(IF(I3749="Booked",VLOOKUP(K3749,'FIN CAL LOOKUP'!$A:$J,10,1),IF(I3749="Complete",VLOOKUP(J3749,'FIN CAL LOOKUP'!$A:$J,10,1),VLOOKUP(D3749,'FIN CAL LOOKUP'!$A:$J,10,1))),"Not Applicable")</f>
        <v>Q4, FY24</v>
      </c>
    </row>
    <row r="3750" spans="1:14" x14ac:dyDescent="0.25">
      <c r="A3750" t="s">
        <v>41</v>
      </c>
      <c r="B3750" t="s">
        <v>485</v>
      </c>
      <c r="C3750" t="s">
        <v>475</v>
      </c>
      <c r="D3750" s="3">
        <v>43899</v>
      </c>
      <c r="E3750" t="s">
        <v>903</v>
      </c>
      <c r="F3750" t="s">
        <v>904</v>
      </c>
      <c r="G3750" t="s">
        <v>905</v>
      </c>
      <c r="H3750" t="s">
        <v>1367</v>
      </c>
      <c r="I3750" t="s">
        <v>17</v>
      </c>
      <c r="J3750" s="3">
        <v>45735</v>
      </c>
      <c r="K3750" s="3">
        <v>45734</v>
      </c>
      <c r="M3750" s="8" t="str">
        <f>IFERROR(IF(I3750="Booked",VLOOKUP(K3750,'FIN CAL LOOKUP'!$A:$J,7,1),IF(I3750="Complete",VLOOKUP(J3750,'FIN CAL LOOKUP'!$A:$J,7,1),VLOOKUP(D3750,'FIN CAL LOOKUP'!$A:$J,7,1))),"Not Applicable")</f>
        <v>MAR, FY25</v>
      </c>
      <c r="N3750" s="8" t="str">
        <f>IFERROR(IF(I3750="Booked",VLOOKUP(K3750,'FIN CAL LOOKUP'!$A:$J,10,1),IF(I3750="Complete",VLOOKUP(J3750,'FIN CAL LOOKUP'!$A:$J,10,1),VLOOKUP(D3750,'FIN CAL LOOKUP'!$A:$J,10,1))),"Not Applicable")</f>
        <v>Q3, FY25</v>
      </c>
    </row>
    <row r="3751" spans="1:14" x14ac:dyDescent="0.25">
      <c r="A3751" t="s">
        <v>41</v>
      </c>
      <c r="B3751" t="s">
        <v>485</v>
      </c>
      <c r="C3751" t="s">
        <v>475</v>
      </c>
      <c r="D3751" s="3">
        <v>43899</v>
      </c>
      <c r="E3751" t="s">
        <v>903</v>
      </c>
      <c r="F3751" t="s">
        <v>904</v>
      </c>
      <c r="G3751" t="s">
        <v>905</v>
      </c>
      <c r="H3751" t="s">
        <v>1368</v>
      </c>
      <c r="I3751" t="s">
        <v>17</v>
      </c>
      <c r="J3751" s="3">
        <v>45413</v>
      </c>
      <c r="K3751" s="3">
        <v>45373</v>
      </c>
      <c r="M3751" s="8" t="str">
        <f>IFERROR(IF(I3751="Booked",VLOOKUP(K3751,'FIN CAL LOOKUP'!$A:$J,7,1),IF(I3751="Complete",VLOOKUP(J3751,'FIN CAL LOOKUP'!$A:$J,7,1),VLOOKUP(D3751,'FIN CAL LOOKUP'!$A:$J,7,1))),"Not Applicable")</f>
        <v>MAY, FY24</v>
      </c>
      <c r="N3751" s="8" t="str">
        <f>IFERROR(IF(I3751="Booked",VLOOKUP(K3751,'FIN CAL LOOKUP'!$A:$J,10,1),IF(I3751="Complete",VLOOKUP(J3751,'FIN CAL LOOKUP'!$A:$J,10,1),VLOOKUP(D3751,'FIN CAL LOOKUP'!$A:$J,10,1))),"Not Applicable")</f>
        <v>Q4, FY24</v>
      </c>
    </row>
    <row r="3752" spans="1:14" x14ac:dyDescent="0.25">
      <c r="A3752" t="s">
        <v>41</v>
      </c>
      <c r="B3752" t="s">
        <v>485</v>
      </c>
      <c r="C3752" t="s">
        <v>475</v>
      </c>
      <c r="D3752" s="3">
        <v>43899</v>
      </c>
      <c r="E3752" t="s">
        <v>903</v>
      </c>
      <c r="F3752" t="s">
        <v>904</v>
      </c>
      <c r="G3752" t="s">
        <v>905</v>
      </c>
      <c r="H3752" t="s">
        <v>1368</v>
      </c>
      <c r="I3752" t="s">
        <v>17</v>
      </c>
      <c r="J3752" s="3">
        <v>45735</v>
      </c>
      <c r="K3752" s="3">
        <v>45734</v>
      </c>
      <c r="M3752" s="8" t="str">
        <f>IFERROR(IF(I3752="Booked",VLOOKUP(K3752,'FIN CAL LOOKUP'!$A:$J,7,1),IF(I3752="Complete",VLOOKUP(J3752,'FIN CAL LOOKUP'!$A:$J,7,1),VLOOKUP(D3752,'FIN CAL LOOKUP'!$A:$J,7,1))),"Not Applicable")</f>
        <v>MAR, FY25</v>
      </c>
      <c r="N3752" s="8" t="str">
        <f>IFERROR(IF(I3752="Booked",VLOOKUP(K3752,'FIN CAL LOOKUP'!$A:$J,10,1),IF(I3752="Complete",VLOOKUP(J3752,'FIN CAL LOOKUP'!$A:$J,10,1),VLOOKUP(D3752,'FIN CAL LOOKUP'!$A:$J,10,1))),"Not Applicable")</f>
        <v>Q3, FY25</v>
      </c>
    </row>
    <row r="3753" spans="1:14" x14ac:dyDescent="0.25">
      <c r="A3753" t="s">
        <v>41</v>
      </c>
      <c r="B3753" t="s">
        <v>485</v>
      </c>
      <c r="C3753" t="s">
        <v>475</v>
      </c>
      <c r="D3753" s="3">
        <v>43899</v>
      </c>
      <c r="E3753" t="s">
        <v>903</v>
      </c>
      <c r="F3753" t="s">
        <v>904</v>
      </c>
      <c r="G3753" t="s">
        <v>905</v>
      </c>
      <c r="H3753" t="s">
        <v>1369</v>
      </c>
      <c r="I3753" t="s">
        <v>17</v>
      </c>
      <c r="J3753" s="3">
        <v>45413</v>
      </c>
      <c r="K3753" s="3">
        <v>45373</v>
      </c>
      <c r="M3753" s="8" t="str">
        <f>IFERROR(IF(I3753="Booked",VLOOKUP(K3753,'FIN CAL LOOKUP'!$A:$J,7,1),IF(I3753="Complete",VLOOKUP(J3753,'FIN CAL LOOKUP'!$A:$J,7,1),VLOOKUP(D3753,'FIN CAL LOOKUP'!$A:$J,7,1))),"Not Applicable")</f>
        <v>MAY, FY24</v>
      </c>
      <c r="N3753" s="8" t="str">
        <f>IFERROR(IF(I3753="Booked",VLOOKUP(K3753,'FIN CAL LOOKUP'!$A:$J,10,1),IF(I3753="Complete",VLOOKUP(J3753,'FIN CAL LOOKUP'!$A:$J,10,1),VLOOKUP(D3753,'FIN CAL LOOKUP'!$A:$J,10,1))),"Not Applicable")</f>
        <v>Q4, FY24</v>
      </c>
    </row>
    <row r="3754" spans="1:14" x14ac:dyDescent="0.25">
      <c r="A3754" t="s">
        <v>41</v>
      </c>
      <c r="B3754" t="s">
        <v>485</v>
      </c>
      <c r="C3754" t="s">
        <v>475</v>
      </c>
      <c r="D3754" s="3">
        <v>43899</v>
      </c>
      <c r="E3754" t="s">
        <v>903</v>
      </c>
      <c r="F3754" t="s">
        <v>904</v>
      </c>
      <c r="G3754" t="s">
        <v>905</v>
      </c>
      <c r="H3754" t="s">
        <v>1369</v>
      </c>
      <c r="I3754" t="s">
        <v>17</v>
      </c>
      <c r="J3754" s="3">
        <v>45735</v>
      </c>
      <c r="K3754" s="3">
        <v>45734</v>
      </c>
      <c r="M3754" s="8" t="str">
        <f>IFERROR(IF(I3754="Booked",VLOOKUP(K3754,'FIN CAL LOOKUP'!$A:$J,7,1),IF(I3754="Complete",VLOOKUP(J3754,'FIN CAL LOOKUP'!$A:$J,7,1),VLOOKUP(D3754,'FIN CAL LOOKUP'!$A:$J,7,1))),"Not Applicable")</f>
        <v>MAR, FY25</v>
      </c>
      <c r="N3754" s="8" t="str">
        <f>IFERROR(IF(I3754="Booked",VLOOKUP(K3754,'FIN CAL LOOKUP'!$A:$J,10,1),IF(I3754="Complete",VLOOKUP(J3754,'FIN CAL LOOKUP'!$A:$J,10,1),VLOOKUP(D3754,'FIN CAL LOOKUP'!$A:$J,10,1))),"Not Applicable")</f>
        <v>Q3, FY25</v>
      </c>
    </row>
    <row r="3755" spans="1:14" x14ac:dyDescent="0.25">
      <c r="A3755" t="s">
        <v>41</v>
      </c>
      <c r="B3755" t="s">
        <v>485</v>
      </c>
      <c r="C3755" t="s">
        <v>475</v>
      </c>
      <c r="D3755" s="3">
        <v>43899</v>
      </c>
      <c r="E3755" t="s">
        <v>903</v>
      </c>
      <c r="F3755" t="s">
        <v>904</v>
      </c>
      <c r="G3755" t="s">
        <v>905</v>
      </c>
      <c r="H3755" t="s">
        <v>1370</v>
      </c>
      <c r="I3755" t="s">
        <v>17</v>
      </c>
      <c r="J3755" s="3">
        <v>45420</v>
      </c>
      <c r="K3755" s="3">
        <v>45373</v>
      </c>
      <c r="M3755" s="8" t="str">
        <f>IFERROR(IF(I3755="Booked",VLOOKUP(K3755,'FIN CAL LOOKUP'!$A:$J,7,1),IF(I3755="Complete",VLOOKUP(J3755,'FIN CAL LOOKUP'!$A:$J,7,1),VLOOKUP(D3755,'FIN CAL LOOKUP'!$A:$J,7,1))),"Not Applicable")</f>
        <v>MAY, FY24</v>
      </c>
      <c r="N3755" s="8" t="str">
        <f>IFERROR(IF(I3755="Booked",VLOOKUP(K3755,'FIN CAL LOOKUP'!$A:$J,10,1),IF(I3755="Complete",VLOOKUP(J3755,'FIN CAL LOOKUP'!$A:$J,10,1),VLOOKUP(D3755,'FIN CAL LOOKUP'!$A:$J,10,1))),"Not Applicable")</f>
        <v>Q4, FY24</v>
      </c>
    </row>
    <row r="3756" spans="1:14" x14ac:dyDescent="0.25">
      <c r="A3756" t="s">
        <v>41</v>
      </c>
      <c r="B3756" t="s">
        <v>485</v>
      </c>
      <c r="C3756" t="s">
        <v>475</v>
      </c>
      <c r="D3756" s="3">
        <v>43899</v>
      </c>
      <c r="E3756" t="s">
        <v>903</v>
      </c>
      <c r="F3756" t="s">
        <v>904</v>
      </c>
      <c r="G3756" t="s">
        <v>905</v>
      </c>
      <c r="H3756" t="s">
        <v>1370</v>
      </c>
      <c r="I3756" t="s">
        <v>17</v>
      </c>
      <c r="J3756" s="3">
        <v>45742</v>
      </c>
      <c r="K3756" s="3">
        <v>45742</v>
      </c>
      <c r="M3756" s="8" t="str">
        <f>IFERROR(IF(I3756="Booked",VLOOKUP(K3756,'FIN CAL LOOKUP'!$A:$J,7,1),IF(I3756="Complete",VLOOKUP(J3756,'FIN CAL LOOKUP'!$A:$J,7,1),VLOOKUP(D3756,'FIN CAL LOOKUP'!$A:$J,7,1))),"Not Applicable")</f>
        <v>MAR, FY25</v>
      </c>
      <c r="N3756" s="8" t="str">
        <f>IFERROR(IF(I3756="Booked",VLOOKUP(K3756,'FIN CAL LOOKUP'!$A:$J,10,1),IF(I3756="Complete",VLOOKUP(J3756,'FIN CAL LOOKUP'!$A:$J,10,1),VLOOKUP(D3756,'FIN CAL LOOKUP'!$A:$J,10,1))),"Not Applicable")</f>
        <v>Q3, FY25</v>
      </c>
    </row>
    <row r="3757" spans="1:14" x14ac:dyDescent="0.25">
      <c r="A3757" t="s">
        <v>41</v>
      </c>
      <c r="B3757" t="s">
        <v>485</v>
      </c>
      <c r="C3757" t="s">
        <v>475</v>
      </c>
      <c r="D3757" s="3">
        <v>43899</v>
      </c>
      <c r="E3757" t="s">
        <v>903</v>
      </c>
      <c r="F3757" t="s">
        <v>904</v>
      </c>
      <c r="G3757" t="s">
        <v>905</v>
      </c>
      <c r="H3757" t="s">
        <v>8</v>
      </c>
      <c r="I3757" t="s">
        <v>17</v>
      </c>
      <c r="J3757" s="3">
        <v>45413</v>
      </c>
      <c r="K3757" s="3">
        <v>45373</v>
      </c>
      <c r="M3757" s="8" t="str">
        <f>IFERROR(IF(I3757="Booked",VLOOKUP(K3757,'FIN CAL LOOKUP'!$A:$J,7,1),IF(I3757="Complete",VLOOKUP(J3757,'FIN CAL LOOKUP'!$A:$J,7,1),VLOOKUP(D3757,'FIN CAL LOOKUP'!$A:$J,7,1))),"Not Applicable")</f>
        <v>MAY, FY24</v>
      </c>
      <c r="N3757" s="8" t="str">
        <f>IFERROR(IF(I3757="Booked",VLOOKUP(K3757,'FIN CAL LOOKUP'!$A:$J,10,1),IF(I3757="Complete",VLOOKUP(J3757,'FIN CAL LOOKUP'!$A:$J,10,1),VLOOKUP(D3757,'FIN CAL LOOKUP'!$A:$J,10,1))),"Not Applicable")</f>
        <v>Q4, FY24</v>
      </c>
    </row>
    <row r="3758" spans="1:14" x14ac:dyDescent="0.25">
      <c r="A3758" t="s">
        <v>41</v>
      </c>
      <c r="B3758" t="s">
        <v>485</v>
      </c>
      <c r="C3758" t="s">
        <v>475</v>
      </c>
      <c r="D3758" s="3">
        <v>43899</v>
      </c>
      <c r="E3758" t="s">
        <v>903</v>
      </c>
      <c r="F3758" t="s">
        <v>904</v>
      </c>
      <c r="G3758" t="s">
        <v>905</v>
      </c>
      <c r="H3758" t="s">
        <v>9</v>
      </c>
      <c r="I3758" t="s">
        <v>17</v>
      </c>
      <c r="J3758" s="3">
        <v>45420</v>
      </c>
      <c r="K3758" s="3">
        <v>45373</v>
      </c>
      <c r="M3758" s="8" t="str">
        <f>IFERROR(IF(I3758="Booked",VLOOKUP(K3758,'FIN CAL LOOKUP'!$A:$J,7,1),IF(I3758="Complete",VLOOKUP(J3758,'FIN CAL LOOKUP'!$A:$J,7,1),VLOOKUP(D3758,'FIN CAL LOOKUP'!$A:$J,7,1))),"Not Applicable")</f>
        <v>MAY, FY24</v>
      </c>
      <c r="N3758" s="8" t="str">
        <f>IFERROR(IF(I3758="Booked",VLOOKUP(K3758,'FIN CAL LOOKUP'!$A:$J,10,1),IF(I3758="Complete",VLOOKUP(J3758,'FIN CAL LOOKUP'!$A:$J,10,1),VLOOKUP(D3758,'FIN CAL LOOKUP'!$A:$J,10,1))),"Not Applicable")</f>
        <v>Q4, FY24</v>
      </c>
    </row>
    <row r="3759" spans="1:14" x14ac:dyDescent="0.25">
      <c r="A3759" t="s">
        <v>41</v>
      </c>
      <c r="B3759" t="s">
        <v>485</v>
      </c>
      <c r="C3759" t="s">
        <v>475</v>
      </c>
      <c r="D3759" s="3">
        <v>43899</v>
      </c>
      <c r="E3759" t="s">
        <v>903</v>
      </c>
      <c r="F3759" t="s">
        <v>904</v>
      </c>
      <c r="G3759" t="s">
        <v>905</v>
      </c>
      <c r="H3759" t="s">
        <v>10</v>
      </c>
      <c r="I3759" t="s">
        <v>17</v>
      </c>
      <c r="J3759" s="3">
        <v>45405</v>
      </c>
      <c r="K3759" s="3">
        <v>45373</v>
      </c>
      <c r="M3759" s="8" t="str">
        <f>IFERROR(IF(I3759="Booked",VLOOKUP(K3759,'FIN CAL LOOKUP'!$A:$J,7,1),IF(I3759="Complete",VLOOKUP(J3759,'FIN CAL LOOKUP'!$A:$J,7,1),VLOOKUP(D3759,'FIN CAL LOOKUP'!$A:$J,7,1))),"Not Applicable")</f>
        <v>MAY, FY24</v>
      </c>
      <c r="N3759" s="8" t="str">
        <f>IFERROR(IF(I3759="Booked",VLOOKUP(K3759,'FIN CAL LOOKUP'!$A:$J,10,1),IF(I3759="Complete",VLOOKUP(J3759,'FIN CAL LOOKUP'!$A:$J,10,1),VLOOKUP(D3759,'FIN CAL LOOKUP'!$A:$J,10,1))),"Not Applicable")</f>
        <v>Q4, FY24</v>
      </c>
    </row>
    <row r="3760" spans="1:14" x14ac:dyDescent="0.25">
      <c r="A3760" t="s">
        <v>41</v>
      </c>
      <c r="B3760" t="s">
        <v>485</v>
      </c>
      <c r="C3760" t="s">
        <v>475</v>
      </c>
      <c r="D3760" s="3">
        <v>43899</v>
      </c>
      <c r="E3760" t="s">
        <v>903</v>
      </c>
      <c r="F3760" t="s">
        <v>904</v>
      </c>
      <c r="G3760" t="s">
        <v>905</v>
      </c>
      <c r="H3760" t="s">
        <v>11</v>
      </c>
      <c r="I3760" t="s">
        <v>17</v>
      </c>
      <c r="J3760" s="3">
        <v>45420</v>
      </c>
      <c r="K3760" s="3">
        <v>45373</v>
      </c>
      <c r="M3760" s="8" t="str">
        <f>IFERROR(IF(I3760="Booked",VLOOKUP(K3760,'FIN CAL LOOKUP'!$A:$J,7,1),IF(I3760="Complete",VLOOKUP(J3760,'FIN CAL LOOKUP'!$A:$J,7,1),VLOOKUP(D3760,'FIN CAL LOOKUP'!$A:$J,7,1))),"Not Applicable")</f>
        <v>MAY, FY24</v>
      </c>
      <c r="N3760" s="8" t="str">
        <f>IFERROR(IF(I3760="Booked",VLOOKUP(K3760,'FIN CAL LOOKUP'!$A:$J,10,1),IF(I3760="Complete",VLOOKUP(J3760,'FIN CAL LOOKUP'!$A:$J,10,1),VLOOKUP(D3760,'FIN CAL LOOKUP'!$A:$J,10,1))),"Not Applicable")</f>
        <v>Q4, FY24</v>
      </c>
    </row>
    <row r="3761" spans="1:14" x14ac:dyDescent="0.25">
      <c r="A3761" t="s">
        <v>41</v>
      </c>
      <c r="B3761" t="s">
        <v>223</v>
      </c>
      <c r="C3761" t="s">
        <v>14</v>
      </c>
      <c r="D3761" s="3">
        <v>43899</v>
      </c>
      <c r="E3761" t="s">
        <v>906</v>
      </c>
      <c r="F3761" t="s">
        <v>907</v>
      </c>
      <c r="G3761" t="s">
        <v>908</v>
      </c>
      <c r="H3761" t="s">
        <v>4</v>
      </c>
      <c r="I3761" t="s">
        <v>17</v>
      </c>
      <c r="J3761" s="3">
        <v>45009</v>
      </c>
      <c r="K3761" s="3">
        <v>44840</v>
      </c>
      <c r="M3761" s="8" t="str">
        <f>IFERROR(IF(I3761="Booked",VLOOKUP(K3761,'FIN CAL LOOKUP'!$A:$J,7,1),IF(I3761="Complete",VLOOKUP(J3761,'FIN CAL LOOKUP'!$A:$J,7,1),VLOOKUP(D3761,'FIN CAL LOOKUP'!$A:$J,7,1))),"Not Applicable")</f>
        <v>MAR, FY23</v>
      </c>
      <c r="N3761" s="8" t="str">
        <f>IFERROR(IF(I3761="Booked",VLOOKUP(K3761,'FIN CAL LOOKUP'!$A:$J,10,1),IF(I3761="Complete",VLOOKUP(J3761,'FIN CAL LOOKUP'!$A:$J,10,1),VLOOKUP(D3761,'FIN CAL LOOKUP'!$A:$J,10,1))),"Not Applicable")</f>
        <v>Q3, FY23</v>
      </c>
    </row>
    <row r="3762" spans="1:14" x14ac:dyDescent="0.25">
      <c r="A3762" t="s">
        <v>41</v>
      </c>
      <c r="B3762" t="s">
        <v>223</v>
      </c>
      <c r="C3762" t="s">
        <v>14</v>
      </c>
      <c r="D3762" s="3">
        <v>43899</v>
      </c>
      <c r="E3762" t="s">
        <v>906</v>
      </c>
      <c r="F3762" t="s">
        <v>907</v>
      </c>
      <c r="G3762" t="s">
        <v>908</v>
      </c>
      <c r="H3762" t="s">
        <v>7</v>
      </c>
      <c r="I3762" t="s">
        <v>17</v>
      </c>
      <c r="J3762" s="3">
        <v>45009</v>
      </c>
      <c r="K3762" s="3">
        <v>44840</v>
      </c>
      <c r="M3762" s="8" t="str">
        <f>IFERROR(IF(I3762="Booked",VLOOKUP(K3762,'FIN CAL LOOKUP'!$A:$J,7,1),IF(I3762="Complete",VLOOKUP(J3762,'FIN CAL LOOKUP'!$A:$J,7,1),VLOOKUP(D3762,'FIN CAL LOOKUP'!$A:$J,7,1))),"Not Applicable")</f>
        <v>MAR, FY23</v>
      </c>
      <c r="N3762" s="8" t="str">
        <f>IFERROR(IF(I3762="Booked",VLOOKUP(K3762,'FIN CAL LOOKUP'!$A:$J,10,1),IF(I3762="Complete",VLOOKUP(J3762,'FIN CAL LOOKUP'!$A:$J,10,1),VLOOKUP(D3762,'FIN CAL LOOKUP'!$A:$J,10,1))),"Not Applicable")</f>
        <v>Q3, FY23</v>
      </c>
    </row>
    <row r="3763" spans="1:14" x14ac:dyDescent="0.25">
      <c r="A3763" t="s">
        <v>41</v>
      </c>
      <c r="B3763" t="s">
        <v>223</v>
      </c>
      <c r="C3763" t="s">
        <v>14</v>
      </c>
      <c r="D3763" s="3">
        <v>43899</v>
      </c>
      <c r="E3763" t="s">
        <v>906</v>
      </c>
      <c r="F3763" t="s">
        <v>907</v>
      </c>
      <c r="G3763" t="s">
        <v>908</v>
      </c>
      <c r="H3763" t="s">
        <v>1366</v>
      </c>
      <c r="I3763" t="s">
        <v>17</v>
      </c>
      <c r="J3763" s="3">
        <v>45385</v>
      </c>
      <c r="K3763" s="3">
        <v>45351</v>
      </c>
      <c r="M3763" s="8" t="str">
        <f>IFERROR(IF(I3763="Booked",VLOOKUP(K3763,'FIN CAL LOOKUP'!$A:$J,7,1),IF(I3763="Complete",VLOOKUP(J3763,'FIN CAL LOOKUP'!$A:$J,7,1),VLOOKUP(D3763,'FIN CAL LOOKUP'!$A:$J,7,1))),"Not Applicable")</f>
        <v>APR, FY24</v>
      </c>
      <c r="N3763" s="8" t="str">
        <f>IFERROR(IF(I3763="Booked",VLOOKUP(K3763,'FIN CAL LOOKUP'!$A:$J,10,1),IF(I3763="Complete",VLOOKUP(J3763,'FIN CAL LOOKUP'!$A:$J,10,1),VLOOKUP(D3763,'FIN CAL LOOKUP'!$A:$J,10,1))),"Not Applicable")</f>
        <v>Q4, FY24</v>
      </c>
    </row>
    <row r="3764" spans="1:14" x14ac:dyDescent="0.25">
      <c r="A3764" t="s">
        <v>41</v>
      </c>
      <c r="B3764" t="s">
        <v>223</v>
      </c>
      <c r="C3764" t="s">
        <v>14</v>
      </c>
      <c r="D3764" s="3">
        <v>43899</v>
      </c>
      <c r="E3764" t="s">
        <v>906</v>
      </c>
      <c r="F3764" t="s">
        <v>907</v>
      </c>
      <c r="G3764" t="s">
        <v>908</v>
      </c>
      <c r="H3764" t="s">
        <v>1367</v>
      </c>
      <c r="I3764" t="s">
        <v>17</v>
      </c>
      <c r="J3764" s="3">
        <v>45385</v>
      </c>
      <c r="K3764" s="3">
        <v>45351</v>
      </c>
      <c r="M3764" s="8" t="str">
        <f>IFERROR(IF(I3764="Booked",VLOOKUP(K3764,'FIN CAL LOOKUP'!$A:$J,7,1),IF(I3764="Complete",VLOOKUP(J3764,'FIN CAL LOOKUP'!$A:$J,7,1),VLOOKUP(D3764,'FIN CAL LOOKUP'!$A:$J,7,1))),"Not Applicable")</f>
        <v>APR, FY24</v>
      </c>
      <c r="N3764" s="8" t="str">
        <f>IFERROR(IF(I3764="Booked",VLOOKUP(K3764,'FIN CAL LOOKUP'!$A:$J,10,1),IF(I3764="Complete",VLOOKUP(J3764,'FIN CAL LOOKUP'!$A:$J,10,1),VLOOKUP(D3764,'FIN CAL LOOKUP'!$A:$J,10,1))),"Not Applicable")</f>
        <v>Q4, FY24</v>
      </c>
    </row>
    <row r="3765" spans="1:14" x14ac:dyDescent="0.25">
      <c r="A3765" t="s">
        <v>41</v>
      </c>
      <c r="B3765" t="s">
        <v>223</v>
      </c>
      <c r="C3765" t="s">
        <v>14</v>
      </c>
      <c r="D3765" s="3">
        <v>43899</v>
      </c>
      <c r="E3765" t="s">
        <v>906</v>
      </c>
      <c r="F3765" t="s">
        <v>907</v>
      </c>
      <c r="G3765" t="s">
        <v>908</v>
      </c>
      <c r="H3765" t="s">
        <v>1368</v>
      </c>
      <c r="I3765" t="s">
        <v>17</v>
      </c>
      <c r="J3765" s="3">
        <v>45385</v>
      </c>
      <c r="K3765" s="3">
        <v>45351</v>
      </c>
      <c r="M3765" s="8" t="str">
        <f>IFERROR(IF(I3765="Booked",VLOOKUP(K3765,'FIN CAL LOOKUP'!$A:$J,7,1),IF(I3765="Complete",VLOOKUP(J3765,'FIN CAL LOOKUP'!$A:$J,7,1),VLOOKUP(D3765,'FIN CAL LOOKUP'!$A:$J,7,1))),"Not Applicable")</f>
        <v>APR, FY24</v>
      </c>
      <c r="N3765" s="8" t="str">
        <f>IFERROR(IF(I3765="Booked",VLOOKUP(K3765,'FIN CAL LOOKUP'!$A:$J,10,1),IF(I3765="Complete",VLOOKUP(J3765,'FIN CAL LOOKUP'!$A:$J,10,1),VLOOKUP(D3765,'FIN CAL LOOKUP'!$A:$J,10,1))),"Not Applicable")</f>
        <v>Q4, FY24</v>
      </c>
    </row>
    <row r="3766" spans="1:14" x14ac:dyDescent="0.25">
      <c r="A3766" t="s">
        <v>41</v>
      </c>
      <c r="B3766" t="s">
        <v>223</v>
      </c>
      <c r="C3766" t="s">
        <v>14</v>
      </c>
      <c r="D3766" s="3">
        <v>43899</v>
      </c>
      <c r="E3766" t="s">
        <v>906</v>
      </c>
      <c r="F3766" t="s">
        <v>907</v>
      </c>
      <c r="G3766" t="s">
        <v>908</v>
      </c>
      <c r="H3766" t="s">
        <v>1369</v>
      </c>
      <c r="I3766" t="s">
        <v>17</v>
      </c>
      <c r="J3766" s="3">
        <v>45385</v>
      </c>
      <c r="K3766" s="3">
        <v>45351</v>
      </c>
      <c r="M3766" s="8" t="str">
        <f>IFERROR(IF(I3766="Booked",VLOOKUP(K3766,'FIN CAL LOOKUP'!$A:$J,7,1),IF(I3766="Complete",VLOOKUP(J3766,'FIN CAL LOOKUP'!$A:$J,7,1),VLOOKUP(D3766,'FIN CAL LOOKUP'!$A:$J,7,1))),"Not Applicable")</f>
        <v>APR, FY24</v>
      </c>
      <c r="N3766" s="8" t="str">
        <f>IFERROR(IF(I3766="Booked",VLOOKUP(K3766,'FIN CAL LOOKUP'!$A:$J,10,1),IF(I3766="Complete",VLOOKUP(J3766,'FIN CAL LOOKUP'!$A:$J,10,1),VLOOKUP(D3766,'FIN CAL LOOKUP'!$A:$J,10,1))),"Not Applicable")</f>
        <v>Q4, FY24</v>
      </c>
    </row>
    <row r="3767" spans="1:14" x14ac:dyDescent="0.25">
      <c r="A3767" t="s">
        <v>41</v>
      </c>
      <c r="B3767" t="s">
        <v>223</v>
      </c>
      <c r="C3767" t="s">
        <v>14</v>
      </c>
      <c r="D3767" s="3">
        <v>43899</v>
      </c>
      <c r="E3767" t="s">
        <v>906</v>
      </c>
      <c r="F3767" t="s">
        <v>907</v>
      </c>
      <c r="G3767" t="s">
        <v>908</v>
      </c>
      <c r="H3767" t="s">
        <v>1370</v>
      </c>
      <c r="I3767" t="s">
        <v>17</v>
      </c>
      <c r="J3767" s="3">
        <v>45385</v>
      </c>
      <c r="K3767" s="3">
        <v>45351</v>
      </c>
      <c r="M3767" s="8" t="str">
        <f>IFERROR(IF(I3767="Booked",VLOOKUP(K3767,'FIN CAL LOOKUP'!$A:$J,7,1),IF(I3767="Complete",VLOOKUP(J3767,'FIN CAL LOOKUP'!$A:$J,7,1),VLOOKUP(D3767,'FIN CAL LOOKUP'!$A:$J,7,1))),"Not Applicable")</f>
        <v>APR, FY24</v>
      </c>
      <c r="N3767" s="8" t="str">
        <f>IFERROR(IF(I3767="Booked",VLOOKUP(K3767,'FIN CAL LOOKUP'!$A:$J,10,1),IF(I3767="Complete",VLOOKUP(J3767,'FIN CAL LOOKUP'!$A:$J,10,1),VLOOKUP(D3767,'FIN CAL LOOKUP'!$A:$J,10,1))),"Not Applicable")</f>
        <v>Q4, FY24</v>
      </c>
    </row>
    <row r="3768" spans="1:14" x14ac:dyDescent="0.25">
      <c r="A3768" t="s">
        <v>41</v>
      </c>
      <c r="B3768" t="s">
        <v>223</v>
      </c>
      <c r="C3768" t="s">
        <v>14</v>
      </c>
      <c r="D3768" s="3">
        <v>43899</v>
      </c>
      <c r="E3768" t="s">
        <v>906</v>
      </c>
      <c r="F3768" t="s">
        <v>907</v>
      </c>
      <c r="G3768" t="s">
        <v>908</v>
      </c>
      <c r="H3768" t="s">
        <v>8</v>
      </c>
      <c r="I3768" t="s">
        <v>17</v>
      </c>
      <c r="J3768" s="3">
        <v>45009</v>
      </c>
      <c r="K3768" s="3">
        <v>44958</v>
      </c>
      <c r="M3768" s="8" t="str">
        <f>IFERROR(IF(I3768="Booked",VLOOKUP(K3768,'FIN CAL LOOKUP'!$A:$J,7,1),IF(I3768="Complete",VLOOKUP(J3768,'FIN CAL LOOKUP'!$A:$J,7,1),VLOOKUP(D3768,'FIN CAL LOOKUP'!$A:$J,7,1))),"Not Applicable")</f>
        <v>MAR, FY23</v>
      </c>
      <c r="N3768" s="8" t="str">
        <f>IFERROR(IF(I3768="Booked",VLOOKUP(K3768,'FIN CAL LOOKUP'!$A:$J,10,1),IF(I3768="Complete",VLOOKUP(J3768,'FIN CAL LOOKUP'!$A:$J,10,1),VLOOKUP(D3768,'FIN CAL LOOKUP'!$A:$J,10,1))),"Not Applicable")</f>
        <v>Q3, FY23</v>
      </c>
    </row>
    <row r="3769" spans="1:14" x14ac:dyDescent="0.25">
      <c r="A3769" t="s">
        <v>41</v>
      </c>
      <c r="B3769" t="s">
        <v>223</v>
      </c>
      <c r="C3769" t="s">
        <v>14</v>
      </c>
      <c r="D3769" s="3">
        <v>43899</v>
      </c>
      <c r="E3769" t="s">
        <v>906</v>
      </c>
      <c r="F3769" t="s">
        <v>907</v>
      </c>
      <c r="G3769" t="s">
        <v>908</v>
      </c>
      <c r="H3769" t="s">
        <v>9</v>
      </c>
      <c r="I3769" t="s">
        <v>17</v>
      </c>
      <c r="J3769" s="3">
        <v>45009</v>
      </c>
      <c r="K3769" s="3">
        <v>44958</v>
      </c>
      <c r="M3769" s="8" t="str">
        <f>IFERROR(IF(I3769="Booked",VLOOKUP(K3769,'FIN CAL LOOKUP'!$A:$J,7,1),IF(I3769="Complete",VLOOKUP(J3769,'FIN CAL LOOKUP'!$A:$J,7,1),VLOOKUP(D3769,'FIN CAL LOOKUP'!$A:$J,7,1))),"Not Applicable")</f>
        <v>MAR, FY23</v>
      </c>
      <c r="N3769" s="8" t="str">
        <f>IFERROR(IF(I3769="Booked",VLOOKUP(K3769,'FIN CAL LOOKUP'!$A:$J,10,1),IF(I3769="Complete",VLOOKUP(J3769,'FIN CAL LOOKUP'!$A:$J,10,1),VLOOKUP(D3769,'FIN CAL LOOKUP'!$A:$J,10,1))),"Not Applicable")</f>
        <v>Q3, FY23</v>
      </c>
    </row>
    <row r="3770" spans="1:14" x14ac:dyDescent="0.25">
      <c r="A3770" t="s">
        <v>41</v>
      </c>
      <c r="B3770" t="s">
        <v>223</v>
      </c>
      <c r="C3770" t="s">
        <v>14</v>
      </c>
      <c r="D3770" s="3">
        <v>43899</v>
      </c>
      <c r="E3770" t="s">
        <v>906</v>
      </c>
      <c r="F3770" t="s">
        <v>907</v>
      </c>
      <c r="G3770" t="s">
        <v>908</v>
      </c>
      <c r="H3770" t="s">
        <v>10</v>
      </c>
      <c r="I3770" t="s">
        <v>17</v>
      </c>
      <c r="J3770" s="3">
        <v>45006</v>
      </c>
      <c r="K3770" s="3">
        <v>44958</v>
      </c>
      <c r="M3770" s="8" t="str">
        <f>IFERROR(IF(I3770="Booked",VLOOKUP(K3770,'FIN CAL LOOKUP'!$A:$J,7,1),IF(I3770="Complete",VLOOKUP(J3770,'FIN CAL LOOKUP'!$A:$J,7,1),VLOOKUP(D3770,'FIN CAL LOOKUP'!$A:$J,7,1))),"Not Applicable")</f>
        <v>MAR, FY23</v>
      </c>
      <c r="N3770" s="8" t="str">
        <f>IFERROR(IF(I3770="Booked",VLOOKUP(K3770,'FIN CAL LOOKUP'!$A:$J,10,1),IF(I3770="Complete",VLOOKUP(J3770,'FIN CAL LOOKUP'!$A:$J,10,1),VLOOKUP(D3770,'FIN CAL LOOKUP'!$A:$J,10,1))),"Not Applicable")</f>
        <v>Q3, FY23</v>
      </c>
    </row>
    <row r="3771" spans="1:14" x14ac:dyDescent="0.25">
      <c r="A3771" t="s">
        <v>41</v>
      </c>
      <c r="B3771" t="s">
        <v>223</v>
      </c>
      <c r="C3771" t="s">
        <v>14</v>
      </c>
      <c r="D3771" s="3">
        <v>43899</v>
      </c>
      <c r="E3771" t="s">
        <v>906</v>
      </c>
      <c r="F3771" t="s">
        <v>907</v>
      </c>
      <c r="G3771" t="s">
        <v>908</v>
      </c>
      <c r="H3771" t="s">
        <v>11</v>
      </c>
      <c r="I3771" t="s">
        <v>17</v>
      </c>
      <c r="J3771" s="3">
        <v>45006</v>
      </c>
      <c r="K3771" s="3">
        <v>44958</v>
      </c>
      <c r="M3771" s="8" t="str">
        <f>IFERROR(IF(I3771="Booked",VLOOKUP(K3771,'FIN CAL LOOKUP'!$A:$J,7,1),IF(I3771="Complete",VLOOKUP(J3771,'FIN CAL LOOKUP'!$A:$J,7,1),VLOOKUP(D3771,'FIN CAL LOOKUP'!$A:$J,7,1))),"Not Applicable")</f>
        <v>MAR, FY23</v>
      </c>
      <c r="N3771" s="8" t="str">
        <f>IFERROR(IF(I3771="Booked",VLOOKUP(K3771,'FIN CAL LOOKUP'!$A:$J,10,1),IF(I3771="Complete",VLOOKUP(J3771,'FIN CAL LOOKUP'!$A:$J,10,1),VLOOKUP(D3771,'FIN CAL LOOKUP'!$A:$J,10,1))),"Not Applicable")</f>
        <v>Q3, FY23</v>
      </c>
    </row>
    <row r="3772" spans="1:14" x14ac:dyDescent="0.25">
      <c r="A3772" t="s">
        <v>41</v>
      </c>
      <c r="B3772" t="s">
        <v>223</v>
      </c>
      <c r="C3772" t="s">
        <v>14</v>
      </c>
      <c r="D3772" s="3">
        <v>43899</v>
      </c>
      <c r="E3772" t="s">
        <v>934</v>
      </c>
      <c r="F3772" t="s">
        <v>935</v>
      </c>
      <c r="G3772" t="s">
        <v>1589</v>
      </c>
      <c r="H3772" t="s">
        <v>4</v>
      </c>
      <c r="I3772" t="s">
        <v>17</v>
      </c>
      <c r="J3772" s="3">
        <v>45090</v>
      </c>
      <c r="K3772" s="3">
        <v>44840</v>
      </c>
      <c r="M3772" s="8" t="str">
        <f>IFERROR(IF(I3772="Booked",VLOOKUP(K3772,'FIN CAL LOOKUP'!$A:$J,7,1),IF(I3772="Complete",VLOOKUP(J3772,'FIN CAL LOOKUP'!$A:$J,7,1),VLOOKUP(D3772,'FIN CAL LOOKUP'!$A:$J,7,1))),"Not Applicable")</f>
        <v>JUN, FY23</v>
      </c>
      <c r="N3772" s="8" t="str">
        <f>IFERROR(IF(I3772="Booked",VLOOKUP(K3772,'FIN CAL LOOKUP'!$A:$J,10,1),IF(I3772="Complete",VLOOKUP(J3772,'FIN CAL LOOKUP'!$A:$J,10,1),VLOOKUP(D3772,'FIN CAL LOOKUP'!$A:$J,10,1))),"Not Applicable")</f>
        <v>Q4, FY23</v>
      </c>
    </row>
    <row r="3773" spans="1:14" x14ac:dyDescent="0.25">
      <c r="A3773" t="s">
        <v>41</v>
      </c>
      <c r="B3773" t="s">
        <v>223</v>
      </c>
      <c r="C3773" t="s">
        <v>14</v>
      </c>
      <c r="D3773" s="3">
        <v>43899</v>
      </c>
      <c r="E3773" t="s">
        <v>934</v>
      </c>
      <c r="F3773" t="s">
        <v>935</v>
      </c>
      <c r="G3773" t="s">
        <v>1589</v>
      </c>
      <c r="H3773" t="s">
        <v>7</v>
      </c>
      <c r="I3773" t="s">
        <v>17</v>
      </c>
      <c r="J3773" s="3">
        <v>45090</v>
      </c>
      <c r="K3773" s="3">
        <v>44840</v>
      </c>
      <c r="M3773" s="8" t="str">
        <f>IFERROR(IF(I3773="Booked",VLOOKUP(K3773,'FIN CAL LOOKUP'!$A:$J,7,1),IF(I3773="Complete",VLOOKUP(J3773,'FIN CAL LOOKUP'!$A:$J,7,1),VLOOKUP(D3773,'FIN CAL LOOKUP'!$A:$J,7,1))),"Not Applicable")</f>
        <v>JUN, FY23</v>
      </c>
      <c r="N3773" s="8" t="str">
        <f>IFERROR(IF(I3773="Booked",VLOOKUP(K3773,'FIN CAL LOOKUP'!$A:$J,10,1),IF(I3773="Complete",VLOOKUP(J3773,'FIN CAL LOOKUP'!$A:$J,10,1),VLOOKUP(D3773,'FIN CAL LOOKUP'!$A:$J,10,1))),"Not Applicable")</f>
        <v>Q4, FY23</v>
      </c>
    </row>
    <row r="3774" spans="1:14" x14ac:dyDescent="0.25">
      <c r="A3774" t="s">
        <v>41</v>
      </c>
      <c r="B3774" t="s">
        <v>223</v>
      </c>
      <c r="C3774" t="s">
        <v>14</v>
      </c>
      <c r="D3774" s="3">
        <v>43899</v>
      </c>
      <c r="E3774" t="s">
        <v>934</v>
      </c>
      <c r="F3774" t="s">
        <v>935</v>
      </c>
      <c r="G3774" t="s">
        <v>1589</v>
      </c>
      <c r="H3774" t="s">
        <v>1366</v>
      </c>
      <c r="I3774" t="s">
        <v>17</v>
      </c>
      <c r="J3774" s="3">
        <v>45387</v>
      </c>
      <c r="K3774" s="3">
        <v>45373</v>
      </c>
      <c r="M3774" s="8" t="str">
        <f>IFERROR(IF(I3774="Booked",VLOOKUP(K3774,'FIN CAL LOOKUP'!$A:$J,7,1),IF(I3774="Complete",VLOOKUP(J3774,'FIN CAL LOOKUP'!$A:$J,7,1),VLOOKUP(D3774,'FIN CAL LOOKUP'!$A:$J,7,1))),"Not Applicable")</f>
        <v>APR, FY24</v>
      </c>
      <c r="N3774" s="8" t="str">
        <f>IFERROR(IF(I3774="Booked",VLOOKUP(K3774,'FIN CAL LOOKUP'!$A:$J,10,1),IF(I3774="Complete",VLOOKUP(J3774,'FIN CAL LOOKUP'!$A:$J,10,1),VLOOKUP(D3774,'FIN CAL LOOKUP'!$A:$J,10,1))),"Not Applicable")</f>
        <v>Q4, FY24</v>
      </c>
    </row>
    <row r="3775" spans="1:14" x14ac:dyDescent="0.25">
      <c r="A3775" t="s">
        <v>41</v>
      </c>
      <c r="B3775" t="s">
        <v>223</v>
      </c>
      <c r="C3775" t="s">
        <v>14</v>
      </c>
      <c r="D3775" s="3">
        <v>43899</v>
      </c>
      <c r="E3775" t="s">
        <v>934</v>
      </c>
      <c r="F3775" t="s">
        <v>935</v>
      </c>
      <c r="G3775" t="s">
        <v>1589</v>
      </c>
      <c r="H3775" t="s">
        <v>1367</v>
      </c>
      <c r="I3775" t="s">
        <v>17</v>
      </c>
      <c r="J3775" s="3">
        <v>45387</v>
      </c>
      <c r="K3775" s="3">
        <v>45373</v>
      </c>
      <c r="M3775" s="8" t="str">
        <f>IFERROR(IF(I3775="Booked",VLOOKUP(K3775,'FIN CAL LOOKUP'!$A:$J,7,1),IF(I3775="Complete",VLOOKUP(J3775,'FIN CAL LOOKUP'!$A:$J,7,1),VLOOKUP(D3775,'FIN CAL LOOKUP'!$A:$J,7,1))),"Not Applicable")</f>
        <v>APR, FY24</v>
      </c>
      <c r="N3775" s="8" t="str">
        <f>IFERROR(IF(I3775="Booked",VLOOKUP(K3775,'FIN CAL LOOKUP'!$A:$J,10,1),IF(I3775="Complete",VLOOKUP(J3775,'FIN CAL LOOKUP'!$A:$J,10,1),VLOOKUP(D3775,'FIN CAL LOOKUP'!$A:$J,10,1))),"Not Applicable")</f>
        <v>Q4, FY24</v>
      </c>
    </row>
    <row r="3776" spans="1:14" x14ac:dyDescent="0.25">
      <c r="A3776" t="s">
        <v>41</v>
      </c>
      <c r="B3776" t="s">
        <v>223</v>
      </c>
      <c r="C3776" t="s">
        <v>14</v>
      </c>
      <c r="D3776" s="3">
        <v>43899</v>
      </c>
      <c r="E3776" t="s">
        <v>934</v>
      </c>
      <c r="F3776" t="s">
        <v>935</v>
      </c>
      <c r="G3776" t="s">
        <v>1589</v>
      </c>
      <c r="H3776" t="s">
        <v>1368</v>
      </c>
      <c r="I3776" t="s">
        <v>17</v>
      </c>
      <c r="J3776" s="3">
        <v>45387</v>
      </c>
      <c r="K3776" s="3">
        <v>45373</v>
      </c>
      <c r="M3776" s="8" t="str">
        <f>IFERROR(IF(I3776="Booked",VLOOKUP(K3776,'FIN CAL LOOKUP'!$A:$J,7,1),IF(I3776="Complete",VLOOKUP(J3776,'FIN CAL LOOKUP'!$A:$J,7,1),VLOOKUP(D3776,'FIN CAL LOOKUP'!$A:$J,7,1))),"Not Applicable")</f>
        <v>APR, FY24</v>
      </c>
      <c r="N3776" s="8" t="str">
        <f>IFERROR(IF(I3776="Booked",VLOOKUP(K3776,'FIN CAL LOOKUP'!$A:$J,10,1),IF(I3776="Complete",VLOOKUP(J3776,'FIN CAL LOOKUP'!$A:$J,10,1),VLOOKUP(D3776,'FIN CAL LOOKUP'!$A:$J,10,1))),"Not Applicable")</f>
        <v>Q4, FY24</v>
      </c>
    </row>
    <row r="3777" spans="1:14" x14ac:dyDescent="0.25">
      <c r="A3777" t="s">
        <v>41</v>
      </c>
      <c r="B3777" t="s">
        <v>223</v>
      </c>
      <c r="C3777" t="s">
        <v>14</v>
      </c>
      <c r="D3777" s="3">
        <v>43899</v>
      </c>
      <c r="E3777" t="s">
        <v>934</v>
      </c>
      <c r="F3777" t="s">
        <v>935</v>
      </c>
      <c r="G3777" t="s">
        <v>1589</v>
      </c>
      <c r="H3777" t="s">
        <v>1369</v>
      </c>
      <c r="I3777" t="s">
        <v>17</v>
      </c>
      <c r="J3777" s="3">
        <v>45387</v>
      </c>
      <c r="K3777" s="3">
        <v>45373</v>
      </c>
      <c r="M3777" s="8" t="str">
        <f>IFERROR(IF(I3777="Booked",VLOOKUP(K3777,'FIN CAL LOOKUP'!$A:$J,7,1),IF(I3777="Complete",VLOOKUP(J3777,'FIN CAL LOOKUP'!$A:$J,7,1),VLOOKUP(D3777,'FIN CAL LOOKUP'!$A:$J,7,1))),"Not Applicable")</f>
        <v>APR, FY24</v>
      </c>
      <c r="N3777" s="8" t="str">
        <f>IFERROR(IF(I3777="Booked",VLOOKUP(K3777,'FIN CAL LOOKUP'!$A:$J,10,1),IF(I3777="Complete",VLOOKUP(J3777,'FIN CAL LOOKUP'!$A:$J,10,1),VLOOKUP(D3777,'FIN CAL LOOKUP'!$A:$J,10,1))),"Not Applicable")</f>
        <v>Q4, FY24</v>
      </c>
    </row>
    <row r="3778" spans="1:14" x14ac:dyDescent="0.25">
      <c r="A3778" t="s">
        <v>41</v>
      </c>
      <c r="B3778" t="s">
        <v>223</v>
      </c>
      <c r="C3778" t="s">
        <v>14</v>
      </c>
      <c r="D3778" s="3">
        <v>43899</v>
      </c>
      <c r="E3778" t="s">
        <v>934</v>
      </c>
      <c r="F3778" t="s">
        <v>935</v>
      </c>
      <c r="G3778" t="s">
        <v>1589</v>
      </c>
      <c r="H3778" t="s">
        <v>1370</v>
      </c>
      <c r="I3778" t="s">
        <v>17</v>
      </c>
      <c r="J3778" s="3">
        <v>45387</v>
      </c>
      <c r="K3778" s="3">
        <v>45373</v>
      </c>
      <c r="M3778" s="8" t="str">
        <f>IFERROR(IF(I3778="Booked",VLOOKUP(K3778,'FIN CAL LOOKUP'!$A:$J,7,1),IF(I3778="Complete",VLOOKUP(J3778,'FIN CAL LOOKUP'!$A:$J,7,1),VLOOKUP(D3778,'FIN CAL LOOKUP'!$A:$J,7,1))),"Not Applicable")</f>
        <v>APR, FY24</v>
      </c>
      <c r="N3778" s="8" t="str">
        <f>IFERROR(IF(I3778="Booked",VLOOKUP(K3778,'FIN CAL LOOKUP'!$A:$J,10,1),IF(I3778="Complete",VLOOKUP(J3778,'FIN CAL LOOKUP'!$A:$J,10,1),VLOOKUP(D3778,'FIN CAL LOOKUP'!$A:$J,10,1))),"Not Applicable")</f>
        <v>Q4, FY24</v>
      </c>
    </row>
    <row r="3779" spans="1:14" x14ac:dyDescent="0.25">
      <c r="A3779" t="s">
        <v>41</v>
      </c>
      <c r="B3779" t="s">
        <v>223</v>
      </c>
      <c r="C3779" t="s">
        <v>14</v>
      </c>
      <c r="D3779" s="3">
        <v>43899</v>
      </c>
      <c r="E3779" t="s">
        <v>934</v>
      </c>
      <c r="F3779" t="s">
        <v>935</v>
      </c>
      <c r="G3779" t="s">
        <v>1589</v>
      </c>
      <c r="H3779" t="s">
        <v>8</v>
      </c>
      <c r="I3779" t="s">
        <v>17</v>
      </c>
      <c r="J3779" s="3">
        <v>45387</v>
      </c>
      <c r="K3779" s="3">
        <v>45373</v>
      </c>
      <c r="M3779" s="8" t="str">
        <f>IFERROR(IF(I3779="Booked",VLOOKUP(K3779,'FIN CAL LOOKUP'!$A:$J,7,1),IF(I3779="Complete",VLOOKUP(J3779,'FIN CAL LOOKUP'!$A:$J,7,1),VLOOKUP(D3779,'FIN CAL LOOKUP'!$A:$J,7,1))),"Not Applicable")</f>
        <v>APR, FY24</v>
      </c>
      <c r="N3779" s="8" t="str">
        <f>IFERROR(IF(I3779="Booked",VLOOKUP(K3779,'FIN CAL LOOKUP'!$A:$J,10,1),IF(I3779="Complete",VLOOKUP(J3779,'FIN CAL LOOKUP'!$A:$J,10,1),VLOOKUP(D3779,'FIN CAL LOOKUP'!$A:$J,10,1))),"Not Applicable")</f>
        <v>Q4, FY24</v>
      </c>
    </row>
    <row r="3780" spans="1:14" x14ac:dyDescent="0.25">
      <c r="A3780" t="s">
        <v>41</v>
      </c>
      <c r="B3780" t="s">
        <v>223</v>
      </c>
      <c r="C3780" t="s">
        <v>14</v>
      </c>
      <c r="D3780" s="3">
        <v>43899</v>
      </c>
      <c r="E3780" t="s">
        <v>934</v>
      </c>
      <c r="F3780" t="s">
        <v>935</v>
      </c>
      <c r="G3780" t="s">
        <v>1589</v>
      </c>
      <c r="H3780" t="s">
        <v>9</v>
      </c>
      <c r="I3780" t="s">
        <v>17</v>
      </c>
      <c r="J3780" s="3">
        <v>45387</v>
      </c>
      <c r="K3780" s="3">
        <v>45373</v>
      </c>
      <c r="M3780" s="8" t="str">
        <f>IFERROR(IF(I3780="Booked",VLOOKUP(K3780,'FIN CAL LOOKUP'!$A:$J,7,1),IF(I3780="Complete",VLOOKUP(J3780,'FIN CAL LOOKUP'!$A:$J,7,1),VLOOKUP(D3780,'FIN CAL LOOKUP'!$A:$J,7,1))),"Not Applicable")</f>
        <v>APR, FY24</v>
      </c>
      <c r="N3780" s="8" t="str">
        <f>IFERROR(IF(I3780="Booked",VLOOKUP(K3780,'FIN CAL LOOKUP'!$A:$J,10,1),IF(I3780="Complete",VLOOKUP(J3780,'FIN CAL LOOKUP'!$A:$J,10,1),VLOOKUP(D3780,'FIN CAL LOOKUP'!$A:$J,10,1))),"Not Applicable")</f>
        <v>Q4, FY24</v>
      </c>
    </row>
    <row r="3781" spans="1:14" x14ac:dyDescent="0.25">
      <c r="A3781" t="s">
        <v>41</v>
      </c>
      <c r="B3781" t="s">
        <v>223</v>
      </c>
      <c r="C3781" t="s">
        <v>14</v>
      </c>
      <c r="D3781" s="3">
        <v>43899</v>
      </c>
      <c r="E3781" t="s">
        <v>934</v>
      </c>
      <c r="F3781" t="s">
        <v>935</v>
      </c>
      <c r="G3781" t="s">
        <v>1589</v>
      </c>
      <c r="H3781" t="s">
        <v>10</v>
      </c>
      <c r="I3781" t="s">
        <v>17</v>
      </c>
      <c r="J3781" s="3">
        <v>45387</v>
      </c>
      <c r="K3781" s="3">
        <v>45373</v>
      </c>
      <c r="M3781" s="8" t="str">
        <f>IFERROR(IF(I3781="Booked",VLOOKUP(K3781,'FIN CAL LOOKUP'!$A:$J,7,1),IF(I3781="Complete",VLOOKUP(J3781,'FIN CAL LOOKUP'!$A:$J,7,1),VLOOKUP(D3781,'FIN CAL LOOKUP'!$A:$J,7,1))),"Not Applicable")</f>
        <v>APR, FY24</v>
      </c>
      <c r="N3781" s="8" t="str">
        <f>IFERROR(IF(I3781="Booked",VLOOKUP(K3781,'FIN CAL LOOKUP'!$A:$J,10,1),IF(I3781="Complete",VLOOKUP(J3781,'FIN CAL LOOKUP'!$A:$J,10,1),VLOOKUP(D3781,'FIN CAL LOOKUP'!$A:$J,10,1))),"Not Applicable")</f>
        <v>Q4, FY24</v>
      </c>
    </row>
    <row r="3782" spans="1:14" x14ac:dyDescent="0.25">
      <c r="A3782" t="s">
        <v>41</v>
      </c>
      <c r="B3782" t="s">
        <v>223</v>
      </c>
      <c r="C3782" t="s">
        <v>14</v>
      </c>
      <c r="D3782" s="3">
        <v>43899</v>
      </c>
      <c r="E3782" t="s">
        <v>934</v>
      </c>
      <c r="F3782" t="s">
        <v>935</v>
      </c>
      <c r="G3782" t="s">
        <v>1589</v>
      </c>
      <c r="H3782" t="s">
        <v>11</v>
      </c>
      <c r="I3782" t="s">
        <v>17</v>
      </c>
      <c r="J3782" s="3">
        <v>45387</v>
      </c>
      <c r="K3782" s="3">
        <v>45373</v>
      </c>
      <c r="M3782" s="8" t="str">
        <f>IFERROR(IF(I3782="Booked",VLOOKUP(K3782,'FIN CAL LOOKUP'!$A:$J,7,1),IF(I3782="Complete",VLOOKUP(J3782,'FIN CAL LOOKUP'!$A:$J,7,1),VLOOKUP(D3782,'FIN CAL LOOKUP'!$A:$J,7,1))),"Not Applicable")</f>
        <v>APR, FY24</v>
      </c>
      <c r="N3782" s="8" t="str">
        <f>IFERROR(IF(I3782="Booked",VLOOKUP(K3782,'FIN CAL LOOKUP'!$A:$J,10,1),IF(I3782="Complete",VLOOKUP(J3782,'FIN CAL LOOKUP'!$A:$J,10,1),VLOOKUP(D3782,'FIN CAL LOOKUP'!$A:$J,10,1))),"Not Applicable")</f>
        <v>Q4, FY24</v>
      </c>
    </row>
    <row r="3783" spans="1:14" x14ac:dyDescent="0.25">
      <c r="A3783" t="s">
        <v>41</v>
      </c>
      <c r="B3783" t="s">
        <v>42</v>
      </c>
      <c r="C3783" t="s">
        <v>124</v>
      </c>
      <c r="D3783" s="3">
        <v>43899</v>
      </c>
      <c r="E3783" t="s">
        <v>909</v>
      </c>
      <c r="F3783" t="s">
        <v>910</v>
      </c>
      <c r="G3783" t="s">
        <v>1590</v>
      </c>
      <c r="H3783" t="s">
        <v>4</v>
      </c>
      <c r="I3783" t="s">
        <v>17</v>
      </c>
      <c r="J3783" s="3">
        <v>45090</v>
      </c>
      <c r="K3783" s="3">
        <v>44840</v>
      </c>
      <c r="M3783" s="8" t="str">
        <f>IFERROR(IF(I3783="Booked",VLOOKUP(K3783,'FIN CAL LOOKUP'!$A:$J,7,1),IF(I3783="Complete",VLOOKUP(J3783,'FIN CAL LOOKUP'!$A:$J,7,1),VLOOKUP(D3783,'FIN CAL LOOKUP'!$A:$J,7,1))),"Not Applicable")</f>
        <v>JUN, FY23</v>
      </c>
      <c r="N3783" s="8" t="str">
        <f>IFERROR(IF(I3783="Booked",VLOOKUP(K3783,'FIN CAL LOOKUP'!$A:$J,10,1),IF(I3783="Complete",VLOOKUP(J3783,'FIN CAL LOOKUP'!$A:$J,10,1),VLOOKUP(D3783,'FIN CAL LOOKUP'!$A:$J,10,1))),"Not Applicable")</f>
        <v>Q4, FY23</v>
      </c>
    </row>
    <row r="3784" spans="1:14" x14ac:dyDescent="0.25">
      <c r="A3784" t="s">
        <v>41</v>
      </c>
      <c r="B3784" t="s">
        <v>42</v>
      </c>
      <c r="C3784" t="s">
        <v>124</v>
      </c>
      <c r="D3784" s="3">
        <v>43899</v>
      </c>
      <c r="E3784" t="s">
        <v>909</v>
      </c>
      <c r="F3784" t="s">
        <v>910</v>
      </c>
      <c r="G3784" t="s">
        <v>1590</v>
      </c>
      <c r="H3784" t="s">
        <v>7</v>
      </c>
      <c r="I3784" t="s">
        <v>17</v>
      </c>
      <c r="J3784" s="3">
        <v>44852</v>
      </c>
      <c r="K3784" s="3">
        <v>44840</v>
      </c>
      <c r="M3784" s="8" t="str">
        <f>IFERROR(IF(I3784="Booked",VLOOKUP(K3784,'FIN CAL LOOKUP'!$A:$J,7,1),IF(I3784="Complete",VLOOKUP(J3784,'FIN CAL LOOKUP'!$A:$J,7,1),VLOOKUP(D3784,'FIN CAL LOOKUP'!$A:$J,7,1))),"Not Applicable")</f>
        <v>OCT, FY23</v>
      </c>
      <c r="N3784" s="8" t="str">
        <f>IFERROR(IF(I3784="Booked",VLOOKUP(K3784,'FIN CAL LOOKUP'!$A:$J,10,1),IF(I3784="Complete",VLOOKUP(J3784,'FIN CAL LOOKUP'!$A:$J,10,1),VLOOKUP(D3784,'FIN CAL LOOKUP'!$A:$J,10,1))),"Not Applicable")</f>
        <v>Q2, FY23</v>
      </c>
    </row>
    <row r="3785" spans="1:14" x14ac:dyDescent="0.25">
      <c r="A3785" t="s">
        <v>41</v>
      </c>
      <c r="B3785" t="s">
        <v>42</v>
      </c>
      <c r="C3785" t="s">
        <v>124</v>
      </c>
      <c r="D3785" s="3">
        <v>43899</v>
      </c>
      <c r="E3785" t="s">
        <v>911</v>
      </c>
      <c r="F3785" t="s">
        <v>912</v>
      </c>
      <c r="G3785" t="s">
        <v>913</v>
      </c>
      <c r="H3785" t="s">
        <v>4</v>
      </c>
      <c r="I3785" t="s">
        <v>17</v>
      </c>
      <c r="J3785" s="3">
        <v>45377</v>
      </c>
      <c r="K3785" s="3">
        <v>44840</v>
      </c>
      <c r="M3785" s="8" t="str">
        <f>IFERROR(IF(I3785="Booked",VLOOKUP(K3785,'FIN CAL LOOKUP'!$A:$J,7,1),IF(I3785="Complete",VLOOKUP(J3785,'FIN CAL LOOKUP'!$A:$J,7,1),VLOOKUP(D3785,'FIN CAL LOOKUP'!$A:$J,7,1))),"Not Applicable")</f>
        <v>APR, FY24</v>
      </c>
      <c r="N3785" s="8" t="str">
        <f>IFERROR(IF(I3785="Booked",VLOOKUP(K3785,'FIN CAL LOOKUP'!$A:$J,10,1),IF(I3785="Complete",VLOOKUP(J3785,'FIN CAL LOOKUP'!$A:$J,10,1),VLOOKUP(D3785,'FIN CAL LOOKUP'!$A:$J,10,1))),"Not Applicable")</f>
        <v>Q4, FY24</v>
      </c>
    </row>
    <row r="3786" spans="1:14" x14ac:dyDescent="0.25">
      <c r="A3786" t="s">
        <v>41</v>
      </c>
      <c r="B3786" t="s">
        <v>42</v>
      </c>
      <c r="C3786" t="s">
        <v>124</v>
      </c>
      <c r="D3786" s="3">
        <v>43899</v>
      </c>
      <c r="E3786" t="s">
        <v>911</v>
      </c>
      <c r="F3786" t="s">
        <v>912</v>
      </c>
      <c r="G3786" t="s">
        <v>913</v>
      </c>
      <c r="H3786" t="s">
        <v>7</v>
      </c>
      <c r="I3786" t="s">
        <v>17</v>
      </c>
      <c r="J3786" s="3">
        <v>45377</v>
      </c>
      <c r="K3786" s="3">
        <v>44840</v>
      </c>
      <c r="M3786" s="8" t="str">
        <f>IFERROR(IF(I3786="Booked",VLOOKUP(K3786,'FIN CAL LOOKUP'!$A:$J,7,1),IF(I3786="Complete",VLOOKUP(J3786,'FIN CAL LOOKUP'!$A:$J,7,1),VLOOKUP(D3786,'FIN CAL LOOKUP'!$A:$J,7,1))),"Not Applicable")</f>
        <v>APR, FY24</v>
      </c>
      <c r="N3786" s="8" t="str">
        <f>IFERROR(IF(I3786="Booked",VLOOKUP(K3786,'FIN CAL LOOKUP'!$A:$J,10,1),IF(I3786="Complete",VLOOKUP(J3786,'FIN CAL LOOKUP'!$A:$J,10,1),VLOOKUP(D3786,'FIN CAL LOOKUP'!$A:$J,10,1))),"Not Applicable")</f>
        <v>Q4, FY24</v>
      </c>
    </row>
    <row r="3787" spans="1:14" x14ac:dyDescent="0.25">
      <c r="A3787" t="s">
        <v>41</v>
      </c>
      <c r="B3787" t="s">
        <v>42</v>
      </c>
      <c r="C3787" t="s">
        <v>124</v>
      </c>
      <c r="D3787" s="3">
        <v>43899</v>
      </c>
      <c r="E3787" t="s">
        <v>914</v>
      </c>
      <c r="F3787" t="s">
        <v>338</v>
      </c>
      <c r="G3787" t="s">
        <v>915</v>
      </c>
      <c r="H3787" t="s">
        <v>4</v>
      </c>
      <c r="I3787" t="s">
        <v>17</v>
      </c>
      <c r="J3787" s="3">
        <v>45090</v>
      </c>
      <c r="K3787" s="3">
        <v>44840</v>
      </c>
      <c r="M3787" s="8" t="str">
        <f>IFERROR(IF(I3787="Booked",VLOOKUP(K3787,'FIN CAL LOOKUP'!$A:$J,7,1),IF(I3787="Complete",VLOOKUP(J3787,'FIN CAL LOOKUP'!$A:$J,7,1),VLOOKUP(D3787,'FIN CAL LOOKUP'!$A:$J,7,1))),"Not Applicable")</f>
        <v>JUN, FY23</v>
      </c>
      <c r="N3787" s="8" t="str">
        <f>IFERROR(IF(I3787="Booked",VLOOKUP(K3787,'FIN CAL LOOKUP'!$A:$J,10,1),IF(I3787="Complete",VLOOKUP(J3787,'FIN CAL LOOKUP'!$A:$J,10,1),VLOOKUP(D3787,'FIN CAL LOOKUP'!$A:$J,10,1))),"Not Applicable")</f>
        <v>Q4, FY23</v>
      </c>
    </row>
    <row r="3788" spans="1:14" x14ac:dyDescent="0.25">
      <c r="A3788" t="s">
        <v>41</v>
      </c>
      <c r="B3788" t="s">
        <v>42</v>
      </c>
      <c r="C3788" t="s">
        <v>124</v>
      </c>
      <c r="D3788" s="3">
        <v>43899</v>
      </c>
      <c r="E3788" t="s">
        <v>914</v>
      </c>
      <c r="F3788" t="s">
        <v>338</v>
      </c>
      <c r="G3788" t="s">
        <v>915</v>
      </c>
      <c r="H3788" t="s">
        <v>7</v>
      </c>
      <c r="I3788" t="s">
        <v>17</v>
      </c>
      <c r="J3788" s="3">
        <v>45090</v>
      </c>
      <c r="K3788" s="3">
        <v>44840</v>
      </c>
      <c r="M3788" s="8" t="str">
        <f>IFERROR(IF(I3788="Booked",VLOOKUP(K3788,'FIN CAL LOOKUP'!$A:$J,7,1),IF(I3788="Complete",VLOOKUP(J3788,'FIN CAL LOOKUP'!$A:$J,7,1),VLOOKUP(D3788,'FIN CAL LOOKUP'!$A:$J,7,1))),"Not Applicable")</f>
        <v>JUN, FY23</v>
      </c>
      <c r="N3788" s="8" t="str">
        <f>IFERROR(IF(I3788="Booked",VLOOKUP(K3788,'FIN CAL LOOKUP'!$A:$J,10,1),IF(I3788="Complete",VLOOKUP(J3788,'FIN CAL LOOKUP'!$A:$J,10,1),VLOOKUP(D3788,'FIN CAL LOOKUP'!$A:$J,10,1))),"Not Applicable")</f>
        <v>Q4, FY23</v>
      </c>
    </row>
    <row r="3789" spans="1:14" x14ac:dyDescent="0.25">
      <c r="A3789" t="s">
        <v>41</v>
      </c>
      <c r="B3789" t="s">
        <v>42</v>
      </c>
      <c r="C3789" t="s">
        <v>124</v>
      </c>
      <c r="D3789" s="3">
        <v>43899</v>
      </c>
      <c r="E3789" t="s">
        <v>43</v>
      </c>
      <c r="F3789" t="s">
        <v>916</v>
      </c>
      <c r="G3789" t="s">
        <v>917</v>
      </c>
      <c r="H3789" t="s">
        <v>4</v>
      </c>
      <c r="I3789" t="s">
        <v>17</v>
      </c>
      <c r="J3789" s="3">
        <v>44861</v>
      </c>
      <c r="K3789" s="3">
        <v>44840</v>
      </c>
      <c r="M3789" s="8" t="str">
        <f>IFERROR(IF(I3789="Booked",VLOOKUP(K3789,'FIN CAL LOOKUP'!$A:$J,7,1),IF(I3789="Complete",VLOOKUP(J3789,'FIN CAL LOOKUP'!$A:$J,7,1),VLOOKUP(D3789,'FIN CAL LOOKUP'!$A:$J,7,1))),"Not Applicable")</f>
        <v>NOV, FY23</v>
      </c>
      <c r="N3789" s="8" t="str">
        <f>IFERROR(IF(I3789="Booked",VLOOKUP(K3789,'FIN CAL LOOKUP'!$A:$J,10,1),IF(I3789="Complete",VLOOKUP(J3789,'FIN CAL LOOKUP'!$A:$J,10,1),VLOOKUP(D3789,'FIN CAL LOOKUP'!$A:$J,10,1))),"Not Applicable")</f>
        <v>Q2, FY23</v>
      </c>
    </row>
    <row r="3790" spans="1:14" x14ac:dyDescent="0.25">
      <c r="A3790" t="s">
        <v>41</v>
      </c>
      <c r="B3790" t="s">
        <v>42</v>
      </c>
      <c r="C3790" t="s">
        <v>124</v>
      </c>
      <c r="D3790" s="3">
        <v>43899</v>
      </c>
      <c r="E3790" t="s">
        <v>43</v>
      </c>
      <c r="F3790" t="s">
        <v>916</v>
      </c>
      <c r="G3790" t="s">
        <v>917</v>
      </c>
      <c r="H3790" t="s">
        <v>7</v>
      </c>
      <c r="I3790" t="s">
        <v>17</v>
      </c>
      <c r="J3790" s="3">
        <v>44861</v>
      </c>
      <c r="K3790" s="3">
        <v>44840</v>
      </c>
      <c r="M3790" s="8" t="str">
        <f>IFERROR(IF(I3790="Booked",VLOOKUP(K3790,'FIN CAL LOOKUP'!$A:$J,7,1),IF(I3790="Complete",VLOOKUP(J3790,'FIN CAL LOOKUP'!$A:$J,7,1),VLOOKUP(D3790,'FIN CAL LOOKUP'!$A:$J,7,1))),"Not Applicable")</f>
        <v>NOV, FY23</v>
      </c>
      <c r="N3790" s="8" t="str">
        <f>IFERROR(IF(I3790="Booked",VLOOKUP(K3790,'FIN CAL LOOKUP'!$A:$J,10,1),IF(I3790="Complete",VLOOKUP(J3790,'FIN CAL LOOKUP'!$A:$J,10,1),VLOOKUP(D3790,'FIN CAL LOOKUP'!$A:$J,10,1))),"Not Applicable")</f>
        <v>Q2, FY23</v>
      </c>
    </row>
    <row r="3791" spans="1:14" x14ac:dyDescent="0.25">
      <c r="A3791" t="s">
        <v>41</v>
      </c>
      <c r="B3791" t="s">
        <v>42</v>
      </c>
      <c r="C3791" t="s">
        <v>124</v>
      </c>
      <c r="D3791" s="3">
        <v>43899</v>
      </c>
      <c r="E3791" t="s">
        <v>517</v>
      </c>
      <c r="F3791" t="s">
        <v>918</v>
      </c>
      <c r="G3791" t="s">
        <v>919</v>
      </c>
      <c r="H3791" t="s">
        <v>4</v>
      </c>
      <c r="I3791" t="s">
        <v>17</v>
      </c>
      <c r="J3791" s="3">
        <v>45090</v>
      </c>
      <c r="K3791" s="3">
        <v>44840</v>
      </c>
      <c r="M3791" s="8" t="str">
        <f>IFERROR(IF(I3791="Booked",VLOOKUP(K3791,'FIN CAL LOOKUP'!$A:$J,7,1),IF(I3791="Complete",VLOOKUP(J3791,'FIN CAL LOOKUP'!$A:$J,7,1),VLOOKUP(D3791,'FIN CAL LOOKUP'!$A:$J,7,1))),"Not Applicable")</f>
        <v>JUN, FY23</v>
      </c>
      <c r="N3791" s="8" t="str">
        <f>IFERROR(IF(I3791="Booked",VLOOKUP(K3791,'FIN CAL LOOKUP'!$A:$J,10,1),IF(I3791="Complete",VLOOKUP(J3791,'FIN CAL LOOKUP'!$A:$J,10,1),VLOOKUP(D3791,'FIN CAL LOOKUP'!$A:$J,10,1))),"Not Applicable")</f>
        <v>Q4, FY23</v>
      </c>
    </row>
    <row r="3792" spans="1:14" x14ac:dyDescent="0.25">
      <c r="A3792" t="s">
        <v>41</v>
      </c>
      <c r="B3792" t="s">
        <v>42</v>
      </c>
      <c r="C3792" t="s">
        <v>124</v>
      </c>
      <c r="D3792" s="3">
        <v>43899</v>
      </c>
      <c r="E3792" t="s">
        <v>517</v>
      </c>
      <c r="F3792" t="s">
        <v>918</v>
      </c>
      <c r="G3792" t="s">
        <v>919</v>
      </c>
      <c r="H3792" t="s">
        <v>7</v>
      </c>
      <c r="I3792" t="s">
        <v>17</v>
      </c>
      <c r="J3792" s="3">
        <v>45090</v>
      </c>
      <c r="K3792" s="3">
        <v>44840</v>
      </c>
      <c r="M3792" s="8" t="str">
        <f>IFERROR(IF(I3792="Booked",VLOOKUP(K3792,'FIN CAL LOOKUP'!$A:$J,7,1),IF(I3792="Complete",VLOOKUP(J3792,'FIN CAL LOOKUP'!$A:$J,7,1),VLOOKUP(D3792,'FIN CAL LOOKUP'!$A:$J,7,1))),"Not Applicable")</f>
        <v>JUN, FY23</v>
      </c>
      <c r="N3792" s="8" t="str">
        <f>IFERROR(IF(I3792="Booked",VLOOKUP(K3792,'FIN CAL LOOKUP'!$A:$J,10,1),IF(I3792="Complete",VLOOKUP(J3792,'FIN CAL LOOKUP'!$A:$J,10,1),VLOOKUP(D3792,'FIN CAL LOOKUP'!$A:$J,10,1))),"Not Applicable")</f>
        <v>Q4, FY23</v>
      </c>
    </row>
    <row r="3793" spans="1:14" x14ac:dyDescent="0.25">
      <c r="A3793" t="s">
        <v>41</v>
      </c>
      <c r="B3793" t="s">
        <v>42</v>
      </c>
      <c r="C3793" t="s">
        <v>124</v>
      </c>
      <c r="D3793" s="3">
        <v>43899</v>
      </c>
      <c r="E3793" t="s">
        <v>920</v>
      </c>
      <c r="F3793" t="s">
        <v>921</v>
      </c>
      <c r="G3793" t="s">
        <v>922</v>
      </c>
      <c r="H3793" t="s">
        <v>4</v>
      </c>
      <c r="I3793" t="s">
        <v>17</v>
      </c>
      <c r="J3793" s="3">
        <v>45090</v>
      </c>
      <c r="K3793" s="3">
        <v>44840</v>
      </c>
      <c r="M3793" s="8" t="str">
        <f>IFERROR(IF(I3793="Booked",VLOOKUP(K3793,'FIN CAL LOOKUP'!$A:$J,7,1),IF(I3793="Complete",VLOOKUP(J3793,'FIN CAL LOOKUP'!$A:$J,7,1),VLOOKUP(D3793,'FIN CAL LOOKUP'!$A:$J,7,1))),"Not Applicable")</f>
        <v>JUN, FY23</v>
      </c>
      <c r="N3793" s="8" t="str">
        <f>IFERROR(IF(I3793="Booked",VLOOKUP(K3793,'FIN CAL LOOKUP'!$A:$J,10,1),IF(I3793="Complete",VLOOKUP(J3793,'FIN CAL LOOKUP'!$A:$J,10,1),VLOOKUP(D3793,'FIN CAL LOOKUP'!$A:$J,10,1))),"Not Applicable")</f>
        <v>Q4, FY23</v>
      </c>
    </row>
    <row r="3794" spans="1:14" x14ac:dyDescent="0.25">
      <c r="A3794" t="s">
        <v>41</v>
      </c>
      <c r="B3794" t="s">
        <v>42</v>
      </c>
      <c r="C3794" t="s">
        <v>124</v>
      </c>
      <c r="D3794" s="3">
        <v>43899</v>
      </c>
      <c r="E3794" t="s">
        <v>920</v>
      </c>
      <c r="F3794" t="s">
        <v>921</v>
      </c>
      <c r="G3794" t="s">
        <v>922</v>
      </c>
      <c r="H3794" t="s">
        <v>7</v>
      </c>
      <c r="I3794" t="s">
        <v>17</v>
      </c>
      <c r="J3794" s="3">
        <v>45090</v>
      </c>
      <c r="K3794" s="3">
        <v>44840</v>
      </c>
      <c r="M3794" s="8" t="str">
        <f>IFERROR(IF(I3794="Booked",VLOOKUP(K3794,'FIN CAL LOOKUP'!$A:$J,7,1),IF(I3794="Complete",VLOOKUP(J3794,'FIN CAL LOOKUP'!$A:$J,7,1),VLOOKUP(D3794,'FIN CAL LOOKUP'!$A:$J,7,1))),"Not Applicable")</f>
        <v>JUN, FY23</v>
      </c>
      <c r="N3794" s="8" t="str">
        <f>IFERROR(IF(I3794="Booked",VLOOKUP(K3794,'FIN CAL LOOKUP'!$A:$J,10,1),IF(I3794="Complete",VLOOKUP(J3794,'FIN CAL LOOKUP'!$A:$J,10,1),VLOOKUP(D3794,'FIN CAL LOOKUP'!$A:$J,10,1))),"Not Applicable")</f>
        <v>Q4, FY23</v>
      </c>
    </row>
    <row r="3795" spans="1:14" x14ac:dyDescent="0.25">
      <c r="A3795" t="s">
        <v>41</v>
      </c>
      <c r="B3795" t="s">
        <v>42</v>
      </c>
      <c r="C3795" t="s">
        <v>124</v>
      </c>
      <c r="D3795" s="3">
        <v>43899</v>
      </c>
      <c r="E3795" t="s">
        <v>923</v>
      </c>
      <c r="F3795" t="s">
        <v>924</v>
      </c>
      <c r="G3795" t="s">
        <v>1591</v>
      </c>
      <c r="H3795" t="s">
        <v>4</v>
      </c>
      <c r="I3795" t="s">
        <v>17</v>
      </c>
      <c r="J3795" s="3">
        <v>45090</v>
      </c>
      <c r="K3795" s="3">
        <v>44840</v>
      </c>
      <c r="M3795" s="8" t="str">
        <f>IFERROR(IF(I3795="Booked",VLOOKUP(K3795,'FIN CAL LOOKUP'!$A:$J,7,1),IF(I3795="Complete",VLOOKUP(J3795,'FIN CAL LOOKUP'!$A:$J,7,1),VLOOKUP(D3795,'FIN CAL LOOKUP'!$A:$J,7,1))),"Not Applicable")</f>
        <v>JUN, FY23</v>
      </c>
      <c r="N3795" s="8" t="str">
        <f>IFERROR(IF(I3795="Booked",VLOOKUP(K3795,'FIN CAL LOOKUP'!$A:$J,10,1),IF(I3795="Complete",VLOOKUP(J3795,'FIN CAL LOOKUP'!$A:$J,10,1),VLOOKUP(D3795,'FIN CAL LOOKUP'!$A:$J,10,1))),"Not Applicable")</f>
        <v>Q4, FY23</v>
      </c>
    </row>
    <row r="3796" spans="1:14" x14ac:dyDescent="0.25">
      <c r="A3796" t="s">
        <v>41</v>
      </c>
      <c r="B3796" t="s">
        <v>42</v>
      </c>
      <c r="C3796" t="s">
        <v>124</v>
      </c>
      <c r="D3796" s="3">
        <v>43899</v>
      </c>
      <c r="E3796" t="s">
        <v>923</v>
      </c>
      <c r="F3796" t="s">
        <v>924</v>
      </c>
      <c r="G3796" t="s">
        <v>1591</v>
      </c>
      <c r="H3796" t="s">
        <v>7</v>
      </c>
      <c r="I3796" t="s">
        <v>17</v>
      </c>
      <c r="J3796" s="3">
        <v>45090</v>
      </c>
      <c r="K3796" s="3">
        <v>44840</v>
      </c>
      <c r="M3796" s="8" t="str">
        <f>IFERROR(IF(I3796="Booked",VLOOKUP(K3796,'FIN CAL LOOKUP'!$A:$J,7,1),IF(I3796="Complete",VLOOKUP(J3796,'FIN CAL LOOKUP'!$A:$J,7,1),VLOOKUP(D3796,'FIN CAL LOOKUP'!$A:$J,7,1))),"Not Applicable")</f>
        <v>JUN, FY23</v>
      </c>
      <c r="N3796" s="8" t="str">
        <f>IFERROR(IF(I3796="Booked",VLOOKUP(K3796,'FIN CAL LOOKUP'!$A:$J,10,1),IF(I3796="Complete",VLOOKUP(J3796,'FIN CAL LOOKUP'!$A:$J,10,1),VLOOKUP(D3796,'FIN CAL LOOKUP'!$A:$J,10,1))),"Not Applicable")</f>
        <v>Q4, FY23</v>
      </c>
    </row>
    <row r="3797" spans="1:14" x14ac:dyDescent="0.25">
      <c r="A3797" t="s">
        <v>41</v>
      </c>
      <c r="B3797" t="s">
        <v>42</v>
      </c>
      <c r="C3797" t="s">
        <v>124</v>
      </c>
      <c r="D3797" s="3">
        <v>43899</v>
      </c>
      <c r="E3797" t="s">
        <v>925</v>
      </c>
      <c r="F3797" t="s">
        <v>926</v>
      </c>
      <c r="G3797" t="s">
        <v>927</v>
      </c>
      <c r="H3797" t="s">
        <v>4</v>
      </c>
      <c r="I3797" t="s">
        <v>17</v>
      </c>
      <c r="J3797" s="3">
        <v>45090</v>
      </c>
      <c r="K3797" s="3">
        <v>44840</v>
      </c>
      <c r="M3797" s="8" t="str">
        <f>IFERROR(IF(I3797="Booked",VLOOKUP(K3797,'FIN CAL LOOKUP'!$A:$J,7,1),IF(I3797="Complete",VLOOKUP(J3797,'FIN CAL LOOKUP'!$A:$J,7,1),VLOOKUP(D3797,'FIN CAL LOOKUP'!$A:$J,7,1))),"Not Applicable")</f>
        <v>JUN, FY23</v>
      </c>
      <c r="N3797" s="8" t="str">
        <f>IFERROR(IF(I3797="Booked",VLOOKUP(K3797,'FIN CAL LOOKUP'!$A:$J,10,1),IF(I3797="Complete",VLOOKUP(J3797,'FIN CAL LOOKUP'!$A:$J,10,1),VLOOKUP(D3797,'FIN CAL LOOKUP'!$A:$J,10,1))),"Not Applicable")</f>
        <v>Q4, FY23</v>
      </c>
    </row>
    <row r="3798" spans="1:14" x14ac:dyDescent="0.25">
      <c r="A3798" t="s">
        <v>41</v>
      </c>
      <c r="B3798" t="s">
        <v>42</v>
      </c>
      <c r="C3798" t="s">
        <v>124</v>
      </c>
      <c r="D3798" s="3">
        <v>43899</v>
      </c>
      <c r="E3798" t="s">
        <v>925</v>
      </c>
      <c r="F3798" t="s">
        <v>926</v>
      </c>
      <c r="G3798" t="s">
        <v>927</v>
      </c>
      <c r="H3798" t="s">
        <v>7</v>
      </c>
      <c r="I3798" t="s">
        <v>17</v>
      </c>
      <c r="J3798" s="3">
        <v>45090</v>
      </c>
      <c r="K3798" s="3">
        <v>44840</v>
      </c>
      <c r="M3798" s="8" t="str">
        <f>IFERROR(IF(I3798="Booked",VLOOKUP(K3798,'FIN CAL LOOKUP'!$A:$J,7,1),IF(I3798="Complete",VLOOKUP(J3798,'FIN CAL LOOKUP'!$A:$J,7,1),VLOOKUP(D3798,'FIN CAL LOOKUP'!$A:$J,7,1))),"Not Applicable")</f>
        <v>JUN, FY23</v>
      </c>
      <c r="N3798" s="8" t="str">
        <f>IFERROR(IF(I3798="Booked",VLOOKUP(K3798,'FIN CAL LOOKUP'!$A:$J,10,1),IF(I3798="Complete",VLOOKUP(J3798,'FIN CAL LOOKUP'!$A:$J,10,1),VLOOKUP(D3798,'FIN CAL LOOKUP'!$A:$J,10,1))),"Not Applicable")</f>
        <v>Q4, FY23</v>
      </c>
    </row>
    <row r="3799" spans="1:14" x14ac:dyDescent="0.25">
      <c r="A3799" t="s">
        <v>41</v>
      </c>
      <c r="B3799" t="s">
        <v>42</v>
      </c>
      <c r="C3799" t="s">
        <v>475</v>
      </c>
      <c r="D3799" s="3">
        <v>43899</v>
      </c>
      <c r="E3799" t="s">
        <v>931</v>
      </c>
      <c r="F3799" t="s">
        <v>932</v>
      </c>
      <c r="G3799" t="s">
        <v>933</v>
      </c>
      <c r="H3799" t="s">
        <v>4</v>
      </c>
      <c r="I3799" t="s">
        <v>17</v>
      </c>
      <c r="J3799" s="3">
        <v>44840</v>
      </c>
      <c r="K3799" s="3">
        <v>44840</v>
      </c>
      <c r="M3799" s="8" t="str">
        <f>IFERROR(IF(I3799="Booked",VLOOKUP(K3799,'FIN CAL LOOKUP'!$A:$J,7,1),IF(I3799="Complete",VLOOKUP(J3799,'FIN CAL LOOKUP'!$A:$J,7,1),VLOOKUP(D3799,'FIN CAL LOOKUP'!$A:$J,7,1))),"Not Applicable")</f>
        <v>OCT, FY23</v>
      </c>
      <c r="N3799" s="8" t="str">
        <f>IFERROR(IF(I3799="Booked",VLOOKUP(K3799,'FIN CAL LOOKUP'!$A:$J,10,1),IF(I3799="Complete",VLOOKUP(J3799,'FIN CAL LOOKUP'!$A:$J,10,1),VLOOKUP(D3799,'FIN CAL LOOKUP'!$A:$J,10,1))),"Not Applicable")</f>
        <v>Q2, FY23</v>
      </c>
    </row>
    <row r="3800" spans="1:14" x14ac:dyDescent="0.25">
      <c r="A3800" t="s">
        <v>41</v>
      </c>
      <c r="B3800" t="s">
        <v>42</v>
      </c>
      <c r="C3800" t="s">
        <v>475</v>
      </c>
      <c r="D3800" s="3">
        <v>43899</v>
      </c>
      <c r="E3800" t="s">
        <v>931</v>
      </c>
      <c r="F3800" t="s">
        <v>932</v>
      </c>
      <c r="G3800" t="s">
        <v>933</v>
      </c>
      <c r="H3800" t="s">
        <v>7</v>
      </c>
      <c r="I3800" t="s">
        <v>17</v>
      </c>
      <c r="J3800" s="3">
        <v>44840</v>
      </c>
      <c r="K3800" s="3">
        <v>44840</v>
      </c>
      <c r="M3800" s="8" t="str">
        <f>IFERROR(IF(I3800="Booked",VLOOKUP(K3800,'FIN CAL LOOKUP'!$A:$J,7,1),IF(I3800="Complete",VLOOKUP(J3800,'FIN CAL LOOKUP'!$A:$J,7,1),VLOOKUP(D3800,'FIN CAL LOOKUP'!$A:$J,7,1))),"Not Applicable")</f>
        <v>OCT, FY23</v>
      </c>
      <c r="N3800" s="8" t="str">
        <f>IFERROR(IF(I3800="Booked",VLOOKUP(K3800,'FIN CAL LOOKUP'!$A:$J,10,1),IF(I3800="Complete",VLOOKUP(J3800,'FIN CAL LOOKUP'!$A:$J,10,1),VLOOKUP(D3800,'FIN CAL LOOKUP'!$A:$J,10,1))),"Not Applicable")</f>
        <v>Q2, FY23</v>
      </c>
    </row>
    <row r="3801" spans="1:14" x14ac:dyDescent="0.25">
      <c r="A3801" t="s">
        <v>41</v>
      </c>
      <c r="B3801" t="s">
        <v>42</v>
      </c>
      <c r="C3801" t="s">
        <v>475</v>
      </c>
      <c r="D3801" s="3">
        <v>43899</v>
      </c>
      <c r="E3801" t="s">
        <v>931</v>
      </c>
      <c r="F3801" t="s">
        <v>932</v>
      </c>
      <c r="G3801" t="s">
        <v>933</v>
      </c>
      <c r="H3801" t="s">
        <v>1366</v>
      </c>
      <c r="I3801" t="s">
        <v>17</v>
      </c>
      <c r="J3801" s="3">
        <v>45385</v>
      </c>
      <c r="K3801" s="3">
        <v>45373</v>
      </c>
      <c r="M3801" s="8" t="str">
        <f>IFERROR(IF(I3801="Booked",VLOOKUP(K3801,'FIN CAL LOOKUP'!$A:$J,7,1),IF(I3801="Complete",VLOOKUP(J3801,'FIN CAL LOOKUP'!$A:$J,7,1),VLOOKUP(D3801,'FIN CAL LOOKUP'!$A:$J,7,1))),"Not Applicable")</f>
        <v>APR, FY24</v>
      </c>
      <c r="N3801" s="8" t="str">
        <f>IFERROR(IF(I3801="Booked",VLOOKUP(K3801,'FIN CAL LOOKUP'!$A:$J,10,1),IF(I3801="Complete",VLOOKUP(J3801,'FIN CAL LOOKUP'!$A:$J,10,1),VLOOKUP(D3801,'FIN CAL LOOKUP'!$A:$J,10,1))),"Not Applicable")</f>
        <v>Q4, FY24</v>
      </c>
    </row>
    <row r="3802" spans="1:14" x14ac:dyDescent="0.25">
      <c r="A3802" t="s">
        <v>41</v>
      </c>
      <c r="B3802" t="s">
        <v>42</v>
      </c>
      <c r="C3802" t="s">
        <v>475</v>
      </c>
      <c r="D3802" s="3">
        <v>43899</v>
      </c>
      <c r="E3802" t="s">
        <v>931</v>
      </c>
      <c r="F3802" t="s">
        <v>932</v>
      </c>
      <c r="G3802" t="s">
        <v>933</v>
      </c>
      <c r="H3802" t="s">
        <v>1367</v>
      </c>
      <c r="I3802" t="s">
        <v>17</v>
      </c>
      <c r="J3802" s="3">
        <v>45385</v>
      </c>
      <c r="K3802" s="3">
        <v>45373</v>
      </c>
      <c r="M3802" s="8" t="str">
        <f>IFERROR(IF(I3802="Booked",VLOOKUP(K3802,'FIN CAL LOOKUP'!$A:$J,7,1),IF(I3802="Complete",VLOOKUP(J3802,'FIN CAL LOOKUP'!$A:$J,7,1),VLOOKUP(D3802,'FIN CAL LOOKUP'!$A:$J,7,1))),"Not Applicable")</f>
        <v>APR, FY24</v>
      </c>
      <c r="N3802" s="8" t="str">
        <f>IFERROR(IF(I3802="Booked",VLOOKUP(K3802,'FIN CAL LOOKUP'!$A:$J,10,1),IF(I3802="Complete",VLOOKUP(J3802,'FIN CAL LOOKUP'!$A:$J,10,1),VLOOKUP(D3802,'FIN CAL LOOKUP'!$A:$J,10,1))),"Not Applicable")</f>
        <v>Q4, FY24</v>
      </c>
    </row>
    <row r="3803" spans="1:14" x14ac:dyDescent="0.25">
      <c r="A3803" t="s">
        <v>41</v>
      </c>
      <c r="B3803" t="s">
        <v>42</v>
      </c>
      <c r="C3803" t="s">
        <v>475</v>
      </c>
      <c r="D3803" s="3">
        <v>43899</v>
      </c>
      <c r="E3803" t="s">
        <v>931</v>
      </c>
      <c r="F3803" t="s">
        <v>932</v>
      </c>
      <c r="G3803" t="s">
        <v>933</v>
      </c>
      <c r="H3803" t="s">
        <v>1368</v>
      </c>
      <c r="I3803" t="s">
        <v>17</v>
      </c>
      <c r="J3803" s="3">
        <v>45385</v>
      </c>
      <c r="K3803" s="3">
        <v>45373</v>
      </c>
      <c r="M3803" s="8" t="str">
        <f>IFERROR(IF(I3803="Booked",VLOOKUP(K3803,'FIN CAL LOOKUP'!$A:$J,7,1),IF(I3803="Complete",VLOOKUP(J3803,'FIN CAL LOOKUP'!$A:$J,7,1),VLOOKUP(D3803,'FIN CAL LOOKUP'!$A:$J,7,1))),"Not Applicable")</f>
        <v>APR, FY24</v>
      </c>
      <c r="N3803" s="8" t="str">
        <f>IFERROR(IF(I3803="Booked",VLOOKUP(K3803,'FIN CAL LOOKUP'!$A:$J,10,1),IF(I3803="Complete",VLOOKUP(J3803,'FIN CAL LOOKUP'!$A:$J,10,1),VLOOKUP(D3803,'FIN CAL LOOKUP'!$A:$J,10,1))),"Not Applicable")</f>
        <v>Q4, FY24</v>
      </c>
    </row>
    <row r="3804" spans="1:14" x14ac:dyDescent="0.25">
      <c r="A3804" t="s">
        <v>41</v>
      </c>
      <c r="B3804" t="s">
        <v>42</v>
      </c>
      <c r="C3804" t="s">
        <v>475</v>
      </c>
      <c r="D3804" s="3">
        <v>43899</v>
      </c>
      <c r="E3804" t="s">
        <v>931</v>
      </c>
      <c r="F3804" t="s">
        <v>932</v>
      </c>
      <c r="G3804" t="s">
        <v>933</v>
      </c>
      <c r="H3804" t="s">
        <v>1369</v>
      </c>
      <c r="I3804" t="s">
        <v>17</v>
      </c>
      <c r="J3804" s="3">
        <v>45385</v>
      </c>
      <c r="K3804" s="3">
        <v>45373</v>
      </c>
      <c r="M3804" s="8" t="str">
        <f>IFERROR(IF(I3804="Booked",VLOOKUP(K3804,'FIN CAL LOOKUP'!$A:$J,7,1),IF(I3804="Complete",VLOOKUP(J3804,'FIN CAL LOOKUP'!$A:$J,7,1),VLOOKUP(D3804,'FIN CAL LOOKUP'!$A:$J,7,1))),"Not Applicable")</f>
        <v>APR, FY24</v>
      </c>
      <c r="N3804" s="8" t="str">
        <f>IFERROR(IF(I3804="Booked",VLOOKUP(K3804,'FIN CAL LOOKUP'!$A:$J,10,1),IF(I3804="Complete",VLOOKUP(J3804,'FIN CAL LOOKUP'!$A:$J,10,1),VLOOKUP(D3804,'FIN CAL LOOKUP'!$A:$J,10,1))),"Not Applicable")</f>
        <v>Q4, FY24</v>
      </c>
    </row>
    <row r="3805" spans="1:14" x14ac:dyDescent="0.25">
      <c r="A3805" t="s">
        <v>41</v>
      </c>
      <c r="B3805" t="s">
        <v>42</v>
      </c>
      <c r="C3805" t="s">
        <v>475</v>
      </c>
      <c r="D3805" s="3">
        <v>43899</v>
      </c>
      <c r="E3805" t="s">
        <v>931</v>
      </c>
      <c r="F3805" t="s">
        <v>932</v>
      </c>
      <c r="G3805" t="s">
        <v>933</v>
      </c>
      <c r="H3805" t="s">
        <v>1370</v>
      </c>
      <c r="I3805" t="s">
        <v>17</v>
      </c>
      <c r="J3805" s="3">
        <v>45385</v>
      </c>
      <c r="K3805" s="3">
        <v>45373</v>
      </c>
      <c r="M3805" s="8" t="str">
        <f>IFERROR(IF(I3805="Booked",VLOOKUP(K3805,'FIN CAL LOOKUP'!$A:$J,7,1),IF(I3805="Complete",VLOOKUP(J3805,'FIN CAL LOOKUP'!$A:$J,7,1),VLOOKUP(D3805,'FIN CAL LOOKUP'!$A:$J,7,1))),"Not Applicable")</f>
        <v>APR, FY24</v>
      </c>
      <c r="N3805" s="8" t="str">
        <f>IFERROR(IF(I3805="Booked",VLOOKUP(K3805,'FIN CAL LOOKUP'!$A:$J,10,1),IF(I3805="Complete",VLOOKUP(J3805,'FIN CAL LOOKUP'!$A:$J,10,1),VLOOKUP(D3805,'FIN CAL LOOKUP'!$A:$J,10,1))),"Not Applicable")</f>
        <v>Q4, FY24</v>
      </c>
    </row>
    <row r="3806" spans="1:14" x14ac:dyDescent="0.25">
      <c r="A3806" t="s">
        <v>41</v>
      </c>
      <c r="B3806" t="s">
        <v>42</v>
      </c>
      <c r="C3806" t="s">
        <v>475</v>
      </c>
      <c r="D3806" s="3">
        <v>43899</v>
      </c>
      <c r="E3806" t="s">
        <v>931</v>
      </c>
      <c r="F3806" t="s">
        <v>932</v>
      </c>
      <c r="G3806" t="s">
        <v>933</v>
      </c>
      <c r="H3806" t="s">
        <v>8</v>
      </c>
      <c r="I3806" t="s">
        <v>17</v>
      </c>
      <c r="J3806" s="3">
        <v>45385</v>
      </c>
      <c r="K3806" s="3">
        <v>45373</v>
      </c>
      <c r="M3806" s="8" t="str">
        <f>IFERROR(IF(I3806="Booked",VLOOKUP(K3806,'FIN CAL LOOKUP'!$A:$J,7,1),IF(I3806="Complete",VLOOKUP(J3806,'FIN CAL LOOKUP'!$A:$J,7,1),VLOOKUP(D3806,'FIN CAL LOOKUP'!$A:$J,7,1))),"Not Applicable")</f>
        <v>APR, FY24</v>
      </c>
      <c r="N3806" s="8" t="str">
        <f>IFERROR(IF(I3806="Booked",VLOOKUP(K3806,'FIN CAL LOOKUP'!$A:$J,10,1),IF(I3806="Complete",VLOOKUP(J3806,'FIN CAL LOOKUP'!$A:$J,10,1),VLOOKUP(D3806,'FIN CAL LOOKUP'!$A:$J,10,1))),"Not Applicable")</f>
        <v>Q4, FY24</v>
      </c>
    </row>
    <row r="3807" spans="1:14" x14ac:dyDescent="0.25">
      <c r="A3807" t="s">
        <v>41</v>
      </c>
      <c r="B3807" t="s">
        <v>42</v>
      </c>
      <c r="C3807" t="s">
        <v>475</v>
      </c>
      <c r="D3807" s="3">
        <v>43899</v>
      </c>
      <c r="E3807" t="s">
        <v>931</v>
      </c>
      <c r="F3807" t="s">
        <v>932</v>
      </c>
      <c r="G3807" t="s">
        <v>933</v>
      </c>
      <c r="H3807" t="s">
        <v>9</v>
      </c>
      <c r="I3807" t="s">
        <v>17</v>
      </c>
      <c r="J3807" s="3">
        <v>45379</v>
      </c>
      <c r="K3807" s="3">
        <v>45373</v>
      </c>
      <c r="M3807" s="8" t="str">
        <f>IFERROR(IF(I3807="Booked",VLOOKUP(K3807,'FIN CAL LOOKUP'!$A:$J,7,1),IF(I3807="Complete",VLOOKUP(J3807,'FIN CAL LOOKUP'!$A:$J,7,1),VLOOKUP(D3807,'FIN CAL LOOKUP'!$A:$J,7,1))),"Not Applicable")</f>
        <v>APR, FY24</v>
      </c>
      <c r="N3807" s="8" t="str">
        <f>IFERROR(IF(I3807="Booked",VLOOKUP(K3807,'FIN CAL LOOKUP'!$A:$J,10,1),IF(I3807="Complete",VLOOKUP(J3807,'FIN CAL LOOKUP'!$A:$J,10,1),VLOOKUP(D3807,'FIN CAL LOOKUP'!$A:$J,10,1))),"Not Applicable")</f>
        <v>Q4, FY24</v>
      </c>
    </row>
    <row r="3808" spans="1:14" x14ac:dyDescent="0.25">
      <c r="A3808" t="s">
        <v>41</v>
      </c>
      <c r="B3808" t="s">
        <v>42</v>
      </c>
      <c r="C3808" t="s">
        <v>475</v>
      </c>
      <c r="D3808" s="3">
        <v>43899</v>
      </c>
      <c r="E3808" t="s">
        <v>931</v>
      </c>
      <c r="F3808" t="s">
        <v>932</v>
      </c>
      <c r="G3808" t="s">
        <v>933</v>
      </c>
      <c r="H3808" t="s">
        <v>10</v>
      </c>
      <c r="I3808" t="s">
        <v>17</v>
      </c>
      <c r="J3808" s="3">
        <v>45379</v>
      </c>
      <c r="K3808" s="3">
        <v>45373</v>
      </c>
      <c r="M3808" s="8" t="str">
        <f>IFERROR(IF(I3808="Booked",VLOOKUP(K3808,'FIN CAL LOOKUP'!$A:$J,7,1),IF(I3808="Complete",VLOOKUP(J3808,'FIN CAL LOOKUP'!$A:$J,7,1),VLOOKUP(D3808,'FIN CAL LOOKUP'!$A:$J,7,1))),"Not Applicable")</f>
        <v>APR, FY24</v>
      </c>
      <c r="N3808" s="8" t="str">
        <f>IFERROR(IF(I3808="Booked",VLOOKUP(K3808,'FIN CAL LOOKUP'!$A:$J,10,1),IF(I3808="Complete",VLOOKUP(J3808,'FIN CAL LOOKUP'!$A:$J,10,1),VLOOKUP(D3808,'FIN CAL LOOKUP'!$A:$J,10,1))),"Not Applicable")</f>
        <v>Q4, FY24</v>
      </c>
    </row>
    <row r="3809" spans="1:14" x14ac:dyDescent="0.25">
      <c r="A3809" t="s">
        <v>41</v>
      </c>
      <c r="B3809" t="s">
        <v>42</v>
      </c>
      <c r="C3809" t="s">
        <v>475</v>
      </c>
      <c r="D3809" s="3">
        <v>43899</v>
      </c>
      <c r="E3809" t="s">
        <v>931</v>
      </c>
      <c r="F3809" t="s">
        <v>932</v>
      </c>
      <c r="G3809" t="s">
        <v>933</v>
      </c>
      <c r="H3809" t="s">
        <v>11</v>
      </c>
      <c r="I3809" t="s">
        <v>17</v>
      </c>
      <c r="J3809" s="3">
        <v>45379</v>
      </c>
      <c r="K3809" s="3">
        <v>45373</v>
      </c>
      <c r="M3809" s="8" t="str">
        <f>IFERROR(IF(I3809="Booked",VLOOKUP(K3809,'FIN CAL LOOKUP'!$A:$J,7,1),IF(I3809="Complete",VLOOKUP(J3809,'FIN CAL LOOKUP'!$A:$J,7,1),VLOOKUP(D3809,'FIN CAL LOOKUP'!$A:$J,7,1))),"Not Applicable")</f>
        <v>APR, FY24</v>
      </c>
      <c r="N3809" s="8" t="str">
        <f>IFERROR(IF(I3809="Booked",VLOOKUP(K3809,'FIN CAL LOOKUP'!$A:$J,10,1),IF(I3809="Complete",VLOOKUP(J3809,'FIN CAL LOOKUP'!$A:$J,10,1),VLOOKUP(D3809,'FIN CAL LOOKUP'!$A:$J,10,1))),"Not Applicable")</f>
        <v>Q4, FY24</v>
      </c>
    </row>
    <row r="3810" spans="1:14" x14ac:dyDescent="0.25">
      <c r="A3810" t="s">
        <v>41</v>
      </c>
      <c r="C3810" t="s">
        <v>14</v>
      </c>
      <c r="D3810" s="3">
        <v>43899</v>
      </c>
      <c r="E3810" t="s">
        <v>936</v>
      </c>
      <c r="F3810" t="s">
        <v>937</v>
      </c>
      <c r="G3810" t="s">
        <v>938</v>
      </c>
      <c r="H3810" t="s">
        <v>4</v>
      </c>
      <c r="I3810" t="s">
        <v>17</v>
      </c>
      <c r="J3810" s="3">
        <v>45090</v>
      </c>
      <c r="K3810" s="3">
        <v>44840</v>
      </c>
      <c r="M3810" s="8" t="str">
        <f>IFERROR(IF(I3810="Booked",VLOOKUP(K3810,'FIN CAL LOOKUP'!$A:$J,7,1),IF(I3810="Complete",VLOOKUP(J3810,'FIN CAL LOOKUP'!$A:$J,7,1),VLOOKUP(D3810,'FIN CAL LOOKUP'!$A:$J,7,1))),"Not Applicable")</f>
        <v>JUN, FY23</v>
      </c>
      <c r="N3810" s="8" t="str">
        <f>IFERROR(IF(I3810="Booked",VLOOKUP(K3810,'FIN CAL LOOKUP'!$A:$J,10,1),IF(I3810="Complete",VLOOKUP(J3810,'FIN CAL LOOKUP'!$A:$J,10,1),VLOOKUP(D3810,'FIN CAL LOOKUP'!$A:$J,10,1))),"Not Applicable")</f>
        <v>Q4, FY23</v>
      </c>
    </row>
    <row r="3811" spans="1:14" x14ac:dyDescent="0.25">
      <c r="A3811" t="s">
        <v>41</v>
      </c>
      <c r="C3811" t="s">
        <v>14</v>
      </c>
      <c r="D3811" s="3">
        <v>43899</v>
      </c>
      <c r="E3811" t="s">
        <v>936</v>
      </c>
      <c r="F3811" t="s">
        <v>937</v>
      </c>
      <c r="G3811" t="s">
        <v>938</v>
      </c>
      <c r="H3811" t="s">
        <v>7</v>
      </c>
      <c r="I3811" t="s">
        <v>17</v>
      </c>
      <c r="J3811" s="3">
        <v>45090</v>
      </c>
      <c r="K3811" s="3">
        <v>44840</v>
      </c>
      <c r="M3811" s="8" t="str">
        <f>IFERROR(IF(I3811="Booked",VLOOKUP(K3811,'FIN CAL LOOKUP'!$A:$J,7,1),IF(I3811="Complete",VLOOKUP(J3811,'FIN CAL LOOKUP'!$A:$J,7,1),VLOOKUP(D3811,'FIN CAL LOOKUP'!$A:$J,7,1))),"Not Applicable")</f>
        <v>JUN, FY23</v>
      </c>
      <c r="N3811" s="8" t="str">
        <f>IFERROR(IF(I3811="Booked",VLOOKUP(K3811,'FIN CAL LOOKUP'!$A:$J,10,1),IF(I3811="Complete",VLOOKUP(J3811,'FIN CAL LOOKUP'!$A:$J,10,1),VLOOKUP(D3811,'FIN CAL LOOKUP'!$A:$J,10,1))),"Not Applicable")</f>
        <v>Q4, FY23</v>
      </c>
    </row>
    <row r="3812" spans="1:14" x14ac:dyDescent="0.25">
      <c r="A3812" t="s">
        <v>41</v>
      </c>
      <c r="C3812" t="s">
        <v>14</v>
      </c>
      <c r="D3812" s="3">
        <v>43899</v>
      </c>
      <c r="E3812" t="s">
        <v>936</v>
      </c>
      <c r="F3812" t="s">
        <v>937</v>
      </c>
      <c r="G3812" t="s">
        <v>938</v>
      </c>
      <c r="H3812" t="s">
        <v>1366</v>
      </c>
      <c r="I3812" t="s">
        <v>5</v>
      </c>
      <c r="J3812" s="3"/>
      <c r="K3812" s="3">
        <v>45351</v>
      </c>
      <c r="M3812" s="8" t="str">
        <f>IFERROR(IF(I3812="Booked",VLOOKUP(K3812,'FIN CAL LOOKUP'!$A:$J,7,1),IF(I3812="Complete",VLOOKUP(J3812,'FIN CAL LOOKUP'!$A:$J,7,1),VLOOKUP(D3812,'FIN CAL LOOKUP'!$A:$J,7,1))),"Not Applicable")</f>
        <v>MAR, FY24</v>
      </c>
      <c r="N3812" s="8" t="str">
        <f>IFERROR(IF(I3812="Booked",VLOOKUP(K3812,'FIN CAL LOOKUP'!$A:$J,10,1),IF(I3812="Complete",VLOOKUP(J3812,'FIN CAL LOOKUP'!$A:$J,10,1),VLOOKUP(D3812,'FIN CAL LOOKUP'!$A:$J,10,1))),"Not Applicable")</f>
        <v>Q3, FY24</v>
      </c>
    </row>
    <row r="3813" spans="1:14" x14ac:dyDescent="0.25">
      <c r="A3813" t="s">
        <v>41</v>
      </c>
      <c r="C3813" t="s">
        <v>14</v>
      </c>
      <c r="D3813" s="3">
        <v>43899</v>
      </c>
      <c r="E3813" t="s">
        <v>936</v>
      </c>
      <c r="F3813" t="s">
        <v>937</v>
      </c>
      <c r="G3813" t="s">
        <v>938</v>
      </c>
      <c r="H3813" t="s">
        <v>1367</v>
      </c>
      <c r="I3813" t="s">
        <v>5</v>
      </c>
      <c r="J3813" s="3"/>
      <c r="K3813" s="3">
        <v>45351</v>
      </c>
      <c r="M3813" s="8" t="str">
        <f>IFERROR(IF(I3813="Booked",VLOOKUP(K3813,'FIN CAL LOOKUP'!$A:$J,7,1),IF(I3813="Complete",VLOOKUP(J3813,'FIN CAL LOOKUP'!$A:$J,7,1),VLOOKUP(D3813,'FIN CAL LOOKUP'!$A:$J,7,1))),"Not Applicable")</f>
        <v>MAR, FY24</v>
      </c>
      <c r="N3813" s="8" t="str">
        <f>IFERROR(IF(I3813="Booked",VLOOKUP(K3813,'FIN CAL LOOKUP'!$A:$J,10,1),IF(I3813="Complete",VLOOKUP(J3813,'FIN CAL LOOKUP'!$A:$J,10,1),VLOOKUP(D3813,'FIN CAL LOOKUP'!$A:$J,10,1))),"Not Applicable")</f>
        <v>Q3, FY24</v>
      </c>
    </row>
    <row r="3814" spans="1:14" x14ac:dyDescent="0.25">
      <c r="A3814" t="s">
        <v>41</v>
      </c>
      <c r="C3814" t="s">
        <v>14</v>
      </c>
      <c r="D3814" s="3">
        <v>43899</v>
      </c>
      <c r="E3814" t="s">
        <v>936</v>
      </c>
      <c r="F3814" t="s">
        <v>937</v>
      </c>
      <c r="G3814" t="s">
        <v>938</v>
      </c>
      <c r="H3814" t="s">
        <v>1368</v>
      </c>
      <c r="I3814" t="s">
        <v>5</v>
      </c>
      <c r="J3814" s="3"/>
      <c r="K3814" s="3">
        <v>45351</v>
      </c>
      <c r="M3814" s="8" t="str">
        <f>IFERROR(IF(I3814="Booked",VLOOKUP(K3814,'FIN CAL LOOKUP'!$A:$J,7,1),IF(I3814="Complete",VLOOKUP(J3814,'FIN CAL LOOKUP'!$A:$J,7,1),VLOOKUP(D3814,'FIN CAL LOOKUP'!$A:$J,7,1))),"Not Applicable")</f>
        <v>MAR, FY24</v>
      </c>
      <c r="N3814" s="8" t="str">
        <f>IFERROR(IF(I3814="Booked",VLOOKUP(K3814,'FIN CAL LOOKUP'!$A:$J,10,1),IF(I3814="Complete",VLOOKUP(J3814,'FIN CAL LOOKUP'!$A:$J,10,1),VLOOKUP(D3814,'FIN CAL LOOKUP'!$A:$J,10,1))),"Not Applicable")</f>
        <v>Q3, FY24</v>
      </c>
    </row>
    <row r="3815" spans="1:14" x14ac:dyDescent="0.25">
      <c r="A3815" t="s">
        <v>41</v>
      </c>
      <c r="C3815" t="s">
        <v>14</v>
      </c>
      <c r="D3815" s="3">
        <v>43899</v>
      </c>
      <c r="E3815" t="s">
        <v>936</v>
      </c>
      <c r="F3815" t="s">
        <v>937</v>
      </c>
      <c r="G3815" t="s">
        <v>938</v>
      </c>
      <c r="H3815" t="s">
        <v>1369</v>
      </c>
      <c r="I3815" t="s">
        <v>5</v>
      </c>
      <c r="J3815" s="3"/>
      <c r="K3815" s="3">
        <v>45351</v>
      </c>
      <c r="M3815" s="8" t="str">
        <f>IFERROR(IF(I3815="Booked",VLOOKUP(K3815,'FIN CAL LOOKUP'!$A:$J,7,1),IF(I3815="Complete",VLOOKUP(J3815,'FIN CAL LOOKUP'!$A:$J,7,1),VLOOKUP(D3815,'FIN CAL LOOKUP'!$A:$J,7,1))),"Not Applicable")</f>
        <v>MAR, FY24</v>
      </c>
      <c r="N3815" s="8" t="str">
        <f>IFERROR(IF(I3815="Booked",VLOOKUP(K3815,'FIN CAL LOOKUP'!$A:$J,10,1),IF(I3815="Complete",VLOOKUP(J3815,'FIN CAL LOOKUP'!$A:$J,10,1),VLOOKUP(D3815,'FIN CAL LOOKUP'!$A:$J,10,1))),"Not Applicable")</f>
        <v>Q3, FY24</v>
      </c>
    </row>
    <row r="3816" spans="1:14" x14ac:dyDescent="0.25">
      <c r="A3816" t="s">
        <v>41</v>
      </c>
      <c r="C3816" t="s">
        <v>14</v>
      </c>
      <c r="D3816" s="3">
        <v>43899</v>
      </c>
      <c r="E3816" t="s">
        <v>936</v>
      </c>
      <c r="F3816" t="s">
        <v>937</v>
      </c>
      <c r="G3816" t="s">
        <v>938</v>
      </c>
      <c r="H3816" t="s">
        <v>1370</v>
      </c>
      <c r="I3816" t="s">
        <v>5</v>
      </c>
      <c r="J3816" s="3"/>
      <c r="K3816" s="3">
        <v>45351</v>
      </c>
      <c r="M3816" s="8" t="str">
        <f>IFERROR(IF(I3816="Booked",VLOOKUP(K3816,'FIN CAL LOOKUP'!$A:$J,7,1),IF(I3816="Complete",VLOOKUP(J3816,'FIN CAL LOOKUP'!$A:$J,7,1),VLOOKUP(D3816,'FIN CAL LOOKUP'!$A:$J,7,1))),"Not Applicable")</f>
        <v>MAR, FY24</v>
      </c>
      <c r="N3816" s="8" t="str">
        <f>IFERROR(IF(I3816="Booked",VLOOKUP(K3816,'FIN CAL LOOKUP'!$A:$J,10,1),IF(I3816="Complete",VLOOKUP(J3816,'FIN CAL LOOKUP'!$A:$J,10,1),VLOOKUP(D3816,'FIN CAL LOOKUP'!$A:$J,10,1))),"Not Applicable")</f>
        <v>Q3, FY24</v>
      </c>
    </row>
    <row r="3817" spans="1:14" x14ac:dyDescent="0.25">
      <c r="A3817" t="s">
        <v>41</v>
      </c>
      <c r="C3817" t="s">
        <v>14</v>
      </c>
      <c r="D3817" s="3">
        <v>43899</v>
      </c>
      <c r="E3817" t="s">
        <v>936</v>
      </c>
      <c r="F3817" t="s">
        <v>937</v>
      </c>
      <c r="G3817" t="s">
        <v>938</v>
      </c>
      <c r="H3817" t="s">
        <v>8</v>
      </c>
      <c r="I3817" t="s">
        <v>17</v>
      </c>
      <c r="J3817" s="3">
        <v>45545</v>
      </c>
      <c r="K3817" s="3">
        <v>45233</v>
      </c>
      <c r="M3817" s="8" t="str">
        <f>IFERROR(IF(I3817="Booked",VLOOKUP(K3817,'FIN CAL LOOKUP'!$A:$J,7,1),IF(I3817="Complete",VLOOKUP(J3817,'FIN CAL LOOKUP'!$A:$J,7,1),VLOOKUP(D3817,'FIN CAL LOOKUP'!$A:$J,7,1))),"Not Applicable")</f>
        <v>SEP, FY25</v>
      </c>
      <c r="N3817" s="8" t="str">
        <f>IFERROR(IF(I3817="Booked",VLOOKUP(K3817,'FIN CAL LOOKUP'!$A:$J,10,1),IF(I3817="Complete",VLOOKUP(J3817,'FIN CAL LOOKUP'!$A:$J,10,1),VLOOKUP(D3817,'FIN CAL LOOKUP'!$A:$J,10,1))),"Not Applicable")</f>
        <v>Q1, FY25</v>
      </c>
    </row>
    <row r="3818" spans="1:14" x14ac:dyDescent="0.25">
      <c r="A3818" t="s">
        <v>41</v>
      </c>
      <c r="C3818" t="s">
        <v>14</v>
      </c>
      <c r="D3818" s="3">
        <v>43899</v>
      </c>
      <c r="E3818" t="s">
        <v>936</v>
      </c>
      <c r="F3818" t="s">
        <v>937</v>
      </c>
      <c r="G3818" t="s">
        <v>938</v>
      </c>
      <c r="H3818" t="s">
        <v>9</v>
      </c>
      <c r="I3818" t="s">
        <v>17</v>
      </c>
      <c r="J3818" s="3">
        <v>45264</v>
      </c>
      <c r="K3818" s="3">
        <v>45233</v>
      </c>
      <c r="M3818" s="8" t="str">
        <f>IFERROR(IF(I3818="Booked",VLOOKUP(K3818,'FIN CAL LOOKUP'!$A:$J,7,1),IF(I3818="Complete",VLOOKUP(J3818,'FIN CAL LOOKUP'!$A:$J,7,1),VLOOKUP(D3818,'FIN CAL LOOKUP'!$A:$J,7,1))),"Not Applicable")</f>
        <v>DEC, FY24</v>
      </c>
      <c r="N3818" s="8" t="str">
        <f>IFERROR(IF(I3818="Booked",VLOOKUP(K3818,'FIN CAL LOOKUP'!$A:$J,10,1),IF(I3818="Complete",VLOOKUP(J3818,'FIN CAL LOOKUP'!$A:$J,10,1),VLOOKUP(D3818,'FIN CAL LOOKUP'!$A:$J,10,1))),"Not Applicable")</f>
        <v>Q2, FY24</v>
      </c>
    </row>
    <row r="3819" spans="1:14" x14ac:dyDescent="0.25">
      <c r="A3819" t="s">
        <v>41</v>
      </c>
      <c r="C3819" t="s">
        <v>14</v>
      </c>
      <c r="D3819" s="3">
        <v>43899</v>
      </c>
      <c r="E3819" t="s">
        <v>936</v>
      </c>
      <c r="F3819" t="s">
        <v>937</v>
      </c>
      <c r="G3819" t="s">
        <v>938</v>
      </c>
      <c r="H3819" t="s">
        <v>10</v>
      </c>
      <c r="I3819" t="s">
        <v>17</v>
      </c>
      <c r="J3819" s="3">
        <v>45264</v>
      </c>
      <c r="K3819" s="3">
        <v>45233</v>
      </c>
      <c r="M3819" s="8" t="str">
        <f>IFERROR(IF(I3819="Booked",VLOOKUP(K3819,'FIN CAL LOOKUP'!$A:$J,7,1),IF(I3819="Complete",VLOOKUP(J3819,'FIN CAL LOOKUP'!$A:$J,7,1),VLOOKUP(D3819,'FIN CAL LOOKUP'!$A:$J,7,1))),"Not Applicable")</f>
        <v>DEC, FY24</v>
      </c>
      <c r="N3819" s="8" t="str">
        <f>IFERROR(IF(I3819="Booked",VLOOKUP(K3819,'FIN CAL LOOKUP'!$A:$J,10,1),IF(I3819="Complete",VLOOKUP(J3819,'FIN CAL LOOKUP'!$A:$J,10,1),VLOOKUP(D3819,'FIN CAL LOOKUP'!$A:$J,10,1))),"Not Applicable")</f>
        <v>Q2, FY24</v>
      </c>
    </row>
    <row r="3820" spans="1:14" x14ac:dyDescent="0.25">
      <c r="A3820" t="s">
        <v>41</v>
      </c>
      <c r="C3820" t="s">
        <v>14</v>
      </c>
      <c r="D3820" s="3">
        <v>43899</v>
      </c>
      <c r="E3820" t="s">
        <v>936</v>
      </c>
      <c r="F3820" t="s">
        <v>937</v>
      </c>
      <c r="G3820" t="s">
        <v>938</v>
      </c>
      <c r="H3820" t="s">
        <v>11</v>
      </c>
      <c r="I3820" t="s">
        <v>17</v>
      </c>
      <c r="J3820" s="3">
        <v>45629</v>
      </c>
      <c r="K3820" s="3">
        <v>45233</v>
      </c>
      <c r="M3820" s="8" t="str">
        <f>IFERROR(IF(I3820="Booked",VLOOKUP(K3820,'FIN CAL LOOKUP'!$A:$J,7,1),IF(I3820="Complete",VLOOKUP(J3820,'FIN CAL LOOKUP'!$A:$J,7,1),VLOOKUP(D3820,'FIN CAL LOOKUP'!$A:$J,7,1))),"Not Applicable")</f>
        <v>DEC, FY25</v>
      </c>
      <c r="N3820" s="8" t="str">
        <f>IFERROR(IF(I3820="Booked",VLOOKUP(K3820,'FIN CAL LOOKUP'!$A:$J,10,1),IF(I3820="Complete",VLOOKUP(J3820,'FIN CAL LOOKUP'!$A:$J,10,1),VLOOKUP(D3820,'FIN CAL LOOKUP'!$A:$J,10,1))),"Not Applicable")</f>
        <v>Q2, FY25</v>
      </c>
    </row>
    <row r="3821" spans="1:14" x14ac:dyDescent="0.25">
      <c r="A3821" t="s">
        <v>329</v>
      </c>
      <c r="B3821" t="s">
        <v>330</v>
      </c>
      <c r="C3821" t="s">
        <v>3</v>
      </c>
      <c r="D3821" s="3">
        <v>43838</v>
      </c>
      <c r="E3821" t="s">
        <v>939</v>
      </c>
      <c r="F3821" t="s">
        <v>940</v>
      </c>
      <c r="G3821" t="s">
        <v>1592</v>
      </c>
      <c r="H3821" t="s">
        <v>4</v>
      </c>
      <c r="I3821" t="s">
        <v>17</v>
      </c>
      <c r="J3821" s="3">
        <v>45692</v>
      </c>
      <c r="K3821" s="3">
        <v>44824</v>
      </c>
      <c r="M3821" s="8" t="str">
        <f>IFERROR(IF(I3821="Booked",VLOOKUP(K3821,'FIN CAL LOOKUP'!$A:$J,7,1),IF(I3821="Complete",VLOOKUP(J3821,'FIN CAL LOOKUP'!$A:$J,7,1),VLOOKUP(D3821,'FIN CAL LOOKUP'!$A:$J,7,1))),"Not Applicable")</f>
        <v>FEB, FY25</v>
      </c>
      <c r="N3821" s="8" t="str">
        <f>IFERROR(IF(I3821="Booked",VLOOKUP(K3821,'FIN CAL LOOKUP'!$A:$J,10,1),IF(I3821="Complete",VLOOKUP(J3821,'FIN CAL LOOKUP'!$A:$J,10,1),VLOOKUP(D3821,'FIN CAL LOOKUP'!$A:$J,10,1))),"Not Applicable")</f>
        <v>Q3, FY25</v>
      </c>
    </row>
    <row r="3822" spans="1:14" x14ac:dyDescent="0.25">
      <c r="A3822" t="s">
        <v>329</v>
      </c>
      <c r="B3822" t="s">
        <v>330</v>
      </c>
      <c r="C3822" t="s">
        <v>3</v>
      </c>
      <c r="D3822" s="3">
        <v>43838</v>
      </c>
      <c r="E3822" t="s">
        <v>939</v>
      </c>
      <c r="F3822" t="s">
        <v>940</v>
      </c>
      <c r="G3822" t="s">
        <v>1592</v>
      </c>
      <c r="H3822" t="s">
        <v>7</v>
      </c>
      <c r="I3822" t="s">
        <v>17</v>
      </c>
      <c r="J3822" s="3">
        <v>45692</v>
      </c>
      <c r="K3822" s="3">
        <v>44824</v>
      </c>
      <c r="M3822" s="8" t="str">
        <f>IFERROR(IF(I3822="Booked",VLOOKUP(K3822,'FIN CAL LOOKUP'!$A:$J,7,1),IF(I3822="Complete",VLOOKUP(J3822,'FIN CAL LOOKUP'!$A:$J,7,1),VLOOKUP(D3822,'FIN CAL LOOKUP'!$A:$J,7,1))),"Not Applicable")</f>
        <v>FEB, FY25</v>
      </c>
      <c r="N3822" s="8" t="str">
        <f>IFERROR(IF(I3822="Booked",VLOOKUP(K3822,'FIN CAL LOOKUP'!$A:$J,10,1),IF(I3822="Complete",VLOOKUP(J3822,'FIN CAL LOOKUP'!$A:$J,10,1),VLOOKUP(D3822,'FIN CAL LOOKUP'!$A:$J,10,1))),"Not Applicable")</f>
        <v>Q3, FY25</v>
      </c>
    </row>
    <row r="3823" spans="1:14" x14ac:dyDescent="0.25">
      <c r="A3823" t="s">
        <v>329</v>
      </c>
      <c r="B3823" t="s">
        <v>330</v>
      </c>
      <c r="C3823" t="s">
        <v>3</v>
      </c>
      <c r="D3823" s="3">
        <v>43838</v>
      </c>
      <c r="E3823" t="s">
        <v>939</v>
      </c>
      <c r="F3823" t="s">
        <v>940</v>
      </c>
      <c r="G3823" t="s">
        <v>1592</v>
      </c>
      <c r="H3823" t="s">
        <v>1366</v>
      </c>
      <c r="I3823" t="s">
        <v>5</v>
      </c>
      <c r="J3823" s="3"/>
      <c r="K3823" s="3">
        <v>45400</v>
      </c>
      <c r="M3823" s="8" t="str">
        <f>IFERROR(IF(I3823="Booked",VLOOKUP(K3823,'FIN CAL LOOKUP'!$A:$J,7,1),IF(I3823="Complete",VLOOKUP(J3823,'FIN CAL LOOKUP'!$A:$J,7,1),VLOOKUP(D3823,'FIN CAL LOOKUP'!$A:$J,7,1))),"Not Applicable")</f>
        <v>APR, FY24</v>
      </c>
      <c r="N3823" s="8" t="str">
        <f>IFERROR(IF(I3823="Booked",VLOOKUP(K3823,'FIN CAL LOOKUP'!$A:$J,10,1),IF(I3823="Complete",VLOOKUP(J3823,'FIN CAL LOOKUP'!$A:$J,10,1),VLOOKUP(D3823,'FIN CAL LOOKUP'!$A:$J,10,1))),"Not Applicable")</f>
        <v>Q4, FY24</v>
      </c>
    </row>
    <row r="3824" spans="1:14" x14ac:dyDescent="0.25">
      <c r="A3824" t="s">
        <v>329</v>
      </c>
      <c r="B3824" t="s">
        <v>330</v>
      </c>
      <c r="C3824" t="s">
        <v>3</v>
      </c>
      <c r="D3824" s="3">
        <v>43838</v>
      </c>
      <c r="E3824" t="s">
        <v>939</v>
      </c>
      <c r="F3824" t="s">
        <v>940</v>
      </c>
      <c r="G3824" t="s">
        <v>1592</v>
      </c>
      <c r="H3824" t="s">
        <v>1367</v>
      </c>
      <c r="I3824" t="s">
        <v>5</v>
      </c>
      <c r="J3824" s="3"/>
      <c r="K3824" s="3">
        <v>45400</v>
      </c>
      <c r="M3824" s="8" t="str">
        <f>IFERROR(IF(I3824="Booked",VLOOKUP(K3824,'FIN CAL LOOKUP'!$A:$J,7,1),IF(I3824="Complete",VLOOKUP(J3824,'FIN CAL LOOKUP'!$A:$J,7,1),VLOOKUP(D3824,'FIN CAL LOOKUP'!$A:$J,7,1))),"Not Applicable")</f>
        <v>APR, FY24</v>
      </c>
      <c r="N3824" s="8" t="str">
        <f>IFERROR(IF(I3824="Booked",VLOOKUP(K3824,'FIN CAL LOOKUP'!$A:$J,10,1),IF(I3824="Complete",VLOOKUP(J3824,'FIN CAL LOOKUP'!$A:$J,10,1),VLOOKUP(D3824,'FIN CAL LOOKUP'!$A:$J,10,1))),"Not Applicable")</f>
        <v>Q4, FY24</v>
      </c>
    </row>
    <row r="3825" spans="1:14" x14ac:dyDescent="0.25">
      <c r="A3825" t="s">
        <v>329</v>
      </c>
      <c r="B3825" t="s">
        <v>330</v>
      </c>
      <c r="C3825" t="s">
        <v>3</v>
      </c>
      <c r="D3825" s="3">
        <v>43838</v>
      </c>
      <c r="E3825" t="s">
        <v>939</v>
      </c>
      <c r="F3825" t="s">
        <v>940</v>
      </c>
      <c r="G3825" t="s">
        <v>1592</v>
      </c>
      <c r="H3825" t="s">
        <v>1368</v>
      </c>
      <c r="I3825" t="s">
        <v>5</v>
      </c>
      <c r="J3825" s="3"/>
      <c r="K3825" s="3">
        <v>45400</v>
      </c>
      <c r="M3825" s="8" t="str">
        <f>IFERROR(IF(I3825="Booked",VLOOKUP(K3825,'FIN CAL LOOKUP'!$A:$J,7,1),IF(I3825="Complete",VLOOKUP(J3825,'FIN CAL LOOKUP'!$A:$J,7,1),VLOOKUP(D3825,'FIN CAL LOOKUP'!$A:$J,7,1))),"Not Applicable")</f>
        <v>APR, FY24</v>
      </c>
      <c r="N3825" s="8" t="str">
        <f>IFERROR(IF(I3825="Booked",VLOOKUP(K3825,'FIN CAL LOOKUP'!$A:$J,10,1),IF(I3825="Complete",VLOOKUP(J3825,'FIN CAL LOOKUP'!$A:$J,10,1),VLOOKUP(D3825,'FIN CAL LOOKUP'!$A:$J,10,1))),"Not Applicable")</f>
        <v>Q4, FY24</v>
      </c>
    </row>
    <row r="3826" spans="1:14" x14ac:dyDescent="0.25">
      <c r="A3826" t="s">
        <v>329</v>
      </c>
      <c r="B3826" t="s">
        <v>330</v>
      </c>
      <c r="C3826" t="s">
        <v>3</v>
      </c>
      <c r="D3826" s="3">
        <v>43838</v>
      </c>
      <c r="E3826" t="s">
        <v>939</v>
      </c>
      <c r="F3826" t="s">
        <v>940</v>
      </c>
      <c r="G3826" t="s">
        <v>1592</v>
      </c>
      <c r="H3826" t="s">
        <v>1369</v>
      </c>
      <c r="I3826" t="s">
        <v>5</v>
      </c>
      <c r="J3826" s="3"/>
      <c r="K3826" s="3">
        <v>45400</v>
      </c>
      <c r="M3826" s="8" t="str">
        <f>IFERROR(IF(I3826="Booked",VLOOKUP(K3826,'FIN CAL LOOKUP'!$A:$J,7,1),IF(I3826="Complete",VLOOKUP(J3826,'FIN CAL LOOKUP'!$A:$J,7,1),VLOOKUP(D3826,'FIN CAL LOOKUP'!$A:$J,7,1))),"Not Applicable")</f>
        <v>APR, FY24</v>
      </c>
      <c r="N3826" s="8" t="str">
        <f>IFERROR(IF(I3826="Booked",VLOOKUP(K3826,'FIN CAL LOOKUP'!$A:$J,10,1),IF(I3826="Complete",VLOOKUP(J3826,'FIN CAL LOOKUP'!$A:$J,10,1),VLOOKUP(D3826,'FIN CAL LOOKUP'!$A:$J,10,1))),"Not Applicable")</f>
        <v>Q4, FY24</v>
      </c>
    </row>
    <row r="3827" spans="1:14" x14ac:dyDescent="0.25">
      <c r="A3827" t="s">
        <v>329</v>
      </c>
      <c r="B3827" t="s">
        <v>330</v>
      </c>
      <c r="C3827" t="s">
        <v>3</v>
      </c>
      <c r="D3827" s="3">
        <v>43838</v>
      </c>
      <c r="E3827" t="s">
        <v>939</v>
      </c>
      <c r="F3827" t="s">
        <v>940</v>
      </c>
      <c r="G3827" t="s">
        <v>1592</v>
      </c>
      <c r="H3827" t="s">
        <v>1370</v>
      </c>
      <c r="I3827" t="s">
        <v>5</v>
      </c>
      <c r="J3827" s="3"/>
      <c r="K3827" s="3">
        <v>45400</v>
      </c>
      <c r="M3827" s="8" t="str">
        <f>IFERROR(IF(I3827="Booked",VLOOKUP(K3827,'FIN CAL LOOKUP'!$A:$J,7,1),IF(I3827="Complete",VLOOKUP(J3827,'FIN CAL LOOKUP'!$A:$J,7,1),VLOOKUP(D3827,'FIN CAL LOOKUP'!$A:$J,7,1))),"Not Applicable")</f>
        <v>APR, FY24</v>
      </c>
      <c r="N3827" s="8" t="str">
        <f>IFERROR(IF(I3827="Booked",VLOOKUP(K3827,'FIN CAL LOOKUP'!$A:$J,10,1),IF(I3827="Complete",VLOOKUP(J3827,'FIN CAL LOOKUP'!$A:$J,10,1),VLOOKUP(D3827,'FIN CAL LOOKUP'!$A:$J,10,1))),"Not Applicable")</f>
        <v>Q4, FY24</v>
      </c>
    </row>
    <row r="3828" spans="1:14" x14ac:dyDescent="0.25">
      <c r="A3828" t="s">
        <v>329</v>
      </c>
      <c r="B3828" t="s">
        <v>330</v>
      </c>
      <c r="C3828" t="s">
        <v>3</v>
      </c>
      <c r="D3828" s="3">
        <v>43838</v>
      </c>
      <c r="E3828" t="s">
        <v>939</v>
      </c>
      <c r="F3828" t="s">
        <v>940</v>
      </c>
      <c r="G3828" t="s">
        <v>1592</v>
      </c>
      <c r="H3828" t="s">
        <v>8</v>
      </c>
      <c r="I3828" t="s">
        <v>17</v>
      </c>
      <c r="J3828" s="3">
        <v>44683</v>
      </c>
      <c r="K3828" s="3">
        <v>44635</v>
      </c>
      <c r="M3828" s="8" t="str">
        <f>IFERROR(IF(I3828="Booked",VLOOKUP(K3828,'FIN CAL LOOKUP'!$A:$J,7,1),IF(I3828="Complete",VLOOKUP(J3828,'FIN CAL LOOKUP'!$A:$J,7,1),VLOOKUP(D3828,'FIN CAL LOOKUP'!$A:$J,7,1))),"Not Applicable")</f>
        <v>MAY, FY22</v>
      </c>
      <c r="N3828" s="8" t="str">
        <f>IFERROR(IF(I3828="Booked",VLOOKUP(K3828,'FIN CAL LOOKUP'!$A:$J,10,1),IF(I3828="Complete",VLOOKUP(J3828,'FIN CAL LOOKUP'!$A:$J,10,1),VLOOKUP(D3828,'FIN CAL LOOKUP'!$A:$J,10,1))),"Not Applicable")</f>
        <v>Q4, FY22</v>
      </c>
    </row>
    <row r="3829" spans="1:14" x14ac:dyDescent="0.25">
      <c r="A3829" t="s">
        <v>329</v>
      </c>
      <c r="B3829" t="s">
        <v>330</v>
      </c>
      <c r="C3829" t="s">
        <v>3</v>
      </c>
      <c r="D3829" s="3">
        <v>43838</v>
      </c>
      <c r="E3829" t="s">
        <v>939</v>
      </c>
      <c r="F3829" t="s">
        <v>940</v>
      </c>
      <c r="G3829" t="s">
        <v>1592</v>
      </c>
      <c r="H3829" t="s">
        <v>9</v>
      </c>
      <c r="I3829" t="s">
        <v>17</v>
      </c>
      <c r="J3829" s="3">
        <v>45692</v>
      </c>
      <c r="K3829" s="3">
        <v>45057</v>
      </c>
      <c r="M3829" s="8" t="str">
        <f>IFERROR(IF(I3829="Booked",VLOOKUP(K3829,'FIN CAL LOOKUP'!$A:$J,7,1),IF(I3829="Complete",VLOOKUP(J3829,'FIN CAL LOOKUP'!$A:$J,7,1),VLOOKUP(D3829,'FIN CAL LOOKUP'!$A:$J,7,1))),"Not Applicable")</f>
        <v>FEB, FY25</v>
      </c>
      <c r="N3829" s="8" t="str">
        <f>IFERROR(IF(I3829="Booked",VLOOKUP(K3829,'FIN CAL LOOKUP'!$A:$J,10,1),IF(I3829="Complete",VLOOKUP(J3829,'FIN CAL LOOKUP'!$A:$J,10,1),VLOOKUP(D3829,'FIN CAL LOOKUP'!$A:$J,10,1))),"Not Applicable")</f>
        <v>Q3, FY25</v>
      </c>
    </row>
    <row r="3830" spans="1:14" x14ac:dyDescent="0.25">
      <c r="A3830" t="s">
        <v>329</v>
      </c>
      <c r="B3830" t="s">
        <v>330</v>
      </c>
      <c r="C3830" t="s">
        <v>3</v>
      </c>
      <c r="D3830" s="3">
        <v>43838</v>
      </c>
      <c r="E3830" t="s">
        <v>939</v>
      </c>
      <c r="F3830" t="s">
        <v>940</v>
      </c>
      <c r="G3830" t="s">
        <v>1592</v>
      </c>
      <c r="H3830" t="s">
        <v>10</v>
      </c>
      <c r="I3830" t="s">
        <v>17</v>
      </c>
      <c r="J3830" s="3">
        <v>44683</v>
      </c>
      <c r="K3830" s="3">
        <v>44438</v>
      </c>
      <c r="M3830" s="8" t="str">
        <f>IFERROR(IF(I3830="Booked",VLOOKUP(K3830,'FIN CAL LOOKUP'!$A:$J,7,1),IF(I3830="Complete",VLOOKUP(J3830,'FIN CAL LOOKUP'!$A:$J,7,1),VLOOKUP(D3830,'FIN CAL LOOKUP'!$A:$J,7,1))),"Not Applicable")</f>
        <v>MAY, FY22</v>
      </c>
      <c r="N3830" s="8" t="str">
        <f>IFERROR(IF(I3830="Booked",VLOOKUP(K3830,'FIN CAL LOOKUP'!$A:$J,10,1),IF(I3830="Complete",VLOOKUP(J3830,'FIN CAL LOOKUP'!$A:$J,10,1),VLOOKUP(D3830,'FIN CAL LOOKUP'!$A:$J,10,1))),"Not Applicable")</f>
        <v>Q4, FY22</v>
      </c>
    </row>
    <row r="3831" spans="1:14" x14ac:dyDescent="0.25">
      <c r="A3831" t="s">
        <v>329</v>
      </c>
      <c r="B3831" t="s">
        <v>330</v>
      </c>
      <c r="C3831" t="s">
        <v>3</v>
      </c>
      <c r="D3831" s="3">
        <v>43838</v>
      </c>
      <c r="E3831" t="s">
        <v>939</v>
      </c>
      <c r="F3831" t="s">
        <v>940</v>
      </c>
      <c r="G3831" t="s">
        <v>1592</v>
      </c>
      <c r="H3831" t="s">
        <v>11</v>
      </c>
      <c r="I3831" t="s">
        <v>17</v>
      </c>
      <c r="J3831" s="3">
        <v>44683</v>
      </c>
      <c r="K3831" s="3">
        <v>43840</v>
      </c>
      <c r="M3831" s="8" t="str">
        <f>IFERROR(IF(I3831="Booked",VLOOKUP(K3831,'FIN CAL LOOKUP'!$A:$J,7,1),IF(I3831="Complete",VLOOKUP(J3831,'FIN CAL LOOKUP'!$A:$J,7,1),VLOOKUP(D3831,'FIN CAL LOOKUP'!$A:$J,7,1))),"Not Applicable")</f>
        <v>MAY, FY22</v>
      </c>
      <c r="N3831" s="8" t="str">
        <f>IFERROR(IF(I3831="Booked",VLOOKUP(K3831,'FIN CAL LOOKUP'!$A:$J,10,1),IF(I3831="Complete",VLOOKUP(J3831,'FIN CAL LOOKUP'!$A:$J,10,1),VLOOKUP(D3831,'FIN CAL LOOKUP'!$A:$J,10,1))),"Not Applicable")</f>
        <v>Q4, FY22</v>
      </c>
    </row>
    <row r="3832" spans="1:14" x14ac:dyDescent="0.25">
      <c r="A3832" t="s">
        <v>1</v>
      </c>
      <c r="B3832" t="s">
        <v>2</v>
      </c>
      <c r="C3832" t="s">
        <v>14</v>
      </c>
      <c r="D3832" s="3">
        <v>43822</v>
      </c>
      <c r="E3832" t="s">
        <v>941</v>
      </c>
      <c r="F3832" t="s">
        <v>942</v>
      </c>
      <c r="G3832" t="s">
        <v>943</v>
      </c>
      <c r="H3832" t="s">
        <v>192</v>
      </c>
      <c r="I3832" t="s">
        <v>17</v>
      </c>
      <c r="J3832" s="3">
        <v>44838</v>
      </c>
      <c r="K3832" s="3">
        <v>44837</v>
      </c>
      <c r="M3832" s="8" t="str">
        <f>IFERROR(IF(I3832="Booked",VLOOKUP(K3832,'FIN CAL LOOKUP'!$A:$J,7,1),IF(I3832="Complete",VLOOKUP(J3832,'FIN CAL LOOKUP'!$A:$J,7,1),VLOOKUP(D3832,'FIN CAL LOOKUP'!$A:$J,7,1))),"Not Applicable")</f>
        <v>OCT, FY23</v>
      </c>
      <c r="N3832" s="8" t="str">
        <f>IFERROR(IF(I3832="Booked",VLOOKUP(K3832,'FIN CAL LOOKUP'!$A:$J,10,1),IF(I3832="Complete",VLOOKUP(J3832,'FIN CAL LOOKUP'!$A:$J,10,1),VLOOKUP(D3832,'FIN CAL LOOKUP'!$A:$J,10,1))),"Not Applicable")</f>
        <v>Q2, FY23</v>
      </c>
    </row>
    <row r="3833" spans="1:14" x14ac:dyDescent="0.25">
      <c r="A3833" t="s">
        <v>1</v>
      </c>
      <c r="B3833" t="s">
        <v>2</v>
      </c>
      <c r="C3833" t="s">
        <v>14</v>
      </c>
      <c r="D3833" s="3">
        <v>43822</v>
      </c>
      <c r="E3833" t="s">
        <v>941</v>
      </c>
      <c r="F3833" t="s">
        <v>942</v>
      </c>
      <c r="G3833" t="s">
        <v>943</v>
      </c>
      <c r="H3833" t="s">
        <v>4</v>
      </c>
      <c r="I3833" t="s">
        <v>17</v>
      </c>
      <c r="J3833" s="3">
        <v>44838</v>
      </c>
      <c r="K3833" s="3">
        <v>44824</v>
      </c>
      <c r="M3833" s="8" t="str">
        <f>IFERROR(IF(I3833="Booked",VLOOKUP(K3833,'FIN CAL LOOKUP'!$A:$J,7,1),IF(I3833="Complete",VLOOKUP(J3833,'FIN CAL LOOKUP'!$A:$J,7,1),VLOOKUP(D3833,'FIN CAL LOOKUP'!$A:$J,7,1))),"Not Applicable")</f>
        <v>OCT, FY23</v>
      </c>
      <c r="N3833" s="8" t="str">
        <f>IFERROR(IF(I3833="Booked",VLOOKUP(K3833,'FIN CAL LOOKUP'!$A:$J,10,1),IF(I3833="Complete",VLOOKUP(J3833,'FIN CAL LOOKUP'!$A:$J,10,1),VLOOKUP(D3833,'FIN CAL LOOKUP'!$A:$J,10,1))),"Not Applicable")</f>
        <v>Q2, FY23</v>
      </c>
    </row>
    <row r="3834" spans="1:14" x14ac:dyDescent="0.25">
      <c r="A3834" t="s">
        <v>1</v>
      </c>
      <c r="B3834" t="s">
        <v>2</v>
      </c>
      <c r="C3834" t="s">
        <v>14</v>
      </c>
      <c r="D3834" s="3">
        <v>43822</v>
      </c>
      <c r="E3834" t="s">
        <v>941</v>
      </c>
      <c r="F3834" t="s">
        <v>942</v>
      </c>
      <c r="G3834" t="s">
        <v>943</v>
      </c>
      <c r="H3834" t="s">
        <v>7</v>
      </c>
      <c r="I3834" t="s">
        <v>17</v>
      </c>
      <c r="J3834" s="3">
        <v>44929</v>
      </c>
      <c r="K3834" s="3">
        <v>44824</v>
      </c>
      <c r="M3834" s="8" t="str">
        <f>IFERROR(IF(I3834="Booked",VLOOKUP(K3834,'FIN CAL LOOKUP'!$A:$J,7,1),IF(I3834="Complete",VLOOKUP(J3834,'FIN CAL LOOKUP'!$A:$J,7,1),VLOOKUP(D3834,'FIN CAL LOOKUP'!$A:$J,7,1))),"Not Applicable")</f>
        <v>JAN, FY23</v>
      </c>
      <c r="N3834" s="8" t="str">
        <f>IFERROR(IF(I3834="Booked",VLOOKUP(K3834,'FIN CAL LOOKUP'!$A:$J,10,1),IF(I3834="Complete",VLOOKUP(J3834,'FIN CAL LOOKUP'!$A:$J,10,1),VLOOKUP(D3834,'FIN CAL LOOKUP'!$A:$J,10,1))),"Not Applicable")</f>
        <v>Q3, FY23</v>
      </c>
    </row>
    <row r="3835" spans="1:14" x14ac:dyDescent="0.25">
      <c r="A3835" t="s">
        <v>1</v>
      </c>
      <c r="B3835" t="s">
        <v>2</v>
      </c>
      <c r="C3835" t="s">
        <v>14</v>
      </c>
      <c r="D3835" s="3">
        <v>43822</v>
      </c>
      <c r="E3835" t="s">
        <v>941</v>
      </c>
      <c r="F3835" t="s">
        <v>942</v>
      </c>
      <c r="G3835" t="s">
        <v>943</v>
      </c>
      <c r="H3835" t="s">
        <v>1366</v>
      </c>
      <c r="I3835" t="s">
        <v>17</v>
      </c>
      <c r="J3835" s="3">
        <v>45796</v>
      </c>
      <c r="K3835" s="3">
        <v>45351</v>
      </c>
      <c r="M3835" s="8" t="str">
        <f>IFERROR(IF(I3835="Booked",VLOOKUP(K3835,'FIN CAL LOOKUP'!$A:$J,7,1),IF(I3835="Complete",VLOOKUP(J3835,'FIN CAL LOOKUP'!$A:$J,7,1),VLOOKUP(D3835,'FIN CAL LOOKUP'!$A:$J,7,1))),"Not Applicable")</f>
        <v>MAY, FY25</v>
      </c>
      <c r="N3835" s="8" t="str">
        <f>IFERROR(IF(I3835="Booked",VLOOKUP(K3835,'FIN CAL LOOKUP'!$A:$J,10,1),IF(I3835="Complete",VLOOKUP(J3835,'FIN CAL LOOKUP'!$A:$J,10,1),VLOOKUP(D3835,'FIN CAL LOOKUP'!$A:$J,10,1))),"Not Applicable")</f>
        <v>Q4, FY25</v>
      </c>
    </row>
    <row r="3836" spans="1:14" x14ac:dyDescent="0.25">
      <c r="A3836" t="s">
        <v>1</v>
      </c>
      <c r="B3836" t="s">
        <v>2</v>
      </c>
      <c r="C3836" t="s">
        <v>14</v>
      </c>
      <c r="D3836" s="3">
        <v>43822</v>
      </c>
      <c r="E3836" t="s">
        <v>941</v>
      </c>
      <c r="F3836" t="s">
        <v>942</v>
      </c>
      <c r="G3836" t="s">
        <v>943</v>
      </c>
      <c r="H3836" t="s">
        <v>1367</v>
      </c>
      <c r="I3836" t="s">
        <v>17</v>
      </c>
      <c r="J3836" s="3">
        <v>45796</v>
      </c>
      <c r="K3836" s="3">
        <v>45351</v>
      </c>
      <c r="M3836" s="8" t="str">
        <f>IFERROR(IF(I3836="Booked",VLOOKUP(K3836,'FIN CAL LOOKUP'!$A:$J,7,1),IF(I3836="Complete",VLOOKUP(J3836,'FIN CAL LOOKUP'!$A:$J,7,1),VLOOKUP(D3836,'FIN CAL LOOKUP'!$A:$J,7,1))),"Not Applicable")</f>
        <v>MAY, FY25</v>
      </c>
      <c r="N3836" s="8" t="str">
        <f>IFERROR(IF(I3836="Booked",VLOOKUP(K3836,'FIN CAL LOOKUP'!$A:$J,10,1),IF(I3836="Complete",VLOOKUP(J3836,'FIN CAL LOOKUP'!$A:$J,10,1),VLOOKUP(D3836,'FIN CAL LOOKUP'!$A:$J,10,1))),"Not Applicable")</f>
        <v>Q4, FY25</v>
      </c>
    </row>
    <row r="3837" spans="1:14" x14ac:dyDescent="0.25">
      <c r="A3837" t="s">
        <v>1</v>
      </c>
      <c r="B3837" t="s">
        <v>2</v>
      </c>
      <c r="C3837" t="s">
        <v>14</v>
      </c>
      <c r="D3837" s="3">
        <v>43822</v>
      </c>
      <c r="E3837" t="s">
        <v>941</v>
      </c>
      <c r="F3837" t="s">
        <v>942</v>
      </c>
      <c r="G3837" t="s">
        <v>943</v>
      </c>
      <c r="H3837" t="s">
        <v>1368</v>
      </c>
      <c r="I3837" t="s">
        <v>17</v>
      </c>
      <c r="J3837" s="3">
        <v>45796</v>
      </c>
      <c r="K3837" s="3">
        <v>45351</v>
      </c>
      <c r="M3837" s="8" t="str">
        <f>IFERROR(IF(I3837="Booked",VLOOKUP(K3837,'FIN CAL LOOKUP'!$A:$J,7,1),IF(I3837="Complete",VLOOKUP(J3837,'FIN CAL LOOKUP'!$A:$J,7,1),VLOOKUP(D3837,'FIN CAL LOOKUP'!$A:$J,7,1))),"Not Applicable")</f>
        <v>MAY, FY25</v>
      </c>
      <c r="N3837" s="8" t="str">
        <f>IFERROR(IF(I3837="Booked",VLOOKUP(K3837,'FIN CAL LOOKUP'!$A:$J,10,1),IF(I3837="Complete",VLOOKUP(J3837,'FIN CAL LOOKUP'!$A:$J,10,1),VLOOKUP(D3837,'FIN CAL LOOKUP'!$A:$J,10,1))),"Not Applicable")</f>
        <v>Q4, FY25</v>
      </c>
    </row>
    <row r="3838" spans="1:14" x14ac:dyDescent="0.25">
      <c r="A3838" t="s">
        <v>1</v>
      </c>
      <c r="B3838" t="s">
        <v>2</v>
      </c>
      <c r="C3838" t="s">
        <v>14</v>
      </c>
      <c r="D3838" s="3">
        <v>43822</v>
      </c>
      <c r="E3838" t="s">
        <v>941</v>
      </c>
      <c r="F3838" t="s">
        <v>942</v>
      </c>
      <c r="G3838" t="s">
        <v>943</v>
      </c>
      <c r="H3838" t="s">
        <v>1369</v>
      </c>
      <c r="I3838" t="s">
        <v>17</v>
      </c>
      <c r="J3838" s="3">
        <v>45796</v>
      </c>
      <c r="K3838" s="3">
        <v>45351</v>
      </c>
      <c r="M3838" s="8" t="str">
        <f>IFERROR(IF(I3838="Booked",VLOOKUP(K3838,'FIN CAL LOOKUP'!$A:$J,7,1),IF(I3838="Complete",VLOOKUP(J3838,'FIN CAL LOOKUP'!$A:$J,7,1),VLOOKUP(D3838,'FIN CAL LOOKUP'!$A:$J,7,1))),"Not Applicable")</f>
        <v>MAY, FY25</v>
      </c>
      <c r="N3838" s="8" t="str">
        <f>IFERROR(IF(I3838="Booked",VLOOKUP(K3838,'FIN CAL LOOKUP'!$A:$J,10,1),IF(I3838="Complete",VLOOKUP(J3838,'FIN CAL LOOKUP'!$A:$J,10,1),VLOOKUP(D3838,'FIN CAL LOOKUP'!$A:$J,10,1))),"Not Applicable")</f>
        <v>Q4, FY25</v>
      </c>
    </row>
    <row r="3839" spans="1:14" x14ac:dyDescent="0.25">
      <c r="A3839" t="s">
        <v>1</v>
      </c>
      <c r="B3839" t="s">
        <v>2</v>
      </c>
      <c r="C3839" t="s">
        <v>14</v>
      </c>
      <c r="D3839" s="3">
        <v>43822</v>
      </c>
      <c r="E3839" t="s">
        <v>941</v>
      </c>
      <c r="F3839" t="s">
        <v>942</v>
      </c>
      <c r="G3839" t="s">
        <v>943</v>
      </c>
      <c r="H3839" t="s">
        <v>1370</v>
      </c>
      <c r="I3839" t="s">
        <v>18</v>
      </c>
      <c r="J3839" s="3"/>
      <c r="K3839" s="3">
        <v>45351</v>
      </c>
      <c r="M3839" s="8" t="str">
        <f>IFERROR(IF(I3839="Booked",VLOOKUP(K3839,'FIN CAL LOOKUP'!$A:$J,7,1),IF(I3839="Complete",VLOOKUP(J3839,'FIN CAL LOOKUP'!$A:$J,7,1),VLOOKUP(D3839,'FIN CAL LOOKUP'!$A:$J,7,1))),"Not Applicable")</f>
        <v>DEC, FY20</v>
      </c>
      <c r="N3839" s="8" t="str">
        <f>IFERROR(IF(I3839="Booked",VLOOKUP(K3839,'FIN CAL LOOKUP'!$A:$J,10,1),IF(I3839="Complete",VLOOKUP(J3839,'FIN CAL LOOKUP'!$A:$J,10,1),VLOOKUP(D3839,'FIN CAL LOOKUP'!$A:$J,10,1))),"Not Applicable")</f>
        <v>Q2, FY20</v>
      </c>
    </row>
    <row r="3840" spans="1:14" x14ac:dyDescent="0.25">
      <c r="A3840" t="s">
        <v>1</v>
      </c>
      <c r="B3840" t="s">
        <v>2</v>
      </c>
      <c r="C3840" t="s">
        <v>14</v>
      </c>
      <c r="D3840" s="3">
        <v>43822</v>
      </c>
      <c r="E3840" t="s">
        <v>941</v>
      </c>
      <c r="F3840" t="s">
        <v>942</v>
      </c>
      <c r="G3840" t="s">
        <v>943</v>
      </c>
      <c r="H3840" t="s">
        <v>8</v>
      </c>
      <c r="I3840" t="s">
        <v>17</v>
      </c>
      <c r="J3840" s="3">
        <v>44638</v>
      </c>
      <c r="K3840" s="3">
        <v>44635</v>
      </c>
      <c r="M3840" s="8" t="str">
        <f>IFERROR(IF(I3840="Booked",VLOOKUP(K3840,'FIN CAL LOOKUP'!$A:$J,7,1),IF(I3840="Complete",VLOOKUP(J3840,'FIN CAL LOOKUP'!$A:$J,7,1),VLOOKUP(D3840,'FIN CAL LOOKUP'!$A:$J,7,1))),"Not Applicable")</f>
        <v>MAR, FY22</v>
      </c>
      <c r="N3840" s="8" t="str">
        <f>IFERROR(IF(I3840="Booked",VLOOKUP(K3840,'FIN CAL LOOKUP'!$A:$J,10,1),IF(I3840="Complete",VLOOKUP(J3840,'FIN CAL LOOKUP'!$A:$J,10,1),VLOOKUP(D3840,'FIN CAL LOOKUP'!$A:$J,10,1))),"Not Applicable")</f>
        <v>Q3, FY22</v>
      </c>
    </row>
    <row r="3841" spans="1:14" x14ac:dyDescent="0.25">
      <c r="A3841" t="s">
        <v>1</v>
      </c>
      <c r="B3841" t="s">
        <v>2</v>
      </c>
      <c r="C3841" t="s">
        <v>14</v>
      </c>
      <c r="D3841" s="3">
        <v>43822</v>
      </c>
      <c r="E3841" t="s">
        <v>941</v>
      </c>
      <c r="F3841" t="s">
        <v>942</v>
      </c>
      <c r="G3841" t="s">
        <v>943</v>
      </c>
      <c r="H3841" t="s">
        <v>9</v>
      </c>
      <c r="I3841" t="s">
        <v>17</v>
      </c>
      <c r="J3841" s="3">
        <v>44929</v>
      </c>
      <c r="K3841" s="3">
        <v>44735</v>
      </c>
      <c r="M3841" s="8" t="str">
        <f>IFERROR(IF(I3841="Booked",VLOOKUP(K3841,'FIN CAL LOOKUP'!$A:$J,7,1),IF(I3841="Complete",VLOOKUP(J3841,'FIN CAL LOOKUP'!$A:$J,7,1),VLOOKUP(D3841,'FIN CAL LOOKUP'!$A:$J,7,1))),"Not Applicable")</f>
        <v>JAN, FY23</v>
      </c>
      <c r="N3841" s="8" t="str">
        <f>IFERROR(IF(I3841="Booked",VLOOKUP(K3841,'FIN CAL LOOKUP'!$A:$J,10,1),IF(I3841="Complete",VLOOKUP(J3841,'FIN CAL LOOKUP'!$A:$J,10,1),VLOOKUP(D3841,'FIN CAL LOOKUP'!$A:$J,10,1))),"Not Applicable")</f>
        <v>Q3, FY23</v>
      </c>
    </row>
    <row r="3842" spans="1:14" x14ac:dyDescent="0.25">
      <c r="A3842" t="s">
        <v>1</v>
      </c>
      <c r="B3842" t="s">
        <v>2</v>
      </c>
      <c r="C3842" t="s">
        <v>14</v>
      </c>
      <c r="D3842" s="3">
        <v>43822</v>
      </c>
      <c r="E3842" t="s">
        <v>941</v>
      </c>
      <c r="F3842" t="s">
        <v>942</v>
      </c>
      <c r="G3842" t="s">
        <v>943</v>
      </c>
      <c r="H3842" t="s">
        <v>10</v>
      </c>
      <c r="I3842" t="s">
        <v>17</v>
      </c>
      <c r="J3842" s="3">
        <v>44438</v>
      </c>
      <c r="K3842" s="3">
        <v>44417</v>
      </c>
      <c r="M3842" s="8" t="str">
        <f>IFERROR(IF(I3842="Booked",VLOOKUP(K3842,'FIN CAL LOOKUP'!$A:$J,7,1),IF(I3842="Complete",VLOOKUP(J3842,'FIN CAL LOOKUP'!$A:$J,7,1),VLOOKUP(D3842,'FIN CAL LOOKUP'!$A:$J,7,1))),"Not Applicable")</f>
        <v>SEP, FY22</v>
      </c>
      <c r="N3842" s="8" t="str">
        <f>IFERROR(IF(I3842="Booked",VLOOKUP(K3842,'FIN CAL LOOKUP'!$A:$J,10,1),IF(I3842="Complete",VLOOKUP(J3842,'FIN CAL LOOKUP'!$A:$J,10,1),VLOOKUP(D3842,'FIN CAL LOOKUP'!$A:$J,10,1))),"Not Applicable")</f>
        <v>Q1, FY22</v>
      </c>
    </row>
    <row r="3843" spans="1:14" x14ac:dyDescent="0.25">
      <c r="A3843" t="s">
        <v>1</v>
      </c>
      <c r="B3843" t="s">
        <v>2</v>
      </c>
      <c r="C3843" t="s">
        <v>14</v>
      </c>
      <c r="D3843" s="3">
        <v>43822</v>
      </c>
      <c r="E3843" t="s">
        <v>941</v>
      </c>
      <c r="F3843" t="s">
        <v>942</v>
      </c>
      <c r="G3843" t="s">
        <v>943</v>
      </c>
      <c r="H3843" t="s">
        <v>10</v>
      </c>
      <c r="I3843" t="s">
        <v>17</v>
      </c>
      <c r="J3843" s="3">
        <v>44907</v>
      </c>
      <c r="K3843" s="3">
        <v>44907</v>
      </c>
      <c r="M3843" s="8" t="str">
        <f>IFERROR(IF(I3843="Booked",VLOOKUP(K3843,'FIN CAL LOOKUP'!$A:$J,7,1),IF(I3843="Complete",VLOOKUP(J3843,'FIN CAL LOOKUP'!$A:$J,7,1),VLOOKUP(D3843,'FIN CAL LOOKUP'!$A:$J,7,1))),"Not Applicable")</f>
        <v>DEC, FY23</v>
      </c>
      <c r="N3843" s="8" t="str">
        <f>IFERROR(IF(I3843="Booked",VLOOKUP(K3843,'FIN CAL LOOKUP'!$A:$J,10,1),IF(I3843="Complete",VLOOKUP(J3843,'FIN CAL LOOKUP'!$A:$J,10,1),VLOOKUP(D3843,'FIN CAL LOOKUP'!$A:$J,10,1))),"Not Applicable")</f>
        <v>Q2, FY23</v>
      </c>
    </row>
    <row r="3844" spans="1:14" x14ac:dyDescent="0.25">
      <c r="A3844" t="s">
        <v>1</v>
      </c>
      <c r="B3844" t="s">
        <v>2</v>
      </c>
      <c r="C3844" t="s">
        <v>14</v>
      </c>
      <c r="D3844" s="3">
        <v>43822</v>
      </c>
      <c r="E3844" t="s">
        <v>941</v>
      </c>
      <c r="F3844" t="s">
        <v>942</v>
      </c>
      <c r="G3844" t="s">
        <v>943</v>
      </c>
      <c r="H3844" t="s">
        <v>10</v>
      </c>
      <c r="I3844" t="s">
        <v>17</v>
      </c>
      <c r="J3844" s="3">
        <v>45110</v>
      </c>
      <c r="K3844" s="3">
        <v>45110</v>
      </c>
      <c r="M3844" s="8" t="str">
        <f>IFERROR(IF(I3844="Booked",VLOOKUP(K3844,'FIN CAL LOOKUP'!$A:$J,7,1),IF(I3844="Complete",VLOOKUP(J3844,'FIN CAL LOOKUP'!$A:$J,7,1),VLOOKUP(D3844,'FIN CAL LOOKUP'!$A:$J,7,1))),"Not Applicable")</f>
        <v>JUL, FY24</v>
      </c>
      <c r="N3844" s="8" t="str">
        <f>IFERROR(IF(I3844="Booked",VLOOKUP(K3844,'FIN CAL LOOKUP'!$A:$J,10,1),IF(I3844="Complete",VLOOKUP(J3844,'FIN CAL LOOKUP'!$A:$J,10,1),VLOOKUP(D3844,'FIN CAL LOOKUP'!$A:$J,10,1))),"Not Applicable")</f>
        <v>Q1, FY24</v>
      </c>
    </row>
    <row r="3845" spans="1:14" x14ac:dyDescent="0.25">
      <c r="A3845" t="s">
        <v>1</v>
      </c>
      <c r="B3845" t="s">
        <v>2</v>
      </c>
      <c r="C3845" t="s">
        <v>14</v>
      </c>
      <c r="D3845" s="3">
        <v>43822</v>
      </c>
      <c r="E3845" t="s">
        <v>941</v>
      </c>
      <c r="F3845" t="s">
        <v>942</v>
      </c>
      <c r="G3845" t="s">
        <v>943</v>
      </c>
      <c r="H3845" t="s">
        <v>11</v>
      </c>
      <c r="I3845" t="s">
        <v>17</v>
      </c>
      <c r="J3845" s="3">
        <v>44539</v>
      </c>
      <c r="K3845" s="3">
        <v>43791</v>
      </c>
      <c r="M3845" s="8" t="str">
        <f>IFERROR(IF(I3845="Booked",VLOOKUP(K3845,'FIN CAL LOOKUP'!$A:$J,7,1),IF(I3845="Complete",VLOOKUP(J3845,'FIN CAL LOOKUP'!$A:$J,7,1),VLOOKUP(D3845,'FIN CAL LOOKUP'!$A:$J,7,1))),"Not Applicable")</f>
        <v>DEC, FY22</v>
      </c>
      <c r="N3845" s="8" t="str">
        <f>IFERROR(IF(I3845="Booked",VLOOKUP(K3845,'FIN CAL LOOKUP'!$A:$J,10,1),IF(I3845="Complete",VLOOKUP(J3845,'FIN CAL LOOKUP'!$A:$J,10,1),VLOOKUP(D3845,'FIN CAL LOOKUP'!$A:$J,10,1))),"Not Applicable")</f>
        <v>Q2, FY22</v>
      </c>
    </row>
    <row r="3846" spans="1:14" x14ac:dyDescent="0.25">
      <c r="A3846" t="s">
        <v>41</v>
      </c>
      <c r="B3846" t="s">
        <v>42</v>
      </c>
      <c r="C3846" t="s">
        <v>124</v>
      </c>
      <c r="D3846" s="3">
        <v>43803</v>
      </c>
      <c r="E3846" t="s">
        <v>944</v>
      </c>
      <c r="F3846" t="s">
        <v>945</v>
      </c>
      <c r="G3846" t="s">
        <v>946</v>
      </c>
      <c r="H3846" t="s">
        <v>4</v>
      </c>
      <c r="I3846" t="s">
        <v>17</v>
      </c>
      <c r="J3846" s="3">
        <v>45142</v>
      </c>
      <c r="K3846" s="3">
        <v>44840</v>
      </c>
      <c r="M3846" s="8" t="str">
        <f>IFERROR(IF(I3846="Booked",VLOOKUP(K3846,'FIN CAL LOOKUP'!$A:$J,7,1),IF(I3846="Complete",VLOOKUP(J3846,'FIN CAL LOOKUP'!$A:$J,7,1),VLOOKUP(D3846,'FIN CAL LOOKUP'!$A:$J,7,1))),"Not Applicable")</f>
        <v>AUG, FY24</v>
      </c>
      <c r="N3846" s="8" t="str">
        <f>IFERROR(IF(I3846="Booked",VLOOKUP(K3846,'FIN CAL LOOKUP'!$A:$J,10,1),IF(I3846="Complete",VLOOKUP(J3846,'FIN CAL LOOKUP'!$A:$J,10,1),VLOOKUP(D3846,'FIN CAL LOOKUP'!$A:$J,10,1))),"Not Applicable")</f>
        <v>Q1, FY24</v>
      </c>
    </row>
    <row r="3847" spans="1:14" x14ac:dyDescent="0.25">
      <c r="A3847" t="s">
        <v>41</v>
      </c>
      <c r="B3847" t="s">
        <v>42</v>
      </c>
      <c r="C3847" t="s">
        <v>124</v>
      </c>
      <c r="D3847" s="3">
        <v>43803</v>
      </c>
      <c r="E3847" t="s">
        <v>944</v>
      </c>
      <c r="F3847" t="s">
        <v>945</v>
      </c>
      <c r="G3847" t="s">
        <v>946</v>
      </c>
      <c r="H3847" t="s">
        <v>7</v>
      </c>
      <c r="I3847" t="s">
        <v>17</v>
      </c>
      <c r="J3847" s="3">
        <v>45142</v>
      </c>
      <c r="K3847" s="3">
        <v>44840</v>
      </c>
      <c r="M3847" s="8" t="str">
        <f>IFERROR(IF(I3847="Booked",VLOOKUP(K3847,'FIN CAL LOOKUP'!$A:$J,7,1),IF(I3847="Complete",VLOOKUP(J3847,'FIN CAL LOOKUP'!$A:$J,7,1),VLOOKUP(D3847,'FIN CAL LOOKUP'!$A:$J,7,1))),"Not Applicable")</f>
        <v>AUG, FY24</v>
      </c>
      <c r="N3847" s="8" t="str">
        <f>IFERROR(IF(I3847="Booked",VLOOKUP(K3847,'FIN CAL LOOKUP'!$A:$J,10,1),IF(I3847="Complete",VLOOKUP(J3847,'FIN CAL LOOKUP'!$A:$J,10,1),VLOOKUP(D3847,'FIN CAL LOOKUP'!$A:$J,10,1))),"Not Applicable")</f>
        <v>Q1, FY24</v>
      </c>
    </row>
    <row r="3848" spans="1:14" x14ac:dyDescent="0.25">
      <c r="A3848" t="s">
        <v>219</v>
      </c>
      <c r="C3848" t="s">
        <v>14</v>
      </c>
      <c r="D3848" s="3">
        <v>43787</v>
      </c>
      <c r="E3848" t="s">
        <v>947</v>
      </c>
      <c r="F3848" t="s">
        <v>948</v>
      </c>
      <c r="G3848" t="s">
        <v>949</v>
      </c>
      <c r="H3848" t="s">
        <v>192</v>
      </c>
      <c r="I3848" t="s">
        <v>17</v>
      </c>
      <c r="J3848" s="3">
        <v>44838</v>
      </c>
      <c r="K3848" s="3">
        <v>44837</v>
      </c>
      <c r="M3848" s="8" t="str">
        <f>IFERROR(IF(I3848="Booked",VLOOKUP(K3848,'FIN CAL LOOKUP'!$A:$J,7,1),IF(I3848="Complete",VLOOKUP(J3848,'FIN CAL LOOKUP'!$A:$J,7,1),VLOOKUP(D3848,'FIN CAL LOOKUP'!$A:$J,7,1))),"Not Applicable")</f>
        <v>OCT, FY23</v>
      </c>
      <c r="N3848" s="8" t="str">
        <f>IFERROR(IF(I3848="Booked",VLOOKUP(K3848,'FIN CAL LOOKUP'!$A:$J,10,1),IF(I3848="Complete",VLOOKUP(J3848,'FIN CAL LOOKUP'!$A:$J,10,1),VLOOKUP(D3848,'FIN CAL LOOKUP'!$A:$J,10,1))),"Not Applicable")</f>
        <v>Q2, FY23</v>
      </c>
    </row>
    <row r="3849" spans="1:14" x14ac:dyDescent="0.25">
      <c r="A3849" t="s">
        <v>219</v>
      </c>
      <c r="C3849" t="s">
        <v>14</v>
      </c>
      <c r="D3849" s="3">
        <v>43787</v>
      </c>
      <c r="E3849" t="s">
        <v>947</v>
      </c>
      <c r="F3849" t="s">
        <v>948</v>
      </c>
      <c r="G3849" t="s">
        <v>949</v>
      </c>
      <c r="H3849" t="s">
        <v>4</v>
      </c>
      <c r="I3849" t="s">
        <v>17</v>
      </c>
      <c r="J3849" s="3">
        <v>44833</v>
      </c>
      <c r="K3849" s="3">
        <v>44824</v>
      </c>
      <c r="M3849" s="8" t="str">
        <f>IFERROR(IF(I3849="Booked",VLOOKUP(K3849,'FIN CAL LOOKUP'!$A:$J,7,1),IF(I3849="Complete",VLOOKUP(J3849,'FIN CAL LOOKUP'!$A:$J,7,1),VLOOKUP(D3849,'FIN CAL LOOKUP'!$A:$J,7,1))),"Not Applicable")</f>
        <v>OCT, FY23</v>
      </c>
      <c r="N3849" s="8" t="str">
        <f>IFERROR(IF(I3849="Booked",VLOOKUP(K3849,'FIN CAL LOOKUP'!$A:$J,10,1),IF(I3849="Complete",VLOOKUP(J3849,'FIN CAL LOOKUP'!$A:$J,10,1),VLOOKUP(D3849,'FIN CAL LOOKUP'!$A:$J,10,1))),"Not Applicable")</f>
        <v>Q2, FY23</v>
      </c>
    </row>
    <row r="3850" spans="1:14" x14ac:dyDescent="0.25">
      <c r="A3850" t="s">
        <v>219</v>
      </c>
      <c r="C3850" t="s">
        <v>14</v>
      </c>
      <c r="D3850" s="3">
        <v>43787</v>
      </c>
      <c r="E3850" t="s">
        <v>947</v>
      </c>
      <c r="F3850" t="s">
        <v>948</v>
      </c>
      <c r="G3850" t="s">
        <v>949</v>
      </c>
      <c r="H3850" t="s">
        <v>7</v>
      </c>
      <c r="I3850" t="s">
        <v>17</v>
      </c>
      <c r="J3850" s="3">
        <v>44833</v>
      </c>
      <c r="K3850" s="3">
        <v>44824</v>
      </c>
      <c r="M3850" s="8" t="str">
        <f>IFERROR(IF(I3850="Booked",VLOOKUP(K3850,'FIN CAL LOOKUP'!$A:$J,7,1),IF(I3850="Complete",VLOOKUP(J3850,'FIN CAL LOOKUP'!$A:$J,7,1),VLOOKUP(D3850,'FIN CAL LOOKUP'!$A:$J,7,1))),"Not Applicable")</f>
        <v>OCT, FY23</v>
      </c>
      <c r="N3850" s="8" t="str">
        <f>IFERROR(IF(I3850="Booked",VLOOKUP(K3850,'FIN CAL LOOKUP'!$A:$J,10,1),IF(I3850="Complete",VLOOKUP(J3850,'FIN CAL LOOKUP'!$A:$J,10,1),VLOOKUP(D3850,'FIN CAL LOOKUP'!$A:$J,10,1))),"Not Applicable")</f>
        <v>Q2, FY23</v>
      </c>
    </row>
    <row r="3851" spans="1:14" x14ac:dyDescent="0.25">
      <c r="A3851" t="s">
        <v>219</v>
      </c>
      <c r="C3851" t="s">
        <v>14</v>
      </c>
      <c r="D3851" s="3">
        <v>43787</v>
      </c>
      <c r="E3851" t="s">
        <v>947</v>
      </c>
      <c r="F3851" t="s">
        <v>948</v>
      </c>
      <c r="G3851" t="s">
        <v>949</v>
      </c>
      <c r="H3851" t="s">
        <v>1366</v>
      </c>
      <c r="I3851" t="s">
        <v>17</v>
      </c>
      <c r="J3851" s="3">
        <v>45797</v>
      </c>
      <c r="K3851" s="3">
        <v>45351</v>
      </c>
      <c r="M3851" s="8" t="str">
        <f>IFERROR(IF(I3851="Booked",VLOOKUP(K3851,'FIN CAL LOOKUP'!$A:$J,7,1),IF(I3851="Complete",VLOOKUP(J3851,'FIN CAL LOOKUP'!$A:$J,7,1),VLOOKUP(D3851,'FIN CAL LOOKUP'!$A:$J,7,1))),"Not Applicable")</f>
        <v>MAY, FY25</v>
      </c>
      <c r="N3851" s="8" t="str">
        <f>IFERROR(IF(I3851="Booked",VLOOKUP(K3851,'FIN CAL LOOKUP'!$A:$J,10,1),IF(I3851="Complete",VLOOKUP(J3851,'FIN CAL LOOKUP'!$A:$J,10,1),VLOOKUP(D3851,'FIN CAL LOOKUP'!$A:$J,10,1))),"Not Applicable")</f>
        <v>Q4, FY25</v>
      </c>
    </row>
    <row r="3852" spans="1:14" x14ac:dyDescent="0.25">
      <c r="A3852" t="s">
        <v>219</v>
      </c>
      <c r="C3852" t="s">
        <v>14</v>
      </c>
      <c r="D3852" s="3">
        <v>43787</v>
      </c>
      <c r="E3852" t="s">
        <v>947</v>
      </c>
      <c r="F3852" t="s">
        <v>948</v>
      </c>
      <c r="G3852" t="s">
        <v>949</v>
      </c>
      <c r="H3852" t="s">
        <v>1367</v>
      </c>
      <c r="I3852" t="s">
        <v>17</v>
      </c>
      <c r="J3852" s="3">
        <v>45797</v>
      </c>
      <c r="K3852" s="3">
        <v>45351</v>
      </c>
      <c r="M3852" s="8" t="str">
        <f>IFERROR(IF(I3852="Booked",VLOOKUP(K3852,'FIN CAL LOOKUP'!$A:$J,7,1),IF(I3852="Complete",VLOOKUP(J3852,'FIN CAL LOOKUP'!$A:$J,7,1),VLOOKUP(D3852,'FIN CAL LOOKUP'!$A:$J,7,1))),"Not Applicable")</f>
        <v>MAY, FY25</v>
      </c>
      <c r="N3852" s="8" t="str">
        <f>IFERROR(IF(I3852="Booked",VLOOKUP(K3852,'FIN CAL LOOKUP'!$A:$J,10,1),IF(I3852="Complete",VLOOKUP(J3852,'FIN CAL LOOKUP'!$A:$J,10,1),VLOOKUP(D3852,'FIN CAL LOOKUP'!$A:$J,10,1))),"Not Applicable")</f>
        <v>Q4, FY25</v>
      </c>
    </row>
    <row r="3853" spans="1:14" x14ac:dyDescent="0.25">
      <c r="A3853" t="s">
        <v>219</v>
      </c>
      <c r="C3853" t="s">
        <v>14</v>
      </c>
      <c r="D3853" s="3">
        <v>43787</v>
      </c>
      <c r="E3853" t="s">
        <v>947</v>
      </c>
      <c r="F3853" t="s">
        <v>948</v>
      </c>
      <c r="G3853" t="s">
        <v>949</v>
      </c>
      <c r="H3853" t="s">
        <v>1368</v>
      </c>
      <c r="I3853" t="s">
        <v>17</v>
      </c>
      <c r="J3853" s="3">
        <v>45797</v>
      </c>
      <c r="K3853" s="3">
        <v>45351</v>
      </c>
      <c r="M3853" s="8" t="str">
        <f>IFERROR(IF(I3853="Booked",VLOOKUP(K3853,'FIN CAL LOOKUP'!$A:$J,7,1),IF(I3853="Complete",VLOOKUP(J3853,'FIN CAL LOOKUP'!$A:$J,7,1),VLOOKUP(D3853,'FIN CAL LOOKUP'!$A:$J,7,1))),"Not Applicable")</f>
        <v>MAY, FY25</v>
      </c>
      <c r="N3853" s="8" t="str">
        <f>IFERROR(IF(I3853="Booked",VLOOKUP(K3853,'FIN CAL LOOKUP'!$A:$J,10,1),IF(I3853="Complete",VLOOKUP(J3853,'FIN CAL LOOKUP'!$A:$J,10,1),VLOOKUP(D3853,'FIN CAL LOOKUP'!$A:$J,10,1))),"Not Applicable")</f>
        <v>Q4, FY25</v>
      </c>
    </row>
    <row r="3854" spans="1:14" x14ac:dyDescent="0.25">
      <c r="A3854" t="s">
        <v>219</v>
      </c>
      <c r="C3854" t="s">
        <v>14</v>
      </c>
      <c r="D3854" s="3">
        <v>43787</v>
      </c>
      <c r="E3854" t="s">
        <v>947</v>
      </c>
      <c r="F3854" t="s">
        <v>948</v>
      </c>
      <c r="G3854" t="s">
        <v>949</v>
      </c>
      <c r="H3854" t="s">
        <v>1369</v>
      </c>
      <c r="I3854" t="s">
        <v>17</v>
      </c>
      <c r="J3854" s="3">
        <v>45797</v>
      </c>
      <c r="K3854" s="3">
        <v>45351</v>
      </c>
      <c r="M3854" s="8" t="str">
        <f>IFERROR(IF(I3854="Booked",VLOOKUP(K3854,'FIN CAL LOOKUP'!$A:$J,7,1),IF(I3854="Complete",VLOOKUP(J3854,'FIN CAL LOOKUP'!$A:$J,7,1),VLOOKUP(D3854,'FIN CAL LOOKUP'!$A:$J,7,1))),"Not Applicable")</f>
        <v>MAY, FY25</v>
      </c>
      <c r="N3854" s="8" t="str">
        <f>IFERROR(IF(I3854="Booked",VLOOKUP(K3854,'FIN CAL LOOKUP'!$A:$J,10,1),IF(I3854="Complete",VLOOKUP(J3854,'FIN CAL LOOKUP'!$A:$J,10,1),VLOOKUP(D3854,'FIN CAL LOOKUP'!$A:$J,10,1))),"Not Applicable")</f>
        <v>Q4, FY25</v>
      </c>
    </row>
    <row r="3855" spans="1:14" x14ac:dyDescent="0.25">
      <c r="A3855" t="s">
        <v>219</v>
      </c>
      <c r="C3855" t="s">
        <v>14</v>
      </c>
      <c r="D3855" s="3">
        <v>43787</v>
      </c>
      <c r="E3855" t="s">
        <v>947</v>
      </c>
      <c r="F3855" t="s">
        <v>948</v>
      </c>
      <c r="G3855" t="s">
        <v>949</v>
      </c>
      <c r="H3855" t="s">
        <v>1370</v>
      </c>
      <c r="I3855" t="s">
        <v>17</v>
      </c>
      <c r="J3855" s="3">
        <v>45797</v>
      </c>
      <c r="K3855" s="3">
        <v>45351</v>
      </c>
      <c r="M3855" s="8" t="str">
        <f>IFERROR(IF(I3855="Booked",VLOOKUP(K3855,'FIN CAL LOOKUP'!$A:$J,7,1),IF(I3855="Complete",VLOOKUP(J3855,'FIN CAL LOOKUP'!$A:$J,7,1),VLOOKUP(D3855,'FIN CAL LOOKUP'!$A:$J,7,1))),"Not Applicable")</f>
        <v>MAY, FY25</v>
      </c>
      <c r="N3855" s="8" t="str">
        <f>IFERROR(IF(I3855="Booked",VLOOKUP(K3855,'FIN CAL LOOKUP'!$A:$J,10,1),IF(I3855="Complete",VLOOKUP(J3855,'FIN CAL LOOKUP'!$A:$J,10,1),VLOOKUP(D3855,'FIN CAL LOOKUP'!$A:$J,10,1))),"Not Applicable")</f>
        <v>Q4, FY25</v>
      </c>
    </row>
    <row r="3856" spans="1:14" x14ac:dyDescent="0.25">
      <c r="A3856" t="s">
        <v>219</v>
      </c>
      <c r="C3856" t="s">
        <v>14</v>
      </c>
      <c r="D3856" s="3">
        <v>43787</v>
      </c>
      <c r="E3856" t="s">
        <v>947</v>
      </c>
      <c r="F3856" t="s">
        <v>948</v>
      </c>
      <c r="G3856" t="s">
        <v>949</v>
      </c>
      <c r="H3856" t="s">
        <v>8</v>
      </c>
      <c r="I3856" t="s">
        <v>17</v>
      </c>
      <c r="J3856" s="3">
        <v>44644</v>
      </c>
      <c r="K3856" s="3">
        <v>44635</v>
      </c>
      <c r="M3856" s="8" t="str">
        <f>IFERROR(IF(I3856="Booked",VLOOKUP(K3856,'FIN CAL LOOKUP'!$A:$J,7,1),IF(I3856="Complete",VLOOKUP(J3856,'FIN CAL LOOKUP'!$A:$J,7,1),VLOOKUP(D3856,'FIN CAL LOOKUP'!$A:$J,7,1))),"Not Applicable")</f>
        <v>MAR, FY22</v>
      </c>
      <c r="N3856" s="8" t="str">
        <f>IFERROR(IF(I3856="Booked",VLOOKUP(K3856,'FIN CAL LOOKUP'!$A:$J,10,1),IF(I3856="Complete",VLOOKUP(J3856,'FIN CAL LOOKUP'!$A:$J,10,1),VLOOKUP(D3856,'FIN CAL LOOKUP'!$A:$J,10,1))),"Not Applicable")</f>
        <v>Q3, FY22</v>
      </c>
    </row>
    <row r="3857" spans="1:14" x14ac:dyDescent="0.25">
      <c r="A3857" t="s">
        <v>219</v>
      </c>
      <c r="C3857" t="s">
        <v>14</v>
      </c>
      <c r="D3857" s="3">
        <v>43787</v>
      </c>
      <c r="E3857" t="s">
        <v>947</v>
      </c>
      <c r="F3857" t="s">
        <v>948</v>
      </c>
      <c r="G3857" t="s">
        <v>949</v>
      </c>
      <c r="H3857" t="s">
        <v>9</v>
      </c>
      <c r="I3857" t="s">
        <v>17</v>
      </c>
      <c r="J3857" s="3">
        <v>44881</v>
      </c>
      <c r="K3857" s="3">
        <v>44735</v>
      </c>
      <c r="M3857" s="8" t="str">
        <f>IFERROR(IF(I3857="Booked",VLOOKUP(K3857,'FIN CAL LOOKUP'!$A:$J,7,1),IF(I3857="Complete",VLOOKUP(J3857,'FIN CAL LOOKUP'!$A:$J,7,1),VLOOKUP(D3857,'FIN CAL LOOKUP'!$A:$J,7,1))),"Not Applicable")</f>
        <v>NOV, FY23</v>
      </c>
      <c r="N3857" s="8" t="str">
        <f>IFERROR(IF(I3857="Booked",VLOOKUP(K3857,'FIN CAL LOOKUP'!$A:$J,10,1),IF(I3857="Complete",VLOOKUP(J3857,'FIN CAL LOOKUP'!$A:$J,10,1),VLOOKUP(D3857,'FIN CAL LOOKUP'!$A:$J,10,1))),"Not Applicable")</f>
        <v>Q2, FY23</v>
      </c>
    </row>
    <row r="3858" spans="1:14" x14ac:dyDescent="0.25">
      <c r="A3858" t="s">
        <v>219</v>
      </c>
      <c r="C3858" t="s">
        <v>14</v>
      </c>
      <c r="D3858" s="3">
        <v>43787</v>
      </c>
      <c r="E3858" t="s">
        <v>947</v>
      </c>
      <c r="F3858" t="s">
        <v>948</v>
      </c>
      <c r="G3858" t="s">
        <v>949</v>
      </c>
      <c r="H3858" t="s">
        <v>10</v>
      </c>
      <c r="I3858" t="s">
        <v>17</v>
      </c>
      <c r="J3858" s="3">
        <v>44438</v>
      </c>
      <c r="K3858" s="3">
        <v>44417</v>
      </c>
      <c r="M3858" s="8" t="str">
        <f>IFERROR(IF(I3858="Booked",VLOOKUP(K3858,'FIN CAL LOOKUP'!$A:$J,7,1),IF(I3858="Complete",VLOOKUP(J3858,'FIN CAL LOOKUP'!$A:$J,7,1),VLOOKUP(D3858,'FIN CAL LOOKUP'!$A:$J,7,1))),"Not Applicable")</f>
        <v>SEP, FY22</v>
      </c>
      <c r="N3858" s="8" t="str">
        <f>IFERROR(IF(I3858="Booked",VLOOKUP(K3858,'FIN CAL LOOKUP'!$A:$J,10,1),IF(I3858="Complete",VLOOKUP(J3858,'FIN CAL LOOKUP'!$A:$J,10,1),VLOOKUP(D3858,'FIN CAL LOOKUP'!$A:$J,10,1))),"Not Applicable")</f>
        <v>Q1, FY22</v>
      </c>
    </row>
    <row r="3859" spans="1:14" x14ac:dyDescent="0.25">
      <c r="A3859" t="s">
        <v>219</v>
      </c>
      <c r="C3859" t="s">
        <v>14</v>
      </c>
      <c r="D3859" s="3">
        <v>43787</v>
      </c>
      <c r="E3859" t="s">
        <v>947</v>
      </c>
      <c r="F3859" t="s">
        <v>948</v>
      </c>
      <c r="G3859" t="s">
        <v>949</v>
      </c>
      <c r="H3859" t="s">
        <v>10</v>
      </c>
      <c r="I3859" t="s">
        <v>17</v>
      </c>
      <c r="J3859" s="3">
        <v>44810</v>
      </c>
      <c r="K3859" s="3">
        <v>44810</v>
      </c>
      <c r="M3859" s="8" t="str">
        <f>IFERROR(IF(I3859="Booked",VLOOKUP(K3859,'FIN CAL LOOKUP'!$A:$J,7,1),IF(I3859="Complete",VLOOKUP(J3859,'FIN CAL LOOKUP'!$A:$J,7,1),VLOOKUP(D3859,'FIN CAL LOOKUP'!$A:$J,7,1))),"Not Applicable")</f>
        <v>SEP, FY23</v>
      </c>
      <c r="N3859" s="8" t="str">
        <f>IFERROR(IF(I3859="Booked",VLOOKUP(K3859,'FIN CAL LOOKUP'!$A:$J,10,1),IF(I3859="Complete",VLOOKUP(J3859,'FIN CAL LOOKUP'!$A:$J,10,1),VLOOKUP(D3859,'FIN CAL LOOKUP'!$A:$J,10,1))),"Not Applicable")</f>
        <v>Q1, FY23</v>
      </c>
    </row>
    <row r="3860" spans="1:14" x14ac:dyDescent="0.25">
      <c r="A3860" t="s">
        <v>219</v>
      </c>
      <c r="C3860" t="s">
        <v>14</v>
      </c>
      <c r="D3860" s="3">
        <v>43787</v>
      </c>
      <c r="E3860" t="s">
        <v>947</v>
      </c>
      <c r="F3860" t="s">
        <v>948</v>
      </c>
      <c r="G3860" t="s">
        <v>949</v>
      </c>
      <c r="H3860" t="s">
        <v>11</v>
      </c>
      <c r="I3860" t="s">
        <v>17</v>
      </c>
      <c r="J3860" s="3">
        <v>44543</v>
      </c>
      <c r="K3860" s="3">
        <v>43733</v>
      </c>
      <c r="M3860" s="8" t="str">
        <f>IFERROR(IF(I3860="Booked",VLOOKUP(K3860,'FIN CAL LOOKUP'!$A:$J,7,1),IF(I3860="Complete",VLOOKUP(J3860,'FIN CAL LOOKUP'!$A:$J,7,1),VLOOKUP(D3860,'FIN CAL LOOKUP'!$A:$J,7,1))),"Not Applicable")</f>
        <v>DEC, FY22</v>
      </c>
      <c r="N3860" s="8" t="str">
        <f>IFERROR(IF(I3860="Booked",VLOOKUP(K3860,'FIN CAL LOOKUP'!$A:$J,10,1),IF(I3860="Complete",VLOOKUP(J3860,'FIN CAL LOOKUP'!$A:$J,10,1),VLOOKUP(D3860,'FIN CAL LOOKUP'!$A:$J,10,1))),"Not Applicable")</f>
        <v>Q2, FY22</v>
      </c>
    </row>
    <row r="3861" spans="1:14" x14ac:dyDescent="0.25">
      <c r="A3861" t="s">
        <v>30</v>
      </c>
      <c r="B3861" t="s">
        <v>260</v>
      </c>
      <c r="C3861" t="s">
        <v>32</v>
      </c>
      <c r="D3861" s="3">
        <v>43738</v>
      </c>
      <c r="E3861" t="s">
        <v>642</v>
      </c>
      <c r="F3861" t="s">
        <v>951</v>
      </c>
      <c r="G3861" t="s">
        <v>282</v>
      </c>
      <c r="H3861" t="s">
        <v>192</v>
      </c>
      <c r="I3861" t="s">
        <v>17</v>
      </c>
      <c r="J3861" s="3">
        <v>45020</v>
      </c>
      <c r="K3861" s="3">
        <v>44837</v>
      </c>
      <c r="M3861" s="8" t="str">
        <f>IFERROR(IF(I3861="Booked",VLOOKUP(K3861,'FIN CAL LOOKUP'!$A:$J,7,1),IF(I3861="Complete",VLOOKUP(J3861,'FIN CAL LOOKUP'!$A:$J,7,1),VLOOKUP(D3861,'FIN CAL LOOKUP'!$A:$J,7,1))),"Not Applicable")</f>
        <v>APR, FY23</v>
      </c>
      <c r="N3861" s="8" t="str">
        <f>IFERROR(IF(I3861="Booked",VLOOKUP(K3861,'FIN CAL LOOKUP'!$A:$J,10,1),IF(I3861="Complete",VLOOKUP(J3861,'FIN CAL LOOKUP'!$A:$J,10,1),VLOOKUP(D3861,'FIN CAL LOOKUP'!$A:$J,10,1))),"Not Applicable")</f>
        <v>Q4, FY23</v>
      </c>
    </row>
    <row r="3862" spans="1:14" x14ac:dyDescent="0.25">
      <c r="A3862" t="s">
        <v>30</v>
      </c>
      <c r="B3862" t="s">
        <v>260</v>
      </c>
      <c r="C3862" t="s">
        <v>32</v>
      </c>
      <c r="D3862" s="3">
        <v>43738</v>
      </c>
      <c r="E3862" t="s">
        <v>642</v>
      </c>
      <c r="F3862" t="s">
        <v>951</v>
      </c>
      <c r="G3862" t="s">
        <v>282</v>
      </c>
      <c r="H3862" t="s">
        <v>4</v>
      </c>
      <c r="I3862" t="s">
        <v>17</v>
      </c>
      <c r="J3862" s="3">
        <v>45020</v>
      </c>
      <c r="K3862" s="3">
        <v>44824</v>
      </c>
      <c r="M3862" s="8" t="str">
        <f>IFERROR(IF(I3862="Booked",VLOOKUP(K3862,'FIN CAL LOOKUP'!$A:$J,7,1),IF(I3862="Complete",VLOOKUP(J3862,'FIN CAL LOOKUP'!$A:$J,7,1),VLOOKUP(D3862,'FIN CAL LOOKUP'!$A:$J,7,1))),"Not Applicable")</f>
        <v>APR, FY23</v>
      </c>
      <c r="N3862" s="8" t="str">
        <f>IFERROR(IF(I3862="Booked",VLOOKUP(K3862,'FIN CAL LOOKUP'!$A:$J,10,1),IF(I3862="Complete",VLOOKUP(J3862,'FIN CAL LOOKUP'!$A:$J,10,1),VLOOKUP(D3862,'FIN CAL LOOKUP'!$A:$J,10,1))),"Not Applicable")</f>
        <v>Q4, FY23</v>
      </c>
    </row>
    <row r="3863" spans="1:14" x14ac:dyDescent="0.25">
      <c r="A3863" t="s">
        <v>30</v>
      </c>
      <c r="B3863" t="s">
        <v>260</v>
      </c>
      <c r="C3863" t="s">
        <v>32</v>
      </c>
      <c r="D3863" s="3">
        <v>43738</v>
      </c>
      <c r="E3863" t="s">
        <v>642</v>
      </c>
      <c r="F3863" t="s">
        <v>951</v>
      </c>
      <c r="G3863" t="s">
        <v>282</v>
      </c>
      <c r="H3863" t="s">
        <v>7</v>
      </c>
      <c r="I3863" t="s">
        <v>17</v>
      </c>
      <c r="J3863" s="3">
        <v>45020</v>
      </c>
      <c r="K3863" s="3">
        <v>44824</v>
      </c>
      <c r="M3863" s="8" t="str">
        <f>IFERROR(IF(I3863="Booked",VLOOKUP(K3863,'FIN CAL LOOKUP'!$A:$J,7,1),IF(I3863="Complete",VLOOKUP(J3863,'FIN CAL LOOKUP'!$A:$J,7,1),VLOOKUP(D3863,'FIN CAL LOOKUP'!$A:$J,7,1))),"Not Applicable")</f>
        <v>APR, FY23</v>
      </c>
      <c r="N3863" s="8" t="str">
        <f>IFERROR(IF(I3863="Booked",VLOOKUP(K3863,'FIN CAL LOOKUP'!$A:$J,10,1),IF(I3863="Complete",VLOOKUP(J3863,'FIN CAL LOOKUP'!$A:$J,10,1),VLOOKUP(D3863,'FIN CAL LOOKUP'!$A:$J,10,1))),"Not Applicable")</f>
        <v>Q4, FY23</v>
      </c>
    </row>
    <row r="3864" spans="1:14" x14ac:dyDescent="0.25">
      <c r="A3864" t="s">
        <v>30</v>
      </c>
      <c r="B3864" t="s">
        <v>260</v>
      </c>
      <c r="C3864" t="s">
        <v>32</v>
      </c>
      <c r="D3864" s="3">
        <v>43738</v>
      </c>
      <c r="E3864" t="s">
        <v>642</v>
      </c>
      <c r="F3864" t="s">
        <v>951</v>
      </c>
      <c r="G3864" t="s">
        <v>282</v>
      </c>
      <c r="H3864" t="s">
        <v>1366</v>
      </c>
      <c r="I3864" t="s">
        <v>17</v>
      </c>
      <c r="J3864" s="3">
        <v>45529</v>
      </c>
      <c r="K3864" s="3">
        <v>45351</v>
      </c>
      <c r="M3864" s="8" t="str">
        <f>IFERROR(IF(I3864="Booked",VLOOKUP(K3864,'FIN CAL LOOKUP'!$A:$J,7,1),IF(I3864="Complete",VLOOKUP(J3864,'FIN CAL LOOKUP'!$A:$J,7,1),VLOOKUP(D3864,'FIN CAL LOOKUP'!$A:$J,7,1))),"Not Applicable")</f>
        <v>AUG, FY25</v>
      </c>
      <c r="N3864" s="8" t="str">
        <f>IFERROR(IF(I3864="Booked",VLOOKUP(K3864,'FIN CAL LOOKUP'!$A:$J,10,1),IF(I3864="Complete",VLOOKUP(J3864,'FIN CAL LOOKUP'!$A:$J,10,1),VLOOKUP(D3864,'FIN CAL LOOKUP'!$A:$J,10,1))),"Not Applicable")</f>
        <v>Q1, FY25</v>
      </c>
    </row>
    <row r="3865" spans="1:14" x14ac:dyDescent="0.25">
      <c r="A3865" t="s">
        <v>30</v>
      </c>
      <c r="B3865" t="s">
        <v>260</v>
      </c>
      <c r="C3865" t="s">
        <v>32</v>
      </c>
      <c r="D3865" s="3">
        <v>43738</v>
      </c>
      <c r="E3865" t="s">
        <v>642</v>
      </c>
      <c r="F3865" t="s">
        <v>951</v>
      </c>
      <c r="G3865" t="s">
        <v>282</v>
      </c>
      <c r="H3865" t="s">
        <v>1367</v>
      </c>
      <c r="I3865" t="s">
        <v>17</v>
      </c>
      <c r="J3865" s="3">
        <v>45529</v>
      </c>
      <c r="K3865" s="3">
        <v>45351</v>
      </c>
      <c r="M3865" s="8" t="str">
        <f>IFERROR(IF(I3865="Booked",VLOOKUP(K3865,'FIN CAL LOOKUP'!$A:$J,7,1),IF(I3865="Complete",VLOOKUP(J3865,'FIN CAL LOOKUP'!$A:$J,7,1),VLOOKUP(D3865,'FIN CAL LOOKUP'!$A:$J,7,1))),"Not Applicable")</f>
        <v>AUG, FY25</v>
      </c>
      <c r="N3865" s="8" t="str">
        <f>IFERROR(IF(I3865="Booked",VLOOKUP(K3865,'FIN CAL LOOKUP'!$A:$J,10,1),IF(I3865="Complete",VLOOKUP(J3865,'FIN CAL LOOKUP'!$A:$J,10,1),VLOOKUP(D3865,'FIN CAL LOOKUP'!$A:$J,10,1))),"Not Applicable")</f>
        <v>Q1, FY25</v>
      </c>
    </row>
    <row r="3866" spans="1:14" x14ac:dyDescent="0.25">
      <c r="A3866" t="s">
        <v>30</v>
      </c>
      <c r="B3866" t="s">
        <v>260</v>
      </c>
      <c r="C3866" t="s">
        <v>32</v>
      </c>
      <c r="D3866" s="3">
        <v>43738</v>
      </c>
      <c r="E3866" t="s">
        <v>642</v>
      </c>
      <c r="F3866" t="s">
        <v>951</v>
      </c>
      <c r="G3866" t="s">
        <v>282</v>
      </c>
      <c r="H3866" t="s">
        <v>1368</v>
      </c>
      <c r="I3866" t="s">
        <v>17</v>
      </c>
      <c r="J3866" s="3">
        <v>45529</v>
      </c>
      <c r="K3866" s="3">
        <v>45351</v>
      </c>
      <c r="M3866" s="8" t="str">
        <f>IFERROR(IF(I3866="Booked",VLOOKUP(K3866,'FIN CAL LOOKUP'!$A:$J,7,1),IF(I3866="Complete",VLOOKUP(J3866,'FIN CAL LOOKUP'!$A:$J,7,1),VLOOKUP(D3866,'FIN CAL LOOKUP'!$A:$J,7,1))),"Not Applicable")</f>
        <v>AUG, FY25</v>
      </c>
      <c r="N3866" s="8" t="str">
        <f>IFERROR(IF(I3866="Booked",VLOOKUP(K3866,'FIN CAL LOOKUP'!$A:$J,10,1),IF(I3866="Complete",VLOOKUP(J3866,'FIN CAL LOOKUP'!$A:$J,10,1),VLOOKUP(D3866,'FIN CAL LOOKUP'!$A:$J,10,1))),"Not Applicable")</f>
        <v>Q1, FY25</v>
      </c>
    </row>
    <row r="3867" spans="1:14" x14ac:dyDescent="0.25">
      <c r="A3867" t="s">
        <v>30</v>
      </c>
      <c r="B3867" t="s">
        <v>260</v>
      </c>
      <c r="C3867" t="s">
        <v>32</v>
      </c>
      <c r="D3867" s="3">
        <v>43738</v>
      </c>
      <c r="E3867" t="s">
        <v>642</v>
      </c>
      <c r="F3867" t="s">
        <v>951</v>
      </c>
      <c r="G3867" t="s">
        <v>282</v>
      </c>
      <c r="H3867" t="s">
        <v>1369</v>
      </c>
      <c r="I3867" t="s">
        <v>17</v>
      </c>
      <c r="J3867" s="3">
        <v>45210</v>
      </c>
      <c r="K3867" s="3">
        <v>45210</v>
      </c>
      <c r="M3867" s="8" t="str">
        <f>IFERROR(IF(I3867="Booked",VLOOKUP(K3867,'FIN CAL LOOKUP'!$A:$J,7,1),IF(I3867="Complete",VLOOKUP(J3867,'FIN CAL LOOKUP'!$A:$J,7,1),VLOOKUP(D3867,'FIN CAL LOOKUP'!$A:$J,7,1))),"Not Applicable")</f>
        <v>OCT, FY24</v>
      </c>
      <c r="N3867" s="8" t="str">
        <f>IFERROR(IF(I3867="Booked",VLOOKUP(K3867,'FIN CAL LOOKUP'!$A:$J,10,1),IF(I3867="Complete",VLOOKUP(J3867,'FIN CAL LOOKUP'!$A:$J,10,1),VLOOKUP(D3867,'FIN CAL LOOKUP'!$A:$J,10,1))),"Not Applicable")</f>
        <v>Q2, FY24</v>
      </c>
    </row>
    <row r="3868" spans="1:14" x14ac:dyDescent="0.25">
      <c r="A3868" t="s">
        <v>30</v>
      </c>
      <c r="B3868" t="s">
        <v>260</v>
      </c>
      <c r="C3868" t="s">
        <v>32</v>
      </c>
      <c r="D3868" s="3">
        <v>43738</v>
      </c>
      <c r="E3868" t="s">
        <v>642</v>
      </c>
      <c r="F3868" t="s">
        <v>951</v>
      </c>
      <c r="G3868" t="s">
        <v>282</v>
      </c>
      <c r="H3868" t="s">
        <v>1369</v>
      </c>
      <c r="I3868" t="s">
        <v>17</v>
      </c>
      <c r="J3868" s="3">
        <v>45529</v>
      </c>
      <c r="K3868" s="3">
        <v>45351</v>
      </c>
      <c r="M3868" s="8" t="str">
        <f>IFERROR(IF(I3868="Booked",VLOOKUP(K3868,'FIN CAL LOOKUP'!$A:$J,7,1),IF(I3868="Complete",VLOOKUP(J3868,'FIN CAL LOOKUP'!$A:$J,7,1),VLOOKUP(D3868,'FIN CAL LOOKUP'!$A:$J,7,1))),"Not Applicable")</f>
        <v>AUG, FY25</v>
      </c>
      <c r="N3868" s="8" t="str">
        <f>IFERROR(IF(I3868="Booked",VLOOKUP(K3868,'FIN CAL LOOKUP'!$A:$J,10,1),IF(I3868="Complete",VLOOKUP(J3868,'FIN CAL LOOKUP'!$A:$J,10,1),VLOOKUP(D3868,'FIN CAL LOOKUP'!$A:$J,10,1))),"Not Applicable")</f>
        <v>Q1, FY25</v>
      </c>
    </row>
    <row r="3869" spans="1:14" x14ac:dyDescent="0.25">
      <c r="A3869" t="s">
        <v>30</v>
      </c>
      <c r="B3869" t="s">
        <v>260</v>
      </c>
      <c r="C3869" t="s">
        <v>32</v>
      </c>
      <c r="D3869" s="3">
        <v>43738</v>
      </c>
      <c r="E3869" t="s">
        <v>642</v>
      </c>
      <c r="F3869" t="s">
        <v>951</v>
      </c>
      <c r="G3869" t="s">
        <v>282</v>
      </c>
      <c r="H3869" t="s">
        <v>1370</v>
      </c>
      <c r="I3869" t="s">
        <v>17</v>
      </c>
      <c r="J3869" s="3">
        <v>45529</v>
      </c>
      <c r="K3869" s="3">
        <v>45351</v>
      </c>
      <c r="M3869" s="8" t="str">
        <f>IFERROR(IF(I3869="Booked",VLOOKUP(K3869,'FIN CAL LOOKUP'!$A:$J,7,1),IF(I3869="Complete",VLOOKUP(J3869,'FIN CAL LOOKUP'!$A:$J,7,1),VLOOKUP(D3869,'FIN CAL LOOKUP'!$A:$J,7,1))),"Not Applicable")</f>
        <v>AUG, FY25</v>
      </c>
      <c r="N3869" s="8" t="str">
        <f>IFERROR(IF(I3869="Booked",VLOOKUP(K3869,'FIN CAL LOOKUP'!$A:$J,10,1),IF(I3869="Complete",VLOOKUP(J3869,'FIN CAL LOOKUP'!$A:$J,10,1),VLOOKUP(D3869,'FIN CAL LOOKUP'!$A:$J,10,1))),"Not Applicable")</f>
        <v>Q1, FY25</v>
      </c>
    </row>
    <row r="3870" spans="1:14" x14ac:dyDescent="0.25">
      <c r="A3870" t="s">
        <v>30</v>
      </c>
      <c r="B3870" t="s">
        <v>260</v>
      </c>
      <c r="C3870" t="s">
        <v>32</v>
      </c>
      <c r="D3870" s="3">
        <v>43738</v>
      </c>
      <c r="E3870" t="s">
        <v>642</v>
      </c>
      <c r="F3870" t="s">
        <v>951</v>
      </c>
      <c r="G3870" t="s">
        <v>282</v>
      </c>
      <c r="H3870" t="s">
        <v>8</v>
      </c>
      <c r="I3870" t="s">
        <v>17</v>
      </c>
      <c r="J3870" s="3">
        <v>44651</v>
      </c>
      <c r="K3870" s="3">
        <v>44635</v>
      </c>
      <c r="L3870" t="s">
        <v>952</v>
      </c>
      <c r="M3870" s="8" t="str">
        <f>IFERROR(IF(I3870="Booked",VLOOKUP(K3870,'FIN CAL LOOKUP'!$A:$J,7,1),IF(I3870="Complete",VLOOKUP(J3870,'FIN CAL LOOKUP'!$A:$J,7,1),VLOOKUP(D3870,'FIN CAL LOOKUP'!$A:$J,7,1))),"Not Applicable")</f>
        <v>APR, FY22</v>
      </c>
      <c r="N3870" s="8" t="str">
        <f>IFERROR(IF(I3870="Booked",VLOOKUP(K3870,'FIN CAL LOOKUP'!$A:$J,10,1),IF(I3870="Complete",VLOOKUP(J3870,'FIN CAL LOOKUP'!$A:$J,10,1),VLOOKUP(D3870,'FIN CAL LOOKUP'!$A:$J,10,1))),"Not Applicable")</f>
        <v>Q4, FY22</v>
      </c>
    </row>
    <row r="3871" spans="1:14" x14ac:dyDescent="0.25">
      <c r="A3871" t="s">
        <v>30</v>
      </c>
      <c r="B3871" t="s">
        <v>260</v>
      </c>
      <c r="C3871" t="s">
        <v>32</v>
      </c>
      <c r="D3871" s="3">
        <v>43738</v>
      </c>
      <c r="E3871" t="s">
        <v>642</v>
      </c>
      <c r="F3871" t="s">
        <v>951</v>
      </c>
      <c r="G3871" t="s">
        <v>282</v>
      </c>
      <c r="H3871" t="s">
        <v>9</v>
      </c>
      <c r="I3871" t="s">
        <v>17</v>
      </c>
      <c r="J3871" s="3">
        <v>44803</v>
      </c>
      <c r="K3871" s="3">
        <v>44735</v>
      </c>
      <c r="M3871" s="8" t="str">
        <f>IFERROR(IF(I3871="Booked",VLOOKUP(K3871,'FIN CAL LOOKUP'!$A:$J,7,1),IF(I3871="Complete",VLOOKUP(J3871,'FIN CAL LOOKUP'!$A:$J,7,1),VLOOKUP(D3871,'FIN CAL LOOKUP'!$A:$J,7,1))),"Not Applicable")</f>
        <v>SEP, FY23</v>
      </c>
      <c r="N3871" s="8" t="str">
        <f>IFERROR(IF(I3871="Booked",VLOOKUP(K3871,'FIN CAL LOOKUP'!$A:$J,10,1),IF(I3871="Complete",VLOOKUP(J3871,'FIN CAL LOOKUP'!$A:$J,10,1),VLOOKUP(D3871,'FIN CAL LOOKUP'!$A:$J,10,1))),"Not Applicable")</f>
        <v>Q1, FY23</v>
      </c>
    </row>
    <row r="3872" spans="1:14" x14ac:dyDescent="0.25">
      <c r="A3872" t="s">
        <v>30</v>
      </c>
      <c r="B3872" t="s">
        <v>260</v>
      </c>
      <c r="C3872" t="s">
        <v>32</v>
      </c>
      <c r="D3872" s="3">
        <v>43738</v>
      </c>
      <c r="E3872" t="s">
        <v>642</v>
      </c>
      <c r="F3872" t="s">
        <v>951</v>
      </c>
      <c r="G3872" t="s">
        <v>282</v>
      </c>
      <c r="H3872" t="s">
        <v>10</v>
      </c>
      <c r="I3872" t="s">
        <v>17</v>
      </c>
      <c r="J3872" s="3">
        <v>44448</v>
      </c>
      <c r="K3872" s="3">
        <v>44417</v>
      </c>
      <c r="M3872" s="8" t="str">
        <f>IFERROR(IF(I3872="Booked",VLOOKUP(K3872,'FIN CAL LOOKUP'!$A:$J,7,1),IF(I3872="Complete",VLOOKUP(J3872,'FIN CAL LOOKUP'!$A:$J,7,1),VLOOKUP(D3872,'FIN CAL LOOKUP'!$A:$J,7,1))),"Not Applicable")</f>
        <v>SEP, FY22</v>
      </c>
      <c r="N3872" s="8" t="str">
        <f>IFERROR(IF(I3872="Booked",VLOOKUP(K3872,'FIN CAL LOOKUP'!$A:$J,10,1),IF(I3872="Complete",VLOOKUP(J3872,'FIN CAL LOOKUP'!$A:$J,10,1),VLOOKUP(D3872,'FIN CAL LOOKUP'!$A:$J,10,1))),"Not Applicable")</f>
        <v>Q1, FY22</v>
      </c>
    </row>
    <row r="3873" spans="1:14" x14ac:dyDescent="0.25">
      <c r="A3873" t="s">
        <v>30</v>
      </c>
      <c r="B3873" t="s">
        <v>260</v>
      </c>
      <c r="C3873" t="s">
        <v>32</v>
      </c>
      <c r="D3873" s="3">
        <v>43738</v>
      </c>
      <c r="E3873" t="s">
        <v>642</v>
      </c>
      <c r="F3873" t="s">
        <v>951</v>
      </c>
      <c r="G3873" t="s">
        <v>282</v>
      </c>
      <c r="H3873" t="s">
        <v>11</v>
      </c>
      <c r="I3873" t="s">
        <v>17</v>
      </c>
      <c r="J3873" s="3">
        <v>44713</v>
      </c>
      <c r="K3873" s="3">
        <v>44111</v>
      </c>
      <c r="M3873" s="8" t="str">
        <f>IFERROR(IF(I3873="Booked",VLOOKUP(K3873,'FIN CAL LOOKUP'!$A:$J,7,1),IF(I3873="Complete",VLOOKUP(J3873,'FIN CAL LOOKUP'!$A:$J,7,1),VLOOKUP(D3873,'FIN CAL LOOKUP'!$A:$J,7,1))),"Not Applicable")</f>
        <v>JUN, FY22</v>
      </c>
      <c r="N3873" s="8" t="str">
        <f>IFERROR(IF(I3873="Booked",VLOOKUP(K3873,'FIN CAL LOOKUP'!$A:$J,10,1),IF(I3873="Complete",VLOOKUP(J3873,'FIN CAL LOOKUP'!$A:$J,10,1),VLOOKUP(D3873,'FIN CAL LOOKUP'!$A:$J,10,1))),"Not Applicable")</f>
        <v>Q4, FY22</v>
      </c>
    </row>
    <row r="3874" spans="1:14" x14ac:dyDescent="0.25">
      <c r="A3874" t="s">
        <v>24</v>
      </c>
      <c r="B3874" t="s">
        <v>1422</v>
      </c>
      <c r="C3874" t="s">
        <v>16</v>
      </c>
      <c r="D3874" s="3">
        <v>43731</v>
      </c>
      <c r="E3874" t="s">
        <v>373</v>
      </c>
      <c r="F3874" t="s">
        <v>953</v>
      </c>
      <c r="G3874" t="s">
        <v>26</v>
      </c>
      <c r="H3874" t="s">
        <v>192</v>
      </c>
      <c r="I3874" t="s">
        <v>17</v>
      </c>
      <c r="J3874" s="3">
        <v>44841</v>
      </c>
      <c r="K3874" s="3">
        <v>44837</v>
      </c>
      <c r="M3874" s="8" t="str">
        <f>IFERROR(IF(I3874="Booked",VLOOKUP(K3874,'FIN CAL LOOKUP'!$A:$J,7,1),IF(I3874="Complete",VLOOKUP(J3874,'FIN CAL LOOKUP'!$A:$J,7,1),VLOOKUP(D3874,'FIN CAL LOOKUP'!$A:$J,7,1))),"Not Applicable")</f>
        <v>OCT, FY23</v>
      </c>
      <c r="N3874" s="8" t="str">
        <f>IFERROR(IF(I3874="Booked",VLOOKUP(K3874,'FIN CAL LOOKUP'!$A:$J,10,1),IF(I3874="Complete",VLOOKUP(J3874,'FIN CAL LOOKUP'!$A:$J,10,1),VLOOKUP(D3874,'FIN CAL LOOKUP'!$A:$J,10,1))),"Not Applicable")</f>
        <v>Q2, FY23</v>
      </c>
    </row>
    <row r="3875" spans="1:14" x14ac:dyDescent="0.25">
      <c r="A3875" t="s">
        <v>24</v>
      </c>
      <c r="B3875" t="s">
        <v>1422</v>
      </c>
      <c r="C3875" t="s">
        <v>16</v>
      </c>
      <c r="D3875" s="3">
        <v>43731</v>
      </c>
      <c r="E3875" t="s">
        <v>373</v>
      </c>
      <c r="F3875" t="s">
        <v>953</v>
      </c>
      <c r="G3875" t="s">
        <v>26</v>
      </c>
      <c r="H3875" t="s">
        <v>4</v>
      </c>
      <c r="I3875" t="s">
        <v>17</v>
      </c>
      <c r="J3875" s="3">
        <v>44834</v>
      </c>
      <c r="K3875" s="3">
        <v>44824</v>
      </c>
      <c r="M3875" s="8" t="str">
        <f>IFERROR(IF(I3875="Booked",VLOOKUP(K3875,'FIN CAL LOOKUP'!$A:$J,7,1),IF(I3875="Complete",VLOOKUP(J3875,'FIN CAL LOOKUP'!$A:$J,7,1),VLOOKUP(D3875,'FIN CAL LOOKUP'!$A:$J,7,1))),"Not Applicable")</f>
        <v>OCT, FY23</v>
      </c>
      <c r="N3875" s="8" t="str">
        <f>IFERROR(IF(I3875="Booked",VLOOKUP(K3875,'FIN CAL LOOKUP'!$A:$J,10,1),IF(I3875="Complete",VLOOKUP(J3875,'FIN CAL LOOKUP'!$A:$J,10,1),VLOOKUP(D3875,'FIN CAL LOOKUP'!$A:$J,10,1))),"Not Applicable")</f>
        <v>Q2, FY23</v>
      </c>
    </row>
    <row r="3876" spans="1:14" x14ac:dyDescent="0.25">
      <c r="A3876" t="s">
        <v>24</v>
      </c>
      <c r="B3876" t="s">
        <v>1422</v>
      </c>
      <c r="C3876" t="s">
        <v>16</v>
      </c>
      <c r="D3876" s="3">
        <v>43731</v>
      </c>
      <c r="E3876" t="s">
        <v>373</v>
      </c>
      <c r="F3876" t="s">
        <v>953</v>
      </c>
      <c r="G3876" t="s">
        <v>26</v>
      </c>
      <c r="H3876" t="s">
        <v>7</v>
      </c>
      <c r="I3876" t="s">
        <v>17</v>
      </c>
      <c r="J3876" s="3">
        <v>44834</v>
      </c>
      <c r="K3876" s="3">
        <v>44824</v>
      </c>
      <c r="M3876" s="8" t="str">
        <f>IFERROR(IF(I3876="Booked",VLOOKUP(K3876,'FIN CAL LOOKUP'!$A:$J,7,1),IF(I3876="Complete",VLOOKUP(J3876,'FIN CAL LOOKUP'!$A:$J,7,1),VLOOKUP(D3876,'FIN CAL LOOKUP'!$A:$J,7,1))),"Not Applicable")</f>
        <v>OCT, FY23</v>
      </c>
      <c r="N3876" s="8" t="str">
        <f>IFERROR(IF(I3876="Booked",VLOOKUP(K3876,'FIN CAL LOOKUP'!$A:$J,10,1),IF(I3876="Complete",VLOOKUP(J3876,'FIN CAL LOOKUP'!$A:$J,10,1),VLOOKUP(D3876,'FIN CAL LOOKUP'!$A:$J,10,1))),"Not Applicable")</f>
        <v>Q2, FY23</v>
      </c>
    </row>
    <row r="3877" spans="1:14" x14ac:dyDescent="0.25">
      <c r="A3877" t="s">
        <v>24</v>
      </c>
      <c r="B3877" t="s">
        <v>1422</v>
      </c>
      <c r="C3877" t="s">
        <v>16</v>
      </c>
      <c r="D3877" s="3">
        <v>43731</v>
      </c>
      <c r="E3877" t="s">
        <v>373</v>
      </c>
      <c r="F3877" t="s">
        <v>953</v>
      </c>
      <c r="G3877" t="s">
        <v>26</v>
      </c>
      <c r="H3877" t="s">
        <v>1366</v>
      </c>
      <c r="I3877" t="s">
        <v>5</v>
      </c>
      <c r="J3877" s="3"/>
      <c r="K3877" s="3">
        <v>45796</v>
      </c>
      <c r="M3877" s="8" t="str">
        <f>IFERROR(IF(I3877="Booked",VLOOKUP(K3877,'FIN CAL LOOKUP'!$A:$J,7,1),IF(I3877="Complete",VLOOKUP(J3877,'FIN CAL LOOKUP'!$A:$J,7,1),VLOOKUP(D3877,'FIN CAL LOOKUP'!$A:$J,7,1))),"Not Applicable")</f>
        <v>MAY, FY25</v>
      </c>
      <c r="N3877" s="8" t="str">
        <f>IFERROR(IF(I3877="Booked",VLOOKUP(K3877,'FIN CAL LOOKUP'!$A:$J,10,1),IF(I3877="Complete",VLOOKUP(J3877,'FIN CAL LOOKUP'!$A:$J,10,1),VLOOKUP(D3877,'FIN CAL LOOKUP'!$A:$J,10,1))),"Not Applicable")</f>
        <v>Q4, FY25</v>
      </c>
    </row>
    <row r="3878" spans="1:14" x14ac:dyDescent="0.25">
      <c r="A3878" t="s">
        <v>24</v>
      </c>
      <c r="B3878" t="s">
        <v>1422</v>
      </c>
      <c r="C3878" t="s">
        <v>16</v>
      </c>
      <c r="D3878" s="3">
        <v>43731</v>
      </c>
      <c r="E3878" t="s">
        <v>373</v>
      </c>
      <c r="F3878" t="s">
        <v>953</v>
      </c>
      <c r="G3878" t="s">
        <v>26</v>
      </c>
      <c r="H3878" t="s">
        <v>1366</v>
      </c>
      <c r="I3878" t="s">
        <v>17</v>
      </c>
      <c r="J3878" s="3">
        <v>45475</v>
      </c>
      <c r="K3878" s="3">
        <v>45351</v>
      </c>
      <c r="M3878" s="8" t="str">
        <f>IFERROR(IF(I3878="Booked",VLOOKUP(K3878,'FIN CAL LOOKUP'!$A:$J,7,1),IF(I3878="Complete",VLOOKUP(J3878,'FIN CAL LOOKUP'!$A:$J,7,1),VLOOKUP(D3878,'FIN CAL LOOKUP'!$A:$J,7,1))),"Not Applicable")</f>
        <v>JUL, FY25</v>
      </c>
      <c r="N3878" s="8" t="str">
        <f>IFERROR(IF(I3878="Booked",VLOOKUP(K3878,'FIN CAL LOOKUP'!$A:$J,10,1),IF(I3878="Complete",VLOOKUP(J3878,'FIN CAL LOOKUP'!$A:$J,10,1),VLOOKUP(D3878,'FIN CAL LOOKUP'!$A:$J,10,1))),"Not Applicable")</f>
        <v>Q1, FY25</v>
      </c>
    </row>
    <row r="3879" spans="1:14" x14ac:dyDescent="0.25">
      <c r="A3879" t="s">
        <v>24</v>
      </c>
      <c r="B3879" t="s">
        <v>1422</v>
      </c>
      <c r="C3879" t="s">
        <v>16</v>
      </c>
      <c r="D3879" s="3">
        <v>43731</v>
      </c>
      <c r="E3879" t="s">
        <v>373</v>
      </c>
      <c r="F3879" t="s">
        <v>953</v>
      </c>
      <c r="G3879" t="s">
        <v>26</v>
      </c>
      <c r="H3879" t="s">
        <v>1367</v>
      </c>
      <c r="I3879" t="s">
        <v>17</v>
      </c>
      <c r="J3879" s="3">
        <v>45384</v>
      </c>
      <c r="K3879" s="3">
        <v>45351</v>
      </c>
      <c r="M3879" s="8" t="str">
        <f>IFERROR(IF(I3879="Booked",VLOOKUP(K3879,'FIN CAL LOOKUP'!$A:$J,7,1),IF(I3879="Complete",VLOOKUP(J3879,'FIN CAL LOOKUP'!$A:$J,7,1),VLOOKUP(D3879,'FIN CAL LOOKUP'!$A:$J,7,1))),"Not Applicable")</f>
        <v>APR, FY24</v>
      </c>
      <c r="N3879" s="8" t="str">
        <f>IFERROR(IF(I3879="Booked",VLOOKUP(K3879,'FIN CAL LOOKUP'!$A:$J,10,1),IF(I3879="Complete",VLOOKUP(J3879,'FIN CAL LOOKUP'!$A:$J,10,1),VLOOKUP(D3879,'FIN CAL LOOKUP'!$A:$J,10,1))),"Not Applicable")</f>
        <v>Q4, FY24</v>
      </c>
    </row>
    <row r="3880" spans="1:14" x14ac:dyDescent="0.25">
      <c r="A3880" t="s">
        <v>24</v>
      </c>
      <c r="B3880" t="s">
        <v>1422</v>
      </c>
      <c r="C3880" t="s">
        <v>16</v>
      </c>
      <c r="D3880" s="3">
        <v>43731</v>
      </c>
      <c r="E3880" t="s">
        <v>373</v>
      </c>
      <c r="F3880" t="s">
        <v>953</v>
      </c>
      <c r="G3880" t="s">
        <v>26</v>
      </c>
      <c r="H3880" t="s">
        <v>1368</v>
      </c>
      <c r="I3880" t="s">
        <v>5</v>
      </c>
      <c r="J3880" s="3"/>
      <c r="K3880" s="3">
        <v>45796</v>
      </c>
      <c r="M3880" s="8" t="str">
        <f>IFERROR(IF(I3880="Booked",VLOOKUP(K3880,'FIN CAL LOOKUP'!$A:$J,7,1),IF(I3880="Complete",VLOOKUP(J3880,'FIN CAL LOOKUP'!$A:$J,7,1),VLOOKUP(D3880,'FIN CAL LOOKUP'!$A:$J,7,1))),"Not Applicable")</f>
        <v>MAY, FY25</v>
      </c>
      <c r="N3880" s="8" t="str">
        <f>IFERROR(IF(I3880="Booked",VLOOKUP(K3880,'FIN CAL LOOKUP'!$A:$J,10,1),IF(I3880="Complete",VLOOKUP(J3880,'FIN CAL LOOKUP'!$A:$J,10,1),VLOOKUP(D3880,'FIN CAL LOOKUP'!$A:$J,10,1))),"Not Applicable")</f>
        <v>Q4, FY25</v>
      </c>
    </row>
    <row r="3881" spans="1:14" x14ac:dyDescent="0.25">
      <c r="A3881" t="s">
        <v>24</v>
      </c>
      <c r="B3881" t="s">
        <v>1422</v>
      </c>
      <c r="C3881" t="s">
        <v>16</v>
      </c>
      <c r="D3881" s="3">
        <v>43731</v>
      </c>
      <c r="E3881" t="s">
        <v>373</v>
      </c>
      <c r="F3881" t="s">
        <v>953</v>
      </c>
      <c r="G3881" t="s">
        <v>26</v>
      </c>
      <c r="H3881" t="s">
        <v>1368</v>
      </c>
      <c r="I3881" t="s">
        <v>17</v>
      </c>
      <c r="J3881" s="3">
        <v>45475</v>
      </c>
      <c r="K3881" s="3">
        <v>45351</v>
      </c>
      <c r="M3881" s="8" t="str">
        <f>IFERROR(IF(I3881="Booked",VLOOKUP(K3881,'FIN CAL LOOKUP'!$A:$J,7,1),IF(I3881="Complete",VLOOKUP(J3881,'FIN CAL LOOKUP'!$A:$J,7,1),VLOOKUP(D3881,'FIN CAL LOOKUP'!$A:$J,7,1))),"Not Applicable")</f>
        <v>JUL, FY25</v>
      </c>
      <c r="N3881" s="8" t="str">
        <f>IFERROR(IF(I3881="Booked",VLOOKUP(K3881,'FIN CAL LOOKUP'!$A:$J,10,1),IF(I3881="Complete",VLOOKUP(J3881,'FIN CAL LOOKUP'!$A:$J,10,1),VLOOKUP(D3881,'FIN CAL LOOKUP'!$A:$J,10,1))),"Not Applicable")</f>
        <v>Q1, FY25</v>
      </c>
    </row>
    <row r="3882" spans="1:14" x14ac:dyDescent="0.25">
      <c r="A3882" t="s">
        <v>24</v>
      </c>
      <c r="B3882" t="s">
        <v>1422</v>
      </c>
      <c r="C3882" t="s">
        <v>16</v>
      </c>
      <c r="D3882" s="3">
        <v>43731</v>
      </c>
      <c r="E3882" t="s">
        <v>373</v>
      </c>
      <c r="F3882" t="s">
        <v>953</v>
      </c>
      <c r="G3882" t="s">
        <v>26</v>
      </c>
      <c r="H3882" t="s">
        <v>1369</v>
      </c>
      <c r="I3882" t="s">
        <v>5</v>
      </c>
      <c r="J3882" s="3"/>
      <c r="K3882" s="3">
        <v>45796</v>
      </c>
      <c r="M3882" s="8" t="str">
        <f>IFERROR(IF(I3882="Booked",VLOOKUP(K3882,'FIN CAL LOOKUP'!$A:$J,7,1),IF(I3882="Complete",VLOOKUP(J3882,'FIN CAL LOOKUP'!$A:$J,7,1),VLOOKUP(D3882,'FIN CAL LOOKUP'!$A:$J,7,1))),"Not Applicable")</f>
        <v>MAY, FY25</v>
      </c>
      <c r="N3882" s="8" t="str">
        <f>IFERROR(IF(I3882="Booked",VLOOKUP(K3882,'FIN CAL LOOKUP'!$A:$J,10,1),IF(I3882="Complete",VLOOKUP(J3882,'FIN CAL LOOKUP'!$A:$J,10,1),VLOOKUP(D3882,'FIN CAL LOOKUP'!$A:$J,10,1))),"Not Applicable")</f>
        <v>Q4, FY25</v>
      </c>
    </row>
    <row r="3883" spans="1:14" x14ac:dyDescent="0.25">
      <c r="A3883" t="s">
        <v>24</v>
      </c>
      <c r="B3883" t="s">
        <v>1422</v>
      </c>
      <c r="C3883" t="s">
        <v>16</v>
      </c>
      <c r="D3883" s="3">
        <v>43731</v>
      </c>
      <c r="E3883" t="s">
        <v>373</v>
      </c>
      <c r="F3883" t="s">
        <v>953</v>
      </c>
      <c r="G3883" t="s">
        <v>26</v>
      </c>
      <c r="H3883" t="s">
        <v>1369</v>
      </c>
      <c r="I3883" t="s">
        <v>17</v>
      </c>
      <c r="J3883" s="3">
        <v>45475</v>
      </c>
      <c r="K3883" s="3">
        <v>45351</v>
      </c>
      <c r="M3883" s="8" t="str">
        <f>IFERROR(IF(I3883="Booked",VLOOKUP(K3883,'FIN CAL LOOKUP'!$A:$J,7,1),IF(I3883="Complete",VLOOKUP(J3883,'FIN CAL LOOKUP'!$A:$J,7,1),VLOOKUP(D3883,'FIN CAL LOOKUP'!$A:$J,7,1))),"Not Applicable")</f>
        <v>JUL, FY25</v>
      </c>
      <c r="N3883" s="8" t="str">
        <f>IFERROR(IF(I3883="Booked",VLOOKUP(K3883,'FIN CAL LOOKUP'!$A:$J,10,1),IF(I3883="Complete",VLOOKUP(J3883,'FIN CAL LOOKUP'!$A:$J,10,1),VLOOKUP(D3883,'FIN CAL LOOKUP'!$A:$J,10,1))),"Not Applicable")</f>
        <v>Q1, FY25</v>
      </c>
    </row>
    <row r="3884" spans="1:14" x14ac:dyDescent="0.25">
      <c r="A3884" t="s">
        <v>24</v>
      </c>
      <c r="B3884" t="s">
        <v>1422</v>
      </c>
      <c r="C3884" t="s">
        <v>16</v>
      </c>
      <c r="D3884" s="3">
        <v>43731</v>
      </c>
      <c r="E3884" t="s">
        <v>373</v>
      </c>
      <c r="F3884" t="s">
        <v>953</v>
      </c>
      <c r="G3884" t="s">
        <v>26</v>
      </c>
      <c r="H3884" t="s">
        <v>1370</v>
      </c>
      <c r="I3884" t="s">
        <v>5</v>
      </c>
      <c r="J3884" s="3"/>
      <c r="K3884" s="3">
        <v>45797</v>
      </c>
      <c r="M3884" s="8" t="str">
        <f>IFERROR(IF(I3884="Booked",VLOOKUP(K3884,'FIN CAL LOOKUP'!$A:$J,7,1),IF(I3884="Complete",VLOOKUP(J3884,'FIN CAL LOOKUP'!$A:$J,7,1),VLOOKUP(D3884,'FIN CAL LOOKUP'!$A:$J,7,1))),"Not Applicable")</f>
        <v>MAY, FY25</v>
      </c>
      <c r="N3884" s="8" t="str">
        <f>IFERROR(IF(I3884="Booked",VLOOKUP(K3884,'FIN CAL LOOKUP'!$A:$J,10,1),IF(I3884="Complete",VLOOKUP(J3884,'FIN CAL LOOKUP'!$A:$J,10,1),VLOOKUP(D3884,'FIN CAL LOOKUP'!$A:$J,10,1))),"Not Applicable")</f>
        <v>Q4, FY25</v>
      </c>
    </row>
    <row r="3885" spans="1:14" x14ac:dyDescent="0.25">
      <c r="A3885" t="s">
        <v>24</v>
      </c>
      <c r="B3885" t="s">
        <v>1422</v>
      </c>
      <c r="C3885" t="s">
        <v>16</v>
      </c>
      <c r="D3885" s="3">
        <v>43731</v>
      </c>
      <c r="E3885" t="s">
        <v>373</v>
      </c>
      <c r="F3885" t="s">
        <v>953</v>
      </c>
      <c r="G3885" t="s">
        <v>26</v>
      </c>
      <c r="H3885" t="s">
        <v>1370</v>
      </c>
      <c r="I3885" t="s">
        <v>17</v>
      </c>
      <c r="J3885" s="3">
        <v>45476</v>
      </c>
      <c r="K3885" s="3">
        <v>45351</v>
      </c>
      <c r="M3885" s="8" t="str">
        <f>IFERROR(IF(I3885="Booked",VLOOKUP(K3885,'FIN CAL LOOKUP'!$A:$J,7,1),IF(I3885="Complete",VLOOKUP(J3885,'FIN CAL LOOKUP'!$A:$J,7,1),VLOOKUP(D3885,'FIN CAL LOOKUP'!$A:$J,7,1))),"Not Applicable")</f>
        <v>JUL, FY25</v>
      </c>
      <c r="N3885" s="8" t="str">
        <f>IFERROR(IF(I3885="Booked",VLOOKUP(K3885,'FIN CAL LOOKUP'!$A:$J,10,1),IF(I3885="Complete",VLOOKUP(J3885,'FIN CAL LOOKUP'!$A:$J,10,1),VLOOKUP(D3885,'FIN CAL LOOKUP'!$A:$J,10,1))),"Not Applicable")</f>
        <v>Q1, FY25</v>
      </c>
    </row>
    <row r="3886" spans="1:14" x14ac:dyDescent="0.25">
      <c r="A3886" t="s">
        <v>24</v>
      </c>
      <c r="B3886" t="s">
        <v>1422</v>
      </c>
      <c r="C3886" t="s">
        <v>16</v>
      </c>
      <c r="D3886" s="3">
        <v>43731</v>
      </c>
      <c r="E3886" t="s">
        <v>373</v>
      </c>
      <c r="F3886" t="s">
        <v>953</v>
      </c>
      <c r="G3886" t="s">
        <v>26</v>
      </c>
      <c r="H3886" t="s">
        <v>8</v>
      </c>
      <c r="I3886" t="s">
        <v>17</v>
      </c>
      <c r="J3886" s="3">
        <v>44650</v>
      </c>
      <c r="K3886" s="3">
        <v>44635</v>
      </c>
      <c r="M3886" s="8" t="str">
        <f>IFERROR(IF(I3886="Booked",VLOOKUP(K3886,'FIN CAL LOOKUP'!$A:$J,7,1),IF(I3886="Complete",VLOOKUP(J3886,'FIN CAL LOOKUP'!$A:$J,7,1),VLOOKUP(D3886,'FIN CAL LOOKUP'!$A:$J,7,1))),"Not Applicable")</f>
        <v>APR, FY22</v>
      </c>
      <c r="N3886" s="8" t="str">
        <f>IFERROR(IF(I3886="Booked",VLOOKUP(K3886,'FIN CAL LOOKUP'!$A:$J,10,1),IF(I3886="Complete",VLOOKUP(J3886,'FIN CAL LOOKUP'!$A:$J,10,1),VLOOKUP(D3886,'FIN CAL LOOKUP'!$A:$J,10,1))),"Not Applicable")</f>
        <v>Q4, FY22</v>
      </c>
    </row>
    <row r="3887" spans="1:14" x14ac:dyDescent="0.25">
      <c r="A3887" t="s">
        <v>24</v>
      </c>
      <c r="B3887" t="s">
        <v>1422</v>
      </c>
      <c r="C3887" t="s">
        <v>16</v>
      </c>
      <c r="D3887" s="3">
        <v>43731</v>
      </c>
      <c r="E3887" t="s">
        <v>373</v>
      </c>
      <c r="F3887" t="s">
        <v>953</v>
      </c>
      <c r="G3887" t="s">
        <v>26</v>
      </c>
      <c r="H3887" t="s">
        <v>9</v>
      </c>
      <c r="I3887" t="s">
        <v>17</v>
      </c>
      <c r="J3887" s="3">
        <v>44929</v>
      </c>
      <c r="K3887" s="3">
        <v>44735</v>
      </c>
      <c r="M3887" s="8" t="str">
        <f>IFERROR(IF(I3887="Booked",VLOOKUP(K3887,'FIN CAL LOOKUP'!$A:$J,7,1),IF(I3887="Complete",VLOOKUP(J3887,'FIN CAL LOOKUP'!$A:$J,7,1),VLOOKUP(D3887,'FIN CAL LOOKUP'!$A:$J,7,1))),"Not Applicable")</f>
        <v>JAN, FY23</v>
      </c>
      <c r="N3887" s="8" t="str">
        <f>IFERROR(IF(I3887="Booked",VLOOKUP(K3887,'FIN CAL LOOKUP'!$A:$J,10,1),IF(I3887="Complete",VLOOKUP(J3887,'FIN CAL LOOKUP'!$A:$J,10,1),VLOOKUP(D3887,'FIN CAL LOOKUP'!$A:$J,10,1))),"Not Applicable")</f>
        <v>Q3, FY23</v>
      </c>
    </row>
    <row r="3888" spans="1:14" x14ac:dyDescent="0.25">
      <c r="A3888" t="s">
        <v>24</v>
      </c>
      <c r="B3888" t="s">
        <v>1422</v>
      </c>
      <c r="C3888" t="s">
        <v>16</v>
      </c>
      <c r="D3888" s="3">
        <v>43731</v>
      </c>
      <c r="E3888" t="s">
        <v>373</v>
      </c>
      <c r="F3888" t="s">
        <v>953</v>
      </c>
      <c r="G3888" t="s">
        <v>26</v>
      </c>
      <c r="H3888" t="s">
        <v>10</v>
      </c>
      <c r="I3888" t="s">
        <v>17</v>
      </c>
      <c r="J3888" s="3">
        <v>44449</v>
      </c>
      <c r="K3888" s="3">
        <v>44417</v>
      </c>
      <c r="M3888" s="8" t="str">
        <f>IFERROR(IF(I3888="Booked",VLOOKUP(K3888,'FIN CAL LOOKUP'!$A:$J,7,1),IF(I3888="Complete",VLOOKUP(J3888,'FIN CAL LOOKUP'!$A:$J,7,1),VLOOKUP(D3888,'FIN CAL LOOKUP'!$A:$J,7,1))),"Not Applicable")</f>
        <v>SEP, FY22</v>
      </c>
      <c r="N3888" s="8" t="str">
        <f>IFERROR(IF(I3888="Booked",VLOOKUP(K3888,'FIN CAL LOOKUP'!$A:$J,10,1),IF(I3888="Complete",VLOOKUP(J3888,'FIN CAL LOOKUP'!$A:$J,10,1),VLOOKUP(D3888,'FIN CAL LOOKUP'!$A:$J,10,1))),"Not Applicable")</f>
        <v>Q1, FY22</v>
      </c>
    </row>
    <row r="3889" spans="1:14" x14ac:dyDescent="0.25">
      <c r="A3889" t="s">
        <v>24</v>
      </c>
      <c r="B3889" t="s">
        <v>1422</v>
      </c>
      <c r="C3889" t="s">
        <v>16</v>
      </c>
      <c r="D3889" s="3">
        <v>43731</v>
      </c>
      <c r="E3889" t="s">
        <v>373</v>
      </c>
      <c r="F3889" t="s">
        <v>953</v>
      </c>
      <c r="G3889" t="s">
        <v>26</v>
      </c>
      <c r="H3889" t="s">
        <v>10</v>
      </c>
      <c r="I3889" t="s">
        <v>17</v>
      </c>
      <c r="J3889" s="3">
        <v>44845</v>
      </c>
      <c r="K3889" s="3">
        <v>44845</v>
      </c>
      <c r="L3889" t="s">
        <v>954</v>
      </c>
      <c r="M3889" s="8" t="str">
        <f>IFERROR(IF(I3889="Booked",VLOOKUP(K3889,'FIN CAL LOOKUP'!$A:$J,7,1),IF(I3889="Complete",VLOOKUP(J3889,'FIN CAL LOOKUP'!$A:$J,7,1),VLOOKUP(D3889,'FIN CAL LOOKUP'!$A:$J,7,1))),"Not Applicable")</f>
        <v>OCT, FY23</v>
      </c>
      <c r="N3889" s="8" t="str">
        <f>IFERROR(IF(I3889="Booked",VLOOKUP(K3889,'FIN CAL LOOKUP'!$A:$J,10,1),IF(I3889="Complete",VLOOKUP(J3889,'FIN CAL LOOKUP'!$A:$J,10,1),VLOOKUP(D3889,'FIN CAL LOOKUP'!$A:$J,10,1))),"Not Applicable")</f>
        <v>Q2, FY23</v>
      </c>
    </row>
    <row r="3890" spans="1:14" x14ac:dyDescent="0.25">
      <c r="A3890" t="s">
        <v>24</v>
      </c>
      <c r="B3890" t="s">
        <v>1422</v>
      </c>
      <c r="C3890" t="s">
        <v>16</v>
      </c>
      <c r="D3890" s="3">
        <v>43731</v>
      </c>
      <c r="E3890" t="s">
        <v>373</v>
      </c>
      <c r="F3890" t="s">
        <v>953</v>
      </c>
      <c r="G3890" t="s">
        <v>26</v>
      </c>
      <c r="H3890" t="s">
        <v>11</v>
      </c>
      <c r="I3890" t="s">
        <v>17</v>
      </c>
      <c r="J3890" s="3">
        <v>43832</v>
      </c>
      <c r="K3890" s="3">
        <v>43701</v>
      </c>
      <c r="M3890" s="8" t="str">
        <f>IFERROR(IF(I3890="Booked",VLOOKUP(K3890,'FIN CAL LOOKUP'!$A:$J,7,1),IF(I3890="Complete",VLOOKUP(J3890,'FIN CAL LOOKUP'!$A:$J,7,1),VLOOKUP(D3890,'FIN CAL LOOKUP'!$A:$J,7,1))),"Not Applicable")</f>
        <v>JAN, FY20</v>
      </c>
      <c r="N3890" s="8" t="str">
        <f>IFERROR(IF(I3890="Booked",VLOOKUP(K3890,'FIN CAL LOOKUP'!$A:$J,10,1),IF(I3890="Complete",VLOOKUP(J3890,'FIN CAL LOOKUP'!$A:$J,10,1),VLOOKUP(D3890,'FIN CAL LOOKUP'!$A:$J,10,1))),"Not Applicable")</f>
        <v>Q3, FY20</v>
      </c>
    </row>
    <row r="3891" spans="1:14" x14ac:dyDescent="0.25">
      <c r="A3891" t="s">
        <v>46</v>
      </c>
      <c r="C3891" t="s">
        <v>47</v>
      </c>
      <c r="D3891" s="3">
        <v>43670</v>
      </c>
      <c r="E3891" t="s">
        <v>955</v>
      </c>
      <c r="F3891" t="s">
        <v>956</v>
      </c>
      <c r="G3891" t="s">
        <v>957</v>
      </c>
      <c r="H3891" t="s">
        <v>4</v>
      </c>
      <c r="I3891" t="s">
        <v>17</v>
      </c>
      <c r="J3891" s="3">
        <v>44886</v>
      </c>
      <c r="K3891" s="3">
        <v>44824</v>
      </c>
      <c r="M3891" s="8" t="str">
        <f>IFERROR(IF(I3891="Booked",VLOOKUP(K3891,'FIN CAL LOOKUP'!$A:$J,7,1),IF(I3891="Complete",VLOOKUP(J3891,'FIN CAL LOOKUP'!$A:$J,7,1),VLOOKUP(D3891,'FIN CAL LOOKUP'!$A:$J,7,1))),"Not Applicable")</f>
        <v>NOV, FY23</v>
      </c>
      <c r="N3891" s="8" t="str">
        <f>IFERROR(IF(I3891="Booked",VLOOKUP(K3891,'FIN CAL LOOKUP'!$A:$J,10,1),IF(I3891="Complete",VLOOKUP(J3891,'FIN CAL LOOKUP'!$A:$J,10,1),VLOOKUP(D3891,'FIN CAL LOOKUP'!$A:$J,10,1))),"Not Applicable")</f>
        <v>Q2, FY23</v>
      </c>
    </row>
    <row r="3892" spans="1:14" x14ac:dyDescent="0.25">
      <c r="A3892" t="s">
        <v>46</v>
      </c>
      <c r="C3892" t="s">
        <v>47</v>
      </c>
      <c r="D3892" s="3">
        <v>43670</v>
      </c>
      <c r="E3892" t="s">
        <v>955</v>
      </c>
      <c r="F3892" t="s">
        <v>956</v>
      </c>
      <c r="G3892" t="s">
        <v>957</v>
      </c>
      <c r="H3892" t="s">
        <v>7</v>
      </c>
      <c r="I3892" t="s">
        <v>17</v>
      </c>
      <c r="J3892" s="3">
        <v>44886</v>
      </c>
      <c r="K3892" s="3">
        <v>44824</v>
      </c>
      <c r="M3892" s="8" t="str">
        <f>IFERROR(IF(I3892="Booked",VLOOKUP(K3892,'FIN CAL LOOKUP'!$A:$J,7,1),IF(I3892="Complete",VLOOKUP(J3892,'FIN CAL LOOKUP'!$A:$J,7,1),VLOOKUP(D3892,'FIN CAL LOOKUP'!$A:$J,7,1))),"Not Applicable")</f>
        <v>NOV, FY23</v>
      </c>
      <c r="N3892" s="8" t="str">
        <f>IFERROR(IF(I3892="Booked",VLOOKUP(K3892,'FIN CAL LOOKUP'!$A:$J,10,1),IF(I3892="Complete",VLOOKUP(J3892,'FIN CAL LOOKUP'!$A:$J,10,1),VLOOKUP(D3892,'FIN CAL LOOKUP'!$A:$J,10,1))),"Not Applicable")</f>
        <v>Q2, FY23</v>
      </c>
    </row>
    <row r="3893" spans="1:14" x14ac:dyDescent="0.25">
      <c r="A3893" t="s">
        <v>46</v>
      </c>
      <c r="C3893" t="s">
        <v>47</v>
      </c>
      <c r="D3893" s="3">
        <v>43670</v>
      </c>
      <c r="E3893" t="s">
        <v>955</v>
      </c>
      <c r="F3893" t="s">
        <v>956</v>
      </c>
      <c r="G3893" t="s">
        <v>957</v>
      </c>
      <c r="H3893" t="s">
        <v>1366</v>
      </c>
      <c r="I3893" t="s">
        <v>5</v>
      </c>
      <c r="J3893" s="3"/>
      <c r="K3893" s="3">
        <v>45351</v>
      </c>
      <c r="M3893" s="8" t="str">
        <f>IFERROR(IF(I3893="Booked",VLOOKUP(K3893,'FIN CAL LOOKUP'!$A:$J,7,1),IF(I3893="Complete",VLOOKUP(J3893,'FIN CAL LOOKUP'!$A:$J,7,1),VLOOKUP(D3893,'FIN CAL LOOKUP'!$A:$J,7,1))),"Not Applicable")</f>
        <v>MAR, FY24</v>
      </c>
      <c r="N3893" s="8" t="str">
        <f>IFERROR(IF(I3893="Booked",VLOOKUP(K3893,'FIN CAL LOOKUP'!$A:$J,10,1),IF(I3893="Complete",VLOOKUP(J3893,'FIN CAL LOOKUP'!$A:$J,10,1),VLOOKUP(D3893,'FIN CAL LOOKUP'!$A:$J,10,1))),"Not Applicable")</f>
        <v>Q3, FY24</v>
      </c>
    </row>
    <row r="3894" spans="1:14" x14ac:dyDescent="0.25">
      <c r="A3894" t="s">
        <v>46</v>
      </c>
      <c r="C3894" t="s">
        <v>47</v>
      </c>
      <c r="D3894" s="3">
        <v>43670</v>
      </c>
      <c r="E3894" t="s">
        <v>955</v>
      </c>
      <c r="F3894" t="s">
        <v>956</v>
      </c>
      <c r="G3894" t="s">
        <v>957</v>
      </c>
      <c r="H3894" t="s">
        <v>1367</v>
      </c>
      <c r="I3894" t="s">
        <v>5</v>
      </c>
      <c r="J3894" s="3"/>
      <c r="K3894" s="3">
        <v>45351</v>
      </c>
      <c r="M3894" s="8" t="str">
        <f>IFERROR(IF(I3894="Booked",VLOOKUP(K3894,'FIN CAL LOOKUP'!$A:$J,7,1),IF(I3894="Complete",VLOOKUP(J3894,'FIN CAL LOOKUP'!$A:$J,7,1),VLOOKUP(D3894,'FIN CAL LOOKUP'!$A:$J,7,1))),"Not Applicable")</f>
        <v>MAR, FY24</v>
      </c>
      <c r="N3894" s="8" t="str">
        <f>IFERROR(IF(I3894="Booked",VLOOKUP(K3894,'FIN CAL LOOKUP'!$A:$J,10,1),IF(I3894="Complete",VLOOKUP(J3894,'FIN CAL LOOKUP'!$A:$J,10,1),VLOOKUP(D3894,'FIN CAL LOOKUP'!$A:$J,10,1))),"Not Applicable")</f>
        <v>Q3, FY24</v>
      </c>
    </row>
    <row r="3895" spans="1:14" x14ac:dyDescent="0.25">
      <c r="A3895" t="s">
        <v>46</v>
      </c>
      <c r="C3895" t="s">
        <v>47</v>
      </c>
      <c r="D3895" s="3">
        <v>43670</v>
      </c>
      <c r="E3895" t="s">
        <v>955</v>
      </c>
      <c r="F3895" t="s">
        <v>956</v>
      </c>
      <c r="G3895" t="s">
        <v>957</v>
      </c>
      <c r="H3895" t="s">
        <v>1368</v>
      </c>
      <c r="I3895" t="s">
        <v>5</v>
      </c>
      <c r="J3895" s="3"/>
      <c r="K3895" s="3">
        <v>45351</v>
      </c>
      <c r="M3895" s="8" t="str">
        <f>IFERROR(IF(I3895="Booked",VLOOKUP(K3895,'FIN CAL LOOKUP'!$A:$J,7,1),IF(I3895="Complete",VLOOKUP(J3895,'FIN CAL LOOKUP'!$A:$J,7,1),VLOOKUP(D3895,'FIN CAL LOOKUP'!$A:$J,7,1))),"Not Applicable")</f>
        <v>MAR, FY24</v>
      </c>
      <c r="N3895" s="8" t="str">
        <f>IFERROR(IF(I3895="Booked",VLOOKUP(K3895,'FIN CAL LOOKUP'!$A:$J,10,1),IF(I3895="Complete",VLOOKUP(J3895,'FIN CAL LOOKUP'!$A:$J,10,1),VLOOKUP(D3895,'FIN CAL LOOKUP'!$A:$J,10,1))),"Not Applicable")</f>
        <v>Q3, FY24</v>
      </c>
    </row>
    <row r="3896" spans="1:14" x14ac:dyDescent="0.25">
      <c r="A3896" t="s">
        <v>46</v>
      </c>
      <c r="C3896" t="s">
        <v>47</v>
      </c>
      <c r="D3896" s="3">
        <v>43670</v>
      </c>
      <c r="E3896" t="s">
        <v>955</v>
      </c>
      <c r="F3896" t="s">
        <v>956</v>
      </c>
      <c r="G3896" t="s">
        <v>957</v>
      </c>
      <c r="H3896" t="s">
        <v>1369</v>
      </c>
      <c r="I3896" t="s">
        <v>5</v>
      </c>
      <c r="J3896" s="3"/>
      <c r="K3896" s="3">
        <v>45351</v>
      </c>
      <c r="M3896" s="8" t="str">
        <f>IFERROR(IF(I3896="Booked",VLOOKUP(K3896,'FIN CAL LOOKUP'!$A:$J,7,1),IF(I3896="Complete",VLOOKUP(J3896,'FIN CAL LOOKUP'!$A:$J,7,1),VLOOKUP(D3896,'FIN CAL LOOKUP'!$A:$J,7,1))),"Not Applicable")</f>
        <v>MAR, FY24</v>
      </c>
      <c r="N3896" s="8" t="str">
        <f>IFERROR(IF(I3896="Booked",VLOOKUP(K3896,'FIN CAL LOOKUP'!$A:$J,10,1),IF(I3896="Complete",VLOOKUP(J3896,'FIN CAL LOOKUP'!$A:$J,10,1),VLOOKUP(D3896,'FIN CAL LOOKUP'!$A:$J,10,1))),"Not Applicable")</f>
        <v>Q3, FY24</v>
      </c>
    </row>
    <row r="3897" spans="1:14" x14ac:dyDescent="0.25">
      <c r="A3897" t="s">
        <v>46</v>
      </c>
      <c r="C3897" t="s">
        <v>47</v>
      </c>
      <c r="D3897" s="3">
        <v>43670</v>
      </c>
      <c r="E3897" t="s">
        <v>955</v>
      </c>
      <c r="F3897" t="s">
        <v>956</v>
      </c>
      <c r="G3897" t="s">
        <v>957</v>
      </c>
      <c r="H3897" t="s">
        <v>1370</v>
      </c>
      <c r="I3897" t="s">
        <v>5</v>
      </c>
      <c r="J3897" s="3"/>
      <c r="K3897" s="3">
        <v>45351</v>
      </c>
      <c r="M3897" s="8" t="str">
        <f>IFERROR(IF(I3897="Booked",VLOOKUP(K3897,'FIN CAL LOOKUP'!$A:$J,7,1),IF(I3897="Complete",VLOOKUP(J3897,'FIN CAL LOOKUP'!$A:$J,7,1),VLOOKUP(D3897,'FIN CAL LOOKUP'!$A:$J,7,1))),"Not Applicable")</f>
        <v>MAR, FY24</v>
      </c>
      <c r="N3897" s="8" t="str">
        <f>IFERROR(IF(I3897="Booked",VLOOKUP(K3897,'FIN CAL LOOKUP'!$A:$J,10,1),IF(I3897="Complete",VLOOKUP(J3897,'FIN CAL LOOKUP'!$A:$J,10,1),VLOOKUP(D3897,'FIN CAL LOOKUP'!$A:$J,10,1))),"Not Applicable")</f>
        <v>Q3, FY24</v>
      </c>
    </row>
    <row r="3898" spans="1:14" x14ac:dyDescent="0.25">
      <c r="A3898" t="s">
        <v>46</v>
      </c>
      <c r="C3898" t="s">
        <v>47</v>
      </c>
      <c r="D3898" s="3">
        <v>43670</v>
      </c>
      <c r="E3898" t="s">
        <v>955</v>
      </c>
      <c r="F3898" t="s">
        <v>956</v>
      </c>
      <c r="G3898" t="s">
        <v>957</v>
      </c>
      <c r="H3898" t="s">
        <v>8</v>
      </c>
      <c r="I3898" t="s">
        <v>17</v>
      </c>
      <c r="J3898" s="3">
        <v>44671</v>
      </c>
      <c r="K3898" s="3">
        <v>44635</v>
      </c>
      <c r="M3898" s="8" t="str">
        <f>IFERROR(IF(I3898="Booked",VLOOKUP(K3898,'FIN CAL LOOKUP'!$A:$J,7,1),IF(I3898="Complete",VLOOKUP(J3898,'FIN CAL LOOKUP'!$A:$J,7,1),VLOOKUP(D3898,'FIN CAL LOOKUP'!$A:$J,7,1))),"Not Applicable")</f>
        <v>APR, FY22</v>
      </c>
      <c r="N3898" s="8" t="str">
        <f>IFERROR(IF(I3898="Booked",VLOOKUP(K3898,'FIN CAL LOOKUP'!$A:$J,10,1),IF(I3898="Complete",VLOOKUP(J3898,'FIN CAL LOOKUP'!$A:$J,10,1),VLOOKUP(D3898,'FIN CAL LOOKUP'!$A:$J,10,1))),"Not Applicable")</f>
        <v>Q4, FY22</v>
      </c>
    </row>
    <row r="3899" spans="1:14" x14ac:dyDescent="0.25">
      <c r="A3899" t="s">
        <v>46</v>
      </c>
      <c r="C3899" t="s">
        <v>47</v>
      </c>
      <c r="D3899" s="3">
        <v>43670</v>
      </c>
      <c r="E3899" t="s">
        <v>955</v>
      </c>
      <c r="F3899" t="s">
        <v>956</v>
      </c>
      <c r="G3899" t="s">
        <v>957</v>
      </c>
      <c r="H3899" t="s">
        <v>9</v>
      </c>
      <c r="I3899" t="s">
        <v>17</v>
      </c>
      <c r="J3899" s="3">
        <v>44944</v>
      </c>
      <c r="K3899" s="3">
        <v>44942</v>
      </c>
      <c r="M3899" s="8" t="str">
        <f>IFERROR(IF(I3899="Booked",VLOOKUP(K3899,'FIN CAL LOOKUP'!$A:$J,7,1),IF(I3899="Complete",VLOOKUP(J3899,'FIN CAL LOOKUP'!$A:$J,7,1),VLOOKUP(D3899,'FIN CAL LOOKUP'!$A:$J,7,1))),"Not Applicable")</f>
        <v>JAN, FY23</v>
      </c>
      <c r="N3899" s="8" t="str">
        <f>IFERROR(IF(I3899="Booked",VLOOKUP(K3899,'FIN CAL LOOKUP'!$A:$J,10,1),IF(I3899="Complete",VLOOKUP(J3899,'FIN CAL LOOKUP'!$A:$J,10,1),VLOOKUP(D3899,'FIN CAL LOOKUP'!$A:$J,10,1))),"Not Applicable")</f>
        <v>Q3, FY23</v>
      </c>
    </row>
    <row r="3900" spans="1:14" x14ac:dyDescent="0.25">
      <c r="A3900" t="s">
        <v>46</v>
      </c>
      <c r="C3900" t="s">
        <v>47</v>
      </c>
      <c r="D3900" s="3">
        <v>43670</v>
      </c>
      <c r="E3900" t="s">
        <v>955</v>
      </c>
      <c r="F3900" t="s">
        <v>956</v>
      </c>
      <c r="G3900" t="s">
        <v>957</v>
      </c>
      <c r="H3900" t="s">
        <v>10</v>
      </c>
      <c r="I3900" t="s">
        <v>17</v>
      </c>
      <c r="J3900" s="3">
        <v>44447</v>
      </c>
      <c r="K3900" s="3">
        <v>44435</v>
      </c>
      <c r="M3900" s="8" t="str">
        <f>IFERROR(IF(I3900="Booked",VLOOKUP(K3900,'FIN CAL LOOKUP'!$A:$J,7,1),IF(I3900="Complete",VLOOKUP(J3900,'FIN CAL LOOKUP'!$A:$J,7,1),VLOOKUP(D3900,'FIN CAL LOOKUP'!$A:$J,7,1))),"Not Applicable")</f>
        <v>SEP, FY22</v>
      </c>
      <c r="N3900" s="8" t="str">
        <f>IFERROR(IF(I3900="Booked",VLOOKUP(K3900,'FIN CAL LOOKUP'!$A:$J,10,1),IF(I3900="Complete",VLOOKUP(J3900,'FIN CAL LOOKUP'!$A:$J,10,1),VLOOKUP(D3900,'FIN CAL LOOKUP'!$A:$J,10,1))),"Not Applicable")</f>
        <v>Q1, FY22</v>
      </c>
    </row>
    <row r="3901" spans="1:14" x14ac:dyDescent="0.25">
      <c r="A3901" t="s">
        <v>46</v>
      </c>
      <c r="C3901" t="s">
        <v>47</v>
      </c>
      <c r="D3901" s="3">
        <v>43670</v>
      </c>
      <c r="E3901" t="s">
        <v>955</v>
      </c>
      <c r="F3901" t="s">
        <v>956</v>
      </c>
      <c r="G3901" t="s">
        <v>957</v>
      </c>
      <c r="H3901" t="s">
        <v>11</v>
      </c>
      <c r="I3901" t="s">
        <v>17</v>
      </c>
      <c r="J3901" s="3">
        <v>42801</v>
      </c>
      <c r="K3901" s="3">
        <v>43297</v>
      </c>
      <c r="M3901" s="8" t="str">
        <f>IFERROR(IF(I3901="Booked",VLOOKUP(K3901,'FIN CAL LOOKUP'!$A:$J,7,1),IF(I3901="Complete",VLOOKUP(J3901,'FIN CAL LOOKUP'!$A:$J,7,1),VLOOKUP(D3901,'FIN CAL LOOKUP'!$A:$J,7,1))),"Not Applicable")</f>
        <v>Not Applicable</v>
      </c>
      <c r="N3901" s="8" t="str">
        <f>IFERROR(IF(I3901="Booked",VLOOKUP(K3901,'FIN CAL LOOKUP'!$A:$J,10,1),IF(I3901="Complete",VLOOKUP(J3901,'FIN CAL LOOKUP'!$A:$J,10,1),VLOOKUP(D3901,'FIN CAL LOOKUP'!$A:$J,10,1))),"Not Applicable")</f>
        <v>Not Applicable</v>
      </c>
    </row>
    <row r="3902" spans="1:14" x14ac:dyDescent="0.25">
      <c r="A3902" t="s">
        <v>24</v>
      </c>
      <c r="B3902" t="s">
        <v>1422</v>
      </c>
      <c r="C3902" t="s">
        <v>16</v>
      </c>
      <c r="D3902" s="3">
        <v>43633</v>
      </c>
      <c r="E3902" t="s">
        <v>958</v>
      </c>
      <c r="F3902" t="s">
        <v>959</v>
      </c>
      <c r="G3902" t="s">
        <v>960</v>
      </c>
      <c r="H3902" t="s">
        <v>4</v>
      </c>
      <c r="I3902" t="s">
        <v>17</v>
      </c>
      <c r="J3902" s="3">
        <v>44831</v>
      </c>
      <c r="K3902" s="3">
        <v>44824</v>
      </c>
      <c r="M3902" s="8" t="str">
        <f>IFERROR(IF(I3902="Booked",VLOOKUP(K3902,'FIN CAL LOOKUP'!$A:$J,7,1),IF(I3902="Complete",VLOOKUP(J3902,'FIN CAL LOOKUP'!$A:$J,7,1),VLOOKUP(D3902,'FIN CAL LOOKUP'!$A:$J,7,1))),"Not Applicable")</f>
        <v>OCT, FY23</v>
      </c>
      <c r="N3902" s="8" t="str">
        <f>IFERROR(IF(I3902="Booked",VLOOKUP(K3902,'FIN CAL LOOKUP'!$A:$J,10,1),IF(I3902="Complete",VLOOKUP(J3902,'FIN CAL LOOKUP'!$A:$J,10,1),VLOOKUP(D3902,'FIN CAL LOOKUP'!$A:$J,10,1))),"Not Applicable")</f>
        <v>Q2, FY23</v>
      </c>
    </row>
    <row r="3903" spans="1:14" x14ac:dyDescent="0.25">
      <c r="A3903" t="s">
        <v>24</v>
      </c>
      <c r="B3903" t="s">
        <v>1422</v>
      </c>
      <c r="C3903" t="s">
        <v>16</v>
      </c>
      <c r="D3903" s="3">
        <v>43633</v>
      </c>
      <c r="E3903" t="s">
        <v>958</v>
      </c>
      <c r="F3903" t="s">
        <v>959</v>
      </c>
      <c r="G3903" t="s">
        <v>960</v>
      </c>
      <c r="H3903" t="s">
        <v>7</v>
      </c>
      <c r="I3903" t="s">
        <v>17</v>
      </c>
      <c r="J3903" s="3">
        <v>44831</v>
      </c>
      <c r="K3903" s="3">
        <v>44824</v>
      </c>
      <c r="M3903" s="8" t="str">
        <f>IFERROR(IF(I3903="Booked",VLOOKUP(K3903,'FIN CAL LOOKUP'!$A:$J,7,1),IF(I3903="Complete",VLOOKUP(J3903,'FIN CAL LOOKUP'!$A:$J,7,1),VLOOKUP(D3903,'FIN CAL LOOKUP'!$A:$J,7,1))),"Not Applicable")</f>
        <v>OCT, FY23</v>
      </c>
      <c r="N3903" s="8" t="str">
        <f>IFERROR(IF(I3903="Booked",VLOOKUP(K3903,'FIN CAL LOOKUP'!$A:$J,10,1),IF(I3903="Complete",VLOOKUP(J3903,'FIN CAL LOOKUP'!$A:$J,10,1),VLOOKUP(D3903,'FIN CAL LOOKUP'!$A:$J,10,1))),"Not Applicable")</f>
        <v>Q2, FY23</v>
      </c>
    </row>
    <row r="3904" spans="1:14" x14ac:dyDescent="0.25">
      <c r="A3904" t="s">
        <v>24</v>
      </c>
      <c r="B3904" t="s">
        <v>1422</v>
      </c>
      <c r="C3904" t="s">
        <v>16</v>
      </c>
      <c r="D3904" s="3">
        <v>43633</v>
      </c>
      <c r="E3904" t="s">
        <v>958</v>
      </c>
      <c r="F3904" t="s">
        <v>959</v>
      </c>
      <c r="G3904" t="s">
        <v>960</v>
      </c>
      <c r="H3904" t="s">
        <v>1366</v>
      </c>
      <c r="I3904" t="s">
        <v>17</v>
      </c>
      <c r="J3904" s="3">
        <v>45426</v>
      </c>
      <c r="K3904" s="3">
        <v>45351</v>
      </c>
      <c r="M3904" s="8" t="str">
        <f>IFERROR(IF(I3904="Booked",VLOOKUP(K3904,'FIN CAL LOOKUP'!$A:$J,7,1),IF(I3904="Complete",VLOOKUP(J3904,'FIN CAL LOOKUP'!$A:$J,7,1),VLOOKUP(D3904,'FIN CAL LOOKUP'!$A:$J,7,1))),"Not Applicable")</f>
        <v>MAY, FY24</v>
      </c>
      <c r="N3904" s="8" t="str">
        <f>IFERROR(IF(I3904="Booked",VLOOKUP(K3904,'FIN CAL LOOKUP'!$A:$J,10,1),IF(I3904="Complete",VLOOKUP(J3904,'FIN CAL LOOKUP'!$A:$J,10,1),VLOOKUP(D3904,'FIN CAL LOOKUP'!$A:$J,10,1))),"Not Applicable")</f>
        <v>Q4, FY24</v>
      </c>
    </row>
    <row r="3905" spans="1:14" x14ac:dyDescent="0.25">
      <c r="A3905" t="s">
        <v>24</v>
      </c>
      <c r="B3905" t="s">
        <v>1422</v>
      </c>
      <c r="C3905" t="s">
        <v>16</v>
      </c>
      <c r="D3905" s="3">
        <v>43633</v>
      </c>
      <c r="E3905" t="s">
        <v>958</v>
      </c>
      <c r="F3905" t="s">
        <v>959</v>
      </c>
      <c r="G3905" t="s">
        <v>960</v>
      </c>
      <c r="H3905" t="s">
        <v>1366</v>
      </c>
      <c r="I3905" t="s">
        <v>17</v>
      </c>
      <c r="J3905" s="3">
        <v>45779</v>
      </c>
      <c r="K3905" s="3">
        <v>45747</v>
      </c>
      <c r="M3905" s="8" t="str">
        <f>IFERROR(IF(I3905="Booked",VLOOKUP(K3905,'FIN CAL LOOKUP'!$A:$J,7,1),IF(I3905="Complete",VLOOKUP(J3905,'FIN CAL LOOKUP'!$A:$J,7,1),VLOOKUP(D3905,'FIN CAL LOOKUP'!$A:$J,7,1))),"Not Applicable")</f>
        <v>MAY, FY25</v>
      </c>
      <c r="N3905" s="8" t="str">
        <f>IFERROR(IF(I3905="Booked",VLOOKUP(K3905,'FIN CAL LOOKUP'!$A:$J,10,1),IF(I3905="Complete",VLOOKUP(J3905,'FIN CAL LOOKUP'!$A:$J,10,1),VLOOKUP(D3905,'FIN CAL LOOKUP'!$A:$J,10,1))),"Not Applicable")</f>
        <v>Q4, FY25</v>
      </c>
    </row>
    <row r="3906" spans="1:14" x14ac:dyDescent="0.25">
      <c r="A3906" t="s">
        <v>24</v>
      </c>
      <c r="B3906" t="s">
        <v>1422</v>
      </c>
      <c r="C3906" t="s">
        <v>16</v>
      </c>
      <c r="D3906" s="3">
        <v>43633</v>
      </c>
      <c r="E3906" t="s">
        <v>958</v>
      </c>
      <c r="F3906" t="s">
        <v>959</v>
      </c>
      <c r="G3906" t="s">
        <v>960</v>
      </c>
      <c r="H3906" t="s">
        <v>1367</v>
      </c>
      <c r="I3906" t="s">
        <v>17</v>
      </c>
      <c r="J3906" s="3">
        <v>45426</v>
      </c>
      <c r="K3906" s="3">
        <v>45351</v>
      </c>
      <c r="M3906" s="8" t="str">
        <f>IFERROR(IF(I3906="Booked",VLOOKUP(K3906,'FIN CAL LOOKUP'!$A:$J,7,1),IF(I3906="Complete",VLOOKUP(J3906,'FIN CAL LOOKUP'!$A:$J,7,1),VLOOKUP(D3906,'FIN CAL LOOKUP'!$A:$J,7,1))),"Not Applicable")</f>
        <v>MAY, FY24</v>
      </c>
      <c r="N3906" s="8" t="str">
        <f>IFERROR(IF(I3906="Booked",VLOOKUP(K3906,'FIN CAL LOOKUP'!$A:$J,10,1),IF(I3906="Complete",VLOOKUP(J3906,'FIN CAL LOOKUP'!$A:$J,10,1),VLOOKUP(D3906,'FIN CAL LOOKUP'!$A:$J,10,1))),"Not Applicable")</f>
        <v>Q4, FY24</v>
      </c>
    </row>
    <row r="3907" spans="1:14" x14ac:dyDescent="0.25">
      <c r="A3907" t="s">
        <v>24</v>
      </c>
      <c r="B3907" t="s">
        <v>1422</v>
      </c>
      <c r="C3907" t="s">
        <v>16</v>
      </c>
      <c r="D3907" s="3">
        <v>43633</v>
      </c>
      <c r="E3907" t="s">
        <v>958</v>
      </c>
      <c r="F3907" t="s">
        <v>959</v>
      </c>
      <c r="G3907" t="s">
        <v>960</v>
      </c>
      <c r="H3907" t="s">
        <v>1367</v>
      </c>
      <c r="I3907" t="s">
        <v>17</v>
      </c>
      <c r="J3907" s="3">
        <v>45779</v>
      </c>
      <c r="K3907" s="3">
        <v>45747</v>
      </c>
      <c r="M3907" s="8" t="str">
        <f>IFERROR(IF(I3907="Booked",VLOOKUP(K3907,'FIN CAL LOOKUP'!$A:$J,7,1),IF(I3907="Complete",VLOOKUP(J3907,'FIN CAL LOOKUP'!$A:$J,7,1),VLOOKUP(D3907,'FIN CAL LOOKUP'!$A:$J,7,1))),"Not Applicable")</f>
        <v>MAY, FY25</v>
      </c>
      <c r="N3907" s="8" t="str">
        <f>IFERROR(IF(I3907="Booked",VLOOKUP(K3907,'FIN CAL LOOKUP'!$A:$J,10,1),IF(I3907="Complete",VLOOKUP(J3907,'FIN CAL LOOKUP'!$A:$J,10,1),VLOOKUP(D3907,'FIN CAL LOOKUP'!$A:$J,10,1))),"Not Applicable")</f>
        <v>Q4, FY25</v>
      </c>
    </row>
    <row r="3908" spans="1:14" x14ac:dyDescent="0.25">
      <c r="A3908" t="s">
        <v>24</v>
      </c>
      <c r="B3908" t="s">
        <v>1422</v>
      </c>
      <c r="C3908" t="s">
        <v>16</v>
      </c>
      <c r="D3908" s="3">
        <v>43633</v>
      </c>
      <c r="E3908" t="s">
        <v>958</v>
      </c>
      <c r="F3908" t="s">
        <v>959</v>
      </c>
      <c r="G3908" t="s">
        <v>960</v>
      </c>
      <c r="H3908" t="s">
        <v>1368</v>
      </c>
      <c r="I3908" t="s">
        <v>17</v>
      </c>
      <c r="J3908" s="3">
        <v>45426</v>
      </c>
      <c r="K3908" s="3">
        <v>45351</v>
      </c>
      <c r="M3908" s="8" t="str">
        <f>IFERROR(IF(I3908="Booked",VLOOKUP(K3908,'FIN CAL LOOKUP'!$A:$J,7,1),IF(I3908="Complete",VLOOKUP(J3908,'FIN CAL LOOKUP'!$A:$J,7,1),VLOOKUP(D3908,'FIN CAL LOOKUP'!$A:$J,7,1))),"Not Applicable")</f>
        <v>MAY, FY24</v>
      </c>
      <c r="N3908" s="8" t="str">
        <f>IFERROR(IF(I3908="Booked",VLOOKUP(K3908,'FIN CAL LOOKUP'!$A:$J,10,1),IF(I3908="Complete",VLOOKUP(J3908,'FIN CAL LOOKUP'!$A:$J,10,1),VLOOKUP(D3908,'FIN CAL LOOKUP'!$A:$J,10,1))),"Not Applicable")</f>
        <v>Q4, FY24</v>
      </c>
    </row>
    <row r="3909" spans="1:14" x14ac:dyDescent="0.25">
      <c r="A3909" t="s">
        <v>24</v>
      </c>
      <c r="B3909" t="s">
        <v>1422</v>
      </c>
      <c r="C3909" t="s">
        <v>16</v>
      </c>
      <c r="D3909" s="3">
        <v>43633</v>
      </c>
      <c r="E3909" t="s">
        <v>958</v>
      </c>
      <c r="F3909" t="s">
        <v>959</v>
      </c>
      <c r="G3909" t="s">
        <v>960</v>
      </c>
      <c r="H3909" t="s">
        <v>1368</v>
      </c>
      <c r="I3909" t="s">
        <v>17</v>
      </c>
      <c r="J3909" s="3">
        <v>45779</v>
      </c>
      <c r="K3909" s="3">
        <v>45747</v>
      </c>
      <c r="M3909" s="8" t="str">
        <f>IFERROR(IF(I3909="Booked",VLOOKUP(K3909,'FIN CAL LOOKUP'!$A:$J,7,1),IF(I3909="Complete",VLOOKUP(J3909,'FIN CAL LOOKUP'!$A:$J,7,1),VLOOKUP(D3909,'FIN CAL LOOKUP'!$A:$J,7,1))),"Not Applicable")</f>
        <v>MAY, FY25</v>
      </c>
      <c r="N3909" s="8" t="str">
        <f>IFERROR(IF(I3909="Booked",VLOOKUP(K3909,'FIN CAL LOOKUP'!$A:$J,10,1),IF(I3909="Complete",VLOOKUP(J3909,'FIN CAL LOOKUP'!$A:$J,10,1),VLOOKUP(D3909,'FIN CAL LOOKUP'!$A:$J,10,1))),"Not Applicable")</f>
        <v>Q4, FY25</v>
      </c>
    </row>
    <row r="3910" spans="1:14" x14ac:dyDescent="0.25">
      <c r="A3910" t="s">
        <v>24</v>
      </c>
      <c r="B3910" t="s">
        <v>1422</v>
      </c>
      <c r="C3910" t="s">
        <v>16</v>
      </c>
      <c r="D3910" s="3">
        <v>43633</v>
      </c>
      <c r="E3910" t="s">
        <v>958</v>
      </c>
      <c r="F3910" t="s">
        <v>959</v>
      </c>
      <c r="G3910" t="s">
        <v>960</v>
      </c>
      <c r="H3910" t="s">
        <v>1369</v>
      </c>
      <c r="I3910" t="s">
        <v>17</v>
      </c>
      <c r="J3910" s="3">
        <v>45426</v>
      </c>
      <c r="K3910" s="3">
        <v>45351</v>
      </c>
      <c r="M3910" s="8" t="str">
        <f>IFERROR(IF(I3910="Booked",VLOOKUP(K3910,'FIN CAL LOOKUP'!$A:$J,7,1),IF(I3910="Complete",VLOOKUP(J3910,'FIN CAL LOOKUP'!$A:$J,7,1),VLOOKUP(D3910,'FIN CAL LOOKUP'!$A:$J,7,1))),"Not Applicable")</f>
        <v>MAY, FY24</v>
      </c>
      <c r="N3910" s="8" t="str">
        <f>IFERROR(IF(I3910="Booked",VLOOKUP(K3910,'FIN CAL LOOKUP'!$A:$J,10,1),IF(I3910="Complete",VLOOKUP(J3910,'FIN CAL LOOKUP'!$A:$J,10,1),VLOOKUP(D3910,'FIN CAL LOOKUP'!$A:$J,10,1))),"Not Applicable")</f>
        <v>Q4, FY24</v>
      </c>
    </row>
    <row r="3911" spans="1:14" x14ac:dyDescent="0.25">
      <c r="A3911" t="s">
        <v>24</v>
      </c>
      <c r="B3911" t="s">
        <v>1422</v>
      </c>
      <c r="C3911" t="s">
        <v>16</v>
      </c>
      <c r="D3911" s="3">
        <v>43633</v>
      </c>
      <c r="E3911" t="s">
        <v>958</v>
      </c>
      <c r="F3911" t="s">
        <v>959</v>
      </c>
      <c r="G3911" t="s">
        <v>960</v>
      </c>
      <c r="H3911" t="s">
        <v>1369</v>
      </c>
      <c r="I3911" t="s">
        <v>17</v>
      </c>
      <c r="J3911" s="3">
        <v>45779</v>
      </c>
      <c r="K3911" s="3">
        <v>45747</v>
      </c>
      <c r="M3911" s="8" t="str">
        <f>IFERROR(IF(I3911="Booked",VLOOKUP(K3911,'FIN CAL LOOKUP'!$A:$J,7,1),IF(I3911="Complete",VLOOKUP(J3911,'FIN CAL LOOKUP'!$A:$J,7,1),VLOOKUP(D3911,'FIN CAL LOOKUP'!$A:$J,7,1))),"Not Applicable")</f>
        <v>MAY, FY25</v>
      </c>
      <c r="N3911" s="8" t="str">
        <f>IFERROR(IF(I3911="Booked",VLOOKUP(K3911,'FIN CAL LOOKUP'!$A:$J,10,1),IF(I3911="Complete",VLOOKUP(J3911,'FIN CAL LOOKUP'!$A:$J,10,1),VLOOKUP(D3911,'FIN CAL LOOKUP'!$A:$J,10,1))),"Not Applicable")</f>
        <v>Q4, FY25</v>
      </c>
    </row>
    <row r="3912" spans="1:14" x14ac:dyDescent="0.25">
      <c r="A3912" t="s">
        <v>24</v>
      </c>
      <c r="B3912" t="s">
        <v>1422</v>
      </c>
      <c r="C3912" t="s">
        <v>16</v>
      </c>
      <c r="D3912" s="3">
        <v>43633</v>
      </c>
      <c r="E3912" t="s">
        <v>958</v>
      </c>
      <c r="F3912" t="s">
        <v>959</v>
      </c>
      <c r="G3912" t="s">
        <v>960</v>
      </c>
      <c r="H3912" t="s">
        <v>1370</v>
      </c>
      <c r="I3912" t="s">
        <v>17</v>
      </c>
      <c r="J3912" s="3">
        <v>45426</v>
      </c>
      <c r="K3912" s="3">
        <v>45351</v>
      </c>
      <c r="M3912" s="8" t="str">
        <f>IFERROR(IF(I3912="Booked",VLOOKUP(K3912,'FIN CAL LOOKUP'!$A:$J,7,1),IF(I3912="Complete",VLOOKUP(J3912,'FIN CAL LOOKUP'!$A:$J,7,1),VLOOKUP(D3912,'FIN CAL LOOKUP'!$A:$J,7,1))),"Not Applicable")</f>
        <v>MAY, FY24</v>
      </c>
      <c r="N3912" s="8" t="str">
        <f>IFERROR(IF(I3912="Booked",VLOOKUP(K3912,'FIN CAL LOOKUP'!$A:$J,10,1),IF(I3912="Complete",VLOOKUP(J3912,'FIN CAL LOOKUP'!$A:$J,10,1),VLOOKUP(D3912,'FIN CAL LOOKUP'!$A:$J,10,1))),"Not Applicable")</f>
        <v>Q4, FY24</v>
      </c>
    </row>
    <row r="3913" spans="1:14" x14ac:dyDescent="0.25">
      <c r="A3913" t="s">
        <v>24</v>
      </c>
      <c r="B3913" t="s">
        <v>1422</v>
      </c>
      <c r="C3913" t="s">
        <v>16</v>
      </c>
      <c r="D3913" s="3">
        <v>43633</v>
      </c>
      <c r="E3913" t="s">
        <v>958</v>
      </c>
      <c r="F3913" t="s">
        <v>959</v>
      </c>
      <c r="G3913" t="s">
        <v>960</v>
      </c>
      <c r="H3913" t="s">
        <v>1370</v>
      </c>
      <c r="I3913" t="s">
        <v>17</v>
      </c>
      <c r="J3913" s="3">
        <v>45779</v>
      </c>
      <c r="K3913" s="3">
        <v>45747</v>
      </c>
      <c r="M3913" s="8" t="str">
        <f>IFERROR(IF(I3913="Booked",VLOOKUP(K3913,'FIN CAL LOOKUP'!$A:$J,7,1),IF(I3913="Complete",VLOOKUP(J3913,'FIN CAL LOOKUP'!$A:$J,7,1),VLOOKUP(D3913,'FIN CAL LOOKUP'!$A:$J,7,1))),"Not Applicable")</f>
        <v>MAY, FY25</v>
      </c>
      <c r="N3913" s="8" t="str">
        <f>IFERROR(IF(I3913="Booked",VLOOKUP(K3913,'FIN CAL LOOKUP'!$A:$J,10,1),IF(I3913="Complete",VLOOKUP(J3913,'FIN CAL LOOKUP'!$A:$J,10,1),VLOOKUP(D3913,'FIN CAL LOOKUP'!$A:$J,10,1))),"Not Applicable")</f>
        <v>Q4, FY25</v>
      </c>
    </row>
    <row r="3914" spans="1:14" x14ac:dyDescent="0.25">
      <c r="A3914" t="s">
        <v>24</v>
      </c>
      <c r="B3914" t="s">
        <v>1422</v>
      </c>
      <c r="C3914" t="s">
        <v>16</v>
      </c>
      <c r="D3914" s="3">
        <v>43633</v>
      </c>
      <c r="E3914" t="s">
        <v>958</v>
      </c>
      <c r="F3914" t="s">
        <v>959</v>
      </c>
      <c r="G3914" t="s">
        <v>960</v>
      </c>
      <c r="H3914" t="s">
        <v>8</v>
      </c>
      <c r="I3914" t="s">
        <v>17</v>
      </c>
      <c r="J3914" s="3">
        <v>44650</v>
      </c>
      <c r="K3914" s="3">
        <v>44635</v>
      </c>
      <c r="M3914" s="8" t="str">
        <f>IFERROR(IF(I3914="Booked",VLOOKUP(K3914,'FIN CAL LOOKUP'!$A:$J,7,1),IF(I3914="Complete",VLOOKUP(J3914,'FIN CAL LOOKUP'!$A:$J,7,1),VLOOKUP(D3914,'FIN CAL LOOKUP'!$A:$J,7,1))),"Not Applicable")</f>
        <v>APR, FY22</v>
      </c>
      <c r="N3914" s="8" t="str">
        <f>IFERROR(IF(I3914="Booked",VLOOKUP(K3914,'FIN CAL LOOKUP'!$A:$J,10,1),IF(I3914="Complete",VLOOKUP(J3914,'FIN CAL LOOKUP'!$A:$J,10,1),VLOOKUP(D3914,'FIN CAL LOOKUP'!$A:$J,10,1))),"Not Applicable")</f>
        <v>Q4, FY22</v>
      </c>
    </row>
    <row r="3915" spans="1:14" x14ac:dyDescent="0.25">
      <c r="A3915" t="s">
        <v>24</v>
      </c>
      <c r="B3915" t="s">
        <v>1422</v>
      </c>
      <c r="C3915" t="s">
        <v>16</v>
      </c>
      <c r="D3915" s="3">
        <v>43633</v>
      </c>
      <c r="E3915" t="s">
        <v>958</v>
      </c>
      <c r="F3915" t="s">
        <v>959</v>
      </c>
      <c r="G3915" t="s">
        <v>960</v>
      </c>
      <c r="H3915" t="s">
        <v>9</v>
      </c>
      <c r="I3915" t="s">
        <v>17</v>
      </c>
      <c r="J3915" s="3">
        <v>44743</v>
      </c>
      <c r="K3915" s="3">
        <v>44735</v>
      </c>
      <c r="M3915" s="8" t="str">
        <f>IFERROR(IF(I3915="Booked",VLOOKUP(K3915,'FIN CAL LOOKUP'!$A:$J,7,1),IF(I3915="Complete",VLOOKUP(J3915,'FIN CAL LOOKUP'!$A:$J,7,1),VLOOKUP(D3915,'FIN CAL LOOKUP'!$A:$J,7,1))),"Not Applicable")</f>
        <v>JUL, FY23</v>
      </c>
      <c r="N3915" s="8" t="str">
        <f>IFERROR(IF(I3915="Booked",VLOOKUP(K3915,'FIN CAL LOOKUP'!$A:$J,10,1),IF(I3915="Complete",VLOOKUP(J3915,'FIN CAL LOOKUP'!$A:$J,10,1),VLOOKUP(D3915,'FIN CAL LOOKUP'!$A:$J,10,1))),"Not Applicable")</f>
        <v>Q1, FY23</v>
      </c>
    </row>
    <row r="3916" spans="1:14" x14ac:dyDescent="0.25">
      <c r="A3916" t="s">
        <v>24</v>
      </c>
      <c r="B3916" t="s">
        <v>1422</v>
      </c>
      <c r="C3916" t="s">
        <v>16</v>
      </c>
      <c r="D3916" s="3">
        <v>43633</v>
      </c>
      <c r="E3916" t="s">
        <v>958</v>
      </c>
      <c r="F3916" t="s">
        <v>959</v>
      </c>
      <c r="G3916" t="s">
        <v>960</v>
      </c>
      <c r="H3916" t="s">
        <v>10</v>
      </c>
      <c r="I3916" t="s">
        <v>17</v>
      </c>
      <c r="J3916" s="3">
        <v>44447</v>
      </c>
      <c r="K3916" s="3">
        <v>44417</v>
      </c>
      <c r="M3916" s="8" t="str">
        <f>IFERROR(IF(I3916="Booked",VLOOKUP(K3916,'FIN CAL LOOKUP'!$A:$J,7,1),IF(I3916="Complete",VLOOKUP(J3916,'FIN CAL LOOKUP'!$A:$J,7,1),VLOOKUP(D3916,'FIN CAL LOOKUP'!$A:$J,7,1))),"Not Applicable")</f>
        <v>SEP, FY22</v>
      </c>
      <c r="N3916" s="8" t="str">
        <f>IFERROR(IF(I3916="Booked",VLOOKUP(K3916,'FIN CAL LOOKUP'!$A:$J,10,1),IF(I3916="Complete",VLOOKUP(J3916,'FIN CAL LOOKUP'!$A:$J,10,1),VLOOKUP(D3916,'FIN CAL LOOKUP'!$A:$J,10,1))),"Not Applicable")</f>
        <v>Q1, FY22</v>
      </c>
    </row>
    <row r="3917" spans="1:14" x14ac:dyDescent="0.25">
      <c r="A3917" t="s">
        <v>24</v>
      </c>
      <c r="B3917" t="s">
        <v>1422</v>
      </c>
      <c r="C3917" t="s">
        <v>16</v>
      </c>
      <c r="D3917" s="3">
        <v>43633</v>
      </c>
      <c r="E3917" t="s">
        <v>958</v>
      </c>
      <c r="F3917" t="s">
        <v>959</v>
      </c>
      <c r="G3917" t="s">
        <v>960</v>
      </c>
      <c r="H3917" t="s">
        <v>10</v>
      </c>
      <c r="I3917" t="s">
        <v>17</v>
      </c>
      <c r="J3917" s="3">
        <v>45470</v>
      </c>
      <c r="K3917" s="3">
        <v>45470</v>
      </c>
      <c r="M3917" s="8" t="str">
        <f>IFERROR(IF(I3917="Booked",VLOOKUP(K3917,'FIN CAL LOOKUP'!$A:$J,7,1),IF(I3917="Complete",VLOOKUP(J3917,'FIN CAL LOOKUP'!$A:$J,7,1),VLOOKUP(D3917,'FIN CAL LOOKUP'!$A:$J,7,1))),"Not Applicable")</f>
        <v>JUN, FY24</v>
      </c>
      <c r="N3917" s="8" t="str">
        <f>IFERROR(IF(I3917="Booked",VLOOKUP(K3917,'FIN CAL LOOKUP'!$A:$J,10,1),IF(I3917="Complete",VLOOKUP(J3917,'FIN CAL LOOKUP'!$A:$J,10,1),VLOOKUP(D3917,'FIN CAL LOOKUP'!$A:$J,10,1))),"Not Applicable")</f>
        <v>Q4, FY24</v>
      </c>
    </row>
    <row r="3918" spans="1:14" x14ac:dyDescent="0.25">
      <c r="A3918" t="s">
        <v>24</v>
      </c>
      <c r="B3918" t="s">
        <v>1422</v>
      </c>
      <c r="C3918" t="s">
        <v>16</v>
      </c>
      <c r="D3918" s="3">
        <v>43633</v>
      </c>
      <c r="E3918" t="s">
        <v>958</v>
      </c>
      <c r="F3918" t="s">
        <v>959</v>
      </c>
      <c r="G3918" t="s">
        <v>960</v>
      </c>
      <c r="H3918" t="s">
        <v>11</v>
      </c>
      <c r="I3918" t="s">
        <v>17</v>
      </c>
      <c r="J3918" s="3">
        <v>44579</v>
      </c>
      <c r="K3918" s="3">
        <v>43635</v>
      </c>
      <c r="M3918" s="8" t="str">
        <f>IFERROR(IF(I3918="Booked",VLOOKUP(K3918,'FIN CAL LOOKUP'!$A:$J,7,1),IF(I3918="Complete",VLOOKUP(J3918,'FIN CAL LOOKUP'!$A:$J,7,1),VLOOKUP(D3918,'FIN CAL LOOKUP'!$A:$J,7,1))),"Not Applicable")</f>
        <v>JAN, FY22</v>
      </c>
      <c r="N3918" s="8" t="str">
        <f>IFERROR(IF(I3918="Booked",VLOOKUP(K3918,'FIN CAL LOOKUP'!$A:$J,10,1),IF(I3918="Complete",VLOOKUP(J3918,'FIN CAL LOOKUP'!$A:$J,10,1),VLOOKUP(D3918,'FIN CAL LOOKUP'!$A:$J,10,1))),"Not Applicable")</f>
        <v>Q3, FY22</v>
      </c>
    </row>
    <row r="3919" spans="1:14" x14ac:dyDescent="0.25">
      <c r="C3919" t="s">
        <v>45</v>
      </c>
      <c r="D3919" s="3">
        <v>43628</v>
      </c>
      <c r="E3919" t="s">
        <v>961</v>
      </c>
      <c r="F3919" t="s">
        <v>1593</v>
      </c>
      <c r="G3919" t="s">
        <v>1386</v>
      </c>
      <c r="H3919" t="s">
        <v>192</v>
      </c>
      <c r="I3919" t="s">
        <v>17</v>
      </c>
      <c r="J3919" s="3">
        <v>45104</v>
      </c>
      <c r="K3919" s="3">
        <v>44837</v>
      </c>
      <c r="M3919" s="8" t="str">
        <f>IFERROR(IF(I3919="Booked",VLOOKUP(K3919,'FIN CAL LOOKUP'!$A:$J,7,1),IF(I3919="Complete",VLOOKUP(J3919,'FIN CAL LOOKUP'!$A:$J,7,1),VLOOKUP(D3919,'FIN CAL LOOKUP'!$A:$J,7,1))),"Not Applicable")</f>
        <v>JUL, FY24</v>
      </c>
      <c r="N3919" s="8" t="str">
        <f>IFERROR(IF(I3919="Booked",VLOOKUP(K3919,'FIN CAL LOOKUP'!$A:$J,10,1),IF(I3919="Complete",VLOOKUP(J3919,'FIN CAL LOOKUP'!$A:$J,10,1),VLOOKUP(D3919,'FIN CAL LOOKUP'!$A:$J,10,1))),"Not Applicable")</f>
        <v>Q1, FY24</v>
      </c>
    </row>
    <row r="3920" spans="1:14" x14ac:dyDescent="0.25">
      <c r="C3920" t="s">
        <v>45</v>
      </c>
      <c r="D3920" s="3">
        <v>43628</v>
      </c>
      <c r="E3920" t="s">
        <v>961</v>
      </c>
      <c r="F3920" t="s">
        <v>1593</v>
      </c>
      <c r="G3920" t="s">
        <v>1386</v>
      </c>
      <c r="H3920" t="s">
        <v>4</v>
      </c>
      <c r="I3920" t="s">
        <v>17</v>
      </c>
      <c r="J3920" s="3">
        <v>45691</v>
      </c>
      <c r="K3920" s="3">
        <v>44824</v>
      </c>
      <c r="M3920" s="8" t="str">
        <f>IFERROR(IF(I3920="Booked",VLOOKUP(K3920,'FIN CAL LOOKUP'!$A:$J,7,1),IF(I3920="Complete",VLOOKUP(J3920,'FIN CAL LOOKUP'!$A:$J,7,1),VLOOKUP(D3920,'FIN CAL LOOKUP'!$A:$J,7,1))),"Not Applicable")</f>
        <v>FEB, FY25</v>
      </c>
      <c r="N3920" s="8" t="str">
        <f>IFERROR(IF(I3920="Booked",VLOOKUP(K3920,'FIN CAL LOOKUP'!$A:$J,10,1),IF(I3920="Complete",VLOOKUP(J3920,'FIN CAL LOOKUP'!$A:$J,10,1),VLOOKUP(D3920,'FIN CAL LOOKUP'!$A:$J,10,1))),"Not Applicable")</f>
        <v>Q3, FY25</v>
      </c>
    </row>
    <row r="3921" spans="1:14" x14ac:dyDescent="0.25">
      <c r="C3921" t="s">
        <v>45</v>
      </c>
      <c r="D3921" s="3">
        <v>43628</v>
      </c>
      <c r="E3921" t="s">
        <v>961</v>
      </c>
      <c r="F3921" t="s">
        <v>1593</v>
      </c>
      <c r="G3921" t="s">
        <v>1386</v>
      </c>
      <c r="H3921" t="s">
        <v>7</v>
      </c>
      <c r="I3921" t="s">
        <v>17</v>
      </c>
      <c r="J3921" s="3">
        <v>45707</v>
      </c>
      <c r="K3921" s="3">
        <v>44824</v>
      </c>
      <c r="M3921" s="8" t="str">
        <f>IFERROR(IF(I3921="Booked",VLOOKUP(K3921,'FIN CAL LOOKUP'!$A:$J,7,1),IF(I3921="Complete",VLOOKUP(J3921,'FIN CAL LOOKUP'!$A:$J,7,1),VLOOKUP(D3921,'FIN CAL LOOKUP'!$A:$J,7,1))),"Not Applicable")</f>
        <v>FEB, FY25</v>
      </c>
      <c r="N3921" s="8" t="str">
        <f>IFERROR(IF(I3921="Booked",VLOOKUP(K3921,'FIN CAL LOOKUP'!$A:$J,10,1),IF(I3921="Complete",VLOOKUP(J3921,'FIN CAL LOOKUP'!$A:$J,10,1),VLOOKUP(D3921,'FIN CAL LOOKUP'!$A:$J,10,1))),"Not Applicable")</f>
        <v>Q3, FY25</v>
      </c>
    </row>
    <row r="3922" spans="1:14" x14ac:dyDescent="0.25">
      <c r="C3922" t="s">
        <v>45</v>
      </c>
      <c r="D3922" s="3">
        <v>43628</v>
      </c>
      <c r="E3922" t="s">
        <v>961</v>
      </c>
      <c r="F3922" t="s">
        <v>1593</v>
      </c>
      <c r="G3922" t="s">
        <v>1386</v>
      </c>
      <c r="H3922" t="s">
        <v>1366</v>
      </c>
      <c r="I3922" t="s">
        <v>17</v>
      </c>
      <c r="J3922" s="3">
        <v>45707</v>
      </c>
      <c r="K3922" s="3">
        <v>45351</v>
      </c>
      <c r="M3922" s="8" t="str">
        <f>IFERROR(IF(I3922="Booked",VLOOKUP(K3922,'FIN CAL LOOKUP'!$A:$J,7,1),IF(I3922="Complete",VLOOKUP(J3922,'FIN CAL LOOKUP'!$A:$J,7,1),VLOOKUP(D3922,'FIN CAL LOOKUP'!$A:$J,7,1))),"Not Applicable")</f>
        <v>FEB, FY25</v>
      </c>
      <c r="N3922" s="8" t="str">
        <f>IFERROR(IF(I3922="Booked",VLOOKUP(K3922,'FIN CAL LOOKUP'!$A:$J,10,1),IF(I3922="Complete",VLOOKUP(J3922,'FIN CAL LOOKUP'!$A:$J,10,1),VLOOKUP(D3922,'FIN CAL LOOKUP'!$A:$J,10,1))),"Not Applicable")</f>
        <v>Q3, FY25</v>
      </c>
    </row>
    <row r="3923" spans="1:14" x14ac:dyDescent="0.25">
      <c r="C3923" t="s">
        <v>45</v>
      </c>
      <c r="D3923" s="3">
        <v>43628</v>
      </c>
      <c r="E3923" t="s">
        <v>961</v>
      </c>
      <c r="F3923" t="s">
        <v>1593</v>
      </c>
      <c r="G3923" t="s">
        <v>1386</v>
      </c>
      <c r="H3923" t="s">
        <v>1367</v>
      </c>
      <c r="I3923" t="s">
        <v>17</v>
      </c>
      <c r="J3923" s="3">
        <v>45707</v>
      </c>
      <c r="K3923" s="3">
        <v>45351</v>
      </c>
      <c r="M3923" s="8" t="str">
        <f>IFERROR(IF(I3923="Booked",VLOOKUP(K3923,'FIN CAL LOOKUP'!$A:$J,7,1),IF(I3923="Complete",VLOOKUP(J3923,'FIN CAL LOOKUP'!$A:$J,7,1),VLOOKUP(D3923,'FIN CAL LOOKUP'!$A:$J,7,1))),"Not Applicable")</f>
        <v>FEB, FY25</v>
      </c>
      <c r="N3923" s="8" t="str">
        <f>IFERROR(IF(I3923="Booked",VLOOKUP(K3923,'FIN CAL LOOKUP'!$A:$J,10,1),IF(I3923="Complete",VLOOKUP(J3923,'FIN CAL LOOKUP'!$A:$J,10,1),VLOOKUP(D3923,'FIN CAL LOOKUP'!$A:$J,10,1))),"Not Applicable")</f>
        <v>Q3, FY25</v>
      </c>
    </row>
    <row r="3924" spans="1:14" x14ac:dyDescent="0.25">
      <c r="C3924" t="s">
        <v>45</v>
      </c>
      <c r="D3924" s="3">
        <v>43628</v>
      </c>
      <c r="E3924" t="s">
        <v>961</v>
      </c>
      <c r="F3924" t="s">
        <v>1593</v>
      </c>
      <c r="G3924" t="s">
        <v>1386</v>
      </c>
      <c r="H3924" t="s">
        <v>1368</v>
      </c>
      <c r="I3924" t="s">
        <v>17</v>
      </c>
      <c r="J3924" s="3">
        <v>45707</v>
      </c>
      <c r="K3924" s="3">
        <v>45351</v>
      </c>
      <c r="M3924" s="8" t="str">
        <f>IFERROR(IF(I3924="Booked",VLOOKUP(K3924,'FIN CAL LOOKUP'!$A:$J,7,1),IF(I3924="Complete",VLOOKUP(J3924,'FIN CAL LOOKUP'!$A:$J,7,1),VLOOKUP(D3924,'FIN CAL LOOKUP'!$A:$J,7,1))),"Not Applicable")</f>
        <v>FEB, FY25</v>
      </c>
      <c r="N3924" s="8" t="str">
        <f>IFERROR(IF(I3924="Booked",VLOOKUP(K3924,'FIN CAL LOOKUP'!$A:$J,10,1),IF(I3924="Complete",VLOOKUP(J3924,'FIN CAL LOOKUP'!$A:$J,10,1),VLOOKUP(D3924,'FIN CAL LOOKUP'!$A:$J,10,1))),"Not Applicable")</f>
        <v>Q3, FY25</v>
      </c>
    </row>
    <row r="3925" spans="1:14" x14ac:dyDescent="0.25">
      <c r="C3925" t="s">
        <v>45</v>
      </c>
      <c r="D3925" s="3">
        <v>43628</v>
      </c>
      <c r="E3925" t="s">
        <v>961</v>
      </c>
      <c r="F3925" t="s">
        <v>1593</v>
      </c>
      <c r="G3925" t="s">
        <v>1386</v>
      </c>
      <c r="H3925" t="s">
        <v>1369</v>
      </c>
      <c r="I3925" t="s">
        <v>17</v>
      </c>
      <c r="J3925" s="3">
        <v>45707</v>
      </c>
      <c r="K3925" s="3">
        <v>45351</v>
      </c>
      <c r="M3925" s="8" t="str">
        <f>IFERROR(IF(I3925="Booked",VLOOKUP(K3925,'FIN CAL LOOKUP'!$A:$J,7,1),IF(I3925="Complete",VLOOKUP(J3925,'FIN CAL LOOKUP'!$A:$J,7,1),VLOOKUP(D3925,'FIN CAL LOOKUP'!$A:$J,7,1))),"Not Applicable")</f>
        <v>FEB, FY25</v>
      </c>
      <c r="N3925" s="8" t="str">
        <f>IFERROR(IF(I3925="Booked",VLOOKUP(K3925,'FIN CAL LOOKUP'!$A:$J,10,1),IF(I3925="Complete",VLOOKUP(J3925,'FIN CAL LOOKUP'!$A:$J,10,1),VLOOKUP(D3925,'FIN CAL LOOKUP'!$A:$J,10,1))),"Not Applicable")</f>
        <v>Q3, FY25</v>
      </c>
    </row>
    <row r="3926" spans="1:14" x14ac:dyDescent="0.25">
      <c r="C3926" t="s">
        <v>45</v>
      </c>
      <c r="D3926" s="3">
        <v>43628</v>
      </c>
      <c r="E3926" t="s">
        <v>961</v>
      </c>
      <c r="F3926" t="s">
        <v>1593</v>
      </c>
      <c r="G3926" t="s">
        <v>1386</v>
      </c>
      <c r="H3926" t="s">
        <v>1370</v>
      </c>
      <c r="I3926" t="s">
        <v>17</v>
      </c>
      <c r="J3926" s="3">
        <v>45707</v>
      </c>
      <c r="K3926" s="3">
        <v>45351</v>
      </c>
      <c r="M3926" s="8" t="str">
        <f>IFERROR(IF(I3926="Booked",VLOOKUP(K3926,'FIN CAL LOOKUP'!$A:$J,7,1),IF(I3926="Complete",VLOOKUP(J3926,'FIN CAL LOOKUP'!$A:$J,7,1),VLOOKUP(D3926,'FIN CAL LOOKUP'!$A:$J,7,1))),"Not Applicable")</f>
        <v>FEB, FY25</v>
      </c>
      <c r="N3926" s="8" t="str">
        <f>IFERROR(IF(I3926="Booked",VLOOKUP(K3926,'FIN CAL LOOKUP'!$A:$J,10,1),IF(I3926="Complete",VLOOKUP(J3926,'FIN CAL LOOKUP'!$A:$J,10,1),VLOOKUP(D3926,'FIN CAL LOOKUP'!$A:$J,10,1))),"Not Applicable")</f>
        <v>Q3, FY25</v>
      </c>
    </row>
    <row r="3927" spans="1:14" x14ac:dyDescent="0.25">
      <c r="C3927" t="s">
        <v>45</v>
      </c>
      <c r="D3927" s="3">
        <v>43628</v>
      </c>
      <c r="E3927" t="s">
        <v>961</v>
      </c>
      <c r="F3927" t="s">
        <v>1593</v>
      </c>
      <c r="G3927" t="s">
        <v>1386</v>
      </c>
      <c r="H3927" t="s">
        <v>8</v>
      </c>
      <c r="I3927" t="s">
        <v>17</v>
      </c>
      <c r="J3927" s="3">
        <v>44642</v>
      </c>
      <c r="K3927" s="3">
        <v>44635</v>
      </c>
      <c r="M3927" s="8" t="str">
        <f>IFERROR(IF(I3927="Booked",VLOOKUP(K3927,'FIN CAL LOOKUP'!$A:$J,7,1),IF(I3927="Complete",VLOOKUP(J3927,'FIN CAL LOOKUP'!$A:$J,7,1),VLOOKUP(D3927,'FIN CAL LOOKUP'!$A:$J,7,1))),"Not Applicable")</f>
        <v>MAR, FY22</v>
      </c>
      <c r="N3927" s="8" t="str">
        <f>IFERROR(IF(I3927="Booked",VLOOKUP(K3927,'FIN CAL LOOKUP'!$A:$J,10,1),IF(I3927="Complete",VLOOKUP(J3927,'FIN CAL LOOKUP'!$A:$J,10,1),VLOOKUP(D3927,'FIN CAL LOOKUP'!$A:$J,10,1))),"Not Applicable")</f>
        <v>Q3, FY22</v>
      </c>
    </row>
    <row r="3928" spans="1:14" x14ac:dyDescent="0.25">
      <c r="C3928" t="s">
        <v>45</v>
      </c>
      <c r="D3928" s="3">
        <v>43628</v>
      </c>
      <c r="E3928" t="s">
        <v>961</v>
      </c>
      <c r="F3928" t="s">
        <v>1593</v>
      </c>
      <c r="G3928" t="s">
        <v>1386</v>
      </c>
      <c r="H3928" t="s">
        <v>9</v>
      </c>
      <c r="I3928" t="s">
        <v>17</v>
      </c>
      <c r="J3928" s="3">
        <v>45104</v>
      </c>
      <c r="K3928" s="3">
        <v>44830</v>
      </c>
      <c r="M3928" s="8" t="str">
        <f>IFERROR(IF(I3928="Booked",VLOOKUP(K3928,'FIN CAL LOOKUP'!$A:$J,7,1),IF(I3928="Complete",VLOOKUP(J3928,'FIN CAL LOOKUP'!$A:$J,7,1),VLOOKUP(D3928,'FIN CAL LOOKUP'!$A:$J,7,1))),"Not Applicable")</f>
        <v>JUL, FY24</v>
      </c>
      <c r="N3928" s="8" t="str">
        <f>IFERROR(IF(I3928="Booked",VLOOKUP(K3928,'FIN CAL LOOKUP'!$A:$J,10,1),IF(I3928="Complete",VLOOKUP(J3928,'FIN CAL LOOKUP'!$A:$J,10,1),VLOOKUP(D3928,'FIN CAL LOOKUP'!$A:$J,10,1))),"Not Applicable")</f>
        <v>Q1, FY24</v>
      </c>
    </row>
    <row r="3929" spans="1:14" x14ac:dyDescent="0.25">
      <c r="C3929" t="s">
        <v>45</v>
      </c>
      <c r="D3929" s="3">
        <v>43628</v>
      </c>
      <c r="E3929" t="s">
        <v>961</v>
      </c>
      <c r="F3929" t="s">
        <v>1593</v>
      </c>
      <c r="G3929" t="s">
        <v>1386</v>
      </c>
      <c r="H3929" t="s">
        <v>10</v>
      </c>
      <c r="I3929" t="s">
        <v>17</v>
      </c>
      <c r="J3929" s="3">
        <v>44469</v>
      </c>
      <c r="K3929" s="3">
        <v>44438</v>
      </c>
      <c r="M3929" s="8" t="str">
        <f>IFERROR(IF(I3929="Booked",VLOOKUP(K3929,'FIN CAL LOOKUP'!$A:$J,7,1),IF(I3929="Complete",VLOOKUP(J3929,'FIN CAL LOOKUP'!$A:$J,7,1),VLOOKUP(D3929,'FIN CAL LOOKUP'!$A:$J,7,1))),"Not Applicable")</f>
        <v>OCT, FY22</v>
      </c>
      <c r="N3929" s="8" t="str">
        <f>IFERROR(IF(I3929="Booked",VLOOKUP(K3929,'FIN CAL LOOKUP'!$A:$J,10,1),IF(I3929="Complete",VLOOKUP(J3929,'FIN CAL LOOKUP'!$A:$J,10,1),VLOOKUP(D3929,'FIN CAL LOOKUP'!$A:$J,10,1))),"Not Applicable")</f>
        <v>Q2, FY22</v>
      </c>
    </row>
    <row r="3930" spans="1:14" x14ac:dyDescent="0.25">
      <c r="C3930" t="s">
        <v>45</v>
      </c>
      <c r="D3930" s="3">
        <v>43628</v>
      </c>
      <c r="E3930" t="s">
        <v>961</v>
      </c>
      <c r="F3930" t="s">
        <v>1593</v>
      </c>
      <c r="G3930" t="s">
        <v>1386</v>
      </c>
      <c r="H3930" t="s">
        <v>11</v>
      </c>
      <c r="I3930" t="s">
        <v>17</v>
      </c>
      <c r="J3930" s="3">
        <v>45104</v>
      </c>
      <c r="K3930" s="3">
        <v>43643</v>
      </c>
      <c r="M3930" s="8" t="str">
        <f>IFERROR(IF(I3930="Booked",VLOOKUP(K3930,'FIN CAL LOOKUP'!$A:$J,7,1),IF(I3930="Complete",VLOOKUP(J3930,'FIN CAL LOOKUP'!$A:$J,7,1),VLOOKUP(D3930,'FIN CAL LOOKUP'!$A:$J,7,1))),"Not Applicable")</f>
        <v>JUL, FY24</v>
      </c>
      <c r="N3930" s="8" t="str">
        <f>IFERROR(IF(I3930="Booked",VLOOKUP(K3930,'FIN CAL LOOKUP'!$A:$J,10,1),IF(I3930="Complete",VLOOKUP(J3930,'FIN CAL LOOKUP'!$A:$J,10,1),VLOOKUP(D3930,'FIN CAL LOOKUP'!$A:$J,10,1))),"Not Applicable")</f>
        <v>Q1, FY24</v>
      </c>
    </row>
    <row r="3931" spans="1:14" x14ac:dyDescent="0.25">
      <c r="A3931" t="s">
        <v>12</v>
      </c>
      <c r="B3931" t="s">
        <v>51</v>
      </c>
      <c r="C3931" t="s">
        <v>52</v>
      </c>
      <c r="D3931" s="3">
        <v>43619</v>
      </c>
      <c r="E3931" t="s">
        <v>557</v>
      </c>
      <c r="F3931" t="s">
        <v>962</v>
      </c>
      <c r="G3931" t="s">
        <v>963</v>
      </c>
      <c r="H3931" t="s">
        <v>4</v>
      </c>
      <c r="I3931" t="s">
        <v>17</v>
      </c>
      <c r="J3931" s="3">
        <v>45013</v>
      </c>
      <c r="K3931" s="3">
        <v>44824</v>
      </c>
      <c r="M3931" s="8" t="str">
        <f>IFERROR(IF(I3931="Booked",VLOOKUP(K3931,'FIN CAL LOOKUP'!$A:$J,7,1),IF(I3931="Complete",VLOOKUP(J3931,'FIN CAL LOOKUP'!$A:$J,7,1),VLOOKUP(D3931,'FIN CAL LOOKUP'!$A:$J,7,1))),"Not Applicable")</f>
        <v>APR, FY23</v>
      </c>
      <c r="N3931" s="8" t="str">
        <f>IFERROR(IF(I3931="Booked",VLOOKUP(K3931,'FIN CAL LOOKUP'!$A:$J,10,1),IF(I3931="Complete",VLOOKUP(J3931,'FIN CAL LOOKUP'!$A:$J,10,1),VLOOKUP(D3931,'FIN CAL LOOKUP'!$A:$J,10,1))),"Not Applicable")</f>
        <v>Q4, FY23</v>
      </c>
    </row>
    <row r="3932" spans="1:14" x14ac:dyDescent="0.25">
      <c r="A3932" t="s">
        <v>12</v>
      </c>
      <c r="B3932" t="s">
        <v>51</v>
      </c>
      <c r="C3932" t="s">
        <v>52</v>
      </c>
      <c r="D3932" s="3">
        <v>43619</v>
      </c>
      <c r="E3932" t="s">
        <v>557</v>
      </c>
      <c r="F3932" t="s">
        <v>962</v>
      </c>
      <c r="G3932" t="s">
        <v>963</v>
      </c>
      <c r="H3932" t="s">
        <v>7</v>
      </c>
      <c r="I3932" t="s">
        <v>17</v>
      </c>
      <c r="J3932" s="3">
        <v>45013</v>
      </c>
      <c r="K3932" s="3">
        <v>44824</v>
      </c>
      <c r="M3932" s="8" t="str">
        <f>IFERROR(IF(I3932="Booked",VLOOKUP(K3932,'FIN CAL LOOKUP'!$A:$J,7,1),IF(I3932="Complete",VLOOKUP(J3932,'FIN CAL LOOKUP'!$A:$J,7,1),VLOOKUP(D3932,'FIN CAL LOOKUP'!$A:$J,7,1))),"Not Applicable")</f>
        <v>APR, FY23</v>
      </c>
      <c r="N3932" s="8" t="str">
        <f>IFERROR(IF(I3932="Booked",VLOOKUP(K3932,'FIN CAL LOOKUP'!$A:$J,10,1),IF(I3932="Complete",VLOOKUP(J3932,'FIN CAL LOOKUP'!$A:$J,10,1),VLOOKUP(D3932,'FIN CAL LOOKUP'!$A:$J,10,1))),"Not Applicable")</f>
        <v>Q4, FY23</v>
      </c>
    </row>
    <row r="3933" spans="1:14" x14ac:dyDescent="0.25">
      <c r="A3933" t="s">
        <v>12</v>
      </c>
      <c r="B3933" t="s">
        <v>51</v>
      </c>
      <c r="C3933" t="s">
        <v>52</v>
      </c>
      <c r="D3933" s="3">
        <v>43619</v>
      </c>
      <c r="E3933" t="s">
        <v>557</v>
      </c>
      <c r="F3933" t="s">
        <v>962</v>
      </c>
      <c r="G3933" t="s">
        <v>963</v>
      </c>
      <c r="H3933" t="s">
        <v>1366</v>
      </c>
      <c r="I3933" t="s">
        <v>5</v>
      </c>
      <c r="J3933" s="3"/>
      <c r="K3933" s="3">
        <v>45351</v>
      </c>
      <c r="M3933" s="8" t="str">
        <f>IFERROR(IF(I3933="Booked",VLOOKUP(K3933,'FIN CAL LOOKUP'!$A:$J,7,1),IF(I3933="Complete",VLOOKUP(J3933,'FIN CAL LOOKUP'!$A:$J,7,1),VLOOKUP(D3933,'FIN CAL LOOKUP'!$A:$J,7,1))),"Not Applicable")</f>
        <v>MAR, FY24</v>
      </c>
      <c r="N3933" s="8" t="str">
        <f>IFERROR(IF(I3933="Booked",VLOOKUP(K3933,'FIN CAL LOOKUP'!$A:$J,10,1),IF(I3933="Complete",VLOOKUP(J3933,'FIN CAL LOOKUP'!$A:$J,10,1),VLOOKUP(D3933,'FIN CAL LOOKUP'!$A:$J,10,1))),"Not Applicable")</f>
        <v>Q3, FY24</v>
      </c>
    </row>
    <row r="3934" spans="1:14" x14ac:dyDescent="0.25">
      <c r="A3934" t="s">
        <v>12</v>
      </c>
      <c r="B3934" t="s">
        <v>51</v>
      </c>
      <c r="C3934" t="s">
        <v>52</v>
      </c>
      <c r="D3934" s="3">
        <v>43619</v>
      </c>
      <c r="E3934" t="s">
        <v>557</v>
      </c>
      <c r="F3934" t="s">
        <v>962</v>
      </c>
      <c r="G3934" t="s">
        <v>963</v>
      </c>
      <c r="H3934" t="s">
        <v>1367</v>
      </c>
      <c r="I3934" t="s">
        <v>5</v>
      </c>
      <c r="J3934" s="3"/>
      <c r="K3934" s="3">
        <v>45351</v>
      </c>
      <c r="M3934" s="8" t="str">
        <f>IFERROR(IF(I3934="Booked",VLOOKUP(K3934,'FIN CAL LOOKUP'!$A:$J,7,1),IF(I3934="Complete",VLOOKUP(J3934,'FIN CAL LOOKUP'!$A:$J,7,1),VLOOKUP(D3934,'FIN CAL LOOKUP'!$A:$J,7,1))),"Not Applicable")</f>
        <v>MAR, FY24</v>
      </c>
      <c r="N3934" s="8" t="str">
        <f>IFERROR(IF(I3934="Booked",VLOOKUP(K3934,'FIN CAL LOOKUP'!$A:$J,10,1),IF(I3934="Complete",VLOOKUP(J3934,'FIN CAL LOOKUP'!$A:$J,10,1),VLOOKUP(D3934,'FIN CAL LOOKUP'!$A:$J,10,1))),"Not Applicable")</f>
        <v>Q3, FY24</v>
      </c>
    </row>
    <row r="3935" spans="1:14" x14ac:dyDescent="0.25">
      <c r="A3935" t="s">
        <v>12</v>
      </c>
      <c r="B3935" t="s">
        <v>51</v>
      </c>
      <c r="C3935" t="s">
        <v>52</v>
      </c>
      <c r="D3935" s="3">
        <v>43619</v>
      </c>
      <c r="E3935" t="s">
        <v>557</v>
      </c>
      <c r="F3935" t="s">
        <v>962</v>
      </c>
      <c r="G3935" t="s">
        <v>963</v>
      </c>
      <c r="H3935" t="s">
        <v>1368</v>
      </c>
      <c r="I3935" t="s">
        <v>5</v>
      </c>
      <c r="J3935" s="3"/>
      <c r="K3935" s="3">
        <v>45351</v>
      </c>
      <c r="M3935" s="8" t="str">
        <f>IFERROR(IF(I3935="Booked",VLOOKUP(K3935,'FIN CAL LOOKUP'!$A:$J,7,1),IF(I3935="Complete",VLOOKUP(J3935,'FIN CAL LOOKUP'!$A:$J,7,1),VLOOKUP(D3935,'FIN CAL LOOKUP'!$A:$J,7,1))),"Not Applicable")</f>
        <v>MAR, FY24</v>
      </c>
      <c r="N3935" s="8" t="str">
        <f>IFERROR(IF(I3935="Booked",VLOOKUP(K3935,'FIN CAL LOOKUP'!$A:$J,10,1),IF(I3935="Complete",VLOOKUP(J3935,'FIN CAL LOOKUP'!$A:$J,10,1),VLOOKUP(D3935,'FIN CAL LOOKUP'!$A:$J,10,1))),"Not Applicable")</f>
        <v>Q3, FY24</v>
      </c>
    </row>
    <row r="3936" spans="1:14" x14ac:dyDescent="0.25">
      <c r="A3936" t="s">
        <v>12</v>
      </c>
      <c r="B3936" t="s">
        <v>51</v>
      </c>
      <c r="C3936" t="s">
        <v>52</v>
      </c>
      <c r="D3936" s="3">
        <v>43619</v>
      </c>
      <c r="E3936" t="s">
        <v>557</v>
      </c>
      <c r="F3936" t="s">
        <v>962</v>
      </c>
      <c r="G3936" t="s">
        <v>963</v>
      </c>
      <c r="H3936" t="s">
        <v>1369</v>
      </c>
      <c r="I3936" t="s">
        <v>5</v>
      </c>
      <c r="J3936" s="3"/>
      <c r="K3936" s="3">
        <v>45351</v>
      </c>
      <c r="M3936" s="8" t="str">
        <f>IFERROR(IF(I3936="Booked",VLOOKUP(K3936,'FIN CAL LOOKUP'!$A:$J,7,1),IF(I3936="Complete",VLOOKUP(J3936,'FIN CAL LOOKUP'!$A:$J,7,1),VLOOKUP(D3936,'FIN CAL LOOKUP'!$A:$J,7,1))),"Not Applicable")</f>
        <v>MAR, FY24</v>
      </c>
      <c r="N3936" s="8" t="str">
        <f>IFERROR(IF(I3936="Booked",VLOOKUP(K3936,'FIN CAL LOOKUP'!$A:$J,10,1),IF(I3936="Complete",VLOOKUP(J3936,'FIN CAL LOOKUP'!$A:$J,10,1),VLOOKUP(D3936,'FIN CAL LOOKUP'!$A:$J,10,1))),"Not Applicable")</f>
        <v>Q3, FY24</v>
      </c>
    </row>
    <row r="3937" spans="1:14" x14ac:dyDescent="0.25">
      <c r="A3937" t="s">
        <v>12</v>
      </c>
      <c r="B3937" t="s">
        <v>51</v>
      </c>
      <c r="C3937" t="s">
        <v>52</v>
      </c>
      <c r="D3937" s="3">
        <v>43619</v>
      </c>
      <c r="E3937" t="s">
        <v>557</v>
      </c>
      <c r="F3937" t="s">
        <v>962</v>
      </c>
      <c r="G3937" t="s">
        <v>963</v>
      </c>
      <c r="H3937" t="s">
        <v>1370</v>
      </c>
      <c r="I3937" t="s">
        <v>5</v>
      </c>
      <c r="J3937" s="3"/>
      <c r="K3937" s="3">
        <v>45351</v>
      </c>
      <c r="M3937" s="8" t="str">
        <f>IFERROR(IF(I3937="Booked",VLOOKUP(K3937,'FIN CAL LOOKUP'!$A:$J,7,1),IF(I3937="Complete",VLOOKUP(J3937,'FIN CAL LOOKUP'!$A:$J,7,1),VLOOKUP(D3937,'FIN CAL LOOKUP'!$A:$J,7,1))),"Not Applicable")</f>
        <v>MAR, FY24</v>
      </c>
      <c r="N3937" s="8" t="str">
        <f>IFERROR(IF(I3937="Booked",VLOOKUP(K3937,'FIN CAL LOOKUP'!$A:$J,10,1),IF(I3937="Complete",VLOOKUP(J3937,'FIN CAL LOOKUP'!$A:$J,10,1),VLOOKUP(D3937,'FIN CAL LOOKUP'!$A:$J,10,1))),"Not Applicable")</f>
        <v>Q3, FY24</v>
      </c>
    </row>
    <row r="3938" spans="1:14" x14ac:dyDescent="0.25">
      <c r="A3938" t="s">
        <v>12</v>
      </c>
      <c r="B3938" t="s">
        <v>51</v>
      </c>
      <c r="C3938" t="s">
        <v>52</v>
      </c>
      <c r="D3938" s="3">
        <v>43619</v>
      </c>
      <c r="E3938" t="s">
        <v>557</v>
      </c>
      <c r="F3938" t="s">
        <v>962</v>
      </c>
      <c r="G3938" t="s">
        <v>963</v>
      </c>
      <c r="H3938" t="s">
        <v>8</v>
      </c>
      <c r="I3938" t="s">
        <v>17</v>
      </c>
      <c r="J3938" s="3">
        <v>45013</v>
      </c>
      <c r="K3938" s="3">
        <v>44635</v>
      </c>
      <c r="M3938" s="8" t="str">
        <f>IFERROR(IF(I3938="Booked",VLOOKUP(K3938,'FIN CAL LOOKUP'!$A:$J,7,1),IF(I3938="Complete",VLOOKUP(J3938,'FIN CAL LOOKUP'!$A:$J,7,1),VLOOKUP(D3938,'FIN CAL LOOKUP'!$A:$J,7,1))),"Not Applicable")</f>
        <v>APR, FY23</v>
      </c>
      <c r="N3938" s="8" t="str">
        <f>IFERROR(IF(I3938="Booked",VLOOKUP(K3938,'FIN CAL LOOKUP'!$A:$J,10,1),IF(I3938="Complete",VLOOKUP(J3938,'FIN CAL LOOKUP'!$A:$J,10,1),VLOOKUP(D3938,'FIN CAL LOOKUP'!$A:$J,10,1))),"Not Applicable")</f>
        <v>Q4, FY23</v>
      </c>
    </row>
    <row r="3939" spans="1:14" x14ac:dyDescent="0.25">
      <c r="A3939" t="s">
        <v>12</v>
      </c>
      <c r="B3939" t="s">
        <v>51</v>
      </c>
      <c r="C3939" t="s">
        <v>52</v>
      </c>
      <c r="D3939" s="3">
        <v>43619</v>
      </c>
      <c r="E3939" t="s">
        <v>557</v>
      </c>
      <c r="F3939" t="s">
        <v>962</v>
      </c>
      <c r="G3939" t="s">
        <v>963</v>
      </c>
      <c r="H3939" t="s">
        <v>9</v>
      </c>
      <c r="I3939" t="s">
        <v>17</v>
      </c>
      <c r="J3939" s="3">
        <v>45356</v>
      </c>
      <c r="K3939" s="3">
        <v>44735</v>
      </c>
      <c r="M3939" s="8" t="str">
        <f>IFERROR(IF(I3939="Booked",VLOOKUP(K3939,'FIN CAL LOOKUP'!$A:$J,7,1),IF(I3939="Complete",VLOOKUP(J3939,'FIN CAL LOOKUP'!$A:$J,7,1),VLOOKUP(D3939,'FIN CAL LOOKUP'!$A:$J,7,1))),"Not Applicable")</f>
        <v>MAR, FY24</v>
      </c>
      <c r="N3939" s="8" t="str">
        <f>IFERROR(IF(I3939="Booked",VLOOKUP(K3939,'FIN CAL LOOKUP'!$A:$J,10,1),IF(I3939="Complete",VLOOKUP(J3939,'FIN CAL LOOKUP'!$A:$J,10,1),VLOOKUP(D3939,'FIN CAL LOOKUP'!$A:$J,10,1))),"Not Applicable")</f>
        <v>Q3, FY24</v>
      </c>
    </row>
    <row r="3940" spans="1:14" x14ac:dyDescent="0.25">
      <c r="A3940" t="s">
        <v>12</v>
      </c>
      <c r="B3940" t="s">
        <v>51</v>
      </c>
      <c r="C3940" t="s">
        <v>52</v>
      </c>
      <c r="D3940" s="3">
        <v>43619</v>
      </c>
      <c r="E3940" t="s">
        <v>557</v>
      </c>
      <c r="F3940" t="s">
        <v>962</v>
      </c>
      <c r="G3940" t="s">
        <v>963</v>
      </c>
      <c r="H3940" t="s">
        <v>10</v>
      </c>
      <c r="I3940" t="s">
        <v>17</v>
      </c>
      <c r="J3940" s="3">
        <v>44449</v>
      </c>
      <c r="K3940" s="3">
        <v>44417</v>
      </c>
      <c r="M3940" s="8" t="str">
        <f>IFERROR(IF(I3940="Booked",VLOOKUP(K3940,'FIN CAL LOOKUP'!$A:$J,7,1),IF(I3940="Complete",VLOOKUP(J3940,'FIN CAL LOOKUP'!$A:$J,7,1),VLOOKUP(D3940,'FIN CAL LOOKUP'!$A:$J,7,1))),"Not Applicable")</f>
        <v>SEP, FY22</v>
      </c>
      <c r="N3940" s="8" t="str">
        <f>IFERROR(IF(I3940="Booked",VLOOKUP(K3940,'FIN CAL LOOKUP'!$A:$J,10,1),IF(I3940="Complete",VLOOKUP(J3940,'FIN CAL LOOKUP'!$A:$J,10,1),VLOOKUP(D3940,'FIN CAL LOOKUP'!$A:$J,10,1))),"Not Applicable")</f>
        <v>Q1, FY22</v>
      </c>
    </row>
    <row r="3941" spans="1:14" x14ac:dyDescent="0.25">
      <c r="A3941" t="s">
        <v>12</v>
      </c>
      <c r="B3941" t="s">
        <v>51</v>
      </c>
      <c r="C3941" t="s">
        <v>52</v>
      </c>
      <c r="D3941" s="3">
        <v>43619</v>
      </c>
      <c r="E3941" t="s">
        <v>557</v>
      </c>
      <c r="F3941" t="s">
        <v>962</v>
      </c>
      <c r="G3941" t="s">
        <v>963</v>
      </c>
      <c r="H3941" t="s">
        <v>10</v>
      </c>
      <c r="I3941" t="s">
        <v>17</v>
      </c>
      <c r="J3941" s="3">
        <v>44845</v>
      </c>
      <c r="K3941" s="3">
        <v>44796</v>
      </c>
      <c r="M3941" s="8" t="str">
        <f>IFERROR(IF(I3941="Booked",VLOOKUP(K3941,'FIN CAL LOOKUP'!$A:$J,7,1),IF(I3941="Complete",VLOOKUP(J3941,'FIN CAL LOOKUP'!$A:$J,7,1),VLOOKUP(D3941,'FIN CAL LOOKUP'!$A:$J,7,1))),"Not Applicable")</f>
        <v>OCT, FY23</v>
      </c>
      <c r="N3941" s="8" t="str">
        <f>IFERROR(IF(I3941="Booked",VLOOKUP(K3941,'FIN CAL LOOKUP'!$A:$J,10,1),IF(I3941="Complete",VLOOKUP(J3941,'FIN CAL LOOKUP'!$A:$J,10,1),VLOOKUP(D3941,'FIN CAL LOOKUP'!$A:$J,10,1))),"Not Applicable")</f>
        <v>Q2, FY23</v>
      </c>
    </row>
    <row r="3942" spans="1:14" x14ac:dyDescent="0.25">
      <c r="A3942" t="s">
        <v>12</v>
      </c>
      <c r="B3942" t="s">
        <v>51</v>
      </c>
      <c r="C3942" t="s">
        <v>52</v>
      </c>
      <c r="D3942" s="3">
        <v>43619</v>
      </c>
      <c r="E3942" t="s">
        <v>557</v>
      </c>
      <c r="F3942" t="s">
        <v>962</v>
      </c>
      <c r="G3942" t="s">
        <v>963</v>
      </c>
      <c r="H3942" t="s">
        <v>10</v>
      </c>
      <c r="I3942" t="s">
        <v>17</v>
      </c>
      <c r="J3942" s="3">
        <v>45356</v>
      </c>
      <c r="K3942" s="3">
        <v>45356</v>
      </c>
      <c r="M3942" s="8" t="str">
        <f>IFERROR(IF(I3942="Booked",VLOOKUP(K3942,'FIN CAL LOOKUP'!$A:$J,7,1),IF(I3942="Complete",VLOOKUP(J3942,'FIN CAL LOOKUP'!$A:$J,7,1),VLOOKUP(D3942,'FIN CAL LOOKUP'!$A:$J,7,1))),"Not Applicable")</f>
        <v>MAR, FY24</v>
      </c>
      <c r="N3942" s="8" t="str">
        <f>IFERROR(IF(I3942="Booked",VLOOKUP(K3942,'FIN CAL LOOKUP'!$A:$J,10,1),IF(I3942="Complete",VLOOKUP(J3942,'FIN CAL LOOKUP'!$A:$J,10,1),VLOOKUP(D3942,'FIN CAL LOOKUP'!$A:$J,10,1))),"Not Applicable")</f>
        <v>Q3, FY24</v>
      </c>
    </row>
    <row r="3943" spans="1:14" x14ac:dyDescent="0.25">
      <c r="A3943" t="s">
        <v>12</v>
      </c>
      <c r="B3943" t="s">
        <v>51</v>
      </c>
      <c r="C3943" t="s">
        <v>52</v>
      </c>
      <c r="D3943" s="3">
        <v>43619</v>
      </c>
      <c r="E3943" t="s">
        <v>557</v>
      </c>
      <c r="F3943" t="s">
        <v>962</v>
      </c>
      <c r="G3943" t="s">
        <v>963</v>
      </c>
      <c r="H3943" t="s">
        <v>11</v>
      </c>
      <c r="I3943" t="s">
        <v>17</v>
      </c>
      <c r="J3943" s="3">
        <v>44543</v>
      </c>
      <c r="K3943" s="3">
        <v>43635</v>
      </c>
      <c r="M3943" s="8" t="str">
        <f>IFERROR(IF(I3943="Booked",VLOOKUP(K3943,'FIN CAL LOOKUP'!$A:$J,7,1),IF(I3943="Complete",VLOOKUP(J3943,'FIN CAL LOOKUP'!$A:$J,7,1),VLOOKUP(D3943,'FIN CAL LOOKUP'!$A:$J,7,1))),"Not Applicable")</f>
        <v>DEC, FY22</v>
      </c>
      <c r="N3943" s="8" t="str">
        <f>IFERROR(IF(I3943="Booked",VLOOKUP(K3943,'FIN CAL LOOKUP'!$A:$J,10,1),IF(I3943="Complete",VLOOKUP(J3943,'FIN CAL LOOKUP'!$A:$J,10,1),VLOOKUP(D3943,'FIN CAL LOOKUP'!$A:$J,10,1))),"Not Applicable")</f>
        <v>Q2, FY22</v>
      </c>
    </row>
    <row r="3944" spans="1:14" x14ac:dyDescent="0.25">
      <c r="A3944" t="s">
        <v>12</v>
      </c>
      <c r="B3944" t="s">
        <v>51</v>
      </c>
      <c r="C3944" t="s">
        <v>52</v>
      </c>
      <c r="D3944" s="3">
        <v>43619</v>
      </c>
      <c r="E3944" t="s">
        <v>557</v>
      </c>
      <c r="F3944" t="s">
        <v>962</v>
      </c>
      <c r="G3944" t="s">
        <v>963</v>
      </c>
      <c r="H3944" t="s">
        <v>11</v>
      </c>
      <c r="I3944" t="s">
        <v>17</v>
      </c>
      <c r="J3944" s="3">
        <v>45356</v>
      </c>
      <c r="K3944" s="3">
        <v>45356</v>
      </c>
      <c r="M3944" s="8" t="str">
        <f>IFERROR(IF(I3944="Booked",VLOOKUP(K3944,'FIN CAL LOOKUP'!$A:$J,7,1),IF(I3944="Complete",VLOOKUP(J3944,'FIN CAL LOOKUP'!$A:$J,7,1),VLOOKUP(D3944,'FIN CAL LOOKUP'!$A:$J,7,1))),"Not Applicable")</f>
        <v>MAR, FY24</v>
      </c>
      <c r="N3944" s="8" t="str">
        <f>IFERROR(IF(I3944="Booked",VLOOKUP(K3944,'FIN CAL LOOKUP'!$A:$J,10,1),IF(I3944="Complete",VLOOKUP(J3944,'FIN CAL LOOKUP'!$A:$J,10,1),VLOOKUP(D3944,'FIN CAL LOOKUP'!$A:$J,10,1))),"Not Applicable")</f>
        <v>Q3, FY24</v>
      </c>
    </row>
    <row r="3945" spans="1:14" x14ac:dyDescent="0.25">
      <c r="C3945" t="s">
        <v>165</v>
      </c>
      <c r="D3945" s="3">
        <v>43617</v>
      </c>
      <c r="E3945" t="s">
        <v>964</v>
      </c>
      <c r="F3945" t="s">
        <v>965</v>
      </c>
      <c r="G3945" t="s">
        <v>966</v>
      </c>
      <c r="H3945" t="s">
        <v>4</v>
      </c>
      <c r="I3945" t="s">
        <v>17</v>
      </c>
      <c r="J3945" s="3">
        <v>45091</v>
      </c>
      <c r="K3945" s="3">
        <v>44824</v>
      </c>
      <c r="M3945" s="8" t="str">
        <f>IFERROR(IF(I3945="Booked",VLOOKUP(K3945,'FIN CAL LOOKUP'!$A:$J,7,1),IF(I3945="Complete",VLOOKUP(J3945,'FIN CAL LOOKUP'!$A:$J,7,1),VLOOKUP(D3945,'FIN CAL LOOKUP'!$A:$J,7,1))),"Not Applicable")</f>
        <v>JUN, FY23</v>
      </c>
      <c r="N3945" s="8" t="str">
        <f>IFERROR(IF(I3945="Booked",VLOOKUP(K3945,'FIN CAL LOOKUP'!$A:$J,10,1),IF(I3945="Complete",VLOOKUP(J3945,'FIN CAL LOOKUP'!$A:$J,10,1),VLOOKUP(D3945,'FIN CAL LOOKUP'!$A:$J,10,1))),"Not Applicable")</f>
        <v>Q4, FY23</v>
      </c>
    </row>
    <row r="3946" spans="1:14" x14ac:dyDescent="0.25">
      <c r="C3946" t="s">
        <v>165</v>
      </c>
      <c r="D3946" s="3">
        <v>43617</v>
      </c>
      <c r="E3946" t="s">
        <v>964</v>
      </c>
      <c r="F3946" t="s">
        <v>965</v>
      </c>
      <c r="G3946" t="s">
        <v>966</v>
      </c>
      <c r="H3946" t="s">
        <v>7</v>
      </c>
      <c r="I3946" t="s">
        <v>17</v>
      </c>
      <c r="J3946" s="3">
        <v>45091</v>
      </c>
      <c r="K3946" s="3">
        <v>44824</v>
      </c>
      <c r="M3946" s="8" t="str">
        <f>IFERROR(IF(I3946="Booked",VLOOKUP(K3946,'FIN CAL LOOKUP'!$A:$J,7,1),IF(I3946="Complete",VLOOKUP(J3946,'FIN CAL LOOKUP'!$A:$J,7,1),VLOOKUP(D3946,'FIN CAL LOOKUP'!$A:$J,7,1))),"Not Applicable")</f>
        <v>JUN, FY23</v>
      </c>
      <c r="N3946" s="8" t="str">
        <f>IFERROR(IF(I3946="Booked",VLOOKUP(K3946,'FIN CAL LOOKUP'!$A:$J,10,1),IF(I3946="Complete",VLOOKUP(J3946,'FIN CAL LOOKUP'!$A:$J,10,1),VLOOKUP(D3946,'FIN CAL LOOKUP'!$A:$J,10,1))),"Not Applicable")</f>
        <v>Q4, FY23</v>
      </c>
    </row>
    <row r="3947" spans="1:14" x14ac:dyDescent="0.25">
      <c r="C3947" t="s">
        <v>165</v>
      </c>
      <c r="D3947" s="3">
        <v>43617</v>
      </c>
      <c r="E3947" t="s">
        <v>964</v>
      </c>
      <c r="F3947" t="s">
        <v>965</v>
      </c>
      <c r="G3947" t="s">
        <v>966</v>
      </c>
      <c r="H3947" t="s">
        <v>1366</v>
      </c>
      <c r="I3947" t="s">
        <v>17</v>
      </c>
      <c r="J3947" s="3">
        <v>45800</v>
      </c>
      <c r="K3947" s="3">
        <v>45351</v>
      </c>
      <c r="M3947" s="8" t="str">
        <f>IFERROR(IF(I3947="Booked",VLOOKUP(K3947,'FIN CAL LOOKUP'!$A:$J,7,1),IF(I3947="Complete",VLOOKUP(J3947,'FIN CAL LOOKUP'!$A:$J,7,1),VLOOKUP(D3947,'FIN CAL LOOKUP'!$A:$J,7,1))),"Not Applicable")</f>
        <v>MAY, FY25</v>
      </c>
      <c r="N3947" s="8" t="str">
        <f>IFERROR(IF(I3947="Booked",VLOOKUP(K3947,'FIN CAL LOOKUP'!$A:$J,10,1),IF(I3947="Complete",VLOOKUP(J3947,'FIN CAL LOOKUP'!$A:$J,10,1),VLOOKUP(D3947,'FIN CAL LOOKUP'!$A:$J,10,1))),"Not Applicable")</f>
        <v>Q4, FY25</v>
      </c>
    </row>
    <row r="3948" spans="1:14" x14ac:dyDescent="0.25">
      <c r="C3948" t="s">
        <v>165</v>
      </c>
      <c r="D3948" s="3">
        <v>43617</v>
      </c>
      <c r="E3948" t="s">
        <v>964</v>
      </c>
      <c r="F3948" t="s">
        <v>965</v>
      </c>
      <c r="G3948" t="s">
        <v>966</v>
      </c>
      <c r="H3948" t="s">
        <v>1367</v>
      </c>
      <c r="I3948" t="s">
        <v>17</v>
      </c>
      <c r="J3948" s="3">
        <v>45800</v>
      </c>
      <c r="K3948" s="3">
        <v>45351</v>
      </c>
      <c r="M3948" s="8" t="str">
        <f>IFERROR(IF(I3948="Booked",VLOOKUP(K3948,'FIN CAL LOOKUP'!$A:$J,7,1),IF(I3948="Complete",VLOOKUP(J3948,'FIN CAL LOOKUP'!$A:$J,7,1),VLOOKUP(D3948,'FIN CAL LOOKUP'!$A:$J,7,1))),"Not Applicable")</f>
        <v>MAY, FY25</v>
      </c>
      <c r="N3948" s="8" t="str">
        <f>IFERROR(IF(I3948="Booked",VLOOKUP(K3948,'FIN CAL LOOKUP'!$A:$J,10,1),IF(I3948="Complete",VLOOKUP(J3948,'FIN CAL LOOKUP'!$A:$J,10,1),VLOOKUP(D3948,'FIN CAL LOOKUP'!$A:$J,10,1))),"Not Applicable")</f>
        <v>Q4, FY25</v>
      </c>
    </row>
    <row r="3949" spans="1:14" x14ac:dyDescent="0.25">
      <c r="C3949" t="s">
        <v>165</v>
      </c>
      <c r="D3949" s="3">
        <v>43617</v>
      </c>
      <c r="E3949" t="s">
        <v>964</v>
      </c>
      <c r="F3949" t="s">
        <v>965</v>
      </c>
      <c r="G3949" t="s">
        <v>966</v>
      </c>
      <c r="H3949" t="s">
        <v>1368</v>
      </c>
      <c r="I3949" t="s">
        <v>17</v>
      </c>
      <c r="J3949" s="3">
        <v>45800</v>
      </c>
      <c r="K3949" s="3">
        <v>45351</v>
      </c>
      <c r="M3949" s="8" t="str">
        <f>IFERROR(IF(I3949="Booked",VLOOKUP(K3949,'FIN CAL LOOKUP'!$A:$J,7,1),IF(I3949="Complete",VLOOKUP(J3949,'FIN CAL LOOKUP'!$A:$J,7,1),VLOOKUP(D3949,'FIN CAL LOOKUP'!$A:$J,7,1))),"Not Applicable")</f>
        <v>MAY, FY25</v>
      </c>
      <c r="N3949" s="8" t="str">
        <f>IFERROR(IF(I3949="Booked",VLOOKUP(K3949,'FIN CAL LOOKUP'!$A:$J,10,1),IF(I3949="Complete",VLOOKUP(J3949,'FIN CAL LOOKUP'!$A:$J,10,1),VLOOKUP(D3949,'FIN CAL LOOKUP'!$A:$J,10,1))),"Not Applicable")</f>
        <v>Q4, FY25</v>
      </c>
    </row>
    <row r="3950" spans="1:14" x14ac:dyDescent="0.25">
      <c r="C3950" t="s">
        <v>165</v>
      </c>
      <c r="D3950" s="3">
        <v>43617</v>
      </c>
      <c r="E3950" t="s">
        <v>964</v>
      </c>
      <c r="F3950" t="s">
        <v>965</v>
      </c>
      <c r="G3950" t="s">
        <v>966</v>
      </c>
      <c r="H3950" t="s">
        <v>1369</v>
      </c>
      <c r="I3950" t="s">
        <v>17</v>
      </c>
      <c r="J3950" s="3">
        <v>45800</v>
      </c>
      <c r="K3950" s="3">
        <v>45351</v>
      </c>
      <c r="M3950" s="8" t="str">
        <f>IFERROR(IF(I3950="Booked",VLOOKUP(K3950,'FIN CAL LOOKUP'!$A:$J,7,1),IF(I3950="Complete",VLOOKUP(J3950,'FIN CAL LOOKUP'!$A:$J,7,1),VLOOKUP(D3950,'FIN CAL LOOKUP'!$A:$J,7,1))),"Not Applicable")</f>
        <v>MAY, FY25</v>
      </c>
      <c r="N3950" s="8" t="str">
        <f>IFERROR(IF(I3950="Booked",VLOOKUP(K3950,'FIN CAL LOOKUP'!$A:$J,10,1),IF(I3950="Complete",VLOOKUP(J3950,'FIN CAL LOOKUP'!$A:$J,10,1),VLOOKUP(D3950,'FIN CAL LOOKUP'!$A:$J,10,1))),"Not Applicable")</f>
        <v>Q4, FY25</v>
      </c>
    </row>
    <row r="3951" spans="1:14" x14ac:dyDescent="0.25">
      <c r="C3951" t="s">
        <v>165</v>
      </c>
      <c r="D3951" s="3">
        <v>43617</v>
      </c>
      <c r="E3951" t="s">
        <v>964</v>
      </c>
      <c r="F3951" t="s">
        <v>965</v>
      </c>
      <c r="G3951" t="s">
        <v>966</v>
      </c>
      <c r="H3951" t="s">
        <v>1370</v>
      </c>
      <c r="I3951" t="s">
        <v>17</v>
      </c>
      <c r="J3951" s="3">
        <v>45800</v>
      </c>
      <c r="K3951" s="3">
        <v>45351</v>
      </c>
      <c r="M3951" s="8" t="str">
        <f>IFERROR(IF(I3951="Booked",VLOOKUP(K3951,'FIN CAL LOOKUP'!$A:$J,7,1),IF(I3951="Complete",VLOOKUP(J3951,'FIN CAL LOOKUP'!$A:$J,7,1),VLOOKUP(D3951,'FIN CAL LOOKUP'!$A:$J,7,1))),"Not Applicable")</f>
        <v>MAY, FY25</v>
      </c>
      <c r="N3951" s="8" t="str">
        <f>IFERROR(IF(I3951="Booked",VLOOKUP(K3951,'FIN CAL LOOKUP'!$A:$J,10,1),IF(I3951="Complete",VLOOKUP(J3951,'FIN CAL LOOKUP'!$A:$J,10,1),VLOOKUP(D3951,'FIN CAL LOOKUP'!$A:$J,10,1))),"Not Applicable")</f>
        <v>Q4, FY25</v>
      </c>
    </row>
    <row r="3952" spans="1:14" x14ac:dyDescent="0.25">
      <c r="C3952" t="s">
        <v>165</v>
      </c>
      <c r="D3952" s="3">
        <v>43617</v>
      </c>
      <c r="E3952" t="s">
        <v>964</v>
      </c>
      <c r="F3952" t="s">
        <v>965</v>
      </c>
      <c r="G3952" t="s">
        <v>966</v>
      </c>
      <c r="H3952" t="s">
        <v>9</v>
      </c>
      <c r="I3952" t="s">
        <v>17</v>
      </c>
      <c r="J3952" s="3">
        <v>45092</v>
      </c>
      <c r="K3952" s="3">
        <v>45057</v>
      </c>
      <c r="M3952" s="8" t="str">
        <f>IFERROR(IF(I3952="Booked",VLOOKUP(K3952,'FIN CAL LOOKUP'!$A:$J,7,1),IF(I3952="Complete",VLOOKUP(J3952,'FIN CAL LOOKUP'!$A:$J,7,1),VLOOKUP(D3952,'FIN CAL LOOKUP'!$A:$J,7,1))),"Not Applicable")</f>
        <v>JUN, FY23</v>
      </c>
      <c r="N3952" s="8" t="str">
        <f>IFERROR(IF(I3952="Booked",VLOOKUP(K3952,'FIN CAL LOOKUP'!$A:$J,10,1),IF(I3952="Complete",VLOOKUP(J3952,'FIN CAL LOOKUP'!$A:$J,10,1),VLOOKUP(D3952,'FIN CAL LOOKUP'!$A:$J,10,1))),"Not Applicable")</f>
        <v>Q4, FY23</v>
      </c>
    </row>
    <row r="3953" spans="1:14" x14ac:dyDescent="0.25">
      <c r="C3953" t="s">
        <v>165</v>
      </c>
      <c r="D3953" s="3">
        <v>43617</v>
      </c>
      <c r="E3953" t="s">
        <v>964</v>
      </c>
      <c r="F3953" t="s">
        <v>965</v>
      </c>
      <c r="G3953" t="s">
        <v>966</v>
      </c>
      <c r="H3953" t="s">
        <v>11</v>
      </c>
      <c r="I3953" t="s">
        <v>17</v>
      </c>
      <c r="J3953" s="3">
        <v>45091</v>
      </c>
      <c r="K3953" s="3">
        <v>43637</v>
      </c>
      <c r="M3953" s="8" t="str">
        <f>IFERROR(IF(I3953="Booked",VLOOKUP(K3953,'FIN CAL LOOKUP'!$A:$J,7,1),IF(I3953="Complete",VLOOKUP(J3953,'FIN CAL LOOKUP'!$A:$J,7,1),VLOOKUP(D3953,'FIN CAL LOOKUP'!$A:$J,7,1))),"Not Applicable")</f>
        <v>JUN, FY23</v>
      </c>
      <c r="N3953" s="8" t="str">
        <f>IFERROR(IF(I3953="Booked",VLOOKUP(K3953,'FIN CAL LOOKUP'!$A:$J,10,1),IF(I3953="Complete",VLOOKUP(J3953,'FIN CAL LOOKUP'!$A:$J,10,1),VLOOKUP(D3953,'FIN CAL LOOKUP'!$A:$J,10,1))),"Not Applicable")</f>
        <v>Q4, FY23</v>
      </c>
    </row>
    <row r="3954" spans="1:14" x14ac:dyDescent="0.25">
      <c r="A3954" t="s">
        <v>30</v>
      </c>
      <c r="B3954" t="s">
        <v>260</v>
      </c>
      <c r="C3954" t="s">
        <v>32</v>
      </c>
      <c r="D3954" s="3">
        <v>43578</v>
      </c>
      <c r="E3954" t="s">
        <v>967</v>
      </c>
      <c r="F3954" t="s">
        <v>968</v>
      </c>
      <c r="G3954" t="s">
        <v>265</v>
      </c>
      <c r="H3954" t="s">
        <v>192</v>
      </c>
      <c r="I3954" t="s">
        <v>17</v>
      </c>
      <c r="J3954" s="3">
        <v>44963</v>
      </c>
      <c r="K3954" s="3">
        <v>44837</v>
      </c>
      <c r="M3954" s="8" t="str">
        <f>IFERROR(IF(I3954="Booked",VLOOKUP(K3954,'FIN CAL LOOKUP'!$A:$J,7,1),IF(I3954="Complete",VLOOKUP(J3954,'FIN CAL LOOKUP'!$A:$J,7,1),VLOOKUP(D3954,'FIN CAL LOOKUP'!$A:$J,7,1))),"Not Applicable")</f>
        <v>FEB, FY23</v>
      </c>
      <c r="N3954" s="8" t="str">
        <f>IFERROR(IF(I3954="Booked",VLOOKUP(K3954,'FIN CAL LOOKUP'!$A:$J,10,1),IF(I3954="Complete",VLOOKUP(J3954,'FIN CAL LOOKUP'!$A:$J,10,1),VLOOKUP(D3954,'FIN CAL LOOKUP'!$A:$J,10,1))),"Not Applicable")</f>
        <v>Q3, FY23</v>
      </c>
    </row>
    <row r="3955" spans="1:14" x14ac:dyDescent="0.25">
      <c r="A3955" t="s">
        <v>30</v>
      </c>
      <c r="B3955" t="s">
        <v>260</v>
      </c>
      <c r="C3955" t="s">
        <v>32</v>
      </c>
      <c r="D3955" s="3">
        <v>43578</v>
      </c>
      <c r="E3955" t="s">
        <v>967</v>
      </c>
      <c r="F3955" t="s">
        <v>968</v>
      </c>
      <c r="G3955" t="s">
        <v>265</v>
      </c>
      <c r="H3955" t="s">
        <v>4</v>
      </c>
      <c r="I3955" t="s">
        <v>17</v>
      </c>
      <c r="J3955" s="3">
        <v>44963</v>
      </c>
      <c r="K3955" s="3">
        <v>44824</v>
      </c>
      <c r="M3955" s="8" t="str">
        <f>IFERROR(IF(I3955="Booked",VLOOKUP(K3955,'FIN CAL LOOKUP'!$A:$J,7,1),IF(I3955="Complete",VLOOKUP(J3955,'FIN CAL LOOKUP'!$A:$J,7,1),VLOOKUP(D3955,'FIN CAL LOOKUP'!$A:$J,7,1))),"Not Applicable")</f>
        <v>FEB, FY23</v>
      </c>
      <c r="N3955" s="8" t="str">
        <f>IFERROR(IF(I3955="Booked",VLOOKUP(K3955,'FIN CAL LOOKUP'!$A:$J,10,1),IF(I3955="Complete",VLOOKUP(J3955,'FIN CAL LOOKUP'!$A:$J,10,1),VLOOKUP(D3955,'FIN CAL LOOKUP'!$A:$J,10,1))),"Not Applicable")</f>
        <v>Q3, FY23</v>
      </c>
    </row>
    <row r="3956" spans="1:14" x14ac:dyDescent="0.25">
      <c r="A3956" t="s">
        <v>30</v>
      </c>
      <c r="B3956" t="s">
        <v>260</v>
      </c>
      <c r="C3956" t="s">
        <v>32</v>
      </c>
      <c r="D3956" s="3">
        <v>43578</v>
      </c>
      <c r="E3956" t="s">
        <v>967</v>
      </c>
      <c r="F3956" t="s">
        <v>968</v>
      </c>
      <c r="G3956" t="s">
        <v>265</v>
      </c>
      <c r="H3956" t="s">
        <v>7</v>
      </c>
      <c r="I3956" t="s">
        <v>17</v>
      </c>
      <c r="J3956" s="3">
        <v>44963</v>
      </c>
      <c r="K3956" s="3">
        <v>44824</v>
      </c>
      <c r="M3956" s="8" t="str">
        <f>IFERROR(IF(I3956="Booked",VLOOKUP(K3956,'FIN CAL LOOKUP'!$A:$J,7,1),IF(I3956="Complete",VLOOKUP(J3956,'FIN CAL LOOKUP'!$A:$J,7,1),VLOOKUP(D3956,'FIN CAL LOOKUP'!$A:$J,7,1))),"Not Applicable")</f>
        <v>FEB, FY23</v>
      </c>
      <c r="N3956" s="8" t="str">
        <f>IFERROR(IF(I3956="Booked",VLOOKUP(K3956,'FIN CAL LOOKUP'!$A:$J,10,1),IF(I3956="Complete",VLOOKUP(J3956,'FIN CAL LOOKUP'!$A:$J,10,1),VLOOKUP(D3956,'FIN CAL LOOKUP'!$A:$J,10,1))),"Not Applicable")</f>
        <v>Q3, FY23</v>
      </c>
    </row>
    <row r="3957" spans="1:14" x14ac:dyDescent="0.25">
      <c r="A3957" t="s">
        <v>30</v>
      </c>
      <c r="B3957" t="s">
        <v>260</v>
      </c>
      <c r="C3957" t="s">
        <v>32</v>
      </c>
      <c r="D3957" s="3">
        <v>43578</v>
      </c>
      <c r="E3957" t="s">
        <v>967</v>
      </c>
      <c r="F3957" t="s">
        <v>968</v>
      </c>
      <c r="G3957" t="s">
        <v>265</v>
      </c>
      <c r="H3957" t="s">
        <v>1366</v>
      </c>
      <c r="I3957" t="s">
        <v>17</v>
      </c>
      <c r="J3957" s="3">
        <v>45411</v>
      </c>
      <c r="K3957" s="3">
        <v>45351</v>
      </c>
      <c r="M3957" s="8" t="str">
        <f>IFERROR(IF(I3957="Booked",VLOOKUP(K3957,'FIN CAL LOOKUP'!$A:$J,7,1),IF(I3957="Complete",VLOOKUP(J3957,'FIN CAL LOOKUP'!$A:$J,7,1),VLOOKUP(D3957,'FIN CAL LOOKUP'!$A:$J,7,1))),"Not Applicable")</f>
        <v>MAY, FY24</v>
      </c>
      <c r="N3957" s="8" t="str">
        <f>IFERROR(IF(I3957="Booked",VLOOKUP(K3957,'FIN CAL LOOKUP'!$A:$J,10,1),IF(I3957="Complete",VLOOKUP(J3957,'FIN CAL LOOKUP'!$A:$J,10,1),VLOOKUP(D3957,'FIN CAL LOOKUP'!$A:$J,10,1))),"Not Applicable")</f>
        <v>Q4, FY24</v>
      </c>
    </row>
    <row r="3958" spans="1:14" x14ac:dyDescent="0.25">
      <c r="A3958" t="s">
        <v>30</v>
      </c>
      <c r="B3958" t="s">
        <v>260</v>
      </c>
      <c r="C3958" t="s">
        <v>32</v>
      </c>
      <c r="D3958" s="3">
        <v>43578</v>
      </c>
      <c r="E3958" t="s">
        <v>967</v>
      </c>
      <c r="F3958" t="s">
        <v>968</v>
      </c>
      <c r="G3958" t="s">
        <v>265</v>
      </c>
      <c r="H3958" t="s">
        <v>1366</v>
      </c>
      <c r="I3958" t="s">
        <v>17</v>
      </c>
      <c r="J3958" s="3">
        <v>45789</v>
      </c>
      <c r="K3958" s="3">
        <v>45732</v>
      </c>
      <c r="M3958" s="8" t="str">
        <f>IFERROR(IF(I3958="Booked",VLOOKUP(K3958,'FIN CAL LOOKUP'!$A:$J,7,1),IF(I3958="Complete",VLOOKUP(J3958,'FIN CAL LOOKUP'!$A:$J,7,1),VLOOKUP(D3958,'FIN CAL LOOKUP'!$A:$J,7,1))),"Not Applicable")</f>
        <v>MAY, FY25</v>
      </c>
      <c r="N3958" s="8" t="str">
        <f>IFERROR(IF(I3958="Booked",VLOOKUP(K3958,'FIN CAL LOOKUP'!$A:$J,10,1),IF(I3958="Complete",VLOOKUP(J3958,'FIN CAL LOOKUP'!$A:$J,10,1),VLOOKUP(D3958,'FIN CAL LOOKUP'!$A:$J,10,1))),"Not Applicable")</f>
        <v>Q4, FY25</v>
      </c>
    </row>
    <row r="3959" spans="1:14" x14ac:dyDescent="0.25">
      <c r="A3959" t="s">
        <v>30</v>
      </c>
      <c r="B3959" t="s">
        <v>260</v>
      </c>
      <c r="C3959" t="s">
        <v>32</v>
      </c>
      <c r="D3959" s="3">
        <v>43578</v>
      </c>
      <c r="E3959" t="s">
        <v>967</v>
      </c>
      <c r="F3959" t="s">
        <v>968</v>
      </c>
      <c r="G3959" t="s">
        <v>265</v>
      </c>
      <c r="H3959" t="s">
        <v>1367</v>
      </c>
      <c r="I3959" t="s">
        <v>17</v>
      </c>
      <c r="J3959" s="3">
        <v>45411</v>
      </c>
      <c r="K3959" s="3">
        <v>45351</v>
      </c>
      <c r="M3959" s="8" t="str">
        <f>IFERROR(IF(I3959="Booked",VLOOKUP(K3959,'FIN CAL LOOKUP'!$A:$J,7,1),IF(I3959="Complete",VLOOKUP(J3959,'FIN CAL LOOKUP'!$A:$J,7,1),VLOOKUP(D3959,'FIN CAL LOOKUP'!$A:$J,7,1))),"Not Applicable")</f>
        <v>MAY, FY24</v>
      </c>
      <c r="N3959" s="8" t="str">
        <f>IFERROR(IF(I3959="Booked",VLOOKUP(K3959,'FIN CAL LOOKUP'!$A:$J,10,1),IF(I3959="Complete",VLOOKUP(J3959,'FIN CAL LOOKUP'!$A:$J,10,1),VLOOKUP(D3959,'FIN CAL LOOKUP'!$A:$J,10,1))),"Not Applicable")</f>
        <v>Q4, FY24</v>
      </c>
    </row>
    <row r="3960" spans="1:14" x14ac:dyDescent="0.25">
      <c r="A3960" t="s">
        <v>30</v>
      </c>
      <c r="B3960" t="s">
        <v>260</v>
      </c>
      <c r="C3960" t="s">
        <v>32</v>
      </c>
      <c r="D3960" s="3">
        <v>43578</v>
      </c>
      <c r="E3960" t="s">
        <v>967</v>
      </c>
      <c r="F3960" t="s">
        <v>968</v>
      </c>
      <c r="G3960" t="s">
        <v>265</v>
      </c>
      <c r="H3960" t="s">
        <v>1367</v>
      </c>
      <c r="I3960" t="s">
        <v>17</v>
      </c>
      <c r="J3960" s="3">
        <v>45789</v>
      </c>
      <c r="K3960" s="3">
        <v>45732</v>
      </c>
      <c r="M3960" s="8" t="str">
        <f>IFERROR(IF(I3960="Booked",VLOOKUP(K3960,'FIN CAL LOOKUP'!$A:$J,7,1),IF(I3960="Complete",VLOOKUP(J3960,'FIN CAL LOOKUP'!$A:$J,7,1),VLOOKUP(D3960,'FIN CAL LOOKUP'!$A:$J,7,1))),"Not Applicable")</f>
        <v>MAY, FY25</v>
      </c>
      <c r="N3960" s="8" t="str">
        <f>IFERROR(IF(I3960="Booked",VLOOKUP(K3960,'FIN CAL LOOKUP'!$A:$J,10,1),IF(I3960="Complete",VLOOKUP(J3960,'FIN CAL LOOKUP'!$A:$J,10,1),VLOOKUP(D3960,'FIN CAL LOOKUP'!$A:$J,10,1))),"Not Applicable")</f>
        <v>Q4, FY25</v>
      </c>
    </row>
    <row r="3961" spans="1:14" x14ac:dyDescent="0.25">
      <c r="A3961" t="s">
        <v>30</v>
      </c>
      <c r="B3961" t="s">
        <v>260</v>
      </c>
      <c r="C3961" t="s">
        <v>32</v>
      </c>
      <c r="D3961" s="3">
        <v>43578</v>
      </c>
      <c r="E3961" t="s">
        <v>967</v>
      </c>
      <c r="F3961" t="s">
        <v>968</v>
      </c>
      <c r="G3961" t="s">
        <v>265</v>
      </c>
      <c r="H3961" t="s">
        <v>1368</v>
      </c>
      <c r="I3961" t="s">
        <v>17</v>
      </c>
      <c r="J3961" s="3">
        <v>45411</v>
      </c>
      <c r="K3961" s="3">
        <v>45351</v>
      </c>
      <c r="M3961" s="8" t="str">
        <f>IFERROR(IF(I3961="Booked",VLOOKUP(K3961,'FIN CAL LOOKUP'!$A:$J,7,1),IF(I3961="Complete",VLOOKUP(J3961,'FIN CAL LOOKUP'!$A:$J,7,1),VLOOKUP(D3961,'FIN CAL LOOKUP'!$A:$J,7,1))),"Not Applicable")</f>
        <v>MAY, FY24</v>
      </c>
      <c r="N3961" s="8" t="str">
        <f>IFERROR(IF(I3961="Booked",VLOOKUP(K3961,'FIN CAL LOOKUP'!$A:$J,10,1),IF(I3961="Complete",VLOOKUP(J3961,'FIN CAL LOOKUP'!$A:$J,10,1),VLOOKUP(D3961,'FIN CAL LOOKUP'!$A:$J,10,1))),"Not Applicable")</f>
        <v>Q4, FY24</v>
      </c>
    </row>
    <row r="3962" spans="1:14" x14ac:dyDescent="0.25">
      <c r="A3962" t="s">
        <v>30</v>
      </c>
      <c r="B3962" t="s">
        <v>260</v>
      </c>
      <c r="C3962" t="s">
        <v>32</v>
      </c>
      <c r="D3962" s="3">
        <v>43578</v>
      </c>
      <c r="E3962" t="s">
        <v>967</v>
      </c>
      <c r="F3962" t="s">
        <v>968</v>
      </c>
      <c r="G3962" t="s">
        <v>265</v>
      </c>
      <c r="H3962" t="s">
        <v>1368</v>
      </c>
      <c r="I3962" t="s">
        <v>17</v>
      </c>
      <c r="J3962" s="3">
        <v>45789</v>
      </c>
      <c r="K3962" s="3">
        <v>45732</v>
      </c>
      <c r="M3962" s="8" t="str">
        <f>IFERROR(IF(I3962="Booked",VLOOKUP(K3962,'FIN CAL LOOKUP'!$A:$J,7,1),IF(I3962="Complete",VLOOKUP(J3962,'FIN CAL LOOKUP'!$A:$J,7,1),VLOOKUP(D3962,'FIN CAL LOOKUP'!$A:$J,7,1))),"Not Applicable")</f>
        <v>MAY, FY25</v>
      </c>
      <c r="N3962" s="8" t="str">
        <f>IFERROR(IF(I3962="Booked",VLOOKUP(K3962,'FIN CAL LOOKUP'!$A:$J,10,1),IF(I3962="Complete",VLOOKUP(J3962,'FIN CAL LOOKUP'!$A:$J,10,1),VLOOKUP(D3962,'FIN CAL LOOKUP'!$A:$J,10,1))),"Not Applicable")</f>
        <v>Q4, FY25</v>
      </c>
    </row>
    <row r="3963" spans="1:14" x14ac:dyDescent="0.25">
      <c r="A3963" t="s">
        <v>30</v>
      </c>
      <c r="B3963" t="s">
        <v>260</v>
      </c>
      <c r="C3963" t="s">
        <v>32</v>
      </c>
      <c r="D3963" s="3">
        <v>43578</v>
      </c>
      <c r="E3963" t="s">
        <v>967</v>
      </c>
      <c r="F3963" t="s">
        <v>968</v>
      </c>
      <c r="G3963" t="s">
        <v>265</v>
      </c>
      <c r="H3963" t="s">
        <v>1369</v>
      </c>
      <c r="I3963" t="s">
        <v>17</v>
      </c>
      <c r="J3963" s="3">
        <v>45411</v>
      </c>
      <c r="K3963" s="3">
        <v>45351</v>
      </c>
      <c r="M3963" s="8" t="str">
        <f>IFERROR(IF(I3963="Booked",VLOOKUP(K3963,'FIN CAL LOOKUP'!$A:$J,7,1),IF(I3963="Complete",VLOOKUP(J3963,'FIN CAL LOOKUP'!$A:$J,7,1),VLOOKUP(D3963,'FIN CAL LOOKUP'!$A:$J,7,1))),"Not Applicable")</f>
        <v>MAY, FY24</v>
      </c>
      <c r="N3963" s="8" t="str">
        <f>IFERROR(IF(I3963="Booked",VLOOKUP(K3963,'FIN CAL LOOKUP'!$A:$J,10,1),IF(I3963="Complete",VLOOKUP(J3963,'FIN CAL LOOKUP'!$A:$J,10,1),VLOOKUP(D3963,'FIN CAL LOOKUP'!$A:$J,10,1))),"Not Applicable")</f>
        <v>Q4, FY24</v>
      </c>
    </row>
    <row r="3964" spans="1:14" x14ac:dyDescent="0.25">
      <c r="A3964" t="s">
        <v>30</v>
      </c>
      <c r="B3964" t="s">
        <v>260</v>
      </c>
      <c r="C3964" t="s">
        <v>32</v>
      </c>
      <c r="D3964" s="3">
        <v>43578</v>
      </c>
      <c r="E3964" t="s">
        <v>967</v>
      </c>
      <c r="F3964" t="s">
        <v>968</v>
      </c>
      <c r="G3964" t="s">
        <v>265</v>
      </c>
      <c r="H3964" t="s">
        <v>1369</v>
      </c>
      <c r="I3964" t="s">
        <v>17</v>
      </c>
      <c r="J3964" s="3">
        <v>45789</v>
      </c>
      <c r="K3964" s="3">
        <v>45732</v>
      </c>
      <c r="M3964" s="8" t="str">
        <f>IFERROR(IF(I3964="Booked",VLOOKUP(K3964,'FIN CAL LOOKUP'!$A:$J,7,1),IF(I3964="Complete",VLOOKUP(J3964,'FIN CAL LOOKUP'!$A:$J,7,1),VLOOKUP(D3964,'FIN CAL LOOKUP'!$A:$J,7,1))),"Not Applicable")</f>
        <v>MAY, FY25</v>
      </c>
      <c r="N3964" s="8" t="str">
        <f>IFERROR(IF(I3964="Booked",VLOOKUP(K3964,'FIN CAL LOOKUP'!$A:$J,10,1),IF(I3964="Complete",VLOOKUP(J3964,'FIN CAL LOOKUP'!$A:$J,10,1),VLOOKUP(D3964,'FIN CAL LOOKUP'!$A:$J,10,1))),"Not Applicable")</f>
        <v>Q4, FY25</v>
      </c>
    </row>
    <row r="3965" spans="1:14" x14ac:dyDescent="0.25">
      <c r="A3965" t="s">
        <v>30</v>
      </c>
      <c r="B3965" t="s">
        <v>260</v>
      </c>
      <c r="C3965" t="s">
        <v>32</v>
      </c>
      <c r="D3965" s="3">
        <v>43578</v>
      </c>
      <c r="E3965" t="s">
        <v>967</v>
      </c>
      <c r="F3965" t="s">
        <v>968</v>
      </c>
      <c r="G3965" t="s">
        <v>265</v>
      </c>
      <c r="H3965" t="s">
        <v>1370</v>
      </c>
      <c r="I3965" t="s">
        <v>17</v>
      </c>
      <c r="J3965" s="3">
        <v>45411</v>
      </c>
      <c r="K3965" s="3">
        <v>45351</v>
      </c>
      <c r="M3965" s="8" t="str">
        <f>IFERROR(IF(I3965="Booked",VLOOKUP(K3965,'FIN CAL LOOKUP'!$A:$J,7,1),IF(I3965="Complete",VLOOKUP(J3965,'FIN CAL LOOKUP'!$A:$J,7,1),VLOOKUP(D3965,'FIN CAL LOOKUP'!$A:$J,7,1))),"Not Applicable")</f>
        <v>MAY, FY24</v>
      </c>
      <c r="N3965" s="8" t="str">
        <f>IFERROR(IF(I3965="Booked",VLOOKUP(K3965,'FIN CAL LOOKUP'!$A:$J,10,1),IF(I3965="Complete",VLOOKUP(J3965,'FIN CAL LOOKUP'!$A:$J,10,1),VLOOKUP(D3965,'FIN CAL LOOKUP'!$A:$J,10,1))),"Not Applicable")</f>
        <v>Q4, FY24</v>
      </c>
    </row>
    <row r="3966" spans="1:14" x14ac:dyDescent="0.25">
      <c r="A3966" t="s">
        <v>30</v>
      </c>
      <c r="B3966" t="s">
        <v>260</v>
      </c>
      <c r="C3966" t="s">
        <v>32</v>
      </c>
      <c r="D3966" s="3">
        <v>43578</v>
      </c>
      <c r="E3966" t="s">
        <v>967</v>
      </c>
      <c r="F3966" t="s">
        <v>968</v>
      </c>
      <c r="G3966" t="s">
        <v>265</v>
      </c>
      <c r="H3966" t="s">
        <v>1370</v>
      </c>
      <c r="I3966" t="s">
        <v>17</v>
      </c>
      <c r="J3966" s="3">
        <v>45789</v>
      </c>
      <c r="K3966" s="3">
        <v>45732</v>
      </c>
      <c r="M3966" s="8" t="str">
        <f>IFERROR(IF(I3966="Booked",VLOOKUP(K3966,'FIN CAL LOOKUP'!$A:$J,7,1),IF(I3966="Complete",VLOOKUP(J3966,'FIN CAL LOOKUP'!$A:$J,7,1),VLOOKUP(D3966,'FIN CAL LOOKUP'!$A:$J,7,1))),"Not Applicable")</f>
        <v>MAY, FY25</v>
      </c>
      <c r="N3966" s="8" t="str">
        <f>IFERROR(IF(I3966="Booked",VLOOKUP(K3966,'FIN CAL LOOKUP'!$A:$J,10,1),IF(I3966="Complete",VLOOKUP(J3966,'FIN CAL LOOKUP'!$A:$J,10,1),VLOOKUP(D3966,'FIN CAL LOOKUP'!$A:$J,10,1))),"Not Applicable")</f>
        <v>Q4, FY25</v>
      </c>
    </row>
    <row r="3967" spans="1:14" x14ac:dyDescent="0.25">
      <c r="A3967" t="s">
        <v>30</v>
      </c>
      <c r="B3967" t="s">
        <v>260</v>
      </c>
      <c r="C3967" t="s">
        <v>32</v>
      </c>
      <c r="D3967" s="3">
        <v>43578</v>
      </c>
      <c r="E3967" t="s">
        <v>967</v>
      </c>
      <c r="F3967" t="s">
        <v>968</v>
      </c>
      <c r="G3967" t="s">
        <v>265</v>
      </c>
      <c r="H3967" t="s">
        <v>8</v>
      </c>
      <c r="I3967" t="s">
        <v>17</v>
      </c>
      <c r="J3967" s="3">
        <v>44652</v>
      </c>
      <c r="K3967" s="3">
        <v>44635</v>
      </c>
      <c r="M3967" s="8" t="str">
        <f>IFERROR(IF(I3967="Booked",VLOOKUP(K3967,'FIN CAL LOOKUP'!$A:$J,7,1),IF(I3967="Complete",VLOOKUP(J3967,'FIN CAL LOOKUP'!$A:$J,7,1),VLOOKUP(D3967,'FIN CAL LOOKUP'!$A:$J,7,1))),"Not Applicable")</f>
        <v>APR, FY22</v>
      </c>
      <c r="N3967" s="8" t="str">
        <f>IFERROR(IF(I3967="Booked",VLOOKUP(K3967,'FIN CAL LOOKUP'!$A:$J,10,1),IF(I3967="Complete",VLOOKUP(J3967,'FIN CAL LOOKUP'!$A:$J,10,1),VLOOKUP(D3967,'FIN CAL LOOKUP'!$A:$J,10,1))),"Not Applicable")</f>
        <v>Q4, FY22</v>
      </c>
    </row>
    <row r="3968" spans="1:14" x14ac:dyDescent="0.25">
      <c r="A3968" t="s">
        <v>30</v>
      </c>
      <c r="B3968" t="s">
        <v>260</v>
      </c>
      <c r="C3968" t="s">
        <v>32</v>
      </c>
      <c r="D3968" s="3">
        <v>43578</v>
      </c>
      <c r="E3968" t="s">
        <v>967</v>
      </c>
      <c r="F3968" t="s">
        <v>968</v>
      </c>
      <c r="G3968" t="s">
        <v>265</v>
      </c>
      <c r="H3968" t="s">
        <v>9</v>
      </c>
      <c r="I3968" t="s">
        <v>17</v>
      </c>
      <c r="J3968" s="3">
        <v>44750</v>
      </c>
      <c r="K3968" s="3">
        <v>44735</v>
      </c>
      <c r="M3968" s="8" t="str">
        <f>IFERROR(IF(I3968="Booked",VLOOKUP(K3968,'FIN CAL LOOKUP'!$A:$J,7,1),IF(I3968="Complete",VLOOKUP(J3968,'FIN CAL LOOKUP'!$A:$J,7,1),VLOOKUP(D3968,'FIN CAL LOOKUP'!$A:$J,7,1))),"Not Applicable")</f>
        <v>JUL, FY23</v>
      </c>
      <c r="N3968" s="8" t="str">
        <f>IFERROR(IF(I3968="Booked",VLOOKUP(K3968,'FIN CAL LOOKUP'!$A:$J,10,1),IF(I3968="Complete",VLOOKUP(J3968,'FIN CAL LOOKUP'!$A:$J,10,1),VLOOKUP(D3968,'FIN CAL LOOKUP'!$A:$J,10,1))),"Not Applicable")</f>
        <v>Q1, FY23</v>
      </c>
    </row>
    <row r="3969" spans="1:14" x14ac:dyDescent="0.25">
      <c r="A3969" t="s">
        <v>30</v>
      </c>
      <c r="B3969" t="s">
        <v>260</v>
      </c>
      <c r="C3969" t="s">
        <v>32</v>
      </c>
      <c r="D3969" s="3">
        <v>43578</v>
      </c>
      <c r="E3969" t="s">
        <v>967</v>
      </c>
      <c r="F3969" t="s">
        <v>968</v>
      </c>
      <c r="G3969" t="s">
        <v>265</v>
      </c>
      <c r="H3969" t="s">
        <v>10</v>
      </c>
      <c r="I3969" t="s">
        <v>17</v>
      </c>
      <c r="J3969" s="3">
        <v>44494</v>
      </c>
      <c r="K3969" s="3">
        <v>44417</v>
      </c>
      <c r="M3969" s="8" t="str">
        <f>IFERROR(IF(I3969="Booked",VLOOKUP(K3969,'FIN CAL LOOKUP'!$A:$J,7,1),IF(I3969="Complete",VLOOKUP(J3969,'FIN CAL LOOKUP'!$A:$J,7,1),VLOOKUP(D3969,'FIN CAL LOOKUP'!$A:$J,7,1))),"Not Applicable")</f>
        <v>NOV, FY22</v>
      </c>
      <c r="N3969" s="8" t="str">
        <f>IFERROR(IF(I3969="Booked",VLOOKUP(K3969,'FIN CAL LOOKUP'!$A:$J,10,1),IF(I3969="Complete",VLOOKUP(J3969,'FIN CAL LOOKUP'!$A:$J,10,1),VLOOKUP(D3969,'FIN CAL LOOKUP'!$A:$J,10,1))),"Not Applicable")</f>
        <v>Q2, FY22</v>
      </c>
    </row>
    <row r="3970" spans="1:14" x14ac:dyDescent="0.25">
      <c r="A3970" t="s">
        <v>30</v>
      </c>
      <c r="B3970" t="s">
        <v>260</v>
      </c>
      <c r="C3970" t="s">
        <v>32</v>
      </c>
      <c r="D3970" s="3">
        <v>43578</v>
      </c>
      <c r="E3970" t="s">
        <v>967</v>
      </c>
      <c r="F3970" t="s">
        <v>968</v>
      </c>
      <c r="G3970" t="s">
        <v>265</v>
      </c>
      <c r="H3970" t="s">
        <v>10</v>
      </c>
      <c r="I3970" t="s">
        <v>17</v>
      </c>
      <c r="J3970" s="3">
        <v>44782</v>
      </c>
      <c r="K3970" s="3">
        <v>44782</v>
      </c>
      <c r="M3970" s="8" t="str">
        <f>IFERROR(IF(I3970="Booked",VLOOKUP(K3970,'FIN CAL LOOKUP'!$A:$J,7,1),IF(I3970="Complete",VLOOKUP(J3970,'FIN CAL LOOKUP'!$A:$J,7,1),VLOOKUP(D3970,'FIN CAL LOOKUP'!$A:$J,7,1))),"Not Applicable")</f>
        <v>AUG, FY23</v>
      </c>
      <c r="N3970" s="8" t="str">
        <f>IFERROR(IF(I3970="Booked",VLOOKUP(K3970,'FIN CAL LOOKUP'!$A:$J,10,1),IF(I3970="Complete",VLOOKUP(J3970,'FIN CAL LOOKUP'!$A:$J,10,1),VLOOKUP(D3970,'FIN CAL LOOKUP'!$A:$J,10,1))),"Not Applicable")</f>
        <v>Q1, FY23</v>
      </c>
    </row>
    <row r="3971" spans="1:14" x14ac:dyDescent="0.25">
      <c r="A3971" t="s">
        <v>30</v>
      </c>
      <c r="B3971" t="s">
        <v>260</v>
      </c>
      <c r="C3971" t="s">
        <v>32</v>
      </c>
      <c r="D3971" s="3">
        <v>43578</v>
      </c>
      <c r="E3971" t="s">
        <v>967</v>
      </c>
      <c r="F3971" t="s">
        <v>968</v>
      </c>
      <c r="G3971" t="s">
        <v>265</v>
      </c>
      <c r="H3971" t="s">
        <v>11</v>
      </c>
      <c r="I3971" t="s">
        <v>17</v>
      </c>
      <c r="J3971" s="3">
        <v>44581</v>
      </c>
      <c r="K3971" s="3">
        <v>43635</v>
      </c>
      <c r="M3971" s="8" t="str">
        <f>IFERROR(IF(I3971="Booked",VLOOKUP(K3971,'FIN CAL LOOKUP'!$A:$J,7,1),IF(I3971="Complete",VLOOKUP(J3971,'FIN CAL LOOKUP'!$A:$J,7,1),VLOOKUP(D3971,'FIN CAL LOOKUP'!$A:$J,7,1))),"Not Applicable")</f>
        <v>JAN, FY22</v>
      </c>
      <c r="N3971" s="8" t="str">
        <f>IFERROR(IF(I3971="Booked",VLOOKUP(K3971,'FIN CAL LOOKUP'!$A:$J,10,1),IF(I3971="Complete",VLOOKUP(J3971,'FIN CAL LOOKUP'!$A:$J,10,1),VLOOKUP(D3971,'FIN CAL LOOKUP'!$A:$J,10,1))),"Not Applicable")</f>
        <v>Q3, FY22</v>
      </c>
    </row>
    <row r="3972" spans="1:14" x14ac:dyDescent="0.25">
      <c r="A3972" t="s">
        <v>12</v>
      </c>
      <c r="B3972" t="s">
        <v>51</v>
      </c>
      <c r="C3972" t="s">
        <v>52</v>
      </c>
      <c r="D3972" s="3">
        <v>43570</v>
      </c>
      <c r="E3972" t="s">
        <v>969</v>
      </c>
      <c r="F3972" t="s">
        <v>970</v>
      </c>
      <c r="G3972" t="s">
        <v>482</v>
      </c>
      <c r="H3972" t="s">
        <v>192</v>
      </c>
      <c r="I3972" t="s">
        <v>17</v>
      </c>
      <c r="J3972" s="3">
        <v>44840</v>
      </c>
      <c r="K3972" s="3">
        <v>44837</v>
      </c>
      <c r="M3972" s="8" t="str">
        <f>IFERROR(IF(I3972="Booked",VLOOKUP(K3972,'FIN CAL LOOKUP'!$A:$J,7,1),IF(I3972="Complete",VLOOKUP(J3972,'FIN CAL LOOKUP'!$A:$J,7,1),VLOOKUP(D3972,'FIN CAL LOOKUP'!$A:$J,7,1))),"Not Applicable")</f>
        <v>OCT, FY23</v>
      </c>
      <c r="N3972" s="8" t="str">
        <f>IFERROR(IF(I3972="Booked",VLOOKUP(K3972,'FIN CAL LOOKUP'!$A:$J,10,1),IF(I3972="Complete",VLOOKUP(J3972,'FIN CAL LOOKUP'!$A:$J,10,1),VLOOKUP(D3972,'FIN CAL LOOKUP'!$A:$J,10,1))),"Not Applicable")</f>
        <v>Q2, FY23</v>
      </c>
    </row>
    <row r="3973" spans="1:14" x14ac:dyDescent="0.25">
      <c r="A3973" t="s">
        <v>12</v>
      </c>
      <c r="B3973" t="s">
        <v>51</v>
      </c>
      <c r="C3973" t="s">
        <v>52</v>
      </c>
      <c r="D3973" s="3">
        <v>43570</v>
      </c>
      <c r="E3973" t="s">
        <v>969</v>
      </c>
      <c r="F3973" t="s">
        <v>970</v>
      </c>
      <c r="G3973" t="s">
        <v>482</v>
      </c>
      <c r="H3973" t="s">
        <v>4</v>
      </c>
      <c r="I3973" t="s">
        <v>17</v>
      </c>
      <c r="J3973" s="3">
        <v>44831</v>
      </c>
      <c r="K3973" s="3">
        <v>44824</v>
      </c>
      <c r="M3973" s="8" t="str">
        <f>IFERROR(IF(I3973="Booked",VLOOKUP(K3973,'FIN CAL LOOKUP'!$A:$J,7,1),IF(I3973="Complete",VLOOKUP(J3973,'FIN CAL LOOKUP'!$A:$J,7,1),VLOOKUP(D3973,'FIN CAL LOOKUP'!$A:$J,7,1))),"Not Applicable")</f>
        <v>OCT, FY23</v>
      </c>
      <c r="N3973" s="8" t="str">
        <f>IFERROR(IF(I3973="Booked",VLOOKUP(K3973,'FIN CAL LOOKUP'!$A:$J,10,1),IF(I3973="Complete",VLOOKUP(J3973,'FIN CAL LOOKUP'!$A:$J,10,1),VLOOKUP(D3973,'FIN CAL LOOKUP'!$A:$J,10,1))),"Not Applicable")</f>
        <v>Q2, FY23</v>
      </c>
    </row>
    <row r="3974" spans="1:14" x14ac:dyDescent="0.25">
      <c r="A3974" t="s">
        <v>12</v>
      </c>
      <c r="B3974" t="s">
        <v>51</v>
      </c>
      <c r="C3974" t="s">
        <v>52</v>
      </c>
      <c r="D3974" s="3">
        <v>43570</v>
      </c>
      <c r="E3974" t="s">
        <v>969</v>
      </c>
      <c r="F3974" t="s">
        <v>970</v>
      </c>
      <c r="G3974" t="s">
        <v>482</v>
      </c>
      <c r="H3974" t="s">
        <v>7</v>
      </c>
      <c r="I3974" t="s">
        <v>17</v>
      </c>
      <c r="J3974" s="3">
        <v>44831</v>
      </c>
      <c r="K3974" s="3">
        <v>44824</v>
      </c>
      <c r="M3974" s="8" t="str">
        <f>IFERROR(IF(I3974="Booked",VLOOKUP(K3974,'FIN CAL LOOKUP'!$A:$J,7,1),IF(I3974="Complete",VLOOKUP(J3974,'FIN CAL LOOKUP'!$A:$J,7,1),VLOOKUP(D3974,'FIN CAL LOOKUP'!$A:$J,7,1))),"Not Applicable")</f>
        <v>OCT, FY23</v>
      </c>
      <c r="N3974" s="8" t="str">
        <f>IFERROR(IF(I3974="Booked",VLOOKUP(K3974,'FIN CAL LOOKUP'!$A:$J,10,1),IF(I3974="Complete",VLOOKUP(J3974,'FIN CAL LOOKUP'!$A:$J,10,1),VLOOKUP(D3974,'FIN CAL LOOKUP'!$A:$J,10,1))),"Not Applicable")</f>
        <v>Q2, FY23</v>
      </c>
    </row>
    <row r="3975" spans="1:14" x14ac:dyDescent="0.25">
      <c r="A3975" t="s">
        <v>12</v>
      </c>
      <c r="B3975" t="s">
        <v>51</v>
      </c>
      <c r="C3975" t="s">
        <v>52</v>
      </c>
      <c r="D3975" s="3">
        <v>43570</v>
      </c>
      <c r="E3975" t="s">
        <v>969</v>
      </c>
      <c r="F3975" t="s">
        <v>970</v>
      </c>
      <c r="G3975" t="s">
        <v>482</v>
      </c>
      <c r="H3975" t="s">
        <v>1366</v>
      </c>
      <c r="I3975" t="s">
        <v>5</v>
      </c>
      <c r="J3975" s="3"/>
      <c r="K3975" s="3">
        <v>45351</v>
      </c>
      <c r="M3975" s="8" t="str">
        <f>IFERROR(IF(I3975="Booked",VLOOKUP(K3975,'FIN CAL LOOKUP'!$A:$J,7,1),IF(I3975="Complete",VLOOKUP(J3975,'FIN CAL LOOKUP'!$A:$J,7,1),VLOOKUP(D3975,'FIN CAL LOOKUP'!$A:$J,7,1))),"Not Applicable")</f>
        <v>MAR, FY24</v>
      </c>
      <c r="N3975" s="8" t="str">
        <f>IFERROR(IF(I3975="Booked",VLOOKUP(K3975,'FIN CAL LOOKUP'!$A:$J,10,1),IF(I3975="Complete",VLOOKUP(J3975,'FIN CAL LOOKUP'!$A:$J,10,1),VLOOKUP(D3975,'FIN CAL LOOKUP'!$A:$J,10,1))),"Not Applicable")</f>
        <v>Q3, FY24</v>
      </c>
    </row>
    <row r="3976" spans="1:14" x14ac:dyDescent="0.25">
      <c r="A3976" t="s">
        <v>12</v>
      </c>
      <c r="B3976" t="s">
        <v>51</v>
      </c>
      <c r="C3976" t="s">
        <v>52</v>
      </c>
      <c r="D3976" s="3">
        <v>43570</v>
      </c>
      <c r="E3976" t="s">
        <v>969</v>
      </c>
      <c r="F3976" t="s">
        <v>970</v>
      </c>
      <c r="G3976" t="s">
        <v>482</v>
      </c>
      <c r="H3976" t="s">
        <v>1367</v>
      </c>
      <c r="I3976" t="s">
        <v>5</v>
      </c>
      <c r="J3976" s="3"/>
      <c r="K3976" s="3">
        <v>45351</v>
      </c>
      <c r="M3976" s="8" t="str">
        <f>IFERROR(IF(I3976="Booked",VLOOKUP(K3976,'FIN CAL LOOKUP'!$A:$J,7,1),IF(I3976="Complete",VLOOKUP(J3976,'FIN CAL LOOKUP'!$A:$J,7,1),VLOOKUP(D3976,'FIN CAL LOOKUP'!$A:$J,7,1))),"Not Applicable")</f>
        <v>MAR, FY24</v>
      </c>
      <c r="N3976" s="8" t="str">
        <f>IFERROR(IF(I3976="Booked",VLOOKUP(K3976,'FIN CAL LOOKUP'!$A:$J,10,1),IF(I3976="Complete",VLOOKUP(J3976,'FIN CAL LOOKUP'!$A:$J,10,1),VLOOKUP(D3976,'FIN CAL LOOKUP'!$A:$J,10,1))),"Not Applicable")</f>
        <v>Q3, FY24</v>
      </c>
    </row>
    <row r="3977" spans="1:14" x14ac:dyDescent="0.25">
      <c r="A3977" t="s">
        <v>12</v>
      </c>
      <c r="B3977" t="s">
        <v>51</v>
      </c>
      <c r="C3977" t="s">
        <v>52</v>
      </c>
      <c r="D3977" s="3">
        <v>43570</v>
      </c>
      <c r="E3977" t="s">
        <v>969</v>
      </c>
      <c r="F3977" t="s">
        <v>970</v>
      </c>
      <c r="G3977" t="s">
        <v>482</v>
      </c>
      <c r="H3977" t="s">
        <v>1368</v>
      </c>
      <c r="I3977" t="s">
        <v>5</v>
      </c>
      <c r="J3977" s="3"/>
      <c r="K3977" s="3">
        <v>45351</v>
      </c>
      <c r="M3977" s="8" t="str">
        <f>IFERROR(IF(I3977="Booked",VLOOKUP(K3977,'FIN CAL LOOKUP'!$A:$J,7,1),IF(I3977="Complete",VLOOKUP(J3977,'FIN CAL LOOKUP'!$A:$J,7,1),VLOOKUP(D3977,'FIN CAL LOOKUP'!$A:$J,7,1))),"Not Applicable")</f>
        <v>MAR, FY24</v>
      </c>
      <c r="N3977" s="8" t="str">
        <f>IFERROR(IF(I3977="Booked",VLOOKUP(K3977,'FIN CAL LOOKUP'!$A:$J,10,1),IF(I3977="Complete",VLOOKUP(J3977,'FIN CAL LOOKUP'!$A:$J,10,1),VLOOKUP(D3977,'FIN CAL LOOKUP'!$A:$J,10,1))),"Not Applicable")</f>
        <v>Q3, FY24</v>
      </c>
    </row>
    <row r="3978" spans="1:14" x14ac:dyDescent="0.25">
      <c r="A3978" t="s">
        <v>12</v>
      </c>
      <c r="B3978" t="s">
        <v>51</v>
      </c>
      <c r="C3978" t="s">
        <v>52</v>
      </c>
      <c r="D3978" s="3">
        <v>43570</v>
      </c>
      <c r="E3978" t="s">
        <v>969</v>
      </c>
      <c r="F3978" t="s">
        <v>970</v>
      </c>
      <c r="G3978" t="s">
        <v>482</v>
      </c>
      <c r="H3978" t="s">
        <v>1369</v>
      </c>
      <c r="I3978" t="s">
        <v>5</v>
      </c>
      <c r="J3978" s="3"/>
      <c r="K3978" s="3">
        <v>45351</v>
      </c>
      <c r="M3978" s="8" t="str">
        <f>IFERROR(IF(I3978="Booked",VLOOKUP(K3978,'FIN CAL LOOKUP'!$A:$J,7,1),IF(I3978="Complete",VLOOKUP(J3978,'FIN CAL LOOKUP'!$A:$J,7,1),VLOOKUP(D3978,'FIN CAL LOOKUP'!$A:$J,7,1))),"Not Applicable")</f>
        <v>MAR, FY24</v>
      </c>
      <c r="N3978" s="8" t="str">
        <f>IFERROR(IF(I3978="Booked",VLOOKUP(K3978,'FIN CAL LOOKUP'!$A:$J,10,1),IF(I3978="Complete",VLOOKUP(J3978,'FIN CAL LOOKUP'!$A:$J,10,1),VLOOKUP(D3978,'FIN CAL LOOKUP'!$A:$J,10,1))),"Not Applicable")</f>
        <v>Q3, FY24</v>
      </c>
    </row>
    <row r="3979" spans="1:14" x14ac:dyDescent="0.25">
      <c r="A3979" t="s">
        <v>12</v>
      </c>
      <c r="B3979" t="s">
        <v>51</v>
      </c>
      <c r="C3979" t="s">
        <v>52</v>
      </c>
      <c r="D3979" s="3">
        <v>43570</v>
      </c>
      <c r="E3979" t="s">
        <v>969</v>
      </c>
      <c r="F3979" t="s">
        <v>970</v>
      </c>
      <c r="G3979" t="s">
        <v>482</v>
      </c>
      <c r="H3979" t="s">
        <v>1370</v>
      </c>
      <c r="I3979" t="s">
        <v>5</v>
      </c>
      <c r="J3979" s="3"/>
      <c r="K3979" s="3">
        <v>45351</v>
      </c>
      <c r="M3979" s="8" t="str">
        <f>IFERROR(IF(I3979="Booked",VLOOKUP(K3979,'FIN CAL LOOKUP'!$A:$J,7,1),IF(I3979="Complete",VLOOKUP(J3979,'FIN CAL LOOKUP'!$A:$J,7,1),VLOOKUP(D3979,'FIN CAL LOOKUP'!$A:$J,7,1))),"Not Applicable")</f>
        <v>MAR, FY24</v>
      </c>
      <c r="N3979" s="8" t="str">
        <f>IFERROR(IF(I3979="Booked",VLOOKUP(K3979,'FIN CAL LOOKUP'!$A:$J,10,1),IF(I3979="Complete",VLOOKUP(J3979,'FIN CAL LOOKUP'!$A:$J,10,1),VLOOKUP(D3979,'FIN CAL LOOKUP'!$A:$J,10,1))),"Not Applicable")</f>
        <v>Q3, FY24</v>
      </c>
    </row>
    <row r="3980" spans="1:14" x14ac:dyDescent="0.25">
      <c r="A3980" t="s">
        <v>12</v>
      </c>
      <c r="B3980" t="s">
        <v>51</v>
      </c>
      <c r="C3980" t="s">
        <v>52</v>
      </c>
      <c r="D3980" s="3">
        <v>43570</v>
      </c>
      <c r="E3980" t="s">
        <v>969</v>
      </c>
      <c r="F3980" t="s">
        <v>970</v>
      </c>
      <c r="G3980" t="s">
        <v>482</v>
      </c>
      <c r="H3980" t="s">
        <v>8</v>
      </c>
      <c r="I3980" t="s">
        <v>17</v>
      </c>
      <c r="J3980" s="3">
        <v>44697</v>
      </c>
      <c r="K3980" s="3">
        <v>44635</v>
      </c>
      <c r="M3980" s="8" t="str">
        <f>IFERROR(IF(I3980="Booked",VLOOKUP(K3980,'FIN CAL LOOKUP'!$A:$J,7,1),IF(I3980="Complete",VLOOKUP(J3980,'FIN CAL LOOKUP'!$A:$J,7,1),VLOOKUP(D3980,'FIN CAL LOOKUP'!$A:$J,7,1))),"Not Applicable")</f>
        <v>MAY, FY22</v>
      </c>
      <c r="N3980" s="8" t="str">
        <f>IFERROR(IF(I3980="Booked",VLOOKUP(K3980,'FIN CAL LOOKUP'!$A:$J,10,1),IF(I3980="Complete",VLOOKUP(J3980,'FIN CAL LOOKUP'!$A:$J,10,1),VLOOKUP(D3980,'FIN CAL LOOKUP'!$A:$J,10,1))),"Not Applicable")</f>
        <v>Q4, FY22</v>
      </c>
    </row>
    <row r="3981" spans="1:14" x14ac:dyDescent="0.25">
      <c r="A3981" t="s">
        <v>12</v>
      </c>
      <c r="B3981" t="s">
        <v>51</v>
      </c>
      <c r="C3981" t="s">
        <v>52</v>
      </c>
      <c r="D3981" s="3">
        <v>43570</v>
      </c>
      <c r="E3981" t="s">
        <v>969</v>
      </c>
      <c r="F3981" t="s">
        <v>970</v>
      </c>
      <c r="G3981" t="s">
        <v>482</v>
      </c>
      <c r="H3981" t="s">
        <v>9</v>
      </c>
      <c r="I3981" t="s">
        <v>17</v>
      </c>
      <c r="J3981" s="3">
        <v>44840</v>
      </c>
      <c r="K3981" s="3">
        <v>44735</v>
      </c>
      <c r="M3981" s="8" t="str">
        <f>IFERROR(IF(I3981="Booked",VLOOKUP(K3981,'FIN CAL LOOKUP'!$A:$J,7,1),IF(I3981="Complete",VLOOKUP(J3981,'FIN CAL LOOKUP'!$A:$J,7,1),VLOOKUP(D3981,'FIN CAL LOOKUP'!$A:$J,7,1))),"Not Applicable")</f>
        <v>OCT, FY23</v>
      </c>
      <c r="N3981" s="8" t="str">
        <f>IFERROR(IF(I3981="Booked",VLOOKUP(K3981,'FIN CAL LOOKUP'!$A:$J,10,1),IF(I3981="Complete",VLOOKUP(J3981,'FIN CAL LOOKUP'!$A:$J,10,1),VLOOKUP(D3981,'FIN CAL LOOKUP'!$A:$J,10,1))),"Not Applicable")</f>
        <v>Q2, FY23</v>
      </c>
    </row>
    <row r="3982" spans="1:14" x14ac:dyDescent="0.25">
      <c r="A3982" t="s">
        <v>12</v>
      </c>
      <c r="B3982" t="s">
        <v>51</v>
      </c>
      <c r="C3982" t="s">
        <v>52</v>
      </c>
      <c r="D3982" s="3">
        <v>43570</v>
      </c>
      <c r="E3982" t="s">
        <v>969</v>
      </c>
      <c r="F3982" t="s">
        <v>970</v>
      </c>
      <c r="G3982" t="s">
        <v>482</v>
      </c>
      <c r="H3982" t="s">
        <v>10</v>
      </c>
      <c r="I3982" t="s">
        <v>17</v>
      </c>
      <c r="J3982" s="3">
        <v>44449</v>
      </c>
      <c r="K3982" s="3">
        <v>44417</v>
      </c>
      <c r="M3982" s="8" t="str">
        <f>IFERROR(IF(I3982="Booked",VLOOKUP(K3982,'FIN CAL LOOKUP'!$A:$J,7,1),IF(I3982="Complete",VLOOKUP(J3982,'FIN CAL LOOKUP'!$A:$J,7,1),VLOOKUP(D3982,'FIN CAL LOOKUP'!$A:$J,7,1))),"Not Applicable")</f>
        <v>SEP, FY22</v>
      </c>
      <c r="N3982" s="8" t="str">
        <f>IFERROR(IF(I3982="Booked",VLOOKUP(K3982,'FIN CAL LOOKUP'!$A:$J,10,1),IF(I3982="Complete",VLOOKUP(J3982,'FIN CAL LOOKUP'!$A:$J,10,1),VLOOKUP(D3982,'FIN CAL LOOKUP'!$A:$J,10,1))),"Not Applicable")</f>
        <v>Q1, FY22</v>
      </c>
    </row>
    <row r="3983" spans="1:14" x14ac:dyDescent="0.25">
      <c r="A3983" t="s">
        <v>12</v>
      </c>
      <c r="B3983" t="s">
        <v>51</v>
      </c>
      <c r="C3983" t="s">
        <v>52</v>
      </c>
      <c r="D3983" s="3">
        <v>43570</v>
      </c>
      <c r="E3983" t="s">
        <v>969</v>
      </c>
      <c r="F3983" t="s">
        <v>970</v>
      </c>
      <c r="G3983" t="s">
        <v>482</v>
      </c>
      <c r="H3983" t="s">
        <v>10</v>
      </c>
      <c r="I3983" t="s">
        <v>17</v>
      </c>
      <c r="J3983" s="3">
        <v>44781</v>
      </c>
      <c r="K3983" s="3">
        <v>44781</v>
      </c>
      <c r="M3983" s="8" t="str">
        <f>IFERROR(IF(I3983="Booked",VLOOKUP(K3983,'FIN CAL LOOKUP'!$A:$J,7,1),IF(I3983="Complete",VLOOKUP(J3983,'FIN CAL LOOKUP'!$A:$J,7,1),VLOOKUP(D3983,'FIN CAL LOOKUP'!$A:$J,7,1))),"Not Applicable")</f>
        <v>AUG, FY23</v>
      </c>
      <c r="N3983" s="8" t="str">
        <f>IFERROR(IF(I3983="Booked",VLOOKUP(K3983,'FIN CAL LOOKUP'!$A:$J,10,1),IF(I3983="Complete",VLOOKUP(J3983,'FIN CAL LOOKUP'!$A:$J,10,1),VLOOKUP(D3983,'FIN CAL LOOKUP'!$A:$J,10,1))),"Not Applicable")</f>
        <v>Q1, FY23</v>
      </c>
    </row>
    <row r="3984" spans="1:14" x14ac:dyDescent="0.25">
      <c r="A3984" t="s">
        <v>12</v>
      </c>
      <c r="B3984" t="s">
        <v>51</v>
      </c>
      <c r="C3984" t="s">
        <v>52</v>
      </c>
      <c r="D3984" s="3">
        <v>43570</v>
      </c>
      <c r="E3984" t="s">
        <v>969</v>
      </c>
      <c r="F3984" t="s">
        <v>970</v>
      </c>
      <c r="G3984" t="s">
        <v>482</v>
      </c>
      <c r="H3984" t="s">
        <v>11</v>
      </c>
      <c r="I3984" t="s">
        <v>17</v>
      </c>
      <c r="J3984" s="3">
        <v>44544</v>
      </c>
      <c r="K3984" s="3">
        <v>43635</v>
      </c>
      <c r="M3984" s="8" t="str">
        <f>IFERROR(IF(I3984="Booked",VLOOKUP(K3984,'FIN CAL LOOKUP'!$A:$J,7,1),IF(I3984="Complete",VLOOKUP(J3984,'FIN CAL LOOKUP'!$A:$J,7,1),VLOOKUP(D3984,'FIN CAL LOOKUP'!$A:$J,7,1))),"Not Applicable")</f>
        <v>DEC, FY22</v>
      </c>
      <c r="N3984" s="8" t="str">
        <f>IFERROR(IF(I3984="Booked",VLOOKUP(K3984,'FIN CAL LOOKUP'!$A:$J,10,1),IF(I3984="Complete",VLOOKUP(J3984,'FIN CAL LOOKUP'!$A:$J,10,1),VLOOKUP(D3984,'FIN CAL LOOKUP'!$A:$J,10,1))),"Not Applicable")</f>
        <v>Q2, FY22</v>
      </c>
    </row>
    <row r="3985" spans="1:14" x14ac:dyDescent="0.25">
      <c r="A3985" t="s">
        <v>24</v>
      </c>
      <c r="B3985" t="s">
        <v>1515</v>
      </c>
      <c r="C3985" t="s">
        <v>16</v>
      </c>
      <c r="D3985" s="3">
        <v>43542</v>
      </c>
      <c r="E3985" t="s">
        <v>971</v>
      </c>
      <c r="F3985" t="s">
        <v>972</v>
      </c>
      <c r="G3985" t="s">
        <v>973</v>
      </c>
      <c r="H3985" t="s">
        <v>4</v>
      </c>
      <c r="I3985" t="s">
        <v>17</v>
      </c>
      <c r="J3985" s="3">
        <v>44840</v>
      </c>
      <c r="K3985" s="3">
        <v>44824</v>
      </c>
      <c r="M3985" s="8" t="str">
        <f>IFERROR(IF(I3985="Booked",VLOOKUP(K3985,'FIN CAL LOOKUP'!$A:$J,7,1),IF(I3985="Complete",VLOOKUP(J3985,'FIN CAL LOOKUP'!$A:$J,7,1),VLOOKUP(D3985,'FIN CAL LOOKUP'!$A:$J,7,1))),"Not Applicable")</f>
        <v>OCT, FY23</v>
      </c>
      <c r="N3985" s="8" t="str">
        <f>IFERROR(IF(I3985="Booked",VLOOKUP(K3985,'FIN CAL LOOKUP'!$A:$J,10,1),IF(I3985="Complete",VLOOKUP(J3985,'FIN CAL LOOKUP'!$A:$J,10,1),VLOOKUP(D3985,'FIN CAL LOOKUP'!$A:$J,10,1))),"Not Applicable")</f>
        <v>Q2, FY23</v>
      </c>
    </row>
    <row r="3986" spans="1:14" x14ac:dyDescent="0.25">
      <c r="A3986" t="s">
        <v>24</v>
      </c>
      <c r="B3986" t="s">
        <v>1515</v>
      </c>
      <c r="C3986" t="s">
        <v>16</v>
      </c>
      <c r="D3986" s="3">
        <v>43542</v>
      </c>
      <c r="E3986" t="s">
        <v>971</v>
      </c>
      <c r="F3986" t="s">
        <v>972</v>
      </c>
      <c r="G3986" t="s">
        <v>973</v>
      </c>
      <c r="H3986" t="s">
        <v>7</v>
      </c>
      <c r="I3986" t="s">
        <v>17</v>
      </c>
      <c r="J3986" s="3">
        <v>44840</v>
      </c>
      <c r="K3986" s="3">
        <v>44824</v>
      </c>
      <c r="M3986" s="8" t="str">
        <f>IFERROR(IF(I3986="Booked",VLOOKUP(K3986,'FIN CAL LOOKUP'!$A:$J,7,1),IF(I3986="Complete",VLOOKUP(J3986,'FIN CAL LOOKUP'!$A:$J,7,1),VLOOKUP(D3986,'FIN CAL LOOKUP'!$A:$J,7,1))),"Not Applicable")</f>
        <v>OCT, FY23</v>
      </c>
      <c r="N3986" s="8" t="str">
        <f>IFERROR(IF(I3986="Booked",VLOOKUP(K3986,'FIN CAL LOOKUP'!$A:$J,10,1),IF(I3986="Complete",VLOOKUP(J3986,'FIN CAL LOOKUP'!$A:$J,10,1),VLOOKUP(D3986,'FIN CAL LOOKUP'!$A:$J,10,1))),"Not Applicable")</f>
        <v>Q2, FY23</v>
      </c>
    </row>
    <row r="3987" spans="1:14" x14ac:dyDescent="0.25">
      <c r="A3987" t="s">
        <v>24</v>
      </c>
      <c r="B3987" t="s">
        <v>1515</v>
      </c>
      <c r="C3987" t="s">
        <v>16</v>
      </c>
      <c r="D3987" s="3">
        <v>43542</v>
      </c>
      <c r="E3987" t="s">
        <v>971</v>
      </c>
      <c r="F3987" t="s">
        <v>972</v>
      </c>
      <c r="G3987" t="s">
        <v>973</v>
      </c>
      <c r="H3987" t="s">
        <v>1366</v>
      </c>
      <c r="I3987" t="s">
        <v>17</v>
      </c>
      <c r="J3987" s="3">
        <v>44936</v>
      </c>
      <c r="K3987" s="3">
        <v>44847</v>
      </c>
      <c r="M3987" s="8" t="str">
        <f>IFERROR(IF(I3987="Booked",VLOOKUP(K3987,'FIN CAL LOOKUP'!$A:$J,7,1),IF(I3987="Complete",VLOOKUP(J3987,'FIN CAL LOOKUP'!$A:$J,7,1),VLOOKUP(D3987,'FIN CAL LOOKUP'!$A:$J,7,1))),"Not Applicable")</f>
        <v>JAN, FY23</v>
      </c>
      <c r="N3987" s="8" t="str">
        <f>IFERROR(IF(I3987="Booked",VLOOKUP(K3987,'FIN CAL LOOKUP'!$A:$J,10,1),IF(I3987="Complete",VLOOKUP(J3987,'FIN CAL LOOKUP'!$A:$J,10,1),VLOOKUP(D3987,'FIN CAL LOOKUP'!$A:$J,10,1))),"Not Applicable")</f>
        <v>Q3, FY23</v>
      </c>
    </row>
    <row r="3988" spans="1:14" x14ac:dyDescent="0.25">
      <c r="A3988" t="s">
        <v>24</v>
      </c>
      <c r="B3988" t="s">
        <v>1515</v>
      </c>
      <c r="C3988" t="s">
        <v>16</v>
      </c>
      <c r="D3988" s="3">
        <v>43542</v>
      </c>
      <c r="E3988" t="s">
        <v>971</v>
      </c>
      <c r="F3988" t="s">
        <v>972</v>
      </c>
      <c r="G3988" t="s">
        <v>973</v>
      </c>
      <c r="H3988" t="s">
        <v>1366</v>
      </c>
      <c r="I3988" t="s">
        <v>17</v>
      </c>
      <c r="J3988" s="3">
        <v>45807</v>
      </c>
      <c r="K3988" s="3">
        <v>45351</v>
      </c>
      <c r="M3988" s="8" t="str">
        <f>IFERROR(IF(I3988="Booked",VLOOKUP(K3988,'FIN CAL LOOKUP'!$A:$J,7,1),IF(I3988="Complete",VLOOKUP(J3988,'FIN CAL LOOKUP'!$A:$J,7,1),VLOOKUP(D3988,'FIN CAL LOOKUP'!$A:$J,7,1))),"Not Applicable")</f>
        <v>MAY, FY25</v>
      </c>
      <c r="N3988" s="8" t="str">
        <f>IFERROR(IF(I3988="Booked",VLOOKUP(K3988,'FIN CAL LOOKUP'!$A:$J,10,1),IF(I3988="Complete",VLOOKUP(J3988,'FIN CAL LOOKUP'!$A:$J,10,1),VLOOKUP(D3988,'FIN CAL LOOKUP'!$A:$J,10,1))),"Not Applicable")</f>
        <v>Q4, FY25</v>
      </c>
    </row>
    <row r="3989" spans="1:14" x14ac:dyDescent="0.25">
      <c r="A3989" t="s">
        <v>24</v>
      </c>
      <c r="B3989" t="s">
        <v>1515</v>
      </c>
      <c r="C3989" t="s">
        <v>16</v>
      </c>
      <c r="D3989" s="3">
        <v>43542</v>
      </c>
      <c r="E3989" t="s">
        <v>971</v>
      </c>
      <c r="F3989" t="s">
        <v>972</v>
      </c>
      <c r="G3989" t="s">
        <v>973</v>
      </c>
      <c r="H3989" t="s">
        <v>1367</v>
      </c>
      <c r="I3989" t="s">
        <v>17</v>
      </c>
      <c r="J3989" s="3">
        <v>44847</v>
      </c>
      <c r="K3989" s="3">
        <v>44847</v>
      </c>
      <c r="M3989" s="8" t="str">
        <f>IFERROR(IF(I3989="Booked",VLOOKUP(K3989,'FIN CAL LOOKUP'!$A:$J,7,1),IF(I3989="Complete",VLOOKUP(J3989,'FIN CAL LOOKUP'!$A:$J,7,1),VLOOKUP(D3989,'FIN CAL LOOKUP'!$A:$J,7,1))),"Not Applicable")</f>
        <v>OCT, FY23</v>
      </c>
      <c r="N3989" s="8" t="str">
        <f>IFERROR(IF(I3989="Booked",VLOOKUP(K3989,'FIN CAL LOOKUP'!$A:$J,10,1),IF(I3989="Complete",VLOOKUP(J3989,'FIN CAL LOOKUP'!$A:$J,10,1),VLOOKUP(D3989,'FIN CAL LOOKUP'!$A:$J,10,1))),"Not Applicable")</f>
        <v>Q2, FY23</v>
      </c>
    </row>
    <row r="3990" spans="1:14" x14ac:dyDescent="0.25">
      <c r="A3990" t="s">
        <v>24</v>
      </c>
      <c r="B3990" t="s">
        <v>1515</v>
      </c>
      <c r="C3990" t="s">
        <v>16</v>
      </c>
      <c r="D3990" s="3">
        <v>43542</v>
      </c>
      <c r="E3990" t="s">
        <v>971</v>
      </c>
      <c r="F3990" t="s">
        <v>972</v>
      </c>
      <c r="G3990" t="s">
        <v>973</v>
      </c>
      <c r="H3990" t="s">
        <v>1367</v>
      </c>
      <c r="I3990" t="s">
        <v>17</v>
      </c>
      <c r="J3990" s="3">
        <v>45807</v>
      </c>
      <c r="K3990" s="3">
        <v>45351</v>
      </c>
      <c r="M3990" s="8" t="str">
        <f>IFERROR(IF(I3990="Booked",VLOOKUP(K3990,'FIN CAL LOOKUP'!$A:$J,7,1),IF(I3990="Complete",VLOOKUP(J3990,'FIN CAL LOOKUP'!$A:$J,7,1),VLOOKUP(D3990,'FIN CAL LOOKUP'!$A:$J,7,1))),"Not Applicable")</f>
        <v>MAY, FY25</v>
      </c>
      <c r="N3990" s="8" t="str">
        <f>IFERROR(IF(I3990="Booked",VLOOKUP(K3990,'FIN CAL LOOKUP'!$A:$J,10,1),IF(I3990="Complete",VLOOKUP(J3990,'FIN CAL LOOKUP'!$A:$J,10,1),VLOOKUP(D3990,'FIN CAL LOOKUP'!$A:$J,10,1))),"Not Applicable")</f>
        <v>Q4, FY25</v>
      </c>
    </row>
    <row r="3991" spans="1:14" x14ac:dyDescent="0.25">
      <c r="A3991" t="s">
        <v>24</v>
      </c>
      <c r="B3991" t="s">
        <v>1515</v>
      </c>
      <c r="C3991" t="s">
        <v>16</v>
      </c>
      <c r="D3991" s="3">
        <v>43542</v>
      </c>
      <c r="E3991" t="s">
        <v>971</v>
      </c>
      <c r="F3991" t="s">
        <v>972</v>
      </c>
      <c r="G3991" t="s">
        <v>973</v>
      </c>
      <c r="H3991" t="s">
        <v>1368</v>
      </c>
      <c r="I3991" t="s">
        <v>17</v>
      </c>
      <c r="J3991" s="3">
        <v>45807</v>
      </c>
      <c r="K3991" s="3">
        <v>45351</v>
      </c>
      <c r="M3991" s="8" t="str">
        <f>IFERROR(IF(I3991="Booked",VLOOKUP(K3991,'FIN CAL LOOKUP'!$A:$J,7,1),IF(I3991="Complete",VLOOKUP(J3991,'FIN CAL LOOKUP'!$A:$J,7,1),VLOOKUP(D3991,'FIN CAL LOOKUP'!$A:$J,7,1))),"Not Applicable")</f>
        <v>MAY, FY25</v>
      </c>
      <c r="N3991" s="8" t="str">
        <f>IFERROR(IF(I3991="Booked",VLOOKUP(K3991,'FIN CAL LOOKUP'!$A:$J,10,1),IF(I3991="Complete",VLOOKUP(J3991,'FIN CAL LOOKUP'!$A:$J,10,1),VLOOKUP(D3991,'FIN CAL LOOKUP'!$A:$J,10,1))),"Not Applicable")</f>
        <v>Q4, FY25</v>
      </c>
    </row>
    <row r="3992" spans="1:14" x14ac:dyDescent="0.25">
      <c r="A3992" t="s">
        <v>24</v>
      </c>
      <c r="B3992" t="s">
        <v>1515</v>
      </c>
      <c r="C3992" t="s">
        <v>16</v>
      </c>
      <c r="D3992" s="3">
        <v>43542</v>
      </c>
      <c r="E3992" t="s">
        <v>971</v>
      </c>
      <c r="F3992" t="s">
        <v>972</v>
      </c>
      <c r="G3992" t="s">
        <v>973</v>
      </c>
      <c r="H3992" t="s">
        <v>1369</v>
      </c>
      <c r="I3992" t="s">
        <v>17</v>
      </c>
      <c r="J3992" s="3">
        <v>44936</v>
      </c>
      <c r="K3992" s="3">
        <v>44847</v>
      </c>
      <c r="M3992" s="8" t="str">
        <f>IFERROR(IF(I3992="Booked",VLOOKUP(K3992,'FIN CAL LOOKUP'!$A:$J,7,1),IF(I3992="Complete",VLOOKUP(J3992,'FIN CAL LOOKUP'!$A:$J,7,1),VLOOKUP(D3992,'FIN CAL LOOKUP'!$A:$J,7,1))),"Not Applicable")</f>
        <v>JAN, FY23</v>
      </c>
      <c r="N3992" s="8" t="str">
        <f>IFERROR(IF(I3992="Booked",VLOOKUP(K3992,'FIN CAL LOOKUP'!$A:$J,10,1),IF(I3992="Complete",VLOOKUP(J3992,'FIN CAL LOOKUP'!$A:$J,10,1),VLOOKUP(D3992,'FIN CAL LOOKUP'!$A:$J,10,1))),"Not Applicable")</f>
        <v>Q3, FY23</v>
      </c>
    </row>
    <row r="3993" spans="1:14" x14ac:dyDescent="0.25">
      <c r="A3993" t="s">
        <v>24</v>
      </c>
      <c r="B3993" t="s">
        <v>1515</v>
      </c>
      <c r="C3993" t="s">
        <v>16</v>
      </c>
      <c r="D3993" s="3">
        <v>43542</v>
      </c>
      <c r="E3993" t="s">
        <v>971</v>
      </c>
      <c r="F3993" t="s">
        <v>972</v>
      </c>
      <c r="G3993" t="s">
        <v>973</v>
      </c>
      <c r="H3993" t="s">
        <v>1369</v>
      </c>
      <c r="I3993" t="s">
        <v>17</v>
      </c>
      <c r="J3993" s="3">
        <v>45807</v>
      </c>
      <c r="K3993" s="3">
        <v>45351</v>
      </c>
      <c r="M3993" s="8" t="str">
        <f>IFERROR(IF(I3993="Booked",VLOOKUP(K3993,'FIN CAL LOOKUP'!$A:$J,7,1),IF(I3993="Complete",VLOOKUP(J3993,'FIN CAL LOOKUP'!$A:$J,7,1),VLOOKUP(D3993,'FIN CAL LOOKUP'!$A:$J,7,1))),"Not Applicable")</f>
        <v>MAY, FY25</v>
      </c>
      <c r="N3993" s="8" t="str">
        <f>IFERROR(IF(I3993="Booked",VLOOKUP(K3993,'FIN CAL LOOKUP'!$A:$J,10,1),IF(I3993="Complete",VLOOKUP(J3993,'FIN CAL LOOKUP'!$A:$J,10,1),VLOOKUP(D3993,'FIN CAL LOOKUP'!$A:$J,10,1))),"Not Applicable")</f>
        <v>Q4, FY25</v>
      </c>
    </row>
    <row r="3994" spans="1:14" x14ac:dyDescent="0.25">
      <c r="A3994" t="s">
        <v>24</v>
      </c>
      <c r="B3994" t="s">
        <v>1515</v>
      </c>
      <c r="C3994" t="s">
        <v>16</v>
      </c>
      <c r="D3994" s="3">
        <v>43542</v>
      </c>
      <c r="E3994" t="s">
        <v>971</v>
      </c>
      <c r="F3994" t="s">
        <v>972</v>
      </c>
      <c r="G3994" t="s">
        <v>973</v>
      </c>
      <c r="H3994" t="s">
        <v>1370</v>
      </c>
      <c r="I3994" t="s">
        <v>17</v>
      </c>
      <c r="J3994" s="3">
        <v>45807</v>
      </c>
      <c r="K3994" s="3">
        <v>45351</v>
      </c>
      <c r="M3994" s="8" t="str">
        <f>IFERROR(IF(I3994="Booked",VLOOKUP(K3994,'FIN CAL LOOKUP'!$A:$J,7,1),IF(I3994="Complete",VLOOKUP(J3994,'FIN CAL LOOKUP'!$A:$J,7,1),VLOOKUP(D3994,'FIN CAL LOOKUP'!$A:$J,7,1))),"Not Applicable")</f>
        <v>MAY, FY25</v>
      </c>
      <c r="N3994" s="8" t="str">
        <f>IFERROR(IF(I3994="Booked",VLOOKUP(K3994,'FIN CAL LOOKUP'!$A:$J,10,1),IF(I3994="Complete",VLOOKUP(J3994,'FIN CAL LOOKUP'!$A:$J,10,1),VLOOKUP(D3994,'FIN CAL LOOKUP'!$A:$J,10,1))),"Not Applicable")</f>
        <v>Q4, FY25</v>
      </c>
    </row>
    <row r="3995" spans="1:14" x14ac:dyDescent="0.25">
      <c r="A3995" t="s">
        <v>24</v>
      </c>
      <c r="B3995" t="s">
        <v>1515</v>
      </c>
      <c r="C3995" t="s">
        <v>16</v>
      </c>
      <c r="D3995" s="3">
        <v>43542</v>
      </c>
      <c r="E3995" t="s">
        <v>971</v>
      </c>
      <c r="F3995" t="s">
        <v>972</v>
      </c>
      <c r="G3995" t="s">
        <v>973</v>
      </c>
      <c r="H3995" t="s">
        <v>8</v>
      </c>
      <c r="I3995" t="s">
        <v>17</v>
      </c>
      <c r="J3995" s="3">
        <v>44648</v>
      </c>
      <c r="K3995" s="3">
        <v>44635</v>
      </c>
      <c r="M3995" s="8" t="str">
        <f>IFERROR(IF(I3995="Booked",VLOOKUP(K3995,'FIN CAL LOOKUP'!$A:$J,7,1),IF(I3995="Complete",VLOOKUP(J3995,'FIN CAL LOOKUP'!$A:$J,7,1),VLOOKUP(D3995,'FIN CAL LOOKUP'!$A:$J,7,1))),"Not Applicable")</f>
        <v>APR, FY22</v>
      </c>
      <c r="N3995" s="8" t="str">
        <f>IFERROR(IF(I3995="Booked",VLOOKUP(K3995,'FIN CAL LOOKUP'!$A:$J,10,1),IF(I3995="Complete",VLOOKUP(J3995,'FIN CAL LOOKUP'!$A:$J,10,1),VLOOKUP(D3995,'FIN CAL LOOKUP'!$A:$J,10,1))),"Not Applicable")</f>
        <v>Q4, FY22</v>
      </c>
    </row>
    <row r="3996" spans="1:14" x14ac:dyDescent="0.25">
      <c r="A3996" t="s">
        <v>24</v>
      </c>
      <c r="B3996" t="s">
        <v>1515</v>
      </c>
      <c r="C3996" t="s">
        <v>16</v>
      </c>
      <c r="D3996" s="3">
        <v>43542</v>
      </c>
      <c r="E3996" t="s">
        <v>971</v>
      </c>
      <c r="F3996" t="s">
        <v>972</v>
      </c>
      <c r="G3996" t="s">
        <v>973</v>
      </c>
      <c r="H3996" t="s">
        <v>9</v>
      </c>
      <c r="I3996" t="s">
        <v>17</v>
      </c>
      <c r="J3996" s="3">
        <v>44847</v>
      </c>
      <c r="K3996" s="3">
        <v>44735</v>
      </c>
      <c r="M3996" s="8" t="str">
        <f>IFERROR(IF(I3996="Booked",VLOOKUP(K3996,'FIN CAL LOOKUP'!$A:$J,7,1),IF(I3996="Complete",VLOOKUP(J3996,'FIN CAL LOOKUP'!$A:$J,7,1),VLOOKUP(D3996,'FIN CAL LOOKUP'!$A:$J,7,1))),"Not Applicable")</f>
        <v>OCT, FY23</v>
      </c>
      <c r="N3996" s="8" t="str">
        <f>IFERROR(IF(I3996="Booked",VLOOKUP(K3996,'FIN CAL LOOKUP'!$A:$J,10,1),IF(I3996="Complete",VLOOKUP(J3996,'FIN CAL LOOKUP'!$A:$J,10,1),VLOOKUP(D3996,'FIN CAL LOOKUP'!$A:$J,10,1))),"Not Applicable")</f>
        <v>Q2, FY23</v>
      </c>
    </row>
    <row r="3997" spans="1:14" x14ac:dyDescent="0.25">
      <c r="A3997" t="s">
        <v>24</v>
      </c>
      <c r="B3997" t="s">
        <v>1515</v>
      </c>
      <c r="C3997" t="s">
        <v>16</v>
      </c>
      <c r="D3997" s="3">
        <v>43542</v>
      </c>
      <c r="E3997" t="s">
        <v>971</v>
      </c>
      <c r="F3997" t="s">
        <v>972</v>
      </c>
      <c r="G3997" t="s">
        <v>973</v>
      </c>
      <c r="H3997" t="s">
        <v>10</v>
      </c>
      <c r="I3997" t="s">
        <v>17</v>
      </c>
      <c r="J3997" s="3">
        <v>44525</v>
      </c>
      <c r="K3997" s="3">
        <v>44505</v>
      </c>
      <c r="M3997" s="8" t="str">
        <f>IFERROR(IF(I3997="Booked",VLOOKUP(K3997,'FIN CAL LOOKUP'!$A:$J,7,1),IF(I3997="Complete",VLOOKUP(J3997,'FIN CAL LOOKUP'!$A:$J,7,1),VLOOKUP(D3997,'FIN CAL LOOKUP'!$A:$J,7,1))),"Not Applicable")</f>
        <v>NOV, FY22</v>
      </c>
      <c r="N3997" s="8" t="str">
        <f>IFERROR(IF(I3997="Booked",VLOOKUP(K3997,'FIN CAL LOOKUP'!$A:$J,10,1),IF(I3997="Complete",VLOOKUP(J3997,'FIN CAL LOOKUP'!$A:$J,10,1),VLOOKUP(D3997,'FIN CAL LOOKUP'!$A:$J,10,1))),"Not Applicable")</f>
        <v>Q2, FY22</v>
      </c>
    </row>
    <row r="3998" spans="1:14" x14ac:dyDescent="0.25">
      <c r="A3998" t="s">
        <v>24</v>
      </c>
      <c r="B3998" t="s">
        <v>1515</v>
      </c>
      <c r="C3998" t="s">
        <v>16</v>
      </c>
      <c r="D3998" s="3">
        <v>43542</v>
      </c>
      <c r="E3998" t="s">
        <v>971</v>
      </c>
      <c r="F3998" t="s">
        <v>972</v>
      </c>
      <c r="G3998" t="s">
        <v>973</v>
      </c>
      <c r="H3998" t="s">
        <v>10</v>
      </c>
      <c r="I3998" t="s">
        <v>17</v>
      </c>
      <c r="J3998" s="3">
        <v>44824</v>
      </c>
      <c r="K3998" s="3">
        <v>44824</v>
      </c>
      <c r="M3998" s="8" t="str">
        <f>IFERROR(IF(I3998="Booked",VLOOKUP(K3998,'FIN CAL LOOKUP'!$A:$J,7,1),IF(I3998="Complete",VLOOKUP(J3998,'FIN CAL LOOKUP'!$A:$J,7,1),VLOOKUP(D3998,'FIN CAL LOOKUP'!$A:$J,7,1))),"Not Applicable")</f>
        <v>SEP, FY23</v>
      </c>
      <c r="N3998" s="8" t="str">
        <f>IFERROR(IF(I3998="Booked",VLOOKUP(K3998,'FIN CAL LOOKUP'!$A:$J,10,1),IF(I3998="Complete",VLOOKUP(J3998,'FIN CAL LOOKUP'!$A:$J,10,1),VLOOKUP(D3998,'FIN CAL LOOKUP'!$A:$J,10,1))),"Not Applicable")</f>
        <v>Q1, FY23</v>
      </c>
    </row>
    <row r="3999" spans="1:14" x14ac:dyDescent="0.25">
      <c r="A3999" t="s">
        <v>24</v>
      </c>
      <c r="B3999" t="s">
        <v>1515</v>
      </c>
      <c r="C3999" t="s">
        <v>16</v>
      </c>
      <c r="D3999" s="3">
        <v>43542</v>
      </c>
      <c r="E3999" t="s">
        <v>971</v>
      </c>
      <c r="F3999" t="s">
        <v>972</v>
      </c>
      <c r="G3999" t="s">
        <v>973</v>
      </c>
      <c r="H3999" t="s">
        <v>11</v>
      </c>
      <c r="I3999" t="s">
        <v>17</v>
      </c>
      <c r="J3999" s="3">
        <v>44091</v>
      </c>
      <c r="K3999" s="3">
        <v>43852</v>
      </c>
      <c r="M3999" s="8" t="str">
        <f>IFERROR(IF(I3999="Booked",VLOOKUP(K3999,'FIN CAL LOOKUP'!$A:$J,7,1),IF(I3999="Complete",VLOOKUP(J3999,'FIN CAL LOOKUP'!$A:$J,7,1),VLOOKUP(D3999,'FIN CAL LOOKUP'!$A:$J,7,1))),"Not Applicable")</f>
        <v>SEP, FY21</v>
      </c>
      <c r="N3999" s="8" t="str">
        <f>IFERROR(IF(I3999="Booked",VLOOKUP(K3999,'FIN CAL LOOKUP'!$A:$J,10,1),IF(I3999="Complete",VLOOKUP(J3999,'FIN CAL LOOKUP'!$A:$J,10,1),VLOOKUP(D3999,'FIN CAL LOOKUP'!$A:$J,10,1))),"Not Applicable")</f>
        <v>Q1, FY21</v>
      </c>
    </row>
    <row r="4000" spans="1:14" x14ac:dyDescent="0.25">
      <c r="A4000" t="s">
        <v>41</v>
      </c>
      <c r="B4000" t="s">
        <v>42</v>
      </c>
      <c r="C4000" t="s">
        <v>124</v>
      </c>
      <c r="D4000" s="3">
        <v>43514</v>
      </c>
      <c r="E4000" t="s">
        <v>974</v>
      </c>
      <c r="F4000" t="s">
        <v>670</v>
      </c>
      <c r="G4000" t="s">
        <v>1594</v>
      </c>
      <c r="H4000" t="s">
        <v>4</v>
      </c>
      <c r="I4000" t="s">
        <v>17</v>
      </c>
      <c r="J4000" s="3">
        <v>44851</v>
      </c>
      <c r="K4000" s="3">
        <v>44840</v>
      </c>
      <c r="M4000" s="8" t="str">
        <f>IFERROR(IF(I4000="Booked",VLOOKUP(K4000,'FIN CAL LOOKUP'!$A:$J,7,1),IF(I4000="Complete",VLOOKUP(J4000,'FIN CAL LOOKUP'!$A:$J,7,1),VLOOKUP(D4000,'FIN CAL LOOKUP'!$A:$J,7,1))),"Not Applicable")</f>
        <v>OCT, FY23</v>
      </c>
      <c r="N4000" s="8" t="str">
        <f>IFERROR(IF(I4000="Booked",VLOOKUP(K4000,'FIN CAL LOOKUP'!$A:$J,10,1),IF(I4000="Complete",VLOOKUP(J4000,'FIN CAL LOOKUP'!$A:$J,10,1),VLOOKUP(D4000,'FIN CAL LOOKUP'!$A:$J,10,1))),"Not Applicable")</f>
        <v>Q2, FY23</v>
      </c>
    </row>
    <row r="4001" spans="1:14" x14ac:dyDescent="0.25">
      <c r="A4001" t="s">
        <v>41</v>
      </c>
      <c r="B4001" t="s">
        <v>42</v>
      </c>
      <c r="C4001" t="s">
        <v>124</v>
      </c>
      <c r="D4001" s="3">
        <v>43514</v>
      </c>
      <c r="E4001" t="s">
        <v>974</v>
      </c>
      <c r="F4001" t="s">
        <v>670</v>
      </c>
      <c r="G4001" t="s">
        <v>1594</v>
      </c>
      <c r="H4001" t="s">
        <v>7</v>
      </c>
      <c r="I4001" t="s">
        <v>17</v>
      </c>
      <c r="J4001" s="3">
        <v>45090</v>
      </c>
      <c r="K4001" s="3">
        <v>44840</v>
      </c>
      <c r="M4001" s="8" t="str">
        <f>IFERROR(IF(I4001="Booked",VLOOKUP(K4001,'FIN CAL LOOKUP'!$A:$J,7,1),IF(I4001="Complete",VLOOKUP(J4001,'FIN CAL LOOKUP'!$A:$J,7,1),VLOOKUP(D4001,'FIN CAL LOOKUP'!$A:$J,7,1))),"Not Applicable")</f>
        <v>JUN, FY23</v>
      </c>
      <c r="N4001" s="8" t="str">
        <f>IFERROR(IF(I4001="Booked",VLOOKUP(K4001,'FIN CAL LOOKUP'!$A:$J,10,1),IF(I4001="Complete",VLOOKUP(J4001,'FIN CAL LOOKUP'!$A:$J,10,1),VLOOKUP(D4001,'FIN CAL LOOKUP'!$A:$J,10,1))),"Not Applicable")</f>
        <v>Q4, FY23</v>
      </c>
    </row>
    <row r="4002" spans="1:14" x14ac:dyDescent="0.25">
      <c r="A4002" t="s">
        <v>1</v>
      </c>
      <c r="B4002" t="s">
        <v>79</v>
      </c>
      <c r="C4002" t="s">
        <v>14</v>
      </c>
      <c r="D4002" s="3">
        <v>43494</v>
      </c>
      <c r="E4002" t="s">
        <v>669</v>
      </c>
      <c r="F4002" t="s">
        <v>975</v>
      </c>
      <c r="G4002" t="s">
        <v>976</v>
      </c>
      <c r="H4002" t="s">
        <v>4</v>
      </c>
      <c r="I4002" t="s">
        <v>17</v>
      </c>
      <c r="J4002" s="3">
        <v>44830</v>
      </c>
      <c r="K4002" s="3">
        <v>44824</v>
      </c>
      <c r="L4002" t="s">
        <v>977</v>
      </c>
      <c r="M4002" s="8" t="str">
        <f>IFERROR(IF(I4002="Booked",VLOOKUP(K4002,'FIN CAL LOOKUP'!$A:$J,7,1),IF(I4002="Complete",VLOOKUP(J4002,'FIN CAL LOOKUP'!$A:$J,7,1),VLOOKUP(D4002,'FIN CAL LOOKUP'!$A:$J,7,1))),"Not Applicable")</f>
        <v>OCT, FY23</v>
      </c>
      <c r="N4002" s="8" t="str">
        <f>IFERROR(IF(I4002="Booked",VLOOKUP(K4002,'FIN CAL LOOKUP'!$A:$J,10,1),IF(I4002="Complete",VLOOKUP(J4002,'FIN CAL LOOKUP'!$A:$J,10,1),VLOOKUP(D4002,'FIN CAL LOOKUP'!$A:$J,10,1))),"Not Applicable")</f>
        <v>Q2, FY23</v>
      </c>
    </row>
    <row r="4003" spans="1:14" x14ac:dyDescent="0.25">
      <c r="A4003" t="s">
        <v>1</v>
      </c>
      <c r="B4003" t="s">
        <v>79</v>
      </c>
      <c r="C4003" t="s">
        <v>14</v>
      </c>
      <c r="D4003" s="3">
        <v>43494</v>
      </c>
      <c r="E4003" t="s">
        <v>669</v>
      </c>
      <c r="F4003" t="s">
        <v>975</v>
      </c>
      <c r="G4003" t="s">
        <v>976</v>
      </c>
      <c r="H4003" t="s">
        <v>7</v>
      </c>
      <c r="I4003" t="s">
        <v>17</v>
      </c>
      <c r="J4003" s="3">
        <v>44830</v>
      </c>
      <c r="K4003" s="3">
        <v>44824</v>
      </c>
      <c r="M4003" s="8" t="str">
        <f>IFERROR(IF(I4003="Booked",VLOOKUP(K4003,'FIN CAL LOOKUP'!$A:$J,7,1),IF(I4003="Complete",VLOOKUP(J4003,'FIN CAL LOOKUP'!$A:$J,7,1),VLOOKUP(D4003,'FIN CAL LOOKUP'!$A:$J,7,1))),"Not Applicable")</f>
        <v>OCT, FY23</v>
      </c>
      <c r="N4003" s="8" t="str">
        <f>IFERROR(IF(I4003="Booked",VLOOKUP(K4003,'FIN CAL LOOKUP'!$A:$J,10,1),IF(I4003="Complete",VLOOKUP(J4003,'FIN CAL LOOKUP'!$A:$J,10,1),VLOOKUP(D4003,'FIN CAL LOOKUP'!$A:$J,10,1))),"Not Applicable")</f>
        <v>Q2, FY23</v>
      </c>
    </row>
    <row r="4004" spans="1:14" x14ac:dyDescent="0.25">
      <c r="A4004" t="s">
        <v>1</v>
      </c>
      <c r="B4004" t="s">
        <v>79</v>
      </c>
      <c r="C4004" t="s">
        <v>14</v>
      </c>
      <c r="D4004" s="3">
        <v>43494</v>
      </c>
      <c r="E4004" t="s">
        <v>669</v>
      </c>
      <c r="F4004" t="s">
        <v>975</v>
      </c>
      <c r="G4004" t="s">
        <v>976</v>
      </c>
      <c r="H4004" t="s">
        <v>1366</v>
      </c>
      <c r="I4004" t="s">
        <v>17</v>
      </c>
      <c r="J4004" s="3">
        <v>45450</v>
      </c>
      <c r="K4004" s="3">
        <v>45351</v>
      </c>
      <c r="L4004" t="s">
        <v>1595</v>
      </c>
      <c r="M4004" s="8" t="str">
        <f>IFERROR(IF(I4004="Booked",VLOOKUP(K4004,'FIN CAL LOOKUP'!$A:$J,7,1),IF(I4004="Complete",VLOOKUP(J4004,'FIN CAL LOOKUP'!$A:$J,7,1),VLOOKUP(D4004,'FIN CAL LOOKUP'!$A:$J,7,1))),"Not Applicable")</f>
        <v>JUN, FY24</v>
      </c>
      <c r="N4004" s="8" t="str">
        <f>IFERROR(IF(I4004="Booked",VLOOKUP(K4004,'FIN CAL LOOKUP'!$A:$J,10,1),IF(I4004="Complete",VLOOKUP(J4004,'FIN CAL LOOKUP'!$A:$J,10,1),VLOOKUP(D4004,'FIN CAL LOOKUP'!$A:$J,10,1))),"Not Applicable")</f>
        <v>Q4, FY24</v>
      </c>
    </row>
    <row r="4005" spans="1:14" x14ac:dyDescent="0.25">
      <c r="A4005" t="s">
        <v>1</v>
      </c>
      <c r="B4005" t="s">
        <v>79</v>
      </c>
      <c r="C4005" t="s">
        <v>14</v>
      </c>
      <c r="D4005" s="3">
        <v>43494</v>
      </c>
      <c r="E4005" t="s">
        <v>669</v>
      </c>
      <c r="F4005" t="s">
        <v>975</v>
      </c>
      <c r="G4005" t="s">
        <v>976</v>
      </c>
      <c r="H4005" t="s">
        <v>1366</v>
      </c>
      <c r="I4005" t="s">
        <v>17</v>
      </c>
      <c r="J4005" s="3">
        <v>45797</v>
      </c>
      <c r="K4005" s="3">
        <v>45771</v>
      </c>
      <c r="M4005" s="8" t="str">
        <f>IFERROR(IF(I4005="Booked",VLOOKUP(K4005,'FIN CAL LOOKUP'!$A:$J,7,1),IF(I4005="Complete",VLOOKUP(J4005,'FIN CAL LOOKUP'!$A:$J,7,1),VLOOKUP(D4005,'FIN CAL LOOKUP'!$A:$J,7,1))),"Not Applicable")</f>
        <v>MAY, FY25</v>
      </c>
      <c r="N4005" s="8" t="str">
        <f>IFERROR(IF(I4005="Booked",VLOOKUP(K4005,'FIN CAL LOOKUP'!$A:$J,10,1),IF(I4005="Complete",VLOOKUP(J4005,'FIN CAL LOOKUP'!$A:$J,10,1),VLOOKUP(D4005,'FIN CAL LOOKUP'!$A:$J,10,1))),"Not Applicable")</f>
        <v>Q4, FY25</v>
      </c>
    </row>
    <row r="4006" spans="1:14" x14ac:dyDescent="0.25">
      <c r="A4006" t="s">
        <v>1</v>
      </c>
      <c r="B4006" t="s">
        <v>79</v>
      </c>
      <c r="C4006" t="s">
        <v>14</v>
      </c>
      <c r="D4006" s="3">
        <v>43494</v>
      </c>
      <c r="E4006" t="s">
        <v>669</v>
      </c>
      <c r="F4006" t="s">
        <v>975</v>
      </c>
      <c r="G4006" t="s">
        <v>976</v>
      </c>
      <c r="H4006" t="s">
        <v>1367</v>
      </c>
      <c r="I4006" t="s">
        <v>17</v>
      </c>
      <c r="J4006" s="3">
        <v>45352</v>
      </c>
      <c r="K4006" s="3">
        <v>45351</v>
      </c>
      <c r="M4006" s="8" t="str">
        <f>IFERROR(IF(I4006="Booked",VLOOKUP(K4006,'FIN CAL LOOKUP'!$A:$J,7,1),IF(I4006="Complete",VLOOKUP(J4006,'FIN CAL LOOKUP'!$A:$J,7,1),VLOOKUP(D4006,'FIN CAL LOOKUP'!$A:$J,7,1))),"Not Applicable")</f>
        <v>MAR, FY24</v>
      </c>
      <c r="N4006" s="8" t="str">
        <f>IFERROR(IF(I4006="Booked",VLOOKUP(K4006,'FIN CAL LOOKUP'!$A:$J,10,1),IF(I4006="Complete",VLOOKUP(J4006,'FIN CAL LOOKUP'!$A:$J,10,1),VLOOKUP(D4006,'FIN CAL LOOKUP'!$A:$J,10,1))),"Not Applicable")</f>
        <v>Q3, FY24</v>
      </c>
    </row>
    <row r="4007" spans="1:14" x14ac:dyDescent="0.25">
      <c r="A4007" t="s">
        <v>1</v>
      </c>
      <c r="B4007" t="s">
        <v>79</v>
      </c>
      <c r="C4007" t="s">
        <v>14</v>
      </c>
      <c r="D4007" s="3">
        <v>43494</v>
      </c>
      <c r="E4007" t="s">
        <v>669</v>
      </c>
      <c r="F4007" t="s">
        <v>975</v>
      </c>
      <c r="G4007" t="s">
        <v>976</v>
      </c>
      <c r="H4007" t="s">
        <v>1368</v>
      </c>
      <c r="I4007" t="s">
        <v>17</v>
      </c>
      <c r="J4007" s="3">
        <v>45450</v>
      </c>
      <c r="K4007" s="3">
        <v>45351</v>
      </c>
      <c r="L4007" t="s">
        <v>978</v>
      </c>
      <c r="M4007" s="8" t="str">
        <f>IFERROR(IF(I4007="Booked",VLOOKUP(K4007,'FIN CAL LOOKUP'!$A:$J,7,1),IF(I4007="Complete",VLOOKUP(J4007,'FIN CAL LOOKUP'!$A:$J,7,1),VLOOKUP(D4007,'FIN CAL LOOKUP'!$A:$J,7,1))),"Not Applicable")</f>
        <v>JUN, FY24</v>
      </c>
      <c r="N4007" s="8" t="str">
        <f>IFERROR(IF(I4007="Booked",VLOOKUP(K4007,'FIN CAL LOOKUP'!$A:$J,10,1),IF(I4007="Complete",VLOOKUP(J4007,'FIN CAL LOOKUP'!$A:$J,10,1),VLOOKUP(D4007,'FIN CAL LOOKUP'!$A:$J,10,1))),"Not Applicable")</f>
        <v>Q4, FY24</v>
      </c>
    </row>
    <row r="4008" spans="1:14" x14ac:dyDescent="0.25">
      <c r="A4008" t="s">
        <v>1</v>
      </c>
      <c r="B4008" t="s">
        <v>79</v>
      </c>
      <c r="C4008" t="s">
        <v>14</v>
      </c>
      <c r="D4008" s="3">
        <v>43494</v>
      </c>
      <c r="E4008" t="s">
        <v>669</v>
      </c>
      <c r="F4008" t="s">
        <v>975</v>
      </c>
      <c r="G4008" t="s">
        <v>976</v>
      </c>
      <c r="H4008" t="s">
        <v>1368</v>
      </c>
      <c r="I4008" t="s">
        <v>17</v>
      </c>
      <c r="J4008" s="3">
        <v>45797</v>
      </c>
      <c r="K4008" s="3">
        <v>45771</v>
      </c>
      <c r="M4008" s="8" t="str">
        <f>IFERROR(IF(I4008="Booked",VLOOKUP(K4008,'FIN CAL LOOKUP'!$A:$J,7,1),IF(I4008="Complete",VLOOKUP(J4008,'FIN CAL LOOKUP'!$A:$J,7,1),VLOOKUP(D4008,'FIN CAL LOOKUP'!$A:$J,7,1))),"Not Applicable")</f>
        <v>MAY, FY25</v>
      </c>
      <c r="N4008" s="8" t="str">
        <f>IFERROR(IF(I4008="Booked",VLOOKUP(K4008,'FIN CAL LOOKUP'!$A:$J,10,1),IF(I4008="Complete",VLOOKUP(J4008,'FIN CAL LOOKUP'!$A:$J,10,1),VLOOKUP(D4008,'FIN CAL LOOKUP'!$A:$J,10,1))),"Not Applicable")</f>
        <v>Q4, FY25</v>
      </c>
    </row>
    <row r="4009" spans="1:14" x14ac:dyDescent="0.25">
      <c r="A4009" t="s">
        <v>1</v>
      </c>
      <c r="B4009" t="s">
        <v>79</v>
      </c>
      <c r="C4009" t="s">
        <v>14</v>
      </c>
      <c r="D4009" s="3">
        <v>43494</v>
      </c>
      <c r="E4009" t="s">
        <v>669</v>
      </c>
      <c r="F4009" t="s">
        <v>975</v>
      </c>
      <c r="G4009" t="s">
        <v>976</v>
      </c>
      <c r="H4009" t="s">
        <v>1369</v>
      </c>
      <c r="I4009" t="s">
        <v>17</v>
      </c>
      <c r="J4009" s="3">
        <v>45450</v>
      </c>
      <c r="K4009" s="3">
        <v>45351</v>
      </c>
      <c r="L4009" t="s">
        <v>978</v>
      </c>
      <c r="M4009" s="8" t="str">
        <f>IFERROR(IF(I4009="Booked",VLOOKUP(K4009,'FIN CAL LOOKUP'!$A:$J,7,1),IF(I4009="Complete",VLOOKUP(J4009,'FIN CAL LOOKUP'!$A:$J,7,1),VLOOKUP(D4009,'FIN CAL LOOKUP'!$A:$J,7,1))),"Not Applicable")</f>
        <v>JUN, FY24</v>
      </c>
      <c r="N4009" s="8" t="str">
        <f>IFERROR(IF(I4009="Booked",VLOOKUP(K4009,'FIN CAL LOOKUP'!$A:$J,10,1),IF(I4009="Complete",VLOOKUP(J4009,'FIN CAL LOOKUP'!$A:$J,10,1),VLOOKUP(D4009,'FIN CAL LOOKUP'!$A:$J,10,1))),"Not Applicable")</f>
        <v>Q4, FY24</v>
      </c>
    </row>
    <row r="4010" spans="1:14" x14ac:dyDescent="0.25">
      <c r="A4010" t="s">
        <v>1</v>
      </c>
      <c r="B4010" t="s">
        <v>79</v>
      </c>
      <c r="C4010" t="s">
        <v>14</v>
      </c>
      <c r="D4010" s="3">
        <v>43494</v>
      </c>
      <c r="E4010" t="s">
        <v>669</v>
      </c>
      <c r="F4010" t="s">
        <v>975</v>
      </c>
      <c r="G4010" t="s">
        <v>976</v>
      </c>
      <c r="H4010" t="s">
        <v>1369</v>
      </c>
      <c r="I4010" t="s">
        <v>17</v>
      </c>
      <c r="J4010" s="3">
        <v>45797</v>
      </c>
      <c r="K4010" s="3">
        <v>45771</v>
      </c>
      <c r="M4010" s="8" t="str">
        <f>IFERROR(IF(I4010="Booked",VLOOKUP(K4010,'FIN CAL LOOKUP'!$A:$J,7,1),IF(I4010="Complete",VLOOKUP(J4010,'FIN CAL LOOKUP'!$A:$J,7,1),VLOOKUP(D4010,'FIN CAL LOOKUP'!$A:$J,7,1))),"Not Applicable")</f>
        <v>MAY, FY25</v>
      </c>
      <c r="N4010" s="8" t="str">
        <f>IFERROR(IF(I4010="Booked",VLOOKUP(K4010,'FIN CAL LOOKUP'!$A:$J,10,1),IF(I4010="Complete",VLOOKUP(J4010,'FIN CAL LOOKUP'!$A:$J,10,1),VLOOKUP(D4010,'FIN CAL LOOKUP'!$A:$J,10,1))),"Not Applicable")</f>
        <v>Q4, FY25</v>
      </c>
    </row>
    <row r="4011" spans="1:14" x14ac:dyDescent="0.25">
      <c r="A4011" t="s">
        <v>1</v>
      </c>
      <c r="B4011" t="s">
        <v>79</v>
      </c>
      <c r="C4011" t="s">
        <v>14</v>
      </c>
      <c r="D4011" s="3">
        <v>43494</v>
      </c>
      <c r="E4011" t="s">
        <v>669</v>
      </c>
      <c r="F4011" t="s">
        <v>975</v>
      </c>
      <c r="G4011" t="s">
        <v>976</v>
      </c>
      <c r="H4011" t="s">
        <v>1370</v>
      </c>
      <c r="I4011" t="s">
        <v>17</v>
      </c>
      <c r="J4011" s="3">
        <v>45352</v>
      </c>
      <c r="K4011" s="3">
        <v>45351</v>
      </c>
      <c r="M4011" s="8" t="str">
        <f>IFERROR(IF(I4011="Booked",VLOOKUP(K4011,'FIN CAL LOOKUP'!$A:$J,7,1),IF(I4011="Complete",VLOOKUP(J4011,'FIN CAL LOOKUP'!$A:$J,7,1),VLOOKUP(D4011,'FIN CAL LOOKUP'!$A:$J,7,1))),"Not Applicable")</f>
        <v>MAR, FY24</v>
      </c>
      <c r="N4011" s="8" t="str">
        <f>IFERROR(IF(I4011="Booked",VLOOKUP(K4011,'FIN CAL LOOKUP'!$A:$J,10,1),IF(I4011="Complete",VLOOKUP(J4011,'FIN CAL LOOKUP'!$A:$J,10,1),VLOOKUP(D4011,'FIN CAL LOOKUP'!$A:$J,10,1))),"Not Applicable")</f>
        <v>Q3, FY24</v>
      </c>
    </row>
    <row r="4012" spans="1:14" x14ac:dyDescent="0.25">
      <c r="A4012" t="s">
        <v>1</v>
      </c>
      <c r="B4012" t="s">
        <v>79</v>
      </c>
      <c r="C4012" t="s">
        <v>14</v>
      </c>
      <c r="D4012" s="3">
        <v>43494</v>
      </c>
      <c r="E4012" t="s">
        <v>669</v>
      </c>
      <c r="F4012" t="s">
        <v>975</v>
      </c>
      <c r="G4012" t="s">
        <v>976</v>
      </c>
      <c r="H4012" t="s">
        <v>8</v>
      </c>
      <c r="I4012" t="s">
        <v>17</v>
      </c>
      <c r="J4012" s="3">
        <v>44643</v>
      </c>
      <c r="K4012" s="3">
        <v>44635</v>
      </c>
      <c r="M4012" s="8" t="str">
        <f>IFERROR(IF(I4012="Booked",VLOOKUP(K4012,'FIN CAL LOOKUP'!$A:$J,7,1),IF(I4012="Complete",VLOOKUP(J4012,'FIN CAL LOOKUP'!$A:$J,7,1),VLOOKUP(D4012,'FIN CAL LOOKUP'!$A:$J,7,1))),"Not Applicable")</f>
        <v>MAR, FY22</v>
      </c>
      <c r="N4012" s="8" t="str">
        <f>IFERROR(IF(I4012="Booked",VLOOKUP(K4012,'FIN CAL LOOKUP'!$A:$J,10,1),IF(I4012="Complete",VLOOKUP(J4012,'FIN CAL LOOKUP'!$A:$J,10,1),VLOOKUP(D4012,'FIN CAL LOOKUP'!$A:$J,10,1))),"Not Applicable")</f>
        <v>Q3, FY22</v>
      </c>
    </row>
    <row r="4013" spans="1:14" x14ac:dyDescent="0.25">
      <c r="A4013" t="s">
        <v>1</v>
      </c>
      <c r="B4013" t="s">
        <v>79</v>
      </c>
      <c r="C4013" t="s">
        <v>14</v>
      </c>
      <c r="D4013" s="3">
        <v>43494</v>
      </c>
      <c r="E4013" t="s">
        <v>669</v>
      </c>
      <c r="F4013" t="s">
        <v>975</v>
      </c>
      <c r="G4013" t="s">
        <v>976</v>
      </c>
      <c r="H4013" t="s">
        <v>9</v>
      </c>
      <c r="I4013" t="s">
        <v>17</v>
      </c>
      <c r="J4013" s="3">
        <v>44882</v>
      </c>
      <c r="K4013" s="3">
        <v>44735</v>
      </c>
      <c r="M4013" s="8" t="str">
        <f>IFERROR(IF(I4013="Booked",VLOOKUP(K4013,'FIN CAL LOOKUP'!$A:$J,7,1),IF(I4013="Complete",VLOOKUP(J4013,'FIN CAL LOOKUP'!$A:$J,7,1),VLOOKUP(D4013,'FIN CAL LOOKUP'!$A:$J,7,1))),"Not Applicable")</f>
        <v>NOV, FY23</v>
      </c>
      <c r="N4013" s="8" t="str">
        <f>IFERROR(IF(I4013="Booked",VLOOKUP(K4013,'FIN CAL LOOKUP'!$A:$J,10,1),IF(I4013="Complete",VLOOKUP(J4013,'FIN CAL LOOKUP'!$A:$J,10,1),VLOOKUP(D4013,'FIN CAL LOOKUP'!$A:$J,10,1))),"Not Applicable")</f>
        <v>Q2, FY23</v>
      </c>
    </row>
    <row r="4014" spans="1:14" x14ac:dyDescent="0.25">
      <c r="A4014" t="s">
        <v>1</v>
      </c>
      <c r="B4014" t="s">
        <v>79</v>
      </c>
      <c r="C4014" t="s">
        <v>14</v>
      </c>
      <c r="D4014" s="3">
        <v>43494</v>
      </c>
      <c r="E4014" t="s">
        <v>669</v>
      </c>
      <c r="F4014" t="s">
        <v>975</v>
      </c>
      <c r="G4014" t="s">
        <v>976</v>
      </c>
      <c r="H4014" t="s">
        <v>10</v>
      </c>
      <c r="I4014" t="s">
        <v>17</v>
      </c>
      <c r="J4014" s="3">
        <v>44438</v>
      </c>
      <c r="K4014" s="3">
        <v>44417</v>
      </c>
      <c r="M4014" s="8" t="str">
        <f>IFERROR(IF(I4014="Booked",VLOOKUP(K4014,'FIN CAL LOOKUP'!$A:$J,7,1),IF(I4014="Complete",VLOOKUP(J4014,'FIN CAL LOOKUP'!$A:$J,7,1),VLOOKUP(D4014,'FIN CAL LOOKUP'!$A:$J,7,1))),"Not Applicable")</f>
        <v>SEP, FY22</v>
      </c>
      <c r="N4014" s="8" t="str">
        <f>IFERROR(IF(I4014="Booked",VLOOKUP(K4014,'FIN CAL LOOKUP'!$A:$J,10,1),IF(I4014="Complete",VLOOKUP(J4014,'FIN CAL LOOKUP'!$A:$J,10,1),VLOOKUP(D4014,'FIN CAL LOOKUP'!$A:$J,10,1))),"Not Applicable")</f>
        <v>Q1, FY22</v>
      </c>
    </row>
    <row r="4015" spans="1:14" x14ac:dyDescent="0.25">
      <c r="A4015" t="s">
        <v>1</v>
      </c>
      <c r="B4015" t="s">
        <v>79</v>
      </c>
      <c r="C4015" t="s">
        <v>14</v>
      </c>
      <c r="D4015" s="3">
        <v>43494</v>
      </c>
      <c r="E4015" t="s">
        <v>669</v>
      </c>
      <c r="F4015" t="s">
        <v>975</v>
      </c>
      <c r="G4015" t="s">
        <v>976</v>
      </c>
      <c r="H4015" t="s">
        <v>11</v>
      </c>
      <c r="I4015" t="s">
        <v>17</v>
      </c>
      <c r="J4015" s="3">
        <v>44539</v>
      </c>
      <c r="K4015" s="3">
        <v>43635</v>
      </c>
      <c r="M4015" s="8" t="str">
        <f>IFERROR(IF(I4015="Booked",VLOOKUP(K4015,'FIN CAL LOOKUP'!$A:$J,7,1),IF(I4015="Complete",VLOOKUP(J4015,'FIN CAL LOOKUP'!$A:$J,7,1),VLOOKUP(D4015,'FIN CAL LOOKUP'!$A:$J,7,1))),"Not Applicable")</f>
        <v>DEC, FY22</v>
      </c>
      <c r="N4015" s="8" t="str">
        <f>IFERROR(IF(I4015="Booked",VLOOKUP(K4015,'FIN CAL LOOKUP'!$A:$J,10,1),IF(I4015="Complete",VLOOKUP(J4015,'FIN CAL LOOKUP'!$A:$J,10,1),VLOOKUP(D4015,'FIN CAL LOOKUP'!$A:$J,10,1))),"Not Applicable")</f>
        <v>Q2, FY22</v>
      </c>
    </row>
    <row r="4016" spans="1:14" x14ac:dyDescent="0.25">
      <c r="A4016" t="s">
        <v>1</v>
      </c>
      <c r="B4016" t="s">
        <v>79</v>
      </c>
      <c r="C4016" t="s">
        <v>14</v>
      </c>
      <c r="D4016" s="3">
        <v>43494</v>
      </c>
      <c r="E4016" t="s">
        <v>669</v>
      </c>
      <c r="F4016" t="s">
        <v>975</v>
      </c>
      <c r="G4016" t="s">
        <v>976</v>
      </c>
      <c r="H4016" t="s">
        <v>11</v>
      </c>
      <c r="I4016" t="s">
        <v>17</v>
      </c>
      <c r="J4016" s="3">
        <v>44539</v>
      </c>
      <c r="K4016" s="3">
        <v>44539</v>
      </c>
      <c r="M4016" s="8" t="str">
        <f>IFERROR(IF(I4016="Booked",VLOOKUP(K4016,'FIN CAL LOOKUP'!$A:$J,7,1),IF(I4016="Complete",VLOOKUP(J4016,'FIN CAL LOOKUP'!$A:$J,7,1),VLOOKUP(D4016,'FIN CAL LOOKUP'!$A:$J,7,1))),"Not Applicable")</f>
        <v>DEC, FY22</v>
      </c>
      <c r="N4016" s="8" t="str">
        <f>IFERROR(IF(I4016="Booked",VLOOKUP(K4016,'FIN CAL LOOKUP'!$A:$J,10,1),IF(I4016="Complete",VLOOKUP(J4016,'FIN CAL LOOKUP'!$A:$J,10,1),VLOOKUP(D4016,'FIN CAL LOOKUP'!$A:$J,10,1))),"Not Applicable")</f>
        <v>Q2, FY22</v>
      </c>
    </row>
    <row r="4017" spans="1:14" x14ac:dyDescent="0.25">
      <c r="A4017" t="s">
        <v>1</v>
      </c>
      <c r="B4017" t="s">
        <v>79</v>
      </c>
      <c r="C4017" t="s">
        <v>14</v>
      </c>
      <c r="D4017" s="3">
        <v>43466</v>
      </c>
      <c r="E4017" t="s">
        <v>979</v>
      </c>
      <c r="F4017" t="s">
        <v>980</v>
      </c>
      <c r="G4017" t="s">
        <v>981</v>
      </c>
      <c r="H4017" t="s">
        <v>4</v>
      </c>
      <c r="I4017" t="s">
        <v>17</v>
      </c>
      <c r="J4017" s="3">
        <v>45063</v>
      </c>
      <c r="K4017" s="3">
        <v>44824</v>
      </c>
      <c r="M4017" s="8" t="str">
        <f>IFERROR(IF(I4017="Booked",VLOOKUP(K4017,'FIN CAL LOOKUP'!$A:$J,7,1),IF(I4017="Complete",VLOOKUP(J4017,'FIN CAL LOOKUP'!$A:$J,7,1),VLOOKUP(D4017,'FIN CAL LOOKUP'!$A:$J,7,1))),"Not Applicable")</f>
        <v>MAY, FY23</v>
      </c>
      <c r="N4017" s="8" t="str">
        <f>IFERROR(IF(I4017="Booked",VLOOKUP(K4017,'FIN CAL LOOKUP'!$A:$J,10,1),IF(I4017="Complete",VLOOKUP(J4017,'FIN CAL LOOKUP'!$A:$J,10,1),VLOOKUP(D4017,'FIN CAL LOOKUP'!$A:$J,10,1))),"Not Applicable")</f>
        <v>Q4, FY23</v>
      </c>
    </row>
    <row r="4018" spans="1:14" x14ac:dyDescent="0.25">
      <c r="A4018" t="s">
        <v>1</v>
      </c>
      <c r="B4018" t="s">
        <v>79</v>
      </c>
      <c r="C4018" t="s">
        <v>14</v>
      </c>
      <c r="D4018" s="3">
        <v>43466</v>
      </c>
      <c r="E4018" t="s">
        <v>979</v>
      </c>
      <c r="F4018" t="s">
        <v>980</v>
      </c>
      <c r="G4018" t="s">
        <v>981</v>
      </c>
      <c r="H4018" t="s">
        <v>7</v>
      </c>
      <c r="I4018" t="s">
        <v>17</v>
      </c>
      <c r="J4018" s="3">
        <v>45063</v>
      </c>
      <c r="K4018" s="3">
        <v>44824</v>
      </c>
      <c r="M4018" s="8" t="str">
        <f>IFERROR(IF(I4018="Booked",VLOOKUP(K4018,'FIN CAL LOOKUP'!$A:$J,7,1),IF(I4018="Complete",VLOOKUP(J4018,'FIN CAL LOOKUP'!$A:$J,7,1),VLOOKUP(D4018,'FIN CAL LOOKUP'!$A:$J,7,1))),"Not Applicable")</f>
        <v>MAY, FY23</v>
      </c>
      <c r="N4018" s="8" t="str">
        <f>IFERROR(IF(I4018="Booked",VLOOKUP(K4018,'FIN CAL LOOKUP'!$A:$J,10,1),IF(I4018="Complete",VLOOKUP(J4018,'FIN CAL LOOKUP'!$A:$J,10,1),VLOOKUP(D4018,'FIN CAL LOOKUP'!$A:$J,10,1))),"Not Applicable")</f>
        <v>Q4, FY23</v>
      </c>
    </row>
    <row r="4019" spans="1:14" x14ac:dyDescent="0.25">
      <c r="A4019" t="s">
        <v>1</v>
      </c>
      <c r="B4019" t="s">
        <v>79</v>
      </c>
      <c r="C4019" t="s">
        <v>14</v>
      </c>
      <c r="D4019" s="3">
        <v>43466</v>
      </c>
      <c r="E4019" t="s">
        <v>979</v>
      </c>
      <c r="F4019" t="s">
        <v>980</v>
      </c>
      <c r="G4019" t="s">
        <v>981</v>
      </c>
      <c r="H4019" t="s">
        <v>1366</v>
      </c>
      <c r="I4019" t="s">
        <v>5</v>
      </c>
      <c r="J4019" s="3"/>
      <c r="K4019" s="3">
        <v>45351</v>
      </c>
      <c r="M4019" s="8" t="str">
        <f>IFERROR(IF(I4019="Booked",VLOOKUP(K4019,'FIN CAL LOOKUP'!$A:$J,7,1),IF(I4019="Complete",VLOOKUP(J4019,'FIN CAL LOOKUP'!$A:$J,7,1),VLOOKUP(D4019,'FIN CAL LOOKUP'!$A:$J,7,1))),"Not Applicable")</f>
        <v>MAR, FY24</v>
      </c>
      <c r="N4019" s="8" t="str">
        <f>IFERROR(IF(I4019="Booked",VLOOKUP(K4019,'FIN CAL LOOKUP'!$A:$J,10,1),IF(I4019="Complete",VLOOKUP(J4019,'FIN CAL LOOKUP'!$A:$J,10,1),VLOOKUP(D4019,'FIN CAL LOOKUP'!$A:$J,10,1))),"Not Applicable")</f>
        <v>Q3, FY24</v>
      </c>
    </row>
    <row r="4020" spans="1:14" x14ac:dyDescent="0.25">
      <c r="A4020" t="s">
        <v>1</v>
      </c>
      <c r="B4020" t="s">
        <v>79</v>
      </c>
      <c r="C4020" t="s">
        <v>14</v>
      </c>
      <c r="D4020" s="3">
        <v>43466</v>
      </c>
      <c r="E4020" t="s">
        <v>979</v>
      </c>
      <c r="F4020" t="s">
        <v>980</v>
      </c>
      <c r="G4020" t="s">
        <v>981</v>
      </c>
      <c r="H4020" t="s">
        <v>1367</v>
      </c>
      <c r="I4020" t="s">
        <v>5</v>
      </c>
      <c r="J4020" s="3"/>
      <c r="K4020" s="3">
        <v>45351</v>
      </c>
      <c r="M4020" s="8" t="str">
        <f>IFERROR(IF(I4020="Booked",VLOOKUP(K4020,'FIN CAL LOOKUP'!$A:$J,7,1),IF(I4020="Complete",VLOOKUP(J4020,'FIN CAL LOOKUP'!$A:$J,7,1),VLOOKUP(D4020,'FIN CAL LOOKUP'!$A:$J,7,1))),"Not Applicable")</f>
        <v>MAR, FY24</v>
      </c>
      <c r="N4020" s="8" t="str">
        <f>IFERROR(IF(I4020="Booked",VLOOKUP(K4020,'FIN CAL LOOKUP'!$A:$J,10,1),IF(I4020="Complete",VLOOKUP(J4020,'FIN CAL LOOKUP'!$A:$J,10,1),VLOOKUP(D4020,'FIN CAL LOOKUP'!$A:$J,10,1))),"Not Applicable")</f>
        <v>Q3, FY24</v>
      </c>
    </row>
    <row r="4021" spans="1:14" x14ac:dyDescent="0.25">
      <c r="A4021" t="s">
        <v>1</v>
      </c>
      <c r="B4021" t="s">
        <v>79</v>
      </c>
      <c r="C4021" t="s">
        <v>14</v>
      </c>
      <c r="D4021" s="3">
        <v>43466</v>
      </c>
      <c r="E4021" t="s">
        <v>979</v>
      </c>
      <c r="F4021" t="s">
        <v>980</v>
      </c>
      <c r="G4021" t="s">
        <v>981</v>
      </c>
      <c r="H4021" t="s">
        <v>1368</v>
      </c>
      <c r="I4021" t="s">
        <v>5</v>
      </c>
      <c r="J4021" s="3"/>
      <c r="K4021" s="3">
        <v>45351</v>
      </c>
      <c r="M4021" s="8" t="str">
        <f>IFERROR(IF(I4021="Booked",VLOOKUP(K4021,'FIN CAL LOOKUP'!$A:$J,7,1),IF(I4021="Complete",VLOOKUP(J4021,'FIN CAL LOOKUP'!$A:$J,7,1),VLOOKUP(D4021,'FIN CAL LOOKUP'!$A:$J,7,1))),"Not Applicable")</f>
        <v>MAR, FY24</v>
      </c>
      <c r="N4021" s="8" t="str">
        <f>IFERROR(IF(I4021="Booked",VLOOKUP(K4021,'FIN CAL LOOKUP'!$A:$J,10,1),IF(I4021="Complete",VLOOKUP(J4021,'FIN CAL LOOKUP'!$A:$J,10,1),VLOOKUP(D4021,'FIN CAL LOOKUP'!$A:$J,10,1))),"Not Applicable")</f>
        <v>Q3, FY24</v>
      </c>
    </row>
    <row r="4022" spans="1:14" x14ac:dyDescent="0.25">
      <c r="A4022" t="s">
        <v>1</v>
      </c>
      <c r="B4022" t="s">
        <v>79</v>
      </c>
      <c r="C4022" t="s">
        <v>14</v>
      </c>
      <c r="D4022" s="3">
        <v>43466</v>
      </c>
      <c r="E4022" t="s">
        <v>979</v>
      </c>
      <c r="F4022" t="s">
        <v>980</v>
      </c>
      <c r="G4022" t="s">
        <v>981</v>
      </c>
      <c r="H4022" t="s">
        <v>1369</v>
      </c>
      <c r="I4022" t="s">
        <v>5</v>
      </c>
      <c r="J4022" s="3"/>
      <c r="K4022" s="3">
        <v>45351</v>
      </c>
      <c r="M4022" s="8" t="str">
        <f>IFERROR(IF(I4022="Booked",VLOOKUP(K4022,'FIN CAL LOOKUP'!$A:$J,7,1),IF(I4022="Complete",VLOOKUP(J4022,'FIN CAL LOOKUP'!$A:$J,7,1),VLOOKUP(D4022,'FIN CAL LOOKUP'!$A:$J,7,1))),"Not Applicable")</f>
        <v>MAR, FY24</v>
      </c>
      <c r="N4022" s="8" t="str">
        <f>IFERROR(IF(I4022="Booked",VLOOKUP(K4022,'FIN CAL LOOKUP'!$A:$J,10,1),IF(I4022="Complete",VLOOKUP(J4022,'FIN CAL LOOKUP'!$A:$J,10,1),VLOOKUP(D4022,'FIN CAL LOOKUP'!$A:$J,10,1))),"Not Applicable")</f>
        <v>Q3, FY24</v>
      </c>
    </row>
    <row r="4023" spans="1:14" x14ac:dyDescent="0.25">
      <c r="A4023" t="s">
        <v>1</v>
      </c>
      <c r="B4023" t="s">
        <v>79</v>
      </c>
      <c r="C4023" t="s">
        <v>14</v>
      </c>
      <c r="D4023" s="3">
        <v>43466</v>
      </c>
      <c r="E4023" t="s">
        <v>979</v>
      </c>
      <c r="F4023" t="s">
        <v>980</v>
      </c>
      <c r="G4023" t="s">
        <v>981</v>
      </c>
      <c r="H4023" t="s">
        <v>1370</v>
      </c>
      <c r="I4023" t="s">
        <v>5</v>
      </c>
      <c r="J4023" s="3"/>
      <c r="K4023" s="3">
        <v>45351</v>
      </c>
      <c r="M4023" s="8" t="str">
        <f>IFERROR(IF(I4023="Booked",VLOOKUP(K4023,'FIN CAL LOOKUP'!$A:$J,7,1),IF(I4023="Complete",VLOOKUP(J4023,'FIN CAL LOOKUP'!$A:$J,7,1),VLOOKUP(D4023,'FIN CAL LOOKUP'!$A:$J,7,1))),"Not Applicable")</f>
        <v>MAR, FY24</v>
      </c>
      <c r="N4023" s="8" t="str">
        <f>IFERROR(IF(I4023="Booked",VLOOKUP(K4023,'FIN CAL LOOKUP'!$A:$J,10,1),IF(I4023="Complete",VLOOKUP(J4023,'FIN CAL LOOKUP'!$A:$J,10,1),VLOOKUP(D4023,'FIN CAL LOOKUP'!$A:$J,10,1))),"Not Applicable")</f>
        <v>Q3, FY24</v>
      </c>
    </row>
    <row r="4024" spans="1:14" x14ac:dyDescent="0.25">
      <c r="A4024" t="s">
        <v>1</v>
      </c>
      <c r="B4024" t="s">
        <v>79</v>
      </c>
      <c r="C4024" t="s">
        <v>14</v>
      </c>
      <c r="D4024" s="3">
        <v>43466</v>
      </c>
      <c r="E4024" t="s">
        <v>979</v>
      </c>
      <c r="F4024" t="s">
        <v>980</v>
      </c>
      <c r="G4024" t="s">
        <v>981</v>
      </c>
      <c r="H4024" t="s">
        <v>8</v>
      </c>
      <c r="I4024" t="s">
        <v>17</v>
      </c>
      <c r="J4024" s="3">
        <v>44662</v>
      </c>
      <c r="K4024" s="3">
        <v>44635</v>
      </c>
      <c r="M4024" s="8" t="str">
        <f>IFERROR(IF(I4024="Booked",VLOOKUP(K4024,'FIN CAL LOOKUP'!$A:$J,7,1),IF(I4024="Complete",VLOOKUP(J4024,'FIN CAL LOOKUP'!$A:$J,7,1),VLOOKUP(D4024,'FIN CAL LOOKUP'!$A:$J,7,1))),"Not Applicable")</f>
        <v>APR, FY22</v>
      </c>
      <c r="N4024" s="8" t="str">
        <f>IFERROR(IF(I4024="Booked",VLOOKUP(K4024,'FIN CAL LOOKUP'!$A:$J,10,1),IF(I4024="Complete",VLOOKUP(J4024,'FIN CAL LOOKUP'!$A:$J,10,1),VLOOKUP(D4024,'FIN CAL LOOKUP'!$A:$J,10,1))),"Not Applicable")</f>
        <v>Q4, FY22</v>
      </c>
    </row>
    <row r="4025" spans="1:14" x14ac:dyDescent="0.25">
      <c r="A4025" t="s">
        <v>1</v>
      </c>
      <c r="B4025" t="s">
        <v>79</v>
      </c>
      <c r="C4025" t="s">
        <v>14</v>
      </c>
      <c r="D4025" s="3">
        <v>43466</v>
      </c>
      <c r="E4025" t="s">
        <v>979</v>
      </c>
      <c r="F4025" t="s">
        <v>980</v>
      </c>
      <c r="G4025" t="s">
        <v>981</v>
      </c>
      <c r="H4025" t="s">
        <v>9</v>
      </c>
      <c r="I4025" t="s">
        <v>17</v>
      </c>
      <c r="J4025" s="3">
        <v>45063</v>
      </c>
      <c r="K4025" s="3">
        <v>44779</v>
      </c>
      <c r="M4025" s="8" t="str">
        <f>IFERROR(IF(I4025="Booked",VLOOKUP(K4025,'FIN CAL LOOKUP'!$A:$J,7,1),IF(I4025="Complete",VLOOKUP(J4025,'FIN CAL LOOKUP'!$A:$J,7,1),VLOOKUP(D4025,'FIN CAL LOOKUP'!$A:$J,7,1))),"Not Applicable")</f>
        <v>MAY, FY23</v>
      </c>
      <c r="N4025" s="8" t="str">
        <f>IFERROR(IF(I4025="Booked",VLOOKUP(K4025,'FIN CAL LOOKUP'!$A:$J,10,1),IF(I4025="Complete",VLOOKUP(J4025,'FIN CAL LOOKUP'!$A:$J,10,1),VLOOKUP(D4025,'FIN CAL LOOKUP'!$A:$J,10,1))),"Not Applicable")</f>
        <v>Q4, FY23</v>
      </c>
    </row>
    <row r="4026" spans="1:14" x14ac:dyDescent="0.25">
      <c r="A4026" t="s">
        <v>1</v>
      </c>
      <c r="B4026" t="s">
        <v>79</v>
      </c>
      <c r="C4026" t="s">
        <v>14</v>
      </c>
      <c r="D4026" s="3">
        <v>43466</v>
      </c>
      <c r="E4026" t="s">
        <v>979</v>
      </c>
      <c r="F4026" t="s">
        <v>980</v>
      </c>
      <c r="G4026" t="s">
        <v>981</v>
      </c>
      <c r="H4026" t="s">
        <v>10</v>
      </c>
      <c r="I4026" t="s">
        <v>17</v>
      </c>
      <c r="J4026" s="3">
        <v>44508</v>
      </c>
      <c r="K4026" s="3">
        <v>44438</v>
      </c>
      <c r="M4026" s="8" t="str">
        <f>IFERROR(IF(I4026="Booked",VLOOKUP(K4026,'FIN CAL LOOKUP'!$A:$J,7,1),IF(I4026="Complete",VLOOKUP(J4026,'FIN CAL LOOKUP'!$A:$J,7,1),VLOOKUP(D4026,'FIN CAL LOOKUP'!$A:$J,7,1))),"Not Applicable")</f>
        <v>NOV, FY22</v>
      </c>
      <c r="N4026" s="8" t="str">
        <f>IFERROR(IF(I4026="Booked",VLOOKUP(K4026,'FIN CAL LOOKUP'!$A:$J,10,1),IF(I4026="Complete",VLOOKUP(J4026,'FIN CAL LOOKUP'!$A:$J,10,1),VLOOKUP(D4026,'FIN CAL LOOKUP'!$A:$J,10,1))),"Not Applicable")</f>
        <v>Q2, FY22</v>
      </c>
    </row>
    <row r="4027" spans="1:14" x14ac:dyDescent="0.25">
      <c r="A4027" t="s">
        <v>1</v>
      </c>
      <c r="B4027" t="s">
        <v>79</v>
      </c>
      <c r="C4027" t="s">
        <v>14</v>
      </c>
      <c r="D4027" s="3">
        <v>43466</v>
      </c>
      <c r="E4027" t="s">
        <v>979</v>
      </c>
      <c r="F4027" t="s">
        <v>980</v>
      </c>
      <c r="G4027" t="s">
        <v>981</v>
      </c>
      <c r="H4027" t="s">
        <v>11</v>
      </c>
      <c r="I4027" t="s">
        <v>17</v>
      </c>
      <c r="J4027" s="3">
        <v>42804</v>
      </c>
      <c r="K4027" s="3">
        <v>43616</v>
      </c>
      <c r="L4027" t="s">
        <v>982</v>
      </c>
      <c r="M4027" s="8" t="str">
        <f>IFERROR(IF(I4027="Booked",VLOOKUP(K4027,'FIN CAL LOOKUP'!$A:$J,7,1),IF(I4027="Complete",VLOOKUP(J4027,'FIN CAL LOOKUP'!$A:$J,7,1),VLOOKUP(D4027,'FIN CAL LOOKUP'!$A:$J,7,1))),"Not Applicable")</f>
        <v>Not Applicable</v>
      </c>
      <c r="N4027" s="8" t="str">
        <f>IFERROR(IF(I4027="Booked",VLOOKUP(K4027,'FIN CAL LOOKUP'!$A:$J,10,1),IF(I4027="Complete",VLOOKUP(J4027,'FIN CAL LOOKUP'!$A:$J,10,1),VLOOKUP(D4027,'FIN CAL LOOKUP'!$A:$J,10,1))),"Not Applicable")</f>
        <v>Not Applicable</v>
      </c>
    </row>
    <row r="4028" spans="1:14" x14ac:dyDescent="0.25">
      <c r="A4028" t="s">
        <v>1</v>
      </c>
      <c r="B4028" t="s">
        <v>95</v>
      </c>
      <c r="C4028" t="s">
        <v>14</v>
      </c>
      <c r="D4028" s="3">
        <v>43434</v>
      </c>
      <c r="E4028" t="s">
        <v>983</v>
      </c>
      <c r="F4028" t="s">
        <v>984</v>
      </c>
      <c r="G4028" t="s">
        <v>985</v>
      </c>
      <c r="H4028" t="s">
        <v>4</v>
      </c>
      <c r="I4028" t="s">
        <v>17</v>
      </c>
      <c r="J4028" s="3">
        <v>44835</v>
      </c>
      <c r="K4028" s="3">
        <v>44824</v>
      </c>
      <c r="M4028" s="8" t="str">
        <f>IFERROR(IF(I4028="Booked",VLOOKUP(K4028,'FIN CAL LOOKUP'!$A:$J,7,1),IF(I4028="Complete",VLOOKUP(J4028,'FIN CAL LOOKUP'!$A:$J,7,1),VLOOKUP(D4028,'FIN CAL LOOKUP'!$A:$J,7,1))),"Not Applicable")</f>
        <v>OCT, FY23</v>
      </c>
      <c r="N4028" s="8" t="str">
        <f>IFERROR(IF(I4028="Booked",VLOOKUP(K4028,'FIN CAL LOOKUP'!$A:$J,10,1),IF(I4028="Complete",VLOOKUP(J4028,'FIN CAL LOOKUP'!$A:$J,10,1),VLOOKUP(D4028,'FIN CAL LOOKUP'!$A:$J,10,1))),"Not Applicable")</f>
        <v>Q2, FY23</v>
      </c>
    </row>
    <row r="4029" spans="1:14" x14ac:dyDescent="0.25">
      <c r="A4029" t="s">
        <v>1</v>
      </c>
      <c r="B4029" t="s">
        <v>95</v>
      </c>
      <c r="C4029" t="s">
        <v>14</v>
      </c>
      <c r="D4029" s="3">
        <v>43434</v>
      </c>
      <c r="E4029" t="s">
        <v>983</v>
      </c>
      <c r="F4029" t="s">
        <v>984</v>
      </c>
      <c r="G4029" t="s">
        <v>985</v>
      </c>
      <c r="H4029" t="s">
        <v>7</v>
      </c>
      <c r="I4029" t="s">
        <v>17</v>
      </c>
      <c r="J4029" s="3">
        <v>44835</v>
      </c>
      <c r="K4029" s="3">
        <v>44824</v>
      </c>
      <c r="M4029" s="8" t="str">
        <f>IFERROR(IF(I4029="Booked",VLOOKUP(K4029,'FIN CAL LOOKUP'!$A:$J,7,1),IF(I4029="Complete",VLOOKUP(J4029,'FIN CAL LOOKUP'!$A:$J,7,1),VLOOKUP(D4029,'FIN CAL LOOKUP'!$A:$J,7,1))),"Not Applicable")</f>
        <v>OCT, FY23</v>
      </c>
      <c r="N4029" s="8" t="str">
        <f>IFERROR(IF(I4029="Booked",VLOOKUP(K4029,'FIN CAL LOOKUP'!$A:$J,10,1),IF(I4029="Complete",VLOOKUP(J4029,'FIN CAL LOOKUP'!$A:$J,10,1),VLOOKUP(D4029,'FIN CAL LOOKUP'!$A:$J,10,1))),"Not Applicable")</f>
        <v>Q2, FY23</v>
      </c>
    </row>
    <row r="4030" spans="1:14" x14ac:dyDescent="0.25">
      <c r="A4030" t="s">
        <v>1</v>
      </c>
      <c r="B4030" t="s">
        <v>95</v>
      </c>
      <c r="C4030" t="s">
        <v>14</v>
      </c>
      <c r="D4030" s="3">
        <v>43434</v>
      </c>
      <c r="E4030" t="s">
        <v>983</v>
      </c>
      <c r="F4030" t="s">
        <v>984</v>
      </c>
      <c r="G4030" t="s">
        <v>985</v>
      </c>
      <c r="H4030" t="s">
        <v>1366</v>
      </c>
      <c r="I4030" t="s">
        <v>17</v>
      </c>
      <c r="J4030" s="3">
        <v>45666</v>
      </c>
      <c r="K4030" s="3">
        <v>45351</v>
      </c>
      <c r="M4030" s="8" t="str">
        <f>IFERROR(IF(I4030="Booked",VLOOKUP(K4030,'FIN CAL LOOKUP'!$A:$J,7,1),IF(I4030="Complete",VLOOKUP(J4030,'FIN CAL LOOKUP'!$A:$J,7,1),VLOOKUP(D4030,'FIN CAL LOOKUP'!$A:$J,7,1))),"Not Applicable")</f>
        <v>JAN, FY25</v>
      </c>
      <c r="N4030" s="8" t="str">
        <f>IFERROR(IF(I4030="Booked",VLOOKUP(K4030,'FIN CAL LOOKUP'!$A:$J,10,1),IF(I4030="Complete",VLOOKUP(J4030,'FIN CAL LOOKUP'!$A:$J,10,1),VLOOKUP(D4030,'FIN CAL LOOKUP'!$A:$J,10,1))),"Not Applicable")</f>
        <v>Q3, FY25</v>
      </c>
    </row>
    <row r="4031" spans="1:14" x14ac:dyDescent="0.25">
      <c r="A4031" t="s">
        <v>1</v>
      </c>
      <c r="B4031" t="s">
        <v>95</v>
      </c>
      <c r="C4031" t="s">
        <v>14</v>
      </c>
      <c r="D4031" s="3">
        <v>43434</v>
      </c>
      <c r="E4031" t="s">
        <v>983</v>
      </c>
      <c r="F4031" t="s">
        <v>984</v>
      </c>
      <c r="G4031" t="s">
        <v>985</v>
      </c>
      <c r="H4031" t="s">
        <v>1367</v>
      </c>
      <c r="I4031" t="s">
        <v>17</v>
      </c>
      <c r="J4031" s="3">
        <v>45666</v>
      </c>
      <c r="K4031" s="3">
        <v>45351</v>
      </c>
      <c r="M4031" s="8" t="str">
        <f>IFERROR(IF(I4031="Booked",VLOOKUP(K4031,'FIN CAL LOOKUP'!$A:$J,7,1),IF(I4031="Complete",VLOOKUP(J4031,'FIN CAL LOOKUP'!$A:$J,7,1),VLOOKUP(D4031,'FIN CAL LOOKUP'!$A:$J,7,1))),"Not Applicable")</f>
        <v>JAN, FY25</v>
      </c>
      <c r="N4031" s="8" t="str">
        <f>IFERROR(IF(I4031="Booked",VLOOKUP(K4031,'FIN CAL LOOKUP'!$A:$J,10,1),IF(I4031="Complete",VLOOKUP(J4031,'FIN CAL LOOKUP'!$A:$J,10,1),VLOOKUP(D4031,'FIN CAL LOOKUP'!$A:$J,10,1))),"Not Applicable")</f>
        <v>Q3, FY25</v>
      </c>
    </row>
    <row r="4032" spans="1:14" x14ac:dyDescent="0.25">
      <c r="A4032" t="s">
        <v>1</v>
      </c>
      <c r="B4032" t="s">
        <v>95</v>
      </c>
      <c r="C4032" t="s">
        <v>14</v>
      </c>
      <c r="D4032" s="3">
        <v>43434</v>
      </c>
      <c r="E4032" t="s">
        <v>983</v>
      </c>
      <c r="F4032" t="s">
        <v>984</v>
      </c>
      <c r="G4032" t="s">
        <v>985</v>
      </c>
      <c r="H4032" t="s">
        <v>1368</v>
      </c>
      <c r="I4032" t="s">
        <v>17</v>
      </c>
      <c r="J4032" s="3">
        <v>45666</v>
      </c>
      <c r="K4032" s="3">
        <v>45351</v>
      </c>
      <c r="M4032" s="8" t="str">
        <f>IFERROR(IF(I4032="Booked",VLOOKUP(K4032,'FIN CAL LOOKUP'!$A:$J,7,1),IF(I4032="Complete",VLOOKUP(J4032,'FIN CAL LOOKUP'!$A:$J,7,1),VLOOKUP(D4032,'FIN CAL LOOKUP'!$A:$J,7,1))),"Not Applicable")</f>
        <v>JAN, FY25</v>
      </c>
      <c r="N4032" s="8" t="str">
        <f>IFERROR(IF(I4032="Booked",VLOOKUP(K4032,'FIN CAL LOOKUP'!$A:$J,10,1),IF(I4032="Complete",VLOOKUP(J4032,'FIN CAL LOOKUP'!$A:$J,10,1),VLOOKUP(D4032,'FIN CAL LOOKUP'!$A:$J,10,1))),"Not Applicable")</f>
        <v>Q3, FY25</v>
      </c>
    </row>
    <row r="4033" spans="1:14" x14ac:dyDescent="0.25">
      <c r="A4033" t="s">
        <v>1</v>
      </c>
      <c r="B4033" t="s">
        <v>95</v>
      </c>
      <c r="C4033" t="s">
        <v>14</v>
      </c>
      <c r="D4033" s="3">
        <v>43434</v>
      </c>
      <c r="E4033" t="s">
        <v>983</v>
      </c>
      <c r="F4033" t="s">
        <v>984</v>
      </c>
      <c r="G4033" t="s">
        <v>985</v>
      </c>
      <c r="H4033" t="s">
        <v>1369</v>
      </c>
      <c r="I4033" t="s">
        <v>17</v>
      </c>
      <c r="J4033" s="3">
        <v>45666</v>
      </c>
      <c r="K4033" s="3">
        <v>45351</v>
      </c>
      <c r="M4033" s="8" t="str">
        <f>IFERROR(IF(I4033="Booked",VLOOKUP(K4033,'FIN CAL LOOKUP'!$A:$J,7,1),IF(I4033="Complete",VLOOKUP(J4033,'FIN CAL LOOKUP'!$A:$J,7,1),VLOOKUP(D4033,'FIN CAL LOOKUP'!$A:$J,7,1))),"Not Applicable")</f>
        <v>JAN, FY25</v>
      </c>
      <c r="N4033" s="8" t="str">
        <f>IFERROR(IF(I4033="Booked",VLOOKUP(K4033,'FIN CAL LOOKUP'!$A:$J,10,1),IF(I4033="Complete",VLOOKUP(J4033,'FIN CAL LOOKUP'!$A:$J,10,1),VLOOKUP(D4033,'FIN CAL LOOKUP'!$A:$J,10,1))),"Not Applicable")</f>
        <v>Q3, FY25</v>
      </c>
    </row>
    <row r="4034" spans="1:14" x14ac:dyDescent="0.25">
      <c r="A4034" t="s">
        <v>1</v>
      </c>
      <c r="B4034" t="s">
        <v>95</v>
      </c>
      <c r="C4034" t="s">
        <v>14</v>
      </c>
      <c r="D4034" s="3">
        <v>43434</v>
      </c>
      <c r="E4034" t="s">
        <v>983</v>
      </c>
      <c r="F4034" t="s">
        <v>984</v>
      </c>
      <c r="G4034" t="s">
        <v>985</v>
      </c>
      <c r="H4034" t="s">
        <v>1370</v>
      </c>
      <c r="I4034" t="s">
        <v>17</v>
      </c>
      <c r="J4034" s="3">
        <v>45666</v>
      </c>
      <c r="K4034" s="3">
        <v>45351</v>
      </c>
      <c r="M4034" s="8" t="str">
        <f>IFERROR(IF(I4034="Booked",VLOOKUP(K4034,'FIN CAL LOOKUP'!$A:$J,7,1),IF(I4034="Complete",VLOOKUP(J4034,'FIN CAL LOOKUP'!$A:$J,7,1),VLOOKUP(D4034,'FIN CAL LOOKUP'!$A:$J,7,1))),"Not Applicable")</f>
        <v>JAN, FY25</v>
      </c>
      <c r="N4034" s="8" t="str">
        <f>IFERROR(IF(I4034="Booked",VLOOKUP(K4034,'FIN CAL LOOKUP'!$A:$J,10,1),IF(I4034="Complete",VLOOKUP(J4034,'FIN CAL LOOKUP'!$A:$J,10,1),VLOOKUP(D4034,'FIN CAL LOOKUP'!$A:$J,10,1))),"Not Applicable")</f>
        <v>Q3, FY25</v>
      </c>
    </row>
    <row r="4035" spans="1:14" x14ac:dyDescent="0.25">
      <c r="A4035" t="s">
        <v>1</v>
      </c>
      <c r="B4035" t="s">
        <v>95</v>
      </c>
      <c r="C4035" t="s">
        <v>14</v>
      </c>
      <c r="D4035" s="3">
        <v>43434</v>
      </c>
      <c r="E4035" t="s">
        <v>983</v>
      </c>
      <c r="F4035" t="s">
        <v>984</v>
      </c>
      <c r="G4035" t="s">
        <v>985</v>
      </c>
      <c r="H4035" t="s">
        <v>8</v>
      </c>
      <c r="I4035" t="s">
        <v>17</v>
      </c>
      <c r="J4035" s="3">
        <v>44994</v>
      </c>
      <c r="K4035" s="3">
        <v>44973</v>
      </c>
      <c r="M4035" s="8" t="str">
        <f>IFERROR(IF(I4035="Booked",VLOOKUP(K4035,'FIN CAL LOOKUP'!$A:$J,7,1),IF(I4035="Complete",VLOOKUP(J4035,'FIN CAL LOOKUP'!$A:$J,7,1),VLOOKUP(D4035,'FIN CAL LOOKUP'!$A:$J,7,1))),"Not Applicable")</f>
        <v>MAR, FY23</v>
      </c>
      <c r="N4035" s="8" t="str">
        <f>IFERROR(IF(I4035="Booked",VLOOKUP(K4035,'FIN CAL LOOKUP'!$A:$J,10,1),IF(I4035="Complete",VLOOKUP(J4035,'FIN CAL LOOKUP'!$A:$J,10,1),VLOOKUP(D4035,'FIN CAL LOOKUP'!$A:$J,10,1))),"Not Applicable")</f>
        <v>Q3, FY23</v>
      </c>
    </row>
    <row r="4036" spans="1:14" x14ac:dyDescent="0.25">
      <c r="A4036" t="s">
        <v>1</v>
      </c>
      <c r="B4036" t="s">
        <v>95</v>
      </c>
      <c r="C4036" t="s">
        <v>14</v>
      </c>
      <c r="D4036" s="3">
        <v>43434</v>
      </c>
      <c r="E4036" t="s">
        <v>983</v>
      </c>
      <c r="F4036" t="s">
        <v>984</v>
      </c>
      <c r="G4036" t="s">
        <v>985</v>
      </c>
      <c r="H4036" t="s">
        <v>9</v>
      </c>
      <c r="I4036" t="s">
        <v>17</v>
      </c>
      <c r="J4036" s="3">
        <v>44835</v>
      </c>
      <c r="K4036" s="3">
        <v>44830</v>
      </c>
      <c r="M4036" s="8" t="str">
        <f>IFERROR(IF(I4036="Booked",VLOOKUP(K4036,'FIN CAL LOOKUP'!$A:$J,7,1),IF(I4036="Complete",VLOOKUP(J4036,'FIN CAL LOOKUP'!$A:$J,7,1),VLOOKUP(D4036,'FIN CAL LOOKUP'!$A:$J,7,1))),"Not Applicable")</f>
        <v>OCT, FY23</v>
      </c>
      <c r="N4036" s="8" t="str">
        <f>IFERROR(IF(I4036="Booked",VLOOKUP(K4036,'FIN CAL LOOKUP'!$A:$J,10,1),IF(I4036="Complete",VLOOKUP(J4036,'FIN CAL LOOKUP'!$A:$J,10,1),VLOOKUP(D4036,'FIN CAL LOOKUP'!$A:$J,10,1))),"Not Applicable")</f>
        <v>Q2, FY23</v>
      </c>
    </row>
    <row r="4037" spans="1:14" x14ac:dyDescent="0.25">
      <c r="A4037" t="s">
        <v>1</v>
      </c>
      <c r="B4037" t="s">
        <v>95</v>
      </c>
      <c r="C4037" t="s">
        <v>14</v>
      </c>
      <c r="D4037" s="3">
        <v>43434</v>
      </c>
      <c r="E4037" t="s">
        <v>983</v>
      </c>
      <c r="F4037" t="s">
        <v>984</v>
      </c>
      <c r="G4037" t="s">
        <v>985</v>
      </c>
      <c r="H4037" t="s">
        <v>10</v>
      </c>
      <c r="I4037" t="s">
        <v>17</v>
      </c>
      <c r="J4037" s="3">
        <v>44835</v>
      </c>
      <c r="K4037" s="3">
        <v>44830</v>
      </c>
      <c r="M4037" s="8" t="str">
        <f>IFERROR(IF(I4037="Booked",VLOOKUP(K4037,'FIN CAL LOOKUP'!$A:$J,7,1),IF(I4037="Complete",VLOOKUP(J4037,'FIN CAL LOOKUP'!$A:$J,7,1),VLOOKUP(D4037,'FIN CAL LOOKUP'!$A:$J,7,1))),"Not Applicable")</f>
        <v>OCT, FY23</v>
      </c>
      <c r="N4037" s="8" t="str">
        <f>IFERROR(IF(I4037="Booked",VLOOKUP(K4037,'FIN CAL LOOKUP'!$A:$J,10,1),IF(I4037="Complete",VLOOKUP(J4037,'FIN CAL LOOKUP'!$A:$J,10,1),VLOOKUP(D4037,'FIN CAL LOOKUP'!$A:$J,10,1))),"Not Applicable")</f>
        <v>Q2, FY23</v>
      </c>
    </row>
    <row r="4038" spans="1:14" x14ac:dyDescent="0.25">
      <c r="A4038" t="s">
        <v>1</v>
      </c>
      <c r="B4038" t="s">
        <v>95</v>
      </c>
      <c r="C4038" t="s">
        <v>14</v>
      </c>
      <c r="D4038" s="3">
        <v>43434</v>
      </c>
      <c r="E4038" t="s">
        <v>983</v>
      </c>
      <c r="F4038" t="s">
        <v>984</v>
      </c>
      <c r="G4038" t="s">
        <v>985</v>
      </c>
      <c r="H4038" t="s">
        <v>10</v>
      </c>
      <c r="I4038" t="s">
        <v>17</v>
      </c>
      <c r="J4038" s="3">
        <v>45062</v>
      </c>
      <c r="K4038" s="3">
        <v>45057</v>
      </c>
      <c r="M4038" s="8" t="str">
        <f>IFERROR(IF(I4038="Booked",VLOOKUP(K4038,'FIN CAL LOOKUP'!$A:$J,7,1),IF(I4038="Complete",VLOOKUP(J4038,'FIN CAL LOOKUP'!$A:$J,7,1),VLOOKUP(D4038,'FIN CAL LOOKUP'!$A:$J,7,1))),"Not Applicable")</f>
        <v>MAY, FY23</v>
      </c>
      <c r="N4038" s="8" t="str">
        <f>IFERROR(IF(I4038="Booked",VLOOKUP(K4038,'FIN CAL LOOKUP'!$A:$J,10,1),IF(I4038="Complete",VLOOKUP(J4038,'FIN CAL LOOKUP'!$A:$J,10,1),VLOOKUP(D4038,'FIN CAL LOOKUP'!$A:$J,10,1))),"Not Applicable")</f>
        <v>Q4, FY23</v>
      </c>
    </row>
    <row r="4039" spans="1:14" x14ac:dyDescent="0.25">
      <c r="A4039" t="s">
        <v>1</v>
      </c>
      <c r="B4039" t="s">
        <v>95</v>
      </c>
      <c r="C4039" t="s">
        <v>14</v>
      </c>
      <c r="D4039" s="3">
        <v>43434</v>
      </c>
      <c r="E4039" t="s">
        <v>983</v>
      </c>
      <c r="F4039" t="s">
        <v>984</v>
      </c>
      <c r="G4039" t="s">
        <v>985</v>
      </c>
      <c r="H4039" t="s">
        <v>11</v>
      </c>
      <c r="I4039" t="s">
        <v>17</v>
      </c>
      <c r="J4039" s="3">
        <v>43615</v>
      </c>
      <c r="K4039" s="3">
        <v>43604</v>
      </c>
      <c r="M4039" s="8" t="str">
        <f>IFERROR(IF(I4039="Booked",VLOOKUP(K4039,'FIN CAL LOOKUP'!$A:$J,7,1),IF(I4039="Complete",VLOOKUP(J4039,'FIN CAL LOOKUP'!$A:$J,7,1),VLOOKUP(D4039,'FIN CAL LOOKUP'!$A:$J,7,1))),"Not Applicable")</f>
        <v>JUN, FY19</v>
      </c>
      <c r="N4039" s="8" t="str">
        <f>IFERROR(IF(I4039="Booked",VLOOKUP(K4039,'FIN CAL LOOKUP'!$A:$J,10,1),IF(I4039="Complete",VLOOKUP(J4039,'FIN CAL LOOKUP'!$A:$J,10,1),VLOOKUP(D4039,'FIN CAL LOOKUP'!$A:$J,10,1))),"Not Applicable")</f>
        <v>Q4, FY19</v>
      </c>
    </row>
    <row r="4040" spans="1:14" x14ac:dyDescent="0.25">
      <c r="A4040" t="s">
        <v>1</v>
      </c>
      <c r="B4040" t="s">
        <v>95</v>
      </c>
      <c r="C4040" t="s">
        <v>14</v>
      </c>
      <c r="D4040" s="3">
        <v>43434</v>
      </c>
      <c r="E4040" t="s">
        <v>983</v>
      </c>
      <c r="F4040" t="s">
        <v>984</v>
      </c>
      <c r="G4040" t="s">
        <v>985</v>
      </c>
      <c r="H4040" t="s">
        <v>11</v>
      </c>
      <c r="I4040" t="s">
        <v>17</v>
      </c>
      <c r="J4040" s="3">
        <v>44835</v>
      </c>
      <c r="K4040" s="3">
        <v>44830</v>
      </c>
      <c r="M4040" s="8" t="str">
        <f>IFERROR(IF(I4040="Booked",VLOOKUP(K4040,'FIN CAL LOOKUP'!$A:$J,7,1),IF(I4040="Complete",VLOOKUP(J4040,'FIN CAL LOOKUP'!$A:$J,7,1),VLOOKUP(D4040,'FIN CAL LOOKUP'!$A:$J,7,1))),"Not Applicable")</f>
        <v>OCT, FY23</v>
      </c>
      <c r="N4040" s="8" t="str">
        <f>IFERROR(IF(I4040="Booked",VLOOKUP(K4040,'FIN CAL LOOKUP'!$A:$J,10,1),IF(I4040="Complete",VLOOKUP(J4040,'FIN CAL LOOKUP'!$A:$J,10,1),VLOOKUP(D4040,'FIN CAL LOOKUP'!$A:$J,10,1))),"Not Applicable")</f>
        <v>Q2, FY23</v>
      </c>
    </row>
    <row r="4041" spans="1:14" x14ac:dyDescent="0.25">
      <c r="A4041" t="s">
        <v>46</v>
      </c>
      <c r="C4041" t="s">
        <v>47</v>
      </c>
      <c r="D4041" s="3">
        <v>43424</v>
      </c>
      <c r="E4041" t="s">
        <v>1596</v>
      </c>
      <c r="F4041" t="s">
        <v>986</v>
      </c>
      <c r="G4041" t="s">
        <v>1597</v>
      </c>
      <c r="H4041" t="s">
        <v>4</v>
      </c>
      <c r="I4041" t="s">
        <v>17</v>
      </c>
      <c r="J4041" s="3">
        <v>44864</v>
      </c>
      <c r="K4041" s="3">
        <v>44824</v>
      </c>
      <c r="M4041" s="8" t="str">
        <f>IFERROR(IF(I4041="Booked",VLOOKUP(K4041,'FIN CAL LOOKUP'!$A:$J,7,1),IF(I4041="Complete",VLOOKUP(J4041,'FIN CAL LOOKUP'!$A:$J,7,1),VLOOKUP(D4041,'FIN CAL LOOKUP'!$A:$J,7,1))),"Not Applicable")</f>
        <v>NOV, FY23</v>
      </c>
      <c r="N4041" s="8" t="str">
        <f>IFERROR(IF(I4041="Booked",VLOOKUP(K4041,'FIN CAL LOOKUP'!$A:$J,10,1),IF(I4041="Complete",VLOOKUP(J4041,'FIN CAL LOOKUP'!$A:$J,10,1),VLOOKUP(D4041,'FIN CAL LOOKUP'!$A:$J,10,1))),"Not Applicable")</f>
        <v>Q2, FY23</v>
      </c>
    </row>
    <row r="4042" spans="1:14" x14ac:dyDescent="0.25">
      <c r="A4042" t="s">
        <v>46</v>
      </c>
      <c r="C4042" t="s">
        <v>47</v>
      </c>
      <c r="D4042" s="3">
        <v>43424</v>
      </c>
      <c r="E4042" t="s">
        <v>1596</v>
      </c>
      <c r="F4042" t="s">
        <v>986</v>
      </c>
      <c r="G4042" t="s">
        <v>1597</v>
      </c>
      <c r="H4042" t="s">
        <v>7</v>
      </c>
      <c r="I4042" t="s">
        <v>17</v>
      </c>
      <c r="J4042" s="3">
        <v>44864</v>
      </c>
      <c r="K4042" s="3">
        <v>44824</v>
      </c>
      <c r="M4042" s="8" t="str">
        <f>IFERROR(IF(I4042="Booked",VLOOKUP(K4042,'FIN CAL LOOKUP'!$A:$J,7,1),IF(I4042="Complete",VLOOKUP(J4042,'FIN CAL LOOKUP'!$A:$J,7,1),VLOOKUP(D4042,'FIN CAL LOOKUP'!$A:$J,7,1))),"Not Applicable")</f>
        <v>NOV, FY23</v>
      </c>
      <c r="N4042" s="8" t="str">
        <f>IFERROR(IF(I4042="Booked",VLOOKUP(K4042,'FIN CAL LOOKUP'!$A:$J,10,1),IF(I4042="Complete",VLOOKUP(J4042,'FIN CAL LOOKUP'!$A:$J,10,1),VLOOKUP(D4042,'FIN CAL LOOKUP'!$A:$J,10,1))),"Not Applicable")</f>
        <v>Q2, FY23</v>
      </c>
    </row>
    <row r="4043" spans="1:14" x14ac:dyDescent="0.25">
      <c r="A4043" t="s">
        <v>46</v>
      </c>
      <c r="C4043" t="s">
        <v>47</v>
      </c>
      <c r="D4043" s="3">
        <v>43424</v>
      </c>
      <c r="E4043" t="s">
        <v>1596</v>
      </c>
      <c r="F4043" t="s">
        <v>986</v>
      </c>
      <c r="G4043" t="s">
        <v>1597</v>
      </c>
      <c r="H4043" t="s">
        <v>1366</v>
      </c>
      <c r="I4043" t="s">
        <v>5</v>
      </c>
      <c r="J4043" s="3"/>
      <c r="K4043" s="3">
        <v>45351</v>
      </c>
      <c r="M4043" s="8" t="str">
        <f>IFERROR(IF(I4043="Booked",VLOOKUP(K4043,'FIN CAL LOOKUP'!$A:$J,7,1),IF(I4043="Complete",VLOOKUP(J4043,'FIN CAL LOOKUP'!$A:$J,7,1),VLOOKUP(D4043,'FIN CAL LOOKUP'!$A:$J,7,1))),"Not Applicable")</f>
        <v>MAR, FY24</v>
      </c>
      <c r="N4043" s="8" t="str">
        <f>IFERROR(IF(I4043="Booked",VLOOKUP(K4043,'FIN CAL LOOKUP'!$A:$J,10,1),IF(I4043="Complete",VLOOKUP(J4043,'FIN CAL LOOKUP'!$A:$J,10,1),VLOOKUP(D4043,'FIN CAL LOOKUP'!$A:$J,10,1))),"Not Applicable")</f>
        <v>Q3, FY24</v>
      </c>
    </row>
    <row r="4044" spans="1:14" x14ac:dyDescent="0.25">
      <c r="A4044" t="s">
        <v>46</v>
      </c>
      <c r="C4044" t="s">
        <v>47</v>
      </c>
      <c r="D4044" s="3">
        <v>43424</v>
      </c>
      <c r="E4044" t="s">
        <v>1596</v>
      </c>
      <c r="F4044" t="s">
        <v>986</v>
      </c>
      <c r="G4044" t="s">
        <v>1597</v>
      </c>
      <c r="H4044" t="s">
        <v>1367</v>
      </c>
      <c r="I4044" t="s">
        <v>5</v>
      </c>
      <c r="J4044" s="3"/>
      <c r="K4044" s="3">
        <v>45351</v>
      </c>
      <c r="M4044" s="8" t="str">
        <f>IFERROR(IF(I4044="Booked",VLOOKUP(K4044,'FIN CAL LOOKUP'!$A:$J,7,1),IF(I4044="Complete",VLOOKUP(J4044,'FIN CAL LOOKUP'!$A:$J,7,1),VLOOKUP(D4044,'FIN CAL LOOKUP'!$A:$J,7,1))),"Not Applicable")</f>
        <v>MAR, FY24</v>
      </c>
      <c r="N4044" s="8" t="str">
        <f>IFERROR(IF(I4044="Booked",VLOOKUP(K4044,'FIN CAL LOOKUP'!$A:$J,10,1),IF(I4044="Complete",VLOOKUP(J4044,'FIN CAL LOOKUP'!$A:$J,10,1),VLOOKUP(D4044,'FIN CAL LOOKUP'!$A:$J,10,1))),"Not Applicable")</f>
        <v>Q3, FY24</v>
      </c>
    </row>
    <row r="4045" spans="1:14" x14ac:dyDescent="0.25">
      <c r="A4045" t="s">
        <v>46</v>
      </c>
      <c r="C4045" t="s">
        <v>47</v>
      </c>
      <c r="D4045" s="3">
        <v>43424</v>
      </c>
      <c r="E4045" t="s">
        <v>1596</v>
      </c>
      <c r="F4045" t="s">
        <v>986</v>
      </c>
      <c r="G4045" t="s">
        <v>1597</v>
      </c>
      <c r="H4045" t="s">
        <v>1368</v>
      </c>
      <c r="I4045" t="s">
        <v>5</v>
      </c>
      <c r="J4045" s="3"/>
      <c r="K4045" s="3">
        <v>45351</v>
      </c>
      <c r="M4045" s="8" t="str">
        <f>IFERROR(IF(I4045="Booked",VLOOKUP(K4045,'FIN CAL LOOKUP'!$A:$J,7,1),IF(I4045="Complete",VLOOKUP(J4045,'FIN CAL LOOKUP'!$A:$J,7,1),VLOOKUP(D4045,'FIN CAL LOOKUP'!$A:$J,7,1))),"Not Applicable")</f>
        <v>MAR, FY24</v>
      </c>
      <c r="N4045" s="8" t="str">
        <f>IFERROR(IF(I4045="Booked",VLOOKUP(K4045,'FIN CAL LOOKUP'!$A:$J,10,1),IF(I4045="Complete",VLOOKUP(J4045,'FIN CAL LOOKUP'!$A:$J,10,1),VLOOKUP(D4045,'FIN CAL LOOKUP'!$A:$J,10,1))),"Not Applicable")</f>
        <v>Q3, FY24</v>
      </c>
    </row>
    <row r="4046" spans="1:14" x14ac:dyDescent="0.25">
      <c r="A4046" t="s">
        <v>46</v>
      </c>
      <c r="C4046" t="s">
        <v>47</v>
      </c>
      <c r="D4046" s="3">
        <v>43424</v>
      </c>
      <c r="E4046" t="s">
        <v>1596</v>
      </c>
      <c r="F4046" t="s">
        <v>986</v>
      </c>
      <c r="G4046" t="s">
        <v>1597</v>
      </c>
      <c r="H4046" t="s">
        <v>1369</v>
      </c>
      <c r="I4046" t="s">
        <v>5</v>
      </c>
      <c r="J4046" s="3"/>
      <c r="K4046" s="3">
        <v>45351</v>
      </c>
      <c r="M4046" s="8" t="str">
        <f>IFERROR(IF(I4046="Booked",VLOOKUP(K4046,'FIN CAL LOOKUP'!$A:$J,7,1),IF(I4046="Complete",VLOOKUP(J4046,'FIN CAL LOOKUP'!$A:$J,7,1),VLOOKUP(D4046,'FIN CAL LOOKUP'!$A:$J,7,1))),"Not Applicable")</f>
        <v>MAR, FY24</v>
      </c>
      <c r="N4046" s="8" t="str">
        <f>IFERROR(IF(I4046="Booked",VLOOKUP(K4046,'FIN CAL LOOKUP'!$A:$J,10,1),IF(I4046="Complete",VLOOKUP(J4046,'FIN CAL LOOKUP'!$A:$J,10,1),VLOOKUP(D4046,'FIN CAL LOOKUP'!$A:$J,10,1))),"Not Applicable")</f>
        <v>Q3, FY24</v>
      </c>
    </row>
    <row r="4047" spans="1:14" x14ac:dyDescent="0.25">
      <c r="A4047" t="s">
        <v>46</v>
      </c>
      <c r="C4047" t="s">
        <v>47</v>
      </c>
      <c r="D4047" s="3">
        <v>43424</v>
      </c>
      <c r="E4047" t="s">
        <v>1596</v>
      </c>
      <c r="F4047" t="s">
        <v>986</v>
      </c>
      <c r="G4047" t="s">
        <v>1597</v>
      </c>
      <c r="H4047" t="s">
        <v>1370</v>
      </c>
      <c r="I4047" t="s">
        <v>5</v>
      </c>
      <c r="J4047" s="3"/>
      <c r="K4047" s="3">
        <v>45351</v>
      </c>
      <c r="M4047" s="8" t="str">
        <f>IFERROR(IF(I4047="Booked",VLOOKUP(K4047,'FIN CAL LOOKUP'!$A:$J,7,1),IF(I4047="Complete",VLOOKUP(J4047,'FIN CAL LOOKUP'!$A:$J,7,1),VLOOKUP(D4047,'FIN CAL LOOKUP'!$A:$J,7,1))),"Not Applicable")</f>
        <v>MAR, FY24</v>
      </c>
      <c r="N4047" s="8" t="str">
        <f>IFERROR(IF(I4047="Booked",VLOOKUP(K4047,'FIN CAL LOOKUP'!$A:$J,10,1),IF(I4047="Complete",VLOOKUP(J4047,'FIN CAL LOOKUP'!$A:$J,10,1),VLOOKUP(D4047,'FIN CAL LOOKUP'!$A:$J,10,1))),"Not Applicable")</f>
        <v>Q3, FY24</v>
      </c>
    </row>
    <row r="4048" spans="1:14" x14ac:dyDescent="0.25">
      <c r="A4048" t="s">
        <v>46</v>
      </c>
      <c r="C4048" t="s">
        <v>47</v>
      </c>
      <c r="D4048" s="3">
        <v>43424</v>
      </c>
      <c r="E4048" t="s">
        <v>1596</v>
      </c>
      <c r="F4048" t="s">
        <v>986</v>
      </c>
      <c r="G4048" t="s">
        <v>1597</v>
      </c>
      <c r="H4048" t="s">
        <v>8</v>
      </c>
      <c r="I4048" t="s">
        <v>17</v>
      </c>
      <c r="J4048" s="3">
        <v>45008</v>
      </c>
      <c r="K4048" s="3">
        <v>44942</v>
      </c>
      <c r="M4048" s="8" t="str">
        <f>IFERROR(IF(I4048="Booked",VLOOKUP(K4048,'FIN CAL LOOKUP'!$A:$J,7,1),IF(I4048="Complete",VLOOKUP(J4048,'FIN CAL LOOKUP'!$A:$J,7,1),VLOOKUP(D4048,'FIN CAL LOOKUP'!$A:$J,7,1))),"Not Applicable")</f>
        <v>MAR, FY23</v>
      </c>
      <c r="N4048" s="8" t="str">
        <f>IFERROR(IF(I4048="Booked",VLOOKUP(K4048,'FIN CAL LOOKUP'!$A:$J,10,1),IF(I4048="Complete",VLOOKUP(J4048,'FIN CAL LOOKUP'!$A:$J,10,1),VLOOKUP(D4048,'FIN CAL LOOKUP'!$A:$J,10,1))),"Not Applicable")</f>
        <v>Q3, FY23</v>
      </c>
    </row>
    <row r="4049" spans="1:14" x14ac:dyDescent="0.25">
      <c r="A4049" t="s">
        <v>46</v>
      </c>
      <c r="C4049" t="s">
        <v>47</v>
      </c>
      <c r="D4049" s="3">
        <v>43424</v>
      </c>
      <c r="E4049" t="s">
        <v>1596</v>
      </c>
      <c r="F4049" t="s">
        <v>986</v>
      </c>
      <c r="G4049" t="s">
        <v>1597</v>
      </c>
      <c r="H4049" t="s">
        <v>9</v>
      </c>
      <c r="I4049" t="s">
        <v>17</v>
      </c>
      <c r="J4049" s="3">
        <v>45629</v>
      </c>
      <c r="K4049" s="3">
        <v>45554</v>
      </c>
      <c r="M4049" s="8" t="str">
        <f>IFERROR(IF(I4049="Booked",VLOOKUP(K4049,'FIN CAL LOOKUP'!$A:$J,7,1),IF(I4049="Complete",VLOOKUP(J4049,'FIN CAL LOOKUP'!$A:$J,7,1),VLOOKUP(D4049,'FIN CAL LOOKUP'!$A:$J,7,1))),"Not Applicable")</f>
        <v>DEC, FY25</v>
      </c>
      <c r="N4049" s="8" t="str">
        <f>IFERROR(IF(I4049="Booked",VLOOKUP(K4049,'FIN CAL LOOKUP'!$A:$J,10,1),IF(I4049="Complete",VLOOKUP(J4049,'FIN CAL LOOKUP'!$A:$J,10,1),VLOOKUP(D4049,'FIN CAL LOOKUP'!$A:$J,10,1))),"Not Applicable")</f>
        <v>Q2, FY25</v>
      </c>
    </row>
    <row r="4050" spans="1:14" x14ac:dyDescent="0.25">
      <c r="A4050" t="s">
        <v>46</v>
      </c>
      <c r="C4050" t="s">
        <v>47</v>
      </c>
      <c r="D4050" s="3">
        <v>43424</v>
      </c>
      <c r="E4050" t="s">
        <v>1596</v>
      </c>
      <c r="F4050" t="s">
        <v>986</v>
      </c>
      <c r="G4050" t="s">
        <v>1597</v>
      </c>
      <c r="H4050" t="s">
        <v>9</v>
      </c>
      <c r="I4050" t="s">
        <v>18</v>
      </c>
      <c r="J4050" s="3"/>
      <c r="K4050" s="3">
        <v>45803</v>
      </c>
      <c r="M4050" s="8" t="str">
        <f>IFERROR(IF(I4050="Booked",VLOOKUP(K4050,'FIN CAL LOOKUP'!$A:$J,7,1),IF(I4050="Complete",VLOOKUP(J4050,'FIN CAL LOOKUP'!$A:$J,7,1),VLOOKUP(D4050,'FIN CAL LOOKUP'!$A:$J,7,1))),"Not Applicable")</f>
        <v>NOV, FY19</v>
      </c>
      <c r="N4050" s="8" t="str">
        <f>IFERROR(IF(I4050="Booked",VLOOKUP(K4050,'FIN CAL LOOKUP'!$A:$J,10,1),IF(I4050="Complete",VLOOKUP(J4050,'FIN CAL LOOKUP'!$A:$J,10,1),VLOOKUP(D4050,'FIN CAL LOOKUP'!$A:$J,10,1))),"Not Applicable")</f>
        <v>Q2, FY19</v>
      </c>
    </row>
    <row r="4051" spans="1:14" x14ac:dyDescent="0.25">
      <c r="A4051" t="s">
        <v>46</v>
      </c>
      <c r="C4051" t="s">
        <v>47</v>
      </c>
      <c r="D4051" s="3">
        <v>43424</v>
      </c>
      <c r="E4051" t="s">
        <v>1596</v>
      </c>
      <c r="F4051" t="s">
        <v>986</v>
      </c>
      <c r="G4051" t="s">
        <v>1597</v>
      </c>
      <c r="H4051" t="s">
        <v>10</v>
      </c>
      <c r="I4051" t="s">
        <v>17</v>
      </c>
      <c r="J4051" s="3">
        <v>45008</v>
      </c>
      <c r="K4051" s="3">
        <v>44942</v>
      </c>
      <c r="M4051" s="8" t="str">
        <f>IFERROR(IF(I4051="Booked",VLOOKUP(K4051,'FIN CAL LOOKUP'!$A:$J,7,1),IF(I4051="Complete",VLOOKUP(J4051,'FIN CAL LOOKUP'!$A:$J,7,1),VLOOKUP(D4051,'FIN CAL LOOKUP'!$A:$J,7,1))),"Not Applicable")</f>
        <v>MAR, FY23</v>
      </c>
      <c r="N4051" s="8" t="str">
        <f>IFERROR(IF(I4051="Booked",VLOOKUP(K4051,'FIN CAL LOOKUP'!$A:$J,10,1),IF(I4051="Complete",VLOOKUP(J4051,'FIN CAL LOOKUP'!$A:$J,10,1),VLOOKUP(D4051,'FIN CAL LOOKUP'!$A:$J,10,1))),"Not Applicable")</f>
        <v>Q3, FY23</v>
      </c>
    </row>
    <row r="4052" spans="1:14" x14ac:dyDescent="0.25">
      <c r="A4052" t="s">
        <v>46</v>
      </c>
      <c r="C4052" t="s">
        <v>47</v>
      </c>
      <c r="D4052" s="3">
        <v>43424</v>
      </c>
      <c r="E4052" t="s">
        <v>1596</v>
      </c>
      <c r="F4052" t="s">
        <v>986</v>
      </c>
      <c r="G4052" t="s">
        <v>1597</v>
      </c>
      <c r="H4052" t="s">
        <v>10</v>
      </c>
      <c r="I4052" t="s">
        <v>17</v>
      </c>
      <c r="J4052" s="3">
        <v>45629</v>
      </c>
      <c r="K4052" s="3">
        <v>45602</v>
      </c>
      <c r="M4052" s="8" t="str">
        <f>IFERROR(IF(I4052="Booked",VLOOKUP(K4052,'FIN CAL LOOKUP'!$A:$J,7,1),IF(I4052="Complete",VLOOKUP(J4052,'FIN CAL LOOKUP'!$A:$J,7,1),VLOOKUP(D4052,'FIN CAL LOOKUP'!$A:$J,7,1))),"Not Applicable")</f>
        <v>DEC, FY25</v>
      </c>
      <c r="N4052" s="8" t="str">
        <f>IFERROR(IF(I4052="Booked",VLOOKUP(K4052,'FIN CAL LOOKUP'!$A:$J,10,1),IF(I4052="Complete",VLOOKUP(J4052,'FIN CAL LOOKUP'!$A:$J,10,1),VLOOKUP(D4052,'FIN CAL LOOKUP'!$A:$J,10,1))),"Not Applicable")</f>
        <v>Q2, FY25</v>
      </c>
    </row>
    <row r="4053" spans="1:14" x14ac:dyDescent="0.25">
      <c r="A4053" t="s">
        <v>46</v>
      </c>
      <c r="C4053" t="s">
        <v>47</v>
      </c>
      <c r="D4053" s="3">
        <v>43424</v>
      </c>
      <c r="E4053" t="s">
        <v>1596</v>
      </c>
      <c r="F4053" t="s">
        <v>986</v>
      </c>
      <c r="G4053" t="s">
        <v>1597</v>
      </c>
      <c r="H4053" t="s">
        <v>11</v>
      </c>
      <c r="I4053" t="s">
        <v>17</v>
      </c>
      <c r="J4053" s="3">
        <v>44349</v>
      </c>
      <c r="K4053" s="3">
        <v>44265</v>
      </c>
      <c r="M4053" s="8" t="str">
        <f>IFERROR(IF(I4053="Booked",VLOOKUP(K4053,'FIN CAL LOOKUP'!$A:$J,7,1),IF(I4053="Complete",VLOOKUP(J4053,'FIN CAL LOOKUP'!$A:$J,7,1),VLOOKUP(D4053,'FIN CAL LOOKUP'!$A:$J,7,1))),"Not Applicable")</f>
        <v>JUN, FY21</v>
      </c>
      <c r="N4053" s="8" t="str">
        <f>IFERROR(IF(I4053="Booked",VLOOKUP(K4053,'FIN CAL LOOKUP'!$A:$J,10,1),IF(I4053="Complete",VLOOKUP(J4053,'FIN CAL LOOKUP'!$A:$J,10,1),VLOOKUP(D4053,'FIN CAL LOOKUP'!$A:$J,10,1))),"Not Applicable")</f>
        <v>Q4, FY21</v>
      </c>
    </row>
    <row r="4054" spans="1:14" x14ac:dyDescent="0.25">
      <c r="A4054" t="s">
        <v>46</v>
      </c>
      <c r="C4054" t="s">
        <v>47</v>
      </c>
      <c r="D4054" s="3">
        <v>43424</v>
      </c>
      <c r="E4054" t="s">
        <v>1596</v>
      </c>
      <c r="F4054" t="s">
        <v>986</v>
      </c>
      <c r="G4054" t="s">
        <v>1597</v>
      </c>
      <c r="H4054" t="s">
        <v>11</v>
      </c>
      <c r="I4054" t="s">
        <v>17</v>
      </c>
      <c r="J4054" s="3">
        <v>45629</v>
      </c>
      <c r="K4054" s="3">
        <v>45602</v>
      </c>
      <c r="M4054" s="8" t="str">
        <f>IFERROR(IF(I4054="Booked",VLOOKUP(K4054,'FIN CAL LOOKUP'!$A:$J,7,1),IF(I4054="Complete",VLOOKUP(J4054,'FIN CAL LOOKUP'!$A:$J,7,1),VLOOKUP(D4054,'FIN CAL LOOKUP'!$A:$J,7,1))),"Not Applicable")</f>
        <v>DEC, FY25</v>
      </c>
      <c r="N4054" s="8" t="str">
        <f>IFERROR(IF(I4054="Booked",VLOOKUP(K4054,'FIN CAL LOOKUP'!$A:$J,10,1),IF(I4054="Complete",VLOOKUP(J4054,'FIN CAL LOOKUP'!$A:$J,10,1),VLOOKUP(D4054,'FIN CAL LOOKUP'!$A:$J,10,1))),"Not Applicable")</f>
        <v>Q2, FY25</v>
      </c>
    </row>
    <row r="4055" spans="1:14" x14ac:dyDescent="0.25">
      <c r="A4055" t="s">
        <v>30</v>
      </c>
      <c r="B4055" t="s">
        <v>565</v>
      </c>
      <c r="C4055" t="s">
        <v>32</v>
      </c>
      <c r="D4055" s="3">
        <v>43411</v>
      </c>
      <c r="E4055" t="s">
        <v>987</v>
      </c>
      <c r="F4055" t="s">
        <v>988</v>
      </c>
      <c r="G4055" t="s">
        <v>989</v>
      </c>
      <c r="H4055" t="s">
        <v>4</v>
      </c>
      <c r="I4055" t="s">
        <v>17</v>
      </c>
      <c r="J4055" s="3">
        <v>45027</v>
      </c>
      <c r="K4055" s="3">
        <v>44824</v>
      </c>
      <c r="M4055" s="8" t="str">
        <f>IFERROR(IF(I4055="Booked",VLOOKUP(K4055,'FIN CAL LOOKUP'!$A:$J,7,1),IF(I4055="Complete",VLOOKUP(J4055,'FIN CAL LOOKUP'!$A:$J,7,1),VLOOKUP(D4055,'FIN CAL LOOKUP'!$A:$J,7,1))),"Not Applicable")</f>
        <v>APR, FY23</v>
      </c>
      <c r="N4055" s="8" t="str">
        <f>IFERROR(IF(I4055="Booked",VLOOKUP(K4055,'FIN CAL LOOKUP'!$A:$J,10,1),IF(I4055="Complete",VLOOKUP(J4055,'FIN CAL LOOKUP'!$A:$J,10,1),VLOOKUP(D4055,'FIN CAL LOOKUP'!$A:$J,10,1))),"Not Applicable")</f>
        <v>Q4, FY23</v>
      </c>
    </row>
    <row r="4056" spans="1:14" x14ac:dyDescent="0.25">
      <c r="A4056" t="s">
        <v>30</v>
      </c>
      <c r="B4056" t="s">
        <v>565</v>
      </c>
      <c r="C4056" t="s">
        <v>32</v>
      </c>
      <c r="D4056" s="3">
        <v>43411</v>
      </c>
      <c r="E4056" t="s">
        <v>987</v>
      </c>
      <c r="F4056" t="s">
        <v>988</v>
      </c>
      <c r="G4056" t="s">
        <v>989</v>
      </c>
      <c r="H4056" t="s">
        <v>7</v>
      </c>
      <c r="I4056" t="s">
        <v>17</v>
      </c>
      <c r="J4056" s="3">
        <v>45027</v>
      </c>
      <c r="K4056" s="3">
        <v>44824</v>
      </c>
      <c r="M4056" s="8" t="str">
        <f>IFERROR(IF(I4056="Booked",VLOOKUP(K4056,'FIN CAL LOOKUP'!$A:$J,7,1),IF(I4056="Complete",VLOOKUP(J4056,'FIN CAL LOOKUP'!$A:$J,7,1),VLOOKUP(D4056,'FIN CAL LOOKUP'!$A:$J,7,1))),"Not Applicable")</f>
        <v>APR, FY23</v>
      </c>
      <c r="N4056" s="8" t="str">
        <f>IFERROR(IF(I4056="Booked",VLOOKUP(K4056,'FIN CAL LOOKUP'!$A:$J,10,1),IF(I4056="Complete",VLOOKUP(J4056,'FIN CAL LOOKUP'!$A:$J,10,1),VLOOKUP(D4056,'FIN CAL LOOKUP'!$A:$J,10,1))),"Not Applicable")</f>
        <v>Q4, FY23</v>
      </c>
    </row>
    <row r="4057" spans="1:14" x14ac:dyDescent="0.25">
      <c r="A4057" t="s">
        <v>30</v>
      </c>
      <c r="B4057" t="s">
        <v>565</v>
      </c>
      <c r="C4057" t="s">
        <v>32</v>
      </c>
      <c r="D4057" s="3">
        <v>43411</v>
      </c>
      <c r="E4057" t="s">
        <v>987</v>
      </c>
      <c r="F4057" t="s">
        <v>988</v>
      </c>
      <c r="G4057" t="s">
        <v>989</v>
      </c>
      <c r="H4057" t="s">
        <v>1366</v>
      </c>
      <c r="I4057" t="s">
        <v>5</v>
      </c>
      <c r="J4057" s="3"/>
      <c r="K4057" s="3">
        <v>45351</v>
      </c>
      <c r="M4057" s="8" t="str">
        <f>IFERROR(IF(I4057="Booked",VLOOKUP(K4057,'FIN CAL LOOKUP'!$A:$J,7,1),IF(I4057="Complete",VLOOKUP(J4057,'FIN CAL LOOKUP'!$A:$J,7,1),VLOOKUP(D4057,'FIN CAL LOOKUP'!$A:$J,7,1))),"Not Applicable")</f>
        <v>MAR, FY24</v>
      </c>
      <c r="N4057" s="8" t="str">
        <f>IFERROR(IF(I4057="Booked",VLOOKUP(K4057,'FIN CAL LOOKUP'!$A:$J,10,1),IF(I4057="Complete",VLOOKUP(J4057,'FIN CAL LOOKUP'!$A:$J,10,1),VLOOKUP(D4057,'FIN CAL LOOKUP'!$A:$J,10,1))),"Not Applicable")</f>
        <v>Q3, FY24</v>
      </c>
    </row>
    <row r="4058" spans="1:14" x14ac:dyDescent="0.25">
      <c r="A4058" t="s">
        <v>30</v>
      </c>
      <c r="B4058" t="s">
        <v>565</v>
      </c>
      <c r="C4058" t="s">
        <v>32</v>
      </c>
      <c r="D4058" s="3">
        <v>43411</v>
      </c>
      <c r="E4058" t="s">
        <v>987</v>
      </c>
      <c r="F4058" t="s">
        <v>988</v>
      </c>
      <c r="G4058" t="s">
        <v>989</v>
      </c>
      <c r="H4058" t="s">
        <v>1367</v>
      </c>
      <c r="I4058" t="s">
        <v>5</v>
      </c>
      <c r="J4058" s="3"/>
      <c r="K4058" s="3">
        <v>45351</v>
      </c>
      <c r="M4058" s="8" t="str">
        <f>IFERROR(IF(I4058="Booked",VLOOKUP(K4058,'FIN CAL LOOKUP'!$A:$J,7,1),IF(I4058="Complete",VLOOKUP(J4058,'FIN CAL LOOKUP'!$A:$J,7,1),VLOOKUP(D4058,'FIN CAL LOOKUP'!$A:$J,7,1))),"Not Applicable")</f>
        <v>MAR, FY24</v>
      </c>
      <c r="N4058" s="8" t="str">
        <f>IFERROR(IF(I4058="Booked",VLOOKUP(K4058,'FIN CAL LOOKUP'!$A:$J,10,1),IF(I4058="Complete",VLOOKUP(J4058,'FIN CAL LOOKUP'!$A:$J,10,1),VLOOKUP(D4058,'FIN CAL LOOKUP'!$A:$J,10,1))),"Not Applicable")</f>
        <v>Q3, FY24</v>
      </c>
    </row>
    <row r="4059" spans="1:14" x14ac:dyDescent="0.25">
      <c r="A4059" t="s">
        <v>30</v>
      </c>
      <c r="B4059" t="s">
        <v>565</v>
      </c>
      <c r="C4059" t="s">
        <v>32</v>
      </c>
      <c r="D4059" s="3">
        <v>43411</v>
      </c>
      <c r="E4059" t="s">
        <v>987</v>
      </c>
      <c r="F4059" t="s">
        <v>988</v>
      </c>
      <c r="G4059" t="s">
        <v>989</v>
      </c>
      <c r="H4059" t="s">
        <v>1368</v>
      </c>
      <c r="I4059" t="s">
        <v>5</v>
      </c>
      <c r="J4059" s="3"/>
      <c r="K4059" s="3">
        <v>45351</v>
      </c>
      <c r="M4059" s="8" t="str">
        <f>IFERROR(IF(I4059="Booked",VLOOKUP(K4059,'FIN CAL LOOKUP'!$A:$J,7,1),IF(I4059="Complete",VLOOKUP(J4059,'FIN CAL LOOKUP'!$A:$J,7,1),VLOOKUP(D4059,'FIN CAL LOOKUP'!$A:$J,7,1))),"Not Applicable")</f>
        <v>MAR, FY24</v>
      </c>
      <c r="N4059" s="8" t="str">
        <f>IFERROR(IF(I4059="Booked",VLOOKUP(K4059,'FIN CAL LOOKUP'!$A:$J,10,1),IF(I4059="Complete",VLOOKUP(J4059,'FIN CAL LOOKUP'!$A:$J,10,1),VLOOKUP(D4059,'FIN CAL LOOKUP'!$A:$J,10,1))),"Not Applicable")</f>
        <v>Q3, FY24</v>
      </c>
    </row>
    <row r="4060" spans="1:14" x14ac:dyDescent="0.25">
      <c r="A4060" t="s">
        <v>30</v>
      </c>
      <c r="B4060" t="s">
        <v>565</v>
      </c>
      <c r="C4060" t="s">
        <v>32</v>
      </c>
      <c r="D4060" s="3">
        <v>43411</v>
      </c>
      <c r="E4060" t="s">
        <v>987</v>
      </c>
      <c r="F4060" t="s">
        <v>988</v>
      </c>
      <c r="G4060" t="s">
        <v>989</v>
      </c>
      <c r="H4060" t="s">
        <v>1369</v>
      </c>
      <c r="I4060" t="s">
        <v>5</v>
      </c>
      <c r="J4060" s="3"/>
      <c r="K4060" s="3">
        <v>45351</v>
      </c>
      <c r="M4060" s="8" t="str">
        <f>IFERROR(IF(I4060="Booked",VLOOKUP(K4060,'FIN CAL LOOKUP'!$A:$J,7,1),IF(I4060="Complete",VLOOKUP(J4060,'FIN CAL LOOKUP'!$A:$J,7,1),VLOOKUP(D4060,'FIN CAL LOOKUP'!$A:$J,7,1))),"Not Applicable")</f>
        <v>MAR, FY24</v>
      </c>
      <c r="N4060" s="8" t="str">
        <f>IFERROR(IF(I4060="Booked",VLOOKUP(K4060,'FIN CAL LOOKUP'!$A:$J,10,1),IF(I4060="Complete",VLOOKUP(J4060,'FIN CAL LOOKUP'!$A:$J,10,1),VLOOKUP(D4060,'FIN CAL LOOKUP'!$A:$J,10,1))),"Not Applicable")</f>
        <v>Q3, FY24</v>
      </c>
    </row>
    <row r="4061" spans="1:14" x14ac:dyDescent="0.25">
      <c r="A4061" t="s">
        <v>30</v>
      </c>
      <c r="B4061" t="s">
        <v>565</v>
      </c>
      <c r="C4061" t="s">
        <v>32</v>
      </c>
      <c r="D4061" s="3">
        <v>43411</v>
      </c>
      <c r="E4061" t="s">
        <v>987</v>
      </c>
      <c r="F4061" t="s">
        <v>988</v>
      </c>
      <c r="G4061" t="s">
        <v>989</v>
      </c>
      <c r="H4061" t="s">
        <v>1370</v>
      </c>
      <c r="I4061" t="s">
        <v>5</v>
      </c>
      <c r="J4061" s="3"/>
      <c r="K4061" s="3">
        <v>45351</v>
      </c>
      <c r="M4061" s="8" t="str">
        <f>IFERROR(IF(I4061="Booked",VLOOKUP(K4061,'FIN CAL LOOKUP'!$A:$J,7,1),IF(I4061="Complete",VLOOKUP(J4061,'FIN CAL LOOKUP'!$A:$J,7,1),VLOOKUP(D4061,'FIN CAL LOOKUP'!$A:$J,7,1))),"Not Applicable")</f>
        <v>MAR, FY24</v>
      </c>
      <c r="N4061" s="8" t="str">
        <f>IFERROR(IF(I4061="Booked",VLOOKUP(K4061,'FIN CAL LOOKUP'!$A:$J,10,1),IF(I4061="Complete",VLOOKUP(J4061,'FIN CAL LOOKUP'!$A:$J,10,1),VLOOKUP(D4061,'FIN CAL LOOKUP'!$A:$J,10,1))),"Not Applicable")</f>
        <v>Q3, FY24</v>
      </c>
    </row>
    <row r="4062" spans="1:14" x14ac:dyDescent="0.25">
      <c r="A4062" t="s">
        <v>30</v>
      </c>
      <c r="B4062" t="s">
        <v>565</v>
      </c>
      <c r="C4062" t="s">
        <v>32</v>
      </c>
      <c r="D4062" s="3">
        <v>43411</v>
      </c>
      <c r="E4062" t="s">
        <v>987</v>
      </c>
      <c r="F4062" t="s">
        <v>988</v>
      </c>
      <c r="G4062" t="s">
        <v>989</v>
      </c>
      <c r="H4062" t="s">
        <v>8</v>
      </c>
      <c r="I4062" t="s">
        <v>17</v>
      </c>
      <c r="J4062" s="3">
        <v>44691</v>
      </c>
      <c r="K4062" s="3">
        <v>44635</v>
      </c>
      <c r="M4062" s="8" t="str">
        <f>IFERROR(IF(I4062="Booked",VLOOKUP(K4062,'FIN CAL LOOKUP'!$A:$J,7,1),IF(I4062="Complete",VLOOKUP(J4062,'FIN CAL LOOKUP'!$A:$J,7,1),VLOOKUP(D4062,'FIN CAL LOOKUP'!$A:$J,7,1))),"Not Applicable")</f>
        <v>MAY, FY22</v>
      </c>
      <c r="N4062" s="8" t="str">
        <f>IFERROR(IF(I4062="Booked",VLOOKUP(K4062,'FIN CAL LOOKUP'!$A:$J,10,1),IF(I4062="Complete",VLOOKUP(J4062,'FIN CAL LOOKUP'!$A:$J,10,1),VLOOKUP(D4062,'FIN CAL LOOKUP'!$A:$J,10,1))),"Not Applicable")</f>
        <v>Q4, FY22</v>
      </c>
    </row>
    <row r="4063" spans="1:14" x14ac:dyDescent="0.25">
      <c r="A4063" t="s">
        <v>30</v>
      </c>
      <c r="B4063" t="s">
        <v>565</v>
      </c>
      <c r="C4063" t="s">
        <v>32</v>
      </c>
      <c r="D4063" s="3">
        <v>43411</v>
      </c>
      <c r="E4063" t="s">
        <v>987</v>
      </c>
      <c r="F4063" t="s">
        <v>988</v>
      </c>
      <c r="G4063" t="s">
        <v>989</v>
      </c>
      <c r="H4063" t="s">
        <v>9</v>
      </c>
      <c r="I4063" t="s">
        <v>17</v>
      </c>
      <c r="J4063" s="3">
        <v>44972</v>
      </c>
      <c r="K4063" s="3">
        <v>44735</v>
      </c>
      <c r="M4063" s="8" t="str">
        <f>IFERROR(IF(I4063="Booked",VLOOKUP(K4063,'FIN CAL LOOKUP'!$A:$J,7,1),IF(I4063="Complete",VLOOKUP(J4063,'FIN CAL LOOKUP'!$A:$J,7,1),VLOOKUP(D4063,'FIN CAL LOOKUP'!$A:$J,7,1))),"Not Applicable")</f>
        <v>FEB, FY23</v>
      </c>
      <c r="N4063" s="8" t="str">
        <f>IFERROR(IF(I4063="Booked",VLOOKUP(K4063,'FIN CAL LOOKUP'!$A:$J,10,1),IF(I4063="Complete",VLOOKUP(J4063,'FIN CAL LOOKUP'!$A:$J,10,1),VLOOKUP(D4063,'FIN CAL LOOKUP'!$A:$J,10,1))),"Not Applicable")</f>
        <v>Q3, FY23</v>
      </c>
    </row>
    <row r="4064" spans="1:14" x14ac:dyDescent="0.25">
      <c r="A4064" t="s">
        <v>30</v>
      </c>
      <c r="B4064" t="s">
        <v>565</v>
      </c>
      <c r="C4064" t="s">
        <v>32</v>
      </c>
      <c r="D4064" s="3">
        <v>43411</v>
      </c>
      <c r="E4064" t="s">
        <v>987</v>
      </c>
      <c r="F4064" t="s">
        <v>988</v>
      </c>
      <c r="G4064" t="s">
        <v>989</v>
      </c>
      <c r="H4064" t="s">
        <v>10</v>
      </c>
      <c r="I4064" t="s">
        <v>17</v>
      </c>
      <c r="J4064" s="3">
        <v>44449</v>
      </c>
      <c r="K4064" s="3">
        <v>44417</v>
      </c>
      <c r="M4064" s="8" t="str">
        <f>IFERROR(IF(I4064="Booked",VLOOKUP(K4064,'FIN CAL LOOKUP'!$A:$J,7,1),IF(I4064="Complete",VLOOKUP(J4064,'FIN CAL LOOKUP'!$A:$J,7,1),VLOOKUP(D4064,'FIN CAL LOOKUP'!$A:$J,7,1))),"Not Applicable")</f>
        <v>SEP, FY22</v>
      </c>
      <c r="N4064" s="8" t="str">
        <f>IFERROR(IF(I4064="Booked",VLOOKUP(K4064,'FIN CAL LOOKUP'!$A:$J,10,1),IF(I4064="Complete",VLOOKUP(J4064,'FIN CAL LOOKUP'!$A:$J,10,1),VLOOKUP(D4064,'FIN CAL LOOKUP'!$A:$J,10,1))),"Not Applicable")</f>
        <v>Q1, FY22</v>
      </c>
    </row>
    <row r="4065" spans="1:14" x14ac:dyDescent="0.25">
      <c r="A4065" t="s">
        <v>30</v>
      </c>
      <c r="B4065" t="s">
        <v>565</v>
      </c>
      <c r="C4065" t="s">
        <v>32</v>
      </c>
      <c r="D4065" s="3">
        <v>43411</v>
      </c>
      <c r="E4065" t="s">
        <v>987</v>
      </c>
      <c r="F4065" t="s">
        <v>988</v>
      </c>
      <c r="G4065" t="s">
        <v>989</v>
      </c>
      <c r="H4065" t="s">
        <v>10</v>
      </c>
      <c r="I4065" t="s">
        <v>17</v>
      </c>
      <c r="J4065" s="3">
        <v>45133</v>
      </c>
      <c r="K4065" s="3">
        <v>45133</v>
      </c>
      <c r="M4065" s="8" t="str">
        <f>IFERROR(IF(I4065="Booked",VLOOKUP(K4065,'FIN CAL LOOKUP'!$A:$J,7,1),IF(I4065="Complete",VLOOKUP(J4065,'FIN CAL LOOKUP'!$A:$J,7,1),VLOOKUP(D4065,'FIN CAL LOOKUP'!$A:$J,7,1))),"Not Applicable")</f>
        <v>AUG, FY24</v>
      </c>
      <c r="N4065" s="8" t="str">
        <f>IFERROR(IF(I4065="Booked",VLOOKUP(K4065,'FIN CAL LOOKUP'!$A:$J,10,1),IF(I4065="Complete",VLOOKUP(J4065,'FIN CAL LOOKUP'!$A:$J,10,1),VLOOKUP(D4065,'FIN CAL LOOKUP'!$A:$J,10,1))),"Not Applicable")</f>
        <v>Q1, FY24</v>
      </c>
    </row>
    <row r="4066" spans="1:14" x14ac:dyDescent="0.25">
      <c r="A4066" t="s">
        <v>30</v>
      </c>
      <c r="B4066" t="s">
        <v>565</v>
      </c>
      <c r="C4066" t="s">
        <v>32</v>
      </c>
      <c r="D4066" s="3">
        <v>43411</v>
      </c>
      <c r="E4066" t="s">
        <v>987</v>
      </c>
      <c r="F4066" t="s">
        <v>988</v>
      </c>
      <c r="G4066" t="s">
        <v>989</v>
      </c>
      <c r="H4066" t="s">
        <v>11</v>
      </c>
      <c r="I4066" t="s">
        <v>17</v>
      </c>
      <c r="J4066" s="3">
        <v>44547</v>
      </c>
      <c r="K4066" s="3">
        <v>43635</v>
      </c>
      <c r="M4066" s="8" t="str">
        <f>IFERROR(IF(I4066="Booked",VLOOKUP(K4066,'FIN CAL LOOKUP'!$A:$J,7,1),IF(I4066="Complete",VLOOKUP(J4066,'FIN CAL LOOKUP'!$A:$J,7,1),VLOOKUP(D4066,'FIN CAL LOOKUP'!$A:$J,7,1))),"Not Applicable")</f>
        <v>DEC, FY22</v>
      </c>
      <c r="N4066" s="8" t="str">
        <f>IFERROR(IF(I4066="Booked",VLOOKUP(K4066,'FIN CAL LOOKUP'!$A:$J,10,1),IF(I4066="Complete",VLOOKUP(J4066,'FIN CAL LOOKUP'!$A:$J,10,1),VLOOKUP(D4066,'FIN CAL LOOKUP'!$A:$J,10,1))),"Not Applicable")</f>
        <v>Q2, FY22</v>
      </c>
    </row>
    <row r="4067" spans="1:14" x14ac:dyDescent="0.25">
      <c r="C4067" t="s">
        <v>45</v>
      </c>
      <c r="D4067" s="3">
        <v>43395</v>
      </c>
      <c r="E4067" t="s">
        <v>404</v>
      </c>
      <c r="F4067" t="s">
        <v>990</v>
      </c>
      <c r="G4067" t="s">
        <v>1598</v>
      </c>
      <c r="H4067" t="s">
        <v>192</v>
      </c>
      <c r="I4067" t="s">
        <v>17</v>
      </c>
      <c r="J4067" s="3">
        <v>44839</v>
      </c>
      <c r="K4067" s="3">
        <v>44837</v>
      </c>
      <c r="M4067" s="8" t="str">
        <f>IFERROR(IF(I4067="Booked",VLOOKUP(K4067,'FIN CAL LOOKUP'!$A:$J,7,1),IF(I4067="Complete",VLOOKUP(J4067,'FIN CAL LOOKUP'!$A:$J,7,1),VLOOKUP(D4067,'FIN CAL LOOKUP'!$A:$J,7,1))),"Not Applicable")</f>
        <v>OCT, FY23</v>
      </c>
      <c r="N4067" s="8" t="str">
        <f>IFERROR(IF(I4067="Booked",VLOOKUP(K4067,'FIN CAL LOOKUP'!$A:$J,10,1),IF(I4067="Complete",VLOOKUP(J4067,'FIN CAL LOOKUP'!$A:$J,10,1),VLOOKUP(D4067,'FIN CAL LOOKUP'!$A:$J,10,1))),"Not Applicable")</f>
        <v>Q2, FY23</v>
      </c>
    </row>
    <row r="4068" spans="1:14" x14ac:dyDescent="0.25">
      <c r="C4068" t="s">
        <v>45</v>
      </c>
      <c r="D4068" s="3">
        <v>43395</v>
      </c>
      <c r="E4068" t="s">
        <v>404</v>
      </c>
      <c r="F4068" t="s">
        <v>990</v>
      </c>
      <c r="G4068" t="s">
        <v>1598</v>
      </c>
      <c r="H4068" t="s">
        <v>4</v>
      </c>
      <c r="I4068" t="s">
        <v>17</v>
      </c>
      <c r="J4068" s="3">
        <v>44825</v>
      </c>
      <c r="K4068" s="3">
        <v>44824</v>
      </c>
      <c r="M4068" s="8" t="str">
        <f>IFERROR(IF(I4068="Booked",VLOOKUP(K4068,'FIN CAL LOOKUP'!$A:$J,7,1),IF(I4068="Complete",VLOOKUP(J4068,'FIN CAL LOOKUP'!$A:$J,7,1),VLOOKUP(D4068,'FIN CAL LOOKUP'!$A:$J,7,1))),"Not Applicable")</f>
        <v>SEP, FY23</v>
      </c>
      <c r="N4068" s="8" t="str">
        <f>IFERROR(IF(I4068="Booked",VLOOKUP(K4068,'FIN CAL LOOKUP'!$A:$J,10,1),IF(I4068="Complete",VLOOKUP(J4068,'FIN CAL LOOKUP'!$A:$J,10,1),VLOOKUP(D4068,'FIN CAL LOOKUP'!$A:$J,10,1))),"Not Applicable")</f>
        <v>Q1, FY23</v>
      </c>
    </row>
    <row r="4069" spans="1:14" x14ac:dyDescent="0.25">
      <c r="C4069" t="s">
        <v>45</v>
      </c>
      <c r="D4069" s="3">
        <v>43395</v>
      </c>
      <c r="E4069" t="s">
        <v>404</v>
      </c>
      <c r="F4069" t="s">
        <v>990</v>
      </c>
      <c r="G4069" t="s">
        <v>1598</v>
      </c>
      <c r="H4069" t="s">
        <v>7</v>
      </c>
      <c r="I4069" t="s">
        <v>17</v>
      </c>
      <c r="J4069" s="3">
        <v>44825</v>
      </c>
      <c r="K4069" s="3">
        <v>44824</v>
      </c>
      <c r="M4069" s="8" t="str">
        <f>IFERROR(IF(I4069="Booked",VLOOKUP(K4069,'FIN CAL LOOKUP'!$A:$J,7,1),IF(I4069="Complete",VLOOKUP(J4069,'FIN CAL LOOKUP'!$A:$J,7,1),VLOOKUP(D4069,'FIN CAL LOOKUP'!$A:$J,7,1))),"Not Applicable")</f>
        <v>SEP, FY23</v>
      </c>
      <c r="N4069" s="8" t="str">
        <f>IFERROR(IF(I4069="Booked",VLOOKUP(K4069,'FIN CAL LOOKUP'!$A:$J,10,1),IF(I4069="Complete",VLOOKUP(J4069,'FIN CAL LOOKUP'!$A:$J,10,1),VLOOKUP(D4069,'FIN CAL LOOKUP'!$A:$J,10,1))),"Not Applicable")</f>
        <v>Q1, FY23</v>
      </c>
    </row>
    <row r="4070" spans="1:14" x14ac:dyDescent="0.25">
      <c r="C4070" t="s">
        <v>45</v>
      </c>
      <c r="D4070" s="3">
        <v>43395</v>
      </c>
      <c r="E4070" t="s">
        <v>404</v>
      </c>
      <c r="F4070" t="s">
        <v>990</v>
      </c>
      <c r="G4070" t="s">
        <v>1598</v>
      </c>
      <c r="H4070" t="s">
        <v>1366</v>
      </c>
      <c r="I4070" t="s">
        <v>17</v>
      </c>
      <c r="J4070" s="3">
        <v>45406</v>
      </c>
      <c r="K4070" s="3">
        <v>45351</v>
      </c>
      <c r="M4070" s="8" t="str">
        <f>IFERROR(IF(I4070="Booked",VLOOKUP(K4070,'FIN CAL LOOKUP'!$A:$J,7,1),IF(I4070="Complete",VLOOKUP(J4070,'FIN CAL LOOKUP'!$A:$J,7,1),VLOOKUP(D4070,'FIN CAL LOOKUP'!$A:$J,7,1))),"Not Applicable")</f>
        <v>MAY, FY24</v>
      </c>
      <c r="N4070" s="8" t="str">
        <f>IFERROR(IF(I4070="Booked",VLOOKUP(K4070,'FIN CAL LOOKUP'!$A:$J,10,1),IF(I4070="Complete",VLOOKUP(J4070,'FIN CAL LOOKUP'!$A:$J,10,1),VLOOKUP(D4070,'FIN CAL LOOKUP'!$A:$J,10,1))),"Not Applicable")</f>
        <v>Q4, FY24</v>
      </c>
    </row>
    <row r="4071" spans="1:14" x14ac:dyDescent="0.25">
      <c r="C4071" t="s">
        <v>45</v>
      </c>
      <c r="D4071" s="3">
        <v>43395</v>
      </c>
      <c r="E4071" t="s">
        <v>404</v>
      </c>
      <c r="F4071" t="s">
        <v>990</v>
      </c>
      <c r="G4071" t="s">
        <v>1598</v>
      </c>
      <c r="H4071" t="s">
        <v>1366</v>
      </c>
      <c r="I4071" t="s">
        <v>17</v>
      </c>
      <c r="J4071" s="3">
        <v>45754</v>
      </c>
      <c r="K4071" s="3">
        <v>45727</v>
      </c>
      <c r="M4071" s="8" t="str">
        <f>IFERROR(IF(I4071="Booked",VLOOKUP(K4071,'FIN CAL LOOKUP'!$A:$J,7,1),IF(I4071="Complete",VLOOKUP(J4071,'FIN CAL LOOKUP'!$A:$J,7,1),VLOOKUP(D4071,'FIN CAL LOOKUP'!$A:$J,7,1))),"Not Applicable")</f>
        <v>APR, FY25</v>
      </c>
      <c r="N4071" s="8" t="str">
        <f>IFERROR(IF(I4071="Booked",VLOOKUP(K4071,'FIN CAL LOOKUP'!$A:$J,10,1),IF(I4071="Complete",VLOOKUP(J4071,'FIN CAL LOOKUP'!$A:$J,10,1),VLOOKUP(D4071,'FIN CAL LOOKUP'!$A:$J,10,1))),"Not Applicable")</f>
        <v>Q4, FY25</v>
      </c>
    </row>
    <row r="4072" spans="1:14" x14ac:dyDescent="0.25">
      <c r="C4072" t="s">
        <v>45</v>
      </c>
      <c r="D4072" s="3">
        <v>43395</v>
      </c>
      <c r="E4072" t="s">
        <v>404</v>
      </c>
      <c r="F4072" t="s">
        <v>990</v>
      </c>
      <c r="G4072" t="s">
        <v>1598</v>
      </c>
      <c r="H4072" t="s">
        <v>1367</v>
      </c>
      <c r="I4072" t="s">
        <v>17</v>
      </c>
      <c r="J4072" s="3">
        <v>45406</v>
      </c>
      <c r="K4072" s="3">
        <v>45351</v>
      </c>
      <c r="M4072" s="8" t="str">
        <f>IFERROR(IF(I4072="Booked",VLOOKUP(K4072,'FIN CAL LOOKUP'!$A:$J,7,1),IF(I4072="Complete",VLOOKUP(J4072,'FIN CAL LOOKUP'!$A:$J,7,1),VLOOKUP(D4072,'FIN CAL LOOKUP'!$A:$J,7,1))),"Not Applicable")</f>
        <v>MAY, FY24</v>
      </c>
      <c r="N4072" s="8" t="str">
        <f>IFERROR(IF(I4072="Booked",VLOOKUP(K4072,'FIN CAL LOOKUP'!$A:$J,10,1),IF(I4072="Complete",VLOOKUP(J4072,'FIN CAL LOOKUP'!$A:$J,10,1),VLOOKUP(D4072,'FIN CAL LOOKUP'!$A:$J,10,1))),"Not Applicable")</f>
        <v>Q4, FY24</v>
      </c>
    </row>
    <row r="4073" spans="1:14" x14ac:dyDescent="0.25">
      <c r="C4073" t="s">
        <v>45</v>
      </c>
      <c r="D4073" s="3">
        <v>43395</v>
      </c>
      <c r="E4073" t="s">
        <v>404</v>
      </c>
      <c r="F4073" t="s">
        <v>990</v>
      </c>
      <c r="G4073" t="s">
        <v>1598</v>
      </c>
      <c r="H4073" t="s">
        <v>1367</v>
      </c>
      <c r="I4073" t="s">
        <v>17</v>
      </c>
      <c r="J4073" s="3">
        <v>45754</v>
      </c>
      <c r="K4073" s="3">
        <v>45727</v>
      </c>
      <c r="M4073" s="8" t="str">
        <f>IFERROR(IF(I4073="Booked",VLOOKUP(K4073,'FIN CAL LOOKUP'!$A:$J,7,1),IF(I4073="Complete",VLOOKUP(J4073,'FIN CAL LOOKUP'!$A:$J,7,1),VLOOKUP(D4073,'FIN CAL LOOKUP'!$A:$J,7,1))),"Not Applicable")</f>
        <v>APR, FY25</v>
      </c>
      <c r="N4073" s="8" t="str">
        <f>IFERROR(IF(I4073="Booked",VLOOKUP(K4073,'FIN CAL LOOKUP'!$A:$J,10,1),IF(I4073="Complete",VLOOKUP(J4073,'FIN CAL LOOKUP'!$A:$J,10,1),VLOOKUP(D4073,'FIN CAL LOOKUP'!$A:$J,10,1))),"Not Applicable")</f>
        <v>Q4, FY25</v>
      </c>
    </row>
    <row r="4074" spans="1:14" x14ac:dyDescent="0.25">
      <c r="C4074" t="s">
        <v>45</v>
      </c>
      <c r="D4074" s="3">
        <v>43395</v>
      </c>
      <c r="E4074" t="s">
        <v>404</v>
      </c>
      <c r="F4074" t="s">
        <v>990</v>
      </c>
      <c r="G4074" t="s">
        <v>1598</v>
      </c>
      <c r="H4074" t="s">
        <v>1368</v>
      </c>
      <c r="I4074" t="s">
        <v>17</v>
      </c>
      <c r="J4074" s="3">
        <v>45406</v>
      </c>
      <c r="K4074" s="3">
        <v>45351</v>
      </c>
      <c r="M4074" s="8" t="str">
        <f>IFERROR(IF(I4074="Booked",VLOOKUP(K4074,'FIN CAL LOOKUP'!$A:$J,7,1),IF(I4074="Complete",VLOOKUP(J4074,'FIN CAL LOOKUP'!$A:$J,7,1),VLOOKUP(D4074,'FIN CAL LOOKUP'!$A:$J,7,1))),"Not Applicable")</f>
        <v>MAY, FY24</v>
      </c>
      <c r="N4074" s="8" t="str">
        <f>IFERROR(IF(I4074="Booked",VLOOKUP(K4074,'FIN CAL LOOKUP'!$A:$J,10,1),IF(I4074="Complete",VLOOKUP(J4074,'FIN CAL LOOKUP'!$A:$J,10,1),VLOOKUP(D4074,'FIN CAL LOOKUP'!$A:$J,10,1))),"Not Applicable")</f>
        <v>Q4, FY24</v>
      </c>
    </row>
    <row r="4075" spans="1:14" x14ac:dyDescent="0.25">
      <c r="C4075" t="s">
        <v>45</v>
      </c>
      <c r="D4075" s="3">
        <v>43395</v>
      </c>
      <c r="E4075" t="s">
        <v>404</v>
      </c>
      <c r="F4075" t="s">
        <v>990</v>
      </c>
      <c r="G4075" t="s">
        <v>1598</v>
      </c>
      <c r="H4075" t="s">
        <v>1368</v>
      </c>
      <c r="I4075" t="s">
        <v>17</v>
      </c>
      <c r="J4075" s="3">
        <v>45754</v>
      </c>
      <c r="K4075" s="3">
        <v>45727</v>
      </c>
      <c r="M4075" s="8" t="str">
        <f>IFERROR(IF(I4075="Booked",VLOOKUP(K4075,'FIN CAL LOOKUP'!$A:$J,7,1),IF(I4075="Complete",VLOOKUP(J4075,'FIN CAL LOOKUP'!$A:$J,7,1),VLOOKUP(D4075,'FIN CAL LOOKUP'!$A:$J,7,1))),"Not Applicable")</f>
        <v>APR, FY25</v>
      </c>
      <c r="N4075" s="8" t="str">
        <f>IFERROR(IF(I4075="Booked",VLOOKUP(K4075,'FIN CAL LOOKUP'!$A:$J,10,1),IF(I4075="Complete",VLOOKUP(J4075,'FIN CAL LOOKUP'!$A:$J,10,1),VLOOKUP(D4075,'FIN CAL LOOKUP'!$A:$J,10,1))),"Not Applicable")</f>
        <v>Q4, FY25</v>
      </c>
    </row>
    <row r="4076" spans="1:14" x14ac:dyDescent="0.25">
      <c r="C4076" t="s">
        <v>45</v>
      </c>
      <c r="D4076" s="3">
        <v>43395</v>
      </c>
      <c r="E4076" t="s">
        <v>404</v>
      </c>
      <c r="F4076" t="s">
        <v>990</v>
      </c>
      <c r="G4076" t="s">
        <v>1598</v>
      </c>
      <c r="H4076" t="s">
        <v>1369</v>
      </c>
      <c r="I4076" t="s">
        <v>17</v>
      </c>
      <c r="J4076" s="3">
        <v>45406</v>
      </c>
      <c r="K4076" s="3">
        <v>45351</v>
      </c>
      <c r="M4076" s="8" t="str">
        <f>IFERROR(IF(I4076="Booked",VLOOKUP(K4076,'FIN CAL LOOKUP'!$A:$J,7,1),IF(I4076="Complete",VLOOKUP(J4076,'FIN CAL LOOKUP'!$A:$J,7,1),VLOOKUP(D4076,'FIN CAL LOOKUP'!$A:$J,7,1))),"Not Applicable")</f>
        <v>MAY, FY24</v>
      </c>
      <c r="N4076" s="8" t="str">
        <f>IFERROR(IF(I4076="Booked",VLOOKUP(K4076,'FIN CAL LOOKUP'!$A:$J,10,1),IF(I4076="Complete",VLOOKUP(J4076,'FIN CAL LOOKUP'!$A:$J,10,1),VLOOKUP(D4076,'FIN CAL LOOKUP'!$A:$J,10,1))),"Not Applicable")</f>
        <v>Q4, FY24</v>
      </c>
    </row>
    <row r="4077" spans="1:14" x14ac:dyDescent="0.25">
      <c r="C4077" t="s">
        <v>45</v>
      </c>
      <c r="D4077" s="3">
        <v>43395</v>
      </c>
      <c r="E4077" t="s">
        <v>404</v>
      </c>
      <c r="F4077" t="s">
        <v>990</v>
      </c>
      <c r="G4077" t="s">
        <v>1598</v>
      </c>
      <c r="H4077" t="s">
        <v>1369</v>
      </c>
      <c r="I4077" t="s">
        <v>17</v>
      </c>
      <c r="J4077" s="3">
        <v>45754</v>
      </c>
      <c r="K4077" s="3">
        <v>45727</v>
      </c>
      <c r="M4077" s="8" t="str">
        <f>IFERROR(IF(I4077="Booked",VLOOKUP(K4077,'FIN CAL LOOKUP'!$A:$J,7,1),IF(I4077="Complete",VLOOKUP(J4077,'FIN CAL LOOKUP'!$A:$J,7,1),VLOOKUP(D4077,'FIN CAL LOOKUP'!$A:$J,7,1))),"Not Applicable")</f>
        <v>APR, FY25</v>
      </c>
      <c r="N4077" s="8" t="str">
        <f>IFERROR(IF(I4077="Booked",VLOOKUP(K4077,'FIN CAL LOOKUP'!$A:$J,10,1),IF(I4077="Complete",VLOOKUP(J4077,'FIN CAL LOOKUP'!$A:$J,10,1),VLOOKUP(D4077,'FIN CAL LOOKUP'!$A:$J,10,1))),"Not Applicable")</f>
        <v>Q4, FY25</v>
      </c>
    </row>
    <row r="4078" spans="1:14" x14ac:dyDescent="0.25">
      <c r="C4078" t="s">
        <v>45</v>
      </c>
      <c r="D4078" s="3">
        <v>43395</v>
      </c>
      <c r="E4078" t="s">
        <v>404</v>
      </c>
      <c r="F4078" t="s">
        <v>990</v>
      </c>
      <c r="G4078" t="s">
        <v>1598</v>
      </c>
      <c r="H4078" t="s">
        <v>1370</v>
      </c>
      <c r="I4078" t="s">
        <v>17</v>
      </c>
      <c r="J4078" s="3">
        <v>45406</v>
      </c>
      <c r="K4078" s="3">
        <v>45351</v>
      </c>
      <c r="M4078" s="8" t="str">
        <f>IFERROR(IF(I4078="Booked",VLOOKUP(K4078,'FIN CAL LOOKUP'!$A:$J,7,1),IF(I4078="Complete",VLOOKUP(J4078,'FIN CAL LOOKUP'!$A:$J,7,1),VLOOKUP(D4078,'FIN CAL LOOKUP'!$A:$J,7,1))),"Not Applicable")</f>
        <v>MAY, FY24</v>
      </c>
      <c r="N4078" s="8" t="str">
        <f>IFERROR(IF(I4078="Booked",VLOOKUP(K4078,'FIN CAL LOOKUP'!$A:$J,10,1),IF(I4078="Complete",VLOOKUP(J4078,'FIN CAL LOOKUP'!$A:$J,10,1),VLOOKUP(D4078,'FIN CAL LOOKUP'!$A:$J,10,1))),"Not Applicable")</f>
        <v>Q4, FY24</v>
      </c>
    </row>
    <row r="4079" spans="1:14" x14ac:dyDescent="0.25">
      <c r="C4079" t="s">
        <v>45</v>
      </c>
      <c r="D4079" s="3">
        <v>43395</v>
      </c>
      <c r="E4079" t="s">
        <v>404</v>
      </c>
      <c r="F4079" t="s">
        <v>990</v>
      </c>
      <c r="G4079" t="s">
        <v>1598</v>
      </c>
      <c r="H4079" t="s">
        <v>1370</v>
      </c>
      <c r="I4079" t="s">
        <v>17</v>
      </c>
      <c r="J4079" s="3">
        <v>45754</v>
      </c>
      <c r="K4079" s="3">
        <v>45727</v>
      </c>
      <c r="M4079" s="8" t="str">
        <f>IFERROR(IF(I4079="Booked",VLOOKUP(K4079,'FIN CAL LOOKUP'!$A:$J,7,1),IF(I4079="Complete",VLOOKUP(J4079,'FIN CAL LOOKUP'!$A:$J,7,1),VLOOKUP(D4079,'FIN CAL LOOKUP'!$A:$J,7,1))),"Not Applicable")</f>
        <v>APR, FY25</v>
      </c>
      <c r="N4079" s="8" t="str">
        <f>IFERROR(IF(I4079="Booked",VLOOKUP(K4079,'FIN CAL LOOKUP'!$A:$J,10,1),IF(I4079="Complete",VLOOKUP(J4079,'FIN CAL LOOKUP'!$A:$J,10,1),VLOOKUP(D4079,'FIN CAL LOOKUP'!$A:$J,10,1))),"Not Applicable")</f>
        <v>Q4, FY25</v>
      </c>
    </row>
    <row r="4080" spans="1:14" x14ac:dyDescent="0.25">
      <c r="C4080" t="s">
        <v>45</v>
      </c>
      <c r="D4080" s="3">
        <v>43395</v>
      </c>
      <c r="E4080" t="s">
        <v>404</v>
      </c>
      <c r="F4080" t="s">
        <v>990</v>
      </c>
      <c r="G4080" t="s">
        <v>1598</v>
      </c>
      <c r="H4080" t="s">
        <v>8</v>
      </c>
      <c r="I4080" t="s">
        <v>17</v>
      </c>
      <c r="J4080" s="3">
        <v>44642</v>
      </c>
      <c r="K4080" s="3">
        <v>44635</v>
      </c>
      <c r="M4080" s="8" t="str">
        <f>IFERROR(IF(I4080="Booked",VLOOKUP(K4080,'FIN CAL LOOKUP'!$A:$J,7,1),IF(I4080="Complete",VLOOKUP(J4080,'FIN CAL LOOKUP'!$A:$J,7,1),VLOOKUP(D4080,'FIN CAL LOOKUP'!$A:$J,7,1))),"Not Applicable")</f>
        <v>MAR, FY22</v>
      </c>
      <c r="N4080" s="8" t="str">
        <f>IFERROR(IF(I4080="Booked",VLOOKUP(K4080,'FIN CAL LOOKUP'!$A:$J,10,1),IF(I4080="Complete",VLOOKUP(J4080,'FIN CAL LOOKUP'!$A:$J,10,1),VLOOKUP(D4080,'FIN CAL LOOKUP'!$A:$J,10,1))),"Not Applicable")</f>
        <v>Q3, FY22</v>
      </c>
    </row>
    <row r="4081" spans="1:14" x14ac:dyDescent="0.25">
      <c r="C4081" t="s">
        <v>45</v>
      </c>
      <c r="D4081" s="3">
        <v>43395</v>
      </c>
      <c r="E4081" t="s">
        <v>404</v>
      </c>
      <c r="F4081" t="s">
        <v>990</v>
      </c>
      <c r="G4081" t="s">
        <v>1598</v>
      </c>
      <c r="H4081" t="s">
        <v>9</v>
      </c>
      <c r="I4081" t="s">
        <v>17</v>
      </c>
      <c r="J4081" s="3">
        <v>44964</v>
      </c>
      <c r="K4081" s="3">
        <v>44830</v>
      </c>
      <c r="M4081" s="8" t="str">
        <f>IFERROR(IF(I4081="Booked",VLOOKUP(K4081,'FIN CAL LOOKUP'!$A:$J,7,1),IF(I4081="Complete",VLOOKUP(J4081,'FIN CAL LOOKUP'!$A:$J,7,1),VLOOKUP(D4081,'FIN CAL LOOKUP'!$A:$J,7,1))),"Not Applicable")</f>
        <v>FEB, FY23</v>
      </c>
      <c r="N4081" s="8" t="str">
        <f>IFERROR(IF(I4081="Booked",VLOOKUP(K4081,'FIN CAL LOOKUP'!$A:$J,10,1),IF(I4081="Complete",VLOOKUP(J4081,'FIN CAL LOOKUP'!$A:$J,10,1),VLOOKUP(D4081,'FIN CAL LOOKUP'!$A:$J,10,1))),"Not Applicable")</f>
        <v>Q3, FY23</v>
      </c>
    </row>
    <row r="4082" spans="1:14" x14ac:dyDescent="0.25">
      <c r="C4082" t="s">
        <v>45</v>
      </c>
      <c r="D4082" s="3">
        <v>43395</v>
      </c>
      <c r="E4082" t="s">
        <v>404</v>
      </c>
      <c r="F4082" t="s">
        <v>990</v>
      </c>
      <c r="G4082" t="s">
        <v>1598</v>
      </c>
      <c r="H4082" t="s">
        <v>10</v>
      </c>
      <c r="I4082" t="s">
        <v>17</v>
      </c>
      <c r="J4082" s="3">
        <v>44438</v>
      </c>
      <c r="K4082" s="3">
        <v>44438</v>
      </c>
      <c r="M4082" s="8" t="str">
        <f>IFERROR(IF(I4082="Booked",VLOOKUP(K4082,'FIN CAL LOOKUP'!$A:$J,7,1),IF(I4082="Complete",VLOOKUP(J4082,'FIN CAL LOOKUP'!$A:$J,7,1),VLOOKUP(D4082,'FIN CAL LOOKUP'!$A:$J,7,1))),"Not Applicable")</f>
        <v>SEP, FY22</v>
      </c>
      <c r="N4082" s="8" t="str">
        <f>IFERROR(IF(I4082="Booked",VLOOKUP(K4082,'FIN CAL LOOKUP'!$A:$J,10,1),IF(I4082="Complete",VLOOKUP(J4082,'FIN CAL LOOKUP'!$A:$J,10,1),VLOOKUP(D4082,'FIN CAL LOOKUP'!$A:$J,10,1))),"Not Applicable")</f>
        <v>Q1, FY22</v>
      </c>
    </row>
    <row r="4083" spans="1:14" x14ac:dyDescent="0.25">
      <c r="C4083" t="s">
        <v>45</v>
      </c>
      <c r="D4083" s="3">
        <v>43395</v>
      </c>
      <c r="E4083" t="s">
        <v>404</v>
      </c>
      <c r="F4083" t="s">
        <v>990</v>
      </c>
      <c r="G4083" t="s">
        <v>1598</v>
      </c>
      <c r="H4083" t="s">
        <v>11</v>
      </c>
      <c r="I4083" t="s">
        <v>17</v>
      </c>
      <c r="J4083" s="3">
        <v>45056</v>
      </c>
      <c r="K4083" s="3">
        <v>43635</v>
      </c>
      <c r="M4083" s="8" t="str">
        <f>IFERROR(IF(I4083="Booked",VLOOKUP(K4083,'FIN CAL LOOKUP'!$A:$J,7,1),IF(I4083="Complete",VLOOKUP(J4083,'FIN CAL LOOKUP'!$A:$J,7,1),VLOOKUP(D4083,'FIN CAL LOOKUP'!$A:$J,7,1))),"Not Applicable")</f>
        <v>MAY, FY23</v>
      </c>
      <c r="N4083" s="8" t="str">
        <f>IFERROR(IF(I4083="Booked",VLOOKUP(K4083,'FIN CAL LOOKUP'!$A:$J,10,1),IF(I4083="Complete",VLOOKUP(J4083,'FIN CAL LOOKUP'!$A:$J,10,1),VLOOKUP(D4083,'FIN CAL LOOKUP'!$A:$J,10,1))),"Not Applicable")</f>
        <v>Q4, FY23</v>
      </c>
    </row>
    <row r="4084" spans="1:14" x14ac:dyDescent="0.25">
      <c r="A4084" t="s">
        <v>30</v>
      </c>
      <c r="B4084" t="s">
        <v>189</v>
      </c>
      <c r="C4084" t="s">
        <v>32</v>
      </c>
      <c r="D4084" s="3">
        <v>43374</v>
      </c>
      <c r="E4084" t="s">
        <v>991</v>
      </c>
      <c r="F4084" t="s">
        <v>992</v>
      </c>
      <c r="G4084" t="s">
        <v>993</v>
      </c>
      <c r="H4084" t="s">
        <v>4</v>
      </c>
      <c r="I4084" t="s">
        <v>17</v>
      </c>
      <c r="J4084" s="3">
        <v>44887</v>
      </c>
      <c r="K4084" s="3">
        <v>44824</v>
      </c>
      <c r="M4084" s="8" t="str">
        <f>IFERROR(IF(I4084="Booked",VLOOKUP(K4084,'FIN CAL LOOKUP'!$A:$J,7,1),IF(I4084="Complete",VLOOKUP(J4084,'FIN CAL LOOKUP'!$A:$J,7,1),VLOOKUP(D4084,'FIN CAL LOOKUP'!$A:$J,7,1))),"Not Applicable")</f>
        <v>NOV, FY23</v>
      </c>
      <c r="N4084" s="8" t="str">
        <f>IFERROR(IF(I4084="Booked",VLOOKUP(K4084,'FIN CAL LOOKUP'!$A:$J,10,1),IF(I4084="Complete",VLOOKUP(J4084,'FIN CAL LOOKUP'!$A:$J,10,1),VLOOKUP(D4084,'FIN CAL LOOKUP'!$A:$J,10,1))),"Not Applicable")</f>
        <v>Q2, FY23</v>
      </c>
    </row>
    <row r="4085" spans="1:14" x14ac:dyDescent="0.25">
      <c r="A4085" t="s">
        <v>30</v>
      </c>
      <c r="B4085" t="s">
        <v>189</v>
      </c>
      <c r="C4085" t="s">
        <v>32</v>
      </c>
      <c r="D4085" s="3">
        <v>43374</v>
      </c>
      <c r="E4085" t="s">
        <v>991</v>
      </c>
      <c r="F4085" t="s">
        <v>992</v>
      </c>
      <c r="G4085" t="s">
        <v>993</v>
      </c>
      <c r="H4085" t="s">
        <v>7</v>
      </c>
      <c r="I4085" t="s">
        <v>17</v>
      </c>
      <c r="J4085" s="3">
        <v>44887</v>
      </c>
      <c r="K4085" s="3">
        <v>44824</v>
      </c>
      <c r="M4085" s="8" t="str">
        <f>IFERROR(IF(I4085="Booked",VLOOKUP(K4085,'FIN CAL LOOKUP'!$A:$J,7,1),IF(I4085="Complete",VLOOKUP(J4085,'FIN CAL LOOKUP'!$A:$J,7,1),VLOOKUP(D4085,'FIN CAL LOOKUP'!$A:$J,7,1))),"Not Applicable")</f>
        <v>NOV, FY23</v>
      </c>
      <c r="N4085" s="8" t="str">
        <f>IFERROR(IF(I4085="Booked",VLOOKUP(K4085,'FIN CAL LOOKUP'!$A:$J,10,1),IF(I4085="Complete",VLOOKUP(J4085,'FIN CAL LOOKUP'!$A:$J,10,1),VLOOKUP(D4085,'FIN CAL LOOKUP'!$A:$J,10,1))),"Not Applicable")</f>
        <v>Q2, FY23</v>
      </c>
    </row>
    <row r="4086" spans="1:14" x14ac:dyDescent="0.25">
      <c r="A4086" t="s">
        <v>30</v>
      </c>
      <c r="B4086" t="s">
        <v>189</v>
      </c>
      <c r="C4086" t="s">
        <v>32</v>
      </c>
      <c r="D4086" s="3">
        <v>43374</v>
      </c>
      <c r="E4086" t="s">
        <v>991</v>
      </c>
      <c r="F4086" t="s">
        <v>992</v>
      </c>
      <c r="G4086" t="s">
        <v>993</v>
      </c>
      <c r="H4086" t="s">
        <v>1366</v>
      </c>
      <c r="I4086" t="s">
        <v>17</v>
      </c>
      <c r="J4086" s="3">
        <v>45545</v>
      </c>
      <c r="K4086" s="3">
        <v>45351</v>
      </c>
      <c r="M4086" s="8" t="str">
        <f>IFERROR(IF(I4086="Booked",VLOOKUP(K4086,'FIN CAL LOOKUP'!$A:$J,7,1),IF(I4086="Complete",VLOOKUP(J4086,'FIN CAL LOOKUP'!$A:$J,7,1),VLOOKUP(D4086,'FIN CAL LOOKUP'!$A:$J,7,1))),"Not Applicable")</f>
        <v>SEP, FY25</v>
      </c>
      <c r="N4086" s="8" t="str">
        <f>IFERROR(IF(I4086="Booked",VLOOKUP(K4086,'FIN CAL LOOKUP'!$A:$J,10,1),IF(I4086="Complete",VLOOKUP(J4086,'FIN CAL LOOKUP'!$A:$J,10,1),VLOOKUP(D4086,'FIN CAL LOOKUP'!$A:$J,10,1))),"Not Applicable")</f>
        <v>Q1, FY25</v>
      </c>
    </row>
    <row r="4087" spans="1:14" x14ac:dyDescent="0.25">
      <c r="A4087" t="s">
        <v>30</v>
      </c>
      <c r="B4087" t="s">
        <v>189</v>
      </c>
      <c r="C4087" t="s">
        <v>32</v>
      </c>
      <c r="D4087" s="3">
        <v>43374</v>
      </c>
      <c r="E4087" t="s">
        <v>991</v>
      </c>
      <c r="F4087" t="s">
        <v>992</v>
      </c>
      <c r="G4087" t="s">
        <v>993</v>
      </c>
      <c r="H4087" t="s">
        <v>1367</v>
      </c>
      <c r="I4087" t="s">
        <v>17</v>
      </c>
      <c r="J4087" s="3">
        <v>45701</v>
      </c>
      <c r="K4087" s="3">
        <v>45351</v>
      </c>
      <c r="M4087" s="8" t="str">
        <f>IFERROR(IF(I4087="Booked",VLOOKUP(K4087,'FIN CAL LOOKUP'!$A:$J,7,1),IF(I4087="Complete",VLOOKUP(J4087,'FIN CAL LOOKUP'!$A:$J,7,1),VLOOKUP(D4087,'FIN CAL LOOKUP'!$A:$J,7,1))),"Not Applicable")</f>
        <v>FEB, FY25</v>
      </c>
      <c r="N4087" s="8" t="str">
        <f>IFERROR(IF(I4087="Booked",VLOOKUP(K4087,'FIN CAL LOOKUP'!$A:$J,10,1),IF(I4087="Complete",VLOOKUP(J4087,'FIN CAL LOOKUP'!$A:$J,10,1),VLOOKUP(D4087,'FIN CAL LOOKUP'!$A:$J,10,1))),"Not Applicable")</f>
        <v>Q3, FY25</v>
      </c>
    </row>
    <row r="4088" spans="1:14" x14ac:dyDescent="0.25">
      <c r="A4088" t="s">
        <v>30</v>
      </c>
      <c r="B4088" t="s">
        <v>189</v>
      </c>
      <c r="C4088" t="s">
        <v>32</v>
      </c>
      <c r="D4088" s="3">
        <v>43374</v>
      </c>
      <c r="E4088" t="s">
        <v>991</v>
      </c>
      <c r="F4088" t="s">
        <v>992</v>
      </c>
      <c r="G4088" t="s">
        <v>993</v>
      </c>
      <c r="H4088" t="s">
        <v>1368</v>
      </c>
      <c r="I4088" t="s">
        <v>17</v>
      </c>
      <c r="J4088" s="3">
        <v>45545</v>
      </c>
      <c r="K4088" s="3">
        <v>45351</v>
      </c>
      <c r="M4088" s="8" t="str">
        <f>IFERROR(IF(I4088="Booked",VLOOKUP(K4088,'FIN CAL LOOKUP'!$A:$J,7,1),IF(I4088="Complete",VLOOKUP(J4088,'FIN CAL LOOKUP'!$A:$J,7,1),VLOOKUP(D4088,'FIN CAL LOOKUP'!$A:$J,7,1))),"Not Applicable")</f>
        <v>SEP, FY25</v>
      </c>
      <c r="N4088" s="8" t="str">
        <f>IFERROR(IF(I4088="Booked",VLOOKUP(K4088,'FIN CAL LOOKUP'!$A:$J,10,1),IF(I4088="Complete",VLOOKUP(J4088,'FIN CAL LOOKUP'!$A:$J,10,1),VLOOKUP(D4088,'FIN CAL LOOKUP'!$A:$J,10,1))),"Not Applicable")</f>
        <v>Q1, FY25</v>
      </c>
    </row>
    <row r="4089" spans="1:14" x14ac:dyDescent="0.25">
      <c r="A4089" t="s">
        <v>30</v>
      </c>
      <c r="B4089" t="s">
        <v>189</v>
      </c>
      <c r="C4089" t="s">
        <v>32</v>
      </c>
      <c r="D4089" s="3">
        <v>43374</v>
      </c>
      <c r="E4089" t="s">
        <v>991</v>
      </c>
      <c r="F4089" t="s">
        <v>992</v>
      </c>
      <c r="G4089" t="s">
        <v>993</v>
      </c>
      <c r="H4089" t="s">
        <v>1369</v>
      </c>
      <c r="I4089" t="s">
        <v>5</v>
      </c>
      <c r="J4089" s="3"/>
      <c r="K4089" s="3">
        <v>45351</v>
      </c>
      <c r="M4089" s="8" t="str">
        <f>IFERROR(IF(I4089="Booked",VLOOKUP(K4089,'FIN CAL LOOKUP'!$A:$J,7,1),IF(I4089="Complete",VLOOKUP(J4089,'FIN CAL LOOKUP'!$A:$J,7,1),VLOOKUP(D4089,'FIN CAL LOOKUP'!$A:$J,7,1))),"Not Applicable")</f>
        <v>MAR, FY24</v>
      </c>
      <c r="N4089" s="8" t="str">
        <f>IFERROR(IF(I4089="Booked",VLOOKUP(K4089,'FIN CAL LOOKUP'!$A:$J,10,1),IF(I4089="Complete",VLOOKUP(J4089,'FIN CAL LOOKUP'!$A:$J,10,1),VLOOKUP(D4089,'FIN CAL LOOKUP'!$A:$J,10,1))),"Not Applicable")</f>
        <v>Q3, FY24</v>
      </c>
    </row>
    <row r="4090" spans="1:14" x14ac:dyDescent="0.25">
      <c r="A4090" t="s">
        <v>30</v>
      </c>
      <c r="B4090" t="s">
        <v>189</v>
      </c>
      <c r="C4090" t="s">
        <v>32</v>
      </c>
      <c r="D4090" s="3">
        <v>43374</v>
      </c>
      <c r="E4090" t="s">
        <v>991</v>
      </c>
      <c r="F4090" t="s">
        <v>992</v>
      </c>
      <c r="G4090" t="s">
        <v>993</v>
      </c>
      <c r="H4090" t="s">
        <v>1370</v>
      </c>
      <c r="I4090" t="s">
        <v>17</v>
      </c>
      <c r="J4090" s="3">
        <v>45701</v>
      </c>
      <c r="K4090" s="3">
        <v>45351</v>
      </c>
      <c r="M4090" s="8" t="str">
        <f>IFERROR(IF(I4090="Booked",VLOOKUP(K4090,'FIN CAL LOOKUP'!$A:$J,7,1),IF(I4090="Complete",VLOOKUP(J4090,'FIN CAL LOOKUP'!$A:$J,7,1),VLOOKUP(D4090,'FIN CAL LOOKUP'!$A:$J,7,1))),"Not Applicable")</f>
        <v>FEB, FY25</v>
      </c>
      <c r="N4090" s="8" t="str">
        <f>IFERROR(IF(I4090="Booked",VLOOKUP(K4090,'FIN CAL LOOKUP'!$A:$J,10,1),IF(I4090="Complete",VLOOKUP(J4090,'FIN CAL LOOKUP'!$A:$J,10,1),VLOOKUP(D4090,'FIN CAL LOOKUP'!$A:$J,10,1))),"Not Applicable")</f>
        <v>Q3, FY25</v>
      </c>
    </row>
    <row r="4091" spans="1:14" x14ac:dyDescent="0.25">
      <c r="A4091" t="s">
        <v>30</v>
      </c>
      <c r="B4091" t="s">
        <v>189</v>
      </c>
      <c r="C4091" t="s">
        <v>32</v>
      </c>
      <c r="D4091" s="3">
        <v>43374</v>
      </c>
      <c r="E4091" t="s">
        <v>991</v>
      </c>
      <c r="F4091" t="s">
        <v>992</v>
      </c>
      <c r="G4091" t="s">
        <v>993</v>
      </c>
      <c r="H4091" t="s">
        <v>8</v>
      </c>
      <c r="I4091" t="s">
        <v>17</v>
      </c>
      <c r="J4091" s="3">
        <v>44672</v>
      </c>
      <c r="K4091" s="3">
        <v>44635</v>
      </c>
      <c r="M4091" s="8" t="str">
        <f>IFERROR(IF(I4091="Booked",VLOOKUP(K4091,'FIN CAL LOOKUP'!$A:$J,7,1),IF(I4091="Complete",VLOOKUP(J4091,'FIN CAL LOOKUP'!$A:$J,7,1),VLOOKUP(D4091,'FIN CAL LOOKUP'!$A:$J,7,1))),"Not Applicable")</f>
        <v>APR, FY22</v>
      </c>
      <c r="N4091" s="8" t="str">
        <f>IFERROR(IF(I4091="Booked",VLOOKUP(K4091,'FIN CAL LOOKUP'!$A:$J,10,1),IF(I4091="Complete",VLOOKUP(J4091,'FIN CAL LOOKUP'!$A:$J,10,1),VLOOKUP(D4091,'FIN CAL LOOKUP'!$A:$J,10,1))),"Not Applicable")</f>
        <v>Q4, FY22</v>
      </c>
    </row>
    <row r="4092" spans="1:14" x14ac:dyDescent="0.25">
      <c r="A4092" t="s">
        <v>30</v>
      </c>
      <c r="B4092" t="s">
        <v>189</v>
      </c>
      <c r="C4092" t="s">
        <v>32</v>
      </c>
      <c r="D4092" s="3">
        <v>43374</v>
      </c>
      <c r="E4092" t="s">
        <v>991</v>
      </c>
      <c r="F4092" t="s">
        <v>992</v>
      </c>
      <c r="G4092" t="s">
        <v>993</v>
      </c>
      <c r="H4092" t="s">
        <v>9</v>
      </c>
      <c r="I4092" t="s">
        <v>17</v>
      </c>
      <c r="J4092" s="3">
        <v>44930</v>
      </c>
      <c r="K4092" s="3">
        <v>44735</v>
      </c>
      <c r="M4092" s="8" t="str">
        <f>IFERROR(IF(I4092="Booked",VLOOKUP(K4092,'FIN CAL LOOKUP'!$A:$J,7,1),IF(I4092="Complete",VLOOKUP(J4092,'FIN CAL LOOKUP'!$A:$J,7,1),VLOOKUP(D4092,'FIN CAL LOOKUP'!$A:$J,7,1))),"Not Applicable")</f>
        <v>JAN, FY23</v>
      </c>
      <c r="N4092" s="8" t="str">
        <f>IFERROR(IF(I4092="Booked",VLOOKUP(K4092,'FIN CAL LOOKUP'!$A:$J,10,1),IF(I4092="Complete",VLOOKUP(J4092,'FIN CAL LOOKUP'!$A:$J,10,1),VLOOKUP(D4092,'FIN CAL LOOKUP'!$A:$J,10,1))),"Not Applicable")</f>
        <v>Q3, FY23</v>
      </c>
    </row>
    <row r="4093" spans="1:14" x14ac:dyDescent="0.25">
      <c r="A4093" t="s">
        <v>30</v>
      </c>
      <c r="B4093" t="s">
        <v>189</v>
      </c>
      <c r="C4093" t="s">
        <v>32</v>
      </c>
      <c r="D4093" s="3">
        <v>43374</v>
      </c>
      <c r="E4093" t="s">
        <v>991</v>
      </c>
      <c r="F4093" t="s">
        <v>992</v>
      </c>
      <c r="G4093" t="s">
        <v>993</v>
      </c>
      <c r="H4093" t="s">
        <v>10</v>
      </c>
      <c r="I4093" t="s">
        <v>17</v>
      </c>
      <c r="J4093" s="3">
        <v>44449</v>
      </c>
      <c r="K4093" s="3">
        <v>44417</v>
      </c>
      <c r="L4093" t="s">
        <v>994</v>
      </c>
      <c r="M4093" s="8" t="str">
        <f>IFERROR(IF(I4093="Booked",VLOOKUP(K4093,'FIN CAL LOOKUP'!$A:$J,7,1),IF(I4093="Complete",VLOOKUP(J4093,'FIN CAL LOOKUP'!$A:$J,7,1),VLOOKUP(D4093,'FIN CAL LOOKUP'!$A:$J,7,1))),"Not Applicable")</f>
        <v>SEP, FY22</v>
      </c>
      <c r="N4093" s="8" t="str">
        <f>IFERROR(IF(I4093="Booked",VLOOKUP(K4093,'FIN CAL LOOKUP'!$A:$J,10,1),IF(I4093="Complete",VLOOKUP(J4093,'FIN CAL LOOKUP'!$A:$J,10,1),VLOOKUP(D4093,'FIN CAL LOOKUP'!$A:$J,10,1))),"Not Applicable")</f>
        <v>Q1, FY22</v>
      </c>
    </row>
    <row r="4094" spans="1:14" x14ac:dyDescent="0.25">
      <c r="A4094" t="s">
        <v>30</v>
      </c>
      <c r="B4094" t="s">
        <v>189</v>
      </c>
      <c r="C4094" t="s">
        <v>32</v>
      </c>
      <c r="D4094" s="3">
        <v>43374</v>
      </c>
      <c r="E4094" t="s">
        <v>991</v>
      </c>
      <c r="F4094" t="s">
        <v>992</v>
      </c>
      <c r="G4094" t="s">
        <v>993</v>
      </c>
      <c r="H4094" t="s">
        <v>11</v>
      </c>
      <c r="I4094" t="s">
        <v>17</v>
      </c>
      <c r="J4094" s="3">
        <v>43859</v>
      </c>
      <c r="K4094" s="3">
        <v>43635</v>
      </c>
      <c r="M4094" s="8" t="str">
        <f>IFERROR(IF(I4094="Booked",VLOOKUP(K4094,'FIN CAL LOOKUP'!$A:$J,7,1),IF(I4094="Complete",VLOOKUP(J4094,'FIN CAL LOOKUP'!$A:$J,7,1),VLOOKUP(D4094,'FIN CAL LOOKUP'!$A:$J,7,1))),"Not Applicable")</f>
        <v>FEB, FY20</v>
      </c>
      <c r="N4094" s="8" t="str">
        <f>IFERROR(IF(I4094="Booked",VLOOKUP(K4094,'FIN CAL LOOKUP'!$A:$J,10,1),IF(I4094="Complete",VLOOKUP(J4094,'FIN CAL LOOKUP'!$A:$J,10,1),VLOOKUP(D4094,'FIN CAL LOOKUP'!$A:$J,10,1))),"Not Applicable")</f>
        <v>Q3, FY20</v>
      </c>
    </row>
    <row r="4095" spans="1:14" x14ac:dyDescent="0.25">
      <c r="A4095" t="s">
        <v>30</v>
      </c>
      <c r="B4095" t="s">
        <v>189</v>
      </c>
      <c r="C4095" t="s">
        <v>32</v>
      </c>
      <c r="D4095" s="3">
        <v>43374</v>
      </c>
      <c r="E4095" t="s">
        <v>991</v>
      </c>
      <c r="F4095" t="s">
        <v>992</v>
      </c>
      <c r="G4095" t="s">
        <v>993</v>
      </c>
      <c r="H4095" t="s">
        <v>11</v>
      </c>
      <c r="I4095" t="s">
        <v>17</v>
      </c>
      <c r="J4095" s="3">
        <v>43865</v>
      </c>
      <c r="K4095" s="3">
        <v>43865</v>
      </c>
      <c r="M4095" s="8" t="str">
        <f>IFERROR(IF(I4095="Booked",VLOOKUP(K4095,'FIN CAL LOOKUP'!$A:$J,7,1),IF(I4095="Complete",VLOOKUP(J4095,'FIN CAL LOOKUP'!$A:$J,7,1),VLOOKUP(D4095,'FIN CAL LOOKUP'!$A:$J,7,1))),"Not Applicable")</f>
        <v>FEB, FY20</v>
      </c>
      <c r="N4095" s="8" t="str">
        <f>IFERROR(IF(I4095="Booked",VLOOKUP(K4095,'FIN CAL LOOKUP'!$A:$J,10,1),IF(I4095="Complete",VLOOKUP(J4095,'FIN CAL LOOKUP'!$A:$J,10,1),VLOOKUP(D4095,'FIN CAL LOOKUP'!$A:$J,10,1))),"Not Applicable")</f>
        <v>Q3, FY20</v>
      </c>
    </row>
    <row r="4096" spans="1:14" x14ac:dyDescent="0.25">
      <c r="A4096" t="s">
        <v>60</v>
      </c>
      <c r="B4096" t="s">
        <v>61</v>
      </c>
      <c r="C4096" t="s">
        <v>14</v>
      </c>
      <c r="D4096" s="3">
        <v>43353</v>
      </c>
      <c r="E4096" t="s">
        <v>486</v>
      </c>
      <c r="F4096" t="s">
        <v>995</v>
      </c>
      <c r="G4096" t="s">
        <v>996</v>
      </c>
      <c r="H4096" t="s">
        <v>4</v>
      </c>
      <c r="I4096" t="s">
        <v>17</v>
      </c>
      <c r="J4096" s="3">
        <v>45034</v>
      </c>
      <c r="K4096" s="3">
        <v>44824</v>
      </c>
      <c r="M4096" s="8" t="str">
        <f>IFERROR(IF(I4096="Booked",VLOOKUP(K4096,'FIN CAL LOOKUP'!$A:$J,7,1),IF(I4096="Complete",VLOOKUP(J4096,'FIN CAL LOOKUP'!$A:$J,7,1),VLOOKUP(D4096,'FIN CAL LOOKUP'!$A:$J,7,1))),"Not Applicable")</f>
        <v>APR, FY23</v>
      </c>
      <c r="N4096" s="8" t="str">
        <f>IFERROR(IF(I4096="Booked",VLOOKUP(K4096,'FIN CAL LOOKUP'!$A:$J,10,1),IF(I4096="Complete",VLOOKUP(J4096,'FIN CAL LOOKUP'!$A:$J,10,1),VLOOKUP(D4096,'FIN CAL LOOKUP'!$A:$J,10,1))),"Not Applicable")</f>
        <v>Q4, FY23</v>
      </c>
    </row>
    <row r="4097" spans="1:14" x14ac:dyDescent="0.25">
      <c r="A4097" t="s">
        <v>60</v>
      </c>
      <c r="B4097" t="s">
        <v>61</v>
      </c>
      <c r="C4097" t="s">
        <v>14</v>
      </c>
      <c r="D4097" s="3">
        <v>43353</v>
      </c>
      <c r="E4097" t="s">
        <v>486</v>
      </c>
      <c r="F4097" t="s">
        <v>995</v>
      </c>
      <c r="G4097" t="s">
        <v>996</v>
      </c>
      <c r="H4097" t="s">
        <v>7</v>
      </c>
      <c r="I4097" t="s">
        <v>17</v>
      </c>
      <c r="J4097" s="3">
        <v>44848</v>
      </c>
      <c r="K4097" s="3">
        <v>44824</v>
      </c>
      <c r="M4097" s="8" t="str">
        <f>IFERROR(IF(I4097="Booked",VLOOKUP(K4097,'FIN CAL LOOKUP'!$A:$J,7,1),IF(I4097="Complete",VLOOKUP(J4097,'FIN CAL LOOKUP'!$A:$J,7,1),VLOOKUP(D4097,'FIN CAL LOOKUP'!$A:$J,7,1))),"Not Applicable")</f>
        <v>OCT, FY23</v>
      </c>
      <c r="N4097" s="8" t="str">
        <f>IFERROR(IF(I4097="Booked",VLOOKUP(K4097,'FIN CAL LOOKUP'!$A:$J,10,1),IF(I4097="Complete",VLOOKUP(J4097,'FIN CAL LOOKUP'!$A:$J,10,1),VLOOKUP(D4097,'FIN CAL LOOKUP'!$A:$J,10,1))),"Not Applicable")</f>
        <v>Q2, FY23</v>
      </c>
    </row>
    <row r="4098" spans="1:14" x14ac:dyDescent="0.25">
      <c r="A4098" t="s">
        <v>60</v>
      </c>
      <c r="B4098" t="s">
        <v>61</v>
      </c>
      <c r="C4098" t="s">
        <v>14</v>
      </c>
      <c r="D4098" s="3">
        <v>43353</v>
      </c>
      <c r="E4098" t="s">
        <v>486</v>
      </c>
      <c r="F4098" t="s">
        <v>995</v>
      </c>
      <c r="G4098" t="s">
        <v>996</v>
      </c>
      <c r="H4098" t="s">
        <v>1366</v>
      </c>
      <c r="I4098" t="s">
        <v>5</v>
      </c>
      <c r="J4098" s="3"/>
      <c r="K4098" s="3">
        <v>45351</v>
      </c>
      <c r="M4098" s="8" t="str">
        <f>IFERROR(IF(I4098="Booked",VLOOKUP(K4098,'FIN CAL LOOKUP'!$A:$J,7,1),IF(I4098="Complete",VLOOKUP(J4098,'FIN CAL LOOKUP'!$A:$J,7,1),VLOOKUP(D4098,'FIN CAL LOOKUP'!$A:$J,7,1))),"Not Applicable")</f>
        <v>MAR, FY24</v>
      </c>
      <c r="N4098" s="8" t="str">
        <f>IFERROR(IF(I4098="Booked",VLOOKUP(K4098,'FIN CAL LOOKUP'!$A:$J,10,1),IF(I4098="Complete",VLOOKUP(J4098,'FIN CAL LOOKUP'!$A:$J,10,1),VLOOKUP(D4098,'FIN CAL LOOKUP'!$A:$J,10,1))),"Not Applicable")</f>
        <v>Q3, FY24</v>
      </c>
    </row>
    <row r="4099" spans="1:14" x14ac:dyDescent="0.25">
      <c r="A4099" t="s">
        <v>60</v>
      </c>
      <c r="B4099" t="s">
        <v>61</v>
      </c>
      <c r="C4099" t="s">
        <v>14</v>
      </c>
      <c r="D4099" s="3">
        <v>43353</v>
      </c>
      <c r="E4099" t="s">
        <v>486</v>
      </c>
      <c r="F4099" t="s">
        <v>995</v>
      </c>
      <c r="G4099" t="s">
        <v>996</v>
      </c>
      <c r="H4099" t="s">
        <v>1367</v>
      </c>
      <c r="I4099" t="s">
        <v>5</v>
      </c>
      <c r="J4099" s="3"/>
      <c r="K4099" s="3">
        <v>45782</v>
      </c>
      <c r="M4099" s="8" t="str">
        <f>IFERROR(IF(I4099="Booked",VLOOKUP(K4099,'FIN CAL LOOKUP'!$A:$J,7,1),IF(I4099="Complete",VLOOKUP(J4099,'FIN CAL LOOKUP'!$A:$J,7,1),VLOOKUP(D4099,'FIN CAL LOOKUP'!$A:$J,7,1))),"Not Applicable")</f>
        <v>MAY, FY25</v>
      </c>
      <c r="N4099" s="8" t="str">
        <f>IFERROR(IF(I4099="Booked",VLOOKUP(K4099,'FIN CAL LOOKUP'!$A:$J,10,1),IF(I4099="Complete",VLOOKUP(J4099,'FIN CAL LOOKUP'!$A:$J,10,1),VLOOKUP(D4099,'FIN CAL LOOKUP'!$A:$J,10,1))),"Not Applicable")</f>
        <v>Q4, FY25</v>
      </c>
    </row>
    <row r="4100" spans="1:14" x14ac:dyDescent="0.25">
      <c r="A4100" t="s">
        <v>60</v>
      </c>
      <c r="B4100" t="s">
        <v>61</v>
      </c>
      <c r="C4100" t="s">
        <v>14</v>
      </c>
      <c r="D4100" s="3">
        <v>43353</v>
      </c>
      <c r="E4100" t="s">
        <v>486</v>
      </c>
      <c r="F4100" t="s">
        <v>995</v>
      </c>
      <c r="G4100" t="s">
        <v>996</v>
      </c>
      <c r="H4100" t="s">
        <v>1367</v>
      </c>
      <c r="I4100" t="s">
        <v>17</v>
      </c>
      <c r="J4100" s="3">
        <v>45461</v>
      </c>
      <c r="K4100" s="3">
        <v>45351</v>
      </c>
      <c r="M4100" s="8" t="str">
        <f>IFERROR(IF(I4100="Booked",VLOOKUP(K4100,'FIN CAL LOOKUP'!$A:$J,7,1),IF(I4100="Complete",VLOOKUP(J4100,'FIN CAL LOOKUP'!$A:$J,7,1),VLOOKUP(D4100,'FIN CAL LOOKUP'!$A:$J,7,1))),"Not Applicable")</f>
        <v>JUN, FY24</v>
      </c>
      <c r="N4100" s="8" t="str">
        <f>IFERROR(IF(I4100="Booked",VLOOKUP(K4100,'FIN CAL LOOKUP'!$A:$J,10,1),IF(I4100="Complete",VLOOKUP(J4100,'FIN CAL LOOKUP'!$A:$J,10,1),VLOOKUP(D4100,'FIN CAL LOOKUP'!$A:$J,10,1))),"Not Applicable")</f>
        <v>Q4, FY24</v>
      </c>
    </row>
    <row r="4101" spans="1:14" x14ac:dyDescent="0.25">
      <c r="A4101" t="s">
        <v>60</v>
      </c>
      <c r="B4101" t="s">
        <v>61</v>
      </c>
      <c r="C4101" t="s">
        <v>14</v>
      </c>
      <c r="D4101" s="3">
        <v>43353</v>
      </c>
      <c r="E4101" t="s">
        <v>486</v>
      </c>
      <c r="F4101" t="s">
        <v>995</v>
      </c>
      <c r="G4101" t="s">
        <v>996</v>
      </c>
      <c r="H4101" t="s">
        <v>1368</v>
      </c>
      <c r="I4101" t="s">
        <v>5</v>
      </c>
      <c r="J4101" s="3"/>
      <c r="K4101" s="3">
        <v>45782</v>
      </c>
      <c r="M4101" s="8" t="str">
        <f>IFERROR(IF(I4101="Booked",VLOOKUP(K4101,'FIN CAL LOOKUP'!$A:$J,7,1),IF(I4101="Complete",VLOOKUP(J4101,'FIN CAL LOOKUP'!$A:$J,7,1),VLOOKUP(D4101,'FIN CAL LOOKUP'!$A:$J,7,1))),"Not Applicable")</f>
        <v>MAY, FY25</v>
      </c>
      <c r="N4101" s="8" t="str">
        <f>IFERROR(IF(I4101="Booked",VLOOKUP(K4101,'FIN CAL LOOKUP'!$A:$J,10,1),IF(I4101="Complete",VLOOKUP(J4101,'FIN CAL LOOKUP'!$A:$J,10,1),VLOOKUP(D4101,'FIN CAL LOOKUP'!$A:$J,10,1))),"Not Applicable")</f>
        <v>Q4, FY25</v>
      </c>
    </row>
    <row r="4102" spans="1:14" x14ac:dyDescent="0.25">
      <c r="A4102" t="s">
        <v>60</v>
      </c>
      <c r="B4102" t="s">
        <v>61</v>
      </c>
      <c r="C4102" t="s">
        <v>14</v>
      </c>
      <c r="D4102" s="3">
        <v>43353</v>
      </c>
      <c r="E4102" t="s">
        <v>486</v>
      </c>
      <c r="F4102" t="s">
        <v>995</v>
      </c>
      <c r="G4102" t="s">
        <v>996</v>
      </c>
      <c r="H4102" t="s">
        <v>1368</v>
      </c>
      <c r="I4102" t="s">
        <v>17</v>
      </c>
      <c r="J4102" s="3">
        <v>45461</v>
      </c>
      <c r="K4102" s="3">
        <v>45351</v>
      </c>
      <c r="M4102" s="8" t="str">
        <f>IFERROR(IF(I4102="Booked",VLOOKUP(K4102,'FIN CAL LOOKUP'!$A:$J,7,1),IF(I4102="Complete",VLOOKUP(J4102,'FIN CAL LOOKUP'!$A:$J,7,1),VLOOKUP(D4102,'FIN CAL LOOKUP'!$A:$J,7,1))),"Not Applicable")</f>
        <v>JUN, FY24</v>
      </c>
      <c r="N4102" s="8" t="str">
        <f>IFERROR(IF(I4102="Booked",VLOOKUP(K4102,'FIN CAL LOOKUP'!$A:$J,10,1),IF(I4102="Complete",VLOOKUP(J4102,'FIN CAL LOOKUP'!$A:$J,10,1),VLOOKUP(D4102,'FIN CAL LOOKUP'!$A:$J,10,1))),"Not Applicable")</f>
        <v>Q4, FY24</v>
      </c>
    </row>
    <row r="4103" spans="1:14" x14ac:dyDescent="0.25">
      <c r="A4103" t="s">
        <v>60</v>
      </c>
      <c r="B4103" t="s">
        <v>61</v>
      </c>
      <c r="C4103" t="s">
        <v>14</v>
      </c>
      <c r="D4103" s="3">
        <v>43353</v>
      </c>
      <c r="E4103" t="s">
        <v>486</v>
      </c>
      <c r="F4103" t="s">
        <v>995</v>
      </c>
      <c r="G4103" t="s">
        <v>996</v>
      </c>
      <c r="H4103" t="s">
        <v>1369</v>
      </c>
      <c r="I4103" t="s">
        <v>5</v>
      </c>
      <c r="J4103" s="3"/>
      <c r="K4103" s="3">
        <v>45351</v>
      </c>
      <c r="M4103" s="8" t="str">
        <f>IFERROR(IF(I4103="Booked",VLOOKUP(K4103,'FIN CAL LOOKUP'!$A:$J,7,1),IF(I4103="Complete",VLOOKUP(J4103,'FIN CAL LOOKUP'!$A:$J,7,1),VLOOKUP(D4103,'FIN CAL LOOKUP'!$A:$J,7,1))),"Not Applicable")</f>
        <v>MAR, FY24</v>
      </c>
      <c r="N4103" s="8" t="str">
        <f>IFERROR(IF(I4103="Booked",VLOOKUP(K4103,'FIN CAL LOOKUP'!$A:$J,10,1),IF(I4103="Complete",VLOOKUP(J4103,'FIN CAL LOOKUP'!$A:$J,10,1),VLOOKUP(D4103,'FIN CAL LOOKUP'!$A:$J,10,1))),"Not Applicable")</f>
        <v>Q3, FY24</v>
      </c>
    </row>
    <row r="4104" spans="1:14" x14ac:dyDescent="0.25">
      <c r="A4104" t="s">
        <v>60</v>
      </c>
      <c r="B4104" t="s">
        <v>61</v>
      </c>
      <c r="C4104" t="s">
        <v>14</v>
      </c>
      <c r="D4104" s="3">
        <v>43353</v>
      </c>
      <c r="E4104" t="s">
        <v>486</v>
      </c>
      <c r="F4104" t="s">
        <v>995</v>
      </c>
      <c r="G4104" t="s">
        <v>996</v>
      </c>
      <c r="H4104" t="s">
        <v>1370</v>
      </c>
      <c r="I4104" t="s">
        <v>5</v>
      </c>
      <c r="J4104" s="3"/>
      <c r="K4104" s="3">
        <v>45351</v>
      </c>
      <c r="M4104" s="8" t="str">
        <f>IFERROR(IF(I4104="Booked",VLOOKUP(K4104,'FIN CAL LOOKUP'!$A:$J,7,1),IF(I4104="Complete",VLOOKUP(J4104,'FIN CAL LOOKUP'!$A:$J,7,1),VLOOKUP(D4104,'FIN CAL LOOKUP'!$A:$J,7,1))),"Not Applicable")</f>
        <v>MAR, FY24</v>
      </c>
      <c r="N4104" s="8" t="str">
        <f>IFERROR(IF(I4104="Booked",VLOOKUP(K4104,'FIN CAL LOOKUP'!$A:$J,10,1),IF(I4104="Complete",VLOOKUP(J4104,'FIN CAL LOOKUP'!$A:$J,10,1),VLOOKUP(D4104,'FIN CAL LOOKUP'!$A:$J,10,1))),"Not Applicable")</f>
        <v>Q3, FY24</v>
      </c>
    </row>
    <row r="4105" spans="1:14" x14ac:dyDescent="0.25">
      <c r="A4105" t="s">
        <v>60</v>
      </c>
      <c r="B4105" t="s">
        <v>61</v>
      </c>
      <c r="C4105" t="s">
        <v>14</v>
      </c>
      <c r="D4105" s="3">
        <v>43353</v>
      </c>
      <c r="E4105" t="s">
        <v>486</v>
      </c>
      <c r="F4105" t="s">
        <v>995</v>
      </c>
      <c r="G4105" t="s">
        <v>996</v>
      </c>
      <c r="H4105" t="s">
        <v>8</v>
      </c>
      <c r="I4105" t="s">
        <v>17</v>
      </c>
      <c r="J4105" s="3">
        <v>44684</v>
      </c>
      <c r="K4105" s="3">
        <v>44635</v>
      </c>
      <c r="M4105" s="8" t="str">
        <f>IFERROR(IF(I4105="Booked",VLOOKUP(K4105,'FIN CAL LOOKUP'!$A:$J,7,1),IF(I4105="Complete",VLOOKUP(J4105,'FIN CAL LOOKUP'!$A:$J,7,1),VLOOKUP(D4105,'FIN CAL LOOKUP'!$A:$J,7,1))),"Not Applicable")</f>
        <v>MAY, FY22</v>
      </c>
      <c r="N4105" s="8" t="str">
        <f>IFERROR(IF(I4105="Booked",VLOOKUP(K4105,'FIN CAL LOOKUP'!$A:$J,10,1),IF(I4105="Complete",VLOOKUP(J4105,'FIN CAL LOOKUP'!$A:$J,10,1),VLOOKUP(D4105,'FIN CAL LOOKUP'!$A:$J,10,1))),"Not Applicable")</f>
        <v>Q4, FY22</v>
      </c>
    </row>
    <row r="4106" spans="1:14" x14ac:dyDescent="0.25">
      <c r="A4106" t="s">
        <v>60</v>
      </c>
      <c r="B4106" t="s">
        <v>61</v>
      </c>
      <c r="C4106" t="s">
        <v>14</v>
      </c>
      <c r="D4106" s="3">
        <v>43353</v>
      </c>
      <c r="E4106" t="s">
        <v>486</v>
      </c>
      <c r="F4106" t="s">
        <v>995</v>
      </c>
      <c r="G4106" t="s">
        <v>996</v>
      </c>
      <c r="H4106" t="s">
        <v>9</v>
      </c>
      <c r="I4106" t="s">
        <v>17</v>
      </c>
      <c r="J4106" s="3">
        <v>44978</v>
      </c>
      <c r="K4106" s="3">
        <v>44735</v>
      </c>
      <c r="M4106" s="8" t="str">
        <f>IFERROR(IF(I4106="Booked",VLOOKUP(K4106,'FIN CAL LOOKUP'!$A:$J,7,1),IF(I4106="Complete",VLOOKUP(J4106,'FIN CAL LOOKUP'!$A:$J,7,1),VLOOKUP(D4106,'FIN CAL LOOKUP'!$A:$J,7,1))),"Not Applicable")</f>
        <v>FEB, FY23</v>
      </c>
      <c r="N4106" s="8" t="str">
        <f>IFERROR(IF(I4106="Booked",VLOOKUP(K4106,'FIN CAL LOOKUP'!$A:$J,10,1),IF(I4106="Complete",VLOOKUP(J4106,'FIN CAL LOOKUP'!$A:$J,10,1),VLOOKUP(D4106,'FIN CAL LOOKUP'!$A:$J,10,1))),"Not Applicable")</f>
        <v>Q3, FY23</v>
      </c>
    </row>
    <row r="4107" spans="1:14" x14ac:dyDescent="0.25">
      <c r="A4107" t="s">
        <v>60</v>
      </c>
      <c r="B4107" t="s">
        <v>61</v>
      </c>
      <c r="C4107" t="s">
        <v>14</v>
      </c>
      <c r="D4107" s="3">
        <v>43353</v>
      </c>
      <c r="E4107" t="s">
        <v>486</v>
      </c>
      <c r="F4107" t="s">
        <v>995</v>
      </c>
      <c r="G4107" t="s">
        <v>996</v>
      </c>
      <c r="H4107" t="s">
        <v>10</v>
      </c>
      <c r="I4107" t="s">
        <v>17</v>
      </c>
      <c r="J4107" s="3">
        <v>44449</v>
      </c>
      <c r="K4107" s="3">
        <v>44417</v>
      </c>
      <c r="M4107" s="8" t="str">
        <f>IFERROR(IF(I4107="Booked",VLOOKUP(K4107,'FIN CAL LOOKUP'!$A:$J,7,1),IF(I4107="Complete",VLOOKUP(J4107,'FIN CAL LOOKUP'!$A:$J,7,1),VLOOKUP(D4107,'FIN CAL LOOKUP'!$A:$J,7,1))),"Not Applicable")</f>
        <v>SEP, FY22</v>
      </c>
      <c r="N4107" s="8" t="str">
        <f>IFERROR(IF(I4107="Booked",VLOOKUP(K4107,'FIN CAL LOOKUP'!$A:$J,10,1),IF(I4107="Complete",VLOOKUP(J4107,'FIN CAL LOOKUP'!$A:$J,10,1),VLOOKUP(D4107,'FIN CAL LOOKUP'!$A:$J,10,1))),"Not Applicable")</f>
        <v>Q1, FY22</v>
      </c>
    </row>
    <row r="4108" spans="1:14" x14ac:dyDescent="0.25">
      <c r="A4108" t="s">
        <v>60</v>
      </c>
      <c r="B4108" t="s">
        <v>61</v>
      </c>
      <c r="C4108" t="s">
        <v>14</v>
      </c>
      <c r="D4108" s="3">
        <v>43353</v>
      </c>
      <c r="E4108" t="s">
        <v>486</v>
      </c>
      <c r="F4108" t="s">
        <v>995</v>
      </c>
      <c r="G4108" t="s">
        <v>996</v>
      </c>
      <c r="H4108" t="s">
        <v>11</v>
      </c>
      <c r="I4108" t="s">
        <v>17</v>
      </c>
      <c r="J4108" s="3">
        <v>43662</v>
      </c>
      <c r="K4108" s="3">
        <v>43635</v>
      </c>
      <c r="M4108" s="8" t="str">
        <f>IFERROR(IF(I4108="Booked",VLOOKUP(K4108,'FIN CAL LOOKUP'!$A:$J,7,1),IF(I4108="Complete",VLOOKUP(J4108,'FIN CAL LOOKUP'!$A:$J,7,1),VLOOKUP(D4108,'FIN CAL LOOKUP'!$A:$J,7,1))),"Not Applicable")</f>
        <v>JUL, FY20</v>
      </c>
      <c r="N4108" s="8" t="str">
        <f>IFERROR(IF(I4108="Booked",VLOOKUP(K4108,'FIN CAL LOOKUP'!$A:$J,10,1),IF(I4108="Complete",VLOOKUP(J4108,'FIN CAL LOOKUP'!$A:$J,10,1),VLOOKUP(D4108,'FIN CAL LOOKUP'!$A:$J,10,1))),"Not Applicable")</f>
        <v>Q1, FY20</v>
      </c>
    </row>
    <row r="4109" spans="1:14" x14ac:dyDescent="0.25">
      <c r="A4109" t="s">
        <v>1</v>
      </c>
      <c r="B4109" t="s">
        <v>79</v>
      </c>
      <c r="C4109" t="s">
        <v>14</v>
      </c>
      <c r="D4109" s="3">
        <v>43332</v>
      </c>
      <c r="E4109" t="s">
        <v>997</v>
      </c>
      <c r="F4109" t="s">
        <v>998</v>
      </c>
      <c r="G4109" t="s">
        <v>999</v>
      </c>
      <c r="H4109" t="s">
        <v>4</v>
      </c>
      <c r="I4109" t="s">
        <v>17</v>
      </c>
      <c r="J4109" s="3">
        <v>44834</v>
      </c>
      <c r="K4109" s="3">
        <v>44824</v>
      </c>
      <c r="M4109" s="8" t="str">
        <f>IFERROR(IF(I4109="Booked",VLOOKUP(K4109,'FIN CAL LOOKUP'!$A:$J,7,1),IF(I4109="Complete",VLOOKUP(J4109,'FIN CAL LOOKUP'!$A:$J,7,1),VLOOKUP(D4109,'FIN CAL LOOKUP'!$A:$J,7,1))),"Not Applicable")</f>
        <v>OCT, FY23</v>
      </c>
      <c r="N4109" s="8" t="str">
        <f>IFERROR(IF(I4109="Booked",VLOOKUP(K4109,'FIN CAL LOOKUP'!$A:$J,10,1),IF(I4109="Complete",VLOOKUP(J4109,'FIN CAL LOOKUP'!$A:$J,10,1),VLOOKUP(D4109,'FIN CAL LOOKUP'!$A:$J,10,1))),"Not Applicable")</f>
        <v>Q2, FY23</v>
      </c>
    </row>
    <row r="4110" spans="1:14" x14ac:dyDescent="0.25">
      <c r="A4110" t="s">
        <v>1</v>
      </c>
      <c r="B4110" t="s">
        <v>79</v>
      </c>
      <c r="C4110" t="s">
        <v>14</v>
      </c>
      <c r="D4110" s="3">
        <v>43332</v>
      </c>
      <c r="E4110" t="s">
        <v>997</v>
      </c>
      <c r="F4110" t="s">
        <v>998</v>
      </c>
      <c r="G4110" t="s">
        <v>999</v>
      </c>
      <c r="H4110" t="s">
        <v>7</v>
      </c>
      <c r="I4110" t="s">
        <v>17</v>
      </c>
      <c r="J4110" s="3">
        <v>44930</v>
      </c>
      <c r="K4110" s="3">
        <v>44824</v>
      </c>
      <c r="M4110" s="8" t="str">
        <f>IFERROR(IF(I4110="Booked",VLOOKUP(K4110,'FIN CAL LOOKUP'!$A:$J,7,1),IF(I4110="Complete",VLOOKUP(J4110,'FIN CAL LOOKUP'!$A:$J,7,1),VLOOKUP(D4110,'FIN CAL LOOKUP'!$A:$J,7,1))),"Not Applicable")</f>
        <v>JAN, FY23</v>
      </c>
      <c r="N4110" s="8" t="str">
        <f>IFERROR(IF(I4110="Booked",VLOOKUP(K4110,'FIN CAL LOOKUP'!$A:$J,10,1),IF(I4110="Complete",VLOOKUP(J4110,'FIN CAL LOOKUP'!$A:$J,10,1),VLOOKUP(D4110,'FIN CAL LOOKUP'!$A:$J,10,1))),"Not Applicable")</f>
        <v>Q3, FY23</v>
      </c>
    </row>
    <row r="4111" spans="1:14" x14ac:dyDescent="0.25">
      <c r="A4111" t="s">
        <v>1</v>
      </c>
      <c r="B4111" t="s">
        <v>79</v>
      </c>
      <c r="C4111" t="s">
        <v>14</v>
      </c>
      <c r="D4111" s="3">
        <v>43332</v>
      </c>
      <c r="E4111" t="s">
        <v>997</v>
      </c>
      <c r="F4111" t="s">
        <v>998</v>
      </c>
      <c r="G4111" t="s">
        <v>999</v>
      </c>
      <c r="H4111" t="s">
        <v>1366</v>
      </c>
      <c r="I4111" t="s">
        <v>17</v>
      </c>
      <c r="J4111" s="3">
        <v>45523</v>
      </c>
      <c r="K4111" s="3">
        <v>45351</v>
      </c>
      <c r="M4111" s="8" t="str">
        <f>IFERROR(IF(I4111="Booked",VLOOKUP(K4111,'FIN CAL LOOKUP'!$A:$J,7,1),IF(I4111="Complete",VLOOKUP(J4111,'FIN CAL LOOKUP'!$A:$J,7,1),VLOOKUP(D4111,'FIN CAL LOOKUP'!$A:$J,7,1))),"Not Applicable")</f>
        <v>AUG, FY25</v>
      </c>
      <c r="N4111" s="8" t="str">
        <f>IFERROR(IF(I4111="Booked",VLOOKUP(K4111,'FIN CAL LOOKUP'!$A:$J,10,1),IF(I4111="Complete",VLOOKUP(J4111,'FIN CAL LOOKUP'!$A:$J,10,1),VLOOKUP(D4111,'FIN CAL LOOKUP'!$A:$J,10,1))),"Not Applicable")</f>
        <v>Q1, FY25</v>
      </c>
    </row>
    <row r="4112" spans="1:14" x14ac:dyDescent="0.25">
      <c r="A4112" t="s">
        <v>1</v>
      </c>
      <c r="B4112" t="s">
        <v>79</v>
      </c>
      <c r="C4112" t="s">
        <v>14</v>
      </c>
      <c r="D4112" s="3">
        <v>43332</v>
      </c>
      <c r="E4112" t="s">
        <v>997</v>
      </c>
      <c r="F4112" t="s">
        <v>998</v>
      </c>
      <c r="G4112" t="s">
        <v>999</v>
      </c>
      <c r="H4112" t="s">
        <v>1367</v>
      </c>
      <c r="I4112" t="s">
        <v>17</v>
      </c>
      <c r="J4112" s="3">
        <v>45357</v>
      </c>
      <c r="K4112" s="3">
        <v>45351</v>
      </c>
      <c r="M4112" s="8" t="str">
        <f>IFERROR(IF(I4112="Booked",VLOOKUP(K4112,'FIN CAL LOOKUP'!$A:$J,7,1),IF(I4112="Complete",VLOOKUP(J4112,'FIN CAL LOOKUP'!$A:$J,7,1),VLOOKUP(D4112,'FIN CAL LOOKUP'!$A:$J,7,1))),"Not Applicable")</f>
        <v>MAR, FY24</v>
      </c>
      <c r="N4112" s="8" t="str">
        <f>IFERROR(IF(I4112="Booked",VLOOKUP(K4112,'FIN CAL LOOKUP'!$A:$J,10,1),IF(I4112="Complete",VLOOKUP(J4112,'FIN CAL LOOKUP'!$A:$J,10,1),VLOOKUP(D4112,'FIN CAL LOOKUP'!$A:$J,10,1))),"Not Applicable")</f>
        <v>Q3, FY24</v>
      </c>
    </row>
    <row r="4113" spans="1:14" x14ac:dyDescent="0.25">
      <c r="A4113" t="s">
        <v>1</v>
      </c>
      <c r="B4113" t="s">
        <v>79</v>
      </c>
      <c r="C4113" t="s">
        <v>14</v>
      </c>
      <c r="D4113" s="3">
        <v>43332</v>
      </c>
      <c r="E4113" t="s">
        <v>997</v>
      </c>
      <c r="F4113" t="s">
        <v>998</v>
      </c>
      <c r="G4113" t="s">
        <v>999</v>
      </c>
      <c r="H4113" t="s">
        <v>1368</v>
      </c>
      <c r="I4113" t="s">
        <v>17</v>
      </c>
      <c r="J4113" s="3">
        <v>45357</v>
      </c>
      <c r="K4113" s="3">
        <v>45351</v>
      </c>
      <c r="M4113" s="8" t="str">
        <f>IFERROR(IF(I4113="Booked",VLOOKUP(K4113,'FIN CAL LOOKUP'!$A:$J,7,1),IF(I4113="Complete",VLOOKUP(J4113,'FIN CAL LOOKUP'!$A:$J,7,1),VLOOKUP(D4113,'FIN CAL LOOKUP'!$A:$J,7,1))),"Not Applicable")</f>
        <v>MAR, FY24</v>
      </c>
      <c r="N4113" s="8" t="str">
        <f>IFERROR(IF(I4113="Booked",VLOOKUP(K4113,'FIN CAL LOOKUP'!$A:$J,10,1),IF(I4113="Complete",VLOOKUP(J4113,'FIN CAL LOOKUP'!$A:$J,10,1),VLOOKUP(D4113,'FIN CAL LOOKUP'!$A:$J,10,1))),"Not Applicable")</f>
        <v>Q3, FY24</v>
      </c>
    </row>
    <row r="4114" spans="1:14" x14ac:dyDescent="0.25">
      <c r="A4114" t="s">
        <v>1</v>
      </c>
      <c r="B4114" t="s">
        <v>79</v>
      </c>
      <c r="C4114" t="s">
        <v>14</v>
      </c>
      <c r="D4114" s="3">
        <v>43332</v>
      </c>
      <c r="E4114" t="s">
        <v>997</v>
      </c>
      <c r="F4114" t="s">
        <v>998</v>
      </c>
      <c r="G4114" t="s">
        <v>999</v>
      </c>
      <c r="H4114" t="s">
        <v>1369</v>
      </c>
      <c r="I4114" t="s">
        <v>17</v>
      </c>
      <c r="J4114" s="3">
        <v>45523</v>
      </c>
      <c r="K4114" s="3">
        <v>45351</v>
      </c>
      <c r="M4114" s="8" t="str">
        <f>IFERROR(IF(I4114="Booked",VLOOKUP(K4114,'FIN CAL LOOKUP'!$A:$J,7,1),IF(I4114="Complete",VLOOKUP(J4114,'FIN CAL LOOKUP'!$A:$J,7,1),VLOOKUP(D4114,'FIN CAL LOOKUP'!$A:$J,7,1))),"Not Applicable")</f>
        <v>AUG, FY25</v>
      </c>
      <c r="N4114" s="8" t="str">
        <f>IFERROR(IF(I4114="Booked",VLOOKUP(K4114,'FIN CAL LOOKUP'!$A:$J,10,1),IF(I4114="Complete",VLOOKUP(J4114,'FIN CAL LOOKUP'!$A:$J,10,1),VLOOKUP(D4114,'FIN CAL LOOKUP'!$A:$J,10,1))),"Not Applicable")</f>
        <v>Q1, FY25</v>
      </c>
    </row>
    <row r="4115" spans="1:14" x14ac:dyDescent="0.25">
      <c r="A4115" t="s">
        <v>1</v>
      </c>
      <c r="B4115" t="s">
        <v>79</v>
      </c>
      <c r="C4115" t="s">
        <v>14</v>
      </c>
      <c r="D4115" s="3">
        <v>43332</v>
      </c>
      <c r="E4115" t="s">
        <v>997</v>
      </c>
      <c r="F4115" t="s">
        <v>998</v>
      </c>
      <c r="G4115" t="s">
        <v>999</v>
      </c>
      <c r="H4115" t="s">
        <v>1370</v>
      </c>
      <c r="I4115" t="s">
        <v>17</v>
      </c>
      <c r="J4115" s="3">
        <v>45523</v>
      </c>
      <c r="K4115" s="3">
        <v>45351</v>
      </c>
      <c r="M4115" s="8" t="str">
        <f>IFERROR(IF(I4115="Booked",VLOOKUP(K4115,'FIN CAL LOOKUP'!$A:$J,7,1),IF(I4115="Complete",VLOOKUP(J4115,'FIN CAL LOOKUP'!$A:$J,7,1),VLOOKUP(D4115,'FIN CAL LOOKUP'!$A:$J,7,1))),"Not Applicable")</f>
        <v>AUG, FY25</v>
      </c>
      <c r="N4115" s="8" t="str">
        <f>IFERROR(IF(I4115="Booked",VLOOKUP(K4115,'FIN CAL LOOKUP'!$A:$J,10,1),IF(I4115="Complete",VLOOKUP(J4115,'FIN CAL LOOKUP'!$A:$J,10,1),VLOOKUP(D4115,'FIN CAL LOOKUP'!$A:$J,10,1))),"Not Applicable")</f>
        <v>Q1, FY25</v>
      </c>
    </row>
    <row r="4116" spans="1:14" x14ac:dyDescent="0.25">
      <c r="A4116" t="s">
        <v>1</v>
      </c>
      <c r="B4116" t="s">
        <v>79</v>
      </c>
      <c r="C4116" t="s">
        <v>14</v>
      </c>
      <c r="D4116" s="3">
        <v>43332</v>
      </c>
      <c r="E4116" t="s">
        <v>997</v>
      </c>
      <c r="F4116" t="s">
        <v>998</v>
      </c>
      <c r="G4116" t="s">
        <v>999</v>
      </c>
      <c r="H4116" t="s">
        <v>1370</v>
      </c>
      <c r="I4116" t="s">
        <v>17</v>
      </c>
      <c r="J4116" s="3">
        <v>45573</v>
      </c>
      <c r="K4116" s="3">
        <v>45573</v>
      </c>
      <c r="M4116" s="8" t="str">
        <f>IFERROR(IF(I4116="Booked",VLOOKUP(K4116,'FIN CAL LOOKUP'!$A:$J,7,1),IF(I4116="Complete",VLOOKUP(J4116,'FIN CAL LOOKUP'!$A:$J,7,1),VLOOKUP(D4116,'FIN CAL LOOKUP'!$A:$J,7,1))),"Not Applicable")</f>
        <v>OCT, FY25</v>
      </c>
      <c r="N4116" s="8" t="str">
        <f>IFERROR(IF(I4116="Booked",VLOOKUP(K4116,'FIN CAL LOOKUP'!$A:$J,10,1),IF(I4116="Complete",VLOOKUP(J4116,'FIN CAL LOOKUP'!$A:$J,10,1),VLOOKUP(D4116,'FIN CAL LOOKUP'!$A:$J,10,1))),"Not Applicable")</f>
        <v>Q2, FY25</v>
      </c>
    </row>
    <row r="4117" spans="1:14" x14ac:dyDescent="0.25">
      <c r="A4117" t="s">
        <v>1</v>
      </c>
      <c r="B4117" t="s">
        <v>79</v>
      </c>
      <c r="C4117" t="s">
        <v>14</v>
      </c>
      <c r="D4117" s="3">
        <v>43332</v>
      </c>
      <c r="E4117" t="s">
        <v>997</v>
      </c>
      <c r="F4117" t="s">
        <v>998</v>
      </c>
      <c r="G4117" t="s">
        <v>999</v>
      </c>
      <c r="H4117" t="s">
        <v>8</v>
      </c>
      <c r="I4117" t="s">
        <v>17</v>
      </c>
      <c r="J4117" s="3">
        <v>44663</v>
      </c>
      <c r="K4117" s="3">
        <v>44635</v>
      </c>
      <c r="M4117" s="8" t="str">
        <f>IFERROR(IF(I4117="Booked",VLOOKUP(K4117,'FIN CAL LOOKUP'!$A:$J,7,1),IF(I4117="Complete",VLOOKUP(J4117,'FIN CAL LOOKUP'!$A:$J,7,1),VLOOKUP(D4117,'FIN CAL LOOKUP'!$A:$J,7,1))),"Not Applicable")</f>
        <v>APR, FY22</v>
      </c>
      <c r="N4117" s="8" t="str">
        <f>IFERROR(IF(I4117="Booked",VLOOKUP(K4117,'FIN CAL LOOKUP'!$A:$J,10,1),IF(I4117="Complete",VLOOKUP(J4117,'FIN CAL LOOKUP'!$A:$J,10,1),VLOOKUP(D4117,'FIN CAL LOOKUP'!$A:$J,10,1))),"Not Applicable")</f>
        <v>Q4, FY22</v>
      </c>
    </row>
    <row r="4118" spans="1:14" x14ac:dyDescent="0.25">
      <c r="A4118" t="s">
        <v>1</v>
      </c>
      <c r="B4118" t="s">
        <v>79</v>
      </c>
      <c r="C4118" t="s">
        <v>14</v>
      </c>
      <c r="D4118" s="3">
        <v>43332</v>
      </c>
      <c r="E4118" t="s">
        <v>997</v>
      </c>
      <c r="F4118" t="s">
        <v>998</v>
      </c>
      <c r="G4118" t="s">
        <v>999</v>
      </c>
      <c r="H4118" t="s">
        <v>9</v>
      </c>
      <c r="I4118" t="s">
        <v>17</v>
      </c>
      <c r="J4118" s="3">
        <v>44980</v>
      </c>
      <c r="K4118" s="3">
        <v>44735</v>
      </c>
      <c r="M4118" s="8" t="str">
        <f>IFERROR(IF(I4118="Booked",VLOOKUP(K4118,'FIN CAL LOOKUP'!$A:$J,7,1),IF(I4118="Complete",VLOOKUP(J4118,'FIN CAL LOOKUP'!$A:$J,7,1),VLOOKUP(D4118,'FIN CAL LOOKUP'!$A:$J,7,1))),"Not Applicable")</f>
        <v>FEB, FY23</v>
      </c>
      <c r="N4118" s="8" t="str">
        <f>IFERROR(IF(I4118="Booked",VLOOKUP(K4118,'FIN CAL LOOKUP'!$A:$J,10,1),IF(I4118="Complete",VLOOKUP(J4118,'FIN CAL LOOKUP'!$A:$J,10,1),VLOOKUP(D4118,'FIN CAL LOOKUP'!$A:$J,10,1))),"Not Applicable")</f>
        <v>Q3, FY23</v>
      </c>
    </row>
    <row r="4119" spans="1:14" x14ac:dyDescent="0.25">
      <c r="A4119" t="s">
        <v>1</v>
      </c>
      <c r="B4119" t="s">
        <v>79</v>
      </c>
      <c r="C4119" t="s">
        <v>14</v>
      </c>
      <c r="D4119" s="3">
        <v>43332</v>
      </c>
      <c r="E4119" t="s">
        <v>997</v>
      </c>
      <c r="F4119" t="s">
        <v>998</v>
      </c>
      <c r="G4119" t="s">
        <v>999</v>
      </c>
      <c r="H4119" t="s">
        <v>10</v>
      </c>
      <c r="I4119" t="s">
        <v>17</v>
      </c>
      <c r="J4119" s="3">
        <v>44449</v>
      </c>
      <c r="K4119" s="3">
        <v>44417</v>
      </c>
      <c r="L4119" t="s">
        <v>1000</v>
      </c>
      <c r="M4119" s="8" t="str">
        <f>IFERROR(IF(I4119="Booked",VLOOKUP(K4119,'FIN CAL LOOKUP'!$A:$J,7,1),IF(I4119="Complete",VLOOKUP(J4119,'FIN CAL LOOKUP'!$A:$J,7,1),VLOOKUP(D4119,'FIN CAL LOOKUP'!$A:$J,7,1))),"Not Applicable")</f>
        <v>SEP, FY22</v>
      </c>
      <c r="N4119" s="8" t="str">
        <f>IFERROR(IF(I4119="Booked",VLOOKUP(K4119,'FIN CAL LOOKUP'!$A:$J,10,1),IF(I4119="Complete",VLOOKUP(J4119,'FIN CAL LOOKUP'!$A:$J,10,1),VLOOKUP(D4119,'FIN CAL LOOKUP'!$A:$J,10,1))),"Not Applicable")</f>
        <v>Q1, FY22</v>
      </c>
    </row>
    <row r="4120" spans="1:14" x14ac:dyDescent="0.25">
      <c r="A4120" t="s">
        <v>1</v>
      </c>
      <c r="B4120" t="s">
        <v>79</v>
      </c>
      <c r="C4120" t="s">
        <v>14</v>
      </c>
      <c r="D4120" s="3">
        <v>43332</v>
      </c>
      <c r="E4120" t="s">
        <v>997</v>
      </c>
      <c r="F4120" t="s">
        <v>998</v>
      </c>
      <c r="G4120" t="s">
        <v>999</v>
      </c>
      <c r="H4120" t="s">
        <v>11</v>
      </c>
      <c r="I4120" t="s">
        <v>17</v>
      </c>
      <c r="J4120" s="3">
        <v>43662</v>
      </c>
      <c r="K4120" s="3">
        <v>43635</v>
      </c>
      <c r="M4120" s="8" t="str">
        <f>IFERROR(IF(I4120="Booked",VLOOKUP(K4120,'FIN CAL LOOKUP'!$A:$J,7,1),IF(I4120="Complete",VLOOKUP(J4120,'FIN CAL LOOKUP'!$A:$J,7,1),VLOOKUP(D4120,'FIN CAL LOOKUP'!$A:$J,7,1))),"Not Applicable")</f>
        <v>JUL, FY20</v>
      </c>
      <c r="N4120" s="8" t="str">
        <f>IFERROR(IF(I4120="Booked",VLOOKUP(K4120,'FIN CAL LOOKUP'!$A:$J,10,1),IF(I4120="Complete",VLOOKUP(J4120,'FIN CAL LOOKUP'!$A:$J,10,1),VLOOKUP(D4120,'FIN CAL LOOKUP'!$A:$J,10,1))),"Not Applicable")</f>
        <v>Q1, FY20</v>
      </c>
    </row>
    <row r="4121" spans="1:14" x14ac:dyDescent="0.25">
      <c r="A4121" t="s">
        <v>24</v>
      </c>
      <c r="B4121" t="s">
        <v>1422</v>
      </c>
      <c r="C4121" t="s">
        <v>16</v>
      </c>
      <c r="D4121" s="3">
        <v>43325</v>
      </c>
      <c r="E4121" t="s">
        <v>1001</v>
      </c>
      <c r="F4121" t="s">
        <v>1002</v>
      </c>
      <c r="G4121" t="s">
        <v>155</v>
      </c>
      <c r="H4121" t="s">
        <v>192</v>
      </c>
      <c r="I4121" t="s">
        <v>17</v>
      </c>
      <c r="J4121" s="3">
        <v>44868</v>
      </c>
      <c r="K4121" s="3">
        <v>44837</v>
      </c>
      <c r="M4121" s="8" t="str">
        <f>IFERROR(IF(I4121="Booked",VLOOKUP(K4121,'FIN CAL LOOKUP'!$A:$J,7,1),IF(I4121="Complete",VLOOKUP(J4121,'FIN CAL LOOKUP'!$A:$J,7,1),VLOOKUP(D4121,'FIN CAL LOOKUP'!$A:$J,7,1))),"Not Applicable")</f>
        <v>NOV, FY23</v>
      </c>
      <c r="N4121" s="8" t="str">
        <f>IFERROR(IF(I4121="Booked",VLOOKUP(K4121,'FIN CAL LOOKUP'!$A:$J,10,1),IF(I4121="Complete",VLOOKUP(J4121,'FIN CAL LOOKUP'!$A:$J,10,1),VLOOKUP(D4121,'FIN CAL LOOKUP'!$A:$J,10,1))),"Not Applicable")</f>
        <v>Q2, FY23</v>
      </c>
    </row>
    <row r="4122" spans="1:14" x14ac:dyDescent="0.25">
      <c r="A4122" t="s">
        <v>24</v>
      </c>
      <c r="B4122" t="s">
        <v>1422</v>
      </c>
      <c r="C4122" t="s">
        <v>16</v>
      </c>
      <c r="D4122" s="3">
        <v>43325</v>
      </c>
      <c r="E4122" t="s">
        <v>1001</v>
      </c>
      <c r="F4122" t="s">
        <v>1002</v>
      </c>
      <c r="G4122" t="s">
        <v>155</v>
      </c>
      <c r="H4122" t="s">
        <v>4</v>
      </c>
      <c r="I4122" t="s">
        <v>17</v>
      </c>
      <c r="J4122" s="3">
        <v>44868</v>
      </c>
      <c r="K4122" s="3">
        <v>44824</v>
      </c>
      <c r="M4122" s="8" t="str">
        <f>IFERROR(IF(I4122="Booked",VLOOKUP(K4122,'FIN CAL LOOKUP'!$A:$J,7,1),IF(I4122="Complete",VLOOKUP(J4122,'FIN CAL LOOKUP'!$A:$J,7,1),VLOOKUP(D4122,'FIN CAL LOOKUP'!$A:$J,7,1))),"Not Applicable")</f>
        <v>NOV, FY23</v>
      </c>
      <c r="N4122" s="8" t="str">
        <f>IFERROR(IF(I4122="Booked",VLOOKUP(K4122,'FIN CAL LOOKUP'!$A:$J,10,1),IF(I4122="Complete",VLOOKUP(J4122,'FIN CAL LOOKUP'!$A:$J,10,1),VLOOKUP(D4122,'FIN CAL LOOKUP'!$A:$J,10,1))),"Not Applicable")</f>
        <v>Q2, FY23</v>
      </c>
    </row>
    <row r="4123" spans="1:14" x14ac:dyDescent="0.25">
      <c r="A4123" t="s">
        <v>24</v>
      </c>
      <c r="B4123" t="s">
        <v>1422</v>
      </c>
      <c r="C4123" t="s">
        <v>16</v>
      </c>
      <c r="D4123" s="3">
        <v>43325</v>
      </c>
      <c r="E4123" t="s">
        <v>1001</v>
      </c>
      <c r="F4123" t="s">
        <v>1002</v>
      </c>
      <c r="G4123" t="s">
        <v>155</v>
      </c>
      <c r="H4123" t="s">
        <v>7</v>
      </c>
      <c r="I4123" t="s">
        <v>17</v>
      </c>
      <c r="J4123" s="3">
        <v>44868</v>
      </c>
      <c r="K4123" s="3">
        <v>44824</v>
      </c>
      <c r="M4123" s="8" t="str">
        <f>IFERROR(IF(I4123="Booked",VLOOKUP(K4123,'FIN CAL LOOKUP'!$A:$J,7,1),IF(I4123="Complete",VLOOKUP(J4123,'FIN CAL LOOKUP'!$A:$J,7,1),VLOOKUP(D4123,'FIN CAL LOOKUP'!$A:$J,7,1))),"Not Applicable")</f>
        <v>NOV, FY23</v>
      </c>
      <c r="N4123" s="8" t="str">
        <f>IFERROR(IF(I4123="Booked",VLOOKUP(K4123,'FIN CAL LOOKUP'!$A:$J,10,1),IF(I4123="Complete",VLOOKUP(J4123,'FIN CAL LOOKUP'!$A:$J,10,1),VLOOKUP(D4123,'FIN CAL LOOKUP'!$A:$J,10,1))),"Not Applicable")</f>
        <v>Q2, FY23</v>
      </c>
    </row>
    <row r="4124" spans="1:14" x14ac:dyDescent="0.25">
      <c r="A4124" t="s">
        <v>24</v>
      </c>
      <c r="B4124" t="s">
        <v>1422</v>
      </c>
      <c r="C4124" t="s">
        <v>16</v>
      </c>
      <c r="D4124" s="3">
        <v>43325</v>
      </c>
      <c r="E4124" t="s">
        <v>1001</v>
      </c>
      <c r="F4124" t="s">
        <v>1002</v>
      </c>
      <c r="G4124" t="s">
        <v>155</v>
      </c>
      <c r="H4124" t="s">
        <v>1366</v>
      </c>
      <c r="I4124" t="s">
        <v>17</v>
      </c>
      <c r="J4124" s="3">
        <v>45664</v>
      </c>
      <c r="K4124" s="3">
        <v>45351</v>
      </c>
      <c r="M4124" s="8" t="str">
        <f>IFERROR(IF(I4124="Booked",VLOOKUP(K4124,'FIN CAL LOOKUP'!$A:$J,7,1),IF(I4124="Complete",VLOOKUP(J4124,'FIN CAL LOOKUP'!$A:$J,7,1),VLOOKUP(D4124,'FIN CAL LOOKUP'!$A:$J,7,1))),"Not Applicable")</f>
        <v>JAN, FY25</v>
      </c>
      <c r="N4124" s="8" t="str">
        <f>IFERROR(IF(I4124="Booked",VLOOKUP(K4124,'FIN CAL LOOKUP'!$A:$J,10,1),IF(I4124="Complete",VLOOKUP(J4124,'FIN CAL LOOKUP'!$A:$J,10,1),VLOOKUP(D4124,'FIN CAL LOOKUP'!$A:$J,10,1))),"Not Applicable")</f>
        <v>Q3, FY25</v>
      </c>
    </row>
    <row r="4125" spans="1:14" x14ac:dyDescent="0.25">
      <c r="A4125" t="s">
        <v>24</v>
      </c>
      <c r="B4125" t="s">
        <v>1422</v>
      </c>
      <c r="C4125" t="s">
        <v>16</v>
      </c>
      <c r="D4125" s="3">
        <v>43325</v>
      </c>
      <c r="E4125" t="s">
        <v>1001</v>
      </c>
      <c r="F4125" t="s">
        <v>1002</v>
      </c>
      <c r="G4125" t="s">
        <v>155</v>
      </c>
      <c r="H4125" t="s">
        <v>1367</v>
      </c>
      <c r="I4125" t="s">
        <v>17</v>
      </c>
      <c r="J4125" s="3">
        <v>45664</v>
      </c>
      <c r="K4125" s="3">
        <v>45351</v>
      </c>
      <c r="M4125" s="8" t="str">
        <f>IFERROR(IF(I4125="Booked",VLOOKUP(K4125,'FIN CAL LOOKUP'!$A:$J,7,1),IF(I4125="Complete",VLOOKUP(J4125,'FIN CAL LOOKUP'!$A:$J,7,1),VLOOKUP(D4125,'FIN CAL LOOKUP'!$A:$J,7,1))),"Not Applicable")</f>
        <v>JAN, FY25</v>
      </c>
      <c r="N4125" s="8" t="str">
        <f>IFERROR(IF(I4125="Booked",VLOOKUP(K4125,'FIN CAL LOOKUP'!$A:$J,10,1),IF(I4125="Complete",VLOOKUP(J4125,'FIN CAL LOOKUP'!$A:$J,10,1),VLOOKUP(D4125,'FIN CAL LOOKUP'!$A:$J,10,1))),"Not Applicable")</f>
        <v>Q3, FY25</v>
      </c>
    </row>
    <row r="4126" spans="1:14" x14ac:dyDescent="0.25">
      <c r="A4126" t="s">
        <v>24</v>
      </c>
      <c r="B4126" t="s">
        <v>1422</v>
      </c>
      <c r="C4126" t="s">
        <v>16</v>
      </c>
      <c r="D4126" s="3">
        <v>43325</v>
      </c>
      <c r="E4126" t="s">
        <v>1001</v>
      </c>
      <c r="F4126" t="s">
        <v>1002</v>
      </c>
      <c r="G4126" t="s">
        <v>155</v>
      </c>
      <c r="H4126" t="s">
        <v>1368</v>
      </c>
      <c r="I4126" t="s">
        <v>17</v>
      </c>
      <c r="J4126" s="3">
        <v>45664</v>
      </c>
      <c r="K4126" s="3">
        <v>45351</v>
      </c>
      <c r="M4126" s="8" t="str">
        <f>IFERROR(IF(I4126="Booked",VLOOKUP(K4126,'FIN CAL LOOKUP'!$A:$J,7,1),IF(I4126="Complete",VLOOKUP(J4126,'FIN CAL LOOKUP'!$A:$J,7,1),VLOOKUP(D4126,'FIN CAL LOOKUP'!$A:$J,7,1))),"Not Applicable")</f>
        <v>JAN, FY25</v>
      </c>
      <c r="N4126" s="8" t="str">
        <f>IFERROR(IF(I4126="Booked",VLOOKUP(K4126,'FIN CAL LOOKUP'!$A:$J,10,1),IF(I4126="Complete",VLOOKUP(J4126,'FIN CAL LOOKUP'!$A:$J,10,1),VLOOKUP(D4126,'FIN CAL LOOKUP'!$A:$J,10,1))),"Not Applicable")</f>
        <v>Q3, FY25</v>
      </c>
    </row>
    <row r="4127" spans="1:14" x14ac:dyDescent="0.25">
      <c r="A4127" t="s">
        <v>24</v>
      </c>
      <c r="B4127" t="s">
        <v>1422</v>
      </c>
      <c r="C4127" t="s">
        <v>16</v>
      </c>
      <c r="D4127" s="3">
        <v>43325</v>
      </c>
      <c r="E4127" t="s">
        <v>1001</v>
      </c>
      <c r="F4127" t="s">
        <v>1002</v>
      </c>
      <c r="G4127" t="s">
        <v>155</v>
      </c>
      <c r="H4127" t="s">
        <v>1369</v>
      </c>
      <c r="I4127" t="s">
        <v>17</v>
      </c>
      <c r="J4127" s="3">
        <v>45664</v>
      </c>
      <c r="K4127" s="3">
        <v>45351</v>
      </c>
      <c r="M4127" s="8" t="str">
        <f>IFERROR(IF(I4127="Booked",VLOOKUP(K4127,'FIN CAL LOOKUP'!$A:$J,7,1),IF(I4127="Complete",VLOOKUP(J4127,'FIN CAL LOOKUP'!$A:$J,7,1),VLOOKUP(D4127,'FIN CAL LOOKUP'!$A:$J,7,1))),"Not Applicable")</f>
        <v>JAN, FY25</v>
      </c>
      <c r="N4127" s="8" t="str">
        <f>IFERROR(IF(I4127="Booked",VLOOKUP(K4127,'FIN CAL LOOKUP'!$A:$J,10,1),IF(I4127="Complete",VLOOKUP(J4127,'FIN CAL LOOKUP'!$A:$J,10,1),VLOOKUP(D4127,'FIN CAL LOOKUP'!$A:$J,10,1))),"Not Applicable")</f>
        <v>Q3, FY25</v>
      </c>
    </row>
    <row r="4128" spans="1:14" x14ac:dyDescent="0.25">
      <c r="A4128" t="s">
        <v>24</v>
      </c>
      <c r="B4128" t="s">
        <v>1422</v>
      </c>
      <c r="C4128" t="s">
        <v>16</v>
      </c>
      <c r="D4128" s="3">
        <v>43325</v>
      </c>
      <c r="E4128" t="s">
        <v>1001</v>
      </c>
      <c r="F4128" t="s">
        <v>1002</v>
      </c>
      <c r="G4128" t="s">
        <v>155</v>
      </c>
      <c r="H4128" t="s">
        <v>1370</v>
      </c>
      <c r="I4128" t="s">
        <v>17</v>
      </c>
      <c r="J4128" s="3">
        <v>45664</v>
      </c>
      <c r="K4128" s="3">
        <v>45351</v>
      </c>
      <c r="M4128" s="8" t="str">
        <f>IFERROR(IF(I4128="Booked",VLOOKUP(K4128,'FIN CAL LOOKUP'!$A:$J,7,1),IF(I4128="Complete",VLOOKUP(J4128,'FIN CAL LOOKUP'!$A:$J,7,1),VLOOKUP(D4128,'FIN CAL LOOKUP'!$A:$J,7,1))),"Not Applicable")</f>
        <v>JAN, FY25</v>
      </c>
      <c r="N4128" s="8" t="str">
        <f>IFERROR(IF(I4128="Booked",VLOOKUP(K4128,'FIN CAL LOOKUP'!$A:$J,10,1),IF(I4128="Complete",VLOOKUP(J4128,'FIN CAL LOOKUP'!$A:$J,10,1),VLOOKUP(D4128,'FIN CAL LOOKUP'!$A:$J,10,1))),"Not Applicable")</f>
        <v>Q3, FY25</v>
      </c>
    </row>
    <row r="4129" spans="1:14" x14ac:dyDescent="0.25">
      <c r="A4129" t="s">
        <v>24</v>
      </c>
      <c r="B4129" t="s">
        <v>1422</v>
      </c>
      <c r="C4129" t="s">
        <v>16</v>
      </c>
      <c r="D4129" s="3">
        <v>43325</v>
      </c>
      <c r="E4129" t="s">
        <v>1001</v>
      </c>
      <c r="F4129" t="s">
        <v>1002</v>
      </c>
      <c r="G4129" t="s">
        <v>155</v>
      </c>
      <c r="H4129" t="s">
        <v>8</v>
      </c>
      <c r="I4129" t="s">
        <v>17</v>
      </c>
      <c r="J4129" s="3">
        <v>44644</v>
      </c>
      <c r="K4129" s="3">
        <v>44635</v>
      </c>
      <c r="M4129" s="8" t="str">
        <f>IFERROR(IF(I4129="Booked",VLOOKUP(K4129,'FIN CAL LOOKUP'!$A:$J,7,1),IF(I4129="Complete",VLOOKUP(J4129,'FIN CAL LOOKUP'!$A:$J,7,1),VLOOKUP(D4129,'FIN CAL LOOKUP'!$A:$J,7,1))),"Not Applicable")</f>
        <v>MAR, FY22</v>
      </c>
      <c r="N4129" s="8" t="str">
        <f>IFERROR(IF(I4129="Booked",VLOOKUP(K4129,'FIN CAL LOOKUP'!$A:$J,10,1),IF(I4129="Complete",VLOOKUP(J4129,'FIN CAL LOOKUP'!$A:$J,10,1),VLOOKUP(D4129,'FIN CAL LOOKUP'!$A:$J,10,1))),"Not Applicable")</f>
        <v>Q3, FY22</v>
      </c>
    </row>
    <row r="4130" spans="1:14" x14ac:dyDescent="0.25">
      <c r="A4130" t="s">
        <v>24</v>
      </c>
      <c r="B4130" t="s">
        <v>1422</v>
      </c>
      <c r="C4130" t="s">
        <v>16</v>
      </c>
      <c r="D4130" s="3">
        <v>43325</v>
      </c>
      <c r="E4130" t="s">
        <v>1001</v>
      </c>
      <c r="F4130" t="s">
        <v>1002</v>
      </c>
      <c r="G4130" t="s">
        <v>155</v>
      </c>
      <c r="H4130" t="s">
        <v>9</v>
      </c>
      <c r="I4130" t="s">
        <v>17</v>
      </c>
      <c r="J4130" s="3">
        <v>44939</v>
      </c>
      <c r="K4130" s="3">
        <v>44735</v>
      </c>
      <c r="M4130" s="8" t="str">
        <f>IFERROR(IF(I4130="Booked",VLOOKUP(K4130,'FIN CAL LOOKUP'!$A:$J,7,1),IF(I4130="Complete",VLOOKUP(J4130,'FIN CAL LOOKUP'!$A:$J,7,1),VLOOKUP(D4130,'FIN CAL LOOKUP'!$A:$J,7,1))),"Not Applicable")</f>
        <v>JAN, FY23</v>
      </c>
      <c r="N4130" s="8" t="str">
        <f>IFERROR(IF(I4130="Booked",VLOOKUP(K4130,'FIN CAL LOOKUP'!$A:$J,10,1),IF(I4130="Complete",VLOOKUP(J4130,'FIN CAL LOOKUP'!$A:$J,10,1),VLOOKUP(D4130,'FIN CAL LOOKUP'!$A:$J,10,1))),"Not Applicable")</f>
        <v>Q3, FY23</v>
      </c>
    </row>
    <row r="4131" spans="1:14" x14ac:dyDescent="0.25">
      <c r="A4131" t="s">
        <v>24</v>
      </c>
      <c r="B4131" t="s">
        <v>1422</v>
      </c>
      <c r="C4131" t="s">
        <v>16</v>
      </c>
      <c r="D4131" s="3">
        <v>43325</v>
      </c>
      <c r="E4131" t="s">
        <v>1001</v>
      </c>
      <c r="F4131" t="s">
        <v>1002</v>
      </c>
      <c r="G4131" t="s">
        <v>155</v>
      </c>
      <c r="H4131" t="s">
        <v>10</v>
      </c>
      <c r="I4131" t="s">
        <v>17</v>
      </c>
      <c r="J4131" s="3">
        <v>44449</v>
      </c>
      <c r="K4131" s="3">
        <v>44417</v>
      </c>
      <c r="M4131" s="8" t="str">
        <f>IFERROR(IF(I4131="Booked",VLOOKUP(K4131,'FIN CAL LOOKUP'!$A:$J,7,1),IF(I4131="Complete",VLOOKUP(J4131,'FIN CAL LOOKUP'!$A:$J,7,1),VLOOKUP(D4131,'FIN CAL LOOKUP'!$A:$J,7,1))),"Not Applicable")</f>
        <v>SEP, FY22</v>
      </c>
      <c r="N4131" s="8" t="str">
        <f>IFERROR(IF(I4131="Booked",VLOOKUP(K4131,'FIN CAL LOOKUP'!$A:$J,10,1),IF(I4131="Complete",VLOOKUP(J4131,'FIN CAL LOOKUP'!$A:$J,10,1),VLOOKUP(D4131,'FIN CAL LOOKUP'!$A:$J,10,1))),"Not Applicable")</f>
        <v>Q1, FY22</v>
      </c>
    </row>
    <row r="4132" spans="1:14" x14ac:dyDescent="0.25">
      <c r="A4132" t="s">
        <v>24</v>
      </c>
      <c r="B4132" t="s">
        <v>1422</v>
      </c>
      <c r="C4132" t="s">
        <v>16</v>
      </c>
      <c r="D4132" s="3">
        <v>43325</v>
      </c>
      <c r="E4132" t="s">
        <v>1001</v>
      </c>
      <c r="F4132" t="s">
        <v>1002</v>
      </c>
      <c r="G4132" t="s">
        <v>155</v>
      </c>
      <c r="H4132" t="s">
        <v>10</v>
      </c>
      <c r="I4132" t="s">
        <v>17</v>
      </c>
      <c r="J4132" s="3">
        <v>44719</v>
      </c>
      <c r="K4132" s="3">
        <v>44719</v>
      </c>
      <c r="M4132" s="8" t="str">
        <f>IFERROR(IF(I4132="Booked",VLOOKUP(K4132,'FIN CAL LOOKUP'!$A:$J,7,1),IF(I4132="Complete",VLOOKUP(J4132,'FIN CAL LOOKUP'!$A:$J,7,1),VLOOKUP(D4132,'FIN CAL LOOKUP'!$A:$J,7,1))),"Not Applicable")</f>
        <v>JUN, FY22</v>
      </c>
      <c r="N4132" s="8" t="str">
        <f>IFERROR(IF(I4132="Booked",VLOOKUP(K4132,'FIN CAL LOOKUP'!$A:$J,10,1),IF(I4132="Complete",VLOOKUP(J4132,'FIN CAL LOOKUP'!$A:$J,10,1),VLOOKUP(D4132,'FIN CAL LOOKUP'!$A:$J,10,1))),"Not Applicable")</f>
        <v>Q4, FY22</v>
      </c>
    </row>
    <row r="4133" spans="1:14" x14ac:dyDescent="0.25">
      <c r="A4133" t="s">
        <v>24</v>
      </c>
      <c r="B4133" t="s">
        <v>1422</v>
      </c>
      <c r="C4133" t="s">
        <v>16</v>
      </c>
      <c r="D4133" s="3">
        <v>43325</v>
      </c>
      <c r="E4133" t="s">
        <v>1001</v>
      </c>
      <c r="F4133" t="s">
        <v>1002</v>
      </c>
      <c r="G4133" t="s">
        <v>155</v>
      </c>
      <c r="H4133" t="s">
        <v>11</v>
      </c>
      <c r="I4133" t="s">
        <v>17</v>
      </c>
      <c r="J4133" s="3">
        <v>44543</v>
      </c>
      <c r="K4133" s="3">
        <v>43635</v>
      </c>
      <c r="M4133" s="8" t="str">
        <f>IFERROR(IF(I4133="Booked",VLOOKUP(K4133,'FIN CAL LOOKUP'!$A:$J,7,1),IF(I4133="Complete",VLOOKUP(J4133,'FIN CAL LOOKUP'!$A:$J,7,1),VLOOKUP(D4133,'FIN CAL LOOKUP'!$A:$J,7,1))),"Not Applicable")</f>
        <v>DEC, FY22</v>
      </c>
      <c r="N4133" s="8" t="str">
        <f>IFERROR(IF(I4133="Booked",VLOOKUP(K4133,'FIN CAL LOOKUP'!$A:$J,10,1),IF(I4133="Complete",VLOOKUP(J4133,'FIN CAL LOOKUP'!$A:$J,10,1),VLOOKUP(D4133,'FIN CAL LOOKUP'!$A:$J,10,1))),"Not Applicable")</f>
        <v>Q2, FY22</v>
      </c>
    </row>
    <row r="4134" spans="1:14" x14ac:dyDescent="0.25">
      <c r="A4134" t="s">
        <v>24</v>
      </c>
      <c r="B4134" t="s">
        <v>1515</v>
      </c>
      <c r="C4134" t="s">
        <v>16</v>
      </c>
      <c r="D4134" s="3">
        <v>43290</v>
      </c>
      <c r="E4134" t="s">
        <v>1003</v>
      </c>
      <c r="F4134" t="s">
        <v>1004</v>
      </c>
      <c r="G4134" t="s">
        <v>1005</v>
      </c>
      <c r="H4134" t="s">
        <v>4</v>
      </c>
      <c r="I4134" t="s">
        <v>17</v>
      </c>
      <c r="J4134" s="3">
        <v>45063</v>
      </c>
      <c r="K4134" s="3">
        <v>44824</v>
      </c>
      <c r="M4134" s="8" t="str">
        <f>IFERROR(IF(I4134="Booked",VLOOKUP(K4134,'FIN CAL LOOKUP'!$A:$J,7,1),IF(I4134="Complete",VLOOKUP(J4134,'FIN CAL LOOKUP'!$A:$J,7,1),VLOOKUP(D4134,'FIN CAL LOOKUP'!$A:$J,7,1))),"Not Applicable")</f>
        <v>MAY, FY23</v>
      </c>
      <c r="N4134" s="8" t="str">
        <f>IFERROR(IF(I4134="Booked",VLOOKUP(K4134,'FIN CAL LOOKUP'!$A:$J,10,1),IF(I4134="Complete",VLOOKUP(J4134,'FIN CAL LOOKUP'!$A:$J,10,1),VLOOKUP(D4134,'FIN CAL LOOKUP'!$A:$J,10,1))),"Not Applicable")</f>
        <v>Q4, FY23</v>
      </c>
    </row>
    <row r="4135" spans="1:14" x14ac:dyDescent="0.25">
      <c r="A4135" t="s">
        <v>24</v>
      </c>
      <c r="B4135" t="s">
        <v>1515</v>
      </c>
      <c r="C4135" t="s">
        <v>16</v>
      </c>
      <c r="D4135" s="3">
        <v>43290</v>
      </c>
      <c r="E4135" t="s">
        <v>1003</v>
      </c>
      <c r="F4135" t="s">
        <v>1004</v>
      </c>
      <c r="G4135" t="s">
        <v>1005</v>
      </c>
      <c r="H4135" t="s">
        <v>7</v>
      </c>
      <c r="I4135" t="s">
        <v>17</v>
      </c>
      <c r="J4135" s="3">
        <v>45113</v>
      </c>
      <c r="K4135" s="3">
        <v>44824</v>
      </c>
      <c r="M4135" s="8" t="str">
        <f>IFERROR(IF(I4135="Booked",VLOOKUP(K4135,'FIN CAL LOOKUP'!$A:$J,7,1),IF(I4135="Complete",VLOOKUP(J4135,'FIN CAL LOOKUP'!$A:$J,7,1),VLOOKUP(D4135,'FIN CAL LOOKUP'!$A:$J,7,1))),"Not Applicable")</f>
        <v>JUL, FY24</v>
      </c>
      <c r="N4135" s="8" t="str">
        <f>IFERROR(IF(I4135="Booked",VLOOKUP(K4135,'FIN CAL LOOKUP'!$A:$J,10,1),IF(I4135="Complete",VLOOKUP(J4135,'FIN CAL LOOKUP'!$A:$J,10,1),VLOOKUP(D4135,'FIN CAL LOOKUP'!$A:$J,10,1))),"Not Applicable")</f>
        <v>Q1, FY24</v>
      </c>
    </row>
    <row r="4136" spans="1:14" x14ac:dyDescent="0.25">
      <c r="A4136" t="s">
        <v>24</v>
      </c>
      <c r="B4136" t="s">
        <v>1515</v>
      </c>
      <c r="C4136" t="s">
        <v>16</v>
      </c>
      <c r="D4136" s="3">
        <v>43290</v>
      </c>
      <c r="E4136" t="s">
        <v>1003</v>
      </c>
      <c r="F4136" t="s">
        <v>1004</v>
      </c>
      <c r="G4136" t="s">
        <v>1005</v>
      </c>
      <c r="H4136" t="s">
        <v>1366</v>
      </c>
      <c r="I4136" t="s">
        <v>17</v>
      </c>
      <c r="J4136" s="3">
        <v>45477</v>
      </c>
      <c r="K4136" s="3">
        <v>45351</v>
      </c>
      <c r="M4136" s="8" t="str">
        <f>IFERROR(IF(I4136="Booked",VLOOKUP(K4136,'FIN CAL LOOKUP'!$A:$J,7,1),IF(I4136="Complete",VLOOKUP(J4136,'FIN CAL LOOKUP'!$A:$J,7,1),VLOOKUP(D4136,'FIN CAL LOOKUP'!$A:$J,7,1))),"Not Applicable")</f>
        <v>JUL, FY25</v>
      </c>
      <c r="N4136" s="8" t="str">
        <f>IFERROR(IF(I4136="Booked",VLOOKUP(K4136,'FIN CAL LOOKUP'!$A:$J,10,1),IF(I4136="Complete",VLOOKUP(J4136,'FIN CAL LOOKUP'!$A:$J,10,1),VLOOKUP(D4136,'FIN CAL LOOKUP'!$A:$J,10,1))),"Not Applicable")</f>
        <v>Q1, FY25</v>
      </c>
    </row>
    <row r="4137" spans="1:14" x14ac:dyDescent="0.25">
      <c r="A4137" t="s">
        <v>24</v>
      </c>
      <c r="B4137" t="s">
        <v>1515</v>
      </c>
      <c r="C4137" t="s">
        <v>16</v>
      </c>
      <c r="D4137" s="3">
        <v>43290</v>
      </c>
      <c r="E4137" t="s">
        <v>1003</v>
      </c>
      <c r="F4137" t="s">
        <v>1004</v>
      </c>
      <c r="G4137" t="s">
        <v>1005</v>
      </c>
      <c r="H4137" t="s">
        <v>1366</v>
      </c>
      <c r="I4137" t="s">
        <v>17</v>
      </c>
      <c r="J4137" s="3">
        <v>45587</v>
      </c>
      <c r="K4137" s="3">
        <v>45587</v>
      </c>
      <c r="M4137" s="8" t="str">
        <f>IFERROR(IF(I4137="Booked",VLOOKUP(K4137,'FIN CAL LOOKUP'!$A:$J,7,1),IF(I4137="Complete",VLOOKUP(J4137,'FIN CAL LOOKUP'!$A:$J,7,1),VLOOKUP(D4137,'FIN CAL LOOKUP'!$A:$J,7,1))),"Not Applicable")</f>
        <v>OCT, FY25</v>
      </c>
      <c r="N4137" s="8" t="str">
        <f>IFERROR(IF(I4137="Booked",VLOOKUP(K4137,'FIN CAL LOOKUP'!$A:$J,10,1),IF(I4137="Complete",VLOOKUP(J4137,'FIN CAL LOOKUP'!$A:$J,10,1),VLOOKUP(D4137,'FIN CAL LOOKUP'!$A:$J,10,1))),"Not Applicable")</f>
        <v>Q2, FY25</v>
      </c>
    </row>
    <row r="4138" spans="1:14" x14ac:dyDescent="0.25">
      <c r="A4138" t="s">
        <v>24</v>
      </c>
      <c r="B4138" t="s">
        <v>1515</v>
      </c>
      <c r="C4138" t="s">
        <v>16</v>
      </c>
      <c r="D4138" s="3">
        <v>43290</v>
      </c>
      <c r="E4138" t="s">
        <v>1003</v>
      </c>
      <c r="F4138" t="s">
        <v>1004</v>
      </c>
      <c r="G4138" t="s">
        <v>1005</v>
      </c>
      <c r="H4138" t="s">
        <v>1367</v>
      </c>
      <c r="I4138" t="s">
        <v>17</v>
      </c>
      <c r="J4138" s="3">
        <v>45478</v>
      </c>
      <c r="K4138" s="3">
        <v>45351</v>
      </c>
      <c r="M4138" s="8" t="str">
        <f>IFERROR(IF(I4138="Booked",VLOOKUP(K4138,'FIN CAL LOOKUP'!$A:$J,7,1),IF(I4138="Complete",VLOOKUP(J4138,'FIN CAL LOOKUP'!$A:$J,7,1),VLOOKUP(D4138,'FIN CAL LOOKUP'!$A:$J,7,1))),"Not Applicable")</f>
        <v>JUL, FY25</v>
      </c>
      <c r="N4138" s="8" t="str">
        <f>IFERROR(IF(I4138="Booked",VLOOKUP(K4138,'FIN CAL LOOKUP'!$A:$J,10,1),IF(I4138="Complete",VLOOKUP(J4138,'FIN CAL LOOKUP'!$A:$J,10,1),VLOOKUP(D4138,'FIN CAL LOOKUP'!$A:$J,10,1))),"Not Applicable")</f>
        <v>Q1, FY25</v>
      </c>
    </row>
    <row r="4139" spans="1:14" x14ac:dyDescent="0.25">
      <c r="A4139" t="s">
        <v>24</v>
      </c>
      <c r="B4139" t="s">
        <v>1515</v>
      </c>
      <c r="C4139" t="s">
        <v>16</v>
      </c>
      <c r="D4139" s="3">
        <v>43290</v>
      </c>
      <c r="E4139" t="s">
        <v>1003</v>
      </c>
      <c r="F4139" t="s">
        <v>1004</v>
      </c>
      <c r="G4139" t="s">
        <v>1005</v>
      </c>
      <c r="H4139" t="s">
        <v>1367</v>
      </c>
      <c r="I4139" t="s">
        <v>17</v>
      </c>
      <c r="J4139" s="3">
        <v>45587</v>
      </c>
      <c r="K4139" s="3">
        <v>45587</v>
      </c>
      <c r="M4139" s="8" t="str">
        <f>IFERROR(IF(I4139="Booked",VLOOKUP(K4139,'FIN CAL LOOKUP'!$A:$J,7,1),IF(I4139="Complete",VLOOKUP(J4139,'FIN CAL LOOKUP'!$A:$J,7,1),VLOOKUP(D4139,'FIN CAL LOOKUP'!$A:$J,7,1))),"Not Applicable")</f>
        <v>OCT, FY25</v>
      </c>
      <c r="N4139" s="8" t="str">
        <f>IFERROR(IF(I4139="Booked",VLOOKUP(K4139,'FIN CAL LOOKUP'!$A:$J,10,1),IF(I4139="Complete",VLOOKUP(J4139,'FIN CAL LOOKUP'!$A:$J,10,1),VLOOKUP(D4139,'FIN CAL LOOKUP'!$A:$J,10,1))),"Not Applicable")</f>
        <v>Q2, FY25</v>
      </c>
    </row>
    <row r="4140" spans="1:14" x14ac:dyDescent="0.25">
      <c r="A4140" t="s">
        <v>24</v>
      </c>
      <c r="B4140" t="s">
        <v>1515</v>
      </c>
      <c r="C4140" t="s">
        <v>16</v>
      </c>
      <c r="D4140" s="3">
        <v>43290</v>
      </c>
      <c r="E4140" t="s">
        <v>1003</v>
      </c>
      <c r="F4140" t="s">
        <v>1004</v>
      </c>
      <c r="G4140" t="s">
        <v>1005</v>
      </c>
      <c r="H4140" t="s">
        <v>1368</v>
      </c>
      <c r="I4140" t="s">
        <v>17</v>
      </c>
      <c r="J4140" s="3">
        <v>45478</v>
      </c>
      <c r="K4140" s="3">
        <v>45351</v>
      </c>
      <c r="M4140" s="8" t="str">
        <f>IFERROR(IF(I4140="Booked",VLOOKUP(K4140,'FIN CAL LOOKUP'!$A:$J,7,1),IF(I4140="Complete",VLOOKUP(J4140,'FIN CAL LOOKUP'!$A:$J,7,1),VLOOKUP(D4140,'FIN CAL LOOKUP'!$A:$J,7,1))),"Not Applicable")</f>
        <v>JUL, FY25</v>
      </c>
      <c r="N4140" s="8" t="str">
        <f>IFERROR(IF(I4140="Booked",VLOOKUP(K4140,'FIN CAL LOOKUP'!$A:$J,10,1),IF(I4140="Complete",VLOOKUP(J4140,'FIN CAL LOOKUP'!$A:$J,10,1),VLOOKUP(D4140,'FIN CAL LOOKUP'!$A:$J,10,1))),"Not Applicable")</f>
        <v>Q1, FY25</v>
      </c>
    </row>
    <row r="4141" spans="1:14" x14ac:dyDescent="0.25">
      <c r="A4141" t="s">
        <v>24</v>
      </c>
      <c r="B4141" t="s">
        <v>1515</v>
      </c>
      <c r="C4141" t="s">
        <v>16</v>
      </c>
      <c r="D4141" s="3">
        <v>43290</v>
      </c>
      <c r="E4141" t="s">
        <v>1003</v>
      </c>
      <c r="F4141" t="s">
        <v>1004</v>
      </c>
      <c r="G4141" t="s">
        <v>1005</v>
      </c>
      <c r="H4141" t="s">
        <v>1368</v>
      </c>
      <c r="I4141" t="s">
        <v>17</v>
      </c>
      <c r="J4141" s="3">
        <v>45587</v>
      </c>
      <c r="K4141" s="3">
        <v>45587</v>
      </c>
      <c r="M4141" s="8" t="str">
        <f>IFERROR(IF(I4141="Booked",VLOOKUP(K4141,'FIN CAL LOOKUP'!$A:$J,7,1),IF(I4141="Complete",VLOOKUP(J4141,'FIN CAL LOOKUP'!$A:$J,7,1),VLOOKUP(D4141,'FIN CAL LOOKUP'!$A:$J,7,1))),"Not Applicable")</f>
        <v>OCT, FY25</v>
      </c>
      <c r="N4141" s="8" t="str">
        <f>IFERROR(IF(I4141="Booked",VLOOKUP(K4141,'FIN CAL LOOKUP'!$A:$J,10,1),IF(I4141="Complete",VLOOKUP(J4141,'FIN CAL LOOKUP'!$A:$J,10,1),VLOOKUP(D4141,'FIN CAL LOOKUP'!$A:$J,10,1))),"Not Applicable")</f>
        <v>Q2, FY25</v>
      </c>
    </row>
    <row r="4142" spans="1:14" x14ac:dyDescent="0.25">
      <c r="A4142" t="s">
        <v>24</v>
      </c>
      <c r="B4142" t="s">
        <v>1515</v>
      </c>
      <c r="C4142" t="s">
        <v>16</v>
      </c>
      <c r="D4142" s="3">
        <v>43290</v>
      </c>
      <c r="E4142" t="s">
        <v>1003</v>
      </c>
      <c r="F4142" t="s">
        <v>1004</v>
      </c>
      <c r="G4142" t="s">
        <v>1005</v>
      </c>
      <c r="H4142" t="s">
        <v>1369</v>
      </c>
      <c r="I4142" t="s">
        <v>17</v>
      </c>
      <c r="J4142" s="3">
        <v>45498</v>
      </c>
      <c r="K4142" s="3">
        <v>45351</v>
      </c>
      <c r="M4142" s="8" t="str">
        <f>IFERROR(IF(I4142="Booked",VLOOKUP(K4142,'FIN CAL LOOKUP'!$A:$J,7,1),IF(I4142="Complete",VLOOKUP(J4142,'FIN CAL LOOKUP'!$A:$J,7,1),VLOOKUP(D4142,'FIN CAL LOOKUP'!$A:$J,7,1))),"Not Applicable")</f>
        <v>JUL, FY25</v>
      </c>
      <c r="N4142" s="8" t="str">
        <f>IFERROR(IF(I4142="Booked",VLOOKUP(K4142,'FIN CAL LOOKUP'!$A:$J,10,1),IF(I4142="Complete",VLOOKUP(J4142,'FIN CAL LOOKUP'!$A:$J,10,1),VLOOKUP(D4142,'FIN CAL LOOKUP'!$A:$J,10,1))),"Not Applicable")</f>
        <v>Q1, FY25</v>
      </c>
    </row>
    <row r="4143" spans="1:14" x14ac:dyDescent="0.25">
      <c r="A4143" t="s">
        <v>24</v>
      </c>
      <c r="B4143" t="s">
        <v>1515</v>
      </c>
      <c r="C4143" t="s">
        <v>16</v>
      </c>
      <c r="D4143" s="3">
        <v>43290</v>
      </c>
      <c r="E4143" t="s">
        <v>1003</v>
      </c>
      <c r="F4143" t="s">
        <v>1004</v>
      </c>
      <c r="G4143" t="s">
        <v>1005</v>
      </c>
      <c r="H4143" t="s">
        <v>1369</v>
      </c>
      <c r="I4143" t="s">
        <v>17</v>
      </c>
      <c r="J4143" s="3">
        <v>45587</v>
      </c>
      <c r="K4143" s="3">
        <v>45587</v>
      </c>
      <c r="M4143" s="8" t="str">
        <f>IFERROR(IF(I4143="Booked",VLOOKUP(K4143,'FIN CAL LOOKUP'!$A:$J,7,1),IF(I4143="Complete",VLOOKUP(J4143,'FIN CAL LOOKUP'!$A:$J,7,1),VLOOKUP(D4143,'FIN CAL LOOKUP'!$A:$J,7,1))),"Not Applicable")</f>
        <v>OCT, FY25</v>
      </c>
      <c r="N4143" s="8" t="str">
        <f>IFERROR(IF(I4143="Booked",VLOOKUP(K4143,'FIN CAL LOOKUP'!$A:$J,10,1),IF(I4143="Complete",VLOOKUP(J4143,'FIN CAL LOOKUP'!$A:$J,10,1),VLOOKUP(D4143,'FIN CAL LOOKUP'!$A:$J,10,1))),"Not Applicable")</f>
        <v>Q2, FY25</v>
      </c>
    </row>
    <row r="4144" spans="1:14" x14ac:dyDescent="0.25">
      <c r="A4144" t="s">
        <v>24</v>
      </c>
      <c r="B4144" t="s">
        <v>1515</v>
      </c>
      <c r="C4144" t="s">
        <v>16</v>
      </c>
      <c r="D4144" s="3">
        <v>43290</v>
      </c>
      <c r="E4144" t="s">
        <v>1003</v>
      </c>
      <c r="F4144" t="s">
        <v>1004</v>
      </c>
      <c r="G4144" t="s">
        <v>1005</v>
      </c>
      <c r="H4144" t="s">
        <v>1370</v>
      </c>
      <c r="I4144" t="s">
        <v>17</v>
      </c>
      <c r="J4144" s="3">
        <v>45498</v>
      </c>
      <c r="K4144" s="3">
        <v>45351</v>
      </c>
      <c r="M4144" s="8" t="str">
        <f>IFERROR(IF(I4144="Booked",VLOOKUP(K4144,'FIN CAL LOOKUP'!$A:$J,7,1),IF(I4144="Complete",VLOOKUP(J4144,'FIN CAL LOOKUP'!$A:$J,7,1),VLOOKUP(D4144,'FIN CAL LOOKUP'!$A:$J,7,1))),"Not Applicable")</f>
        <v>JUL, FY25</v>
      </c>
      <c r="N4144" s="8" t="str">
        <f>IFERROR(IF(I4144="Booked",VLOOKUP(K4144,'FIN CAL LOOKUP'!$A:$J,10,1),IF(I4144="Complete",VLOOKUP(J4144,'FIN CAL LOOKUP'!$A:$J,10,1),VLOOKUP(D4144,'FIN CAL LOOKUP'!$A:$J,10,1))),"Not Applicable")</f>
        <v>Q1, FY25</v>
      </c>
    </row>
    <row r="4145" spans="1:14" x14ac:dyDescent="0.25">
      <c r="A4145" t="s">
        <v>24</v>
      </c>
      <c r="B4145" t="s">
        <v>1515</v>
      </c>
      <c r="C4145" t="s">
        <v>16</v>
      </c>
      <c r="D4145" s="3">
        <v>43290</v>
      </c>
      <c r="E4145" t="s">
        <v>1003</v>
      </c>
      <c r="F4145" t="s">
        <v>1004</v>
      </c>
      <c r="G4145" t="s">
        <v>1005</v>
      </c>
      <c r="H4145" t="s">
        <v>1370</v>
      </c>
      <c r="I4145" t="s">
        <v>17</v>
      </c>
      <c r="J4145" s="3">
        <v>45587</v>
      </c>
      <c r="K4145" s="3">
        <v>45587</v>
      </c>
      <c r="M4145" s="8" t="str">
        <f>IFERROR(IF(I4145="Booked",VLOOKUP(K4145,'FIN CAL LOOKUP'!$A:$J,7,1),IF(I4145="Complete",VLOOKUP(J4145,'FIN CAL LOOKUP'!$A:$J,7,1),VLOOKUP(D4145,'FIN CAL LOOKUP'!$A:$J,7,1))),"Not Applicable")</f>
        <v>OCT, FY25</v>
      </c>
      <c r="N4145" s="8" t="str">
        <f>IFERROR(IF(I4145="Booked",VLOOKUP(K4145,'FIN CAL LOOKUP'!$A:$J,10,1),IF(I4145="Complete",VLOOKUP(J4145,'FIN CAL LOOKUP'!$A:$J,10,1),VLOOKUP(D4145,'FIN CAL LOOKUP'!$A:$J,10,1))),"Not Applicable")</f>
        <v>Q2, FY25</v>
      </c>
    </row>
    <row r="4146" spans="1:14" x14ac:dyDescent="0.25">
      <c r="A4146" t="s">
        <v>24</v>
      </c>
      <c r="B4146" t="s">
        <v>1515</v>
      </c>
      <c r="C4146" t="s">
        <v>16</v>
      </c>
      <c r="D4146" s="3">
        <v>43290</v>
      </c>
      <c r="E4146" t="s">
        <v>1003</v>
      </c>
      <c r="F4146" t="s">
        <v>1004</v>
      </c>
      <c r="G4146" t="s">
        <v>1005</v>
      </c>
      <c r="H4146" t="s">
        <v>8</v>
      </c>
      <c r="I4146" t="s">
        <v>17</v>
      </c>
      <c r="J4146" s="3">
        <v>45062</v>
      </c>
      <c r="K4146" s="3">
        <v>45062</v>
      </c>
      <c r="M4146" s="8" t="str">
        <f>IFERROR(IF(I4146="Booked",VLOOKUP(K4146,'FIN CAL LOOKUP'!$A:$J,7,1),IF(I4146="Complete",VLOOKUP(J4146,'FIN CAL LOOKUP'!$A:$J,7,1),VLOOKUP(D4146,'FIN CAL LOOKUP'!$A:$J,7,1))),"Not Applicable")</f>
        <v>MAY, FY23</v>
      </c>
      <c r="N4146" s="8" t="str">
        <f>IFERROR(IF(I4146="Booked",VLOOKUP(K4146,'FIN CAL LOOKUP'!$A:$J,10,1),IF(I4146="Complete",VLOOKUP(J4146,'FIN CAL LOOKUP'!$A:$J,10,1),VLOOKUP(D4146,'FIN CAL LOOKUP'!$A:$J,10,1))),"Not Applicable")</f>
        <v>Q4, FY23</v>
      </c>
    </row>
    <row r="4147" spans="1:14" x14ac:dyDescent="0.25">
      <c r="A4147" t="s">
        <v>24</v>
      </c>
      <c r="B4147" t="s">
        <v>1515</v>
      </c>
      <c r="C4147" t="s">
        <v>16</v>
      </c>
      <c r="D4147" s="3">
        <v>43290</v>
      </c>
      <c r="E4147" t="s">
        <v>1003</v>
      </c>
      <c r="F4147" t="s">
        <v>1004</v>
      </c>
      <c r="G4147" t="s">
        <v>1005</v>
      </c>
      <c r="H4147" t="s">
        <v>9</v>
      </c>
      <c r="I4147" t="s">
        <v>17</v>
      </c>
      <c r="J4147" s="3">
        <v>45113</v>
      </c>
      <c r="K4147" s="3">
        <v>45062</v>
      </c>
      <c r="M4147" s="8" t="str">
        <f>IFERROR(IF(I4147="Booked",VLOOKUP(K4147,'FIN CAL LOOKUP'!$A:$J,7,1),IF(I4147="Complete",VLOOKUP(J4147,'FIN CAL LOOKUP'!$A:$J,7,1),VLOOKUP(D4147,'FIN CAL LOOKUP'!$A:$J,7,1))),"Not Applicable")</f>
        <v>JUL, FY24</v>
      </c>
      <c r="N4147" s="8" t="str">
        <f>IFERROR(IF(I4147="Booked",VLOOKUP(K4147,'FIN CAL LOOKUP'!$A:$J,10,1),IF(I4147="Complete",VLOOKUP(J4147,'FIN CAL LOOKUP'!$A:$J,10,1),VLOOKUP(D4147,'FIN CAL LOOKUP'!$A:$J,10,1))),"Not Applicable")</f>
        <v>Q1, FY24</v>
      </c>
    </row>
    <row r="4148" spans="1:14" x14ac:dyDescent="0.25">
      <c r="A4148" t="s">
        <v>24</v>
      </c>
      <c r="B4148" t="s">
        <v>1515</v>
      </c>
      <c r="C4148" t="s">
        <v>16</v>
      </c>
      <c r="D4148" s="3">
        <v>43290</v>
      </c>
      <c r="E4148" t="s">
        <v>1003</v>
      </c>
      <c r="F4148" t="s">
        <v>1004</v>
      </c>
      <c r="G4148" t="s">
        <v>1005</v>
      </c>
      <c r="H4148" t="s">
        <v>10</v>
      </c>
      <c r="I4148" t="s">
        <v>17</v>
      </c>
      <c r="J4148" s="3">
        <v>45063</v>
      </c>
      <c r="K4148" s="3">
        <v>45062</v>
      </c>
      <c r="M4148" s="8" t="str">
        <f>IFERROR(IF(I4148="Booked",VLOOKUP(K4148,'FIN CAL LOOKUP'!$A:$J,7,1),IF(I4148="Complete",VLOOKUP(J4148,'FIN CAL LOOKUP'!$A:$J,7,1),VLOOKUP(D4148,'FIN CAL LOOKUP'!$A:$J,7,1))),"Not Applicable")</f>
        <v>MAY, FY23</v>
      </c>
      <c r="N4148" s="8" t="str">
        <f>IFERROR(IF(I4148="Booked",VLOOKUP(K4148,'FIN CAL LOOKUP'!$A:$J,10,1),IF(I4148="Complete",VLOOKUP(J4148,'FIN CAL LOOKUP'!$A:$J,10,1),VLOOKUP(D4148,'FIN CAL LOOKUP'!$A:$J,10,1))),"Not Applicable")</f>
        <v>Q4, FY23</v>
      </c>
    </row>
    <row r="4149" spans="1:14" x14ac:dyDescent="0.25">
      <c r="A4149" t="s">
        <v>24</v>
      </c>
      <c r="B4149" t="s">
        <v>1515</v>
      </c>
      <c r="C4149" t="s">
        <v>16</v>
      </c>
      <c r="D4149" s="3">
        <v>43290</v>
      </c>
      <c r="E4149" t="s">
        <v>1003</v>
      </c>
      <c r="F4149" t="s">
        <v>1004</v>
      </c>
      <c r="G4149" t="s">
        <v>1005</v>
      </c>
      <c r="H4149" t="s">
        <v>10</v>
      </c>
      <c r="I4149" t="s">
        <v>17</v>
      </c>
      <c r="J4149" s="3">
        <v>45342</v>
      </c>
      <c r="K4149" s="3">
        <v>45342</v>
      </c>
      <c r="M4149" s="8" t="str">
        <f>IFERROR(IF(I4149="Booked",VLOOKUP(K4149,'FIN CAL LOOKUP'!$A:$J,7,1),IF(I4149="Complete",VLOOKUP(J4149,'FIN CAL LOOKUP'!$A:$J,7,1),VLOOKUP(D4149,'FIN CAL LOOKUP'!$A:$J,7,1))),"Not Applicable")</f>
        <v>FEB, FY24</v>
      </c>
      <c r="N4149" s="8" t="str">
        <f>IFERROR(IF(I4149="Booked",VLOOKUP(K4149,'FIN CAL LOOKUP'!$A:$J,10,1),IF(I4149="Complete",VLOOKUP(J4149,'FIN CAL LOOKUP'!$A:$J,10,1),VLOOKUP(D4149,'FIN CAL LOOKUP'!$A:$J,10,1))),"Not Applicable")</f>
        <v>Q3, FY24</v>
      </c>
    </row>
    <row r="4150" spans="1:14" x14ac:dyDescent="0.25">
      <c r="A4150" t="s">
        <v>24</v>
      </c>
      <c r="B4150" t="s">
        <v>1515</v>
      </c>
      <c r="C4150" t="s">
        <v>16</v>
      </c>
      <c r="D4150" s="3">
        <v>43290</v>
      </c>
      <c r="E4150" t="s">
        <v>1003</v>
      </c>
      <c r="F4150" t="s">
        <v>1004</v>
      </c>
      <c r="G4150" t="s">
        <v>1005</v>
      </c>
      <c r="H4150" t="s">
        <v>11</v>
      </c>
      <c r="I4150" t="s">
        <v>17</v>
      </c>
      <c r="J4150" s="3">
        <v>43670</v>
      </c>
      <c r="K4150" s="3">
        <v>43640</v>
      </c>
      <c r="M4150" s="8" t="str">
        <f>IFERROR(IF(I4150="Booked",VLOOKUP(K4150,'FIN CAL LOOKUP'!$A:$J,7,1),IF(I4150="Complete",VLOOKUP(J4150,'FIN CAL LOOKUP'!$A:$J,7,1),VLOOKUP(D4150,'FIN CAL LOOKUP'!$A:$J,7,1))),"Not Applicable")</f>
        <v>JUL, FY20</v>
      </c>
      <c r="N4150" s="8" t="str">
        <f>IFERROR(IF(I4150="Booked",VLOOKUP(K4150,'FIN CAL LOOKUP'!$A:$J,10,1),IF(I4150="Complete",VLOOKUP(J4150,'FIN CAL LOOKUP'!$A:$J,10,1),VLOOKUP(D4150,'FIN CAL LOOKUP'!$A:$J,10,1))),"Not Applicable")</f>
        <v>Q1, FY20</v>
      </c>
    </row>
    <row r="4151" spans="1:14" x14ac:dyDescent="0.25">
      <c r="A4151" t="s">
        <v>12</v>
      </c>
      <c r="B4151" t="s">
        <v>51</v>
      </c>
      <c r="C4151" t="s">
        <v>52</v>
      </c>
      <c r="D4151" s="3">
        <v>43255</v>
      </c>
      <c r="E4151" t="s">
        <v>414</v>
      </c>
      <c r="F4151" t="s">
        <v>1006</v>
      </c>
      <c r="G4151" t="s">
        <v>259</v>
      </c>
      <c r="H4151" t="s">
        <v>192</v>
      </c>
      <c r="I4151" t="s">
        <v>17</v>
      </c>
      <c r="J4151" s="3">
        <v>44907</v>
      </c>
      <c r="K4151" s="3">
        <v>44837</v>
      </c>
      <c r="M4151" s="8" t="str">
        <f>IFERROR(IF(I4151="Booked",VLOOKUP(K4151,'FIN CAL LOOKUP'!$A:$J,7,1),IF(I4151="Complete",VLOOKUP(J4151,'FIN CAL LOOKUP'!$A:$J,7,1),VLOOKUP(D4151,'FIN CAL LOOKUP'!$A:$J,7,1))),"Not Applicable")</f>
        <v>DEC, FY23</v>
      </c>
      <c r="N4151" s="8" t="str">
        <f>IFERROR(IF(I4151="Booked",VLOOKUP(K4151,'FIN CAL LOOKUP'!$A:$J,10,1),IF(I4151="Complete",VLOOKUP(J4151,'FIN CAL LOOKUP'!$A:$J,10,1),VLOOKUP(D4151,'FIN CAL LOOKUP'!$A:$J,10,1))),"Not Applicable")</f>
        <v>Q2, FY23</v>
      </c>
    </row>
    <row r="4152" spans="1:14" x14ac:dyDescent="0.25">
      <c r="A4152" t="s">
        <v>12</v>
      </c>
      <c r="B4152" t="s">
        <v>51</v>
      </c>
      <c r="C4152" t="s">
        <v>52</v>
      </c>
      <c r="D4152" s="3">
        <v>43255</v>
      </c>
      <c r="E4152" t="s">
        <v>414</v>
      </c>
      <c r="F4152" t="s">
        <v>1006</v>
      </c>
      <c r="G4152" t="s">
        <v>259</v>
      </c>
      <c r="H4152" t="s">
        <v>4</v>
      </c>
      <c r="I4152" t="s">
        <v>17</v>
      </c>
      <c r="J4152" s="3">
        <v>44911</v>
      </c>
      <c r="K4152" s="3">
        <v>44824</v>
      </c>
      <c r="M4152" s="8" t="str">
        <f>IFERROR(IF(I4152="Booked",VLOOKUP(K4152,'FIN CAL LOOKUP'!$A:$J,7,1),IF(I4152="Complete",VLOOKUP(J4152,'FIN CAL LOOKUP'!$A:$J,7,1),VLOOKUP(D4152,'FIN CAL LOOKUP'!$A:$J,7,1))),"Not Applicable")</f>
        <v>DEC, FY23</v>
      </c>
      <c r="N4152" s="8" t="str">
        <f>IFERROR(IF(I4152="Booked",VLOOKUP(K4152,'FIN CAL LOOKUP'!$A:$J,10,1),IF(I4152="Complete",VLOOKUP(J4152,'FIN CAL LOOKUP'!$A:$J,10,1),VLOOKUP(D4152,'FIN CAL LOOKUP'!$A:$J,10,1))),"Not Applicable")</f>
        <v>Q2, FY23</v>
      </c>
    </row>
    <row r="4153" spans="1:14" x14ac:dyDescent="0.25">
      <c r="A4153" t="s">
        <v>12</v>
      </c>
      <c r="B4153" t="s">
        <v>51</v>
      </c>
      <c r="C4153" t="s">
        <v>52</v>
      </c>
      <c r="D4153" s="3">
        <v>43255</v>
      </c>
      <c r="E4153" t="s">
        <v>414</v>
      </c>
      <c r="F4153" t="s">
        <v>1006</v>
      </c>
      <c r="G4153" t="s">
        <v>259</v>
      </c>
      <c r="H4153" t="s">
        <v>7</v>
      </c>
      <c r="I4153" t="s">
        <v>17</v>
      </c>
      <c r="J4153" s="3">
        <v>44911</v>
      </c>
      <c r="K4153" s="3">
        <v>44824</v>
      </c>
      <c r="M4153" s="8" t="str">
        <f>IFERROR(IF(I4153="Booked",VLOOKUP(K4153,'FIN CAL LOOKUP'!$A:$J,7,1),IF(I4153="Complete",VLOOKUP(J4153,'FIN CAL LOOKUP'!$A:$J,7,1),VLOOKUP(D4153,'FIN CAL LOOKUP'!$A:$J,7,1))),"Not Applicable")</f>
        <v>DEC, FY23</v>
      </c>
      <c r="N4153" s="8" t="str">
        <f>IFERROR(IF(I4153="Booked",VLOOKUP(K4153,'FIN CAL LOOKUP'!$A:$J,10,1),IF(I4153="Complete",VLOOKUP(J4153,'FIN CAL LOOKUP'!$A:$J,10,1),VLOOKUP(D4153,'FIN CAL LOOKUP'!$A:$J,10,1))),"Not Applicable")</f>
        <v>Q2, FY23</v>
      </c>
    </row>
    <row r="4154" spans="1:14" x14ac:dyDescent="0.25">
      <c r="A4154" t="s">
        <v>12</v>
      </c>
      <c r="B4154" t="s">
        <v>51</v>
      </c>
      <c r="C4154" t="s">
        <v>52</v>
      </c>
      <c r="D4154" s="3">
        <v>43255</v>
      </c>
      <c r="E4154" t="s">
        <v>414</v>
      </c>
      <c r="F4154" t="s">
        <v>1006</v>
      </c>
      <c r="G4154" t="s">
        <v>259</v>
      </c>
      <c r="H4154" t="s">
        <v>1366</v>
      </c>
      <c r="I4154" t="s">
        <v>5</v>
      </c>
      <c r="J4154" s="3"/>
      <c r="K4154" s="3">
        <v>45351</v>
      </c>
      <c r="M4154" s="8" t="str">
        <f>IFERROR(IF(I4154="Booked",VLOOKUP(K4154,'FIN CAL LOOKUP'!$A:$J,7,1),IF(I4154="Complete",VLOOKUP(J4154,'FIN CAL LOOKUP'!$A:$J,7,1),VLOOKUP(D4154,'FIN CAL LOOKUP'!$A:$J,7,1))),"Not Applicable")</f>
        <v>MAR, FY24</v>
      </c>
      <c r="N4154" s="8" t="str">
        <f>IFERROR(IF(I4154="Booked",VLOOKUP(K4154,'FIN CAL LOOKUP'!$A:$J,10,1),IF(I4154="Complete",VLOOKUP(J4154,'FIN CAL LOOKUP'!$A:$J,10,1),VLOOKUP(D4154,'FIN CAL LOOKUP'!$A:$J,10,1))),"Not Applicable")</f>
        <v>Q3, FY24</v>
      </c>
    </row>
    <row r="4155" spans="1:14" x14ac:dyDescent="0.25">
      <c r="A4155" t="s">
        <v>12</v>
      </c>
      <c r="B4155" t="s">
        <v>51</v>
      </c>
      <c r="C4155" t="s">
        <v>52</v>
      </c>
      <c r="D4155" s="3">
        <v>43255</v>
      </c>
      <c r="E4155" t="s">
        <v>414</v>
      </c>
      <c r="F4155" t="s">
        <v>1006</v>
      </c>
      <c r="G4155" t="s">
        <v>259</v>
      </c>
      <c r="H4155" t="s">
        <v>1367</v>
      </c>
      <c r="I4155" t="s">
        <v>5</v>
      </c>
      <c r="J4155" s="3"/>
      <c r="K4155" s="3">
        <v>45351</v>
      </c>
      <c r="M4155" s="8" t="str">
        <f>IFERROR(IF(I4155="Booked",VLOOKUP(K4155,'FIN CAL LOOKUP'!$A:$J,7,1),IF(I4155="Complete",VLOOKUP(J4155,'FIN CAL LOOKUP'!$A:$J,7,1),VLOOKUP(D4155,'FIN CAL LOOKUP'!$A:$J,7,1))),"Not Applicable")</f>
        <v>MAR, FY24</v>
      </c>
      <c r="N4155" s="8" t="str">
        <f>IFERROR(IF(I4155="Booked",VLOOKUP(K4155,'FIN CAL LOOKUP'!$A:$J,10,1),IF(I4155="Complete",VLOOKUP(J4155,'FIN CAL LOOKUP'!$A:$J,10,1),VLOOKUP(D4155,'FIN CAL LOOKUP'!$A:$J,10,1))),"Not Applicable")</f>
        <v>Q3, FY24</v>
      </c>
    </row>
    <row r="4156" spans="1:14" x14ac:dyDescent="0.25">
      <c r="A4156" t="s">
        <v>12</v>
      </c>
      <c r="B4156" t="s">
        <v>51</v>
      </c>
      <c r="C4156" t="s">
        <v>52</v>
      </c>
      <c r="D4156" s="3">
        <v>43255</v>
      </c>
      <c r="E4156" t="s">
        <v>414</v>
      </c>
      <c r="F4156" t="s">
        <v>1006</v>
      </c>
      <c r="G4156" t="s">
        <v>259</v>
      </c>
      <c r="H4156" t="s">
        <v>1368</v>
      </c>
      <c r="I4156" t="s">
        <v>5</v>
      </c>
      <c r="J4156" s="3"/>
      <c r="K4156" s="3">
        <v>45351</v>
      </c>
      <c r="M4156" s="8" t="str">
        <f>IFERROR(IF(I4156="Booked",VLOOKUP(K4156,'FIN CAL LOOKUP'!$A:$J,7,1),IF(I4156="Complete",VLOOKUP(J4156,'FIN CAL LOOKUP'!$A:$J,7,1),VLOOKUP(D4156,'FIN CAL LOOKUP'!$A:$J,7,1))),"Not Applicable")</f>
        <v>MAR, FY24</v>
      </c>
      <c r="N4156" s="8" t="str">
        <f>IFERROR(IF(I4156="Booked",VLOOKUP(K4156,'FIN CAL LOOKUP'!$A:$J,10,1),IF(I4156="Complete",VLOOKUP(J4156,'FIN CAL LOOKUP'!$A:$J,10,1),VLOOKUP(D4156,'FIN CAL LOOKUP'!$A:$J,10,1))),"Not Applicable")</f>
        <v>Q3, FY24</v>
      </c>
    </row>
    <row r="4157" spans="1:14" x14ac:dyDescent="0.25">
      <c r="A4157" t="s">
        <v>12</v>
      </c>
      <c r="B4157" t="s">
        <v>51</v>
      </c>
      <c r="C4157" t="s">
        <v>52</v>
      </c>
      <c r="D4157" s="3">
        <v>43255</v>
      </c>
      <c r="E4157" t="s">
        <v>414</v>
      </c>
      <c r="F4157" t="s">
        <v>1006</v>
      </c>
      <c r="G4157" t="s">
        <v>259</v>
      </c>
      <c r="H4157" t="s">
        <v>1369</v>
      </c>
      <c r="I4157" t="s">
        <v>5</v>
      </c>
      <c r="J4157" s="3"/>
      <c r="K4157" s="3">
        <v>45351</v>
      </c>
      <c r="M4157" s="8" t="str">
        <f>IFERROR(IF(I4157="Booked",VLOOKUP(K4157,'FIN CAL LOOKUP'!$A:$J,7,1),IF(I4157="Complete",VLOOKUP(J4157,'FIN CAL LOOKUP'!$A:$J,7,1),VLOOKUP(D4157,'FIN CAL LOOKUP'!$A:$J,7,1))),"Not Applicable")</f>
        <v>MAR, FY24</v>
      </c>
      <c r="N4157" s="8" t="str">
        <f>IFERROR(IF(I4157="Booked",VLOOKUP(K4157,'FIN CAL LOOKUP'!$A:$J,10,1),IF(I4157="Complete",VLOOKUP(J4157,'FIN CAL LOOKUP'!$A:$J,10,1),VLOOKUP(D4157,'FIN CAL LOOKUP'!$A:$J,10,1))),"Not Applicable")</f>
        <v>Q3, FY24</v>
      </c>
    </row>
    <row r="4158" spans="1:14" x14ac:dyDescent="0.25">
      <c r="A4158" t="s">
        <v>12</v>
      </c>
      <c r="B4158" t="s">
        <v>51</v>
      </c>
      <c r="C4158" t="s">
        <v>52</v>
      </c>
      <c r="D4158" s="3">
        <v>43255</v>
      </c>
      <c r="E4158" t="s">
        <v>414</v>
      </c>
      <c r="F4158" t="s">
        <v>1006</v>
      </c>
      <c r="G4158" t="s">
        <v>259</v>
      </c>
      <c r="H4158" t="s">
        <v>1370</v>
      </c>
      <c r="I4158" t="s">
        <v>5</v>
      </c>
      <c r="J4158" s="3"/>
      <c r="K4158" s="3">
        <v>45351</v>
      </c>
      <c r="M4158" s="8" t="str">
        <f>IFERROR(IF(I4158="Booked",VLOOKUP(K4158,'FIN CAL LOOKUP'!$A:$J,7,1),IF(I4158="Complete",VLOOKUP(J4158,'FIN CAL LOOKUP'!$A:$J,7,1),VLOOKUP(D4158,'FIN CAL LOOKUP'!$A:$J,7,1))),"Not Applicable")</f>
        <v>MAR, FY24</v>
      </c>
      <c r="N4158" s="8" t="str">
        <f>IFERROR(IF(I4158="Booked",VLOOKUP(K4158,'FIN CAL LOOKUP'!$A:$J,10,1),IF(I4158="Complete",VLOOKUP(J4158,'FIN CAL LOOKUP'!$A:$J,10,1),VLOOKUP(D4158,'FIN CAL LOOKUP'!$A:$J,10,1))),"Not Applicable")</f>
        <v>Q3, FY24</v>
      </c>
    </row>
    <row r="4159" spans="1:14" x14ac:dyDescent="0.25">
      <c r="A4159" t="s">
        <v>12</v>
      </c>
      <c r="B4159" t="s">
        <v>51</v>
      </c>
      <c r="C4159" t="s">
        <v>52</v>
      </c>
      <c r="D4159" s="3">
        <v>43255</v>
      </c>
      <c r="E4159" t="s">
        <v>414</v>
      </c>
      <c r="F4159" t="s">
        <v>1006</v>
      </c>
      <c r="G4159" t="s">
        <v>259</v>
      </c>
      <c r="H4159" t="s">
        <v>8</v>
      </c>
      <c r="I4159" t="s">
        <v>17</v>
      </c>
      <c r="J4159" s="3">
        <v>44768</v>
      </c>
      <c r="K4159" s="3">
        <v>44635</v>
      </c>
      <c r="M4159" s="8" t="str">
        <f>IFERROR(IF(I4159="Booked",VLOOKUP(K4159,'FIN CAL LOOKUP'!$A:$J,7,1),IF(I4159="Complete",VLOOKUP(J4159,'FIN CAL LOOKUP'!$A:$J,7,1),VLOOKUP(D4159,'FIN CAL LOOKUP'!$A:$J,7,1))),"Not Applicable")</f>
        <v>AUG, FY23</v>
      </c>
      <c r="N4159" s="8" t="str">
        <f>IFERROR(IF(I4159="Booked",VLOOKUP(K4159,'FIN CAL LOOKUP'!$A:$J,10,1),IF(I4159="Complete",VLOOKUP(J4159,'FIN CAL LOOKUP'!$A:$J,10,1),VLOOKUP(D4159,'FIN CAL LOOKUP'!$A:$J,10,1))),"Not Applicable")</f>
        <v>Q1, FY23</v>
      </c>
    </row>
    <row r="4160" spans="1:14" x14ac:dyDescent="0.25">
      <c r="A4160" t="s">
        <v>12</v>
      </c>
      <c r="B4160" t="s">
        <v>51</v>
      </c>
      <c r="C4160" t="s">
        <v>52</v>
      </c>
      <c r="D4160" s="3">
        <v>43255</v>
      </c>
      <c r="E4160" t="s">
        <v>414</v>
      </c>
      <c r="F4160" t="s">
        <v>1006</v>
      </c>
      <c r="G4160" t="s">
        <v>259</v>
      </c>
      <c r="H4160" t="s">
        <v>8</v>
      </c>
      <c r="I4160" t="s">
        <v>17</v>
      </c>
      <c r="J4160" s="3">
        <v>45356</v>
      </c>
      <c r="K4160" s="3">
        <v>44916</v>
      </c>
      <c r="M4160" s="8" t="str">
        <f>IFERROR(IF(I4160="Booked",VLOOKUP(K4160,'FIN CAL LOOKUP'!$A:$J,7,1),IF(I4160="Complete",VLOOKUP(J4160,'FIN CAL LOOKUP'!$A:$J,7,1),VLOOKUP(D4160,'FIN CAL LOOKUP'!$A:$J,7,1))),"Not Applicable")</f>
        <v>MAR, FY24</v>
      </c>
      <c r="N4160" s="8" t="str">
        <f>IFERROR(IF(I4160="Booked",VLOOKUP(K4160,'FIN CAL LOOKUP'!$A:$J,10,1),IF(I4160="Complete",VLOOKUP(J4160,'FIN CAL LOOKUP'!$A:$J,10,1),VLOOKUP(D4160,'FIN CAL LOOKUP'!$A:$J,10,1))),"Not Applicable")</f>
        <v>Q3, FY24</v>
      </c>
    </row>
    <row r="4161" spans="1:14" x14ac:dyDescent="0.25">
      <c r="A4161" t="s">
        <v>12</v>
      </c>
      <c r="B4161" t="s">
        <v>51</v>
      </c>
      <c r="C4161" t="s">
        <v>52</v>
      </c>
      <c r="D4161" s="3">
        <v>43255</v>
      </c>
      <c r="E4161" t="s">
        <v>414</v>
      </c>
      <c r="F4161" t="s">
        <v>1006</v>
      </c>
      <c r="G4161" t="s">
        <v>259</v>
      </c>
      <c r="H4161" t="s">
        <v>9</v>
      </c>
      <c r="I4161" t="s">
        <v>17</v>
      </c>
      <c r="J4161" s="3">
        <v>44768</v>
      </c>
      <c r="K4161" s="3">
        <v>44735</v>
      </c>
      <c r="M4161" s="8" t="str">
        <f>IFERROR(IF(I4161="Booked",VLOOKUP(K4161,'FIN CAL LOOKUP'!$A:$J,7,1),IF(I4161="Complete",VLOOKUP(J4161,'FIN CAL LOOKUP'!$A:$J,7,1),VLOOKUP(D4161,'FIN CAL LOOKUP'!$A:$J,7,1))),"Not Applicable")</f>
        <v>AUG, FY23</v>
      </c>
      <c r="N4161" s="8" t="str">
        <f>IFERROR(IF(I4161="Booked",VLOOKUP(K4161,'FIN CAL LOOKUP'!$A:$J,10,1),IF(I4161="Complete",VLOOKUP(J4161,'FIN CAL LOOKUP'!$A:$J,10,1),VLOOKUP(D4161,'FIN CAL LOOKUP'!$A:$J,10,1))),"Not Applicable")</f>
        <v>Q1, FY23</v>
      </c>
    </row>
    <row r="4162" spans="1:14" x14ac:dyDescent="0.25">
      <c r="A4162" t="s">
        <v>12</v>
      </c>
      <c r="B4162" t="s">
        <v>51</v>
      </c>
      <c r="C4162" t="s">
        <v>52</v>
      </c>
      <c r="D4162" s="3">
        <v>43255</v>
      </c>
      <c r="E4162" t="s">
        <v>414</v>
      </c>
      <c r="F4162" t="s">
        <v>1006</v>
      </c>
      <c r="G4162" t="s">
        <v>259</v>
      </c>
      <c r="H4162" t="s">
        <v>10</v>
      </c>
      <c r="I4162" t="s">
        <v>17</v>
      </c>
      <c r="J4162" s="3">
        <v>44449</v>
      </c>
      <c r="K4162" s="3">
        <v>44417</v>
      </c>
      <c r="M4162" s="8" t="str">
        <f>IFERROR(IF(I4162="Booked",VLOOKUP(K4162,'FIN CAL LOOKUP'!$A:$J,7,1),IF(I4162="Complete",VLOOKUP(J4162,'FIN CAL LOOKUP'!$A:$J,7,1),VLOOKUP(D4162,'FIN CAL LOOKUP'!$A:$J,7,1))),"Not Applicable")</f>
        <v>SEP, FY22</v>
      </c>
      <c r="N4162" s="8" t="str">
        <f>IFERROR(IF(I4162="Booked",VLOOKUP(K4162,'FIN CAL LOOKUP'!$A:$J,10,1),IF(I4162="Complete",VLOOKUP(J4162,'FIN CAL LOOKUP'!$A:$J,10,1),VLOOKUP(D4162,'FIN CAL LOOKUP'!$A:$J,10,1))),"Not Applicable")</f>
        <v>Q1, FY22</v>
      </c>
    </row>
    <row r="4163" spans="1:14" x14ac:dyDescent="0.25">
      <c r="A4163" t="s">
        <v>12</v>
      </c>
      <c r="B4163" t="s">
        <v>51</v>
      </c>
      <c r="C4163" t="s">
        <v>52</v>
      </c>
      <c r="D4163" s="3">
        <v>43255</v>
      </c>
      <c r="E4163" t="s">
        <v>414</v>
      </c>
      <c r="F4163" t="s">
        <v>1006</v>
      </c>
      <c r="G4163" t="s">
        <v>259</v>
      </c>
      <c r="H4163" t="s">
        <v>10</v>
      </c>
      <c r="I4163" t="s">
        <v>17</v>
      </c>
      <c r="J4163" s="3">
        <v>44841</v>
      </c>
      <c r="K4163" s="3">
        <v>44841</v>
      </c>
      <c r="M4163" s="8" t="str">
        <f>IFERROR(IF(I4163="Booked",VLOOKUP(K4163,'FIN CAL LOOKUP'!$A:$J,7,1),IF(I4163="Complete",VLOOKUP(J4163,'FIN CAL LOOKUP'!$A:$J,7,1),VLOOKUP(D4163,'FIN CAL LOOKUP'!$A:$J,7,1))),"Not Applicable")</f>
        <v>OCT, FY23</v>
      </c>
      <c r="N4163" s="8" t="str">
        <f>IFERROR(IF(I4163="Booked",VLOOKUP(K4163,'FIN CAL LOOKUP'!$A:$J,10,1),IF(I4163="Complete",VLOOKUP(J4163,'FIN CAL LOOKUP'!$A:$J,10,1),VLOOKUP(D4163,'FIN CAL LOOKUP'!$A:$J,10,1))),"Not Applicable")</f>
        <v>Q2, FY23</v>
      </c>
    </row>
    <row r="4164" spans="1:14" x14ac:dyDescent="0.25">
      <c r="A4164" t="s">
        <v>12</v>
      </c>
      <c r="B4164" t="s">
        <v>51</v>
      </c>
      <c r="C4164" t="s">
        <v>52</v>
      </c>
      <c r="D4164" s="3">
        <v>43255</v>
      </c>
      <c r="E4164" t="s">
        <v>414</v>
      </c>
      <c r="F4164" t="s">
        <v>1006</v>
      </c>
      <c r="G4164" t="s">
        <v>259</v>
      </c>
      <c r="H4164" t="s">
        <v>11</v>
      </c>
      <c r="I4164" t="s">
        <v>17</v>
      </c>
      <c r="J4164" s="3">
        <v>44539</v>
      </c>
      <c r="K4164" s="3">
        <v>43635</v>
      </c>
      <c r="M4164" s="8" t="str">
        <f>IFERROR(IF(I4164="Booked",VLOOKUP(K4164,'FIN CAL LOOKUP'!$A:$J,7,1),IF(I4164="Complete",VLOOKUP(J4164,'FIN CAL LOOKUP'!$A:$J,7,1),VLOOKUP(D4164,'FIN CAL LOOKUP'!$A:$J,7,1))),"Not Applicable")</f>
        <v>DEC, FY22</v>
      </c>
      <c r="N4164" s="8" t="str">
        <f>IFERROR(IF(I4164="Booked",VLOOKUP(K4164,'FIN CAL LOOKUP'!$A:$J,10,1),IF(I4164="Complete",VLOOKUP(J4164,'FIN CAL LOOKUP'!$A:$J,10,1),VLOOKUP(D4164,'FIN CAL LOOKUP'!$A:$J,10,1))),"Not Applicable")</f>
        <v>Q2, FY22</v>
      </c>
    </row>
    <row r="4165" spans="1:14" x14ac:dyDescent="0.25">
      <c r="A4165" t="s">
        <v>41</v>
      </c>
      <c r="B4165" t="s">
        <v>223</v>
      </c>
      <c r="C4165" t="s">
        <v>14</v>
      </c>
      <c r="D4165" s="3">
        <v>43241</v>
      </c>
      <c r="E4165" t="s">
        <v>1007</v>
      </c>
      <c r="F4165" t="s">
        <v>1008</v>
      </c>
      <c r="G4165" t="s">
        <v>493</v>
      </c>
      <c r="H4165" t="s">
        <v>192</v>
      </c>
      <c r="I4165" t="s">
        <v>17</v>
      </c>
      <c r="J4165" s="3">
        <v>44966</v>
      </c>
      <c r="K4165" s="3">
        <v>44837</v>
      </c>
      <c r="M4165" s="8" t="str">
        <f>IFERROR(IF(I4165="Booked",VLOOKUP(K4165,'FIN CAL LOOKUP'!$A:$J,7,1),IF(I4165="Complete",VLOOKUP(J4165,'FIN CAL LOOKUP'!$A:$J,7,1),VLOOKUP(D4165,'FIN CAL LOOKUP'!$A:$J,7,1))),"Not Applicable")</f>
        <v>FEB, FY23</v>
      </c>
      <c r="N4165" s="8" t="str">
        <f>IFERROR(IF(I4165="Booked",VLOOKUP(K4165,'FIN CAL LOOKUP'!$A:$J,10,1),IF(I4165="Complete",VLOOKUP(J4165,'FIN CAL LOOKUP'!$A:$J,10,1),VLOOKUP(D4165,'FIN CAL LOOKUP'!$A:$J,10,1))),"Not Applicable")</f>
        <v>Q3, FY23</v>
      </c>
    </row>
    <row r="4166" spans="1:14" x14ac:dyDescent="0.25">
      <c r="A4166" t="s">
        <v>41</v>
      </c>
      <c r="B4166" t="s">
        <v>223</v>
      </c>
      <c r="C4166" t="s">
        <v>14</v>
      </c>
      <c r="D4166" s="3">
        <v>43241</v>
      </c>
      <c r="E4166" t="s">
        <v>1007</v>
      </c>
      <c r="F4166" t="s">
        <v>1008</v>
      </c>
      <c r="G4166" t="s">
        <v>493</v>
      </c>
      <c r="H4166" t="s">
        <v>4</v>
      </c>
      <c r="I4166" t="s">
        <v>17</v>
      </c>
      <c r="J4166" s="3">
        <v>44966</v>
      </c>
      <c r="K4166" s="3">
        <v>44824</v>
      </c>
      <c r="L4166" t="s">
        <v>1009</v>
      </c>
      <c r="M4166" s="8" t="str">
        <f>IFERROR(IF(I4166="Booked",VLOOKUP(K4166,'FIN CAL LOOKUP'!$A:$J,7,1),IF(I4166="Complete",VLOOKUP(J4166,'FIN CAL LOOKUP'!$A:$J,7,1),VLOOKUP(D4166,'FIN CAL LOOKUP'!$A:$J,7,1))),"Not Applicable")</f>
        <v>FEB, FY23</v>
      </c>
      <c r="N4166" s="8" t="str">
        <f>IFERROR(IF(I4166="Booked",VLOOKUP(K4166,'FIN CAL LOOKUP'!$A:$J,10,1),IF(I4166="Complete",VLOOKUP(J4166,'FIN CAL LOOKUP'!$A:$J,10,1),VLOOKUP(D4166,'FIN CAL LOOKUP'!$A:$J,10,1))),"Not Applicable")</f>
        <v>Q3, FY23</v>
      </c>
    </row>
    <row r="4167" spans="1:14" x14ac:dyDescent="0.25">
      <c r="A4167" t="s">
        <v>41</v>
      </c>
      <c r="B4167" t="s">
        <v>223</v>
      </c>
      <c r="C4167" t="s">
        <v>14</v>
      </c>
      <c r="D4167" s="3">
        <v>43241</v>
      </c>
      <c r="E4167" t="s">
        <v>1007</v>
      </c>
      <c r="F4167" t="s">
        <v>1008</v>
      </c>
      <c r="G4167" t="s">
        <v>493</v>
      </c>
      <c r="H4167" t="s">
        <v>7</v>
      </c>
      <c r="I4167" t="s">
        <v>17</v>
      </c>
      <c r="J4167" s="3">
        <v>44966</v>
      </c>
      <c r="K4167" s="3">
        <v>44824</v>
      </c>
      <c r="L4167" t="s">
        <v>1010</v>
      </c>
      <c r="M4167" s="8" t="str">
        <f>IFERROR(IF(I4167="Booked",VLOOKUP(K4167,'FIN CAL LOOKUP'!$A:$J,7,1),IF(I4167="Complete",VLOOKUP(J4167,'FIN CAL LOOKUP'!$A:$J,7,1),VLOOKUP(D4167,'FIN CAL LOOKUP'!$A:$J,7,1))),"Not Applicable")</f>
        <v>FEB, FY23</v>
      </c>
      <c r="N4167" s="8" t="str">
        <f>IFERROR(IF(I4167="Booked",VLOOKUP(K4167,'FIN CAL LOOKUP'!$A:$J,10,1),IF(I4167="Complete",VLOOKUP(J4167,'FIN CAL LOOKUP'!$A:$J,10,1),VLOOKUP(D4167,'FIN CAL LOOKUP'!$A:$J,10,1))),"Not Applicable")</f>
        <v>Q3, FY23</v>
      </c>
    </row>
    <row r="4168" spans="1:14" x14ac:dyDescent="0.25">
      <c r="A4168" t="s">
        <v>41</v>
      </c>
      <c r="B4168" t="s">
        <v>223</v>
      </c>
      <c r="C4168" t="s">
        <v>14</v>
      </c>
      <c r="D4168" s="3">
        <v>43241</v>
      </c>
      <c r="E4168" t="s">
        <v>1007</v>
      </c>
      <c r="F4168" t="s">
        <v>1008</v>
      </c>
      <c r="G4168" t="s">
        <v>493</v>
      </c>
      <c r="H4168" t="s">
        <v>1366</v>
      </c>
      <c r="I4168" t="s">
        <v>5</v>
      </c>
      <c r="J4168" s="3"/>
      <c r="K4168" s="3">
        <v>45351</v>
      </c>
      <c r="M4168" s="8" t="str">
        <f>IFERROR(IF(I4168="Booked",VLOOKUP(K4168,'FIN CAL LOOKUP'!$A:$J,7,1),IF(I4168="Complete",VLOOKUP(J4168,'FIN CAL LOOKUP'!$A:$J,7,1),VLOOKUP(D4168,'FIN CAL LOOKUP'!$A:$J,7,1))),"Not Applicable")</f>
        <v>MAR, FY24</v>
      </c>
      <c r="N4168" s="8" t="str">
        <f>IFERROR(IF(I4168="Booked",VLOOKUP(K4168,'FIN CAL LOOKUP'!$A:$J,10,1),IF(I4168="Complete",VLOOKUP(J4168,'FIN CAL LOOKUP'!$A:$J,10,1),VLOOKUP(D4168,'FIN CAL LOOKUP'!$A:$J,10,1))),"Not Applicable")</f>
        <v>Q3, FY24</v>
      </c>
    </row>
    <row r="4169" spans="1:14" x14ac:dyDescent="0.25">
      <c r="A4169" t="s">
        <v>41</v>
      </c>
      <c r="B4169" t="s">
        <v>223</v>
      </c>
      <c r="C4169" t="s">
        <v>14</v>
      </c>
      <c r="D4169" s="3">
        <v>43241</v>
      </c>
      <c r="E4169" t="s">
        <v>1007</v>
      </c>
      <c r="F4169" t="s">
        <v>1008</v>
      </c>
      <c r="G4169" t="s">
        <v>493</v>
      </c>
      <c r="H4169" t="s">
        <v>1367</v>
      </c>
      <c r="I4169" t="s">
        <v>5</v>
      </c>
      <c r="J4169" s="3"/>
      <c r="K4169" s="3">
        <v>45351</v>
      </c>
      <c r="M4169" s="8" t="str">
        <f>IFERROR(IF(I4169="Booked",VLOOKUP(K4169,'FIN CAL LOOKUP'!$A:$J,7,1),IF(I4169="Complete",VLOOKUP(J4169,'FIN CAL LOOKUP'!$A:$J,7,1),VLOOKUP(D4169,'FIN CAL LOOKUP'!$A:$J,7,1))),"Not Applicable")</f>
        <v>MAR, FY24</v>
      </c>
      <c r="N4169" s="8" t="str">
        <f>IFERROR(IF(I4169="Booked",VLOOKUP(K4169,'FIN CAL LOOKUP'!$A:$J,10,1),IF(I4169="Complete",VLOOKUP(J4169,'FIN CAL LOOKUP'!$A:$J,10,1),VLOOKUP(D4169,'FIN CAL LOOKUP'!$A:$J,10,1))),"Not Applicable")</f>
        <v>Q3, FY24</v>
      </c>
    </row>
    <row r="4170" spans="1:14" x14ac:dyDescent="0.25">
      <c r="A4170" t="s">
        <v>41</v>
      </c>
      <c r="B4170" t="s">
        <v>223</v>
      </c>
      <c r="C4170" t="s">
        <v>14</v>
      </c>
      <c r="D4170" s="3">
        <v>43241</v>
      </c>
      <c r="E4170" t="s">
        <v>1007</v>
      </c>
      <c r="F4170" t="s">
        <v>1008</v>
      </c>
      <c r="G4170" t="s">
        <v>493</v>
      </c>
      <c r="H4170" t="s">
        <v>1368</v>
      </c>
      <c r="I4170" t="s">
        <v>5</v>
      </c>
      <c r="J4170" s="3"/>
      <c r="K4170" s="3">
        <v>45351</v>
      </c>
      <c r="M4170" s="8" t="str">
        <f>IFERROR(IF(I4170="Booked",VLOOKUP(K4170,'FIN CAL LOOKUP'!$A:$J,7,1),IF(I4170="Complete",VLOOKUP(J4170,'FIN CAL LOOKUP'!$A:$J,7,1),VLOOKUP(D4170,'FIN CAL LOOKUP'!$A:$J,7,1))),"Not Applicable")</f>
        <v>MAR, FY24</v>
      </c>
      <c r="N4170" s="8" t="str">
        <f>IFERROR(IF(I4170="Booked",VLOOKUP(K4170,'FIN CAL LOOKUP'!$A:$J,10,1),IF(I4170="Complete",VLOOKUP(J4170,'FIN CAL LOOKUP'!$A:$J,10,1),VLOOKUP(D4170,'FIN CAL LOOKUP'!$A:$J,10,1))),"Not Applicable")</f>
        <v>Q3, FY24</v>
      </c>
    </row>
    <row r="4171" spans="1:14" x14ac:dyDescent="0.25">
      <c r="A4171" t="s">
        <v>41</v>
      </c>
      <c r="B4171" t="s">
        <v>223</v>
      </c>
      <c r="C4171" t="s">
        <v>14</v>
      </c>
      <c r="D4171" s="3">
        <v>43241</v>
      </c>
      <c r="E4171" t="s">
        <v>1007</v>
      </c>
      <c r="F4171" t="s">
        <v>1008</v>
      </c>
      <c r="G4171" t="s">
        <v>493</v>
      </c>
      <c r="H4171" t="s">
        <v>1369</v>
      </c>
      <c r="I4171" t="s">
        <v>5</v>
      </c>
      <c r="J4171" s="3"/>
      <c r="K4171" s="3">
        <v>45351</v>
      </c>
      <c r="M4171" s="8" t="str">
        <f>IFERROR(IF(I4171="Booked",VLOOKUP(K4171,'FIN CAL LOOKUP'!$A:$J,7,1),IF(I4171="Complete",VLOOKUP(J4171,'FIN CAL LOOKUP'!$A:$J,7,1),VLOOKUP(D4171,'FIN CAL LOOKUP'!$A:$J,7,1))),"Not Applicable")</f>
        <v>MAR, FY24</v>
      </c>
      <c r="N4171" s="8" t="str">
        <f>IFERROR(IF(I4171="Booked",VLOOKUP(K4171,'FIN CAL LOOKUP'!$A:$J,10,1),IF(I4171="Complete",VLOOKUP(J4171,'FIN CAL LOOKUP'!$A:$J,10,1),VLOOKUP(D4171,'FIN CAL LOOKUP'!$A:$J,10,1))),"Not Applicable")</f>
        <v>Q3, FY24</v>
      </c>
    </row>
    <row r="4172" spans="1:14" x14ac:dyDescent="0.25">
      <c r="A4172" t="s">
        <v>41</v>
      </c>
      <c r="B4172" t="s">
        <v>223</v>
      </c>
      <c r="C4172" t="s">
        <v>14</v>
      </c>
      <c r="D4172" s="3">
        <v>43241</v>
      </c>
      <c r="E4172" t="s">
        <v>1007</v>
      </c>
      <c r="F4172" t="s">
        <v>1008</v>
      </c>
      <c r="G4172" t="s">
        <v>493</v>
      </c>
      <c r="H4172" t="s">
        <v>1370</v>
      </c>
      <c r="I4172" t="s">
        <v>5</v>
      </c>
      <c r="J4172" s="3"/>
      <c r="K4172" s="3">
        <v>45351</v>
      </c>
      <c r="M4172" s="8" t="str">
        <f>IFERROR(IF(I4172="Booked",VLOOKUP(K4172,'FIN CAL LOOKUP'!$A:$J,7,1),IF(I4172="Complete",VLOOKUP(J4172,'FIN CAL LOOKUP'!$A:$J,7,1),VLOOKUP(D4172,'FIN CAL LOOKUP'!$A:$J,7,1))),"Not Applicable")</f>
        <v>MAR, FY24</v>
      </c>
      <c r="N4172" s="8" t="str">
        <f>IFERROR(IF(I4172="Booked",VLOOKUP(K4172,'FIN CAL LOOKUP'!$A:$J,10,1),IF(I4172="Complete",VLOOKUP(J4172,'FIN CAL LOOKUP'!$A:$J,10,1),VLOOKUP(D4172,'FIN CAL LOOKUP'!$A:$J,10,1))),"Not Applicable")</f>
        <v>Q3, FY24</v>
      </c>
    </row>
    <row r="4173" spans="1:14" x14ac:dyDescent="0.25">
      <c r="A4173" t="s">
        <v>41</v>
      </c>
      <c r="B4173" t="s">
        <v>223</v>
      </c>
      <c r="C4173" t="s">
        <v>14</v>
      </c>
      <c r="D4173" s="3">
        <v>43241</v>
      </c>
      <c r="E4173" t="s">
        <v>1007</v>
      </c>
      <c r="F4173" t="s">
        <v>1008</v>
      </c>
      <c r="G4173" t="s">
        <v>493</v>
      </c>
      <c r="H4173" t="s">
        <v>8</v>
      </c>
      <c r="I4173" t="s">
        <v>17</v>
      </c>
      <c r="J4173" s="3">
        <v>44966</v>
      </c>
      <c r="K4173" s="3">
        <v>44635</v>
      </c>
      <c r="M4173" s="8" t="str">
        <f>IFERROR(IF(I4173="Booked",VLOOKUP(K4173,'FIN CAL LOOKUP'!$A:$J,7,1),IF(I4173="Complete",VLOOKUP(J4173,'FIN CAL LOOKUP'!$A:$J,7,1),VLOOKUP(D4173,'FIN CAL LOOKUP'!$A:$J,7,1))),"Not Applicable")</f>
        <v>FEB, FY23</v>
      </c>
      <c r="N4173" s="8" t="str">
        <f>IFERROR(IF(I4173="Booked",VLOOKUP(K4173,'FIN CAL LOOKUP'!$A:$J,10,1),IF(I4173="Complete",VLOOKUP(J4173,'FIN CAL LOOKUP'!$A:$J,10,1),VLOOKUP(D4173,'FIN CAL LOOKUP'!$A:$J,10,1))),"Not Applicable")</f>
        <v>Q3, FY23</v>
      </c>
    </row>
    <row r="4174" spans="1:14" x14ac:dyDescent="0.25">
      <c r="A4174" t="s">
        <v>41</v>
      </c>
      <c r="B4174" t="s">
        <v>223</v>
      </c>
      <c r="C4174" t="s">
        <v>14</v>
      </c>
      <c r="D4174" s="3">
        <v>43241</v>
      </c>
      <c r="E4174" t="s">
        <v>1007</v>
      </c>
      <c r="F4174" t="s">
        <v>1008</v>
      </c>
      <c r="G4174" t="s">
        <v>493</v>
      </c>
      <c r="H4174" t="s">
        <v>9</v>
      </c>
      <c r="I4174" t="s">
        <v>17</v>
      </c>
      <c r="J4174" s="3">
        <v>44966</v>
      </c>
      <c r="K4174" s="3">
        <v>44735</v>
      </c>
      <c r="L4174" t="s">
        <v>1011</v>
      </c>
      <c r="M4174" s="8" t="str">
        <f>IFERROR(IF(I4174="Booked",VLOOKUP(K4174,'FIN CAL LOOKUP'!$A:$J,7,1),IF(I4174="Complete",VLOOKUP(J4174,'FIN CAL LOOKUP'!$A:$J,7,1),VLOOKUP(D4174,'FIN CAL LOOKUP'!$A:$J,7,1))),"Not Applicable")</f>
        <v>FEB, FY23</v>
      </c>
      <c r="N4174" s="8" t="str">
        <f>IFERROR(IF(I4174="Booked",VLOOKUP(K4174,'FIN CAL LOOKUP'!$A:$J,10,1),IF(I4174="Complete",VLOOKUP(J4174,'FIN CAL LOOKUP'!$A:$J,10,1),VLOOKUP(D4174,'FIN CAL LOOKUP'!$A:$J,10,1))),"Not Applicable")</f>
        <v>Q3, FY23</v>
      </c>
    </row>
    <row r="4175" spans="1:14" x14ac:dyDescent="0.25">
      <c r="A4175" t="s">
        <v>41</v>
      </c>
      <c r="B4175" t="s">
        <v>223</v>
      </c>
      <c r="C4175" t="s">
        <v>14</v>
      </c>
      <c r="D4175" s="3">
        <v>43241</v>
      </c>
      <c r="E4175" t="s">
        <v>1007</v>
      </c>
      <c r="F4175" t="s">
        <v>1008</v>
      </c>
      <c r="G4175" t="s">
        <v>493</v>
      </c>
      <c r="H4175" t="s">
        <v>10</v>
      </c>
      <c r="I4175" t="s">
        <v>17</v>
      </c>
      <c r="J4175" s="3">
        <v>44627</v>
      </c>
      <c r="K4175" s="3">
        <v>44486</v>
      </c>
      <c r="M4175" s="8" t="str">
        <f>IFERROR(IF(I4175="Booked",VLOOKUP(K4175,'FIN CAL LOOKUP'!$A:$J,7,1),IF(I4175="Complete",VLOOKUP(J4175,'FIN CAL LOOKUP'!$A:$J,7,1),VLOOKUP(D4175,'FIN CAL LOOKUP'!$A:$J,7,1))),"Not Applicable")</f>
        <v>MAR, FY22</v>
      </c>
      <c r="N4175" s="8" t="str">
        <f>IFERROR(IF(I4175="Booked",VLOOKUP(K4175,'FIN CAL LOOKUP'!$A:$J,10,1),IF(I4175="Complete",VLOOKUP(J4175,'FIN CAL LOOKUP'!$A:$J,10,1),VLOOKUP(D4175,'FIN CAL LOOKUP'!$A:$J,10,1))),"Not Applicable")</f>
        <v>Q3, FY22</v>
      </c>
    </row>
    <row r="4176" spans="1:14" x14ac:dyDescent="0.25">
      <c r="A4176" t="s">
        <v>41</v>
      </c>
      <c r="B4176" t="s">
        <v>223</v>
      </c>
      <c r="C4176" t="s">
        <v>14</v>
      </c>
      <c r="D4176" s="3">
        <v>43241</v>
      </c>
      <c r="E4176" t="s">
        <v>1007</v>
      </c>
      <c r="F4176" t="s">
        <v>1008</v>
      </c>
      <c r="G4176" t="s">
        <v>493</v>
      </c>
      <c r="H4176" t="s">
        <v>11</v>
      </c>
      <c r="I4176" t="s">
        <v>17</v>
      </c>
      <c r="J4176" s="3">
        <v>44970</v>
      </c>
      <c r="K4176" s="3">
        <v>44486</v>
      </c>
      <c r="M4176" s="8" t="str">
        <f>IFERROR(IF(I4176="Booked",VLOOKUP(K4176,'FIN CAL LOOKUP'!$A:$J,7,1),IF(I4176="Complete",VLOOKUP(J4176,'FIN CAL LOOKUP'!$A:$J,7,1),VLOOKUP(D4176,'FIN CAL LOOKUP'!$A:$J,7,1))),"Not Applicable")</f>
        <v>FEB, FY23</v>
      </c>
      <c r="N4176" s="8" t="str">
        <f>IFERROR(IF(I4176="Booked",VLOOKUP(K4176,'FIN CAL LOOKUP'!$A:$J,10,1),IF(I4176="Complete",VLOOKUP(J4176,'FIN CAL LOOKUP'!$A:$J,10,1),VLOOKUP(D4176,'FIN CAL LOOKUP'!$A:$J,10,1))),"Not Applicable")</f>
        <v>Q3, FY23</v>
      </c>
    </row>
    <row r="4177" spans="1:14" x14ac:dyDescent="0.25">
      <c r="A4177" t="s">
        <v>30</v>
      </c>
      <c r="B4177" t="s">
        <v>156</v>
      </c>
      <c r="C4177" t="s">
        <v>32</v>
      </c>
      <c r="D4177" s="3">
        <v>43234</v>
      </c>
      <c r="E4177" t="s">
        <v>1012</v>
      </c>
      <c r="F4177" t="s">
        <v>1013</v>
      </c>
      <c r="G4177" t="s">
        <v>1014</v>
      </c>
      <c r="H4177" t="s">
        <v>4</v>
      </c>
      <c r="I4177" t="s">
        <v>17</v>
      </c>
      <c r="J4177" s="3">
        <v>44943</v>
      </c>
      <c r="K4177" s="3">
        <v>44824</v>
      </c>
      <c r="L4177" t="s">
        <v>218</v>
      </c>
      <c r="M4177" s="8" t="str">
        <f>IFERROR(IF(I4177="Booked",VLOOKUP(K4177,'FIN CAL LOOKUP'!$A:$J,7,1),IF(I4177="Complete",VLOOKUP(J4177,'FIN CAL LOOKUP'!$A:$J,7,1),VLOOKUP(D4177,'FIN CAL LOOKUP'!$A:$J,7,1))),"Not Applicable")</f>
        <v>JAN, FY23</v>
      </c>
      <c r="N4177" s="8" t="str">
        <f>IFERROR(IF(I4177="Booked",VLOOKUP(K4177,'FIN CAL LOOKUP'!$A:$J,10,1),IF(I4177="Complete",VLOOKUP(J4177,'FIN CAL LOOKUP'!$A:$J,10,1),VLOOKUP(D4177,'FIN CAL LOOKUP'!$A:$J,10,1))),"Not Applicable")</f>
        <v>Q3, FY23</v>
      </c>
    </row>
    <row r="4178" spans="1:14" x14ac:dyDescent="0.25">
      <c r="A4178" t="s">
        <v>30</v>
      </c>
      <c r="B4178" t="s">
        <v>156</v>
      </c>
      <c r="C4178" t="s">
        <v>32</v>
      </c>
      <c r="D4178" s="3">
        <v>43234</v>
      </c>
      <c r="E4178" t="s">
        <v>1012</v>
      </c>
      <c r="F4178" t="s">
        <v>1013</v>
      </c>
      <c r="G4178" t="s">
        <v>1014</v>
      </c>
      <c r="H4178" t="s">
        <v>7</v>
      </c>
      <c r="I4178" t="s">
        <v>17</v>
      </c>
      <c r="J4178" s="3">
        <v>44943</v>
      </c>
      <c r="K4178" s="3">
        <v>44824</v>
      </c>
      <c r="L4178" t="s">
        <v>218</v>
      </c>
      <c r="M4178" s="8" t="str">
        <f>IFERROR(IF(I4178="Booked",VLOOKUP(K4178,'FIN CAL LOOKUP'!$A:$J,7,1),IF(I4178="Complete",VLOOKUP(J4178,'FIN CAL LOOKUP'!$A:$J,7,1),VLOOKUP(D4178,'FIN CAL LOOKUP'!$A:$J,7,1))),"Not Applicable")</f>
        <v>JAN, FY23</v>
      </c>
      <c r="N4178" s="8" t="str">
        <f>IFERROR(IF(I4178="Booked",VLOOKUP(K4178,'FIN CAL LOOKUP'!$A:$J,10,1),IF(I4178="Complete",VLOOKUP(J4178,'FIN CAL LOOKUP'!$A:$J,10,1),VLOOKUP(D4178,'FIN CAL LOOKUP'!$A:$J,10,1))),"Not Applicable")</f>
        <v>Q3, FY23</v>
      </c>
    </row>
    <row r="4179" spans="1:14" x14ac:dyDescent="0.25">
      <c r="A4179" t="s">
        <v>30</v>
      </c>
      <c r="B4179" t="s">
        <v>156</v>
      </c>
      <c r="C4179" t="s">
        <v>32</v>
      </c>
      <c r="D4179" s="3">
        <v>43234</v>
      </c>
      <c r="E4179" t="s">
        <v>1012</v>
      </c>
      <c r="F4179" t="s">
        <v>1013</v>
      </c>
      <c r="G4179" t="s">
        <v>1014</v>
      </c>
      <c r="H4179" t="s">
        <v>1366</v>
      </c>
      <c r="I4179" t="s">
        <v>5</v>
      </c>
      <c r="J4179" s="3"/>
      <c r="K4179" s="3">
        <v>45351</v>
      </c>
      <c r="M4179" s="8" t="str">
        <f>IFERROR(IF(I4179="Booked",VLOOKUP(K4179,'FIN CAL LOOKUP'!$A:$J,7,1),IF(I4179="Complete",VLOOKUP(J4179,'FIN CAL LOOKUP'!$A:$J,7,1),VLOOKUP(D4179,'FIN CAL LOOKUP'!$A:$J,7,1))),"Not Applicable")</f>
        <v>MAR, FY24</v>
      </c>
      <c r="N4179" s="8" t="str">
        <f>IFERROR(IF(I4179="Booked",VLOOKUP(K4179,'FIN CAL LOOKUP'!$A:$J,10,1),IF(I4179="Complete",VLOOKUP(J4179,'FIN CAL LOOKUP'!$A:$J,10,1),VLOOKUP(D4179,'FIN CAL LOOKUP'!$A:$J,10,1))),"Not Applicable")</f>
        <v>Q3, FY24</v>
      </c>
    </row>
    <row r="4180" spans="1:14" x14ac:dyDescent="0.25">
      <c r="A4180" t="s">
        <v>30</v>
      </c>
      <c r="B4180" t="s">
        <v>156</v>
      </c>
      <c r="C4180" t="s">
        <v>32</v>
      </c>
      <c r="D4180" s="3">
        <v>43234</v>
      </c>
      <c r="E4180" t="s">
        <v>1012</v>
      </c>
      <c r="F4180" t="s">
        <v>1013</v>
      </c>
      <c r="G4180" t="s">
        <v>1014</v>
      </c>
      <c r="H4180" t="s">
        <v>1366</v>
      </c>
      <c r="I4180" t="s">
        <v>17</v>
      </c>
      <c r="J4180" s="3">
        <v>43644</v>
      </c>
      <c r="K4180" s="3">
        <v>43644</v>
      </c>
      <c r="L4180" t="s">
        <v>1599</v>
      </c>
      <c r="M4180" s="8" t="str">
        <f>IFERROR(IF(I4180="Booked",VLOOKUP(K4180,'FIN CAL LOOKUP'!$A:$J,7,1),IF(I4180="Complete",VLOOKUP(J4180,'FIN CAL LOOKUP'!$A:$J,7,1),VLOOKUP(D4180,'FIN CAL LOOKUP'!$A:$J,7,1))),"Not Applicable")</f>
        <v>JUN, FY19</v>
      </c>
      <c r="N4180" s="8" t="str">
        <f>IFERROR(IF(I4180="Booked",VLOOKUP(K4180,'FIN CAL LOOKUP'!$A:$J,10,1),IF(I4180="Complete",VLOOKUP(J4180,'FIN CAL LOOKUP'!$A:$J,10,1),VLOOKUP(D4180,'FIN CAL LOOKUP'!$A:$J,10,1))),"Not Applicable")</f>
        <v>Q4, FY19</v>
      </c>
    </row>
    <row r="4181" spans="1:14" x14ac:dyDescent="0.25">
      <c r="A4181" t="s">
        <v>30</v>
      </c>
      <c r="B4181" t="s">
        <v>156</v>
      </c>
      <c r="C4181" t="s">
        <v>32</v>
      </c>
      <c r="D4181" s="3">
        <v>43234</v>
      </c>
      <c r="E4181" t="s">
        <v>1012</v>
      </c>
      <c r="F4181" t="s">
        <v>1013</v>
      </c>
      <c r="G4181" t="s">
        <v>1014</v>
      </c>
      <c r="H4181" t="s">
        <v>1367</v>
      </c>
      <c r="I4181" t="s">
        <v>5</v>
      </c>
      <c r="J4181" s="3"/>
      <c r="K4181" s="3">
        <v>45351</v>
      </c>
      <c r="M4181" s="8" t="str">
        <f>IFERROR(IF(I4181="Booked",VLOOKUP(K4181,'FIN CAL LOOKUP'!$A:$J,7,1),IF(I4181="Complete",VLOOKUP(J4181,'FIN CAL LOOKUP'!$A:$J,7,1),VLOOKUP(D4181,'FIN CAL LOOKUP'!$A:$J,7,1))),"Not Applicable")</f>
        <v>MAR, FY24</v>
      </c>
      <c r="N4181" s="8" t="str">
        <f>IFERROR(IF(I4181="Booked",VLOOKUP(K4181,'FIN CAL LOOKUP'!$A:$J,10,1),IF(I4181="Complete",VLOOKUP(J4181,'FIN CAL LOOKUP'!$A:$J,10,1),VLOOKUP(D4181,'FIN CAL LOOKUP'!$A:$J,10,1))),"Not Applicable")</f>
        <v>Q3, FY24</v>
      </c>
    </row>
    <row r="4182" spans="1:14" x14ac:dyDescent="0.25">
      <c r="A4182" t="s">
        <v>30</v>
      </c>
      <c r="B4182" t="s">
        <v>156</v>
      </c>
      <c r="C4182" t="s">
        <v>32</v>
      </c>
      <c r="D4182" s="3">
        <v>43234</v>
      </c>
      <c r="E4182" t="s">
        <v>1012</v>
      </c>
      <c r="F4182" t="s">
        <v>1013</v>
      </c>
      <c r="G4182" t="s">
        <v>1014</v>
      </c>
      <c r="H4182" t="s">
        <v>1367</v>
      </c>
      <c r="I4182" t="s">
        <v>17</v>
      </c>
      <c r="J4182" s="3">
        <v>43644</v>
      </c>
      <c r="K4182" s="3">
        <v>43644</v>
      </c>
      <c r="L4182">
        <v>5456</v>
      </c>
      <c r="M4182" s="8" t="str">
        <f>IFERROR(IF(I4182="Booked",VLOOKUP(K4182,'FIN CAL LOOKUP'!$A:$J,7,1),IF(I4182="Complete",VLOOKUP(J4182,'FIN CAL LOOKUP'!$A:$J,7,1),VLOOKUP(D4182,'FIN CAL LOOKUP'!$A:$J,7,1))),"Not Applicable")</f>
        <v>JUN, FY19</v>
      </c>
      <c r="N4182" s="8" t="str">
        <f>IFERROR(IF(I4182="Booked",VLOOKUP(K4182,'FIN CAL LOOKUP'!$A:$J,10,1),IF(I4182="Complete",VLOOKUP(J4182,'FIN CAL LOOKUP'!$A:$J,10,1),VLOOKUP(D4182,'FIN CAL LOOKUP'!$A:$J,10,1))),"Not Applicable")</f>
        <v>Q4, FY19</v>
      </c>
    </row>
    <row r="4183" spans="1:14" x14ac:dyDescent="0.25">
      <c r="A4183" t="s">
        <v>30</v>
      </c>
      <c r="B4183" t="s">
        <v>156</v>
      </c>
      <c r="C4183" t="s">
        <v>32</v>
      </c>
      <c r="D4183" s="3">
        <v>43234</v>
      </c>
      <c r="E4183" t="s">
        <v>1012</v>
      </c>
      <c r="F4183" t="s">
        <v>1013</v>
      </c>
      <c r="G4183" t="s">
        <v>1014</v>
      </c>
      <c r="H4183" t="s">
        <v>1368</v>
      </c>
      <c r="I4183" t="s">
        <v>5</v>
      </c>
      <c r="J4183" s="3"/>
      <c r="K4183" s="3">
        <v>45351</v>
      </c>
      <c r="M4183" s="8" t="str">
        <f>IFERROR(IF(I4183="Booked",VLOOKUP(K4183,'FIN CAL LOOKUP'!$A:$J,7,1),IF(I4183="Complete",VLOOKUP(J4183,'FIN CAL LOOKUP'!$A:$J,7,1),VLOOKUP(D4183,'FIN CAL LOOKUP'!$A:$J,7,1))),"Not Applicable")</f>
        <v>MAR, FY24</v>
      </c>
      <c r="N4183" s="8" t="str">
        <f>IFERROR(IF(I4183="Booked",VLOOKUP(K4183,'FIN CAL LOOKUP'!$A:$J,10,1),IF(I4183="Complete",VLOOKUP(J4183,'FIN CAL LOOKUP'!$A:$J,10,1),VLOOKUP(D4183,'FIN CAL LOOKUP'!$A:$J,10,1))),"Not Applicable")</f>
        <v>Q3, FY24</v>
      </c>
    </row>
    <row r="4184" spans="1:14" x14ac:dyDescent="0.25">
      <c r="A4184" t="s">
        <v>30</v>
      </c>
      <c r="B4184" t="s">
        <v>156</v>
      </c>
      <c r="C4184" t="s">
        <v>32</v>
      </c>
      <c r="D4184" s="3">
        <v>43234</v>
      </c>
      <c r="E4184" t="s">
        <v>1012</v>
      </c>
      <c r="F4184" t="s">
        <v>1013</v>
      </c>
      <c r="G4184" t="s">
        <v>1014</v>
      </c>
      <c r="H4184" t="s">
        <v>1368</v>
      </c>
      <c r="I4184" t="s">
        <v>17</v>
      </c>
      <c r="J4184" s="3">
        <v>43644</v>
      </c>
      <c r="K4184" s="3">
        <v>43644</v>
      </c>
      <c r="L4184" t="s">
        <v>1600</v>
      </c>
      <c r="M4184" s="8" t="str">
        <f>IFERROR(IF(I4184="Booked",VLOOKUP(K4184,'FIN CAL LOOKUP'!$A:$J,7,1),IF(I4184="Complete",VLOOKUP(J4184,'FIN CAL LOOKUP'!$A:$J,7,1),VLOOKUP(D4184,'FIN CAL LOOKUP'!$A:$J,7,1))),"Not Applicable")</f>
        <v>JUN, FY19</v>
      </c>
      <c r="N4184" s="8" t="str">
        <f>IFERROR(IF(I4184="Booked",VLOOKUP(K4184,'FIN CAL LOOKUP'!$A:$J,10,1),IF(I4184="Complete",VLOOKUP(J4184,'FIN CAL LOOKUP'!$A:$J,10,1),VLOOKUP(D4184,'FIN CAL LOOKUP'!$A:$J,10,1))),"Not Applicable")</f>
        <v>Q4, FY19</v>
      </c>
    </row>
    <row r="4185" spans="1:14" x14ac:dyDescent="0.25">
      <c r="A4185" t="s">
        <v>30</v>
      </c>
      <c r="B4185" t="s">
        <v>156</v>
      </c>
      <c r="C4185" t="s">
        <v>32</v>
      </c>
      <c r="D4185" s="3">
        <v>43234</v>
      </c>
      <c r="E4185" t="s">
        <v>1012</v>
      </c>
      <c r="F4185" t="s">
        <v>1013</v>
      </c>
      <c r="G4185" t="s">
        <v>1014</v>
      </c>
      <c r="H4185" t="s">
        <v>1369</v>
      </c>
      <c r="I4185" t="s">
        <v>5</v>
      </c>
      <c r="J4185" s="3"/>
      <c r="K4185" s="3">
        <v>45351</v>
      </c>
      <c r="M4185" s="8" t="str">
        <f>IFERROR(IF(I4185="Booked",VLOOKUP(K4185,'FIN CAL LOOKUP'!$A:$J,7,1),IF(I4185="Complete",VLOOKUP(J4185,'FIN CAL LOOKUP'!$A:$J,7,1),VLOOKUP(D4185,'FIN CAL LOOKUP'!$A:$J,7,1))),"Not Applicable")</f>
        <v>MAR, FY24</v>
      </c>
      <c r="N4185" s="8" t="str">
        <f>IFERROR(IF(I4185="Booked",VLOOKUP(K4185,'FIN CAL LOOKUP'!$A:$J,10,1),IF(I4185="Complete",VLOOKUP(J4185,'FIN CAL LOOKUP'!$A:$J,10,1),VLOOKUP(D4185,'FIN CAL LOOKUP'!$A:$J,10,1))),"Not Applicable")</f>
        <v>Q3, FY24</v>
      </c>
    </row>
    <row r="4186" spans="1:14" x14ac:dyDescent="0.25">
      <c r="A4186" t="s">
        <v>30</v>
      </c>
      <c r="B4186" t="s">
        <v>156</v>
      </c>
      <c r="C4186" t="s">
        <v>32</v>
      </c>
      <c r="D4186" s="3">
        <v>43234</v>
      </c>
      <c r="E4186" t="s">
        <v>1012</v>
      </c>
      <c r="F4186" t="s">
        <v>1013</v>
      </c>
      <c r="G4186" t="s">
        <v>1014</v>
      </c>
      <c r="H4186" t="s">
        <v>1369</v>
      </c>
      <c r="I4186" t="s">
        <v>17</v>
      </c>
      <c r="J4186" s="3">
        <v>43644</v>
      </c>
      <c r="K4186" s="3">
        <v>43644</v>
      </c>
      <c r="L4186" t="s">
        <v>218</v>
      </c>
      <c r="M4186" s="8" t="str">
        <f>IFERROR(IF(I4186="Booked",VLOOKUP(K4186,'FIN CAL LOOKUP'!$A:$J,7,1),IF(I4186="Complete",VLOOKUP(J4186,'FIN CAL LOOKUP'!$A:$J,7,1),VLOOKUP(D4186,'FIN CAL LOOKUP'!$A:$J,7,1))),"Not Applicable")</f>
        <v>JUN, FY19</v>
      </c>
      <c r="N4186" s="8" t="str">
        <f>IFERROR(IF(I4186="Booked",VLOOKUP(K4186,'FIN CAL LOOKUP'!$A:$J,10,1),IF(I4186="Complete",VLOOKUP(J4186,'FIN CAL LOOKUP'!$A:$J,10,1),VLOOKUP(D4186,'FIN CAL LOOKUP'!$A:$J,10,1))),"Not Applicable")</f>
        <v>Q4, FY19</v>
      </c>
    </row>
    <row r="4187" spans="1:14" x14ac:dyDescent="0.25">
      <c r="A4187" t="s">
        <v>30</v>
      </c>
      <c r="B4187" t="s">
        <v>156</v>
      </c>
      <c r="C4187" t="s">
        <v>32</v>
      </c>
      <c r="D4187" s="3">
        <v>43234</v>
      </c>
      <c r="E4187" t="s">
        <v>1012</v>
      </c>
      <c r="F4187" t="s">
        <v>1013</v>
      </c>
      <c r="G4187" t="s">
        <v>1014</v>
      </c>
      <c r="H4187" t="s">
        <v>1370</v>
      </c>
      <c r="I4187" t="s">
        <v>5</v>
      </c>
      <c r="J4187" s="3"/>
      <c r="K4187" s="3">
        <v>45351</v>
      </c>
      <c r="M4187" s="8" t="str">
        <f>IFERROR(IF(I4187="Booked",VLOOKUP(K4187,'FIN CAL LOOKUP'!$A:$J,7,1),IF(I4187="Complete",VLOOKUP(J4187,'FIN CAL LOOKUP'!$A:$J,7,1),VLOOKUP(D4187,'FIN CAL LOOKUP'!$A:$J,7,1))),"Not Applicable")</f>
        <v>MAR, FY24</v>
      </c>
      <c r="N4187" s="8" t="str">
        <f>IFERROR(IF(I4187="Booked",VLOOKUP(K4187,'FIN CAL LOOKUP'!$A:$J,10,1),IF(I4187="Complete",VLOOKUP(J4187,'FIN CAL LOOKUP'!$A:$J,10,1),VLOOKUP(D4187,'FIN CAL LOOKUP'!$A:$J,10,1))),"Not Applicable")</f>
        <v>Q3, FY24</v>
      </c>
    </row>
    <row r="4188" spans="1:14" x14ac:dyDescent="0.25">
      <c r="A4188" t="s">
        <v>30</v>
      </c>
      <c r="B4188" t="s">
        <v>156</v>
      </c>
      <c r="C4188" t="s">
        <v>32</v>
      </c>
      <c r="D4188" s="3">
        <v>43234</v>
      </c>
      <c r="E4188" t="s">
        <v>1012</v>
      </c>
      <c r="F4188" t="s">
        <v>1013</v>
      </c>
      <c r="G4188" t="s">
        <v>1014</v>
      </c>
      <c r="H4188" t="s">
        <v>8</v>
      </c>
      <c r="I4188" t="s">
        <v>17</v>
      </c>
      <c r="J4188" s="3">
        <v>44698</v>
      </c>
      <c r="K4188" s="3">
        <v>44635</v>
      </c>
      <c r="L4188" t="s">
        <v>218</v>
      </c>
      <c r="M4188" s="8" t="str">
        <f>IFERROR(IF(I4188="Booked",VLOOKUP(K4188,'FIN CAL LOOKUP'!$A:$J,7,1),IF(I4188="Complete",VLOOKUP(J4188,'FIN CAL LOOKUP'!$A:$J,7,1),VLOOKUP(D4188,'FIN CAL LOOKUP'!$A:$J,7,1))),"Not Applicable")</f>
        <v>MAY, FY22</v>
      </c>
      <c r="N4188" s="8" t="str">
        <f>IFERROR(IF(I4188="Booked",VLOOKUP(K4188,'FIN CAL LOOKUP'!$A:$J,10,1),IF(I4188="Complete",VLOOKUP(J4188,'FIN CAL LOOKUP'!$A:$J,10,1),VLOOKUP(D4188,'FIN CAL LOOKUP'!$A:$J,10,1))),"Not Applicable")</f>
        <v>Q4, FY22</v>
      </c>
    </row>
    <row r="4189" spans="1:14" x14ac:dyDescent="0.25">
      <c r="A4189" t="s">
        <v>30</v>
      </c>
      <c r="B4189" t="s">
        <v>156</v>
      </c>
      <c r="C4189" t="s">
        <v>32</v>
      </c>
      <c r="D4189" s="3">
        <v>43234</v>
      </c>
      <c r="E4189" t="s">
        <v>1012</v>
      </c>
      <c r="F4189" t="s">
        <v>1013</v>
      </c>
      <c r="G4189" t="s">
        <v>1014</v>
      </c>
      <c r="H4189" t="s">
        <v>9</v>
      </c>
      <c r="I4189" t="s">
        <v>17</v>
      </c>
      <c r="J4189" s="3">
        <v>44943</v>
      </c>
      <c r="K4189" s="3">
        <v>44735</v>
      </c>
      <c r="L4189" t="s">
        <v>218</v>
      </c>
      <c r="M4189" s="8" t="str">
        <f>IFERROR(IF(I4189="Booked",VLOOKUP(K4189,'FIN CAL LOOKUP'!$A:$J,7,1),IF(I4189="Complete",VLOOKUP(J4189,'FIN CAL LOOKUP'!$A:$J,7,1),VLOOKUP(D4189,'FIN CAL LOOKUP'!$A:$J,7,1))),"Not Applicable")</f>
        <v>JAN, FY23</v>
      </c>
      <c r="N4189" s="8" t="str">
        <f>IFERROR(IF(I4189="Booked",VLOOKUP(K4189,'FIN CAL LOOKUP'!$A:$J,10,1),IF(I4189="Complete",VLOOKUP(J4189,'FIN CAL LOOKUP'!$A:$J,10,1),VLOOKUP(D4189,'FIN CAL LOOKUP'!$A:$J,10,1))),"Not Applicable")</f>
        <v>Q3, FY23</v>
      </c>
    </row>
    <row r="4190" spans="1:14" x14ac:dyDescent="0.25">
      <c r="A4190" t="s">
        <v>30</v>
      </c>
      <c r="B4190" t="s">
        <v>156</v>
      </c>
      <c r="C4190" t="s">
        <v>32</v>
      </c>
      <c r="D4190" s="3">
        <v>43234</v>
      </c>
      <c r="E4190" t="s">
        <v>1012</v>
      </c>
      <c r="F4190" t="s">
        <v>1013</v>
      </c>
      <c r="G4190" t="s">
        <v>1014</v>
      </c>
      <c r="H4190" t="s">
        <v>10</v>
      </c>
      <c r="I4190" t="s">
        <v>17</v>
      </c>
      <c r="J4190" s="3">
        <v>44448</v>
      </c>
      <c r="K4190" s="3">
        <v>44417</v>
      </c>
      <c r="M4190" s="8" t="str">
        <f>IFERROR(IF(I4190="Booked",VLOOKUP(K4190,'FIN CAL LOOKUP'!$A:$J,7,1),IF(I4190="Complete",VLOOKUP(J4190,'FIN CAL LOOKUP'!$A:$J,7,1),VLOOKUP(D4190,'FIN CAL LOOKUP'!$A:$J,7,1))),"Not Applicable")</f>
        <v>SEP, FY22</v>
      </c>
      <c r="N4190" s="8" t="str">
        <f>IFERROR(IF(I4190="Booked",VLOOKUP(K4190,'FIN CAL LOOKUP'!$A:$J,10,1),IF(I4190="Complete",VLOOKUP(J4190,'FIN CAL LOOKUP'!$A:$J,10,1),VLOOKUP(D4190,'FIN CAL LOOKUP'!$A:$J,10,1))),"Not Applicable")</f>
        <v>Q1, FY22</v>
      </c>
    </row>
    <row r="4191" spans="1:14" x14ac:dyDescent="0.25">
      <c r="A4191" t="s">
        <v>30</v>
      </c>
      <c r="B4191" t="s">
        <v>156</v>
      </c>
      <c r="C4191" t="s">
        <v>32</v>
      </c>
      <c r="D4191" s="3">
        <v>43234</v>
      </c>
      <c r="E4191" t="s">
        <v>1012</v>
      </c>
      <c r="F4191" t="s">
        <v>1013</v>
      </c>
      <c r="G4191" t="s">
        <v>1014</v>
      </c>
      <c r="H4191" t="s">
        <v>11</v>
      </c>
      <c r="I4191" t="s">
        <v>17</v>
      </c>
      <c r="J4191" s="3">
        <v>44539</v>
      </c>
      <c r="K4191" s="3">
        <v>43635</v>
      </c>
      <c r="L4191" t="s">
        <v>1015</v>
      </c>
      <c r="M4191" s="8" t="str">
        <f>IFERROR(IF(I4191="Booked",VLOOKUP(K4191,'FIN CAL LOOKUP'!$A:$J,7,1),IF(I4191="Complete",VLOOKUP(J4191,'FIN CAL LOOKUP'!$A:$J,7,1),VLOOKUP(D4191,'FIN CAL LOOKUP'!$A:$J,7,1))),"Not Applicable")</f>
        <v>DEC, FY22</v>
      </c>
      <c r="N4191" s="8" t="str">
        <f>IFERROR(IF(I4191="Booked",VLOOKUP(K4191,'FIN CAL LOOKUP'!$A:$J,10,1),IF(I4191="Complete",VLOOKUP(J4191,'FIN CAL LOOKUP'!$A:$J,10,1),VLOOKUP(D4191,'FIN CAL LOOKUP'!$A:$J,10,1))),"Not Applicable")</f>
        <v>Q2, FY22</v>
      </c>
    </row>
    <row r="4192" spans="1:14" x14ac:dyDescent="0.25">
      <c r="A4192" t="s">
        <v>46</v>
      </c>
      <c r="C4192" t="s">
        <v>47</v>
      </c>
      <c r="D4192" s="3">
        <v>43199</v>
      </c>
      <c r="E4192" t="s">
        <v>1016</v>
      </c>
      <c r="F4192" t="s">
        <v>1012</v>
      </c>
      <c r="G4192" t="s">
        <v>74</v>
      </c>
      <c r="H4192" t="s">
        <v>192</v>
      </c>
      <c r="I4192" t="s">
        <v>17</v>
      </c>
      <c r="J4192" s="3">
        <v>44838</v>
      </c>
      <c r="K4192" s="3">
        <v>44837</v>
      </c>
      <c r="M4192" s="8" t="str">
        <f>IFERROR(IF(I4192="Booked",VLOOKUP(K4192,'FIN CAL LOOKUP'!$A:$J,7,1),IF(I4192="Complete",VLOOKUP(J4192,'FIN CAL LOOKUP'!$A:$J,7,1),VLOOKUP(D4192,'FIN CAL LOOKUP'!$A:$J,7,1))),"Not Applicable")</f>
        <v>OCT, FY23</v>
      </c>
      <c r="N4192" s="8" t="str">
        <f>IFERROR(IF(I4192="Booked",VLOOKUP(K4192,'FIN CAL LOOKUP'!$A:$J,10,1),IF(I4192="Complete",VLOOKUP(J4192,'FIN CAL LOOKUP'!$A:$J,10,1),VLOOKUP(D4192,'FIN CAL LOOKUP'!$A:$J,10,1))),"Not Applicable")</f>
        <v>Q2, FY23</v>
      </c>
    </row>
    <row r="4193" spans="1:14" x14ac:dyDescent="0.25">
      <c r="A4193" t="s">
        <v>46</v>
      </c>
      <c r="C4193" t="s">
        <v>47</v>
      </c>
      <c r="D4193" s="3">
        <v>43199</v>
      </c>
      <c r="E4193" t="s">
        <v>1016</v>
      </c>
      <c r="F4193" t="s">
        <v>1012</v>
      </c>
      <c r="G4193" t="s">
        <v>74</v>
      </c>
      <c r="H4193" t="s">
        <v>4</v>
      </c>
      <c r="I4193" t="s">
        <v>17</v>
      </c>
      <c r="J4193" s="3">
        <v>44818</v>
      </c>
      <c r="K4193" s="3">
        <v>44818</v>
      </c>
      <c r="M4193" s="8" t="str">
        <f>IFERROR(IF(I4193="Booked",VLOOKUP(K4193,'FIN CAL LOOKUP'!$A:$J,7,1),IF(I4193="Complete",VLOOKUP(J4193,'FIN CAL LOOKUP'!$A:$J,7,1),VLOOKUP(D4193,'FIN CAL LOOKUP'!$A:$J,7,1))),"Not Applicable")</f>
        <v>SEP, FY23</v>
      </c>
      <c r="N4193" s="8" t="str">
        <f>IFERROR(IF(I4193="Booked",VLOOKUP(K4193,'FIN CAL LOOKUP'!$A:$J,10,1),IF(I4193="Complete",VLOOKUP(J4193,'FIN CAL LOOKUP'!$A:$J,10,1),VLOOKUP(D4193,'FIN CAL LOOKUP'!$A:$J,10,1))),"Not Applicable")</f>
        <v>Q1, FY23</v>
      </c>
    </row>
    <row r="4194" spans="1:14" x14ac:dyDescent="0.25">
      <c r="A4194" t="s">
        <v>46</v>
      </c>
      <c r="C4194" t="s">
        <v>47</v>
      </c>
      <c r="D4194" s="3">
        <v>43199</v>
      </c>
      <c r="E4194" t="s">
        <v>1016</v>
      </c>
      <c r="F4194" t="s">
        <v>1012</v>
      </c>
      <c r="G4194" t="s">
        <v>74</v>
      </c>
      <c r="H4194" t="s">
        <v>7</v>
      </c>
      <c r="I4194" t="s">
        <v>17</v>
      </c>
      <c r="J4194" s="3">
        <v>44818</v>
      </c>
      <c r="K4194" s="3">
        <v>44818</v>
      </c>
      <c r="M4194" s="8" t="str">
        <f>IFERROR(IF(I4194="Booked",VLOOKUP(K4194,'FIN CAL LOOKUP'!$A:$J,7,1),IF(I4194="Complete",VLOOKUP(J4194,'FIN CAL LOOKUP'!$A:$J,7,1),VLOOKUP(D4194,'FIN CAL LOOKUP'!$A:$J,7,1))),"Not Applicable")</f>
        <v>SEP, FY23</v>
      </c>
      <c r="N4194" s="8" t="str">
        <f>IFERROR(IF(I4194="Booked",VLOOKUP(K4194,'FIN CAL LOOKUP'!$A:$J,10,1),IF(I4194="Complete",VLOOKUP(J4194,'FIN CAL LOOKUP'!$A:$J,10,1),VLOOKUP(D4194,'FIN CAL LOOKUP'!$A:$J,10,1))),"Not Applicable")</f>
        <v>Q1, FY23</v>
      </c>
    </row>
    <row r="4195" spans="1:14" x14ac:dyDescent="0.25">
      <c r="A4195" t="s">
        <v>46</v>
      </c>
      <c r="C4195" t="s">
        <v>47</v>
      </c>
      <c r="D4195" s="3">
        <v>43199</v>
      </c>
      <c r="E4195" t="s">
        <v>1016</v>
      </c>
      <c r="F4195" t="s">
        <v>1012</v>
      </c>
      <c r="G4195" t="s">
        <v>74</v>
      </c>
      <c r="H4195" t="s">
        <v>1366</v>
      </c>
      <c r="I4195" t="s">
        <v>5</v>
      </c>
      <c r="J4195" s="3"/>
      <c r="K4195" s="3">
        <v>45351</v>
      </c>
      <c r="M4195" s="8" t="str">
        <f>IFERROR(IF(I4195="Booked",VLOOKUP(K4195,'FIN CAL LOOKUP'!$A:$J,7,1),IF(I4195="Complete",VLOOKUP(J4195,'FIN CAL LOOKUP'!$A:$J,7,1),VLOOKUP(D4195,'FIN CAL LOOKUP'!$A:$J,7,1))),"Not Applicable")</f>
        <v>MAR, FY24</v>
      </c>
      <c r="N4195" s="8" t="str">
        <f>IFERROR(IF(I4195="Booked",VLOOKUP(K4195,'FIN CAL LOOKUP'!$A:$J,10,1),IF(I4195="Complete",VLOOKUP(J4195,'FIN CAL LOOKUP'!$A:$J,10,1),VLOOKUP(D4195,'FIN CAL LOOKUP'!$A:$J,10,1))),"Not Applicable")</f>
        <v>Q3, FY24</v>
      </c>
    </row>
    <row r="4196" spans="1:14" x14ac:dyDescent="0.25">
      <c r="A4196" t="s">
        <v>46</v>
      </c>
      <c r="C4196" t="s">
        <v>47</v>
      </c>
      <c r="D4196" s="3">
        <v>43199</v>
      </c>
      <c r="E4196" t="s">
        <v>1016</v>
      </c>
      <c r="F4196" t="s">
        <v>1012</v>
      </c>
      <c r="G4196" t="s">
        <v>74</v>
      </c>
      <c r="H4196" t="s">
        <v>1367</v>
      </c>
      <c r="I4196" t="s">
        <v>5</v>
      </c>
      <c r="J4196" s="3"/>
      <c r="K4196" s="3">
        <v>45351</v>
      </c>
      <c r="M4196" s="8" t="str">
        <f>IFERROR(IF(I4196="Booked",VLOOKUP(K4196,'FIN CAL LOOKUP'!$A:$J,7,1),IF(I4196="Complete",VLOOKUP(J4196,'FIN CAL LOOKUP'!$A:$J,7,1),VLOOKUP(D4196,'FIN CAL LOOKUP'!$A:$J,7,1))),"Not Applicable")</f>
        <v>MAR, FY24</v>
      </c>
      <c r="N4196" s="8" t="str">
        <f>IFERROR(IF(I4196="Booked",VLOOKUP(K4196,'FIN CAL LOOKUP'!$A:$J,10,1),IF(I4196="Complete",VLOOKUP(J4196,'FIN CAL LOOKUP'!$A:$J,10,1),VLOOKUP(D4196,'FIN CAL LOOKUP'!$A:$J,10,1))),"Not Applicable")</f>
        <v>Q3, FY24</v>
      </c>
    </row>
    <row r="4197" spans="1:14" x14ac:dyDescent="0.25">
      <c r="A4197" t="s">
        <v>46</v>
      </c>
      <c r="C4197" t="s">
        <v>47</v>
      </c>
      <c r="D4197" s="3">
        <v>43199</v>
      </c>
      <c r="E4197" t="s">
        <v>1016</v>
      </c>
      <c r="F4197" t="s">
        <v>1012</v>
      </c>
      <c r="G4197" t="s">
        <v>74</v>
      </c>
      <c r="H4197" t="s">
        <v>1368</v>
      </c>
      <c r="I4197" t="s">
        <v>5</v>
      </c>
      <c r="J4197" s="3"/>
      <c r="K4197" s="3">
        <v>45351</v>
      </c>
      <c r="M4197" s="8" t="str">
        <f>IFERROR(IF(I4197="Booked",VLOOKUP(K4197,'FIN CAL LOOKUP'!$A:$J,7,1),IF(I4197="Complete",VLOOKUP(J4197,'FIN CAL LOOKUP'!$A:$J,7,1),VLOOKUP(D4197,'FIN CAL LOOKUP'!$A:$J,7,1))),"Not Applicable")</f>
        <v>MAR, FY24</v>
      </c>
      <c r="N4197" s="8" t="str">
        <f>IFERROR(IF(I4197="Booked",VLOOKUP(K4197,'FIN CAL LOOKUP'!$A:$J,10,1),IF(I4197="Complete",VLOOKUP(J4197,'FIN CAL LOOKUP'!$A:$J,10,1),VLOOKUP(D4197,'FIN CAL LOOKUP'!$A:$J,10,1))),"Not Applicable")</f>
        <v>Q3, FY24</v>
      </c>
    </row>
    <row r="4198" spans="1:14" x14ac:dyDescent="0.25">
      <c r="A4198" t="s">
        <v>46</v>
      </c>
      <c r="C4198" t="s">
        <v>47</v>
      </c>
      <c r="D4198" s="3">
        <v>43199</v>
      </c>
      <c r="E4198" t="s">
        <v>1016</v>
      </c>
      <c r="F4198" t="s">
        <v>1012</v>
      </c>
      <c r="G4198" t="s">
        <v>74</v>
      </c>
      <c r="H4198" t="s">
        <v>1369</v>
      </c>
      <c r="I4198" t="s">
        <v>5</v>
      </c>
      <c r="J4198" s="3"/>
      <c r="K4198" s="3">
        <v>45351</v>
      </c>
      <c r="M4198" s="8" t="str">
        <f>IFERROR(IF(I4198="Booked",VLOOKUP(K4198,'FIN CAL LOOKUP'!$A:$J,7,1),IF(I4198="Complete",VLOOKUP(J4198,'FIN CAL LOOKUP'!$A:$J,7,1),VLOOKUP(D4198,'FIN CAL LOOKUP'!$A:$J,7,1))),"Not Applicable")</f>
        <v>MAR, FY24</v>
      </c>
      <c r="N4198" s="8" t="str">
        <f>IFERROR(IF(I4198="Booked",VLOOKUP(K4198,'FIN CAL LOOKUP'!$A:$J,10,1),IF(I4198="Complete",VLOOKUP(J4198,'FIN CAL LOOKUP'!$A:$J,10,1),VLOOKUP(D4198,'FIN CAL LOOKUP'!$A:$J,10,1))),"Not Applicable")</f>
        <v>Q3, FY24</v>
      </c>
    </row>
    <row r="4199" spans="1:14" x14ac:dyDescent="0.25">
      <c r="A4199" t="s">
        <v>46</v>
      </c>
      <c r="C4199" t="s">
        <v>47</v>
      </c>
      <c r="D4199" s="3">
        <v>43199</v>
      </c>
      <c r="E4199" t="s">
        <v>1016</v>
      </c>
      <c r="F4199" t="s">
        <v>1012</v>
      </c>
      <c r="G4199" t="s">
        <v>74</v>
      </c>
      <c r="H4199" t="s">
        <v>1370</v>
      </c>
      <c r="I4199" t="s">
        <v>5</v>
      </c>
      <c r="J4199" s="3"/>
      <c r="K4199" s="3">
        <v>45351</v>
      </c>
      <c r="M4199" s="8" t="str">
        <f>IFERROR(IF(I4199="Booked",VLOOKUP(K4199,'FIN CAL LOOKUP'!$A:$J,7,1),IF(I4199="Complete",VLOOKUP(J4199,'FIN CAL LOOKUP'!$A:$J,7,1),VLOOKUP(D4199,'FIN CAL LOOKUP'!$A:$J,7,1))),"Not Applicable")</f>
        <v>MAR, FY24</v>
      </c>
      <c r="N4199" s="8" t="str">
        <f>IFERROR(IF(I4199="Booked",VLOOKUP(K4199,'FIN CAL LOOKUP'!$A:$J,10,1),IF(I4199="Complete",VLOOKUP(J4199,'FIN CAL LOOKUP'!$A:$J,10,1),VLOOKUP(D4199,'FIN CAL LOOKUP'!$A:$J,10,1))),"Not Applicable")</f>
        <v>Q3, FY24</v>
      </c>
    </row>
    <row r="4200" spans="1:14" x14ac:dyDescent="0.25">
      <c r="A4200" t="s">
        <v>46</v>
      </c>
      <c r="C4200" t="s">
        <v>47</v>
      </c>
      <c r="D4200" s="3">
        <v>43199</v>
      </c>
      <c r="E4200" t="s">
        <v>1016</v>
      </c>
      <c r="F4200" t="s">
        <v>1012</v>
      </c>
      <c r="G4200" t="s">
        <v>74</v>
      </c>
      <c r="H4200" t="s">
        <v>8</v>
      </c>
      <c r="I4200" t="s">
        <v>17</v>
      </c>
      <c r="J4200" s="3">
        <v>44636</v>
      </c>
      <c r="K4200" s="3">
        <v>44635</v>
      </c>
      <c r="M4200" s="8" t="str">
        <f>IFERROR(IF(I4200="Booked",VLOOKUP(K4200,'FIN CAL LOOKUP'!$A:$J,7,1),IF(I4200="Complete",VLOOKUP(J4200,'FIN CAL LOOKUP'!$A:$J,7,1),VLOOKUP(D4200,'FIN CAL LOOKUP'!$A:$J,7,1))),"Not Applicable")</f>
        <v>MAR, FY22</v>
      </c>
      <c r="N4200" s="8" t="str">
        <f>IFERROR(IF(I4200="Booked",VLOOKUP(K4200,'FIN CAL LOOKUP'!$A:$J,10,1),IF(I4200="Complete",VLOOKUP(J4200,'FIN CAL LOOKUP'!$A:$J,10,1),VLOOKUP(D4200,'FIN CAL LOOKUP'!$A:$J,10,1))),"Not Applicable")</f>
        <v>Q3, FY22</v>
      </c>
    </row>
    <row r="4201" spans="1:14" x14ac:dyDescent="0.25">
      <c r="A4201" t="s">
        <v>46</v>
      </c>
      <c r="C4201" t="s">
        <v>47</v>
      </c>
      <c r="D4201" s="3">
        <v>43199</v>
      </c>
      <c r="E4201" t="s">
        <v>1016</v>
      </c>
      <c r="F4201" t="s">
        <v>1012</v>
      </c>
      <c r="G4201" t="s">
        <v>74</v>
      </c>
      <c r="H4201" t="s">
        <v>9</v>
      </c>
      <c r="I4201" t="s">
        <v>17</v>
      </c>
      <c r="J4201" s="3">
        <v>44944</v>
      </c>
      <c r="K4201" s="3">
        <v>44735</v>
      </c>
      <c r="M4201" s="8" t="str">
        <f>IFERROR(IF(I4201="Booked",VLOOKUP(K4201,'FIN CAL LOOKUP'!$A:$J,7,1),IF(I4201="Complete",VLOOKUP(J4201,'FIN CAL LOOKUP'!$A:$J,7,1),VLOOKUP(D4201,'FIN CAL LOOKUP'!$A:$J,7,1))),"Not Applicable")</f>
        <v>JAN, FY23</v>
      </c>
      <c r="N4201" s="8" t="str">
        <f>IFERROR(IF(I4201="Booked",VLOOKUP(K4201,'FIN CAL LOOKUP'!$A:$J,10,1),IF(I4201="Complete",VLOOKUP(J4201,'FIN CAL LOOKUP'!$A:$J,10,1),VLOOKUP(D4201,'FIN CAL LOOKUP'!$A:$J,10,1))),"Not Applicable")</f>
        <v>Q3, FY23</v>
      </c>
    </row>
    <row r="4202" spans="1:14" x14ac:dyDescent="0.25">
      <c r="A4202" t="s">
        <v>46</v>
      </c>
      <c r="C4202" t="s">
        <v>47</v>
      </c>
      <c r="D4202" s="3">
        <v>43199</v>
      </c>
      <c r="E4202" t="s">
        <v>1016</v>
      </c>
      <c r="F4202" t="s">
        <v>1012</v>
      </c>
      <c r="G4202" t="s">
        <v>74</v>
      </c>
      <c r="H4202" t="s">
        <v>10</v>
      </c>
      <c r="I4202" t="s">
        <v>17</v>
      </c>
      <c r="J4202" s="3">
        <v>44333</v>
      </c>
      <c r="K4202" s="3">
        <v>44333</v>
      </c>
      <c r="M4202" s="8" t="str">
        <f>IFERROR(IF(I4202="Booked",VLOOKUP(K4202,'FIN CAL LOOKUP'!$A:$J,7,1),IF(I4202="Complete",VLOOKUP(J4202,'FIN CAL LOOKUP'!$A:$J,7,1),VLOOKUP(D4202,'FIN CAL LOOKUP'!$A:$J,7,1))),"Not Applicable")</f>
        <v>MAY, FY21</v>
      </c>
      <c r="N4202" s="8" t="str">
        <f>IFERROR(IF(I4202="Booked",VLOOKUP(K4202,'FIN CAL LOOKUP'!$A:$J,10,1),IF(I4202="Complete",VLOOKUP(J4202,'FIN CAL LOOKUP'!$A:$J,10,1),VLOOKUP(D4202,'FIN CAL LOOKUP'!$A:$J,10,1))),"Not Applicable")</f>
        <v>Q4, FY21</v>
      </c>
    </row>
    <row r="4203" spans="1:14" x14ac:dyDescent="0.25">
      <c r="A4203" t="s">
        <v>46</v>
      </c>
      <c r="C4203" t="s">
        <v>47</v>
      </c>
      <c r="D4203" s="3">
        <v>43199</v>
      </c>
      <c r="E4203" t="s">
        <v>1016</v>
      </c>
      <c r="F4203" t="s">
        <v>1012</v>
      </c>
      <c r="G4203" t="s">
        <v>74</v>
      </c>
      <c r="H4203" t="s">
        <v>11</v>
      </c>
      <c r="I4203" t="s">
        <v>17</v>
      </c>
      <c r="J4203" s="3">
        <v>44529</v>
      </c>
      <c r="K4203" s="3">
        <v>43635</v>
      </c>
      <c r="M4203" s="8" t="str">
        <f>IFERROR(IF(I4203="Booked",VLOOKUP(K4203,'FIN CAL LOOKUP'!$A:$J,7,1),IF(I4203="Complete",VLOOKUP(J4203,'FIN CAL LOOKUP'!$A:$J,7,1),VLOOKUP(D4203,'FIN CAL LOOKUP'!$A:$J,7,1))),"Not Applicable")</f>
        <v>DEC, FY22</v>
      </c>
      <c r="N4203" s="8" t="str">
        <f>IFERROR(IF(I4203="Booked",VLOOKUP(K4203,'FIN CAL LOOKUP'!$A:$J,10,1),IF(I4203="Complete",VLOOKUP(J4203,'FIN CAL LOOKUP'!$A:$J,10,1),VLOOKUP(D4203,'FIN CAL LOOKUP'!$A:$J,10,1))),"Not Applicable")</f>
        <v>Q2, FY22</v>
      </c>
    </row>
    <row r="4204" spans="1:14" x14ac:dyDescent="0.25">
      <c r="B4204" t="s">
        <v>1546</v>
      </c>
      <c r="C4204" t="s">
        <v>45</v>
      </c>
      <c r="D4204" s="3">
        <v>43194</v>
      </c>
      <c r="E4204" t="s">
        <v>1601</v>
      </c>
      <c r="F4204" t="s">
        <v>1602</v>
      </c>
      <c r="G4204" t="s">
        <v>1603</v>
      </c>
      <c r="H4204" t="s">
        <v>4</v>
      </c>
      <c r="I4204" t="s">
        <v>17</v>
      </c>
      <c r="J4204" s="3">
        <v>45603</v>
      </c>
      <c r="K4204" s="3">
        <v>44824</v>
      </c>
      <c r="M4204" s="8" t="str">
        <f>IFERROR(IF(I4204="Booked",VLOOKUP(K4204,'FIN CAL LOOKUP'!$A:$J,7,1),IF(I4204="Complete",VLOOKUP(J4204,'FIN CAL LOOKUP'!$A:$J,7,1),VLOOKUP(D4204,'FIN CAL LOOKUP'!$A:$J,7,1))),"Not Applicable")</f>
        <v>NOV, FY25</v>
      </c>
      <c r="N4204" s="8" t="str">
        <f>IFERROR(IF(I4204="Booked",VLOOKUP(K4204,'FIN CAL LOOKUP'!$A:$J,10,1),IF(I4204="Complete",VLOOKUP(J4204,'FIN CAL LOOKUP'!$A:$J,10,1),VLOOKUP(D4204,'FIN CAL LOOKUP'!$A:$J,10,1))),"Not Applicable")</f>
        <v>Q2, FY25</v>
      </c>
    </row>
    <row r="4205" spans="1:14" x14ac:dyDescent="0.25">
      <c r="B4205" t="s">
        <v>1546</v>
      </c>
      <c r="C4205" t="s">
        <v>45</v>
      </c>
      <c r="D4205" s="3">
        <v>43194</v>
      </c>
      <c r="E4205" t="s">
        <v>1601</v>
      </c>
      <c r="F4205" t="s">
        <v>1602</v>
      </c>
      <c r="G4205" t="s">
        <v>1603</v>
      </c>
      <c r="H4205" t="s">
        <v>7</v>
      </c>
      <c r="I4205" t="s">
        <v>17</v>
      </c>
      <c r="J4205" s="3">
        <v>45603</v>
      </c>
      <c r="K4205" s="3">
        <v>44824</v>
      </c>
      <c r="M4205" s="8" t="str">
        <f>IFERROR(IF(I4205="Booked",VLOOKUP(K4205,'FIN CAL LOOKUP'!$A:$J,7,1),IF(I4205="Complete",VLOOKUP(J4205,'FIN CAL LOOKUP'!$A:$J,7,1),VLOOKUP(D4205,'FIN CAL LOOKUP'!$A:$J,7,1))),"Not Applicable")</f>
        <v>NOV, FY25</v>
      </c>
      <c r="N4205" s="8" t="str">
        <f>IFERROR(IF(I4205="Booked",VLOOKUP(K4205,'FIN CAL LOOKUP'!$A:$J,10,1),IF(I4205="Complete",VLOOKUP(J4205,'FIN CAL LOOKUP'!$A:$J,10,1),VLOOKUP(D4205,'FIN CAL LOOKUP'!$A:$J,10,1))),"Not Applicable")</f>
        <v>Q2, FY25</v>
      </c>
    </row>
    <row r="4206" spans="1:14" x14ac:dyDescent="0.25">
      <c r="B4206" t="s">
        <v>1546</v>
      </c>
      <c r="C4206" t="s">
        <v>45</v>
      </c>
      <c r="D4206" s="3">
        <v>43194</v>
      </c>
      <c r="E4206" t="s">
        <v>1601</v>
      </c>
      <c r="F4206" t="s">
        <v>1602</v>
      </c>
      <c r="G4206" t="s">
        <v>1603</v>
      </c>
      <c r="H4206" t="s">
        <v>1366</v>
      </c>
      <c r="I4206" t="s">
        <v>5</v>
      </c>
      <c r="J4206" s="3"/>
      <c r="K4206" s="3">
        <v>45351</v>
      </c>
      <c r="M4206" s="8" t="str">
        <f>IFERROR(IF(I4206="Booked",VLOOKUP(K4206,'FIN CAL LOOKUP'!$A:$J,7,1),IF(I4206="Complete",VLOOKUP(J4206,'FIN CAL LOOKUP'!$A:$J,7,1),VLOOKUP(D4206,'FIN CAL LOOKUP'!$A:$J,7,1))),"Not Applicable")</f>
        <v>MAR, FY24</v>
      </c>
      <c r="N4206" s="8" t="str">
        <f>IFERROR(IF(I4206="Booked",VLOOKUP(K4206,'FIN CAL LOOKUP'!$A:$J,10,1),IF(I4206="Complete",VLOOKUP(J4206,'FIN CAL LOOKUP'!$A:$J,10,1),VLOOKUP(D4206,'FIN CAL LOOKUP'!$A:$J,10,1))),"Not Applicable")</f>
        <v>Q3, FY24</v>
      </c>
    </row>
    <row r="4207" spans="1:14" x14ac:dyDescent="0.25">
      <c r="B4207" t="s">
        <v>1546</v>
      </c>
      <c r="C4207" t="s">
        <v>45</v>
      </c>
      <c r="D4207" s="3">
        <v>43194</v>
      </c>
      <c r="E4207" t="s">
        <v>1601</v>
      </c>
      <c r="F4207" t="s">
        <v>1602</v>
      </c>
      <c r="G4207" t="s">
        <v>1603</v>
      </c>
      <c r="H4207" t="s">
        <v>1367</v>
      </c>
      <c r="I4207" t="s">
        <v>18</v>
      </c>
      <c r="J4207" s="3"/>
      <c r="K4207" s="3">
        <v>45351</v>
      </c>
      <c r="M4207" s="8" t="str">
        <f>IFERROR(IF(I4207="Booked",VLOOKUP(K4207,'FIN CAL LOOKUP'!$A:$J,7,1),IF(I4207="Complete",VLOOKUP(J4207,'FIN CAL LOOKUP'!$A:$J,7,1),VLOOKUP(D4207,'FIN CAL LOOKUP'!$A:$J,7,1))),"Not Applicable")</f>
        <v>Not Applicable</v>
      </c>
      <c r="N4207" s="8" t="str">
        <f>IFERROR(IF(I4207="Booked",VLOOKUP(K4207,'FIN CAL LOOKUP'!$A:$J,10,1),IF(I4207="Complete",VLOOKUP(J4207,'FIN CAL LOOKUP'!$A:$J,10,1),VLOOKUP(D4207,'FIN CAL LOOKUP'!$A:$J,10,1))),"Not Applicable")</f>
        <v>Not Applicable</v>
      </c>
    </row>
    <row r="4208" spans="1:14" x14ac:dyDescent="0.25">
      <c r="B4208" t="s">
        <v>1546</v>
      </c>
      <c r="C4208" t="s">
        <v>45</v>
      </c>
      <c r="D4208" s="3">
        <v>43194</v>
      </c>
      <c r="E4208" t="s">
        <v>1601</v>
      </c>
      <c r="F4208" t="s">
        <v>1602</v>
      </c>
      <c r="G4208" t="s">
        <v>1603</v>
      </c>
      <c r="H4208" t="s">
        <v>1368</v>
      </c>
      <c r="I4208" t="s">
        <v>5</v>
      </c>
      <c r="J4208" s="3"/>
      <c r="K4208" s="3">
        <v>45351</v>
      </c>
      <c r="M4208" s="8" t="str">
        <f>IFERROR(IF(I4208="Booked",VLOOKUP(K4208,'FIN CAL LOOKUP'!$A:$J,7,1),IF(I4208="Complete",VLOOKUP(J4208,'FIN CAL LOOKUP'!$A:$J,7,1),VLOOKUP(D4208,'FIN CAL LOOKUP'!$A:$J,7,1))),"Not Applicable")</f>
        <v>MAR, FY24</v>
      </c>
      <c r="N4208" s="8" t="str">
        <f>IFERROR(IF(I4208="Booked",VLOOKUP(K4208,'FIN CAL LOOKUP'!$A:$J,10,1),IF(I4208="Complete",VLOOKUP(J4208,'FIN CAL LOOKUP'!$A:$J,10,1),VLOOKUP(D4208,'FIN CAL LOOKUP'!$A:$J,10,1))),"Not Applicable")</f>
        <v>Q3, FY24</v>
      </c>
    </row>
    <row r="4209" spans="1:14" x14ac:dyDescent="0.25">
      <c r="B4209" t="s">
        <v>1546</v>
      </c>
      <c r="C4209" t="s">
        <v>45</v>
      </c>
      <c r="D4209" s="3">
        <v>43194</v>
      </c>
      <c r="E4209" t="s">
        <v>1601</v>
      </c>
      <c r="F4209" t="s">
        <v>1602</v>
      </c>
      <c r="G4209" t="s">
        <v>1603</v>
      </c>
      <c r="H4209" t="s">
        <v>1369</v>
      </c>
      <c r="I4209" t="s">
        <v>5</v>
      </c>
      <c r="J4209" s="3"/>
      <c r="K4209" s="3">
        <v>45351</v>
      </c>
      <c r="M4209" s="8" t="str">
        <f>IFERROR(IF(I4209="Booked",VLOOKUP(K4209,'FIN CAL LOOKUP'!$A:$J,7,1),IF(I4209="Complete",VLOOKUP(J4209,'FIN CAL LOOKUP'!$A:$J,7,1),VLOOKUP(D4209,'FIN CAL LOOKUP'!$A:$J,7,1))),"Not Applicable")</f>
        <v>MAR, FY24</v>
      </c>
      <c r="N4209" s="8" t="str">
        <f>IFERROR(IF(I4209="Booked",VLOOKUP(K4209,'FIN CAL LOOKUP'!$A:$J,10,1),IF(I4209="Complete",VLOOKUP(J4209,'FIN CAL LOOKUP'!$A:$J,10,1),VLOOKUP(D4209,'FIN CAL LOOKUP'!$A:$J,10,1))),"Not Applicable")</f>
        <v>Q3, FY24</v>
      </c>
    </row>
    <row r="4210" spans="1:14" x14ac:dyDescent="0.25">
      <c r="B4210" t="s">
        <v>1546</v>
      </c>
      <c r="C4210" t="s">
        <v>45</v>
      </c>
      <c r="D4210" s="3">
        <v>43194</v>
      </c>
      <c r="E4210" t="s">
        <v>1601</v>
      </c>
      <c r="F4210" t="s">
        <v>1602</v>
      </c>
      <c r="G4210" t="s">
        <v>1603</v>
      </c>
      <c r="H4210" t="s">
        <v>1370</v>
      </c>
      <c r="I4210" t="s">
        <v>5</v>
      </c>
      <c r="J4210" s="3"/>
      <c r="K4210" s="3">
        <v>45351</v>
      </c>
      <c r="M4210" s="8" t="str">
        <f>IFERROR(IF(I4210="Booked",VLOOKUP(K4210,'FIN CAL LOOKUP'!$A:$J,7,1),IF(I4210="Complete",VLOOKUP(J4210,'FIN CAL LOOKUP'!$A:$J,7,1),VLOOKUP(D4210,'FIN CAL LOOKUP'!$A:$J,7,1))),"Not Applicable")</f>
        <v>MAR, FY24</v>
      </c>
      <c r="N4210" s="8" t="str">
        <f>IFERROR(IF(I4210="Booked",VLOOKUP(K4210,'FIN CAL LOOKUP'!$A:$J,10,1),IF(I4210="Complete",VLOOKUP(J4210,'FIN CAL LOOKUP'!$A:$J,10,1),VLOOKUP(D4210,'FIN CAL LOOKUP'!$A:$J,10,1))),"Not Applicable")</f>
        <v>Q3, FY24</v>
      </c>
    </row>
    <row r="4211" spans="1:14" x14ac:dyDescent="0.25">
      <c r="B4211" t="s">
        <v>1546</v>
      </c>
      <c r="C4211" t="s">
        <v>45</v>
      </c>
      <c r="D4211" s="3">
        <v>43194</v>
      </c>
      <c r="E4211" t="s">
        <v>1601</v>
      </c>
      <c r="F4211" t="s">
        <v>1602</v>
      </c>
      <c r="G4211" t="s">
        <v>1603</v>
      </c>
      <c r="H4211" t="s">
        <v>8</v>
      </c>
      <c r="I4211" t="s">
        <v>17</v>
      </c>
      <c r="J4211" s="3">
        <v>44642</v>
      </c>
      <c r="K4211" s="3">
        <v>44635</v>
      </c>
      <c r="M4211" s="8" t="str">
        <f>IFERROR(IF(I4211="Booked",VLOOKUP(K4211,'FIN CAL LOOKUP'!$A:$J,7,1),IF(I4211="Complete",VLOOKUP(J4211,'FIN CAL LOOKUP'!$A:$J,7,1),VLOOKUP(D4211,'FIN CAL LOOKUP'!$A:$J,7,1))),"Not Applicable")</f>
        <v>MAR, FY22</v>
      </c>
      <c r="N4211" s="8" t="str">
        <f>IFERROR(IF(I4211="Booked",VLOOKUP(K4211,'FIN CAL LOOKUP'!$A:$J,10,1),IF(I4211="Complete",VLOOKUP(J4211,'FIN CAL LOOKUP'!$A:$J,10,1),VLOOKUP(D4211,'FIN CAL LOOKUP'!$A:$J,10,1))),"Not Applicable")</f>
        <v>Q3, FY22</v>
      </c>
    </row>
    <row r="4212" spans="1:14" x14ac:dyDescent="0.25">
      <c r="B4212" t="s">
        <v>1546</v>
      </c>
      <c r="C4212" t="s">
        <v>45</v>
      </c>
      <c r="D4212" s="3">
        <v>43194</v>
      </c>
      <c r="E4212" t="s">
        <v>1601</v>
      </c>
      <c r="F4212" t="s">
        <v>1602</v>
      </c>
      <c r="G4212" t="s">
        <v>1603</v>
      </c>
      <c r="H4212" t="s">
        <v>8</v>
      </c>
      <c r="I4212" t="s">
        <v>17</v>
      </c>
      <c r="J4212" s="3">
        <v>45477</v>
      </c>
      <c r="K4212" s="3">
        <v>45477</v>
      </c>
      <c r="M4212" s="8" t="str">
        <f>IFERROR(IF(I4212="Booked",VLOOKUP(K4212,'FIN CAL LOOKUP'!$A:$J,7,1),IF(I4212="Complete",VLOOKUP(J4212,'FIN CAL LOOKUP'!$A:$J,7,1),VLOOKUP(D4212,'FIN CAL LOOKUP'!$A:$J,7,1))),"Not Applicable")</f>
        <v>JUL, FY25</v>
      </c>
      <c r="N4212" s="8" t="str">
        <f>IFERROR(IF(I4212="Booked",VLOOKUP(K4212,'FIN CAL LOOKUP'!$A:$J,10,1),IF(I4212="Complete",VLOOKUP(J4212,'FIN CAL LOOKUP'!$A:$J,10,1),VLOOKUP(D4212,'FIN CAL LOOKUP'!$A:$J,10,1))),"Not Applicable")</f>
        <v>Q1, FY25</v>
      </c>
    </row>
    <row r="4213" spans="1:14" x14ac:dyDescent="0.25">
      <c r="B4213" t="s">
        <v>1546</v>
      </c>
      <c r="C4213" t="s">
        <v>45</v>
      </c>
      <c r="D4213" s="3">
        <v>43194</v>
      </c>
      <c r="E4213" t="s">
        <v>1601</v>
      </c>
      <c r="F4213" t="s">
        <v>1602</v>
      </c>
      <c r="G4213" t="s">
        <v>1603</v>
      </c>
      <c r="H4213" t="s">
        <v>9</v>
      </c>
      <c r="I4213" t="s">
        <v>17</v>
      </c>
      <c r="J4213" s="3">
        <v>45603</v>
      </c>
      <c r="K4213" s="3">
        <v>44830</v>
      </c>
      <c r="M4213" s="8" t="str">
        <f>IFERROR(IF(I4213="Booked",VLOOKUP(K4213,'FIN CAL LOOKUP'!$A:$J,7,1),IF(I4213="Complete",VLOOKUP(J4213,'FIN CAL LOOKUP'!$A:$J,7,1),VLOOKUP(D4213,'FIN CAL LOOKUP'!$A:$J,7,1))),"Not Applicable")</f>
        <v>NOV, FY25</v>
      </c>
      <c r="N4213" s="8" t="str">
        <f>IFERROR(IF(I4213="Booked",VLOOKUP(K4213,'FIN CAL LOOKUP'!$A:$J,10,1),IF(I4213="Complete",VLOOKUP(J4213,'FIN CAL LOOKUP'!$A:$J,10,1),VLOOKUP(D4213,'FIN CAL LOOKUP'!$A:$J,10,1))),"Not Applicable")</f>
        <v>Q2, FY25</v>
      </c>
    </row>
    <row r="4214" spans="1:14" x14ac:dyDescent="0.25">
      <c r="B4214" t="s">
        <v>1546</v>
      </c>
      <c r="C4214" t="s">
        <v>45</v>
      </c>
      <c r="D4214" s="3">
        <v>43194</v>
      </c>
      <c r="E4214" t="s">
        <v>1601</v>
      </c>
      <c r="F4214" t="s">
        <v>1602</v>
      </c>
      <c r="G4214" t="s">
        <v>1603</v>
      </c>
      <c r="H4214" t="s">
        <v>10</v>
      </c>
      <c r="I4214" t="s">
        <v>17</v>
      </c>
      <c r="J4214" s="3">
        <v>44442</v>
      </c>
      <c r="K4214" s="3">
        <v>44438</v>
      </c>
      <c r="M4214" s="8" t="str">
        <f>IFERROR(IF(I4214="Booked",VLOOKUP(K4214,'FIN CAL LOOKUP'!$A:$J,7,1),IF(I4214="Complete",VLOOKUP(J4214,'FIN CAL LOOKUP'!$A:$J,7,1),VLOOKUP(D4214,'FIN CAL LOOKUP'!$A:$J,7,1))),"Not Applicable")</f>
        <v>SEP, FY22</v>
      </c>
      <c r="N4214" s="8" t="str">
        <f>IFERROR(IF(I4214="Booked",VLOOKUP(K4214,'FIN CAL LOOKUP'!$A:$J,10,1),IF(I4214="Complete",VLOOKUP(J4214,'FIN CAL LOOKUP'!$A:$J,10,1),VLOOKUP(D4214,'FIN CAL LOOKUP'!$A:$J,10,1))),"Not Applicable")</f>
        <v>Q1, FY22</v>
      </c>
    </row>
    <row r="4215" spans="1:14" x14ac:dyDescent="0.25">
      <c r="B4215" t="s">
        <v>1546</v>
      </c>
      <c r="C4215" t="s">
        <v>45</v>
      </c>
      <c r="D4215" s="3">
        <v>43194</v>
      </c>
      <c r="E4215" t="s">
        <v>1601</v>
      </c>
      <c r="F4215" t="s">
        <v>1602</v>
      </c>
      <c r="G4215" t="s">
        <v>1603</v>
      </c>
      <c r="H4215" t="s">
        <v>11</v>
      </c>
      <c r="I4215" t="s">
        <v>17</v>
      </c>
      <c r="J4215" s="3">
        <v>45629</v>
      </c>
      <c r="K4215" s="3">
        <v>43635</v>
      </c>
      <c r="M4215" s="8" t="str">
        <f>IFERROR(IF(I4215="Booked",VLOOKUP(K4215,'FIN CAL LOOKUP'!$A:$J,7,1),IF(I4215="Complete",VLOOKUP(J4215,'FIN CAL LOOKUP'!$A:$J,7,1),VLOOKUP(D4215,'FIN CAL LOOKUP'!$A:$J,7,1))),"Not Applicable")</f>
        <v>DEC, FY25</v>
      </c>
      <c r="N4215" s="8" t="str">
        <f>IFERROR(IF(I4215="Booked",VLOOKUP(K4215,'FIN CAL LOOKUP'!$A:$J,10,1),IF(I4215="Complete",VLOOKUP(J4215,'FIN CAL LOOKUP'!$A:$J,10,1),VLOOKUP(D4215,'FIN CAL LOOKUP'!$A:$J,10,1))),"Not Applicable")</f>
        <v>Q2, FY25</v>
      </c>
    </row>
    <row r="4216" spans="1:14" x14ac:dyDescent="0.25">
      <c r="A4216" t="s">
        <v>24</v>
      </c>
      <c r="B4216" t="s">
        <v>1515</v>
      </c>
      <c r="C4216" t="s">
        <v>16</v>
      </c>
      <c r="D4216" s="3">
        <v>43178</v>
      </c>
      <c r="E4216" t="s">
        <v>1017</v>
      </c>
      <c r="F4216" t="s">
        <v>1018</v>
      </c>
      <c r="G4216" t="s">
        <v>1019</v>
      </c>
      <c r="H4216" t="s">
        <v>4</v>
      </c>
      <c r="I4216" t="s">
        <v>17</v>
      </c>
      <c r="J4216" s="3">
        <v>44840</v>
      </c>
      <c r="K4216" s="3">
        <v>44824</v>
      </c>
      <c r="M4216" s="8" t="str">
        <f>IFERROR(IF(I4216="Booked",VLOOKUP(K4216,'FIN CAL LOOKUP'!$A:$J,7,1),IF(I4216="Complete",VLOOKUP(J4216,'FIN CAL LOOKUP'!$A:$J,7,1),VLOOKUP(D4216,'FIN CAL LOOKUP'!$A:$J,7,1))),"Not Applicable")</f>
        <v>OCT, FY23</v>
      </c>
      <c r="N4216" s="8" t="str">
        <f>IFERROR(IF(I4216="Booked",VLOOKUP(K4216,'FIN CAL LOOKUP'!$A:$J,10,1),IF(I4216="Complete",VLOOKUP(J4216,'FIN CAL LOOKUP'!$A:$J,10,1),VLOOKUP(D4216,'FIN CAL LOOKUP'!$A:$J,10,1))),"Not Applicable")</f>
        <v>Q2, FY23</v>
      </c>
    </row>
    <row r="4217" spans="1:14" x14ac:dyDescent="0.25">
      <c r="A4217" t="s">
        <v>24</v>
      </c>
      <c r="B4217" t="s">
        <v>1515</v>
      </c>
      <c r="C4217" t="s">
        <v>16</v>
      </c>
      <c r="D4217" s="3">
        <v>43178</v>
      </c>
      <c r="E4217" t="s">
        <v>1017</v>
      </c>
      <c r="F4217" t="s">
        <v>1018</v>
      </c>
      <c r="G4217" t="s">
        <v>1019</v>
      </c>
      <c r="H4217" t="s">
        <v>7</v>
      </c>
      <c r="I4217" t="s">
        <v>17</v>
      </c>
      <c r="J4217" s="3">
        <v>44840</v>
      </c>
      <c r="K4217" s="3">
        <v>44824</v>
      </c>
      <c r="M4217" s="8" t="str">
        <f>IFERROR(IF(I4217="Booked",VLOOKUP(K4217,'FIN CAL LOOKUP'!$A:$J,7,1),IF(I4217="Complete",VLOOKUP(J4217,'FIN CAL LOOKUP'!$A:$J,7,1),VLOOKUP(D4217,'FIN CAL LOOKUP'!$A:$J,7,1))),"Not Applicable")</f>
        <v>OCT, FY23</v>
      </c>
      <c r="N4217" s="8" t="str">
        <f>IFERROR(IF(I4217="Booked",VLOOKUP(K4217,'FIN CAL LOOKUP'!$A:$J,10,1),IF(I4217="Complete",VLOOKUP(J4217,'FIN CAL LOOKUP'!$A:$J,10,1),VLOOKUP(D4217,'FIN CAL LOOKUP'!$A:$J,10,1))),"Not Applicable")</f>
        <v>Q2, FY23</v>
      </c>
    </row>
    <row r="4218" spans="1:14" x14ac:dyDescent="0.25">
      <c r="A4218" t="s">
        <v>24</v>
      </c>
      <c r="B4218" t="s">
        <v>1515</v>
      </c>
      <c r="C4218" t="s">
        <v>16</v>
      </c>
      <c r="D4218" s="3">
        <v>43178</v>
      </c>
      <c r="E4218" t="s">
        <v>1017</v>
      </c>
      <c r="F4218" t="s">
        <v>1018</v>
      </c>
      <c r="G4218" t="s">
        <v>1019</v>
      </c>
      <c r="H4218" t="s">
        <v>1366</v>
      </c>
      <c r="I4218" t="s">
        <v>17</v>
      </c>
      <c r="J4218" s="3">
        <v>45807</v>
      </c>
      <c r="K4218" s="3">
        <v>45351</v>
      </c>
      <c r="M4218" s="8" t="str">
        <f>IFERROR(IF(I4218="Booked",VLOOKUP(K4218,'FIN CAL LOOKUP'!$A:$J,7,1),IF(I4218="Complete",VLOOKUP(J4218,'FIN CAL LOOKUP'!$A:$J,7,1),VLOOKUP(D4218,'FIN CAL LOOKUP'!$A:$J,7,1))),"Not Applicable")</f>
        <v>MAY, FY25</v>
      </c>
      <c r="N4218" s="8" t="str">
        <f>IFERROR(IF(I4218="Booked",VLOOKUP(K4218,'FIN CAL LOOKUP'!$A:$J,10,1),IF(I4218="Complete",VLOOKUP(J4218,'FIN CAL LOOKUP'!$A:$J,10,1),VLOOKUP(D4218,'FIN CAL LOOKUP'!$A:$J,10,1))),"Not Applicable")</f>
        <v>Q4, FY25</v>
      </c>
    </row>
    <row r="4219" spans="1:14" x14ac:dyDescent="0.25">
      <c r="A4219" t="s">
        <v>24</v>
      </c>
      <c r="B4219" t="s">
        <v>1515</v>
      </c>
      <c r="C4219" t="s">
        <v>16</v>
      </c>
      <c r="D4219" s="3">
        <v>43178</v>
      </c>
      <c r="E4219" t="s">
        <v>1017</v>
      </c>
      <c r="F4219" t="s">
        <v>1018</v>
      </c>
      <c r="G4219" t="s">
        <v>1019</v>
      </c>
      <c r="H4219" t="s">
        <v>1367</v>
      </c>
      <c r="I4219" t="s">
        <v>17</v>
      </c>
      <c r="J4219" s="3">
        <v>45807</v>
      </c>
      <c r="K4219" s="3">
        <v>45351</v>
      </c>
      <c r="M4219" s="8" t="str">
        <f>IFERROR(IF(I4219="Booked",VLOOKUP(K4219,'FIN CAL LOOKUP'!$A:$J,7,1),IF(I4219="Complete",VLOOKUP(J4219,'FIN CAL LOOKUP'!$A:$J,7,1),VLOOKUP(D4219,'FIN CAL LOOKUP'!$A:$J,7,1))),"Not Applicable")</f>
        <v>MAY, FY25</v>
      </c>
      <c r="N4219" s="8" t="str">
        <f>IFERROR(IF(I4219="Booked",VLOOKUP(K4219,'FIN CAL LOOKUP'!$A:$J,10,1),IF(I4219="Complete",VLOOKUP(J4219,'FIN CAL LOOKUP'!$A:$J,10,1),VLOOKUP(D4219,'FIN CAL LOOKUP'!$A:$J,10,1))),"Not Applicable")</f>
        <v>Q4, FY25</v>
      </c>
    </row>
    <row r="4220" spans="1:14" x14ac:dyDescent="0.25">
      <c r="A4220" t="s">
        <v>24</v>
      </c>
      <c r="B4220" t="s">
        <v>1515</v>
      </c>
      <c r="C4220" t="s">
        <v>16</v>
      </c>
      <c r="D4220" s="3">
        <v>43178</v>
      </c>
      <c r="E4220" t="s">
        <v>1017</v>
      </c>
      <c r="F4220" t="s">
        <v>1018</v>
      </c>
      <c r="G4220" t="s">
        <v>1019</v>
      </c>
      <c r="H4220" t="s">
        <v>1368</v>
      </c>
      <c r="I4220" t="s">
        <v>17</v>
      </c>
      <c r="J4220" s="3">
        <v>45807</v>
      </c>
      <c r="K4220" s="3">
        <v>45351</v>
      </c>
      <c r="M4220" s="8" t="str">
        <f>IFERROR(IF(I4220="Booked",VLOOKUP(K4220,'FIN CAL LOOKUP'!$A:$J,7,1),IF(I4220="Complete",VLOOKUP(J4220,'FIN CAL LOOKUP'!$A:$J,7,1),VLOOKUP(D4220,'FIN CAL LOOKUP'!$A:$J,7,1))),"Not Applicable")</f>
        <v>MAY, FY25</v>
      </c>
      <c r="N4220" s="8" t="str">
        <f>IFERROR(IF(I4220="Booked",VLOOKUP(K4220,'FIN CAL LOOKUP'!$A:$J,10,1),IF(I4220="Complete",VLOOKUP(J4220,'FIN CAL LOOKUP'!$A:$J,10,1),VLOOKUP(D4220,'FIN CAL LOOKUP'!$A:$J,10,1))),"Not Applicable")</f>
        <v>Q4, FY25</v>
      </c>
    </row>
    <row r="4221" spans="1:14" x14ac:dyDescent="0.25">
      <c r="A4221" t="s">
        <v>24</v>
      </c>
      <c r="B4221" t="s">
        <v>1515</v>
      </c>
      <c r="C4221" t="s">
        <v>16</v>
      </c>
      <c r="D4221" s="3">
        <v>43178</v>
      </c>
      <c r="E4221" t="s">
        <v>1017</v>
      </c>
      <c r="F4221" t="s">
        <v>1018</v>
      </c>
      <c r="G4221" t="s">
        <v>1019</v>
      </c>
      <c r="H4221" t="s">
        <v>1369</v>
      </c>
      <c r="I4221" t="s">
        <v>17</v>
      </c>
      <c r="J4221" s="3">
        <v>45807</v>
      </c>
      <c r="K4221" s="3">
        <v>45351</v>
      </c>
      <c r="M4221" s="8" t="str">
        <f>IFERROR(IF(I4221="Booked",VLOOKUP(K4221,'FIN CAL LOOKUP'!$A:$J,7,1),IF(I4221="Complete",VLOOKUP(J4221,'FIN CAL LOOKUP'!$A:$J,7,1),VLOOKUP(D4221,'FIN CAL LOOKUP'!$A:$J,7,1))),"Not Applicable")</f>
        <v>MAY, FY25</v>
      </c>
      <c r="N4221" s="8" t="str">
        <f>IFERROR(IF(I4221="Booked",VLOOKUP(K4221,'FIN CAL LOOKUP'!$A:$J,10,1),IF(I4221="Complete",VLOOKUP(J4221,'FIN CAL LOOKUP'!$A:$J,10,1),VLOOKUP(D4221,'FIN CAL LOOKUP'!$A:$J,10,1))),"Not Applicable")</f>
        <v>Q4, FY25</v>
      </c>
    </row>
    <row r="4222" spans="1:14" x14ac:dyDescent="0.25">
      <c r="A4222" t="s">
        <v>24</v>
      </c>
      <c r="B4222" t="s">
        <v>1515</v>
      </c>
      <c r="C4222" t="s">
        <v>16</v>
      </c>
      <c r="D4222" s="3">
        <v>43178</v>
      </c>
      <c r="E4222" t="s">
        <v>1017</v>
      </c>
      <c r="F4222" t="s">
        <v>1018</v>
      </c>
      <c r="G4222" t="s">
        <v>1019</v>
      </c>
      <c r="H4222" t="s">
        <v>1370</v>
      </c>
      <c r="I4222" t="s">
        <v>17</v>
      </c>
      <c r="J4222" s="3">
        <v>45807</v>
      </c>
      <c r="K4222" s="3">
        <v>45351</v>
      </c>
      <c r="M4222" s="8" t="str">
        <f>IFERROR(IF(I4222="Booked",VLOOKUP(K4222,'FIN CAL LOOKUP'!$A:$J,7,1),IF(I4222="Complete",VLOOKUP(J4222,'FIN CAL LOOKUP'!$A:$J,7,1),VLOOKUP(D4222,'FIN CAL LOOKUP'!$A:$J,7,1))),"Not Applicable")</f>
        <v>MAY, FY25</v>
      </c>
      <c r="N4222" s="8" t="str">
        <f>IFERROR(IF(I4222="Booked",VLOOKUP(K4222,'FIN CAL LOOKUP'!$A:$J,10,1),IF(I4222="Complete",VLOOKUP(J4222,'FIN CAL LOOKUP'!$A:$J,10,1),VLOOKUP(D4222,'FIN CAL LOOKUP'!$A:$J,10,1))),"Not Applicable")</f>
        <v>Q4, FY25</v>
      </c>
    </row>
    <row r="4223" spans="1:14" x14ac:dyDescent="0.25">
      <c r="A4223" t="s">
        <v>24</v>
      </c>
      <c r="B4223" t="s">
        <v>1515</v>
      </c>
      <c r="C4223" t="s">
        <v>16</v>
      </c>
      <c r="D4223" s="3">
        <v>43178</v>
      </c>
      <c r="E4223" t="s">
        <v>1017</v>
      </c>
      <c r="F4223" t="s">
        <v>1018</v>
      </c>
      <c r="G4223" t="s">
        <v>1019</v>
      </c>
      <c r="H4223" t="s">
        <v>8</v>
      </c>
      <c r="I4223" t="s">
        <v>17</v>
      </c>
      <c r="J4223" s="3">
        <v>44648</v>
      </c>
      <c r="K4223" s="3">
        <v>44635</v>
      </c>
      <c r="M4223" s="8" t="str">
        <f>IFERROR(IF(I4223="Booked",VLOOKUP(K4223,'FIN CAL LOOKUP'!$A:$J,7,1),IF(I4223="Complete",VLOOKUP(J4223,'FIN CAL LOOKUP'!$A:$J,7,1),VLOOKUP(D4223,'FIN CAL LOOKUP'!$A:$J,7,1))),"Not Applicable")</f>
        <v>APR, FY22</v>
      </c>
      <c r="N4223" s="8" t="str">
        <f>IFERROR(IF(I4223="Booked",VLOOKUP(K4223,'FIN CAL LOOKUP'!$A:$J,10,1),IF(I4223="Complete",VLOOKUP(J4223,'FIN CAL LOOKUP'!$A:$J,10,1),VLOOKUP(D4223,'FIN CAL LOOKUP'!$A:$J,10,1))),"Not Applicable")</f>
        <v>Q4, FY22</v>
      </c>
    </row>
    <row r="4224" spans="1:14" x14ac:dyDescent="0.25">
      <c r="A4224" t="s">
        <v>24</v>
      </c>
      <c r="B4224" t="s">
        <v>1515</v>
      </c>
      <c r="C4224" t="s">
        <v>16</v>
      </c>
      <c r="D4224" s="3">
        <v>43178</v>
      </c>
      <c r="E4224" t="s">
        <v>1017</v>
      </c>
      <c r="F4224" t="s">
        <v>1018</v>
      </c>
      <c r="G4224" t="s">
        <v>1019</v>
      </c>
      <c r="H4224" t="s">
        <v>9</v>
      </c>
      <c r="I4224" t="s">
        <v>17</v>
      </c>
      <c r="J4224" s="3">
        <v>44943</v>
      </c>
      <c r="K4224" s="3">
        <v>44735</v>
      </c>
      <c r="M4224" s="8" t="str">
        <f>IFERROR(IF(I4224="Booked",VLOOKUP(K4224,'FIN CAL LOOKUP'!$A:$J,7,1),IF(I4224="Complete",VLOOKUP(J4224,'FIN CAL LOOKUP'!$A:$J,7,1),VLOOKUP(D4224,'FIN CAL LOOKUP'!$A:$J,7,1))),"Not Applicable")</f>
        <v>JAN, FY23</v>
      </c>
      <c r="N4224" s="8" t="str">
        <f>IFERROR(IF(I4224="Booked",VLOOKUP(K4224,'FIN CAL LOOKUP'!$A:$J,10,1),IF(I4224="Complete",VLOOKUP(J4224,'FIN CAL LOOKUP'!$A:$J,10,1),VLOOKUP(D4224,'FIN CAL LOOKUP'!$A:$J,10,1))),"Not Applicable")</f>
        <v>Q3, FY23</v>
      </c>
    </row>
    <row r="4225" spans="1:14" x14ac:dyDescent="0.25">
      <c r="A4225" t="s">
        <v>24</v>
      </c>
      <c r="B4225" t="s">
        <v>1515</v>
      </c>
      <c r="C4225" t="s">
        <v>16</v>
      </c>
      <c r="D4225" s="3">
        <v>43178</v>
      </c>
      <c r="E4225" t="s">
        <v>1017</v>
      </c>
      <c r="F4225" t="s">
        <v>1018</v>
      </c>
      <c r="G4225" t="s">
        <v>1019</v>
      </c>
      <c r="H4225" t="s">
        <v>10</v>
      </c>
      <c r="I4225" t="s">
        <v>17</v>
      </c>
      <c r="J4225" s="3">
        <v>44508</v>
      </c>
      <c r="K4225" s="3">
        <v>44417</v>
      </c>
      <c r="M4225" s="8" t="str">
        <f>IFERROR(IF(I4225="Booked",VLOOKUP(K4225,'FIN CAL LOOKUP'!$A:$J,7,1),IF(I4225="Complete",VLOOKUP(J4225,'FIN CAL LOOKUP'!$A:$J,7,1),VLOOKUP(D4225,'FIN CAL LOOKUP'!$A:$J,7,1))),"Not Applicable")</f>
        <v>NOV, FY22</v>
      </c>
      <c r="N4225" s="8" t="str">
        <f>IFERROR(IF(I4225="Booked",VLOOKUP(K4225,'FIN CAL LOOKUP'!$A:$J,10,1),IF(I4225="Complete",VLOOKUP(J4225,'FIN CAL LOOKUP'!$A:$J,10,1),VLOOKUP(D4225,'FIN CAL LOOKUP'!$A:$J,10,1))),"Not Applicable")</f>
        <v>Q2, FY22</v>
      </c>
    </row>
    <row r="4226" spans="1:14" x14ac:dyDescent="0.25">
      <c r="A4226" t="s">
        <v>24</v>
      </c>
      <c r="B4226" t="s">
        <v>1515</v>
      </c>
      <c r="C4226" t="s">
        <v>16</v>
      </c>
      <c r="D4226" s="3">
        <v>43178</v>
      </c>
      <c r="E4226" t="s">
        <v>1017</v>
      </c>
      <c r="F4226" t="s">
        <v>1018</v>
      </c>
      <c r="G4226" t="s">
        <v>1019</v>
      </c>
      <c r="H4226" t="s">
        <v>10</v>
      </c>
      <c r="I4226" t="s">
        <v>17</v>
      </c>
      <c r="J4226" s="3">
        <v>44811</v>
      </c>
      <c r="K4226" s="3">
        <v>44811</v>
      </c>
      <c r="M4226" s="8" t="str">
        <f>IFERROR(IF(I4226="Booked",VLOOKUP(K4226,'FIN CAL LOOKUP'!$A:$J,7,1),IF(I4226="Complete",VLOOKUP(J4226,'FIN CAL LOOKUP'!$A:$J,7,1),VLOOKUP(D4226,'FIN CAL LOOKUP'!$A:$J,7,1))),"Not Applicable")</f>
        <v>SEP, FY23</v>
      </c>
      <c r="N4226" s="8" t="str">
        <f>IFERROR(IF(I4226="Booked",VLOOKUP(K4226,'FIN CAL LOOKUP'!$A:$J,10,1),IF(I4226="Complete",VLOOKUP(J4226,'FIN CAL LOOKUP'!$A:$J,10,1),VLOOKUP(D4226,'FIN CAL LOOKUP'!$A:$J,10,1))),"Not Applicable")</f>
        <v>Q1, FY23</v>
      </c>
    </row>
    <row r="4227" spans="1:14" x14ac:dyDescent="0.25">
      <c r="A4227" t="s">
        <v>24</v>
      </c>
      <c r="B4227" t="s">
        <v>1515</v>
      </c>
      <c r="C4227" t="s">
        <v>16</v>
      </c>
      <c r="D4227" s="3">
        <v>43178</v>
      </c>
      <c r="E4227" t="s">
        <v>1017</v>
      </c>
      <c r="F4227" t="s">
        <v>1018</v>
      </c>
      <c r="G4227" t="s">
        <v>1019</v>
      </c>
      <c r="H4227" t="s">
        <v>10</v>
      </c>
      <c r="I4227" t="s">
        <v>17</v>
      </c>
      <c r="J4227" s="3">
        <v>45378</v>
      </c>
      <c r="K4227" s="3">
        <v>45378</v>
      </c>
      <c r="M4227" s="8" t="str">
        <f>IFERROR(IF(I4227="Booked",VLOOKUP(K4227,'FIN CAL LOOKUP'!$A:$J,7,1),IF(I4227="Complete",VLOOKUP(J4227,'FIN CAL LOOKUP'!$A:$J,7,1),VLOOKUP(D4227,'FIN CAL LOOKUP'!$A:$J,7,1))),"Not Applicable")</f>
        <v>APR, FY24</v>
      </c>
      <c r="N4227" s="8" t="str">
        <f>IFERROR(IF(I4227="Booked",VLOOKUP(K4227,'FIN CAL LOOKUP'!$A:$J,10,1),IF(I4227="Complete",VLOOKUP(J4227,'FIN CAL LOOKUP'!$A:$J,10,1),VLOOKUP(D4227,'FIN CAL LOOKUP'!$A:$J,10,1))),"Not Applicable")</f>
        <v>Q4, FY24</v>
      </c>
    </row>
    <row r="4228" spans="1:14" x14ac:dyDescent="0.25">
      <c r="A4228" t="s">
        <v>24</v>
      </c>
      <c r="B4228" t="s">
        <v>1515</v>
      </c>
      <c r="C4228" t="s">
        <v>16</v>
      </c>
      <c r="D4228" s="3">
        <v>43178</v>
      </c>
      <c r="E4228" t="s">
        <v>1017</v>
      </c>
      <c r="F4228" t="s">
        <v>1018</v>
      </c>
      <c r="G4228" t="s">
        <v>1019</v>
      </c>
      <c r="H4228" t="s">
        <v>11</v>
      </c>
      <c r="I4228" t="s">
        <v>17</v>
      </c>
      <c r="J4228" s="3">
        <v>43178</v>
      </c>
      <c r="K4228" s="3">
        <v>43616</v>
      </c>
      <c r="L4228" t="s">
        <v>982</v>
      </c>
      <c r="M4228" s="8" t="str">
        <f>IFERROR(IF(I4228="Booked",VLOOKUP(K4228,'FIN CAL LOOKUP'!$A:$J,7,1),IF(I4228="Complete",VLOOKUP(J4228,'FIN CAL LOOKUP'!$A:$J,7,1),VLOOKUP(D4228,'FIN CAL LOOKUP'!$A:$J,7,1))),"Not Applicable")</f>
        <v>Not Applicable</v>
      </c>
      <c r="N4228" s="8" t="str">
        <f>IFERROR(IF(I4228="Booked",VLOOKUP(K4228,'FIN CAL LOOKUP'!$A:$J,10,1),IF(I4228="Complete",VLOOKUP(J4228,'FIN CAL LOOKUP'!$A:$J,10,1),VLOOKUP(D4228,'FIN CAL LOOKUP'!$A:$J,10,1))),"Not Applicable")</f>
        <v>Not Applicable</v>
      </c>
    </row>
    <row r="4229" spans="1:14" x14ac:dyDescent="0.25">
      <c r="A4229" t="s">
        <v>12</v>
      </c>
      <c r="B4229" t="s">
        <v>51</v>
      </c>
      <c r="C4229" t="s">
        <v>52</v>
      </c>
      <c r="D4229" s="3">
        <v>43172</v>
      </c>
      <c r="E4229" t="s">
        <v>166</v>
      </c>
      <c r="F4229" t="s">
        <v>1020</v>
      </c>
      <c r="G4229" t="s">
        <v>1021</v>
      </c>
      <c r="H4229" t="s">
        <v>4</v>
      </c>
      <c r="I4229" t="s">
        <v>17</v>
      </c>
      <c r="J4229" s="3">
        <v>44942</v>
      </c>
      <c r="K4229" s="3">
        <v>44824</v>
      </c>
      <c r="M4229" s="8" t="str">
        <f>IFERROR(IF(I4229="Booked",VLOOKUP(K4229,'FIN CAL LOOKUP'!$A:$J,7,1),IF(I4229="Complete",VLOOKUP(J4229,'FIN CAL LOOKUP'!$A:$J,7,1),VLOOKUP(D4229,'FIN CAL LOOKUP'!$A:$J,7,1))),"Not Applicable")</f>
        <v>JAN, FY23</v>
      </c>
      <c r="N4229" s="8" t="str">
        <f>IFERROR(IF(I4229="Booked",VLOOKUP(K4229,'FIN CAL LOOKUP'!$A:$J,10,1),IF(I4229="Complete",VLOOKUP(J4229,'FIN CAL LOOKUP'!$A:$J,10,1),VLOOKUP(D4229,'FIN CAL LOOKUP'!$A:$J,10,1))),"Not Applicable")</f>
        <v>Q3, FY23</v>
      </c>
    </row>
    <row r="4230" spans="1:14" x14ac:dyDescent="0.25">
      <c r="A4230" t="s">
        <v>12</v>
      </c>
      <c r="B4230" t="s">
        <v>51</v>
      </c>
      <c r="C4230" t="s">
        <v>52</v>
      </c>
      <c r="D4230" s="3">
        <v>43172</v>
      </c>
      <c r="E4230" t="s">
        <v>166</v>
      </c>
      <c r="F4230" t="s">
        <v>1020</v>
      </c>
      <c r="G4230" t="s">
        <v>1021</v>
      </c>
      <c r="H4230" t="s">
        <v>7</v>
      </c>
      <c r="I4230" t="s">
        <v>17</v>
      </c>
      <c r="J4230" s="3">
        <v>44942</v>
      </c>
      <c r="K4230" s="3">
        <v>44824</v>
      </c>
      <c r="M4230" s="8" t="str">
        <f>IFERROR(IF(I4230="Booked",VLOOKUP(K4230,'FIN CAL LOOKUP'!$A:$J,7,1),IF(I4230="Complete",VLOOKUP(J4230,'FIN CAL LOOKUP'!$A:$J,7,1),VLOOKUP(D4230,'FIN CAL LOOKUP'!$A:$J,7,1))),"Not Applicable")</f>
        <v>JAN, FY23</v>
      </c>
      <c r="N4230" s="8" t="str">
        <f>IFERROR(IF(I4230="Booked",VLOOKUP(K4230,'FIN CAL LOOKUP'!$A:$J,10,1),IF(I4230="Complete",VLOOKUP(J4230,'FIN CAL LOOKUP'!$A:$J,10,1),VLOOKUP(D4230,'FIN CAL LOOKUP'!$A:$J,10,1))),"Not Applicable")</f>
        <v>Q3, FY23</v>
      </c>
    </row>
    <row r="4231" spans="1:14" x14ac:dyDescent="0.25">
      <c r="A4231" t="s">
        <v>12</v>
      </c>
      <c r="B4231" t="s">
        <v>51</v>
      </c>
      <c r="C4231" t="s">
        <v>52</v>
      </c>
      <c r="D4231" s="3">
        <v>43172</v>
      </c>
      <c r="E4231" t="s">
        <v>166</v>
      </c>
      <c r="F4231" t="s">
        <v>1020</v>
      </c>
      <c r="G4231" t="s">
        <v>1021</v>
      </c>
      <c r="H4231" t="s">
        <v>1366</v>
      </c>
      <c r="I4231" t="s">
        <v>17</v>
      </c>
      <c r="J4231" s="3">
        <v>45566</v>
      </c>
      <c r="K4231" s="3">
        <v>45351</v>
      </c>
      <c r="M4231" s="8" t="str">
        <f>IFERROR(IF(I4231="Booked",VLOOKUP(K4231,'FIN CAL LOOKUP'!$A:$J,7,1),IF(I4231="Complete",VLOOKUP(J4231,'FIN CAL LOOKUP'!$A:$J,7,1),VLOOKUP(D4231,'FIN CAL LOOKUP'!$A:$J,7,1))),"Not Applicable")</f>
        <v>OCT, FY25</v>
      </c>
      <c r="N4231" s="8" t="str">
        <f>IFERROR(IF(I4231="Booked",VLOOKUP(K4231,'FIN CAL LOOKUP'!$A:$J,10,1),IF(I4231="Complete",VLOOKUP(J4231,'FIN CAL LOOKUP'!$A:$J,10,1),VLOOKUP(D4231,'FIN CAL LOOKUP'!$A:$J,10,1))),"Not Applicable")</f>
        <v>Q2, FY25</v>
      </c>
    </row>
    <row r="4232" spans="1:14" x14ac:dyDescent="0.25">
      <c r="A4232" t="s">
        <v>12</v>
      </c>
      <c r="B4232" t="s">
        <v>51</v>
      </c>
      <c r="C4232" t="s">
        <v>52</v>
      </c>
      <c r="D4232" s="3">
        <v>43172</v>
      </c>
      <c r="E4232" t="s">
        <v>166</v>
      </c>
      <c r="F4232" t="s">
        <v>1020</v>
      </c>
      <c r="G4232" t="s">
        <v>1021</v>
      </c>
      <c r="H4232" t="s">
        <v>1366</v>
      </c>
      <c r="I4232" t="s">
        <v>17</v>
      </c>
      <c r="J4232" s="3">
        <v>45797</v>
      </c>
      <c r="K4232" s="3">
        <v>45572</v>
      </c>
      <c r="M4232" s="8" t="str">
        <f>IFERROR(IF(I4232="Booked",VLOOKUP(K4232,'FIN CAL LOOKUP'!$A:$J,7,1),IF(I4232="Complete",VLOOKUP(J4232,'FIN CAL LOOKUP'!$A:$J,7,1),VLOOKUP(D4232,'FIN CAL LOOKUP'!$A:$J,7,1))),"Not Applicable")</f>
        <v>MAY, FY25</v>
      </c>
      <c r="N4232" s="8" t="str">
        <f>IFERROR(IF(I4232="Booked",VLOOKUP(K4232,'FIN CAL LOOKUP'!$A:$J,10,1),IF(I4232="Complete",VLOOKUP(J4232,'FIN CAL LOOKUP'!$A:$J,10,1),VLOOKUP(D4232,'FIN CAL LOOKUP'!$A:$J,10,1))),"Not Applicable")</f>
        <v>Q4, FY25</v>
      </c>
    </row>
    <row r="4233" spans="1:14" x14ac:dyDescent="0.25">
      <c r="A4233" t="s">
        <v>12</v>
      </c>
      <c r="B4233" t="s">
        <v>51</v>
      </c>
      <c r="C4233" t="s">
        <v>52</v>
      </c>
      <c r="D4233" s="3">
        <v>43172</v>
      </c>
      <c r="E4233" t="s">
        <v>166</v>
      </c>
      <c r="F4233" t="s">
        <v>1020</v>
      </c>
      <c r="G4233" t="s">
        <v>1021</v>
      </c>
      <c r="H4233" t="s">
        <v>1367</v>
      </c>
      <c r="I4233" t="s">
        <v>17</v>
      </c>
      <c r="J4233" s="3">
        <v>45461</v>
      </c>
      <c r="K4233" s="3">
        <v>45351</v>
      </c>
      <c r="M4233" s="8" t="str">
        <f>IFERROR(IF(I4233="Booked",VLOOKUP(K4233,'FIN CAL LOOKUP'!$A:$J,7,1),IF(I4233="Complete",VLOOKUP(J4233,'FIN CAL LOOKUP'!$A:$J,7,1),VLOOKUP(D4233,'FIN CAL LOOKUP'!$A:$J,7,1))),"Not Applicable")</f>
        <v>JUN, FY24</v>
      </c>
      <c r="N4233" s="8" t="str">
        <f>IFERROR(IF(I4233="Booked",VLOOKUP(K4233,'FIN CAL LOOKUP'!$A:$J,10,1),IF(I4233="Complete",VLOOKUP(J4233,'FIN CAL LOOKUP'!$A:$J,10,1),VLOOKUP(D4233,'FIN CAL LOOKUP'!$A:$J,10,1))),"Not Applicable")</f>
        <v>Q4, FY24</v>
      </c>
    </row>
    <row r="4234" spans="1:14" x14ac:dyDescent="0.25">
      <c r="A4234" t="s">
        <v>12</v>
      </c>
      <c r="B4234" t="s">
        <v>51</v>
      </c>
      <c r="C4234" t="s">
        <v>52</v>
      </c>
      <c r="D4234" s="3">
        <v>43172</v>
      </c>
      <c r="E4234" t="s">
        <v>166</v>
      </c>
      <c r="F4234" t="s">
        <v>1020</v>
      </c>
      <c r="G4234" t="s">
        <v>1021</v>
      </c>
      <c r="H4234" t="s">
        <v>1367</v>
      </c>
      <c r="I4234" t="s">
        <v>17</v>
      </c>
      <c r="J4234" s="3">
        <v>45797</v>
      </c>
      <c r="K4234" s="3">
        <v>45572</v>
      </c>
      <c r="M4234" s="8" t="str">
        <f>IFERROR(IF(I4234="Booked",VLOOKUP(K4234,'FIN CAL LOOKUP'!$A:$J,7,1),IF(I4234="Complete",VLOOKUP(J4234,'FIN CAL LOOKUP'!$A:$J,7,1),VLOOKUP(D4234,'FIN CAL LOOKUP'!$A:$J,7,1))),"Not Applicable")</f>
        <v>MAY, FY25</v>
      </c>
      <c r="N4234" s="8" t="str">
        <f>IFERROR(IF(I4234="Booked",VLOOKUP(K4234,'FIN CAL LOOKUP'!$A:$J,10,1),IF(I4234="Complete",VLOOKUP(J4234,'FIN CAL LOOKUP'!$A:$J,10,1),VLOOKUP(D4234,'FIN CAL LOOKUP'!$A:$J,10,1))),"Not Applicable")</f>
        <v>Q4, FY25</v>
      </c>
    </row>
    <row r="4235" spans="1:14" x14ac:dyDescent="0.25">
      <c r="A4235" t="s">
        <v>12</v>
      </c>
      <c r="B4235" t="s">
        <v>51</v>
      </c>
      <c r="C4235" t="s">
        <v>52</v>
      </c>
      <c r="D4235" s="3">
        <v>43172</v>
      </c>
      <c r="E4235" t="s">
        <v>166</v>
      </c>
      <c r="F4235" t="s">
        <v>1020</v>
      </c>
      <c r="G4235" t="s">
        <v>1021</v>
      </c>
      <c r="H4235" t="s">
        <v>1368</v>
      </c>
      <c r="I4235" t="s">
        <v>17</v>
      </c>
      <c r="J4235" s="3">
        <v>45566</v>
      </c>
      <c r="K4235" s="3">
        <v>45351</v>
      </c>
      <c r="M4235" s="8" t="str">
        <f>IFERROR(IF(I4235="Booked",VLOOKUP(K4235,'FIN CAL LOOKUP'!$A:$J,7,1),IF(I4235="Complete",VLOOKUP(J4235,'FIN CAL LOOKUP'!$A:$J,7,1),VLOOKUP(D4235,'FIN CAL LOOKUP'!$A:$J,7,1))),"Not Applicable")</f>
        <v>OCT, FY25</v>
      </c>
      <c r="N4235" s="8" t="str">
        <f>IFERROR(IF(I4235="Booked",VLOOKUP(K4235,'FIN CAL LOOKUP'!$A:$J,10,1),IF(I4235="Complete",VLOOKUP(J4235,'FIN CAL LOOKUP'!$A:$J,10,1),VLOOKUP(D4235,'FIN CAL LOOKUP'!$A:$J,10,1))),"Not Applicable")</f>
        <v>Q2, FY25</v>
      </c>
    </row>
    <row r="4236" spans="1:14" x14ac:dyDescent="0.25">
      <c r="A4236" t="s">
        <v>12</v>
      </c>
      <c r="B4236" t="s">
        <v>51</v>
      </c>
      <c r="C4236" t="s">
        <v>52</v>
      </c>
      <c r="D4236" s="3">
        <v>43172</v>
      </c>
      <c r="E4236" t="s">
        <v>166</v>
      </c>
      <c r="F4236" t="s">
        <v>1020</v>
      </c>
      <c r="G4236" t="s">
        <v>1021</v>
      </c>
      <c r="H4236" t="s">
        <v>1368</v>
      </c>
      <c r="I4236" t="s">
        <v>17</v>
      </c>
      <c r="J4236" s="3">
        <v>45797</v>
      </c>
      <c r="K4236" s="3">
        <v>45572</v>
      </c>
      <c r="M4236" s="8" t="str">
        <f>IFERROR(IF(I4236="Booked",VLOOKUP(K4236,'FIN CAL LOOKUP'!$A:$J,7,1),IF(I4236="Complete",VLOOKUP(J4236,'FIN CAL LOOKUP'!$A:$J,7,1),VLOOKUP(D4236,'FIN CAL LOOKUP'!$A:$J,7,1))),"Not Applicable")</f>
        <v>MAY, FY25</v>
      </c>
      <c r="N4236" s="8" t="str">
        <f>IFERROR(IF(I4236="Booked",VLOOKUP(K4236,'FIN CAL LOOKUP'!$A:$J,10,1),IF(I4236="Complete",VLOOKUP(J4236,'FIN CAL LOOKUP'!$A:$J,10,1),VLOOKUP(D4236,'FIN CAL LOOKUP'!$A:$J,10,1))),"Not Applicable")</f>
        <v>Q4, FY25</v>
      </c>
    </row>
    <row r="4237" spans="1:14" x14ac:dyDescent="0.25">
      <c r="A4237" t="s">
        <v>12</v>
      </c>
      <c r="B4237" t="s">
        <v>51</v>
      </c>
      <c r="C4237" t="s">
        <v>52</v>
      </c>
      <c r="D4237" s="3">
        <v>43172</v>
      </c>
      <c r="E4237" t="s">
        <v>166</v>
      </c>
      <c r="F4237" t="s">
        <v>1020</v>
      </c>
      <c r="G4237" t="s">
        <v>1021</v>
      </c>
      <c r="H4237" t="s">
        <v>1369</v>
      </c>
      <c r="I4237" t="s">
        <v>17</v>
      </c>
      <c r="J4237" s="3">
        <v>45566</v>
      </c>
      <c r="K4237" s="3">
        <v>45351</v>
      </c>
      <c r="M4237" s="8" t="str">
        <f>IFERROR(IF(I4237="Booked",VLOOKUP(K4237,'FIN CAL LOOKUP'!$A:$J,7,1),IF(I4237="Complete",VLOOKUP(J4237,'FIN CAL LOOKUP'!$A:$J,7,1),VLOOKUP(D4237,'FIN CAL LOOKUP'!$A:$J,7,1))),"Not Applicable")</f>
        <v>OCT, FY25</v>
      </c>
      <c r="N4237" s="8" t="str">
        <f>IFERROR(IF(I4237="Booked",VLOOKUP(K4237,'FIN CAL LOOKUP'!$A:$J,10,1),IF(I4237="Complete",VLOOKUP(J4237,'FIN CAL LOOKUP'!$A:$J,10,1),VLOOKUP(D4237,'FIN CAL LOOKUP'!$A:$J,10,1))),"Not Applicable")</f>
        <v>Q2, FY25</v>
      </c>
    </row>
    <row r="4238" spans="1:14" x14ac:dyDescent="0.25">
      <c r="A4238" t="s">
        <v>12</v>
      </c>
      <c r="B4238" t="s">
        <v>51</v>
      </c>
      <c r="C4238" t="s">
        <v>52</v>
      </c>
      <c r="D4238" s="3">
        <v>43172</v>
      </c>
      <c r="E4238" t="s">
        <v>166</v>
      </c>
      <c r="F4238" t="s">
        <v>1020</v>
      </c>
      <c r="G4238" t="s">
        <v>1021</v>
      </c>
      <c r="H4238" t="s">
        <v>1369</v>
      </c>
      <c r="I4238" t="s">
        <v>17</v>
      </c>
      <c r="J4238" s="3">
        <v>45797</v>
      </c>
      <c r="K4238" s="3">
        <v>45572</v>
      </c>
      <c r="M4238" s="8" t="str">
        <f>IFERROR(IF(I4238="Booked",VLOOKUP(K4238,'FIN CAL LOOKUP'!$A:$J,7,1),IF(I4238="Complete",VLOOKUP(J4238,'FIN CAL LOOKUP'!$A:$J,7,1),VLOOKUP(D4238,'FIN CAL LOOKUP'!$A:$J,7,1))),"Not Applicable")</f>
        <v>MAY, FY25</v>
      </c>
      <c r="N4238" s="8" t="str">
        <f>IFERROR(IF(I4238="Booked",VLOOKUP(K4238,'FIN CAL LOOKUP'!$A:$J,10,1),IF(I4238="Complete",VLOOKUP(J4238,'FIN CAL LOOKUP'!$A:$J,10,1),VLOOKUP(D4238,'FIN CAL LOOKUP'!$A:$J,10,1))),"Not Applicable")</f>
        <v>Q4, FY25</v>
      </c>
    </row>
    <row r="4239" spans="1:14" x14ac:dyDescent="0.25">
      <c r="A4239" t="s">
        <v>12</v>
      </c>
      <c r="B4239" t="s">
        <v>51</v>
      </c>
      <c r="C4239" t="s">
        <v>52</v>
      </c>
      <c r="D4239" s="3">
        <v>43172</v>
      </c>
      <c r="E4239" t="s">
        <v>166</v>
      </c>
      <c r="F4239" t="s">
        <v>1020</v>
      </c>
      <c r="G4239" t="s">
        <v>1021</v>
      </c>
      <c r="H4239" t="s">
        <v>1370</v>
      </c>
      <c r="I4239" t="s">
        <v>17</v>
      </c>
      <c r="J4239" s="3">
        <v>45566</v>
      </c>
      <c r="K4239" s="3">
        <v>45351</v>
      </c>
      <c r="M4239" s="8" t="str">
        <f>IFERROR(IF(I4239="Booked",VLOOKUP(K4239,'FIN CAL LOOKUP'!$A:$J,7,1),IF(I4239="Complete",VLOOKUP(J4239,'FIN CAL LOOKUP'!$A:$J,7,1),VLOOKUP(D4239,'FIN CAL LOOKUP'!$A:$J,7,1))),"Not Applicable")</f>
        <v>OCT, FY25</v>
      </c>
      <c r="N4239" s="8" t="str">
        <f>IFERROR(IF(I4239="Booked",VLOOKUP(K4239,'FIN CAL LOOKUP'!$A:$J,10,1),IF(I4239="Complete",VLOOKUP(J4239,'FIN CAL LOOKUP'!$A:$J,10,1),VLOOKUP(D4239,'FIN CAL LOOKUP'!$A:$J,10,1))),"Not Applicable")</f>
        <v>Q2, FY25</v>
      </c>
    </row>
    <row r="4240" spans="1:14" x14ac:dyDescent="0.25">
      <c r="A4240" t="s">
        <v>12</v>
      </c>
      <c r="B4240" t="s">
        <v>51</v>
      </c>
      <c r="C4240" t="s">
        <v>52</v>
      </c>
      <c r="D4240" s="3">
        <v>43172</v>
      </c>
      <c r="E4240" t="s">
        <v>166</v>
      </c>
      <c r="F4240" t="s">
        <v>1020</v>
      </c>
      <c r="G4240" t="s">
        <v>1021</v>
      </c>
      <c r="H4240" t="s">
        <v>1370</v>
      </c>
      <c r="I4240" t="s">
        <v>17</v>
      </c>
      <c r="J4240" s="3">
        <v>45797</v>
      </c>
      <c r="K4240" s="3">
        <v>45572</v>
      </c>
      <c r="M4240" s="8" t="str">
        <f>IFERROR(IF(I4240="Booked",VLOOKUP(K4240,'FIN CAL LOOKUP'!$A:$J,7,1),IF(I4240="Complete",VLOOKUP(J4240,'FIN CAL LOOKUP'!$A:$J,7,1),VLOOKUP(D4240,'FIN CAL LOOKUP'!$A:$J,7,1))),"Not Applicable")</f>
        <v>MAY, FY25</v>
      </c>
      <c r="N4240" s="8" t="str">
        <f>IFERROR(IF(I4240="Booked",VLOOKUP(K4240,'FIN CAL LOOKUP'!$A:$J,10,1),IF(I4240="Complete",VLOOKUP(J4240,'FIN CAL LOOKUP'!$A:$J,10,1),VLOOKUP(D4240,'FIN CAL LOOKUP'!$A:$J,10,1))),"Not Applicable")</f>
        <v>Q4, FY25</v>
      </c>
    </row>
    <row r="4241" spans="1:14" x14ac:dyDescent="0.25">
      <c r="A4241" t="s">
        <v>12</v>
      </c>
      <c r="B4241" t="s">
        <v>51</v>
      </c>
      <c r="C4241" t="s">
        <v>52</v>
      </c>
      <c r="D4241" s="3">
        <v>43172</v>
      </c>
      <c r="E4241" t="s">
        <v>166</v>
      </c>
      <c r="F4241" t="s">
        <v>1020</v>
      </c>
      <c r="G4241" t="s">
        <v>1021</v>
      </c>
      <c r="H4241" t="s">
        <v>8</v>
      </c>
      <c r="I4241" t="s">
        <v>17</v>
      </c>
      <c r="J4241" s="3">
        <v>44677</v>
      </c>
      <c r="K4241" s="3">
        <v>44635</v>
      </c>
      <c r="M4241" s="8" t="str">
        <f>IFERROR(IF(I4241="Booked",VLOOKUP(K4241,'FIN CAL LOOKUP'!$A:$J,7,1),IF(I4241="Complete",VLOOKUP(J4241,'FIN CAL LOOKUP'!$A:$J,7,1),VLOOKUP(D4241,'FIN CAL LOOKUP'!$A:$J,7,1))),"Not Applicable")</f>
        <v>MAY, FY22</v>
      </c>
      <c r="N4241" s="8" t="str">
        <f>IFERROR(IF(I4241="Booked",VLOOKUP(K4241,'FIN CAL LOOKUP'!$A:$J,10,1),IF(I4241="Complete",VLOOKUP(J4241,'FIN CAL LOOKUP'!$A:$J,10,1),VLOOKUP(D4241,'FIN CAL LOOKUP'!$A:$J,10,1))),"Not Applicable")</f>
        <v>Q4, FY22</v>
      </c>
    </row>
    <row r="4242" spans="1:14" x14ac:dyDescent="0.25">
      <c r="A4242" t="s">
        <v>12</v>
      </c>
      <c r="B4242" t="s">
        <v>51</v>
      </c>
      <c r="C4242" t="s">
        <v>52</v>
      </c>
      <c r="D4242" s="3">
        <v>43172</v>
      </c>
      <c r="E4242" t="s">
        <v>166</v>
      </c>
      <c r="F4242" t="s">
        <v>1020</v>
      </c>
      <c r="G4242" t="s">
        <v>1021</v>
      </c>
      <c r="H4242" t="s">
        <v>9</v>
      </c>
      <c r="I4242" t="s">
        <v>17</v>
      </c>
      <c r="J4242" s="3">
        <v>44942</v>
      </c>
      <c r="K4242" s="3">
        <v>44735</v>
      </c>
      <c r="M4242" s="8" t="str">
        <f>IFERROR(IF(I4242="Booked",VLOOKUP(K4242,'FIN CAL LOOKUP'!$A:$J,7,1),IF(I4242="Complete",VLOOKUP(J4242,'FIN CAL LOOKUP'!$A:$J,7,1),VLOOKUP(D4242,'FIN CAL LOOKUP'!$A:$J,7,1))),"Not Applicable")</f>
        <v>JAN, FY23</v>
      </c>
      <c r="N4242" s="8" t="str">
        <f>IFERROR(IF(I4242="Booked",VLOOKUP(K4242,'FIN CAL LOOKUP'!$A:$J,10,1),IF(I4242="Complete",VLOOKUP(J4242,'FIN CAL LOOKUP'!$A:$J,10,1),VLOOKUP(D4242,'FIN CAL LOOKUP'!$A:$J,10,1))),"Not Applicable")</f>
        <v>Q3, FY23</v>
      </c>
    </row>
    <row r="4243" spans="1:14" x14ac:dyDescent="0.25">
      <c r="A4243" t="s">
        <v>12</v>
      </c>
      <c r="B4243" t="s">
        <v>51</v>
      </c>
      <c r="C4243" t="s">
        <v>52</v>
      </c>
      <c r="D4243" s="3">
        <v>43172</v>
      </c>
      <c r="E4243" t="s">
        <v>166</v>
      </c>
      <c r="F4243" t="s">
        <v>1020</v>
      </c>
      <c r="G4243" t="s">
        <v>1021</v>
      </c>
      <c r="H4243" t="s">
        <v>10</v>
      </c>
      <c r="I4243" t="s">
        <v>17</v>
      </c>
      <c r="J4243" s="3">
        <v>44459</v>
      </c>
      <c r="K4243" s="3">
        <v>44417</v>
      </c>
      <c r="M4243" s="8" t="str">
        <f>IFERROR(IF(I4243="Booked",VLOOKUP(K4243,'FIN CAL LOOKUP'!$A:$J,7,1),IF(I4243="Complete",VLOOKUP(J4243,'FIN CAL LOOKUP'!$A:$J,7,1),VLOOKUP(D4243,'FIN CAL LOOKUP'!$A:$J,7,1))),"Not Applicable")</f>
        <v>SEP, FY22</v>
      </c>
      <c r="N4243" s="8" t="str">
        <f>IFERROR(IF(I4243="Booked",VLOOKUP(K4243,'FIN CAL LOOKUP'!$A:$J,10,1),IF(I4243="Complete",VLOOKUP(J4243,'FIN CAL LOOKUP'!$A:$J,10,1),VLOOKUP(D4243,'FIN CAL LOOKUP'!$A:$J,10,1))),"Not Applicable")</f>
        <v>Q1, FY22</v>
      </c>
    </row>
    <row r="4244" spans="1:14" x14ac:dyDescent="0.25">
      <c r="A4244" t="s">
        <v>12</v>
      </c>
      <c r="B4244" t="s">
        <v>51</v>
      </c>
      <c r="C4244" t="s">
        <v>52</v>
      </c>
      <c r="D4244" s="3">
        <v>43172</v>
      </c>
      <c r="E4244" t="s">
        <v>166</v>
      </c>
      <c r="F4244" t="s">
        <v>1020</v>
      </c>
      <c r="G4244" t="s">
        <v>1021</v>
      </c>
      <c r="H4244" t="s">
        <v>11</v>
      </c>
      <c r="I4244" t="s">
        <v>17</v>
      </c>
      <c r="J4244" s="3">
        <v>43697</v>
      </c>
      <c r="K4244" s="3">
        <v>43635</v>
      </c>
      <c r="M4244" s="8" t="str">
        <f>IFERROR(IF(I4244="Booked",VLOOKUP(K4244,'FIN CAL LOOKUP'!$A:$J,7,1),IF(I4244="Complete",VLOOKUP(J4244,'FIN CAL LOOKUP'!$A:$J,7,1),VLOOKUP(D4244,'FIN CAL LOOKUP'!$A:$J,7,1))),"Not Applicable")</f>
        <v>AUG, FY20</v>
      </c>
      <c r="N4244" s="8" t="str">
        <f>IFERROR(IF(I4244="Booked",VLOOKUP(K4244,'FIN CAL LOOKUP'!$A:$J,10,1),IF(I4244="Complete",VLOOKUP(J4244,'FIN CAL LOOKUP'!$A:$J,10,1),VLOOKUP(D4244,'FIN CAL LOOKUP'!$A:$J,10,1))),"Not Applicable")</f>
        <v>Q1, FY20</v>
      </c>
    </row>
    <row r="4245" spans="1:14" x14ac:dyDescent="0.25">
      <c r="A4245" t="s">
        <v>30</v>
      </c>
      <c r="B4245" t="s">
        <v>260</v>
      </c>
      <c r="C4245" t="s">
        <v>32</v>
      </c>
      <c r="D4245" s="3">
        <v>43110</v>
      </c>
      <c r="E4245" t="s">
        <v>1022</v>
      </c>
      <c r="F4245" t="s">
        <v>602</v>
      </c>
      <c r="G4245" t="s">
        <v>1023</v>
      </c>
      <c r="H4245" t="s">
        <v>4</v>
      </c>
      <c r="I4245" t="s">
        <v>17</v>
      </c>
      <c r="J4245" s="3">
        <v>44879</v>
      </c>
      <c r="K4245" s="3">
        <v>44824</v>
      </c>
      <c r="M4245" s="8" t="str">
        <f>IFERROR(IF(I4245="Booked",VLOOKUP(K4245,'FIN CAL LOOKUP'!$A:$J,7,1),IF(I4245="Complete",VLOOKUP(J4245,'FIN CAL LOOKUP'!$A:$J,7,1),VLOOKUP(D4245,'FIN CAL LOOKUP'!$A:$J,7,1))),"Not Applicable")</f>
        <v>NOV, FY23</v>
      </c>
      <c r="N4245" s="8" t="str">
        <f>IFERROR(IF(I4245="Booked",VLOOKUP(K4245,'FIN CAL LOOKUP'!$A:$J,10,1),IF(I4245="Complete",VLOOKUP(J4245,'FIN CAL LOOKUP'!$A:$J,10,1),VLOOKUP(D4245,'FIN CAL LOOKUP'!$A:$J,10,1))),"Not Applicable")</f>
        <v>Q2, FY23</v>
      </c>
    </row>
    <row r="4246" spans="1:14" x14ac:dyDescent="0.25">
      <c r="A4246" t="s">
        <v>30</v>
      </c>
      <c r="B4246" t="s">
        <v>260</v>
      </c>
      <c r="C4246" t="s">
        <v>32</v>
      </c>
      <c r="D4246" s="3">
        <v>43110</v>
      </c>
      <c r="E4246" t="s">
        <v>1022</v>
      </c>
      <c r="F4246" t="s">
        <v>602</v>
      </c>
      <c r="G4246" t="s">
        <v>1023</v>
      </c>
      <c r="H4246" t="s">
        <v>7</v>
      </c>
      <c r="I4246" t="s">
        <v>17</v>
      </c>
      <c r="J4246" s="3">
        <v>44879</v>
      </c>
      <c r="K4246" s="3">
        <v>44824</v>
      </c>
      <c r="M4246" s="8" t="str">
        <f>IFERROR(IF(I4246="Booked",VLOOKUP(K4246,'FIN CAL LOOKUP'!$A:$J,7,1),IF(I4246="Complete",VLOOKUP(J4246,'FIN CAL LOOKUP'!$A:$J,7,1),VLOOKUP(D4246,'FIN CAL LOOKUP'!$A:$J,7,1))),"Not Applicable")</f>
        <v>NOV, FY23</v>
      </c>
      <c r="N4246" s="8" t="str">
        <f>IFERROR(IF(I4246="Booked",VLOOKUP(K4246,'FIN CAL LOOKUP'!$A:$J,10,1),IF(I4246="Complete",VLOOKUP(J4246,'FIN CAL LOOKUP'!$A:$J,10,1),VLOOKUP(D4246,'FIN CAL LOOKUP'!$A:$J,10,1))),"Not Applicable")</f>
        <v>Q2, FY23</v>
      </c>
    </row>
    <row r="4247" spans="1:14" x14ac:dyDescent="0.25">
      <c r="A4247" t="s">
        <v>30</v>
      </c>
      <c r="B4247" t="s">
        <v>260</v>
      </c>
      <c r="C4247" t="s">
        <v>32</v>
      </c>
      <c r="D4247" s="3">
        <v>43110</v>
      </c>
      <c r="E4247" t="s">
        <v>1022</v>
      </c>
      <c r="F4247" t="s">
        <v>602</v>
      </c>
      <c r="G4247" t="s">
        <v>1023</v>
      </c>
      <c r="H4247" t="s">
        <v>1366</v>
      </c>
      <c r="I4247" t="s">
        <v>17</v>
      </c>
      <c r="J4247" s="3">
        <v>43658</v>
      </c>
      <c r="K4247" s="3">
        <v>43658</v>
      </c>
      <c r="M4247" s="8" t="str">
        <f>IFERROR(IF(I4247="Booked",VLOOKUP(K4247,'FIN CAL LOOKUP'!$A:$J,7,1),IF(I4247="Complete",VLOOKUP(J4247,'FIN CAL LOOKUP'!$A:$J,7,1),VLOOKUP(D4247,'FIN CAL LOOKUP'!$A:$J,7,1))),"Not Applicable")</f>
        <v>JUL, FY20</v>
      </c>
      <c r="N4247" s="8" t="str">
        <f>IFERROR(IF(I4247="Booked",VLOOKUP(K4247,'FIN CAL LOOKUP'!$A:$J,10,1),IF(I4247="Complete",VLOOKUP(J4247,'FIN CAL LOOKUP'!$A:$J,10,1),VLOOKUP(D4247,'FIN CAL LOOKUP'!$A:$J,10,1))),"Not Applicable")</f>
        <v>Q1, FY20</v>
      </c>
    </row>
    <row r="4248" spans="1:14" x14ac:dyDescent="0.25">
      <c r="A4248" t="s">
        <v>30</v>
      </c>
      <c r="B4248" t="s">
        <v>260</v>
      </c>
      <c r="C4248" t="s">
        <v>32</v>
      </c>
      <c r="D4248" s="3">
        <v>43110</v>
      </c>
      <c r="E4248" t="s">
        <v>1022</v>
      </c>
      <c r="F4248" t="s">
        <v>602</v>
      </c>
      <c r="G4248" t="s">
        <v>1023</v>
      </c>
      <c r="H4248" t="s">
        <v>1366</v>
      </c>
      <c r="I4248" t="s">
        <v>17</v>
      </c>
      <c r="J4248" s="3">
        <v>45467</v>
      </c>
      <c r="K4248" s="3">
        <v>45351</v>
      </c>
      <c r="M4248" s="8" t="str">
        <f>IFERROR(IF(I4248="Booked",VLOOKUP(K4248,'FIN CAL LOOKUP'!$A:$J,7,1),IF(I4248="Complete",VLOOKUP(J4248,'FIN CAL LOOKUP'!$A:$J,7,1),VLOOKUP(D4248,'FIN CAL LOOKUP'!$A:$J,7,1))),"Not Applicable")</f>
        <v>JUN, FY24</v>
      </c>
      <c r="N4248" s="8" t="str">
        <f>IFERROR(IF(I4248="Booked",VLOOKUP(K4248,'FIN CAL LOOKUP'!$A:$J,10,1),IF(I4248="Complete",VLOOKUP(J4248,'FIN CAL LOOKUP'!$A:$J,10,1),VLOOKUP(D4248,'FIN CAL LOOKUP'!$A:$J,10,1))),"Not Applicable")</f>
        <v>Q4, FY24</v>
      </c>
    </row>
    <row r="4249" spans="1:14" x14ac:dyDescent="0.25">
      <c r="A4249" t="s">
        <v>30</v>
      </c>
      <c r="B4249" t="s">
        <v>260</v>
      </c>
      <c r="C4249" t="s">
        <v>32</v>
      </c>
      <c r="D4249" s="3">
        <v>43110</v>
      </c>
      <c r="E4249" t="s">
        <v>1022</v>
      </c>
      <c r="F4249" t="s">
        <v>602</v>
      </c>
      <c r="G4249" t="s">
        <v>1023</v>
      </c>
      <c r="H4249" t="s">
        <v>1366</v>
      </c>
      <c r="I4249" t="s">
        <v>17</v>
      </c>
      <c r="J4249" s="3">
        <v>45798</v>
      </c>
      <c r="K4249" s="3">
        <v>45788</v>
      </c>
      <c r="M4249" s="8" t="str">
        <f>IFERROR(IF(I4249="Booked",VLOOKUP(K4249,'FIN CAL LOOKUP'!$A:$J,7,1),IF(I4249="Complete",VLOOKUP(J4249,'FIN CAL LOOKUP'!$A:$J,7,1),VLOOKUP(D4249,'FIN CAL LOOKUP'!$A:$J,7,1))),"Not Applicable")</f>
        <v>MAY, FY25</v>
      </c>
      <c r="N4249" s="8" t="str">
        <f>IFERROR(IF(I4249="Booked",VLOOKUP(K4249,'FIN CAL LOOKUP'!$A:$J,10,1),IF(I4249="Complete",VLOOKUP(J4249,'FIN CAL LOOKUP'!$A:$J,10,1),VLOOKUP(D4249,'FIN CAL LOOKUP'!$A:$J,10,1))),"Not Applicable")</f>
        <v>Q4, FY25</v>
      </c>
    </row>
    <row r="4250" spans="1:14" x14ac:dyDescent="0.25">
      <c r="A4250" t="s">
        <v>30</v>
      </c>
      <c r="B4250" t="s">
        <v>260</v>
      </c>
      <c r="C4250" t="s">
        <v>32</v>
      </c>
      <c r="D4250" s="3">
        <v>43110</v>
      </c>
      <c r="E4250" t="s">
        <v>1022</v>
      </c>
      <c r="F4250" t="s">
        <v>602</v>
      </c>
      <c r="G4250" t="s">
        <v>1023</v>
      </c>
      <c r="H4250" t="s">
        <v>1367</v>
      </c>
      <c r="I4250" t="s">
        <v>17</v>
      </c>
      <c r="J4250" s="3">
        <v>43658</v>
      </c>
      <c r="K4250" s="3">
        <v>43658</v>
      </c>
      <c r="M4250" s="8" t="str">
        <f>IFERROR(IF(I4250="Booked",VLOOKUP(K4250,'FIN CAL LOOKUP'!$A:$J,7,1),IF(I4250="Complete",VLOOKUP(J4250,'FIN CAL LOOKUP'!$A:$J,7,1),VLOOKUP(D4250,'FIN CAL LOOKUP'!$A:$J,7,1))),"Not Applicable")</f>
        <v>JUL, FY20</v>
      </c>
      <c r="N4250" s="8" t="str">
        <f>IFERROR(IF(I4250="Booked",VLOOKUP(K4250,'FIN CAL LOOKUP'!$A:$J,10,1),IF(I4250="Complete",VLOOKUP(J4250,'FIN CAL LOOKUP'!$A:$J,10,1),VLOOKUP(D4250,'FIN CAL LOOKUP'!$A:$J,10,1))),"Not Applicable")</f>
        <v>Q1, FY20</v>
      </c>
    </row>
    <row r="4251" spans="1:14" x14ac:dyDescent="0.25">
      <c r="A4251" t="s">
        <v>30</v>
      </c>
      <c r="B4251" t="s">
        <v>260</v>
      </c>
      <c r="C4251" t="s">
        <v>32</v>
      </c>
      <c r="D4251" s="3">
        <v>43110</v>
      </c>
      <c r="E4251" t="s">
        <v>1022</v>
      </c>
      <c r="F4251" t="s">
        <v>602</v>
      </c>
      <c r="G4251" t="s">
        <v>1023</v>
      </c>
      <c r="H4251" t="s">
        <v>1367</v>
      </c>
      <c r="I4251" t="s">
        <v>17</v>
      </c>
      <c r="J4251" s="3">
        <v>45467</v>
      </c>
      <c r="K4251" s="3">
        <v>45351</v>
      </c>
      <c r="M4251" s="8" t="str">
        <f>IFERROR(IF(I4251="Booked",VLOOKUP(K4251,'FIN CAL LOOKUP'!$A:$J,7,1),IF(I4251="Complete",VLOOKUP(J4251,'FIN CAL LOOKUP'!$A:$J,7,1),VLOOKUP(D4251,'FIN CAL LOOKUP'!$A:$J,7,1))),"Not Applicable")</f>
        <v>JUN, FY24</v>
      </c>
      <c r="N4251" s="8" t="str">
        <f>IFERROR(IF(I4251="Booked",VLOOKUP(K4251,'FIN CAL LOOKUP'!$A:$J,10,1),IF(I4251="Complete",VLOOKUP(J4251,'FIN CAL LOOKUP'!$A:$J,10,1),VLOOKUP(D4251,'FIN CAL LOOKUP'!$A:$J,10,1))),"Not Applicable")</f>
        <v>Q4, FY24</v>
      </c>
    </row>
    <row r="4252" spans="1:14" x14ac:dyDescent="0.25">
      <c r="A4252" t="s">
        <v>30</v>
      </c>
      <c r="B4252" t="s">
        <v>260</v>
      </c>
      <c r="C4252" t="s">
        <v>32</v>
      </c>
      <c r="D4252" s="3">
        <v>43110</v>
      </c>
      <c r="E4252" t="s">
        <v>1022</v>
      </c>
      <c r="F4252" t="s">
        <v>602</v>
      </c>
      <c r="G4252" t="s">
        <v>1023</v>
      </c>
      <c r="H4252" t="s">
        <v>1367</v>
      </c>
      <c r="I4252" t="s">
        <v>17</v>
      </c>
      <c r="J4252" s="3">
        <v>45798</v>
      </c>
      <c r="K4252" s="3">
        <v>45788</v>
      </c>
      <c r="M4252" s="8" t="str">
        <f>IFERROR(IF(I4252="Booked",VLOOKUP(K4252,'FIN CAL LOOKUP'!$A:$J,7,1),IF(I4252="Complete",VLOOKUP(J4252,'FIN CAL LOOKUP'!$A:$J,7,1),VLOOKUP(D4252,'FIN CAL LOOKUP'!$A:$J,7,1))),"Not Applicable")</f>
        <v>MAY, FY25</v>
      </c>
      <c r="N4252" s="8" t="str">
        <f>IFERROR(IF(I4252="Booked",VLOOKUP(K4252,'FIN CAL LOOKUP'!$A:$J,10,1),IF(I4252="Complete",VLOOKUP(J4252,'FIN CAL LOOKUP'!$A:$J,10,1),VLOOKUP(D4252,'FIN CAL LOOKUP'!$A:$J,10,1))),"Not Applicable")</f>
        <v>Q4, FY25</v>
      </c>
    </row>
    <row r="4253" spans="1:14" x14ac:dyDescent="0.25">
      <c r="A4253" t="s">
        <v>30</v>
      </c>
      <c r="B4253" t="s">
        <v>260</v>
      </c>
      <c r="C4253" t="s">
        <v>32</v>
      </c>
      <c r="D4253" s="3">
        <v>43110</v>
      </c>
      <c r="E4253" t="s">
        <v>1022</v>
      </c>
      <c r="F4253" t="s">
        <v>602</v>
      </c>
      <c r="G4253" t="s">
        <v>1023</v>
      </c>
      <c r="H4253" t="s">
        <v>1368</v>
      </c>
      <c r="I4253" t="s">
        <v>17</v>
      </c>
      <c r="J4253" s="3">
        <v>43658</v>
      </c>
      <c r="K4253" s="3">
        <v>43658</v>
      </c>
      <c r="M4253" s="8" t="str">
        <f>IFERROR(IF(I4253="Booked",VLOOKUP(K4253,'FIN CAL LOOKUP'!$A:$J,7,1),IF(I4253="Complete",VLOOKUP(J4253,'FIN CAL LOOKUP'!$A:$J,7,1),VLOOKUP(D4253,'FIN CAL LOOKUP'!$A:$J,7,1))),"Not Applicable")</f>
        <v>JUL, FY20</v>
      </c>
      <c r="N4253" s="8" t="str">
        <f>IFERROR(IF(I4253="Booked",VLOOKUP(K4253,'FIN CAL LOOKUP'!$A:$J,10,1),IF(I4253="Complete",VLOOKUP(J4253,'FIN CAL LOOKUP'!$A:$J,10,1),VLOOKUP(D4253,'FIN CAL LOOKUP'!$A:$J,10,1))),"Not Applicable")</f>
        <v>Q1, FY20</v>
      </c>
    </row>
    <row r="4254" spans="1:14" x14ac:dyDescent="0.25">
      <c r="A4254" t="s">
        <v>30</v>
      </c>
      <c r="B4254" t="s">
        <v>260</v>
      </c>
      <c r="C4254" t="s">
        <v>32</v>
      </c>
      <c r="D4254" s="3">
        <v>43110</v>
      </c>
      <c r="E4254" t="s">
        <v>1022</v>
      </c>
      <c r="F4254" t="s">
        <v>602</v>
      </c>
      <c r="G4254" t="s">
        <v>1023</v>
      </c>
      <c r="H4254" t="s">
        <v>1368</v>
      </c>
      <c r="I4254" t="s">
        <v>17</v>
      </c>
      <c r="J4254" s="3">
        <v>45467</v>
      </c>
      <c r="K4254" s="3">
        <v>45351</v>
      </c>
      <c r="M4254" s="8" t="str">
        <f>IFERROR(IF(I4254="Booked",VLOOKUP(K4254,'FIN CAL LOOKUP'!$A:$J,7,1),IF(I4254="Complete",VLOOKUP(J4254,'FIN CAL LOOKUP'!$A:$J,7,1),VLOOKUP(D4254,'FIN CAL LOOKUP'!$A:$J,7,1))),"Not Applicable")</f>
        <v>JUN, FY24</v>
      </c>
      <c r="N4254" s="8" t="str">
        <f>IFERROR(IF(I4254="Booked",VLOOKUP(K4254,'FIN CAL LOOKUP'!$A:$J,10,1),IF(I4254="Complete",VLOOKUP(J4254,'FIN CAL LOOKUP'!$A:$J,10,1),VLOOKUP(D4254,'FIN CAL LOOKUP'!$A:$J,10,1))),"Not Applicable")</f>
        <v>Q4, FY24</v>
      </c>
    </row>
    <row r="4255" spans="1:14" x14ac:dyDescent="0.25">
      <c r="A4255" t="s">
        <v>30</v>
      </c>
      <c r="B4255" t="s">
        <v>260</v>
      </c>
      <c r="C4255" t="s">
        <v>32</v>
      </c>
      <c r="D4255" s="3">
        <v>43110</v>
      </c>
      <c r="E4255" t="s">
        <v>1022</v>
      </c>
      <c r="F4255" t="s">
        <v>602</v>
      </c>
      <c r="G4255" t="s">
        <v>1023</v>
      </c>
      <c r="H4255" t="s">
        <v>1368</v>
      </c>
      <c r="I4255" t="s">
        <v>17</v>
      </c>
      <c r="J4255" s="3">
        <v>45798</v>
      </c>
      <c r="K4255" s="3">
        <v>45788</v>
      </c>
      <c r="M4255" s="8" t="str">
        <f>IFERROR(IF(I4255="Booked",VLOOKUP(K4255,'FIN CAL LOOKUP'!$A:$J,7,1),IF(I4255="Complete",VLOOKUP(J4255,'FIN CAL LOOKUP'!$A:$J,7,1),VLOOKUP(D4255,'FIN CAL LOOKUP'!$A:$J,7,1))),"Not Applicable")</f>
        <v>MAY, FY25</v>
      </c>
      <c r="N4255" s="8" t="str">
        <f>IFERROR(IF(I4255="Booked",VLOOKUP(K4255,'FIN CAL LOOKUP'!$A:$J,10,1),IF(I4255="Complete",VLOOKUP(J4255,'FIN CAL LOOKUP'!$A:$J,10,1),VLOOKUP(D4255,'FIN CAL LOOKUP'!$A:$J,10,1))),"Not Applicable")</f>
        <v>Q4, FY25</v>
      </c>
    </row>
    <row r="4256" spans="1:14" x14ac:dyDescent="0.25">
      <c r="A4256" t="s">
        <v>30</v>
      </c>
      <c r="B4256" t="s">
        <v>260</v>
      </c>
      <c r="C4256" t="s">
        <v>32</v>
      </c>
      <c r="D4256" s="3">
        <v>43110</v>
      </c>
      <c r="E4256" t="s">
        <v>1022</v>
      </c>
      <c r="F4256" t="s">
        <v>602</v>
      </c>
      <c r="G4256" t="s">
        <v>1023</v>
      </c>
      <c r="H4256" t="s">
        <v>1369</v>
      </c>
      <c r="I4256" t="s">
        <v>17</v>
      </c>
      <c r="J4256" s="3">
        <v>43658</v>
      </c>
      <c r="K4256" s="3">
        <v>43658</v>
      </c>
      <c r="M4256" s="8" t="str">
        <f>IFERROR(IF(I4256="Booked",VLOOKUP(K4256,'FIN CAL LOOKUP'!$A:$J,7,1),IF(I4256="Complete",VLOOKUP(J4256,'FIN CAL LOOKUP'!$A:$J,7,1),VLOOKUP(D4256,'FIN CAL LOOKUP'!$A:$J,7,1))),"Not Applicable")</f>
        <v>JUL, FY20</v>
      </c>
      <c r="N4256" s="8" t="str">
        <f>IFERROR(IF(I4256="Booked",VLOOKUP(K4256,'FIN CAL LOOKUP'!$A:$J,10,1),IF(I4256="Complete",VLOOKUP(J4256,'FIN CAL LOOKUP'!$A:$J,10,1),VLOOKUP(D4256,'FIN CAL LOOKUP'!$A:$J,10,1))),"Not Applicable")</f>
        <v>Q1, FY20</v>
      </c>
    </row>
    <row r="4257" spans="1:14" x14ac:dyDescent="0.25">
      <c r="A4257" t="s">
        <v>30</v>
      </c>
      <c r="B4257" t="s">
        <v>260</v>
      </c>
      <c r="C4257" t="s">
        <v>32</v>
      </c>
      <c r="D4257" s="3">
        <v>43110</v>
      </c>
      <c r="E4257" t="s">
        <v>1022</v>
      </c>
      <c r="F4257" t="s">
        <v>602</v>
      </c>
      <c r="G4257" t="s">
        <v>1023</v>
      </c>
      <c r="H4257" t="s">
        <v>1369</v>
      </c>
      <c r="I4257" t="s">
        <v>17</v>
      </c>
      <c r="J4257" s="3">
        <v>45467</v>
      </c>
      <c r="K4257" s="3">
        <v>45351</v>
      </c>
      <c r="M4257" s="8" t="str">
        <f>IFERROR(IF(I4257="Booked",VLOOKUP(K4257,'FIN CAL LOOKUP'!$A:$J,7,1),IF(I4257="Complete",VLOOKUP(J4257,'FIN CAL LOOKUP'!$A:$J,7,1),VLOOKUP(D4257,'FIN CAL LOOKUP'!$A:$J,7,1))),"Not Applicable")</f>
        <v>JUN, FY24</v>
      </c>
      <c r="N4257" s="8" t="str">
        <f>IFERROR(IF(I4257="Booked",VLOOKUP(K4257,'FIN CAL LOOKUP'!$A:$J,10,1),IF(I4257="Complete",VLOOKUP(J4257,'FIN CAL LOOKUP'!$A:$J,10,1),VLOOKUP(D4257,'FIN CAL LOOKUP'!$A:$J,10,1))),"Not Applicable")</f>
        <v>Q4, FY24</v>
      </c>
    </row>
    <row r="4258" spans="1:14" x14ac:dyDescent="0.25">
      <c r="A4258" t="s">
        <v>30</v>
      </c>
      <c r="B4258" t="s">
        <v>260</v>
      </c>
      <c r="C4258" t="s">
        <v>32</v>
      </c>
      <c r="D4258" s="3">
        <v>43110</v>
      </c>
      <c r="E4258" t="s">
        <v>1022</v>
      </c>
      <c r="F4258" t="s">
        <v>602</v>
      </c>
      <c r="G4258" t="s">
        <v>1023</v>
      </c>
      <c r="H4258" t="s">
        <v>1369</v>
      </c>
      <c r="I4258" t="s">
        <v>17</v>
      </c>
      <c r="J4258" s="3">
        <v>45798</v>
      </c>
      <c r="K4258" s="3">
        <v>45788</v>
      </c>
      <c r="M4258" s="8" t="str">
        <f>IFERROR(IF(I4258="Booked",VLOOKUP(K4258,'FIN CAL LOOKUP'!$A:$J,7,1),IF(I4258="Complete",VLOOKUP(J4258,'FIN CAL LOOKUP'!$A:$J,7,1),VLOOKUP(D4258,'FIN CAL LOOKUP'!$A:$J,7,1))),"Not Applicable")</f>
        <v>MAY, FY25</v>
      </c>
      <c r="N4258" s="8" t="str">
        <f>IFERROR(IF(I4258="Booked",VLOOKUP(K4258,'FIN CAL LOOKUP'!$A:$J,10,1),IF(I4258="Complete",VLOOKUP(J4258,'FIN CAL LOOKUP'!$A:$J,10,1),VLOOKUP(D4258,'FIN CAL LOOKUP'!$A:$J,10,1))),"Not Applicable")</f>
        <v>Q4, FY25</v>
      </c>
    </row>
    <row r="4259" spans="1:14" x14ac:dyDescent="0.25">
      <c r="A4259" t="s">
        <v>30</v>
      </c>
      <c r="B4259" t="s">
        <v>260</v>
      </c>
      <c r="C4259" t="s">
        <v>32</v>
      </c>
      <c r="D4259" s="3">
        <v>43110</v>
      </c>
      <c r="E4259" t="s">
        <v>1022</v>
      </c>
      <c r="F4259" t="s">
        <v>602</v>
      </c>
      <c r="G4259" t="s">
        <v>1023</v>
      </c>
      <c r="H4259" t="s">
        <v>1369</v>
      </c>
      <c r="I4259" t="s">
        <v>17</v>
      </c>
      <c r="J4259" s="3">
        <v>45798</v>
      </c>
      <c r="K4259" s="3">
        <v>45798</v>
      </c>
      <c r="M4259" s="8" t="str">
        <f>IFERROR(IF(I4259="Booked",VLOOKUP(K4259,'FIN CAL LOOKUP'!$A:$J,7,1),IF(I4259="Complete",VLOOKUP(J4259,'FIN CAL LOOKUP'!$A:$J,7,1),VLOOKUP(D4259,'FIN CAL LOOKUP'!$A:$J,7,1))),"Not Applicable")</f>
        <v>MAY, FY25</v>
      </c>
      <c r="N4259" s="8" t="str">
        <f>IFERROR(IF(I4259="Booked",VLOOKUP(K4259,'FIN CAL LOOKUP'!$A:$J,10,1),IF(I4259="Complete",VLOOKUP(J4259,'FIN CAL LOOKUP'!$A:$J,10,1),VLOOKUP(D4259,'FIN CAL LOOKUP'!$A:$J,10,1))),"Not Applicable")</f>
        <v>Q4, FY25</v>
      </c>
    </row>
    <row r="4260" spans="1:14" x14ac:dyDescent="0.25">
      <c r="A4260" t="s">
        <v>30</v>
      </c>
      <c r="B4260" t="s">
        <v>260</v>
      </c>
      <c r="C4260" t="s">
        <v>32</v>
      </c>
      <c r="D4260" s="3">
        <v>43110</v>
      </c>
      <c r="E4260" t="s">
        <v>1022</v>
      </c>
      <c r="F4260" t="s">
        <v>602</v>
      </c>
      <c r="G4260" t="s">
        <v>1023</v>
      </c>
      <c r="H4260" t="s">
        <v>1370</v>
      </c>
      <c r="I4260" t="s">
        <v>17</v>
      </c>
      <c r="J4260" s="3">
        <v>45467</v>
      </c>
      <c r="K4260" s="3">
        <v>45351</v>
      </c>
      <c r="M4260" s="8" t="str">
        <f>IFERROR(IF(I4260="Booked",VLOOKUP(K4260,'FIN CAL LOOKUP'!$A:$J,7,1),IF(I4260="Complete",VLOOKUP(J4260,'FIN CAL LOOKUP'!$A:$J,7,1),VLOOKUP(D4260,'FIN CAL LOOKUP'!$A:$J,7,1))),"Not Applicable")</f>
        <v>JUN, FY24</v>
      </c>
      <c r="N4260" s="8" t="str">
        <f>IFERROR(IF(I4260="Booked",VLOOKUP(K4260,'FIN CAL LOOKUP'!$A:$J,10,1),IF(I4260="Complete",VLOOKUP(J4260,'FIN CAL LOOKUP'!$A:$J,10,1),VLOOKUP(D4260,'FIN CAL LOOKUP'!$A:$J,10,1))),"Not Applicable")</f>
        <v>Q4, FY24</v>
      </c>
    </row>
    <row r="4261" spans="1:14" x14ac:dyDescent="0.25">
      <c r="A4261" t="s">
        <v>30</v>
      </c>
      <c r="B4261" t="s">
        <v>260</v>
      </c>
      <c r="C4261" t="s">
        <v>32</v>
      </c>
      <c r="D4261" s="3">
        <v>43110</v>
      </c>
      <c r="E4261" t="s">
        <v>1022</v>
      </c>
      <c r="F4261" t="s">
        <v>602</v>
      </c>
      <c r="G4261" t="s">
        <v>1023</v>
      </c>
      <c r="H4261" t="s">
        <v>1370</v>
      </c>
      <c r="I4261" t="s">
        <v>17</v>
      </c>
      <c r="J4261" s="3">
        <v>45798</v>
      </c>
      <c r="K4261" s="3">
        <v>45788</v>
      </c>
      <c r="M4261" s="8" t="str">
        <f>IFERROR(IF(I4261="Booked",VLOOKUP(K4261,'FIN CAL LOOKUP'!$A:$J,7,1),IF(I4261="Complete",VLOOKUP(J4261,'FIN CAL LOOKUP'!$A:$J,7,1),VLOOKUP(D4261,'FIN CAL LOOKUP'!$A:$J,7,1))),"Not Applicable")</f>
        <v>MAY, FY25</v>
      </c>
      <c r="N4261" s="8" t="str">
        <f>IFERROR(IF(I4261="Booked",VLOOKUP(K4261,'FIN CAL LOOKUP'!$A:$J,10,1),IF(I4261="Complete",VLOOKUP(J4261,'FIN CAL LOOKUP'!$A:$J,10,1),VLOOKUP(D4261,'FIN CAL LOOKUP'!$A:$J,10,1))),"Not Applicable")</f>
        <v>Q4, FY25</v>
      </c>
    </row>
    <row r="4262" spans="1:14" x14ac:dyDescent="0.25">
      <c r="A4262" t="s">
        <v>30</v>
      </c>
      <c r="B4262" t="s">
        <v>260</v>
      </c>
      <c r="C4262" t="s">
        <v>32</v>
      </c>
      <c r="D4262" s="3">
        <v>43110</v>
      </c>
      <c r="E4262" t="s">
        <v>1022</v>
      </c>
      <c r="F4262" t="s">
        <v>602</v>
      </c>
      <c r="G4262" t="s">
        <v>1023</v>
      </c>
      <c r="H4262" t="s">
        <v>8</v>
      </c>
      <c r="I4262" t="s">
        <v>17</v>
      </c>
      <c r="J4262" s="3">
        <v>44651</v>
      </c>
      <c r="K4262" s="3">
        <v>44635</v>
      </c>
      <c r="M4262" s="8" t="str">
        <f>IFERROR(IF(I4262="Booked",VLOOKUP(K4262,'FIN CAL LOOKUP'!$A:$J,7,1),IF(I4262="Complete",VLOOKUP(J4262,'FIN CAL LOOKUP'!$A:$J,7,1),VLOOKUP(D4262,'FIN CAL LOOKUP'!$A:$J,7,1))),"Not Applicable")</f>
        <v>APR, FY22</v>
      </c>
      <c r="N4262" s="8" t="str">
        <f>IFERROR(IF(I4262="Booked",VLOOKUP(K4262,'FIN CAL LOOKUP'!$A:$J,10,1),IF(I4262="Complete",VLOOKUP(J4262,'FIN CAL LOOKUP'!$A:$J,10,1),VLOOKUP(D4262,'FIN CAL LOOKUP'!$A:$J,10,1))),"Not Applicable")</f>
        <v>Q4, FY22</v>
      </c>
    </row>
    <row r="4263" spans="1:14" x14ac:dyDescent="0.25">
      <c r="A4263" t="s">
        <v>30</v>
      </c>
      <c r="B4263" t="s">
        <v>260</v>
      </c>
      <c r="C4263" t="s">
        <v>32</v>
      </c>
      <c r="D4263" s="3">
        <v>43110</v>
      </c>
      <c r="E4263" t="s">
        <v>1022</v>
      </c>
      <c r="F4263" t="s">
        <v>602</v>
      </c>
      <c r="G4263" t="s">
        <v>1023</v>
      </c>
      <c r="H4263" t="s">
        <v>9</v>
      </c>
      <c r="I4263" t="s">
        <v>17</v>
      </c>
      <c r="J4263" s="3">
        <v>44756</v>
      </c>
      <c r="K4263" s="3">
        <v>44735</v>
      </c>
      <c r="M4263" s="8" t="str">
        <f>IFERROR(IF(I4263="Booked",VLOOKUP(K4263,'FIN CAL LOOKUP'!$A:$J,7,1),IF(I4263="Complete",VLOOKUP(J4263,'FIN CAL LOOKUP'!$A:$J,7,1),VLOOKUP(D4263,'FIN CAL LOOKUP'!$A:$J,7,1))),"Not Applicable")</f>
        <v>JUL, FY23</v>
      </c>
      <c r="N4263" s="8" t="str">
        <f>IFERROR(IF(I4263="Booked",VLOOKUP(K4263,'FIN CAL LOOKUP'!$A:$J,10,1),IF(I4263="Complete",VLOOKUP(J4263,'FIN CAL LOOKUP'!$A:$J,10,1),VLOOKUP(D4263,'FIN CAL LOOKUP'!$A:$J,10,1))),"Not Applicable")</f>
        <v>Q1, FY23</v>
      </c>
    </row>
    <row r="4264" spans="1:14" x14ac:dyDescent="0.25">
      <c r="A4264" t="s">
        <v>30</v>
      </c>
      <c r="B4264" t="s">
        <v>260</v>
      </c>
      <c r="C4264" t="s">
        <v>32</v>
      </c>
      <c r="D4264" s="3">
        <v>43110</v>
      </c>
      <c r="E4264" t="s">
        <v>1022</v>
      </c>
      <c r="F4264" t="s">
        <v>602</v>
      </c>
      <c r="G4264" t="s">
        <v>1023</v>
      </c>
      <c r="H4264" t="s">
        <v>9</v>
      </c>
      <c r="I4264" t="s">
        <v>17</v>
      </c>
      <c r="J4264" s="3">
        <v>44942</v>
      </c>
      <c r="K4264" s="3">
        <v>44887</v>
      </c>
      <c r="M4264" s="8" t="str">
        <f>IFERROR(IF(I4264="Booked",VLOOKUP(K4264,'FIN CAL LOOKUP'!$A:$J,7,1),IF(I4264="Complete",VLOOKUP(J4264,'FIN CAL LOOKUP'!$A:$J,7,1),VLOOKUP(D4264,'FIN CAL LOOKUP'!$A:$J,7,1))),"Not Applicable")</f>
        <v>JAN, FY23</v>
      </c>
      <c r="N4264" s="8" t="str">
        <f>IFERROR(IF(I4264="Booked",VLOOKUP(K4264,'FIN CAL LOOKUP'!$A:$J,10,1),IF(I4264="Complete",VLOOKUP(J4264,'FIN CAL LOOKUP'!$A:$J,10,1),VLOOKUP(D4264,'FIN CAL LOOKUP'!$A:$J,10,1))),"Not Applicable")</f>
        <v>Q3, FY23</v>
      </c>
    </row>
    <row r="4265" spans="1:14" x14ac:dyDescent="0.25">
      <c r="A4265" t="s">
        <v>30</v>
      </c>
      <c r="B4265" t="s">
        <v>260</v>
      </c>
      <c r="C4265" t="s">
        <v>32</v>
      </c>
      <c r="D4265" s="3">
        <v>43110</v>
      </c>
      <c r="E4265" t="s">
        <v>1022</v>
      </c>
      <c r="F4265" t="s">
        <v>602</v>
      </c>
      <c r="G4265" t="s">
        <v>1023</v>
      </c>
      <c r="H4265" t="s">
        <v>10</v>
      </c>
      <c r="I4265" t="s">
        <v>17</v>
      </c>
      <c r="J4265" s="3">
        <v>44455</v>
      </c>
      <c r="K4265" s="3">
        <v>44417</v>
      </c>
      <c r="M4265" s="8" t="str">
        <f>IFERROR(IF(I4265="Booked",VLOOKUP(K4265,'FIN CAL LOOKUP'!$A:$J,7,1),IF(I4265="Complete",VLOOKUP(J4265,'FIN CAL LOOKUP'!$A:$J,7,1),VLOOKUP(D4265,'FIN CAL LOOKUP'!$A:$J,7,1))),"Not Applicable")</f>
        <v>SEP, FY22</v>
      </c>
      <c r="N4265" s="8" t="str">
        <f>IFERROR(IF(I4265="Booked",VLOOKUP(K4265,'FIN CAL LOOKUP'!$A:$J,10,1),IF(I4265="Complete",VLOOKUP(J4265,'FIN CAL LOOKUP'!$A:$J,10,1),VLOOKUP(D4265,'FIN CAL LOOKUP'!$A:$J,10,1))),"Not Applicable")</f>
        <v>Q1, FY22</v>
      </c>
    </row>
    <row r="4266" spans="1:14" x14ac:dyDescent="0.25">
      <c r="A4266" t="s">
        <v>30</v>
      </c>
      <c r="B4266" t="s">
        <v>260</v>
      </c>
      <c r="C4266" t="s">
        <v>32</v>
      </c>
      <c r="D4266" s="3">
        <v>43110</v>
      </c>
      <c r="E4266" t="s">
        <v>1022</v>
      </c>
      <c r="F4266" t="s">
        <v>602</v>
      </c>
      <c r="G4266" t="s">
        <v>1023</v>
      </c>
      <c r="H4266" t="s">
        <v>11</v>
      </c>
      <c r="I4266" t="s">
        <v>17</v>
      </c>
      <c r="J4266" s="3">
        <v>43230</v>
      </c>
      <c r="K4266" s="3">
        <v>43291</v>
      </c>
      <c r="M4266" s="8" t="str">
        <f>IFERROR(IF(I4266="Booked",VLOOKUP(K4266,'FIN CAL LOOKUP'!$A:$J,7,1),IF(I4266="Complete",VLOOKUP(J4266,'FIN CAL LOOKUP'!$A:$J,7,1),VLOOKUP(D4266,'FIN CAL LOOKUP'!$A:$J,7,1))),"Not Applicable")</f>
        <v>Not Applicable</v>
      </c>
      <c r="N4266" s="8" t="str">
        <f>IFERROR(IF(I4266="Booked",VLOOKUP(K4266,'FIN CAL LOOKUP'!$A:$J,10,1),IF(I4266="Complete",VLOOKUP(J4266,'FIN CAL LOOKUP'!$A:$J,10,1),VLOOKUP(D4266,'FIN CAL LOOKUP'!$A:$J,10,1))),"Not Applicable")</f>
        <v>Not Applicable</v>
      </c>
    </row>
    <row r="4267" spans="1:14" x14ac:dyDescent="0.25">
      <c r="A4267" t="s">
        <v>46</v>
      </c>
      <c r="C4267" t="s">
        <v>47</v>
      </c>
      <c r="D4267" s="3">
        <v>43031</v>
      </c>
      <c r="E4267" t="s">
        <v>387</v>
      </c>
      <c r="F4267" t="s">
        <v>1024</v>
      </c>
      <c r="G4267" t="s">
        <v>790</v>
      </c>
      <c r="H4267" t="s">
        <v>192</v>
      </c>
      <c r="I4267" t="s">
        <v>17</v>
      </c>
      <c r="J4267" s="3">
        <v>44844</v>
      </c>
      <c r="K4267" s="3">
        <v>44837</v>
      </c>
      <c r="M4267" s="8" t="str">
        <f>IFERROR(IF(I4267="Booked",VLOOKUP(K4267,'FIN CAL LOOKUP'!$A:$J,7,1),IF(I4267="Complete",VLOOKUP(J4267,'FIN CAL LOOKUP'!$A:$J,7,1),VLOOKUP(D4267,'FIN CAL LOOKUP'!$A:$J,7,1))),"Not Applicable")</f>
        <v>OCT, FY23</v>
      </c>
      <c r="N4267" s="8" t="str">
        <f>IFERROR(IF(I4267="Booked",VLOOKUP(K4267,'FIN CAL LOOKUP'!$A:$J,10,1),IF(I4267="Complete",VLOOKUP(J4267,'FIN CAL LOOKUP'!$A:$J,10,1),VLOOKUP(D4267,'FIN CAL LOOKUP'!$A:$J,10,1))),"Not Applicable")</f>
        <v>Q2, FY23</v>
      </c>
    </row>
    <row r="4268" spans="1:14" x14ac:dyDescent="0.25">
      <c r="A4268" t="s">
        <v>46</v>
      </c>
      <c r="C4268" t="s">
        <v>47</v>
      </c>
      <c r="D4268" s="3">
        <v>43031</v>
      </c>
      <c r="E4268" t="s">
        <v>387</v>
      </c>
      <c r="F4268" t="s">
        <v>1024</v>
      </c>
      <c r="G4268" t="s">
        <v>790</v>
      </c>
      <c r="H4268" t="s">
        <v>4</v>
      </c>
      <c r="I4268" t="s">
        <v>17</v>
      </c>
      <c r="J4268" s="3">
        <v>44844</v>
      </c>
      <c r="K4268" s="3">
        <v>44824</v>
      </c>
      <c r="M4268" s="8" t="str">
        <f>IFERROR(IF(I4268="Booked",VLOOKUP(K4268,'FIN CAL LOOKUP'!$A:$J,7,1),IF(I4268="Complete",VLOOKUP(J4268,'FIN CAL LOOKUP'!$A:$J,7,1),VLOOKUP(D4268,'FIN CAL LOOKUP'!$A:$J,7,1))),"Not Applicable")</f>
        <v>OCT, FY23</v>
      </c>
      <c r="N4268" s="8" t="str">
        <f>IFERROR(IF(I4268="Booked",VLOOKUP(K4268,'FIN CAL LOOKUP'!$A:$J,10,1),IF(I4268="Complete",VLOOKUP(J4268,'FIN CAL LOOKUP'!$A:$J,10,1),VLOOKUP(D4268,'FIN CAL LOOKUP'!$A:$J,10,1))),"Not Applicable")</f>
        <v>Q2, FY23</v>
      </c>
    </row>
    <row r="4269" spans="1:14" x14ac:dyDescent="0.25">
      <c r="A4269" t="s">
        <v>46</v>
      </c>
      <c r="C4269" t="s">
        <v>47</v>
      </c>
      <c r="D4269" s="3">
        <v>43031</v>
      </c>
      <c r="E4269" t="s">
        <v>387</v>
      </c>
      <c r="F4269" t="s">
        <v>1024</v>
      </c>
      <c r="G4269" t="s">
        <v>790</v>
      </c>
      <c r="H4269" t="s">
        <v>7</v>
      </c>
      <c r="I4269" t="s">
        <v>17</v>
      </c>
      <c r="J4269" s="3">
        <v>44844</v>
      </c>
      <c r="K4269" s="3">
        <v>44824</v>
      </c>
      <c r="M4269" s="8" t="str">
        <f>IFERROR(IF(I4269="Booked",VLOOKUP(K4269,'FIN CAL LOOKUP'!$A:$J,7,1),IF(I4269="Complete",VLOOKUP(J4269,'FIN CAL LOOKUP'!$A:$J,7,1),VLOOKUP(D4269,'FIN CAL LOOKUP'!$A:$J,7,1))),"Not Applicable")</f>
        <v>OCT, FY23</v>
      </c>
      <c r="N4269" s="8" t="str">
        <f>IFERROR(IF(I4269="Booked",VLOOKUP(K4269,'FIN CAL LOOKUP'!$A:$J,10,1),IF(I4269="Complete",VLOOKUP(J4269,'FIN CAL LOOKUP'!$A:$J,10,1),VLOOKUP(D4269,'FIN CAL LOOKUP'!$A:$J,10,1))),"Not Applicable")</f>
        <v>Q2, FY23</v>
      </c>
    </row>
    <row r="4270" spans="1:14" x14ac:dyDescent="0.25">
      <c r="A4270" t="s">
        <v>46</v>
      </c>
      <c r="C4270" t="s">
        <v>47</v>
      </c>
      <c r="D4270" s="3">
        <v>43031</v>
      </c>
      <c r="E4270" t="s">
        <v>387</v>
      </c>
      <c r="F4270" t="s">
        <v>1024</v>
      </c>
      <c r="G4270" t="s">
        <v>790</v>
      </c>
      <c r="H4270" t="s">
        <v>7</v>
      </c>
      <c r="I4270" t="s">
        <v>17</v>
      </c>
      <c r="J4270" s="3">
        <v>44943</v>
      </c>
      <c r="K4270" s="3">
        <v>44943</v>
      </c>
      <c r="M4270" s="8" t="str">
        <f>IFERROR(IF(I4270="Booked",VLOOKUP(K4270,'FIN CAL LOOKUP'!$A:$J,7,1),IF(I4270="Complete",VLOOKUP(J4270,'FIN CAL LOOKUP'!$A:$J,7,1),VLOOKUP(D4270,'FIN CAL LOOKUP'!$A:$J,7,1))),"Not Applicable")</f>
        <v>JAN, FY23</v>
      </c>
      <c r="N4270" s="8" t="str">
        <f>IFERROR(IF(I4270="Booked",VLOOKUP(K4270,'FIN CAL LOOKUP'!$A:$J,10,1),IF(I4270="Complete",VLOOKUP(J4270,'FIN CAL LOOKUP'!$A:$J,10,1),VLOOKUP(D4270,'FIN CAL LOOKUP'!$A:$J,10,1))),"Not Applicable")</f>
        <v>Q3, FY23</v>
      </c>
    </row>
    <row r="4271" spans="1:14" x14ac:dyDescent="0.25">
      <c r="A4271" t="s">
        <v>46</v>
      </c>
      <c r="C4271" t="s">
        <v>47</v>
      </c>
      <c r="D4271" s="3">
        <v>43031</v>
      </c>
      <c r="E4271" t="s">
        <v>387</v>
      </c>
      <c r="F4271" t="s">
        <v>1024</v>
      </c>
      <c r="G4271" t="s">
        <v>790</v>
      </c>
      <c r="H4271" t="s">
        <v>7</v>
      </c>
      <c r="I4271" t="s">
        <v>17</v>
      </c>
      <c r="J4271" s="3">
        <v>45447</v>
      </c>
      <c r="K4271" s="3">
        <v>45433</v>
      </c>
      <c r="M4271" s="8" t="str">
        <f>IFERROR(IF(I4271="Booked",VLOOKUP(K4271,'FIN CAL LOOKUP'!$A:$J,7,1),IF(I4271="Complete",VLOOKUP(J4271,'FIN CAL LOOKUP'!$A:$J,7,1),VLOOKUP(D4271,'FIN CAL LOOKUP'!$A:$J,7,1))),"Not Applicable")</f>
        <v>JUN, FY24</v>
      </c>
      <c r="N4271" s="8" t="str">
        <f>IFERROR(IF(I4271="Booked",VLOOKUP(K4271,'FIN CAL LOOKUP'!$A:$J,10,1),IF(I4271="Complete",VLOOKUP(J4271,'FIN CAL LOOKUP'!$A:$J,10,1),VLOOKUP(D4271,'FIN CAL LOOKUP'!$A:$J,10,1))),"Not Applicable")</f>
        <v>Q4, FY24</v>
      </c>
    </row>
    <row r="4272" spans="1:14" x14ac:dyDescent="0.25">
      <c r="A4272" t="s">
        <v>46</v>
      </c>
      <c r="C4272" t="s">
        <v>47</v>
      </c>
      <c r="D4272" s="3">
        <v>43031</v>
      </c>
      <c r="E4272" t="s">
        <v>387</v>
      </c>
      <c r="F4272" t="s">
        <v>1024</v>
      </c>
      <c r="G4272" t="s">
        <v>790</v>
      </c>
      <c r="H4272" t="s">
        <v>1366</v>
      </c>
      <c r="I4272" t="s">
        <v>5</v>
      </c>
      <c r="J4272" s="3"/>
      <c r="K4272" s="3">
        <v>45351</v>
      </c>
      <c r="M4272" s="8" t="str">
        <f>IFERROR(IF(I4272="Booked",VLOOKUP(K4272,'FIN CAL LOOKUP'!$A:$J,7,1),IF(I4272="Complete",VLOOKUP(J4272,'FIN CAL LOOKUP'!$A:$J,7,1),VLOOKUP(D4272,'FIN CAL LOOKUP'!$A:$J,7,1))),"Not Applicable")</f>
        <v>MAR, FY24</v>
      </c>
      <c r="N4272" s="8" t="str">
        <f>IFERROR(IF(I4272="Booked",VLOOKUP(K4272,'FIN CAL LOOKUP'!$A:$J,10,1),IF(I4272="Complete",VLOOKUP(J4272,'FIN CAL LOOKUP'!$A:$J,10,1),VLOOKUP(D4272,'FIN CAL LOOKUP'!$A:$J,10,1))),"Not Applicable")</f>
        <v>Q3, FY24</v>
      </c>
    </row>
    <row r="4273" spans="1:14" x14ac:dyDescent="0.25">
      <c r="A4273" t="s">
        <v>46</v>
      </c>
      <c r="C4273" t="s">
        <v>47</v>
      </c>
      <c r="D4273" s="3">
        <v>43031</v>
      </c>
      <c r="E4273" t="s">
        <v>387</v>
      </c>
      <c r="F4273" t="s">
        <v>1024</v>
      </c>
      <c r="G4273" t="s">
        <v>790</v>
      </c>
      <c r="H4273" t="s">
        <v>1367</v>
      </c>
      <c r="I4273" t="s">
        <v>5</v>
      </c>
      <c r="J4273" s="3"/>
      <c r="K4273" s="3">
        <v>45351</v>
      </c>
      <c r="M4273" s="8" t="str">
        <f>IFERROR(IF(I4273="Booked",VLOOKUP(K4273,'FIN CAL LOOKUP'!$A:$J,7,1),IF(I4273="Complete",VLOOKUP(J4273,'FIN CAL LOOKUP'!$A:$J,7,1),VLOOKUP(D4273,'FIN CAL LOOKUP'!$A:$J,7,1))),"Not Applicable")</f>
        <v>MAR, FY24</v>
      </c>
      <c r="N4273" s="8" t="str">
        <f>IFERROR(IF(I4273="Booked",VLOOKUP(K4273,'FIN CAL LOOKUP'!$A:$J,10,1),IF(I4273="Complete",VLOOKUP(J4273,'FIN CAL LOOKUP'!$A:$J,10,1),VLOOKUP(D4273,'FIN CAL LOOKUP'!$A:$J,10,1))),"Not Applicable")</f>
        <v>Q3, FY24</v>
      </c>
    </row>
    <row r="4274" spans="1:14" x14ac:dyDescent="0.25">
      <c r="A4274" t="s">
        <v>46</v>
      </c>
      <c r="C4274" t="s">
        <v>47</v>
      </c>
      <c r="D4274" s="3">
        <v>43031</v>
      </c>
      <c r="E4274" t="s">
        <v>387</v>
      </c>
      <c r="F4274" t="s">
        <v>1024</v>
      </c>
      <c r="G4274" t="s">
        <v>790</v>
      </c>
      <c r="H4274" t="s">
        <v>1368</v>
      </c>
      <c r="I4274" t="s">
        <v>5</v>
      </c>
      <c r="J4274" s="3"/>
      <c r="K4274" s="3">
        <v>45351</v>
      </c>
      <c r="M4274" s="8" t="str">
        <f>IFERROR(IF(I4274="Booked",VLOOKUP(K4274,'FIN CAL LOOKUP'!$A:$J,7,1),IF(I4274="Complete",VLOOKUP(J4274,'FIN CAL LOOKUP'!$A:$J,7,1),VLOOKUP(D4274,'FIN CAL LOOKUP'!$A:$J,7,1))),"Not Applicable")</f>
        <v>MAR, FY24</v>
      </c>
      <c r="N4274" s="8" t="str">
        <f>IFERROR(IF(I4274="Booked",VLOOKUP(K4274,'FIN CAL LOOKUP'!$A:$J,10,1),IF(I4274="Complete",VLOOKUP(J4274,'FIN CAL LOOKUP'!$A:$J,10,1),VLOOKUP(D4274,'FIN CAL LOOKUP'!$A:$J,10,1))),"Not Applicable")</f>
        <v>Q3, FY24</v>
      </c>
    </row>
    <row r="4275" spans="1:14" x14ac:dyDescent="0.25">
      <c r="A4275" t="s">
        <v>46</v>
      </c>
      <c r="C4275" t="s">
        <v>47</v>
      </c>
      <c r="D4275" s="3">
        <v>43031</v>
      </c>
      <c r="E4275" t="s">
        <v>387</v>
      </c>
      <c r="F4275" t="s">
        <v>1024</v>
      </c>
      <c r="G4275" t="s">
        <v>790</v>
      </c>
      <c r="H4275" t="s">
        <v>1369</v>
      </c>
      <c r="I4275" t="s">
        <v>18</v>
      </c>
      <c r="J4275" s="3"/>
      <c r="K4275" s="3">
        <v>45321</v>
      </c>
      <c r="M4275" s="8" t="str">
        <f>IFERROR(IF(I4275="Booked",VLOOKUP(K4275,'FIN CAL LOOKUP'!$A:$J,7,1),IF(I4275="Complete",VLOOKUP(J4275,'FIN CAL LOOKUP'!$A:$J,7,1),VLOOKUP(D4275,'FIN CAL LOOKUP'!$A:$J,7,1))),"Not Applicable")</f>
        <v>Not Applicable</v>
      </c>
      <c r="N4275" s="8" t="str">
        <f>IFERROR(IF(I4275="Booked",VLOOKUP(K4275,'FIN CAL LOOKUP'!$A:$J,10,1),IF(I4275="Complete",VLOOKUP(J4275,'FIN CAL LOOKUP'!$A:$J,10,1),VLOOKUP(D4275,'FIN CAL LOOKUP'!$A:$J,10,1))),"Not Applicable")</f>
        <v>Not Applicable</v>
      </c>
    </row>
    <row r="4276" spans="1:14" x14ac:dyDescent="0.25">
      <c r="A4276" t="s">
        <v>46</v>
      </c>
      <c r="C4276" t="s">
        <v>47</v>
      </c>
      <c r="D4276" s="3">
        <v>43031</v>
      </c>
      <c r="E4276" t="s">
        <v>387</v>
      </c>
      <c r="F4276" t="s">
        <v>1024</v>
      </c>
      <c r="G4276" t="s">
        <v>790</v>
      </c>
      <c r="H4276" t="s">
        <v>1370</v>
      </c>
      <c r="I4276" t="s">
        <v>5</v>
      </c>
      <c r="J4276" s="3"/>
      <c r="K4276" s="3">
        <v>45351</v>
      </c>
      <c r="M4276" s="8" t="str">
        <f>IFERROR(IF(I4276="Booked",VLOOKUP(K4276,'FIN CAL LOOKUP'!$A:$J,7,1),IF(I4276="Complete",VLOOKUP(J4276,'FIN CAL LOOKUP'!$A:$J,7,1),VLOOKUP(D4276,'FIN CAL LOOKUP'!$A:$J,7,1))),"Not Applicable")</f>
        <v>MAR, FY24</v>
      </c>
      <c r="N4276" s="8" t="str">
        <f>IFERROR(IF(I4276="Booked",VLOOKUP(K4276,'FIN CAL LOOKUP'!$A:$J,10,1),IF(I4276="Complete",VLOOKUP(J4276,'FIN CAL LOOKUP'!$A:$J,10,1),VLOOKUP(D4276,'FIN CAL LOOKUP'!$A:$J,10,1))),"Not Applicable")</f>
        <v>Q3, FY24</v>
      </c>
    </row>
    <row r="4277" spans="1:14" x14ac:dyDescent="0.25">
      <c r="A4277" t="s">
        <v>46</v>
      </c>
      <c r="C4277" t="s">
        <v>47</v>
      </c>
      <c r="D4277" s="3">
        <v>43031</v>
      </c>
      <c r="E4277" t="s">
        <v>387</v>
      </c>
      <c r="F4277" t="s">
        <v>1024</v>
      </c>
      <c r="G4277" t="s">
        <v>790</v>
      </c>
      <c r="H4277" t="s">
        <v>8</v>
      </c>
      <c r="I4277" t="s">
        <v>17</v>
      </c>
      <c r="J4277" s="3">
        <v>44635</v>
      </c>
      <c r="K4277" s="3">
        <v>44635</v>
      </c>
      <c r="M4277" s="8" t="str">
        <f>IFERROR(IF(I4277="Booked",VLOOKUP(K4277,'FIN CAL LOOKUP'!$A:$J,7,1),IF(I4277="Complete",VLOOKUP(J4277,'FIN CAL LOOKUP'!$A:$J,7,1),VLOOKUP(D4277,'FIN CAL LOOKUP'!$A:$J,7,1))),"Not Applicable")</f>
        <v>MAR, FY22</v>
      </c>
      <c r="N4277" s="8" t="str">
        <f>IFERROR(IF(I4277="Booked",VLOOKUP(K4277,'FIN CAL LOOKUP'!$A:$J,10,1),IF(I4277="Complete",VLOOKUP(J4277,'FIN CAL LOOKUP'!$A:$J,10,1),VLOOKUP(D4277,'FIN CAL LOOKUP'!$A:$J,10,1))),"Not Applicable")</f>
        <v>Q3, FY22</v>
      </c>
    </row>
    <row r="4278" spans="1:14" x14ac:dyDescent="0.25">
      <c r="A4278" t="s">
        <v>46</v>
      </c>
      <c r="C4278" t="s">
        <v>47</v>
      </c>
      <c r="D4278" s="3">
        <v>43031</v>
      </c>
      <c r="E4278" t="s">
        <v>387</v>
      </c>
      <c r="F4278" t="s">
        <v>1024</v>
      </c>
      <c r="G4278" t="s">
        <v>790</v>
      </c>
      <c r="H4278" t="s">
        <v>9</v>
      </c>
      <c r="I4278" t="s">
        <v>17</v>
      </c>
      <c r="J4278" s="3">
        <v>44882</v>
      </c>
      <c r="K4278" s="3">
        <v>44719</v>
      </c>
      <c r="M4278" s="8" t="str">
        <f>IFERROR(IF(I4278="Booked",VLOOKUP(K4278,'FIN CAL LOOKUP'!$A:$J,7,1),IF(I4278="Complete",VLOOKUP(J4278,'FIN CAL LOOKUP'!$A:$J,7,1),VLOOKUP(D4278,'FIN CAL LOOKUP'!$A:$J,7,1))),"Not Applicable")</f>
        <v>NOV, FY23</v>
      </c>
      <c r="N4278" s="8" t="str">
        <f>IFERROR(IF(I4278="Booked",VLOOKUP(K4278,'FIN CAL LOOKUP'!$A:$J,10,1),IF(I4278="Complete",VLOOKUP(J4278,'FIN CAL LOOKUP'!$A:$J,10,1),VLOOKUP(D4278,'FIN CAL LOOKUP'!$A:$J,10,1))),"Not Applicable")</f>
        <v>Q2, FY23</v>
      </c>
    </row>
    <row r="4279" spans="1:14" x14ac:dyDescent="0.25">
      <c r="A4279" t="s">
        <v>46</v>
      </c>
      <c r="C4279" t="s">
        <v>47</v>
      </c>
      <c r="D4279" s="3">
        <v>43031</v>
      </c>
      <c r="E4279" t="s">
        <v>387</v>
      </c>
      <c r="F4279" t="s">
        <v>1024</v>
      </c>
      <c r="G4279" t="s">
        <v>790</v>
      </c>
      <c r="H4279" t="s">
        <v>10</v>
      </c>
      <c r="I4279" t="s">
        <v>17</v>
      </c>
      <c r="J4279" s="3">
        <v>44305</v>
      </c>
      <c r="K4279" s="3">
        <v>44305</v>
      </c>
      <c r="M4279" s="8" t="str">
        <f>IFERROR(IF(I4279="Booked",VLOOKUP(K4279,'FIN CAL LOOKUP'!$A:$J,7,1),IF(I4279="Complete",VLOOKUP(J4279,'FIN CAL LOOKUP'!$A:$J,7,1),VLOOKUP(D4279,'FIN CAL LOOKUP'!$A:$J,7,1))),"Not Applicable")</f>
        <v>APR, FY21</v>
      </c>
      <c r="N4279" s="8" t="str">
        <f>IFERROR(IF(I4279="Booked",VLOOKUP(K4279,'FIN CAL LOOKUP'!$A:$J,10,1),IF(I4279="Complete",VLOOKUP(J4279,'FIN CAL LOOKUP'!$A:$J,10,1),VLOOKUP(D4279,'FIN CAL LOOKUP'!$A:$J,10,1))),"Not Applicable")</f>
        <v>Q4, FY21</v>
      </c>
    </row>
    <row r="4280" spans="1:14" x14ac:dyDescent="0.25">
      <c r="A4280" t="s">
        <v>46</v>
      </c>
      <c r="C4280" t="s">
        <v>47</v>
      </c>
      <c r="D4280" s="3">
        <v>43031</v>
      </c>
      <c r="E4280" t="s">
        <v>387</v>
      </c>
      <c r="F4280" t="s">
        <v>1024</v>
      </c>
      <c r="G4280" t="s">
        <v>790</v>
      </c>
      <c r="H4280" t="s">
        <v>10</v>
      </c>
      <c r="I4280" t="s">
        <v>17</v>
      </c>
      <c r="J4280" s="3">
        <v>44357</v>
      </c>
      <c r="K4280" s="3">
        <v>44357</v>
      </c>
      <c r="M4280" s="8" t="str">
        <f>IFERROR(IF(I4280="Booked",VLOOKUP(K4280,'FIN CAL LOOKUP'!$A:$J,7,1),IF(I4280="Complete",VLOOKUP(J4280,'FIN CAL LOOKUP'!$A:$J,7,1),VLOOKUP(D4280,'FIN CAL LOOKUP'!$A:$J,7,1))),"Not Applicable")</f>
        <v>JUN, FY21</v>
      </c>
      <c r="N4280" s="8" t="str">
        <f>IFERROR(IF(I4280="Booked",VLOOKUP(K4280,'FIN CAL LOOKUP'!$A:$J,10,1),IF(I4280="Complete",VLOOKUP(J4280,'FIN CAL LOOKUP'!$A:$J,10,1),VLOOKUP(D4280,'FIN CAL LOOKUP'!$A:$J,10,1))),"Not Applicable")</f>
        <v>Q4, FY21</v>
      </c>
    </row>
    <row r="4281" spans="1:14" x14ac:dyDescent="0.25">
      <c r="A4281" t="s">
        <v>46</v>
      </c>
      <c r="C4281" t="s">
        <v>47</v>
      </c>
      <c r="D4281" s="3">
        <v>43031</v>
      </c>
      <c r="E4281" t="s">
        <v>387</v>
      </c>
      <c r="F4281" t="s">
        <v>1024</v>
      </c>
      <c r="G4281" t="s">
        <v>790</v>
      </c>
      <c r="H4281" t="s">
        <v>10</v>
      </c>
      <c r="I4281" t="s">
        <v>17</v>
      </c>
      <c r="J4281" s="3">
        <v>45573</v>
      </c>
      <c r="K4281" s="3">
        <v>45573</v>
      </c>
      <c r="M4281" s="8" t="str">
        <f>IFERROR(IF(I4281="Booked",VLOOKUP(K4281,'FIN CAL LOOKUP'!$A:$J,7,1),IF(I4281="Complete",VLOOKUP(J4281,'FIN CAL LOOKUP'!$A:$J,7,1),VLOOKUP(D4281,'FIN CAL LOOKUP'!$A:$J,7,1))),"Not Applicable")</f>
        <v>OCT, FY25</v>
      </c>
      <c r="N4281" s="8" t="str">
        <f>IFERROR(IF(I4281="Booked",VLOOKUP(K4281,'FIN CAL LOOKUP'!$A:$J,10,1),IF(I4281="Complete",VLOOKUP(J4281,'FIN CAL LOOKUP'!$A:$J,10,1),VLOOKUP(D4281,'FIN CAL LOOKUP'!$A:$J,10,1))),"Not Applicable")</f>
        <v>Q2, FY25</v>
      </c>
    </row>
    <row r="4282" spans="1:14" x14ac:dyDescent="0.25">
      <c r="A4282" t="s">
        <v>46</v>
      </c>
      <c r="C4282" t="s">
        <v>47</v>
      </c>
      <c r="D4282" s="3">
        <v>43031</v>
      </c>
      <c r="E4282" t="s">
        <v>387</v>
      </c>
      <c r="F4282" t="s">
        <v>1024</v>
      </c>
      <c r="G4282" t="s">
        <v>790</v>
      </c>
      <c r="H4282" t="s">
        <v>11</v>
      </c>
      <c r="I4282" t="s">
        <v>17</v>
      </c>
      <c r="J4282" s="3">
        <v>43056</v>
      </c>
      <c r="K4282" s="3">
        <v>43635</v>
      </c>
      <c r="M4282" s="8" t="str">
        <f>IFERROR(IF(I4282="Booked",VLOOKUP(K4282,'FIN CAL LOOKUP'!$A:$J,7,1),IF(I4282="Complete",VLOOKUP(J4282,'FIN CAL LOOKUP'!$A:$J,7,1),VLOOKUP(D4282,'FIN CAL LOOKUP'!$A:$J,7,1))),"Not Applicable")</f>
        <v>Not Applicable</v>
      </c>
      <c r="N4282" s="8" t="str">
        <f>IFERROR(IF(I4282="Booked",VLOOKUP(K4282,'FIN CAL LOOKUP'!$A:$J,10,1),IF(I4282="Complete",VLOOKUP(J4282,'FIN CAL LOOKUP'!$A:$J,10,1),VLOOKUP(D4282,'FIN CAL LOOKUP'!$A:$J,10,1))),"Not Applicable")</f>
        <v>Not Applicable</v>
      </c>
    </row>
    <row r="4283" spans="1:14" x14ac:dyDescent="0.25">
      <c r="A4283" t="s">
        <v>46</v>
      </c>
      <c r="C4283" t="s">
        <v>47</v>
      </c>
      <c r="D4283" s="3">
        <v>43031</v>
      </c>
      <c r="E4283" t="s">
        <v>387</v>
      </c>
      <c r="F4283" t="s">
        <v>1024</v>
      </c>
      <c r="G4283" t="s">
        <v>790</v>
      </c>
      <c r="H4283" t="s">
        <v>11</v>
      </c>
      <c r="I4283" t="s">
        <v>17</v>
      </c>
      <c r="J4283" s="3">
        <v>44529</v>
      </c>
      <c r="K4283" s="3">
        <v>44529</v>
      </c>
      <c r="M4283" s="8" t="str">
        <f>IFERROR(IF(I4283="Booked",VLOOKUP(K4283,'FIN CAL LOOKUP'!$A:$J,7,1),IF(I4283="Complete",VLOOKUP(J4283,'FIN CAL LOOKUP'!$A:$J,7,1),VLOOKUP(D4283,'FIN CAL LOOKUP'!$A:$J,7,1))),"Not Applicable")</f>
        <v>DEC, FY22</v>
      </c>
      <c r="N4283" s="8" t="str">
        <f>IFERROR(IF(I4283="Booked",VLOOKUP(K4283,'FIN CAL LOOKUP'!$A:$J,10,1),IF(I4283="Complete",VLOOKUP(J4283,'FIN CAL LOOKUP'!$A:$J,10,1),VLOOKUP(D4283,'FIN CAL LOOKUP'!$A:$J,10,1))),"Not Applicable")</f>
        <v>Q2, FY22</v>
      </c>
    </row>
    <row r="4284" spans="1:14" x14ac:dyDescent="0.25">
      <c r="A4284" t="s">
        <v>30</v>
      </c>
      <c r="B4284" t="s">
        <v>156</v>
      </c>
      <c r="C4284" t="s">
        <v>32</v>
      </c>
      <c r="D4284" s="3">
        <v>43026</v>
      </c>
      <c r="E4284" t="s">
        <v>1025</v>
      </c>
      <c r="F4284" t="s">
        <v>1026</v>
      </c>
      <c r="G4284" t="s">
        <v>1027</v>
      </c>
      <c r="H4284" t="s">
        <v>192</v>
      </c>
      <c r="I4284" t="s">
        <v>17</v>
      </c>
      <c r="J4284" s="3">
        <v>44838</v>
      </c>
      <c r="K4284" s="3">
        <v>44837</v>
      </c>
      <c r="M4284" s="8" t="str">
        <f>IFERROR(IF(I4284="Booked",VLOOKUP(K4284,'FIN CAL LOOKUP'!$A:$J,7,1),IF(I4284="Complete",VLOOKUP(J4284,'FIN CAL LOOKUP'!$A:$J,7,1),VLOOKUP(D4284,'FIN CAL LOOKUP'!$A:$J,7,1))),"Not Applicable")</f>
        <v>OCT, FY23</v>
      </c>
      <c r="N4284" s="8" t="str">
        <f>IFERROR(IF(I4284="Booked",VLOOKUP(K4284,'FIN CAL LOOKUP'!$A:$J,10,1),IF(I4284="Complete",VLOOKUP(J4284,'FIN CAL LOOKUP'!$A:$J,10,1),VLOOKUP(D4284,'FIN CAL LOOKUP'!$A:$J,10,1))),"Not Applicable")</f>
        <v>Q2, FY23</v>
      </c>
    </row>
    <row r="4285" spans="1:14" x14ac:dyDescent="0.25">
      <c r="A4285" t="s">
        <v>30</v>
      </c>
      <c r="B4285" t="s">
        <v>156</v>
      </c>
      <c r="C4285" t="s">
        <v>32</v>
      </c>
      <c r="D4285" s="3">
        <v>43026</v>
      </c>
      <c r="E4285" t="s">
        <v>1025</v>
      </c>
      <c r="F4285" t="s">
        <v>1026</v>
      </c>
      <c r="G4285" t="s">
        <v>1027</v>
      </c>
      <c r="H4285" t="s">
        <v>4</v>
      </c>
      <c r="I4285" t="s">
        <v>17</v>
      </c>
      <c r="J4285" s="3">
        <v>44825</v>
      </c>
      <c r="K4285" s="3">
        <v>44824</v>
      </c>
      <c r="M4285" s="8" t="str">
        <f>IFERROR(IF(I4285="Booked",VLOOKUP(K4285,'FIN CAL LOOKUP'!$A:$J,7,1),IF(I4285="Complete",VLOOKUP(J4285,'FIN CAL LOOKUP'!$A:$J,7,1),VLOOKUP(D4285,'FIN CAL LOOKUP'!$A:$J,7,1))),"Not Applicable")</f>
        <v>SEP, FY23</v>
      </c>
      <c r="N4285" s="8" t="str">
        <f>IFERROR(IF(I4285="Booked",VLOOKUP(K4285,'FIN CAL LOOKUP'!$A:$J,10,1),IF(I4285="Complete",VLOOKUP(J4285,'FIN CAL LOOKUP'!$A:$J,10,1),VLOOKUP(D4285,'FIN CAL LOOKUP'!$A:$J,10,1))),"Not Applicable")</f>
        <v>Q1, FY23</v>
      </c>
    </row>
    <row r="4286" spans="1:14" x14ac:dyDescent="0.25">
      <c r="A4286" t="s">
        <v>30</v>
      </c>
      <c r="B4286" t="s">
        <v>156</v>
      </c>
      <c r="C4286" t="s">
        <v>32</v>
      </c>
      <c r="D4286" s="3">
        <v>43026</v>
      </c>
      <c r="E4286" t="s">
        <v>1025</v>
      </c>
      <c r="F4286" t="s">
        <v>1026</v>
      </c>
      <c r="G4286" t="s">
        <v>1027</v>
      </c>
      <c r="H4286" t="s">
        <v>7</v>
      </c>
      <c r="I4286" t="s">
        <v>17</v>
      </c>
      <c r="J4286" s="3">
        <v>44825</v>
      </c>
      <c r="K4286" s="3">
        <v>44824</v>
      </c>
      <c r="M4286" s="8" t="str">
        <f>IFERROR(IF(I4286="Booked",VLOOKUP(K4286,'FIN CAL LOOKUP'!$A:$J,7,1),IF(I4286="Complete",VLOOKUP(J4286,'FIN CAL LOOKUP'!$A:$J,7,1),VLOOKUP(D4286,'FIN CAL LOOKUP'!$A:$J,7,1))),"Not Applicable")</f>
        <v>SEP, FY23</v>
      </c>
      <c r="N4286" s="8" t="str">
        <f>IFERROR(IF(I4286="Booked",VLOOKUP(K4286,'FIN CAL LOOKUP'!$A:$J,10,1),IF(I4286="Complete",VLOOKUP(J4286,'FIN CAL LOOKUP'!$A:$J,10,1),VLOOKUP(D4286,'FIN CAL LOOKUP'!$A:$J,10,1))),"Not Applicable")</f>
        <v>Q1, FY23</v>
      </c>
    </row>
    <row r="4287" spans="1:14" x14ac:dyDescent="0.25">
      <c r="A4287" t="s">
        <v>30</v>
      </c>
      <c r="B4287" t="s">
        <v>156</v>
      </c>
      <c r="C4287" t="s">
        <v>32</v>
      </c>
      <c r="D4287" s="3">
        <v>43026</v>
      </c>
      <c r="E4287" t="s">
        <v>1025</v>
      </c>
      <c r="F4287" t="s">
        <v>1026</v>
      </c>
      <c r="G4287" t="s">
        <v>1027</v>
      </c>
      <c r="H4287" t="s">
        <v>1366</v>
      </c>
      <c r="I4287" t="s">
        <v>17</v>
      </c>
      <c r="J4287" s="3">
        <v>45572</v>
      </c>
      <c r="K4287" s="3">
        <v>43637</v>
      </c>
      <c r="M4287" s="8" t="str">
        <f>IFERROR(IF(I4287="Booked",VLOOKUP(K4287,'FIN CAL LOOKUP'!$A:$J,7,1),IF(I4287="Complete",VLOOKUP(J4287,'FIN CAL LOOKUP'!$A:$J,7,1),VLOOKUP(D4287,'FIN CAL LOOKUP'!$A:$J,7,1))),"Not Applicable")</f>
        <v>OCT, FY25</v>
      </c>
      <c r="N4287" s="8" t="str">
        <f>IFERROR(IF(I4287="Booked",VLOOKUP(K4287,'FIN CAL LOOKUP'!$A:$J,10,1),IF(I4287="Complete",VLOOKUP(J4287,'FIN CAL LOOKUP'!$A:$J,10,1),VLOOKUP(D4287,'FIN CAL LOOKUP'!$A:$J,10,1))),"Not Applicable")</f>
        <v>Q2, FY25</v>
      </c>
    </row>
    <row r="4288" spans="1:14" x14ac:dyDescent="0.25">
      <c r="A4288" t="s">
        <v>30</v>
      </c>
      <c r="B4288" t="s">
        <v>156</v>
      </c>
      <c r="C4288" t="s">
        <v>32</v>
      </c>
      <c r="D4288" s="3">
        <v>43026</v>
      </c>
      <c r="E4288" t="s">
        <v>1025</v>
      </c>
      <c r="F4288" t="s">
        <v>1026</v>
      </c>
      <c r="G4288" t="s">
        <v>1027</v>
      </c>
      <c r="H4288" t="s">
        <v>1367</v>
      </c>
      <c r="I4288" t="s">
        <v>17</v>
      </c>
      <c r="J4288" s="3">
        <v>45572</v>
      </c>
      <c r="K4288" s="3">
        <v>43637</v>
      </c>
      <c r="M4288" s="8" t="str">
        <f>IFERROR(IF(I4288="Booked",VLOOKUP(K4288,'FIN CAL LOOKUP'!$A:$J,7,1),IF(I4288="Complete",VLOOKUP(J4288,'FIN CAL LOOKUP'!$A:$J,7,1),VLOOKUP(D4288,'FIN CAL LOOKUP'!$A:$J,7,1))),"Not Applicable")</f>
        <v>OCT, FY25</v>
      </c>
      <c r="N4288" s="8" t="str">
        <f>IFERROR(IF(I4288="Booked",VLOOKUP(K4288,'FIN CAL LOOKUP'!$A:$J,10,1),IF(I4288="Complete",VLOOKUP(J4288,'FIN CAL LOOKUP'!$A:$J,10,1),VLOOKUP(D4288,'FIN CAL LOOKUP'!$A:$J,10,1))),"Not Applicable")</f>
        <v>Q2, FY25</v>
      </c>
    </row>
    <row r="4289" spans="1:14" x14ac:dyDescent="0.25">
      <c r="A4289" t="s">
        <v>30</v>
      </c>
      <c r="B4289" t="s">
        <v>156</v>
      </c>
      <c r="C4289" t="s">
        <v>32</v>
      </c>
      <c r="D4289" s="3">
        <v>43026</v>
      </c>
      <c r="E4289" t="s">
        <v>1025</v>
      </c>
      <c r="F4289" t="s">
        <v>1026</v>
      </c>
      <c r="G4289" t="s">
        <v>1027</v>
      </c>
      <c r="H4289" t="s">
        <v>1368</v>
      </c>
      <c r="I4289" t="s">
        <v>17</v>
      </c>
      <c r="J4289" s="3">
        <v>43860</v>
      </c>
      <c r="K4289" s="3">
        <v>43637</v>
      </c>
      <c r="M4289" s="8" t="str">
        <f>IFERROR(IF(I4289="Booked",VLOOKUP(K4289,'FIN CAL LOOKUP'!$A:$J,7,1),IF(I4289="Complete",VLOOKUP(J4289,'FIN CAL LOOKUP'!$A:$J,7,1),VLOOKUP(D4289,'FIN CAL LOOKUP'!$A:$J,7,1))),"Not Applicable")</f>
        <v>FEB, FY20</v>
      </c>
      <c r="N4289" s="8" t="str">
        <f>IFERROR(IF(I4289="Booked",VLOOKUP(K4289,'FIN CAL LOOKUP'!$A:$J,10,1),IF(I4289="Complete",VLOOKUP(J4289,'FIN CAL LOOKUP'!$A:$J,10,1),VLOOKUP(D4289,'FIN CAL LOOKUP'!$A:$J,10,1))),"Not Applicable")</f>
        <v>Q3, FY20</v>
      </c>
    </row>
    <row r="4290" spans="1:14" x14ac:dyDescent="0.25">
      <c r="A4290" t="s">
        <v>30</v>
      </c>
      <c r="B4290" t="s">
        <v>156</v>
      </c>
      <c r="C4290" t="s">
        <v>32</v>
      </c>
      <c r="D4290" s="3">
        <v>43026</v>
      </c>
      <c r="E4290" t="s">
        <v>1025</v>
      </c>
      <c r="F4290" t="s">
        <v>1026</v>
      </c>
      <c r="G4290" t="s">
        <v>1027</v>
      </c>
      <c r="H4290" t="s">
        <v>1368</v>
      </c>
      <c r="I4290" t="s">
        <v>17</v>
      </c>
      <c r="J4290" s="3">
        <v>45572</v>
      </c>
      <c r="K4290" s="3">
        <v>45351</v>
      </c>
      <c r="M4290" s="8" t="str">
        <f>IFERROR(IF(I4290="Booked",VLOOKUP(K4290,'FIN CAL LOOKUP'!$A:$J,7,1),IF(I4290="Complete",VLOOKUP(J4290,'FIN CAL LOOKUP'!$A:$J,7,1),VLOOKUP(D4290,'FIN CAL LOOKUP'!$A:$J,7,1))),"Not Applicable")</f>
        <v>OCT, FY25</v>
      </c>
      <c r="N4290" s="8" t="str">
        <f>IFERROR(IF(I4290="Booked",VLOOKUP(K4290,'FIN CAL LOOKUP'!$A:$J,10,1),IF(I4290="Complete",VLOOKUP(J4290,'FIN CAL LOOKUP'!$A:$J,10,1),VLOOKUP(D4290,'FIN CAL LOOKUP'!$A:$J,10,1))),"Not Applicable")</f>
        <v>Q2, FY25</v>
      </c>
    </row>
    <row r="4291" spans="1:14" x14ac:dyDescent="0.25">
      <c r="A4291" t="s">
        <v>30</v>
      </c>
      <c r="B4291" t="s">
        <v>156</v>
      </c>
      <c r="C4291" t="s">
        <v>32</v>
      </c>
      <c r="D4291" s="3">
        <v>43026</v>
      </c>
      <c r="E4291" t="s">
        <v>1025</v>
      </c>
      <c r="F4291" t="s">
        <v>1026</v>
      </c>
      <c r="G4291" t="s">
        <v>1027</v>
      </c>
      <c r="H4291" t="s">
        <v>1369</v>
      </c>
      <c r="I4291" t="s">
        <v>17</v>
      </c>
      <c r="J4291" s="3">
        <v>43637</v>
      </c>
      <c r="K4291" s="3">
        <v>43637</v>
      </c>
      <c r="M4291" s="8" t="str">
        <f>IFERROR(IF(I4291="Booked",VLOOKUP(K4291,'FIN CAL LOOKUP'!$A:$J,7,1),IF(I4291="Complete",VLOOKUP(J4291,'FIN CAL LOOKUP'!$A:$J,7,1),VLOOKUP(D4291,'FIN CAL LOOKUP'!$A:$J,7,1))),"Not Applicable")</f>
        <v>JUN, FY19</v>
      </c>
      <c r="N4291" s="8" t="str">
        <f>IFERROR(IF(I4291="Booked",VLOOKUP(K4291,'FIN CAL LOOKUP'!$A:$J,10,1),IF(I4291="Complete",VLOOKUP(J4291,'FIN CAL LOOKUP'!$A:$J,10,1),VLOOKUP(D4291,'FIN CAL LOOKUP'!$A:$J,10,1))),"Not Applicable")</f>
        <v>Q4, FY19</v>
      </c>
    </row>
    <row r="4292" spans="1:14" x14ac:dyDescent="0.25">
      <c r="A4292" t="s">
        <v>30</v>
      </c>
      <c r="B4292" t="s">
        <v>156</v>
      </c>
      <c r="C4292" t="s">
        <v>32</v>
      </c>
      <c r="D4292" s="3">
        <v>43026</v>
      </c>
      <c r="E4292" t="s">
        <v>1025</v>
      </c>
      <c r="F4292" t="s">
        <v>1026</v>
      </c>
      <c r="G4292" t="s">
        <v>1027</v>
      </c>
      <c r="H4292" t="s">
        <v>1369</v>
      </c>
      <c r="I4292" t="s">
        <v>17</v>
      </c>
      <c r="J4292" s="3">
        <v>45572</v>
      </c>
      <c r="K4292" s="3">
        <v>45351</v>
      </c>
      <c r="M4292" s="8" t="str">
        <f>IFERROR(IF(I4292="Booked",VLOOKUP(K4292,'FIN CAL LOOKUP'!$A:$J,7,1),IF(I4292="Complete",VLOOKUP(J4292,'FIN CAL LOOKUP'!$A:$J,7,1),VLOOKUP(D4292,'FIN CAL LOOKUP'!$A:$J,7,1))),"Not Applicable")</f>
        <v>OCT, FY25</v>
      </c>
      <c r="N4292" s="8" t="str">
        <f>IFERROR(IF(I4292="Booked",VLOOKUP(K4292,'FIN CAL LOOKUP'!$A:$J,10,1),IF(I4292="Complete",VLOOKUP(J4292,'FIN CAL LOOKUP'!$A:$J,10,1),VLOOKUP(D4292,'FIN CAL LOOKUP'!$A:$J,10,1))),"Not Applicable")</f>
        <v>Q2, FY25</v>
      </c>
    </row>
    <row r="4293" spans="1:14" x14ac:dyDescent="0.25">
      <c r="A4293" t="s">
        <v>30</v>
      </c>
      <c r="B4293" t="s">
        <v>156</v>
      </c>
      <c r="C4293" t="s">
        <v>32</v>
      </c>
      <c r="D4293" s="3">
        <v>43026</v>
      </c>
      <c r="E4293" t="s">
        <v>1025</v>
      </c>
      <c r="F4293" t="s">
        <v>1026</v>
      </c>
      <c r="G4293" t="s">
        <v>1027</v>
      </c>
      <c r="H4293" t="s">
        <v>1370</v>
      </c>
      <c r="I4293" t="s">
        <v>5</v>
      </c>
      <c r="J4293" s="3"/>
      <c r="K4293" s="3">
        <v>45351</v>
      </c>
      <c r="M4293" s="8" t="str">
        <f>IFERROR(IF(I4293="Booked",VLOOKUP(K4293,'FIN CAL LOOKUP'!$A:$J,7,1),IF(I4293="Complete",VLOOKUP(J4293,'FIN CAL LOOKUP'!$A:$J,7,1),VLOOKUP(D4293,'FIN CAL LOOKUP'!$A:$J,7,1))),"Not Applicable")</f>
        <v>MAR, FY24</v>
      </c>
      <c r="N4293" s="8" t="str">
        <f>IFERROR(IF(I4293="Booked",VLOOKUP(K4293,'FIN CAL LOOKUP'!$A:$J,10,1),IF(I4293="Complete",VLOOKUP(J4293,'FIN CAL LOOKUP'!$A:$J,10,1),VLOOKUP(D4293,'FIN CAL LOOKUP'!$A:$J,10,1))),"Not Applicable")</f>
        <v>Q3, FY24</v>
      </c>
    </row>
    <row r="4294" spans="1:14" x14ac:dyDescent="0.25">
      <c r="A4294" t="s">
        <v>30</v>
      </c>
      <c r="B4294" t="s">
        <v>156</v>
      </c>
      <c r="C4294" t="s">
        <v>32</v>
      </c>
      <c r="D4294" s="3">
        <v>43026</v>
      </c>
      <c r="E4294" t="s">
        <v>1025</v>
      </c>
      <c r="F4294" t="s">
        <v>1026</v>
      </c>
      <c r="G4294" t="s">
        <v>1027</v>
      </c>
      <c r="H4294" t="s">
        <v>8</v>
      </c>
      <c r="I4294" t="s">
        <v>17</v>
      </c>
      <c r="J4294" s="3">
        <v>44642</v>
      </c>
      <c r="K4294" s="3">
        <v>44635</v>
      </c>
      <c r="M4294" s="8" t="str">
        <f>IFERROR(IF(I4294="Booked",VLOOKUP(K4294,'FIN CAL LOOKUP'!$A:$J,7,1),IF(I4294="Complete",VLOOKUP(J4294,'FIN CAL LOOKUP'!$A:$J,7,1),VLOOKUP(D4294,'FIN CAL LOOKUP'!$A:$J,7,1))),"Not Applicable")</f>
        <v>MAR, FY22</v>
      </c>
      <c r="N4294" s="8" t="str">
        <f>IFERROR(IF(I4294="Booked",VLOOKUP(K4294,'FIN CAL LOOKUP'!$A:$J,10,1),IF(I4294="Complete",VLOOKUP(J4294,'FIN CAL LOOKUP'!$A:$J,10,1),VLOOKUP(D4294,'FIN CAL LOOKUP'!$A:$J,10,1))),"Not Applicable")</f>
        <v>Q3, FY22</v>
      </c>
    </row>
    <row r="4295" spans="1:14" x14ac:dyDescent="0.25">
      <c r="A4295" t="s">
        <v>30</v>
      </c>
      <c r="B4295" t="s">
        <v>156</v>
      </c>
      <c r="C4295" t="s">
        <v>32</v>
      </c>
      <c r="D4295" s="3">
        <v>43026</v>
      </c>
      <c r="E4295" t="s">
        <v>1025</v>
      </c>
      <c r="F4295" t="s">
        <v>1026</v>
      </c>
      <c r="G4295" t="s">
        <v>1027</v>
      </c>
      <c r="H4295" t="s">
        <v>9</v>
      </c>
      <c r="I4295" t="s">
        <v>17</v>
      </c>
      <c r="J4295" s="3">
        <v>44943</v>
      </c>
      <c r="K4295" s="3">
        <v>44735</v>
      </c>
      <c r="M4295" s="8" t="str">
        <f>IFERROR(IF(I4295="Booked",VLOOKUP(K4295,'FIN CAL LOOKUP'!$A:$J,7,1),IF(I4295="Complete",VLOOKUP(J4295,'FIN CAL LOOKUP'!$A:$J,7,1),VLOOKUP(D4295,'FIN CAL LOOKUP'!$A:$J,7,1))),"Not Applicable")</f>
        <v>JAN, FY23</v>
      </c>
      <c r="N4295" s="8" t="str">
        <f>IFERROR(IF(I4295="Booked",VLOOKUP(K4295,'FIN CAL LOOKUP'!$A:$J,10,1),IF(I4295="Complete",VLOOKUP(J4295,'FIN CAL LOOKUP'!$A:$J,10,1),VLOOKUP(D4295,'FIN CAL LOOKUP'!$A:$J,10,1))),"Not Applicable")</f>
        <v>Q3, FY23</v>
      </c>
    </row>
    <row r="4296" spans="1:14" x14ac:dyDescent="0.25">
      <c r="A4296" t="s">
        <v>30</v>
      </c>
      <c r="B4296" t="s">
        <v>156</v>
      </c>
      <c r="C4296" t="s">
        <v>32</v>
      </c>
      <c r="D4296" s="3">
        <v>43026</v>
      </c>
      <c r="E4296" t="s">
        <v>1025</v>
      </c>
      <c r="F4296" t="s">
        <v>1026</v>
      </c>
      <c r="G4296" t="s">
        <v>1027</v>
      </c>
      <c r="H4296" t="s">
        <v>10</v>
      </c>
      <c r="I4296" t="s">
        <v>17</v>
      </c>
      <c r="J4296" s="3">
        <v>44435</v>
      </c>
      <c r="K4296" s="3">
        <v>44417</v>
      </c>
      <c r="M4296" s="8" t="str">
        <f>IFERROR(IF(I4296="Booked",VLOOKUP(K4296,'FIN CAL LOOKUP'!$A:$J,7,1),IF(I4296="Complete",VLOOKUP(J4296,'FIN CAL LOOKUP'!$A:$J,7,1),VLOOKUP(D4296,'FIN CAL LOOKUP'!$A:$J,7,1))),"Not Applicable")</f>
        <v>AUG, FY22</v>
      </c>
      <c r="N4296" s="8" t="str">
        <f>IFERROR(IF(I4296="Booked",VLOOKUP(K4296,'FIN CAL LOOKUP'!$A:$J,10,1),IF(I4296="Complete",VLOOKUP(J4296,'FIN CAL LOOKUP'!$A:$J,10,1),VLOOKUP(D4296,'FIN CAL LOOKUP'!$A:$J,10,1))),"Not Applicable")</f>
        <v>Q1, FY22</v>
      </c>
    </row>
    <row r="4297" spans="1:14" x14ac:dyDescent="0.25">
      <c r="A4297" t="s">
        <v>30</v>
      </c>
      <c r="B4297" t="s">
        <v>156</v>
      </c>
      <c r="C4297" t="s">
        <v>32</v>
      </c>
      <c r="D4297" s="3">
        <v>43026</v>
      </c>
      <c r="E4297" t="s">
        <v>1025</v>
      </c>
      <c r="F4297" t="s">
        <v>1026</v>
      </c>
      <c r="G4297" t="s">
        <v>1027</v>
      </c>
      <c r="H4297" t="s">
        <v>10</v>
      </c>
      <c r="I4297" t="s">
        <v>17</v>
      </c>
      <c r="J4297" s="3">
        <v>44839</v>
      </c>
      <c r="K4297" s="3">
        <v>44839</v>
      </c>
      <c r="M4297" s="8" t="str">
        <f>IFERROR(IF(I4297="Booked",VLOOKUP(K4297,'FIN CAL LOOKUP'!$A:$J,7,1),IF(I4297="Complete",VLOOKUP(J4297,'FIN CAL LOOKUP'!$A:$J,7,1),VLOOKUP(D4297,'FIN CAL LOOKUP'!$A:$J,7,1))),"Not Applicable")</f>
        <v>OCT, FY23</v>
      </c>
      <c r="N4297" s="8" t="str">
        <f>IFERROR(IF(I4297="Booked",VLOOKUP(K4297,'FIN CAL LOOKUP'!$A:$J,10,1),IF(I4297="Complete",VLOOKUP(J4297,'FIN CAL LOOKUP'!$A:$J,10,1),VLOOKUP(D4297,'FIN CAL LOOKUP'!$A:$J,10,1))),"Not Applicable")</f>
        <v>Q2, FY23</v>
      </c>
    </row>
    <row r="4298" spans="1:14" x14ac:dyDescent="0.25">
      <c r="A4298" t="s">
        <v>30</v>
      </c>
      <c r="B4298" t="s">
        <v>156</v>
      </c>
      <c r="C4298" t="s">
        <v>32</v>
      </c>
      <c r="D4298" s="3">
        <v>43026</v>
      </c>
      <c r="E4298" t="s">
        <v>1025</v>
      </c>
      <c r="F4298" t="s">
        <v>1026</v>
      </c>
      <c r="G4298" t="s">
        <v>1027</v>
      </c>
      <c r="H4298" t="s">
        <v>11</v>
      </c>
      <c r="I4298" t="s">
        <v>17</v>
      </c>
      <c r="J4298" s="3">
        <v>43637</v>
      </c>
      <c r="K4298" s="3">
        <v>43484</v>
      </c>
      <c r="M4298" s="8" t="str">
        <f>IFERROR(IF(I4298="Booked",VLOOKUP(K4298,'FIN CAL LOOKUP'!$A:$J,7,1),IF(I4298="Complete",VLOOKUP(J4298,'FIN CAL LOOKUP'!$A:$J,7,1),VLOOKUP(D4298,'FIN CAL LOOKUP'!$A:$J,7,1))),"Not Applicable")</f>
        <v>JUN, FY19</v>
      </c>
      <c r="N4298" s="8" t="str">
        <f>IFERROR(IF(I4298="Booked",VLOOKUP(K4298,'FIN CAL LOOKUP'!$A:$J,10,1),IF(I4298="Complete",VLOOKUP(J4298,'FIN CAL LOOKUP'!$A:$J,10,1),VLOOKUP(D4298,'FIN CAL LOOKUP'!$A:$J,10,1))),"Not Applicable")</f>
        <v>Q4, FY19</v>
      </c>
    </row>
    <row r="4299" spans="1:14" x14ac:dyDescent="0.25">
      <c r="A4299" t="s">
        <v>12</v>
      </c>
      <c r="B4299" t="s">
        <v>51</v>
      </c>
      <c r="C4299" t="s">
        <v>52</v>
      </c>
      <c r="D4299" s="3">
        <v>43017</v>
      </c>
      <c r="E4299" t="s">
        <v>1028</v>
      </c>
      <c r="F4299" t="s">
        <v>1029</v>
      </c>
      <c r="G4299" t="s">
        <v>1030</v>
      </c>
      <c r="H4299" t="s">
        <v>4</v>
      </c>
      <c r="I4299" t="s">
        <v>17</v>
      </c>
      <c r="J4299" s="3">
        <v>44845</v>
      </c>
      <c r="K4299" s="3">
        <v>44824</v>
      </c>
      <c r="M4299" s="8" t="str">
        <f>IFERROR(IF(I4299="Booked",VLOOKUP(K4299,'FIN CAL LOOKUP'!$A:$J,7,1),IF(I4299="Complete",VLOOKUP(J4299,'FIN CAL LOOKUP'!$A:$J,7,1),VLOOKUP(D4299,'FIN CAL LOOKUP'!$A:$J,7,1))),"Not Applicable")</f>
        <v>OCT, FY23</v>
      </c>
      <c r="N4299" s="8" t="str">
        <f>IFERROR(IF(I4299="Booked",VLOOKUP(K4299,'FIN CAL LOOKUP'!$A:$J,10,1),IF(I4299="Complete",VLOOKUP(J4299,'FIN CAL LOOKUP'!$A:$J,10,1),VLOOKUP(D4299,'FIN CAL LOOKUP'!$A:$J,10,1))),"Not Applicable")</f>
        <v>Q2, FY23</v>
      </c>
    </row>
    <row r="4300" spans="1:14" x14ac:dyDescent="0.25">
      <c r="A4300" t="s">
        <v>12</v>
      </c>
      <c r="B4300" t="s">
        <v>51</v>
      </c>
      <c r="C4300" t="s">
        <v>52</v>
      </c>
      <c r="D4300" s="3">
        <v>43017</v>
      </c>
      <c r="E4300" t="s">
        <v>1028</v>
      </c>
      <c r="F4300" t="s">
        <v>1029</v>
      </c>
      <c r="G4300" t="s">
        <v>1030</v>
      </c>
      <c r="H4300" t="s">
        <v>7</v>
      </c>
      <c r="I4300" t="s">
        <v>17</v>
      </c>
      <c r="J4300" s="3">
        <v>44845</v>
      </c>
      <c r="K4300" s="3">
        <v>44824</v>
      </c>
      <c r="M4300" s="8" t="str">
        <f>IFERROR(IF(I4300="Booked",VLOOKUP(K4300,'FIN CAL LOOKUP'!$A:$J,7,1),IF(I4300="Complete",VLOOKUP(J4300,'FIN CAL LOOKUP'!$A:$J,7,1),VLOOKUP(D4300,'FIN CAL LOOKUP'!$A:$J,7,1))),"Not Applicable")</f>
        <v>OCT, FY23</v>
      </c>
      <c r="N4300" s="8" t="str">
        <f>IFERROR(IF(I4300="Booked",VLOOKUP(K4300,'FIN CAL LOOKUP'!$A:$J,10,1),IF(I4300="Complete",VLOOKUP(J4300,'FIN CAL LOOKUP'!$A:$J,10,1),VLOOKUP(D4300,'FIN CAL LOOKUP'!$A:$J,10,1))),"Not Applicable")</f>
        <v>Q2, FY23</v>
      </c>
    </row>
    <row r="4301" spans="1:14" x14ac:dyDescent="0.25">
      <c r="A4301" t="s">
        <v>12</v>
      </c>
      <c r="B4301" t="s">
        <v>51</v>
      </c>
      <c r="C4301" t="s">
        <v>52</v>
      </c>
      <c r="D4301" s="3">
        <v>43017</v>
      </c>
      <c r="E4301" t="s">
        <v>1028</v>
      </c>
      <c r="F4301" t="s">
        <v>1029</v>
      </c>
      <c r="G4301" t="s">
        <v>1030</v>
      </c>
      <c r="H4301" t="s">
        <v>1366</v>
      </c>
      <c r="I4301" t="s">
        <v>17</v>
      </c>
      <c r="J4301" s="3">
        <v>45356</v>
      </c>
      <c r="K4301" s="3">
        <v>45351</v>
      </c>
      <c r="M4301" s="8" t="str">
        <f>IFERROR(IF(I4301="Booked",VLOOKUP(K4301,'FIN CAL LOOKUP'!$A:$J,7,1),IF(I4301="Complete",VLOOKUP(J4301,'FIN CAL LOOKUP'!$A:$J,7,1),VLOOKUP(D4301,'FIN CAL LOOKUP'!$A:$J,7,1))),"Not Applicable")</f>
        <v>MAR, FY24</v>
      </c>
      <c r="N4301" s="8" t="str">
        <f>IFERROR(IF(I4301="Booked",VLOOKUP(K4301,'FIN CAL LOOKUP'!$A:$J,10,1),IF(I4301="Complete",VLOOKUP(J4301,'FIN CAL LOOKUP'!$A:$J,10,1),VLOOKUP(D4301,'FIN CAL LOOKUP'!$A:$J,10,1))),"Not Applicable")</f>
        <v>Q3, FY24</v>
      </c>
    </row>
    <row r="4302" spans="1:14" x14ac:dyDescent="0.25">
      <c r="A4302" t="s">
        <v>12</v>
      </c>
      <c r="B4302" t="s">
        <v>51</v>
      </c>
      <c r="C4302" t="s">
        <v>52</v>
      </c>
      <c r="D4302" s="3">
        <v>43017</v>
      </c>
      <c r="E4302" t="s">
        <v>1028</v>
      </c>
      <c r="F4302" t="s">
        <v>1029</v>
      </c>
      <c r="G4302" t="s">
        <v>1030</v>
      </c>
      <c r="H4302" t="s">
        <v>1367</v>
      </c>
      <c r="I4302" t="s">
        <v>17</v>
      </c>
      <c r="J4302" s="3">
        <v>45356</v>
      </c>
      <c r="K4302" s="3">
        <v>45351</v>
      </c>
      <c r="M4302" s="8" t="str">
        <f>IFERROR(IF(I4302="Booked",VLOOKUP(K4302,'FIN CAL LOOKUP'!$A:$J,7,1),IF(I4302="Complete",VLOOKUP(J4302,'FIN CAL LOOKUP'!$A:$J,7,1),VLOOKUP(D4302,'FIN CAL LOOKUP'!$A:$J,7,1))),"Not Applicable")</f>
        <v>MAR, FY24</v>
      </c>
      <c r="N4302" s="8" t="str">
        <f>IFERROR(IF(I4302="Booked",VLOOKUP(K4302,'FIN CAL LOOKUP'!$A:$J,10,1),IF(I4302="Complete",VLOOKUP(J4302,'FIN CAL LOOKUP'!$A:$J,10,1),VLOOKUP(D4302,'FIN CAL LOOKUP'!$A:$J,10,1))),"Not Applicable")</f>
        <v>Q3, FY24</v>
      </c>
    </row>
    <row r="4303" spans="1:14" x14ac:dyDescent="0.25">
      <c r="A4303" t="s">
        <v>12</v>
      </c>
      <c r="B4303" t="s">
        <v>51</v>
      </c>
      <c r="C4303" t="s">
        <v>52</v>
      </c>
      <c r="D4303" s="3">
        <v>43017</v>
      </c>
      <c r="E4303" t="s">
        <v>1028</v>
      </c>
      <c r="F4303" t="s">
        <v>1029</v>
      </c>
      <c r="G4303" t="s">
        <v>1030</v>
      </c>
      <c r="H4303" t="s">
        <v>1368</v>
      </c>
      <c r="I4303" t="s">
        <v>17</v>
      </c>
      <c r="J4303" s="3">
        <v>45356</v>
      </c>
      <c r="K4303" s="3">
        <v>45351</v>
      </c>
      <c r="M4303" s="8" t="str">
        <f>IFERROR(IF(I4303="Booked",VLOOKUP(K4303,'FIN CAL LOOKUP'!$A:$J,7,1),IF(I4303="Complete",VLOOKUP(J4303,'FIN CAL LOOKUP'!$A:$J,7,1),VLOOKUP(D4303,'FIN CAL LOOKUP'!$A:$J,7,1))),"Not Applicable")</f>
        <v>MAR, FY24</v>
      </c>
      <c r="N4303" s="8" t="str">
        <f>IFERROR(IF(I4303="Booked",VLOOKUP(K4303,'FIN CAL LOOKUP'!$A:$J,10,1),IF(I4303="Complete",VLOOKUP(J4303,'FIN CAL LOOKUP'!$A:$J,10,1),VLOOKUP(D4303,'FIN CAL LOOKUP'!$A:$J,10,1))),"Not Applicable")</f>
        <v>Q3, FY24</v>
      </c>
    </row>
    <row r="4304" spans="1:14" x14ac:dyDescent="0.25">
      <c r="A4304" t="s">
        <v>12</v>
      </c>
      <c r="B4304" t="s">
        <v>51</v>
      </c>
      <c r="C4304" t="s">
        <v>52</v>
      </c>
      <c r="D4304" s="3">
        <v>43017</v>
      </c>
      <c r="E4304" t="s">
        <v>1028</v>
      </c>
      <c r="F4304" t="s">
        <v>1029</v>
      </c>
      <c r="G4304" t="s">
        <v>1030</v>
      </c>
      <c r="H4304" t="s">
        <v>1369</v>
      </c>
      <c r="I4304" t="s">
        <v>17</v>
      </c>
      <c r="J4304" s="3">
        <v>45356</v>
      </c>
      <c r="K4304" s="3">
        <v>45351</v>
      </c>
      <c r="M4304" s="8" t="str">
        <f>IFERROR(IF(I4304="Booked",VLOOKUP(K4304,'FIN CAL LOOKUP'!$A:$J,7,1),IF(I4304="Complete",VLOOKUP(J4304,'FIN CAL LOOKUP'!$A:$J,7,1),VLOOKUP(D4304,'FIN CAL LOOKUP'!$A:$J,7,1))),"Not Applicable")</f>
        <v>MAR, FY24</v>
      </c>
      <c r="N4304" s="8" t="str">
        <f>IFERROR(IF(I4304="Booked",VLOOKUP(K4304,'FIN CAL LOOKUP'!$A:$J,10,1),IF(I4304="Complete",VLOOKUP(J4304,'FIN CAL LOOKUP'!$A:$J,10,1),VLOOKUP(D4304,'FIN CAL LOOKUP'!$A:$J,10,1))),"Not Applicable")</f>
        <v>Q3, FY24</v>
      </c>
    </row>
    <row r="4305" spans="1:14" x14ac:dyDescent="0.25">
      <c r="A4305" t="s">
        <v>12</v>
      </c>
      <c r="B4305" t="s">
        <v>51</v>
      </c>
      <c r="C4305" t="s">
        <v>52</v>
      </c>
      <c r="D4305" s="3">
        <v>43017</v>
      </c>
      <c r="E4305" t="s">
        <v>1028</v>
      </c>
      <c r="F4305" t="s">
        <v>1029</v>
      </c>
      <c r="G4305" t="s">
        <v>1030</v>
      </c>
      <c r="H4305" t="s">
        <v>1370</v>
      </c>
      <c r="I4305" t="s">
        <v>17</v>
      </c>
      <c r="J4305" s="3">
        <v>45356</v>
      </c>
      <c r="K4305" s="3">
        <v>45351</v>
      </c>
      <c r="M4305" s="8" t="str">
        <f>IFERROR(IF(I4305="Booked",VLOOKUP(K4305,'FIN CAL LOOKUP'!$A:$J,7,1),IF(I4305="Complete",VLOOKUP(J4305,'FIN CAL LOOKUP'!$A:$J,7,1),VLOOKUP(D4305,'FIN CAL LOOKUP'!$A:$J,7,1))),"Not Applicable")</f>
        <v>MAR, FY24</v>
      </c>
      <c r="N4305" s="8" t="str">
        <f>IFERROR(IF(I4305="Booked",VLOOKUP(K4305,'FIN CAL LOOKUP'!$A:$J,10,1),IF(I4305="Complete",VLOOKUP(J4305,'FIN CAL LOOKUP'!$A:$J,10,1),VLOOKUP(D4305,'FIN CAL LOOKUP'!$A:$J,10,1))),"Not Applicable")</f>
        <v>Q3, FY24</v>
      </c>
    </row>
    <row r="4306" spans="1:14" x14ac:dyDescent="0.25">
      <c r="A4306" t="s">
        <v>12</v>
      </c>
      <c r="B4306" t="s">
        <v>51</v>
      </c>
      <c r="C4306" t="s">
        <v>52</v>
      </c>
      <c r="D4306" s="3">
        <v>43017</v>
      </c>
      <c r="E4306" t="s">
        <v>1028</v>
      </c>
      <c r="F4306" t="s">
        <v>1029</v>
      </c>
      <c r="G4306" t="s">
        <v>1030</v>
      </c>
      <c r="H4306" t="s">
        <v>8</v>
      </c>
      <c r="I4306" t="s">
        <v>17</v>
      </c>
      <c r="J4306" s="3">
        <v>44652</v>
      </c>
      <c r="K4306" s="3">
        <v>44635</v>
      </c>
      <c r="M4306" s="8" t="str">
        <f>IFERROR(IF(I4306="Booked",VLOOKUP(K4306,'FIN CAL LOOKUP'!$A:$J,7,1),IF(I4306="Complete",VLOOKUP(J4306,'FIN CAL LOOKUP'!$A:$J,7,1),VLOOKUP(D4306,'FIN CAL LOOKUP'!$A:$J,7,1))),"Not Applicable")</f>
        <v>APR, FY22</v>
      </c>
      <c r="N4306" s="8" t="str">
        <f>IFERROR(IF(I4306="Booked",VLOOKUP(K4306,'FIN CAL LOOKUP'!$A:$J,10,1),IF(I4306="Complete",VLOOKUP(J4306,'FIN CAL LOOKUP'!$A:$J,10,1),VLOOKUP(D4306,'FIN CAL LOOKUP'!$A:$J,10,1))),"Not Applicable")</f>
        <v>Q4, FY22</v>
      </c>
    </row>
    <row r="4307" spans="1:14" x14ac:dyDescent="0.25">
      <c r="A4307" t="s">
        <v>12</v>
      </c>
      <c r="B4307" t="s">
        <v>51</v>
      </c>
      <c r="C4307" t="s">
        <v>52</v>
      </c>
      <c r="D4307" s="3">
        <v>43017</v>
      </c>
      <c r="E4307" t="s">
        <v>1028</v>
      </c>
      <c r="F4307" t="s">
        <v>1029</v>
      </c>
      <c r="G4307" t="s">
        <v>1030</v>
      </c>
      <c r="H4307" t="s">
        <v>9</v>
      </c>
      <c r="I4307" t="s">
        <v>17</v>
      </c>
      <c r="J4307" s="3">
        <v>44819</v>
      </c>
      <c r="K4307" s="3">
        <v>44735</v>
      </c>
      <c r="M4307" s="8" t="str">
        <f>IFERROR(IF(I4307="Booked",VLOOKUP(K4307,'FIN CAL LOOKUP'!$A:$J,7,1),IF(I4307="Complete",VLOOKUP(J4307,'FIN CAL LOOKUP'!$A:$J,7,1),VLOOKUP(D4307,'FIN CAL LOOKUP'!$A:$J,7,1))),"Not Applicable")</f>
        <v>SEP, FY23</v>
      </c>
      <c r="N4307" s="8" t="str">
        <f>IFERROR(IF(I4307="Booked",VLOOKUP(K4307,'FIN CAL LOOKUP'!$A:$J,10,1),IF(I4307="Complete",VLOOKUP(J4307,'FIN CAL LOOKUP'!$A:$J,10,1),VLOOKUP(D4307,'FIN CAL LOOKUP'!$A:$J,10,1))),"Not Applicable")</f>
        <v>Q1, FY23</v>
      </c>
    </row>
    <row r="4308" spans="1:14" x14ac:dyDescent="0.25">
      <c r="A4308" t="s">
        <v>12</v>
      </c>
      <c r="B4308" t="s">
        <v>51</v>
      </c>
      <c r="C4308" t="s">
        <v>52</v>
      </c>
      <c r="D4308" s="3">
        <v>43017</v>
      </c>
      <c r="E4308" t="s">
        <v>1028</v>
      </c>
      <c r="F4308" t="s">
        <v>1029</v>
      </c>
      <c r="G4308" t="s">
        <v>1030</v>
      </c>
      <c r="H4308" t="s">
        <v>10</v>
      </c>
      <c r="I4308" t="s">
        <v>17</v>
      </c>
      <c r="J4308" s="3">
        <v>44449</v>
      </c>
      <c r="K4308" s="3">
        <v>44417</v>
      </c>
      <c r="M4308" s="8" t="str">
        <f>IFERROR(IF(I4308="Booked",VLOOKUP(K4308,'FIN CAL LOOKUP'!$A:$J,7,1),IF(I4308="Complete",VLOOKUP(J4308,'FIN CAL LOOKUP'!$A:$J,7,1),VLOOKUP(D4308,'FIN CAL LOOKUP'!$A:$J,7,1))),"Not Applicable")</f>
        <v>SEP, FY22</v>
      </c>
      <c r="N4308" s="8" t="str">
        <f>IFERROR(IF(I4308="Booked",VLOOKUP(K4308,'FIN CAL LOOKUP'!$A:$J,10,1),IF(I4308="Complete",VLOOKUP(J4308,'FIN CAL LOOKUP'!$A:$J,10,1),VLOOKUP(D4308,'FIN CAL LOOKUP'!$A:$J,10,1))),"Not Applicable")</f>
        <v>Q1, FY22</v>
      </c>
    </row>
    <row r="4309" spans="1:14" x14ac:dyDescent="0.25">
      <c r="A4309" t="s">
        <v>12</v>
      </c>
      <c r="B4309" t="s">
        <v>51</v>
      </c>
      <c r="C4309" t="s">
        <v>52</v>
      </c>
      <c r="D4309" s="3">
        <v>43017</v>
      </c>
      <c r="E4309" t="s">
        <v>1028</v>
      </c>
      <c r="F4309" t="s">
        <v>1029</v>
      </c>
      <c r="G4309" t="s">
        <v>1030</v>
      </c>
      <c r="H4309" t="s">
        <v>11</v>
      </c>
      <c r="I4309" t="s">
        <v>17</v>
      </c>
      <c r="J4309" s="3">
        <v>44550</v>
      </c>
      <c r="K4309" s="3">
        <v>43635</v>
      </c>
      <c r="M4309" s="8" t="str">
        <f>IFERROR(IF(I4309="Booked",VLOOKUP(K4309,'FIN CAL LOOKUP'!$A:$J,7,1),IF(I4309="Complete",VLOOKUP(J4309,'FIN CAL LOOKUP'!$A:$J,7,1),VLOOKUP(D4309,'FIN CAL LOOKUP'!$A:$J,7,1))),"Not Applicable")</f>
        <v>DEC, FY22</v>
      </c>
      <c r="N4309" s="8" t="str">
        <f>IFERROR(IF(I4309="Booked",VLOOKUP(K4309,'FIN CAL LOOKUP'!$A:$J,10,1),IF(I4309="Complete",VLOOKUP(J4309,'FIN CAL LOOKUP'!$A:$J,10,1),VLOOKUP(D4309,'FIN CAL LOOKUP'!$A:$J,10,1))),"Not Applicable")</f>
        <v>Q2, FY22</v>
      </c>
    </row>
    <row r="4310" spans="1:14" x14ac:dyDescent="0.25">
      <c r="C4310" t="s">
        <v>165</v>
      </c>
      <c r="D4310" s="3">
        <v>42979</v>
      </c>
      <c r="E4310" t="s">
        <v>1031</v>
      </c>
      <c r="F4310" t="s">
        <v>1604</v>
      </c>
      <c r="G4310" t="s">
        <v>1605</v>
      </c>
      <c r="H4310" t="s">
        <v>4</v>
      </c>
      <c r="I4310" t="s">
        <v>17</v>
      </c>
      <c r="J4310" s="3">
        <v>45082</v>
      </c>
      <c r="K4310" s="3">
        <v>44824</v>
      </c>
      <c r="M4310" s="8" t="str">
        <f>IFERROR(IF(I4310="Booked",VLOOKUP(K4310,'FIN CAL LOOKUP'!$A:$J,7,1),IF(I4310="Complete",VLOOKUP(J4310,'FIN CAL LOOKUP'!$A:$J,7,1),VLOOKUP(D4310,'FIN CAL LOOKUP'!$A:$J,7,1))),"Not Applicable")</f>
        <v>JUN, FY23</v>
      </c>
      <c r="N4310" s="8" t="str">
        <f>IFERROR(IF(I4310="Booked",VLOOKUP(K4310,'FIN CAL LOOKUP'!$A:$J,10,1),IF(I4310="Complete",VLOOKUP(J4310,'FIN CAL LOOKUP'!$A:$J,10,1),VLOOKUP(D4310,'FIN CAL LOOKUP'!$A:$J,10,1))),"Not Applicable")</f>
        <v>Q4, FY23</v>
      </c>
    </row>
    <row r="4311" spans="1:14" x14ac:dyDescent="0.25">
      <c r="C4311" t="s">
        <v>165</v>
      </c>
      <c r="D4311" s="3">
        <v>42979</v>
      </c>
      <c r="E4311" t="s">
        <v>1031</v>
      </c>
      <c r="F4311" t="s">
        <v>1604</v>
      </c>
      <c r="G4311" t="s">
        <v>1605</v>
      </c>
      <c r="H4311" t="s">
        <v>7</v>
      </c>
      <c r="I4311" t="s">
        <v>17</v>
      </c>
      <c r="J4311" s="3">
        <v>45082</v>
      </c>
      <c r="K4311" s="3">
        <v>44824</v>
      </c>
      <c r="M4311" s="8" t="str">
        <f>IFERROR(IF(I4311="Booked",VLOOKUP(K4311,'FIN CAL LOOKUP'!$A:$J,7,1),IF(I4311="Complete",VLOOKUP(J4311,'FIN CAL LOOKUP'!$A:$J,7,1),VLOOKUP(D4311,'FIN CAL LOOKUP'!$A:$J,7,1))),"Not Applicable")</f>
        <v>JUN, FY23</v>
      </c>
      <c r="N4311" s="8" t="str">
        <f>IFERROR(IF(I4311="Booked",VLOOKUP(K4311,'FIN CAL LOOKUP'!$A:$J,10,1),IF(I4311="Complete",VLOOKUP(J4311,'FIN CAL LOOKUP'!$A:$J,10,1),VLOOKUP(D4311,'FIN CAL LOOKUP'!$A:$J,10,1))),"Not Applicable")</f>
        <v>Q4, FY23</v>
      </c>
    </row>
    <row r="4312" spans="1:14" x14ac:dyDescent="0.25">
      <c r="C4312" t="s">
        <v>165</v>
      </c>
      <c r="D4312" s="3">
        <v>42979</v>
      </c>
      <c r="E4312" t="s">
        <v>1031</v>
      </c>
      <c r="F4312" t="s">
        <v>1604</v>
      </c>
      <c r="G4312" t="s">
        <v>1605</v>
      </c>
      <c r="H4312" t="s">
        <v>1366</v>
      </c>
      <c r="I4312" t="s">
        <v>17</v>
      </c>
      <c r="J4312" s="3">
        <v>45808</v>
      </c>
      <c r="K4312" s="3">
        <v>45351</v>
      </c>
      <c r="M4312" s="8" t="str">
        <f>IFERROR(IF(I4312="Booked",VLOOKUP(K4312,'FIN CAL LOOKUP'!$A:$J,7,1),IF(I4312="Complete",VLOOKUP(J4312,'FIN CAL LOOKUP'!$A:$J,7,1),VLOOKUP(D4312,'FIN CAL LOOKUP'!$A:$J,7,1))),"Not Applicable")</f>
        <v>MAY, FY25</v>
      </c>
      <c r="N4312" s="8" t="str">
        <f>IFERROR(IF(I4312="Booked",VLOOKUP(K4312,'FIN CAL LOOKUP'!$A:$J,10,1),IF(I4312="Complete",VLOOKUP(J4312,'FIN CAL LOOKUP'!$A:$J,10,1),VLOOKUP(D4312,'FIN CAL LOOKUP'!$A:$J,10,1))),"Not Applicable")</f>
        <v>Q4, FY25</v>
      </c>
    </row>
    <row r="4313" spans="1:14" x14ac:dyDescent="0.25">
      <c r="C4313" t="s">
        <v>165</v>
      </c>
      <c r="D4313" s="3">
        <v>42979</v>
      </c>
      <c r="E4313" t="s">
        <v>1031</v>
      </c>
      <c r="F4313" t="s">
        <v>1604</v>
      </c>
      <c r="G4313" t="s">
        <v>1605</v>
      </c>
      <c r="H4313" t="s">
        <v>1367</v>
      </c>
      <c r="I4313" t="s">
        <v>17</v>
      </c>
      <c r="J4313" s="3">
        <v>45808</v>
      </c>
      <c r="K4313" s="3">
        <v>45351</v>
      </c>
      <c r="M4313" s="8" t="str">
        <f>IFERROR(IF(I4313="Booked",VLOOKUP(K4313,'FIN CAL LOOKUP'!$A:$J,7,1),IF(I4313="Complete",VLOOKUP(J4313,'FIN CAL LOOKUP'!$A:$J,7,1),VLOOKUP(D4313,'FIN CAL LOOKUP'!$A:$J,7,1))),"Not Applicable")</f>
        <v>MAY, FY25</v>
      </c>
      <c r="N4313" s="8" t="str">
        <f>IFERROR(IF(I4313="Booked",VLOOKUP(K4313,'FIN CAL LOOKUP'!$A:$J,10,1),IF(I4313="Complete",VLOOKUP(J4313,'FIN CAL LOOKUP'!$A:$J,10,1),VLOOKUP(D4313,'FIN CAL LOOKUP'!$A:$J,10,1))),"Not Applicable")</f>
        <v>Q4, FY25</v>
      </c>
    </row>
    <row r="4314" spans="1:14" x14ac:dyDescent="0.25">
      <c r="C4314" t="s">
        <v>165</v>
      </c>
      <c r="D4314" s="3">
        <v>42979</v>
      </c>
      <c r="E4314" t="s">
        <v>1031</v>
      </c>
      <c r="F4314" t="s">
        <v>1604</v>
      </c>
      <c r="G4314" t="s">
        <v>1605</v>
      </c>
      <c r="H4314" t="s">
        <v>1368</v>
      </c>
      <c r="I4314" t="s">
        <v>17</v>
      </c>
      <c r="J4314" s="3">
        <v>45808</v>
      </c>
      <c r="K4314" s="3">
        <v>45351</v>
      </c>
      <c r="M4314" s="8" t="str">
        <f>IFERROR(IF(I4314="Booked",VLOOKUP(K4314,'FIN CAL LOOKUP'!$A:$J,7,1),IF(I4314="Complete",VLOOKUP(J4314,'FIN CAL LOOKUP'!$A:$J,7,1),VLOOKUP(D4314,'FIN CAL LOOKUP'!$A:$J,7,1))),"Not Applicable")</f>
        <v>MAY, FY25</v>
      </c>
      <c r="N4314" s="8" t="str">
        <f>IFERROR(IF(I4314="Booked",VLOOKUP(K4314,'FIN CAL LOOKUP'!$A:$J,10,1),IF(I4314="Complete",VLOOKUP(J4314,'FIN CAL LOOKUP'!$A:$J,10,1),VLOOKUP(D4314,'FIN CAL LOOKUP'!$A:$J,10,1))),"Not Applicable")</f>
        <v>Q4, FY25</v>
      </c>
    </row>
    <row r="4315" spans="1:14" x14ac:dyDescent="0.25">
      <c r="C4315" t="s">
        <v>165</v>
      </c>
      <c r="D4315" s="3">
        <v>42979</v>
      </c>
      <c r="E4315" t="s">
        <v>1031</v>
      </c>
      <c r="F4315" t="s">
        <v>1604</v>
      </c>
      <c r="G4315" t="s">
        <v>1605</v>
      </c>
      <c r="H4315" t="s">
        <v>1369</v>
      </c>
      <c r="I4315" t="s">
        <v>17</v>
      </c>
      <c r="J4315" s="3">
        <v>45808</v>
      </c>
      <c r="K4315" s="3">
        <v>45351</v>
      </c>
      <c r="M4315" s="8" t="str">
        <f>IFERROR(IF(I4315="Booked",VLOOKUP(K4315,'FIN CAL LOOKUP'!$A:$J,7,1),IF(I4315="Complete",VLOOKUP(J4315,'FIN CAL LOOKUP'!$A:$J,7,1),VLOOKUP(D4315,'FIN CAL LOOKUP'!$A:$J,7,1))),"Not Applicable")</f>
        <v>MAY, FY25</v>
      </c>
      <c r="N4315" s="8" t="str">
        <f>IFERROR(IF(I4315="Booked",VLOOKUP(K4315,'FIN CAL LOOKUP'!$A:$J,10,1),IF(I4315="Complete",VLOOKUP(J4315,'FIN CAL LOOKUP'!$A:$J,10,1),VLOOKUP(D4315,'FIN CAL LOOKUP'!$A:$J,10,1))),"Not Applicable")</f>
        <v>Q4, FY25</v>
      </c>
    </row>
    <row r="4316" spans="1:14" x14ac:dyDescent="0.25">
      <c r="C4316" t="s">
        <v>165</v>
      </c>
      <c r="D4316" s="3">
        <v>42979</v>
      </c>
      <c r="E4316" t="s">
        <v>1031</v>
      </c>
      <c r="F4316" t="s">
        <v>1604</v>
      </c>
      <c r="G4316" t="s">
        <v>1605</v>
      </c>
      <c r="H4316" t="s">
        <v>1370</v>
      </c>
      <c r="I4316" t="s">
        <v>5</v>
      </c>
      <c r="J4316" s="3"/>
      <c r="K4316" s="3">
        <v>45351</v>
      </c>
      <c r="M4316" s="8" t="str">
        <f>IFERROR(IF(I4316="Booked",VLOOKUP(K4316,'FIN CAL LOOKUP'!$A:$J,7,1),IF(I4316="Complete",VLOOKUP(J4316,'FIN CAL LOOKUP'!$A:$J,7,1),VLOOKUP(D4316,'FIN CAL LOOKUP'!$A:$J,7,1))),"Not Applicable")</f>
        <v>MAR, FY24</v>
      </c>
      <c r="N4316" s="8" t="str">
        <f>IFERROR(IF(I4316="Booked",VLOOKUP(K4316,'FIN CAL LOOKUP'!$A:$J,10,1),IF(I4316="Complete",VLOOKUP(J4316,'FIN CAL LOOKUP'!$A:$J,10,1),VLOOKUP(D4316,'FIN CAL LOOKUP'!$A:$J,10,1))),"Not Applicable")</f>
        <v>Q3, FY24</v>
      </c>
    </row>
    <row r="4317" spans="1:14" x14ac:dyDescent="0.25">
      <c r="C4317" t="s">
        <v>165</v>
      </c>
      <c r="D4317" s="3">
        <v>42979</v>
      </c>
      <c r="E4317" t="s">
        <v>1031</v>
      </c>
      <c r="F4317" t="s">
        <v>1604</v>
      </c>
      <c r="G4317" t="s">
        <v>1605</v>
      </c>
      <c r="H4317" t="s">
        <v>9</v>
      </c>
      <c r="I4317" t="s">
        <v>17</v>
      </c>
      <c r="J4317" s="3">
        <v>45082</v>
      </c>
      <c r="K4317" s="3">
        <v>45057</v>
      </c>
      <c r="M4317" s="8" t="str">
        <f>IFERROR(IF(I4317="Booked",VLOOKUP(K4317,'FIN CAL LOOKUP'!$A:$J,7,1),IF(I4317="Complete",VLOOKUP(J4317,'FIN CAL LOOKUP'!$A:$J,7,1),VLOOKUP(D4317,'FIN CAL LOOKUP'!$A:$J,7,1))),"Not Applicable")</f>
        <v>JUN, FY23</v>
      </c>
      <c r="N4317" s="8" t="str">
        <f>IFERROR(IF(I4317="Booked",VLOOKUP(K4317,'FIN CAL LOOKUP'!$A:$J,10,1),IF(I4317="Complete",VLOOKUP(J4317,'FIN CAL LOOKUP'!$A:$J,10,1),VLOOKUP(D4317,'FIN CAL LOOKUP'!$A:$J,10,1))),"Not Applicable")</f>
        <v>Q4, FY23</v>
      </c>
    </row>
    <row r="4318" spans="1:14" x14ac:dyDescent="0.25">
      <c r="C4318" t="s">
        <v>165</v>
      </c>
      <c r="D4318" s="3">
        <v>42979</v>
      </c>
      <c r="E4318" t="s">
        <v>1031</v>
      </c>
      <c r="F4318" t="s">
        <v>1604</v>
      </c>
      <c r="G4318" t="s">
        <v>1605</v>
      </c>
      <c r="H4318" t="s">
        <v>11</v>
      </c>
      <c r="I4318" t="s">
        <v>17</v>
      </c>
      <c r="J4318" s="3">
        <v>45082</v>
      </c>
      <c r="K4318" s="3">
        <v>43637</v>
      </c>
      <c r="M4318" s="8" t="str">
        <f>IFERROR(IF(I4318="Booked",VLOOKUP(K4318,'FIN CAL LOOKUP'!$A:$J,7,1),IF(I4318="Complete",VLOOKUP(J4318,'FIN CAL LOOKUP'!$A:$J,7,1),VLOOKUP(D4318,'FIN CAL LOOKUP'!$A:$J,7,1))),"Not Applicable")</f>
        <v>JUN, FY23</v>
      </c>
      <c r="N4318" s="8" t="str">
        <f>IFERROR(IF(I4318="Booked",VLOOKUP(K4318,'FIN CAL LOOKUP'!$A:$J,10,1),IF(I4318="Complete",VLOOKUP(J4318,'FIN CAL LOOKUP'!$A:$J,10,1),VLOOKUP(D4318,'FIN CAL LOOKUP'!$A:$J,10,1))),"Not Applicable")</f>
        <v>Q4, FY23</v>
      </c>
    </row>
    <row r="4319" spans="1:14" x14ac:dyDescent="0.25">
      <c r="A4319" t="s">
        <v>60</v>
      </c>
      <c r="B4319" t="s">
        <v>61</v>
      </c>
      <c r="C4319" t="s">
        <v>14</v>
      </c>
      <c r="D4319" s="3">
        <v>42975</v>
      </c>
      <c r="E4319" t="s">
        <v>1032</v>
      </c>
      <c r="F4319" t="s">
        <v>1033</v>
      </c>
      <c r="G4319" t="s">
        <v>1606</v>
      </c>
      <c r="H4319" t="s">
        <v>4</v>
      </c>
      <c r="I4319" t="s">
        <v>17</v>
      </c>
      <c r="J4319" s="3">
        <v>44837</v>
      </c>
      <c r="K4319" s="3">
        <v>44824</v>
      </c>
      <c r="M4319" s="8" t="str">
        <f>IFERROR(IF(I4319="Booked",VLOOKUP(K4319,'FIN CAL LOOKUP'!$A:$J,7,1),IF(I4319="Complete",VLOOKUP(J4319,'FIN CAL LOOKUP'!$A:$J,7,1),VLOOKUP(D4319,'FIN CAL LOOKUP'!$A:$J,7,1))),"Not Applicable")</f>
        <v>OCT, FY23</v>
      </c>
      <c r="N4319" s="8" t="str">
        <f>IFERROR(IF(I4319="Booked",VLOOKUP(K4319,'FIN CAL LOOKUP'!$A:$J,10,1),IF(I4319="Complete",VLOOKUP(J4319,'FIN CAL LOOKUP'!$A:$J,10,1),VLOOKUP(D4319,'FIN CAL LOOKUP'!$A:$J,10,1))),"Not Applicable")</f>
        <v>Q2, FY23</v>
      </c>
    </row>
    <row r="4320" spans="1:14" x14ac:dyDescent="0.25">
      <c r="A4320" t="s">
        <v>60</v>
      </c>
      <c r="B4320" t="s">
        <v>61</v>
      </c>
      <c r="C4320" t="s">
        <v>14</v>
      </c>
      <c r="D4320" s="3">
        <v>42975</v>
      </c>
      <c r="E4320" t="s">
        <v>1032</v>
      </c>
      <c r="F4320" t="s">
        <v>1033</v>
      </c>
      <c r="G4320" t="s">
        <v>1606</v>
      </c>
      <c r="H4320" t="s">
        <v>7</v>
      </c>
      <c r="I4320" t="s">
        <v>17</v>
      </c>
      <c r="J4320" s="3">
        <v>44837</v>
      </c>
      <c r="K4320" s="3">
        <v>44824</v>
      </c>
      <c r="M4320" s="8" t="str">
        <f>IFERROR(IF(I4320="Booked",VLOOKUP(K4320,'FIN CAL LOOKUP'!$A:$J,7,1),IF(I4320="Complete",VLOOKUP(J4320,'FIN CAL LOOKUP'!$A:$J,7,1),VLOOKUP(D4320,'FIN CAL LOOKUP'!$A:$J,7,1))),"Not Applicable")</f>
        <v>OCT, FY23</v>
      </c>
      <c r="N4320" s="8" t="str">
        <f>IFERROR(IF(I4320="Booked",VLOOKUP(K4320,'FIN CAL LOOKUP'!$A:$J,10,1),IF(I4320="Complete",VLOOKUP(J4320,'FIN CAL LOOKUP'!$A:$J,10,1),VLOOKUP(D4320,'FIN CAL LOOKUP'!$A:$J,10,1))),"Not Applicable")</f>
        <v>Q2, FY23</v>
      </c>
    </row>
    <row r="4321" spans="1:14" x14ac:dyDescent="0.25">
      <c r="A4321" t="s">
        <v>60</v>
      </c>
      <c r="B4321" t="s">
        <v>61</v>
      </c>
      <c r="C4321" t="s">
        <v>14</v>
      </c>
      <c r="D4321" s="3">
        <v>42975</v>
      </c>
      <c r="E4321" t="s">
        <v>1032</v>
      </c>
      <c r="F4321" t="s">
        <v>1033</v>
      </c>
      <c r="G4321" t="s">
        <v>1606</v>
      </c>
      <c r="H4321" t="s">
        <v>1366</v>
      </c>
      <c r="I4321" t="s">
        <v>17</v>
      </c>
      <c r="J4321" s="3">
        <v>45462</v>
      </c>
      <c r="K4321" s="3">
        <v>45351</v>
      </c>
      <c r="M4321" s="8" t="str">
        <f>IFERROR(IF(I4321="Booked",VLOOKUP(K4321,'FIN CAL LOOKUP'!$A:$J,7,1),IF(I4321="Complete",VLOOKUP(J4321,'FIN CAL LOOKUP'!$A:$J,7,1),VLOOKUP(D4321,'FIN CAL LOOKUP'!$A:$J,7,1))),"Not Applicable")</f>
        <v>JUN, FY24</v>
      </c>
      <c r="N4321" s="8" t="str">
        <f>IFERROR(IF(I4321="Booked",VLOOKUP(K4321,'FIN CAL LOOKUP'!$A:$J,10,1),IF(I4321="Complete",VLOOKUP(J4321,'FIN CAL LOOKUP'!$A:$J,10,1),VLOOKUP(D4321,'FIN CAL LOOKUP'!$A:$J,10,1))),"Not Applicable")</f>
        <v>Q4, FY24</v>
      </c>
    </row>
    <row r="4322" spans="1:14" x14ac:dyDescent="0.25">
      <c r="A4322" t="s">
        <v>60</v>
      </c>
      <c r="B4322" t="s">
        <v>61</v>
      </c>
      <c r="C4322" t="s">
        <v>14</v>
      </c>
      <c r="D4322" s="3">
        <v>42975</v>
      </c>
      <c r="E4322" t="s">
        <v>1032</v>
      </c>
      <c r="F4322" t="s">
        <v>1033</v>
      </c>
      <c r="G4322" t="s">
        <v>1606</v>
      </c>
      <c r="H4322" t="s">
        <v>1366</v>
      </c>
      <c r="I4322" t="s">
        <v>17</v>
      </c>
      <c r="J4322" s="3">
        <v>45796</v>
      </c>
      <c r="K4322" s="3">
        <v>45783</v>
      </c>
      <c r="M4322" s="8" t="str">
        <f>IFERROR(IF(I4322="Booked",VLOOKUP(K4322,'FIN CAL LOOKUP'!$A:$J,7,1),IF(I4322="Complete",VLOOKUP(J4322,'FIN CAL LOOKUP'!$A:$J,7,1),VLOOKUP(D4322,'FIN CAL LOOKUP'!$A:$J,7,1))),"Not Applicable")</f>
        <v>MAY, FY25</v>
      </c>
      <c r="N4322" s="8" t="str">
        <f>IFERROR(IF(I4322="Booked",VLOOKUP(K4322,'FIN CAL LOOKUP'!$A:$J,10,1),IF(I4322="Complete",VLOOKUP(J4322,'FIN CAL LOOKUP'!$A:$J,10,1),VLOOKUP(D4322,'FIN CAL LOOKUP'!$A:$J,10,1))),"Not Applicable")</f>
        <v>Q4, FY25</v>
      </c>
    </row>
    <row r="4323" spans="1:14" x14ac:dyDescent="0.25">
      <c r="A4323" t="s">
        <v>60</v>
      </c>
      <c r="B4323" t="s">
        <v>61</v>
      </c>
      <c r="C4323" t="s">
        <v>14</v>
      </c>
      <c r="D4323" s="3">
        <v>42975</v>
      </c>
      <c r="E4323" t="s">
        <v>1032</v>
      </c>
      <c r="F4323" t="s">
        <v>1033</v>
      </c>
      <c r="G4323" t="s">
        <v>1606</v>
      </c>
      <c r="H4323" t="s">
        <v>1367</v>
      </c>
      <c r="I4323" t="s">
        <v>17</v>
      </c>
      <c r="J4323" s="3">
        <v>45462</v>
      </c>
      <c r="K4323" s="3">
        <v>45351</v>
      </c>
      <c r="M4323" s="8" t="str">
        <f>IFERROR(IF(I4323="Booked",VLOOKUP(K4323,'FIN CAL LOOKUP'!$A:$J,7,1),IF(I4323="Complete",VLOOKUP(J4323,'FIN CAL LOOKUP'!$A:$J,7,1),VLOOKUP(D4323,'FIN CAL LOOKUP'!$A:$J,7,1))),"Not Applicable")</f>
        <v>JUN, FY24</v>
      </c>
      <c r="N4323" s="8" t="str">
        <f>IFERROR(IF(I4323="Booked",VLOOKUP(K4323,'FIN CAL LOOKUP'!$A:$J,10,1),IF(I4323="Complete",VLOOKUP(J4323,'FIN CAL LOOKUP'!$A:$J,10,1),VLOOKUP(D4323,'FIN CAL LOOKUP'!$A:$J,10,1))),"Not Applicable")</f>
        <v>Q4, FY24</v>
      </c>
    </row>
    <row r="4324" spans="1:14" x14ac:dyDescent="0.25">
      <c r="A4324" t="s">
        <v>60</v>
      </c>
      <c r="B4324" t="s">
        <v>61</v>
      </c>
      <c r="C4324" t="s">
        <v>14</v>
      </c>
      <c r="D4324" s="3">
        <v>42975</v>
      </c>
      <c r="E4324" t="s">
        <v>1032</v>
      </c>
      <c r="F4324" t="s">
        <v>1033</v>
      </c>
      <c r="G4324" t="s">
        <v>1606</v>
      </c>
      <c r="H4324" t="s">
        <v>1367</v>
      </c>
      <c r="I4324" t="s">
        <v>17</v>
      </c>
      <c r="J4324" s="3">
        <v>45796</v>
      </c>
      <c r="K4324" s="3">
        <v>45783</v>
      </c>
      <c r="M4324" s="8" t="str">
        <f>IFERROR(IF(I4324="Booked",VLOOKUP(K4324,'FIN CAL LOOKUP'!$A:$J,7,1),IF(I4324="Complete",VLOOKUP(J4324,'FIN CAL LOOKUP'!$A:$J,7,1),VLOOKUP(D4324,'FIN CAL LOOKUP'!$A:$J,7,1))),"Not Applicable")</f>
        <v>MAY, FY25</v>
      </c>
      <c r="N4324" s="8" t="str">
        <f>IFERROR(IF(I4324="Booked",VLOOKUP(K4324,'FIN CAL LOOKUP'!$A:$J,10,1),IF(I4324="Complete",VLOOKUP(J4324,'FIN CAL LOOKUP'!$A:$J,10,1),VLOOKUP(D4324,'FIN CAL LOOKUP'!$A:$J,10,1))),"Not Applicable")</f>
        <v>Q4, FY25</v>
      </c>
    </row>
    <row r="4325" spans="1:14" x14ac:dyDescent="0.25">
      <c r="A4325" t="s">
        <v>60</v>
      </c>
      <c r="B4325" t="s">
        <v>61</v>
      </c>
      <c r="C4325" t="s">
        <v>14</v>
      </c>
      <c r="D4325" s="3">
        <v>42975</v>
      </c>
      <c r="E4325" t="s">
        <v>1032</v>
      </c>
      <c r="F4325" t="s">
        <v>1033</v>
      </c>
      <c r="G4325" t="s">
        <v>1606</v>
      </c>
      <c r="H4325" t="s">
        <v>1368</v>
      </c>
      <c r="I4325" t="s">
        <v>17</v>
      </c>
      <c r="J4325" s="3">
        <v>45462</v>
      </c>
      <c r="K4325" s="3">
        <v>45351</v>
      </c>
      <c r="M4325" s="8" t="str">
        <f>IFERROR(IF(I4325="Booked",VLOOKUP(K4325,'FIN CAL LOOKUP'!$A:$J,7,1),IF(I4325="Complete",VLOOKUP(J4325,'FIN CAL LOOKUP'!$A:$J,7,1),VLOOKUP(D4325,'FIN CAL LOOKUP'!$A:$J,7,1))),"Not Applicable")</f>
        <v>JUN, FY24</v>
      </c>
      <c r="N4325" s="8" t="str">
        <f>IFERROR(IF(I4325="Booked",VLOOKUP(K4325,'FIN CAL LOOKUP'!$A:$J,10,1),IF(I4325="Complete",VLOOKUP(J4325,'FIN CAL LOOKUP'!$A:$J,10,1),VLOOKUP(D4325,'FIN CAL LOOKUP'!$A:$J,10,1))),"Not Applicable")</f>
        <v>Q4, FY24</v>
      </c>
    </row>
    <row r="4326" spans="1:14" x14ac:dyDescent="0.25">
      <c r="A4326" t="s">
        <v>60</v>
      </c>
      <c r="B4326" t="s">
        <v>61</v>
      </c>
      <c r="C4326" t="s">
        <v>14</v>
      </c>
      <c r="D4326" s="3">
        <v>42975</v>
      </c>
      <c r="E4326" t="s">
        <v>1032</v>
      </c>
      <c r="F4326" t="s">
        <v>1033</v>
      </c>
      <c r="G4326" t="s">
        <v>1606</v>
      </c>
      <c r="H4326" t="s">
        <v>1368</v>
      </c>
      <c r="I4326" t="s">
        <v>17</v>
      </c>
      <c r="J4326" s="3">
        <v>45796</v>
      </c>
      <c r="K4326" s="3">
        <v>45783</v>
      </c>
      <c r="M4326" s="8" t="str">
        <f>IFERROR(IF(I4326="Booked",VLOOKUP(K4326,'FIN CAL LOOKUP'!$A:$J,7,1),IF(I4326="Complete",VLOOKUP(J4326,'FIN CAL LOOKUP'!$A:$J,7,1),VLOOKUP(D4326,'FIN CAL LOOKUP'!$A:$J,7,1))),"Not Applicable")</f>
        <v>MAY, FY25</v>
      </c>
      <c r="N4326" s="8" t="str">
        <f>IFERROR(IF(I4326="Booked",VLOOKUP(K4326,'FIN CAL LOOKUP'!$A:$J,10,1),IF(I4326="Complete",VLOOKUP(J4326,'FIN CAL LOOKUP'!$A:$J,10,1),VLOOKUP(D4326,'FIN CAL LOOKUP'!$A:$J,10,1))),"Not Applicable")</f>
        <v>Q4, FY25</v>
      </c>
    </row>
    <row r="4327" spans="1:14" x14ac:dyDescent="0.25">
      <c r="A4327" t="s">
        <v>60</v>
      </c>
      <c r="B4327" t="s">
        <v>61</v>
      </c>
      <c r="C4327" t="s">
        <v>14</v>
      </c>
      <c r="D4327" s="3">
        <v>42975</v>
      </c>
      <c r="E4327" t="s">
        <v>1032</v>
      </c>
      <c r="F4327" t="s">
        <v>1033</v>
      </c>
      <c r="G4327" t="s">
        <v>1606</v>
      </c>
      <c r="H4327" t="s">
        <v>1369</v>
      </c>
      <c r="I4327" t="s">
        <v>17</v>
      </c>
      <c r="J4327" s="3">
        <v>45462</v>
      </c>
      <c r="K4327" s="3">
        <v>45351</v>
      </c>
      <c r="M4327" s="8" t="str">
        <f>IFERROR(IF(I4327="Booked",VLOOKUP(K4327,'FIN CAL LOOKUP'!$A:$J,7,1),IF(I4327="Complete",VLOOKUP(J4327,'FIN CAL LOOKUP'!$A:$J,7,1),VLOOKUP(D4327,'FIN CAL LOOKUP'!$A:$J,7,1))),"Not Applicable")</f>
        <v>JUN, FY24</v>
      </c>
      <c r="N4327" s="8" t="str">
        <f>IFERROR(IF(I4327="Booked",VLOOKUP(K4327,'FIN CAL LOOKUP'!$A:$J,10,1),IF(I4327="Complete",VLOOKUP(J4327,'FIN CAL LOOKUP'!$A:$J,10,1),VLOOKUP(D4327,'FIN CAL LOOKUP'!$A:$J,10,1))),"Not Applicable")</f>
        <v>Q4, FY24</v>
      </c>
    </row>
    <row r="4328" spans="1:14" x14ac:dyDescent="0.25">
      <c r="A4328" t="s">
        <v>60</v>
      </c>
      <c r="B4328" t="s">
        <v>61</v>
      </c>
      <c r="C4328" t="s">
        <v>14</v>
      </c>
      <c r="D4328" s="3">
        <v>42975</v>
      </c>
      <c r="E4328" t="s">
        <v>1032</v>
      </c>
      <c r="F4328" t="s">
        <v>1033</v>
      </c>
      <c r="G4328" t="s">
        <v>1606</v>
      </c>
      <c r="H4328" t="s">
        <v>1369</v>
      </c>
      <c r="I4328" t="s">
        <v>17</v>
      </c>
      <c r="J4328" s="3">
        <v>45796</v>
      </c>
      <c r="K4328" s="3">
        <v>45783</v>
      </c>
      <c r="M4328" s="8" t="str">
        <f>IFERROR(IF(I4328="Booked",VLOOKUP(K4328,'FIN CAL LOOKUP'!$A:$J,7,1),IF(I4328="Complete",VLOOKUP(J4328,'FIN CAL LOOKUP'!$A:$J,7,1),VLOOKUP(D4328,'FIN CAL LOOKUP'!$A:$J,7,1))),"Not Applicable")</f>
        <v>MAY, FY25</v>
      </c>
      <c r="N4328" s="8" t="str">
        <f>IFERROR(IF(I4328="Booked",VLOOKUP(K4328,'FIN CAL LOOKUP'!$A:$J,10,1),IF(I4328="Complete",VLOOKUP(J4328,'FIN CAL LOOKUP'!$A:$J,10,1),VLOOKUP(D4328,'FIN CAL LOOKUP'!$A:$J,10,1))),"Not Applicable")</f>
        <v>Q4, FY25</v>
      </c>
    </row>
    <row r="4329" spans="1:14" x14ac:dyDescent="0.25">
      <c r="A4329" t="s">
        <v>60</v>
      </c>
      <c r="B4329" t="s">
        <v>61</v>
      </c>
      <c r="C4329" t="s">
        <v>14</v>
      </c>
      <c r="D4329" s="3">
        <v>42975</v>
      </c>
      <c r="E4329" t="s">
        <v>1032</v>
      </c>
      <c r="F4329" t="s">
        <v>1033</v>
      </c>
      <c r="G4329" t="s">
        <v>1606</v>
      </c>
      <c r="H4329" t="s">
        <v>1370</v>
      </c>
      <c r="I4329" t="s">
        <v>17</v>
      </c>
      <c r="J4329" s="3">
        <v>45462</v>
      </c>
      <c r="K4329" s="3">
        <v>45351</v>
      </c>
      <c r="M4329" s="8" t="str">
        <f>IFERROR(IF(I4329="Booked",VLOOKUP(K4329,'FIN CAL LOOKUP'!$A:$J,7,1),IF(I4329="Complete",VLOOKUP(J4329,'FIN CAL LOOKUP'!$A:$J,7,1),VLOOKUP(D4329,'FIN CAL LOOKUP'!$A:$J,7,1))),"Not Applicable")</f>
        <v>JUN, FY24</v>
      </c>
      <c r="N4329" s="8" t="str">
        <f>IFERROR(IF(I4329="Booked",VLOOKUP(K4329,'FIN CAL LOOKUP'!$A:$J,10,1),IF(I4329="Complete",VLOOKUP(J4329,'FIN CAL LOOKUP'!$A:$J,10,1),VLOOKUP(D4329,'FIN CAL LOOKUP'!$A:$J,10,1))),"Not Applicable")</f>
        <v>Q4, FY24</v>
      </c>
    </row>
    <row r="4330" spans="1:14" x14ac:dyDescent="0.25">
      <c r="A4330" t="s">
        <v>60</v>
      </c>
      <c r="B4330" t="s">
        <v>61</v>
      </c>
      <c r="C4330" t="s">
        <v>14</v>
      </c>
      <c r="D4330" s="3">
        <v>42975</v>
      </c>
      <c r="E4330" t="s">
        <v>1032</v>
      </c>
      <c r="F4330" t="s">
        <v>1033</v>
      </c>
      <c r="G4330" t="s">
        <v>1606</v>
      </c>
      <c r="H4330" t="s">
        <v>1370</v>
      </c>
      <c r="I4330" t="s">
        <v>17</v>
      </c>
      <c r="J4330" s="3">
        <v>45796</v>
      </c>
      <c r="K4330" s="3">
        <v>45783</v>
      </c>
      <c r="M4330" s="8" t="str">
        <f>IFERROR(IF(I4330="Booked",VLOOKUP(K4330,'FIN CAL LOOKUP'!$A:$J,7,1),IF(I4330="Complete",VLOOKUP(J4330,'FIN CAL LOOKUP'!$A:$J,7,1),VLOOKUP(D4330,'FIN CAL LOOKUP'!$A:$J,7,1))),"Not Applicable")</f>
        <v>MAY, FY25</v>
      </c>
      <c r="N4330" s="8" t="str">
        <f>IFERROR(IF(I4330="Booked",VLOOKUP(K4330,'FIN CAL LOOKUP'!$A:$J,10,1),IF(I4330="Complete",VLOOKUP(J4330,'FIN CAL LOOKUP'!$A:$J,10,1),VLOOKUP(D4330,'FIN CAL LOOKUP'!$A:$J,10,1))),"Not Applicable")</f>
        <v>Q4, FY25</v>
      </c>
    </row>
    <row r="4331" spans="1:14" x14ac:dyDescent="0.25">
      <c r="A4331" t="s">
        <v>60</v>
      </c>
      <c r="B4331" t="s">
        <v>61</v>
      </c>
      <c r="C4331" t="s">
        <v>14</v>
      </c>
      <c r="D4331" s="3">
        <v>42975</v>
      </c>
      <c r="E4331" t="s">
        <v>1032</v>
      </c>
      <c r="F4331" t="s">
        <v>1033</v>
      </c>
      <c r="G4331" t="s">
        <v>1606</v>
      </c>
      <c r="H4331" t="s">
        <v>8</v>
      </c>
      <c r="I4331" t="s">
        <v>17</v>
      </c>
      <c r="J4331" s="3">
        <v>44648</v>
      </c>
      <c r="K4331" s="3">
        <v>44635</v>
      </c>
      <c r="M4331" s="8" t="str">
        <f>IFERROR(IF(I4331="Booked",VLOOKUP(K4331,'FIN CAL LOOKUP'!$A:$J,7,1),IF(I4331="Complete",VLOOKUP(J4331,'FIN CAL LOOKUP'!$A:$J,7,1),VLOOKUP(D4331,'FIN CAL LOOKUP'!$A:$J,7,1))),"Not Applicable")</f>
        <v>APR, FY22</v>
      </c>
      <c r="N4331" s="8" t="str">
        <f>IFERROR(IF(I4331="Booked",VLOOKUP(K4331,'FIN CAL LOOKUP'!$A:$J,10,1),IF(I4331="Complete",VLOOKUP(J4331,'FIN CAL LOOKUP'!$A:$J,10,1),VLOOKUP(D4331,'FIN CAL LOOKUP'!$A:$J,10,1))),"Not Applicable")</f>
        <v>Q4, FY22</v>
      </c>
    </row>
    <row r="4332" spans="1:14" x14ac:dyDescent="0.25">
      <c r="A4332" t="s">
        <v>60</v>
      </c>
      <c r="B4332" t="s">
        <v>61</v>
      </c>
      <c r="C4332" t="s">
        <v>14</v>
      </c>
      <c r="D4332" s="3">
        <v>42975</v>
      </c>
      <c r="E4332" t="s">
        <v>1032</v>
      </c>
      <c r="F4332" t="s">
        <v>1033</v>
      </c>
      <c r="G4332" t="s">
        <v>1606</v>
      </c>
      <c r="H4332" t="s">
        <v>9</v>
      </c>
      <c r="I4332" t="s">
        <v>17</v>
      </c>
      <c r="J4332" s="3">
        <v>44837</v>
      </c>
      <c r="K4332" s="3">
        <v>44735</v>
      </c>
      <c r="M4332" s="8" t="str">
        <f>IFERROR(IF(I4332="Booked",VLOOKUP(K4332,'FIN CAL LOOKUP'!$A:$J,7,1),IF(I4332="Complete",VLOOKUP(J4332,'FIN CAL LOOKUP'!$A:$J,7,1),VLOOKUP(D4332,'FIN CAL LOOKUP'!$A:$J,7,1))),"Not Applicable")</f>
        <v>OCT, FY23</v>
      </c>
      <c r="N4332" s="8" t="str">
        <f>IFERROR(IF(I4332="Booked",VLOOKUP(K4332,'FIN CAL LOOKUP'!$A:$J,10,1),IF(I4332="Complete",VLOOKUP(J4332,'FIN CAL LOOKUP'!$A:$J,10,1),VLOOKUP(D4332,'FIN CAL LOOKUP'!$A:$J,10,1))),"Not Applicable")</f>
        <v>Q2, FY23</v>
      </c>
    </row>
    <row r="4333" spans="1:14" x14ac:dyDescent="0.25">
      <c r="A4333" t="s">
        <v>60</v>
      </c>
      <c r="B4333" t="s">
        <v>61</v>
      </c>
      <c r="C4333" t="s">
        <v>14</v>
      </c>
      <c r="D4333" s="3">
        <v>42975</v>
      </c>
      <c r="E4333" t="s">
        <v>1032</v>
      </c>
      <c r="F4333" t="s">
        <v>1033</v>
      </c>
      <c r="G4333" t="s">
        <v>1606</v>
      </c>
      <c r="H4333" t="s">
        <v>10</v>
      </c>
      <c r="I4333" t="s">
        <v>17</v>
      </c>
      <c r="J4333" s="3">
        <v>44648</v>
      </c>
      <c r="K4333" s="3">
        <v>44630</v>
      </c>
      <c r="M4333" s="8" t="str">
        <f>IFERROR(IF(I4333="Booked",VLOOKUP(K4333,'FIN CAL LOOKUP'!$A:$J,7,1),IF(I4333="Complete",VLOOKUP(J4333,'FIN CAL LOOKUP'!$A:$J,7,1),VLOOKUP(D4333,'FIN CAL LOOKUP'!$A:$J,7,1))),"Not Applicable")</f>
        <v>APR, FY22</v>
      </c>
      <c r="N4333" s="8" t="str">
        <f>IFERROR(IF(I4333="Booked",VLOOKUP(K4333,'FIN CAL LOOKUP'!$A:$J,10,1),IF(I4333="Complete",VLOOKUP(J4333,'FIN CAL LOOKUP'!$A:$J,10,1),VLOOKUP(D4333,'FIN CAL LOOKUP'!$A:$J,10,1))),"Not Applicable")</f>
        <v>Q4, FY22</v>
      </c>
    </row>
    <row r="4334" spans="1:14" x14ac:dyDescent="0.25">
      <c r="A4334" t="s">
        <v>60</v>
      </c>
      <c r="B4334" t="s">
        <v>61</v>
      </c>
      <c r="C4334" t="s">
        <v>14</v>
      </c>
      <c r="D4334" s="3">
        <v>42975</v>
      </c>
      <c r="E4334" t="s">
        <v>1032</v>
      </c>
      <c r="F4334" t="s">
        <v>1033</v>
      </c>
      <c r="G4334" t="s">
        <v>1606</v>
      </c>
      <c r="H4334" t="s">
        <v>11</v>
      </c>
      <c r="I4334" t="s">
        <v>17</v>
      </c>
      <c r="J4334" s="3">
        <v>43051</v>
      </c>
      <c r="K4334" s="3">
        <v>43291</v>
      </c>
      <c r="M4334" s="8" t="str">
        <f>IFERROR(IF(I4334="Booked",VLOOKUP(K4334,'FIN CAL LOOKUP'!$A:$J,7,1),IF(I4334="Complete",VLOOKUP(J4334,'FIN CAL LOOKUP'!$A:$J,7,1),VLOOKUP(D4334,'FIN CAL LOOKUP'!$A:$J,7,1))),"Not Applicable")</f>
        <v>Not Applicable</v>
      </c>
      <c r="N4334" s="8" t="str">
        <f>IFERROR(IF(I4334="Booked",VLOOKUP(K4334,'FIN CAL LOOKUP'!$A:$J,10,1),IF(I4334="Complete",VLOOKUP(J4334,'FIN CAL LOOKUP'!$A:$J,10,1),VLOOKUP(D4334,'FIN CAL LOOKUP'!$A:$J,10,1))),"Not Applicable")</f>
        <v>Not Applicable</v>
      </c>
    </row>
    <row r="4335" spans="1:14" x14ac:dyDescent="0.25">
      <c r="A4335" t="s">
        <v>12</v>
      </c>
      <c r="B4335" t="s">
        <v>51</v>
      </c>
      <c r="C4335" t="s">
        <v>52</v>
      </c>
      <c r="D4335" s="3">
        <v>42940</v>
      </c>
      <c r="E4335" t="s">
        <v>560</v>
      </c>
      <c r="F4335" t="s">
        <v>1034</v>
      </c>
      <c r="G4335" t="s">
        <v>576</v>
      </c>
      <c r="H4335" t="s">
        <v>192</v>
      </c>
      <c r="I4335" t="s">
        <v>17</v>
      </c>
      <c r="J4335" s="3">
        <v>45709</v>
      </c>
      <c r="K4335" s="3">
        <v>44837</v>
      </c>
      <c r="M4335" s="8" t="str">
        <f>IFERROR(IF(I4335="Booked",VLOOKUP(K4335,'FIN CAL LOOKUP'!$A:$J,7,1),IF(I4335="Complete",VLOOKUP(J4335,'FIN CAL LOOKUP'!$A:$J,7,1),VLOOKUP(D4335,'FIN CAL LOOKUP'!$A:$J,7,1))),"Not Applicable")</f>
        <v>FEB, FY25</v>
      </c>
      <c r="N4335" s="8" t="str">
        <f>IFERROR(IF(I4335="Booked",VLOOKUP(K4335,'FIN CAL LOOKUP'!$A:$J,10,1),IF(I4335="Complete",VLOOKUP(J4335,'FIN CAL LOOKUP'!$A:$J,10,1),VLOOKUP(D4335,'FIN CAL LOOKUP'!$A:$J,10,1))),"Not Applicable")</f>
        <v>Q3, FY25</v>
      </c>
    </row>
    <row r="4336" spans="1:14" x14ac:dyDescent="0.25">
      <c r="A4336" t="s">
        <v>12</v>
      </c>
      <c r="B4336" t="s">
        <v>51</v>
      </c>
      <c r="C4336" t="s">
        <v>52</v>
      </c>
      <c r="D4336" s="3">
        <v>42940</v>
      </c>
      <c r="E4336" t="s">
        <v>560</v>
      </c>
      <c r="F4336" t="s">
        <v>1034</v>
      </c>
      <c r="G4336" t="s">
        <v>576</v>
      </c>
      <c r="H4336" t="s">
        <v>4</v>
      </c>
      <c r="I4336" t="s">
        <v>17</v>
      </c>
      <c r="J4336" s="3">
        <v>44832</v>
      </c>
      <c r="K4336" s="3">
        <v>44824</v>
      </c>
      <c r="M4336" s="8" t="str">
        <f>IFERROR(IF(I4336="Booked",VLOOKUP(K4336,'FIN CAL LOOKUP'!$A:$J,7,1),IF(I4336="Complete",VLOOKUP(J4336,'FIN CAL LOOKUP'!$A:$J,7,1),VLOOKUP(D4336,'FIN CAL LOOKUP'!$A:$J,7,1))),"Not Applicable")</f>
        <v>OCT, FY23</v>
      </c>
      <c r="N4336" s="8" t="str">
        <f>IFERROR(IF(I4336="Booked",VLOOKUP(K4336,'FIN CAL LOOKUP'!$A:$J,10,1),IF(I4336="Complete",VLOOKUP(J4336,'FIN CAL LOOKUP'!$A:$J,10,1),VLOOKUP(D4336,'FIN CAL LOOKUP'!$A:$J,10,1))),"Not Applicable")</f>
        <v>Q2, FY23</v>
      </c>
    </row>
    <row r="4337" spans="1:14" x14ac:dyDescent="0.25">
      <c r="A4337" t="s">
        <v>12</v>
      </c>
      <c r="B4337" t="s">
        <v>51</v>
      </c>
      <c r="C4337" t="s">
        <v>52</v>
      </c>
      <c r="D4337" s="3">
        <v>42940</v>
      </c>
      <c r="E4337" t="s">
        <v>560</v>
      </c>
      <c r="F4337" t="s">
        <v>1034</v>
      </c>
      <c r="G4337" t="s">
        <v>576</v>
      </c>
      <c r="H4337" t="s">
        <v>7</v>
      </c>
      <c r="I4337" t="s">
        <v>17</v>
      </c>
      <c r="J4337" s="3">
        <v>44832</v>
      </c>
      <c r="K4337" s="3">
        <v>44824</v>
      </c>
      <c r="M4337" s="8" t="str">
        <f>IFERROR(IF(I4337="Booked",VLOOKUP(K4337,'FIN CAL LOOKUP'!$A:$J,7,1),IF(I4337="Complete",VLOOKUP(J4337,'FIN CAL LOOKUP'!$A:$J,7,1),VLOOKUP(D4337,'FIN CAL LOOKUP'!$A:$J,7,1))),"Not Applicable")</f>
        <v>OCT, FY23</v>
      </c>
      <c r="N4337" s="8" t="str">
        <f>IFERROR(IF(I4337="Booked",VLOOKUP(K4337,'FIN CAL LOOKUP'!$A:$J,10,1),IF(I4337="Complete",VLOOKUP(J4337,'FIN CAL LOOKUP'!$A:$J,10,1),VLOOKUP(D4337,'FIN CAL LOOKUP'!$A:$J,10,1))),"Not Applicable")</f>
        <v>Q2, FY23</v>
      </c>
    </row>
    <row r="4338" spans="1:14" x14ac:dyDescent="0.25">
      <c r="A4338" t="s">
        <v>12</v>
      </c>
      <c r="B4338" t="s">
        <v>51</v>
      </c>
      <c r="C4338" t="s">
        <v>52</v>
      </c>
      <c r="D4338" s="3">
        <v>42940</v>
      </c>
      <c r="E4338" t="s">
        <v>560</v>
      </c>
      <c r="F4338" t="s">
        <v>1034</v>
      </c>
      <c r="G4338" t="s">
        <v>576</v>
      </c>
      <c r="H4338" t="s">
        <v>1366</v>
      </c>
      <c r="I4338" t="s">
        <v>5</v>
      </c>
      <c r="J4338" s="3"/>
      <c r="K4338" s="3">
        <v>45351</v>
      </c>
      <c r="M4338" s="8" t="str">
        <f>IFERROR(IF(I4338="Booked",VLOOKUP(K4338,'FIN CAL LOOKUP'!$A:$J,7,1),IF(I4338="Complete",VLOOKUP(J4338,'FIN CAL LOOKUP'!$A:$J,7,1),VLOOKUP(D4338,'FIN CAL LOOKUP'!$A:$J,7,1))),"Not Applicable")</f>
        <v>MAR, FY24</v>
      </c>
      <c r="N4338" s="8" t="str">
        <f>IFERROR(IF(I4338="Booked",VLOOKUP(K4338,'FIN CAL LOOKUP'!$A:$J,10,1),IF(I4338="Complete",VLOOKUP(J4338,'FIN CAL LOOKUP'!$A:$J,10,1),VLOOKUP(D4338,'FIN CAL LOOKUP'!$A:$J,10,1))),"Not Applicable")</f>
        <v>Q3, FY24</v>
      </c>
    </row>
    <row r="4339" spans="1:14" x14ac:dyDescent="0.25">
      <c r="A4339" t="s">
        <v>12</v>
      </c>
      <c r="B4339" t="s">
        <v>51</v>
      </c>
      <c r="C4339" t="s">
        <v>52</v>
      </c>
      <c r="D4339" s="3">
        <v>42940</v>
      </c>
      <c r="E4339" t="s">
        <v>560</v>
      </c>
      <c r="F4339" t="s">
        <v>1034</v>
      </c>
      <c r="G4339" t="s">
        <v>576</v>
      </c>
      <c r="H4339" t="s">
        <v>1367</v>
      </c>
      <c r="I4339" t="s">
        <v>5</v>
      </c>
      <c r="J4339" s="3"/>
      <c r="K4339" s="3">
        <v>45351</v>
      </c>
      <c r="M4339" s="8" t="str">
        <f>IFERROR(IF(I4339="Booked",VLOOKUP(K4339,'FIN CAL LOOKUP'!$A:$J,7,1),IF(I4339="Complete",VLOOKUP(J4339,'FIN CAL LOOKUP'!$A:$J,7,1),VLOOKUP(D4339,'FIN CAL LOOKUP'!$A:$J,7,1))),"Not Applicable")</f>
        <v>MAR, FY24</v>
      </c>
      <c r="N4339" s="8" t="str">
        <f>IFERROR(IF(I4339="Booked",VLOOKUP(K4339,'FIN CAL LOOKUP'!$A:$J,10,1),IF(I4339="Complete",VLOOKUP(J4339,'FIN CAL LOOKUP'!$A:$J,10,1),VLOOKUP(D4339,'FIN CAL LOOKUP'!$A:$J,10,1))),"Not Applicable")</f>
        <v>Q3, FY24</v>
      </c>
    </row>
    <row r="4340" spans="1:14" x14ac:dyDescent="0.25">
      <c r="A4340" t="s">
        <v>12</v>
      </c>
      <c r="B4340" t="s">
        <v>51</v>
      </c>
      <c r="C4340" t="s">
        <v>52</v>
      </c>
      <c r="D4340" s="3">
        <v>42940</v>
      </c>
      <c r="E4340" t="s">
        <v>560</v>
      </c>
      <c r="F4340" t="s">
        <v>1034</v>
      </c>
      <c r="G4340" t="s">
        <v>576</v>
      </c>
      <c r="H4340" t="s">
        <v>1368</v>
      </c>
      <c r="I4340" t="s">
        <v>5</v>
      </c>
      <c r="J4340" s="3"/>
      <c r="K4340" s="3">
        <v>45351</v>
      </c>
      <c r="M4340" s="8" t="str">
        <f>IFERROR(IF(I4340="Booked",VLOOKUP(K4340,'FIN CAL LOOKUP'!$A:$J,7,1),IF(I4340="Complete",VLOOKUP(J4340,'FIN CAL LOOKUP'!$A:$J,7,1),VLOOKUP(D4340,'FIN CAL LOOKUP'!$A:$J,7,1))),"Not Applicable")</f>
        <v>MAR, FY24</v>
      </c>
      <c r="N4340" s="8" t="str">
        <f>IFERROR(IF(I4340="Booked",VLOOKUP(K4340,'FIN CAL LOOKUP'!$A:$J,10,1),IF(I4340="Complete",VLOOKUP(J4340,'FIN CAL LOOKUP'!$A:$J,10,1),VLOOKUP(D4340,'FIN CAL LOOKUP'!$A:$J,10,1))),"Not Applicable")</f>
        <v>Q3, FY24</v>
      </c>
    </row>
    <row r="4341" spans="1:14" x14ac:dyDescent="0.25">
      <c r="A4341" t="s">
        <v>12</v>
      </c>
      <c r="B4341" t="s">
        <v>51</v>
      </c>
      <c r="C4341" t="s">
        <v>52</v>
      </c>
      <c r="D4341" s="3">
        <v>42940</v>
      </c>
      <c r="E4341" t="s">
        <v>560</v>
      </c>
      <c r="F4341" t="s">
        <v>1034</v>
      </c>
      <c r="G4341" t="s">
        <v>576</v>
      </c>
      <c r="H4341" t="s">
        <v>1369</v>
      </c>
      <c r="I4341" t="s">
        <v>5</v>
      </c>
      <c r="J4341" s="3"/>
      <c r="K4341" s="3">
        <v>45351</v>
      </c>
      <c r="M4341" s="8" t="str">
        <f>IFERROR(IF(I4341="Booked",VLOOKUP(K4341,'FIN CAL LOOKUP'!$A:$J,7,1),IF(I4341="Complete",VLOOKUP(J4341,'FIN CAL LOOKUP'!$A:$J,7,1),VLOOKUP(D4341,'FIN CAL LOOKUP'!$A:$J,7,1))),"Not Applicable")</f>
        <v>MAR, FY24</v>
      </c>
      <c r="N4341" s="8" t="str">
        <f>IFERROR(IF(I4341="Booked",VLOOKUP(K4341,'FIN CAL LOOKUP'!$A:$J,10,1),IF(I4341="Complete",VLOOKUP(J4341,'FIN CAL LOOKUP'!$A:$J,10,1),VLOOKUP(D4341,'FIN CAL LOOKUP'!$A:$J,10,1))),"Not Applicable")</f>
        <v>Q3, FY24</v>
      </c>
    </row>
    <row r="4342" spans="1:14" x14ac:dyDescent="0.25">
      <c r="A4342" t="s">
        <v>12</v>
      </c>
      <c r="B4342" t="s">
        <v>51</v>
      </c>
      <c r="C4342" t="s">
        <v>52</v>
      </c>
      <c r="D4342" s="3">
        <v>42940</v>
      </c>
      <c r="E4342" t="s">
        <v>560</v>
      </c>
      <c r="F4342" t="s">
        <v>1034</v>
      </c>
      <c r="G4342" t="s">
        <v>576</v>
      </c>
      <c r="H4342" t="s">
        <v>1370</v>
      </c>
      <c r="I4342" t="s">
        <v>5</v>
      </c>
      <c r="J4342" s="3"/>
      <c r="K4342" s="3">
        <v>45351</v>
      </c>
      <c r="M4342" s="8" t="str">
        <f>IFERROR(IF(I4342="Booked",VLOOKUP(K4342,'FIN CAL LOOKUP'!$A:$J,7,1),IF(I4342="Complete",VLOOKUP(J4342,'FIN CAL LOOKUP'!$A:$J,7,1),VLOOKUP(D4342,'FIN CAL LOOKUP'!$A:$J,7,1))),"Not Applicable")</f>
        <v>MAR, FY24</v>
      </c>
      <c r="N4342" s="8" t="str">
        <f>IFERROR(IF(I4342="Booked",VLOOKUP(K4342,'FIN CAL LOOKUP'!$A:$J,10,1),IF(I4342="Complete",VLOOKUP(J4342,'FIN CAL LOOKUP'!$A:$J,10,1),VLOOKUP(D4342,'FIN CAL LOOKUP'!$A:$J,10,1))),"Not Applicable")</f>
        <v>Q3, FY24</v>
      </c>
    </row>
    <row r="4343" spans="1:14" x14ac:dyDescent="0.25">
      <c r="A4343" t="s">
        <v>12</v>
      </c>
      <c r="B4343" t="s">
        <v>51</v>
      </c>
      <c r="C4343" t="s">
        <v>52</v>
      </c>
      <c r="D4343" s="3">
        <v>42940</v>
      </c>
      <c r="E4343" t="s">
        <v>560</v>
      </c>
      <c r="F4343" t="s">
        <v>1034</v>
      </c>
      <c r="G4343" t="s">
        <v>576</v>
      </c>
      <c r="H4343" t="s">
        <v>8</v>
      </c>
      <c r="I4343" t="s">
        <v>17</v>
      </c>
      <c r="J4343" s="3">
        <v>44837</v>
      </c>
      <c r="K4343" s="3">
        <v>44635</v>
      </c>
      <c r="M4343" s="8" t="str">
        <f>IFERROR(IF(I4343="Booked",VLOOKUP(K4343,'FIN CAL LOOKUP'!$A:$J,7,1),IF(I4343="Complete",VLOOKUP(J4343,'FIN CAL LOOKUP'!$A:$J,7,1),VLOOKUP(D4343,'FIN CAL LOOKUP'!$A:$J,7,1))),"Not Applicable")</f>
        <v>OCT, FY23</v>
      </c>
      <c r="N4343" s="8" t="str">
        <f>IFERROR(IF(I4343="Booked",VLOOKUP(K4343,'FIN CAL LOOKUP'!$A:$J,10,1),IF(I4343="Complete",VLOOKUP(J4343,'FIN CAL LOOKUP'!$A:$J,10,1),VLOOKUP(D4343,'FIN CAL LOOKUP'!$A:$J,10,1))),"Not Applicable")</f>
        <v>Q2, FY23</v>
      </c>
    </row>
    <row r="4344" spans="1:14" x14ac:dyDescent="0.25">
      <c r="A4344" t="s">
        <v>12</v>
      </c>
      <c r="B4344" t="s">
        <v>51</v>
      </c>
      <c r="C4344" t="s">
        <v>52</v>
      </c>
      <c r="D4344" s="3">
        <v>42940</v>
      </c>
      <c r="E4344" t="s">
        <v>560</v>
      </c>
      <c r="F4344" t="s">
        <v>1034</v>
      </c>
      <c r="G4344" t="s">
        <v>576</v>
      </c>
      <c r="H4344" t="s">
        <v>9</v>
      </c>
      <c r="I4344" t="s">
        <v>17</v>
      </c>
      <c r="J4344" s="3">
        <v>45709</v>
      </c>
      <c r="K4344" s="3">
        <v>44862</v>
      </c>
      <c r="M4344" s="8" t="str">
        <f>IFERROR(IF(I4344="Booked",VLOOKUP(K4344,'FIN CAL LOOKUP'!$A:$J,7,1),IF(I4344="Complete",VLOOKUP(J4344,'FIN CAL LOOKUP'!$A:$J,7,1),VLOOKUP(D4344,'FIN CAL LOOKUP'!$A:$J,7,1))),"Not Applicable")</f>
        <v>FEB, FY25</v>
      </c>
      <c r="N4344" s="8" t="str">
        <f>IFERROR(IF(I4344="Booked",VLOOKUP(K4344,'FIN CAL LOOKUP'!$A:$J,10,1),IF(I4344="Complete",VLOOKUP(J4344,'FIN CAL LOOKUP'!$A:$J,10,1),VLOOKUP(D4344,'FIN CAL LOOKUP'!$A:$J,10,1))),"Not Applicable")</f>
        <v>Q3, FY25</v>
      </c>
    </row>
    <row r="4345" spans="1:14" x14ac:dyDescent="0.25">
      <c r="A4345" t="s">
        <v>12</v>
      </c>
      <c r="B4345" t="s">
        <v>51</v>
      </c>
      <c r="C4345" t="s">
        <v>52</v>
      </c>
      <c r="D4345" s="3">
        <v>42940</v>
      </c>
      <c r="E4345" t="s">
        <v>560</v>
      </c>
      <c r="F4345" t="s">
        <v>1034</v>
      </c>
      <c r="G4345" t="s">
        <v>576</v>
      </c>
      <c r="H4345" t="s">
        <v>10</v>
      </c>
      <c r="I4345" t="s">
        <v>17</v>
      </c>
      <c r="J4345" s="3">
        <v>44449</v>
      </c>
      <c r="K4345" s="3">
        <v>44435</v>
      </c>
      <c r="M4345" s="8" t="str">
        <f>IFERROR(IF(I4345="Booked",VLOOKUP(K4345,'FIN CAL LOOKUP'!$A:$J,7,1),IF(I4345="Complete",VLOOKUP(J4345,'FIN CAL LOOKUP'!$A:$J,7,1),VLOOKUP(D4345,'FIN CAL LOOKUP'!$A:$J,7,1))),"Not Applicable")</f>
        <v>SEP, FY22</v>
      </c>
      <c r="N4345" s="8" t="str">
        <f>IFERROR(IF(I4345="Booked",VLOOKUP(K4345,'FIN CAL LOOKUP'!$A:$J,10,1),IF(I4345="Complete",VLOOKUP(J4345,'FIN CAL LOOKUP'!$A:$J,10,1),VLOOKUP(D4345,'FIN CAL LOOKUP'!$A:$J,10,1))),"Not Applicable")</f>
        <v>Q1, FY22</v>
      </c>
    </row>
    <row r="4346" spans="1:14" x14ac:dyDescent="0.25">
      <c r="A4346" t="s">
        <v>12</v>
      </c>
      <c r="B4346" t="s">
        <v>51</v>
      </c>
      <c r="C4346" t="s">
        <v>52</v>
      </c>
      <c r="D4346" s="3">
        <v>42940</v>
      </c>
      <c r="E4346" t="s">
        <v>560</v>
      </c>
      <c r="F4346" t="s">
        <v>1034</v>
      </c>
      <c r="G4346" t="s">
        <v>576</v>
      </c>
      <c r="H4346" t="s">
        <v>11</v>
      </c>
      <c r="I4346" t="s">
        <v>17</v>
      </c>
      <c r="J4346" s="3">
        <v>45709</v>
      </c>
      <c r="K4346" s="3">
        <v>43637</v>
      </c>
      <c r="M4346" s="8" t="str">
        <f>IFERROR(IF(I4346="Booked",VLOOKUP(K4346,'FIN CAL LOOKUP'!$A:$J,7,1),IF(I4346="Complete",VLOOKUP(J4346,'FIN CAL LOOKUP'!$A:$J,7,1),VLOOKUP(D4346,'FIN CAL LOOKUP'!$A:$J,7,1))),"Not Applicable")</f>
        <v>FEB, FY25</v>
      </c>
      <c r="N4346" s="8" t="str">
        <f>IFERROR(IF(I4346="Booked",VLOOKUP(K4346,'FIN CAL LOOKUP'!$A:$J,10,1),IF(I4346="Complete",VLOOKUP(J4346,'FIN CAL LOOKUP'!$A:$J,10,1),VLOOKUP(D4346,'FIN CAL LOOKUP'!$A:$J,10,1))),"Not Applicable")</f>
        <v>Q3, FY25</v>
      </c>
    </row>
    <row r="4347" spans="1:14" x14ac:dyDescent="0.25">
      <c r="C4347" t="s">
        <v>1607</v>
      </c>
      <c r="D4347" s="3">
        <v>42940</v>
      </c>
      <c r="E4347" t="s">
        <v>1608</v>
      </c>
      <c r="F4347" t="s">
        <v>1609</v>
      </c>
      <c r="G4347" t="s">
        <v>1441</v>
      </c>
      <c r="H4347" t="s">
        <v>192</v>
      </c>
      <c r="I4347" t="s">
        <v>17</v>
      </c>
      <c r="J4347" s="3">
        <v>44864</v>
      </c>
      <c r="K4347" s="3">
        <v>44837</v>
      </c>
      <c r="M4347" s="8" t="str">
        <f>IFERROR(IF(I4347="Booked",VLOOKUP(K4347,'FIN CAL LOOKUP'!$A:$J,7,1),IF(I4347="Complete",VLOOKUP(J4347,'FIN CAL LOOKUP'!$A:$J,7,1),VLOOKUP(D4347,'FIN CAL LOOKUP'!$A:$J,7,1))),"Not Applicable")</f>
        <v>NOV, FY23</v>
      </c>
      <c r="N4347" s="8" t="str">
        <f>IFERROR(IF(I4347="Booked",VLOOKUP(K4347,'FIN CAL LOOKUP'!$A:$J,10,1),IF(I4347="Complete",VLOOKUP(J4347,'FIN CAL LOOKUP'!$A:$J,10,1),VLOOKUP(D4347,'FIN CAL LOOKUP'!$A:$J,10,1))),"Not Applicable")</f>
        <v>Q2, FY23</v>
      </c>
    </row>
    <row r="4348" spans="1:14" x14ac:dyDescent="0.25">
      <c r="C4348" t="s">
        <v>1607</v>
      </c>
      <c r="D4348" s="3">
        <v>42940</v>
      </c>
      <c r="E4348" t="s">
        <v>1608</v>
      </c>
      <c r="F4348" t="s">
        <v>1609</v>
      </c>
      <c r="G4348" t="s">
        <v>1441</v>
      </c>
      <c r="H4348" t="s">
        <v>4</v>
      </c>
      <c r="I4348" t="s">
        <v>17</v>
      </c>
      <c r="J4348" s="3">
        <v>44864</v>
      </c>
      <c r="K4348" s="3">
        <v>44824</v>
      </c>
      <c r="M4348" s="8" t="str">
        <f>IFERROR(IF(I4348="Booked",VLOOKUP(K4348,'FIN CAL LOOKUP'!$A:$J,7,1),IF(I4348="Complete",VLOOKUP(J4348,'FIN CAL LOOKUP'!$A:$J,7,1),VLOOKUP(D4348,'FIN CAL LOOKUP'!$A:$J,7,1))),"Not Applicable")</f>
        <v>NOV, FY23</v>
      </c>
      <c r="N4348" s="8" t="str">
        <f>IFERROR(IF(I4348="Booked",VLOOKUP(K4348,'FIN CAL LOOKUP'!$A:$J,10,1),IF(I4348="Complete",VLOOKUP(J4348,'FIN CAL LOOKUP'!$A:$J,10,1),VLOOKUP(D4348,'FIN CAL LOOKUP'!$A:$J,10,1))),"Not Applicable")</f>
        <v>Q2, FY23</v>
      </c>
    </row>
    <row r="4349" spans="1:14" x14ac:dyDescent="0.25">
      <c r="C4349" t="s">
        <v>1607</v>
      </c>
      <c r="D4349" s="3">
        <v>42940</v>
      </c>
      <c r="E4349" t="s">
        <v>1608</v>
      </c>
      <c r="F4349" t="s">
        <v>1609</v>
      </c>
      <c r="G4349" t="s">
        <v>1441</v>
      </c>
      <c r="H4349" t="s">
        <v>7</v>
      </c>
      <c r="I4349" t="s">
        <v>17</v>
      </c>
      <c r="J4349" s="3">
        <v>44864</v>
      </c>
      <c r="K4349" s="3">
        <v>44824</v>
      </c>
      <c r="M4349" s="8" t="str">
        <f>IFERROR(IF(I4349="Booked",VLOOKUP(K4349,'FIN CAL LOOKUP'!$A:$J,7,1),IF(I4349="Complete",VLOOKUP(J4349,'FIN CAL LOOKUP'!$A:$J,7,1),VLOOKUP(D4349,'FIN CAL LOOKUP'!$A:$J,7,1))),"Not Applicable")</f>
        <v>NOV, FY23</v>
      </c>
      <c r="N4349" s="8" t="str">
        <f>IFERROR(IF(I4349="Booked",VLOOKUP(K4349,'FIN CAL LOOKUP'!$A:$J,10,1),IF(I4349="Complete",VLOOKUP(J4349,'FIN CAL LOOKUP'!$A:$J,10,1),VLOOKUP(D4349,'FIN CAL LOOKUP'!$A:$J,10,1))),"Not Applicable")</f>
        <v>Q2, FY23</v>
      </c>
    </row>
    <row r="4350" spans="1:14" x14ac:dyDescent="0.25">
      <c r="C4350" t="s">
        <v>1607</v>
      </c>
      <c r="D4350" s="3">
        <v>42940</v>
      </c>
      <c r="E4350" t="s">
        <v>1608</v>
      </c>
      <c r="F4350" t="s">
        <v>1609</v>
      </c>
      <c r="G4350" t="s">
        <v>1441</v>
      </c>
      <c r="H4350" t="s">
        <v>8</v>
      </c>
      <c r="I4350" t="s">
        <v>17</v>
      </c>
      <c r="J4350" s="3">
        <v>45079</v>
      </c>
      <c r="K4350" s="3">
        <v>44635</v>
      </c>
      <c r="M4350" s="8" t="str">
        <f>IFERROR(IF(I4350="Booked",VLOOKUP(K4350,'FIN CAL LOOKUP'!$A:$J,7,1),IF(I4350="Complete",VLOOKUP(J4350,'FIN CAL LOOKUP'!$A:$J,7,1),VLOOKUP(D4350,'FIN CAL LOOKUP'!$A:$J,7,1))),"Not Applicable")</f>
        <v>JUN, FY23</v>
      </c>
      <c r="N4350" s="8" t="str">
        <f>IFERROR(IF(I4350="Booked",VLOOKUP(K4350,'FIN CAL LOOKUP'!$A:$J,10,1),IF(I4350="Complete",VLOOKUP(J4350,'FIN CAL LOOKUP'!$A:$J,10,1),VLOOKUP(D4350,'FIN CAL LOOKUP'!$A:$J,10,1))),"Not Applicable")</f>
        <v>Q4, FY23</v>
      </c>
    </row>
    <row r="4351" spans="1:14" x14ac:dyDescent="0.25">
      <c r="C4351" t="s">
        <v>1607</v>
      </c>
      <c r="D4351" s="3">
        <v>42940</v>
      </c>
      <c r="E4351" t="s">
        <v>1608</v>
      </c>
      <c r="F4351" t="s">
        <v>1609</v>
      </c>
      <c r="G4351" t="s">
        <v>1441</v>
      </c>
      <c r="H4351" t="s">
        <v>9</v>
      </c>
      <c r="I4351" t="s">
        <v>17</v>
      </c>
      <c r="J4351" s="3">
        <v>44713</v>
      </c>
      <c r="K4351" s="3">
        <v>44735</v>
      </c>
      <c r="M4351" s="8" t="str">
        <f>IFERROR(IF(I4351="Booked",VLOOKUP(K4351,'FIN CAL LOOKUP'!$A:$J,7,1),IF(I4351="Complete",VLOOKUP(J4351,'FIN CAL LOOKUP'!$A:$J,7,1),VLOOKUP(D4351,'FIN CAL LOOKUP'!$A:$J,7,1))),"Not Applicable")</f>
        <v>JUN, FY22</v>
      </c>
      <c r="N4351" s="8" t="str">
        <f>IFERROR(IF(I4351="Booked",VLOOKUP(K4351,'FIN CAL LOOKUP'!$A:$J,10,1),IF(I4351="Complete",VLOOKUP(J4351,'FIN CAL LOOKUP'!$A:$J,10,1),VLOOKUP(D4351,'FIN CAL LOOKUP'!$A:$J,10,1))),"Not Applicable")</f>
        <v>Q4, FY22</v>
      </c>
    </row>
    <row r="4352" spans="1:14" x14ac:dyDescent="0.25">
      <c r="C4352" t="s">
        <v>1607</v>
      </c>
      <c r="D4352" s="3">
        <v>42940</v>
      </c>
      <c r="E4352" t="s">
        <v>1608</v>
      </c>
      <c r="F4352" t="s">
        <v>1609</v>
      </c>
      <c r="G4352" t="s">
        <v>1441</v>
      </c>
      <c r="H4352" t="s">
        <v>10</v>
      </c>
      <c r="I4352" t="s">
        <v>17</v>
      </c>
      <c r="J4352" s="3">
        <v>44449</v>
      </c>
      <c r="K4352" s="3">
        <v>44417</v>
      </c>
      <c r="M4352" s="8" t="str">
        <f>IFERROR(IF(I4352="Booked",VLOOKUP(K4352,'FIN CAL LOOKUP'!$A:$J,7,1),IF(I4352="Complete",VLOOKUP(J4352,'FIN CAL LOOKUP'!$A:$J,7,1),VLOOKUP(D4352,'FIN CAL LOOKUP'!$A:$J,7,1))),"Not Applicable")</f>
        <v>SEP, FY22</v>
      </c>
      <c r="N4352" s="8" t="str">
        <f>IFERROR(IF(I4352="Booked",VLOOKUP(K4352,'FIN CAL LOOKUP'!$A:$J,10,1),IF(I4352="Complete",VLOOKUP(J4352,'FIN CAL LOOKUP'!$A:$J,10,1),VLOOKUP(D4352,'FIN CAL LOOKUP'!$A:$J,10,1))),"Not Applicable")</f>
        <v>Q1, FY22</v>
      </c>
    </row>
    <row r="4353" spans="1:14" x14ac:dyDescent="0.25">
      <c r="C4353" t="s">
        <v>1607</v>
      </c>
      <c r="D4353" s="3">
        <v>42940</v>
      </c>
      <c r="E4353" t="s">
        <v>1608</v>
      </c>
      <c r="F4353" t="s">
        <v>1609</v>
      </c>
      <c r="G4353" t="s">
        <v>1441</v>
      </c>
      <c r="H4353" t="s">
        <v>11</v>
      </c>
      <c r="I4353" t="s">
        <v>17</v>
      </c>
      <c r="J4353" s="3">
        <v>45079</v>
      </c>
      <c r="K4353" s="3">
        <v>43635</v>
      </c>
      <c r="M4353" s="8" t="str">
        <f>IFERROR(IF(I4353="Booked",VLOOKUP(K4353,'FIN CAL LOOKUP'!$A:$J,7,1),IF(I4353="Complete",VLOOKUP(J4353,'FIN CAL LOOKUP'!$A:$J,7,1),VLOOKUP(D4353,'FIN CAL LOOKUP'!$A:$J,7,1))),"Not Applicable")</f>
        <v>JUN, FY23</v>
      </c>
      <c r="N4353" s="8" t="str">
        <f>IFERROR(IF(I4353="Booked",VLOOKUP(K4353,'FIN CAL LOOKUP'!$A:$J,10,1),IF(I4353="Complete",VLOOKUP(J4353,'FIN CAL LOOKUP'!$A:$J,10,1),VLOOKUP(D4353,'FIN CAL LOOKUP'!$A:$J,10,1))),"Not Applicable")</f>
        <v>Q4, FY23</v>
      </c>
    </row>
    <row r="4354" spans="1:14" x14ac:dyDescent="0.25">
      <c r="A4354" t="s">
        <v>329</v>
      </c>
      <c r="B4354" t="s">
        <v>330</v>
      </c>
      <c r="C4354" t="s">
        <v>3</v>
      </c>
      <c r="D4354" s="3">
        <v>42933</v>
      </c>
      <c r="E4354" t="s">
        <v>1035</v>
      </c>
      <c r="F4354" t="s">
        <v>1036</v>
      </c>
      <c r="G4354" t="s">
        <v>1610</v>
      </c>
      <c r="H4354" t="s">
        <v>4</v>
      </c>
      <c r="I4354" t="s">
        <v>17</v>
      </c>
      <c r="J4354" s="3">
        <v>44830</v>
      </c>
      <c r="K4354" s="3">
        <v>44824</v>
      </c>
      <c r="M4354" s="8" t="str">
        <f>IFERROR(IF(I4354="Booked",VLOOKUP(K4354,'FIN CAL LOOKUP'!$A:$J,7,1),IF(I4354="Complete",VLOOKUP(J4354,'FIN CAL LOOKUP'!$A:$J,7,1),VLOOKUP(D4354,'FIN CAL LOOKUP'!$A:$J,7,1))),"Not Applicable")</f>
        <v>OCT, FY23</v>
      </c>
      <c r="N4354" s="8" t="str">
        <f>IFERROR(IF(I4354="Booked",VLOOKUP(K4354,'FIN CAL LOOKUP'!$A:$J,10,1),IF(I4354="Complete",VLOOKUP(J4354,'FIN CAL LOOKUP'!$A:$J,10,1),VLOOKUP(D4354,'FIN CAL LOOKUP'!$A:$J,10,1))),"Not Applicable")</f>
        <v>Q2, FY23</v>
      </c>
    </row>
    <row r="4355" spans="1:14" x14ac:dyDescent="0.25">
      <c r="A4355" t="s">
        <v>329</v>
      </c>
      <c r="B4355" t="s">
        <v>330</v>
      </c>
      <c r="C4355" t="s">
        <v>3</v>
      </c>
      <c r="D4355" s="3">
        <v>42933</v>
      </c>
      <c r="E4355" t="s">
        <v>1035</v>
      </c>
      <c r="F4355" t="s">
        <v>1036</v>
      </c>
      <c r="G4355" t="s">
        <v>1610</v>
      </c>
      <c r="H4355" t="s">
        <v>7</v>
      </c>
      <c r="I4355" t="s">
        <v>17</v>
      </c>
      <c r="J4355" s="3">
        <v>44830</v>
      </c>
      <c r="K4355" s="3">
        <v>44824</v>
      </c>
      <c r="M4355" s="8" t="str">
        <f>IFERROR(IF(I4355="Booked",VLOOKUP(K4355,'FIN CAL LOOKUP'!$A:$J,7,1),IF(I4355="Complete",VLOOKUP(J4355,'FIN CAL LOOKUP'!$A:$J,7,1),VLOOKUP(D4355,'FIN CAL LOOKUP'!$A:$J,7,1))),"Not Applicable")</f>
        <v>OCT, FY23</v>
      </c>
      <c r="N4355" s="8" t="str">
        <f>IFERROR(IF(I4355="Booked",VLOOKUP(K4355,'FIN CAL LOOKUP'!$A:$J,10,1),IF(I4355="Complete",VLOOKUP(J4355,'FIN CAL LOOKUP'!$A:$J,10,1),VLOOKUP(D4355,'FIN CAL LOOKUP'!$A:$J,10,1))),"Not Applicable")</f>
        <v>Q2, FY23</v>
      </c>
    </row>
    <row r="4356" spans="1:14" x14ac:dyDescent="0.25">
      <c r="A4356" t="s">
        <v>329</v>
      </c>
      <c r="B4356" t="s">
        <v>330</v>
      </c>
      <c r="C4356" t="s">
        <v>3</v>
      </c>
      <c r="D4356" s="3">
        <v>42933</v>
      </c>
      <c r="E4356" t="s">
        <v>1035</v>
      </c>
      <c r="F4356" t="s">
        <v>1036</v>
      </c>
      <c r="G4356" t="s">
        <v>1610</v>
      </c>
      <c r="H4356" t="s">
        <v>1366</v>
      </c>
      <c r="I4356" t="s">
        <v>17</v>
      </c>
      <c r="J4356" s="3">
        <v>45572</v>
      </c>
      <c r="K4356" s="3">
        <v>45400</v>
      </c>
      <c r="M4356" s="8" t="str">
        <f>IFERROR(IF(I4356="Booked",VLOOKUP(K4356,'FIN CAL LOOKUP'!$A:$J,7,1),IF(I4356="Complete",VLOOKUP(J4356,'FIN CAL LOOKUP'!$A:$J,7,1),VLOOKUP(D4356,'FIN CAL LOOKUP'!$A:$J,7,1))),"Not Applicable")</f>
        <v>OCT, FY25</v>
      </c>
      <c r="N4356" s="8" t="str">
        <f>IFERROR(IF(I4356="Booked",VLOOKUP(K4356,'FIN CAL LOOKUP'!$A:$J,10,1),IF(I4356="Complete",VLOOKUP(J4356,'FIN CAL LOOKUP'!$A:$J,10,1),VLOOKUP(D4356,'FIN CAL LOOKUP'!$A:$J,10,1))),"Not Applicable")</f>
        <v>Q2, FY25</v>
      </c>
    </row>
    <row r="4357" spans="1:14" x14ac:dyDescent="0.25">
      <c r="A4357" t="s">
        <v>329</v>
      </c>
      <c r="B4357" t="s">
        <v>330</v>
      </c>
      <c r="C4357" t="s">
        <v>3</v>
      </c>
      <c r="D4357" s="3">
        <v>42933</v>
      </c>
      <c r="E4357" t="s">
        <v>1035</v>
      </c>
      <c r="F4357" t="s">
        <v>1036</v>
      </c>
      <c r="G4357" t="s">
        <v>1610</v>
      </c>
      <c r="H4357" t="s">
        <v>1367</v>
      </c>
      <c r="I4357" t="s">
        <v>17</v>
      </c>
      <c r="J4357" s="3">
        <v>45572</v>
      </c>
      <c r="K4357" s="3">
        <v>45400</v>
      </c>
      <c r="M4357" s="8" t="str">
        <f>IFERROR(IF(I4357="Booked",VLOOKUP(K4357,'FIN CAL LOOKUP'!$A:$J,7,1),IF(I4357="Complete",VLOOKUP(J4357,'FIN CAL LOOKUP'!$A:$J,7,1),VLOOKUP(D4357,'FIN CAL LOOKUP'!$A:$J,7,1))),"Not Applicable")</f>
        <v>OCT, FY25</v>
      </c>
      <c r="N4357" s="8" t="str">
        <f>IFERROR(IF(I4357="Booked",VLOOKUP(K4357,'FIN CAL LOOKUP'!$A:$J,10,1),IF(I4357="Complete",VLOOKUP(J4357,'FIN CAL LOOKUP'!$A:$J,10,1),VLOOKUP(D4357,'FIN CAL LOOKUP'!$A:$J,10,1))),"Not Applicable")</f>
        <v>Q2, FY25</v>
      </c>
    </row>
    <row r="4358" spans="1:14" x14ac:dyDescent="0.25">
      <c r="A4358" t="s">
        <v>329</v>
      </c>
      <c r="B4358" t="s">
        <v>330</v>
      </c>
      <c r="C4358" t="s">
        <v>3</v>
      </c>
      <c r="D4358" s="3">
        <v>42933</v>
      </c>
      <c r="E4358" t="s">
        <v>1035</v>
      </c>
      <c r="F4358" t="s">
        <v>1036</v>
      </c>
      <c r="G4358" t="s">
        <v>1610</v>
      </c>
      <c r="H4358" t="s">
        <v>1368</v>
      </c>
      <c r="I4358" t="s">
        <v>17</v>
      </c>
      <c r="J4358" s="3">
        <v>45572</v>
      </c>
      <c r="K4358" s="3">
        <v>45400</v>
      </c>
      <c r="M4358" s="8" t="str">
        <f>IFERROR(IF(I4358="Booked",VLOOKUP(K4358,'FIN CAL LOOKUP'!$A:$J,7,1),IF(I4358="Complete",VLOOKUP(J4358,'FIN CAL LOOKUP'!$A:$J,7,1),VLOOKUP(D4358,'FIN CAL LOOKUP'!$A:$J,7,1))),"Not Applicable")</f>
        <v>OCT, FY25</v>
      </c>
      <c r="N4358" s="8" t="str">
        <f>IFERROR(IF(I4358="Booked",VLOOKUP(K4358,'FIN CAL LOOKUP'!$A:$J,10,1),IF(I4358="Complete",VLOOKUP(J4358,'FIN CAL LOOKUP'!$A:$J,10,1),VLOOKUP(D4358,'FIN CAL LOOKUP'!$A:$J,10,1))),"Not Applicable")</f>
        <v>Q2, FY25</v>
      </c>
    </row>
    <row r="4359" spans="1:14" x14ac:dyDescent="0.25">
      <c r="A4359" t="s">
        <v>329</v>
      </c>
      <c r="B4359" t="s">
        <v>330</v>
      </c>
      <c r="C4359" t="s">
        <v>3</v>
      </c>
      <c r="D4359" s="3">
        <v>42933</v>
      </c>
      <c r="E4359" t="s">
        <v>1035</v>
      </c>
      <c r="F4359" t="s">
        <v>1036</v>
      </c>
      <c r="G4359" t="s">
        <v>1610</v>
      </c>
      <c r="H4359" t="s">
        <v>1369</v>
      </c>
      <c r="I4359" t="s">
        <v>17</v>
      </c>
      <c r="J4359" s="3">
        <v>45572</v>
      </c>
      <c r="K4359" s="3">
        <v>45400</v>
      </c>
      <c r="M4359" s="8" t="str">
        <f>IFERROR(IF(I4359="Booked",VLOOKUP(K4359,'FIN CAL LOOKUP'!$A:$J,7,1),IF(I4359="Complete",VLOOKUP(J4359,'FIN CAL LOOKUP'!$A:$J,7,1),VLOOKUP(D4359,'FIN CAL LOOKUP'!$A:$J,7,1))),"Not Applicable")</f>
        <v>OCT, FY25</v>
      </c>
      <c r="N4359" s="8" t="str">
        <f>IFERROR(IF(I4359="Booked",VLOOKUP(K4359,'FIN CAL LOOKUP'!$A:$J,10,1),IF(I4359="Complete",VLOOKUP(J4359,'FIN CAL LOOKUP'!$A:$J,10,1),VLOOKUP(D4359,'FIN CAL LOOKUP'!$A:$J,10,1))),"Not Applicable")</f>
        <v>Q2, FY25</v>
      </c>
    </row>
    <row r="4360" spans="1:14" x14ac:dyDescent="0.25">
      <c r="A4360" t="s">
        <v>329</v>
      </c>
      <c r="B4360" t="s">
        <v>330</v>
      </c>
      <c r="C4360" t="s">
        <v>3</v>
      </c>
      <c r="D4360" s="3">
        <v>42933</v>
      </c>
      <c r="E4360" t="s">
        <v>1035</v>
      </c>
      <c r="F4360" t="s">
        <v>1036</v>
      </c>
      <c r="G4360" t="s">
        <v>1610</v>
      </c>
      <c r="H4360" t="s">
        <v>1370</v>
      </c>
      <c r="I4360" t="s">
        <v>17</v>
      </c>
      <c r="J4360" s="3">
        <v>45572</v>
      </c>
      <c r="K4360" s="3">
        <v>45400</v>
      </c>
      <c r="M4360" s="8" t="str">
        <f>IFERROR(IF(I4360="Booked",VLOOKUP(K4360,'FIN CAL LOOKUP'!$A:$J,7,1),IF(I4360="Complete",VLOOKUP(J4360,'FIN CAL LOOKUP'!$A:$J,7,1),VLOOKUP(D4360,'FIN CAL LOOKUP'!$A:$J,7,1))),"Not Applicable")</f>
        <v>OCT, FY25</v>
      </c>
      <c r="N4360" s="8" t="str">
        <f>IFERROR(IF(I4360="Booked",VLOOKUP(K4360,'FIN CAL LOOKUP'!$A:$J,10,1),IF(I4360="Complete",VLOOKUP(J4360,'FIN CAL LOOKUP'!$A:$J,10,1),VLOOKUP(D4360,'FIN CAL LOOKUP'!$A:$J,10,1))),"Not Applicable")</f>
        <v>Q2, FY25</v>
      </c>
    </row>
    <row r="4361" spans="1:14" x14ac:dyDescent="0.25">
      <c r="A4361" t="s">
        <v>329</v>
      </c>
      <c r="B4361" t="s">
        <v>330</v>
      </c>
      <c r="C4361" t="s">
        <v>3</v>
      </c>
      <c r="D4361" s="3">
        <v>42933</v>
      </c>
      <c r="E4361" t="s">
        <v>1035</v>
      </c>
      <c r="F4361" t="s">
        <v>1036</v>
      </c>
      <c r="G4361" t="s">
        <v>1610</v>
      </c>
      <c r="H4361" t="s">
        <v>8</v>
      </c>
      <c r="I4361" t="s">
        <v>17</v>
      </c>
      <c r="J4361" s="3">
        <v>44642</v>
      </c>
      <c r="K4361" s="3">
        <v>44635</v>
      </c>
      <c r="M4361" s="8" t="str">
        <f>IFERROR(IF(I4361="Booked",VLOOKUP(K4361,'FIN CAL LOOKUP'!$A:$J,7,1),IF(I4361="Complete",VLOOKUP(J4361,'FIN CAL LOOKUP'!$A:$J,7,1),VLOOKUP(D4361,'FIN CAL LOOKUP'!$A:$J,7,1))),"Not Applicable")</f>
        <v>MAR, FY22</v>
      </c>
      <c r="N4361" s="8" t="str">
        <f>IFERROR(IF(I4361="Booked",VLOOKUP(K4361,'FIN CAL LOOKUP'!$A:$J,10,1),IF(I4361="Complete",VLOOKUP(J4361,'FIN CAL LOOKUP'!$A:$J,10,1),VLOOKUP(D4361,'FIN CAL LOOKUP'!$A:$J,10,1))),"Not Applicable")</f>
        <v>Q3, FY22</v>
      </c>
    </row>
    <row r="4362" spans="1:14" x14ac:dyDescent="0.25">
      <c r="A4362" t="s">
        <v>329</v>
      </c>
      <c r="B4362" t="s">
        <v>330</v>
      </c>
      <c r="C4362" t="s">
        <v>3</v>
      </c>
      <c r="D4362" s="3">
        <v>42933</v>
      </c>
      <c r="E4362" t="s">
        <v>1035</v>
      </c>
      <c r="F4362" t="s">
        <v>1036</v>
      </c>
      <c r="G4362" t="s">
        <v>1610</v>
      </c>
      <c r="H4362" t="s">
        <v>9</v>
      </c>
      <c r="I4362" t="s">
        <v>17</v>
      </c>
      <c r="J4362" s="3">
        <v>45210</v>
      </c>
      <c r="K4362" s="3">
        <v>45057</v>
      </c>
      <c r="M4362" s="8" t="str">
        <f>IFERROR(IF(I4362="Booked",VLOOKUP(K4362,'FIN CAL LOOKUP'!$A:$J,7,1),IF(I4362="Complete",VLOOKUP(J4362,'FIN CAL LOOKUP'!$A:$J,7,1),VLOOKUP(D4362,'FIN CAL LOOKUP'!$A:$J,7,1))),"Not Applicable")</f>
        <v>OCT, FY24</v>
      </c>
      <c r="N4362" s="8" t="str">
        <f>IFERROR(IF(I4362="Booked",VLOOKUP(K4362,'FIN CAL LOOKUP'!$A:$J,10,1),IF(I4362="Complete",VLOOKUP(J4362,'FIN CAL LOOKUP'!$A:$J,10,1),VLOOKUP(D4362,'FIN CAL LOOKUP'!$A:$J,10,1))),"Not Applicable")</f>
        <v>Q2, FY24</v>
      </c>
    </row>
    <row r="4363" spans="1:14" x14ac:dyDescent="0.25">
      <c r="A4363" t="s">
        <v>329</v>
      </c>
      <c r="B4363" t="s">
        <v>330</v>
      </c>
      <c r="C4363" t="s">
        <v>3</v>
      </c>
      <c r="D4363" s="3">
        <v>42933</v>
      </c>
      <c r="E4363" t="s">
        <v>1035</v>
      </c>
      <c r="F4363" t="s">
        <v>1036</v>
      </c>
      <c r="G4363" t="s">
        <v>1610</v>
      </c>
      <c r="H4363" t="s">
        <v>10</v>
      </c>
      <c r="I4363" t="s">
        <v>17</v>
      </c>
      <c r="J4363" s="3">
        <v>44445</v>
      </c>
      <c r="K4363" s="3">
        <v>44438</v>
      </c>
      <c r="M4363" s="8" t="str">
        <f>IFERROR(IF(I4363="Booked",VLOOKUP(K4363,'FIN CAL LOOKUP'!$A:$J,7,1),IF(I4363="Complete",VLOOKUP(J4363,'FIN CAL LOOKUP'!$A:$J,7,1),VLOOKUP(D4363,'FIN CAL LOOKUP'!$A:$J,7,1))),"Not Applicable")</f>
        <v>SEP, FY22</v>
      </c>
      <c r="N4363" s="8" t="str">
        <f>IFERROR(IF(I4363="Booked",VLOOKUP(K4363,'FIN CAL LOOKUP'!$A:$J,10,1),IF(I4363="Complete",VLOOKUP(J4363,'FIN CAL LOOKUP'!$A:$J,10,1),VLOOKUP(D4363,'FIN CAL LOOKUP'!$A:$J,10,1))),"Not Applicable")</f>
        <v>Q1, FY22</v>
      </c>
    </row>
    <row r="4364" spans="1:14" x14ac:dyDescent="0.25">
      <c r="A4364" t="s">
        <v>329</v>
      </c>
      <c r="B4364" t="s">
        <v>330</v>
      </c>
      <c r="C4364" t="s">
        <v>3</v>
      </c>
      <c r="D4364" s="3">
        <v>42933</v>
      </c>
      <c r="E4364" t="s">
        <v>1035</v>
      </c>
      <c r="F4364" t="s">
        <v>1036</v>
      </c>
      <c r="G4364" t="s">
        <v>1610</v>
      </c>
      <c r="H4364" t="s">
        <v>11</v>
      </c>
      <c r="I4364" t="s">
        <v>17</v>
      </c>
      <c r="J4364" s="3">
        <v>45210</v>
      </c>
      <c r="K4364" s="3">
        <v>43635</v>
      </c>
      <c r="M4364" s="8" t="str">
        <f>IFERROR(IF(I4364="Booked",VLOOKUP(K4364,'FIN CAL LOOKUP'!$A:$J,7,1),IF(I4364="Complete",VLOOKUP(J4364,'FIN CAL LOOKUP'!$A:$J,7,1),VLOOKUP(D4364,'FIN CAL LOOKUP'!$A:$J,7,1))),"Not Applicable")</f>
        <v>OCT, FY24</v>
      </c>
      <c r="N4364" s="8" t="str">
        <f>IFERROR(IF(I4364="Booked",VLOOKUP(K4364,'FIN CAL LOOKUP'!$A:$J,10,1),IF(I4364="Complete",VLOOKUP(J4364,'FIN CAL LOOKUP'!$A:$J,10,1),VLOOKUP(D4364,'FIN CAL LOOKUP'!$A:$J,10,1))),"Not Applicable")</f>
        <v>Q2, FY24</v>
      </c>
    </row>
    <row r="4365" spans="1:14" x14ac:dyDescent="0.25">
      <c r="A4365" t="s">
        <v>30</v>
      </c>
      <c r="B4365" t="s">
        <v>565</v>
      </c>
      <c r="C4365" t="s">
        <v>32</v>
      </c>
      <c r="D4365" s="3">
        <v>42870</v>
      </c>
      <c r="E4365" t="s">
        <v>1037</v>
      </c>
      <c r="F4365" t="s">
        <v>1038</v>
      </c>
      <c r="G4365" t="s">
        <v>569</v>
      </c>
      <c r="H4365" t="s">
        <v>192</v>
      </c>
      <c r="I4365" t="s">
        <v>17</v>
      </c>
      <c r="J4365" s="3">
        <v>44989</v>
      </c>
      <c r="K4365" s="3">
        <v>44837</v>
      </c>
      <c r="M4365" s="8" t="str">
        <f>IFERROR(IF(I4365="Booked",VLOOKUP(K4365,'FIN CAL LOOKUP'!$A:$J,7,1),IF(I4365="Complete",VLOOKUP(J4365,'FIN CAL LOOKUP'!$A:$J,7,1),VLOOKUP(D4365,'FIN CAL LOOKUP'!$A:$J,7,1))),"Not Applicable")</f>
        <v>MAR, FY23</v>
      </c>
      <c r="N4365" s="8" t="str">
        <f>IFERROR(IF(I4365="Booked",VLOOKUP(K4365,'FIN CAL LOOKUP'!$A:$J,10,1),IF(I4365="Complete",VLOOKUP(J4365,'FIN CAL LOOKUP'!$A:$J,10,1),VLOOKUP(D4365,'FIN CAL LOOKUP'!$A:$J,10,1))),"Not Applicable")</f>
        <v>Q3, FY23</v>
      </c>
    </row>
    <row r="4366" spans="1:14" x14ac:dyDescent="0.25">
      <c r="A4366" t="s">
        <v>30</v>
      </c>
      <c r="B4366" t="s">
        <v>565</v>
      </c>
      <c r="C4366" t="s">
        <v>32</v>
      </c>
      <c r="D4366" s="3">
        <v>42870</v>
      </c>
      <c r="E4366" t="s">
        <v>1037</v>
      </c>
      <c r="F4366" t="s">
        <v>1038</v>
      </c>
      <c r="G4366" t="s">
        <v>569</v>
      </c>
      <c r="H4366" t="s">
        <v>4</v>
      </c>
      <c r="I4366" t="s">
        <v>17</v>
      </c>
      <c r="J4366" s="3">
        <v>44989</v>
      </c>
      <c r="K4366" s="3">
        <v>44824</v>
      </c>
      <c r="M4366" s="8" t="str">
        <f>IFERROR(IF(I4366="Booked",VLOOKUP(K4366,'FIN CAL LOOKUP'!$A:$J,7,1),IF(I4366="Complete",VLOOKUP(J4366,'FIN CAL LOOKUP'!$A:$J,7,1),VLOOKUP(D4366,'FIN CAL LOOKUP'!$A:$J,7,1))),"Not Applicable")</f>
        <v>MAR, FY23</v>
      </c>
      <c r="N4366" s="8" t="str">
        <f>IFERROR(IF(I4366="Booked",VLOOKUP(K4366,'FIN CAL LOOKUP'!$A:$J,10,1),IF(I4366="Complete",VLOOKUP(J4366,'FIN CAL LOOKUP'!$A:$J,10,1),VLOOKUP(D4366,'FIN CAL LOOKUP'!$A:$J,10,1))),"Not Applicable")</f>
        <v>Q3, FY23</v>
      </c>
    </row>
    <row r="4367" spans="1:14" x14ac:dyDescent="0.25">
      <c r="A4367" t="s">
        <v>30</v>
      </c>
      <c r="B4367" t="s">
        <v>565</v>
      </c>
      <c r="C4367" t="s">
        <v>32</v>
      </c>
      <c r="D4367" s="3">
        <v>42870</v>
      </c>
      <c r="E4367" t="s">
        <v>1037</v>
      </c>
      <c r="F4367" t="s">
        <v>1038</v>
      </c>
      <c r="G4367" t="s">
        <v>569</v>
      </c>
      <c r="H4367" t="s">
        <v>7</v>
      </c>
      <c r="I4367" t="s">
        <v>17</v>
      </c>
      <c r="J4367" s="3">
        <v>44989</v>
      </c>
      <c r="K4367" s="3">
        <v>44824</v>
      </c>
      <c r="M4367" s="8" t="str">
        <f>IFERROR(IF(I4367="Booked",VLOOKUP(K4367,'FIN CAL LOOKUP'!$A:$J,7,1),IF(I4367="Complete",VLOOKUP(J4367,'FIN CAL LOOKUP'!$A:$J,7,1),VLOOKUP(D4367,'FIN CAL LOOKUP'!$A:$J,7,1))),"Not Applicable")</f>
        <v>MAR, FY23</v>
      </c>
      <c r="N4367" s="8" t="str">
        <f>IFERROR(IF(I4367="Booked",VLOOKUP(K4367,'FIN CAL LOOKUP'!$A:$J,10,1),IF(I4367="Complete",VLOOKUP(J4367,'FIN CAL LOOKUP'!$A:$J,10,1),VLOOKUP(D4367,'FIN CAL LOOKUP'!$A:$J,10,1))),"Not Applicable")</f>
        <v>Q3, FY23</v>
      </c>
    </row>
    <row r="4368" spans="1:14" x14ac:dyDescent="0.25">
      <c r="A4368" t="s">
        <v>30</v>
      </c>
      <c r="B4368" t="s">
        <v>565</v>
      </c>
      <c r="C4368" t="s">
        <v>32</v>
      </c>
      <c r="D4368" s="3">
        <v>42870</v>
      </c>
      <c r="E4368" t="s">
        <v>1037</v>
      </c>
      <c r="F4368" t="s">
        <v>1038</v>
      </c>
      <c r="G4368" t="s">
        <v>569</v>
      </c>
      <c r="H4368" t="s">
        <v>1366</v>
      </c>
      <c r="I4368" t="s">
        <v>5</v>
      </c>
      <c r="J4368" s="3"/>
      <c r="K4368" s="3">
        <v>45351</v>
      </c>
      <c r="M4368" s="8" t="str">
        <f>IFERROR(IF(I4368="Booked",VLOOKUP(K4368,'FIN CAL LOOKUP'!$A:$J,7,1),IF(I4368="Complete",VLOOKUP(J4368,'FIN CAL LOOKUP'!$A:$J,7,1),VLOOKUP(D4368,'FIN CAL LOOKUP'!$A:$J,7,1))),"Not Applicable")</f>
        <v>MAR, FY24</v>
      </c>
      <c r="N4368" s="8" t="str">
        <f>IFERROR(IF(I4368="Booked",VLOOKUP(K4368,'FIN CAL LOOKUP'!$A:$J,10,1),IF(I4368="Complete",VLOOKUP(J4368,'FIN CAL LOOKUP'!$A:$J,10,1),VLOOKUP(D4368,'FIN CAL LOOKUP'!$A:$J,10,1))),"Not Applicable")</f>
        <v>Q3, FY24</v>
      </c>
    </row>
    <row r="4369" spans="1:14" x14ac:dyDescent="0.25">
      <c r="A4369" t="s">
        <v>30</v>
      </c>
      <c r="B4369" t="s">
        <v>565</v>
      </c>
      <c r="C4369" t="s">
        <v>32</v>
      </c>
      <c r="D4369" s="3">
        <v>42870</v>
      </c>
      <c r="E4369" t="s">
        <v>1037</v>
      </c>
      <c r="F4369" t="s">
        <v>1038</v>
      </c>
      <c r="G4369" t="s">
        <v>569</v>
      </c>
      <c r="H4369" t="s">
        <v>1367</v>
      </c>
      <c r="I4369" t="s">
        <v>5</v>
      </c>
      <c r="J4369" s="3"/>
      <c r="K4369" s="3">
        <v>45351</v>
      </c>
      <c r="M4369" s="8" t="str">
        <f>IFERROR(IF(I4369="Booked",VLOOKUP(K4369,'FIN CAL LOOKUP'!$A:$J,7,1),IF(I4369="Complete",VLOOKUP(J4369,'FIN CAL LOOKUP'!$A:$J,7,1),VLOOKUP(D4369,'FIN CAL LOOKUP'!$A:$J,7,1))),"Not Applicable")</f>
        <v>MAR, FY24</v>
      </c>
      <c r="N4369" s="8" t="str">
        <f>IFERROR(IF(I4369="Booked",VLOOKUP(K4369,'FIN CAL LOOKUP'!$A:$J,10,1),IF(I4369="Complete",VLOOKUP(J4369,'FIN CAL LOOKUP'!$A:$J,10,1),VLOOKUP(D4369,'FIN CAL LOOKUP'!$A:$J,10,1))),"Not Applicable")</f>
        <v>Q3, FY24</v>
      </c>
    </row>
    <row r="4370" spans="1:14" x14ac:dyDescent="0.25">
      <c r="A4370" t="s">
        <v>30</v>
      </c>
      <c r="B4370" t="s">
        <v>565</v>
      </c>
      <c r="C4370" t="s">
        <v>32</v>
      </c>
      <c r="D4370" s="3">
        <v>42870</v>
      </c>
      <c r="E4370" t="s">
        <v>1037</v>
      </c>
      <c r="F4370" t="s">
        <v>1038</v>
      </c>
      <c r="G4370" t="s">
        <v>569</v>
      </c>
      <c r="H4370" t="s">
        <v>1368</v>
      </c>
      <c r="I4370" t="s">
        <v>5</v>
      </c>
      <c r="J4370" s="3"/>
      <c r="K4370" s="3">
        <v>45351</v>
      </c>
      <c r="M4370" s="8" t="str">
        <f>IFERROR(IF(I4370="Booked",VLOOKUP(K4370,'FIN CAL LOOKUP'!$A:$J,7,1),IF(I4370="Complete",VLOOKUP(J4370,'FIN CAL LOOKUP'!$A:$J,7,1),VLOOKUP(D4370,'FIN CAL LOOKUP'!$A:$J,7,1))),"Not Applicable")</f>
        <v>MAR, FY24</v>
      </c>
      <c r="N4370" s="8" t="str">
        <f>IFERROR(IF(I4370="Booked",VLOOKUP(K4370,'FIN CAL LOOKUP'!$A:$J,10,1),IF(I4370="Complete",VLOOKUP(J4370,'FIN CAL LOOKUP'!$A:$J,10,1),VLOOKUP(D4370,'FIN CAL LOOKUP'!$A:$J,10,1))),"Not Applicable")</f>
        <v>Q3, FY24</v>
      </c>
    </row>
    <row r="4371" spans="1:14" x14ac:dyDescent="0.25">
      <c r="A4371" t="s">
        <v>30</v>
      </c>
      <c r="B4371" t="s">
        <v>565</v>
      </c>
      <c r="C4371" t="s">
        <v>32</v>
      </c>
      <c r="D4371" s="3">
        <v>42870</v>
      </c>
      <c r="E4371" t="s">
        <v>1037</v>
      </c>
      <c r="F4371" t="s">
        <v>1038</v>
      </c>
      <c r="G4371" t="s">
        <v>569</v>
      </c>
      <c r="H4371" t="s">
        <v>1369</v>
      </c>
      <c r="I4371" t="s">
        <v>5</v>
      </c>
      <c r="J4371" s="3"/>
      <c r="K4371" s="3">
        <v>45351</v>
      </c>
      <c r="M4371" s="8" t="str">
        <f>IFERROR(IF(I4371="Booked",VLOOKUP(K4371,'FIN CAL LOOKUP'!$A:$J,7,1),IF(I4371="Complete",VLOOKUP(J4371,'FIN CAL LOOKUP'!$A:$J,7,1),VLOOKUP(D4371,'FIN CAL LOOKUP'!$A:$J,7,1))),"Not Applicable")</f>
        <v>MAR, FY24</v>
      </c>
      <c r="N4371" s="8" t="str">
        <f>IFERROR(IF(I4371="Booked",VLOOKUP(K4371,'FIN CAL LOOKUP'!$A:$J,10,1),IF(I4371="Complete",VLOOKUP(J4371,'FIN CAL LOOKUP'!$A:$J,10,1),VLOOKUP(D4371,'FIN CAL LOOKUP'!$A:$J,10,1))),"Not Applicable")</f>
        <v>Q3, FY24</v>
      </c>
    </row>
    <row r="4372" spans="1:14" x14ac:dyDescent="0.25">
      <c r="A4372" t="s">
        <v>30</v>
      </c>
      <c r="B4372" t="s">
        <v>565</v>
      </c>
      <c r="C4372" t="s">
        <v>32</v>
      </c>
      <c r="D4372" s="3">
        <v>42870</v>
      </c>
      <c r="E4372" t="s">
        <v>1037</v>
      </c>
      <c r="F4372" t="s">
        <v>1038</v>
      </c>
      <c r="G4372" t="s">
        <v>569</v>
      </c>
      <c r="H4372" t="s">
        <v>1370</v>
      </c>
      <c r="I4372" t="s">
        <v>5</v>
      </c>
      <c r="J4372" s="3"/>
      <c r="K4372" s="3">
        <v>45351</v>
      </c>
      <c r="M4372" s="8" t="str">
        <f>IFERROR(IF(I4372="Booked",VLOOKUP(K4372,'FIN CAL LOOKUP'!$A:$J,7,1),IF(I4372="Complete",VLOOKUP(J4372,'FIN CAL LOOKUP'!$A:$J,7,1),VLOOKUP(D4372,'FIN CAL LOOKUP'!$A:$J,7,1))),"Not Applicable")</f>
        <v>MAR, FY24</v>
      </c>
      <c r="N4372" s="8" t="str">
        <f>IFERROR(IF(I4372="Booked",VLOOKUP(K4372,'FIN CAL LOOKUP'!$A:$J,10,1),IF(I4372="Complete",VLOOKUP(J4372,'FIN CAL LOOKUP'!$A:$J,10,1),VLOOKUP(D4372,'FIN CAL LOOKUP'!$A:$J,10,1))),"Not Applicable")</f>
        <v>Q3, FY24</v>
      </c>
    </row>
    <row r="4373" spans="1:14" x14ac:dyDescent="0.25">
      <c r="A4373" t="s">
        <v>30</v>
      </c>
      <c r="B4373" t="s">
        <v>565</v>
      </c>
      <c r="C4373" t="s">
        <v>32</v>
      </c>
      <c r="D4373" s="3">
        <v>42870</v>
      </c>
      <c r="E4373" t="s">
        <v>1037</v>
      </c>
      <c r="F4373" t="s">
        <v>1038</v>
      </c>
      <c r="G4373" t="s">
        <v>569</v>
      </c>
      <c r="H4373" t="s">
        <v>8</v>
      </c>
      <c r="I4373" t="s">
        <v>17</v>
      </c>
      <c r="J4373" s="3">
        <v>44644</v>
      </c>
      <c r="K4373" s="3">
        <v>44635</v>
      </c>
      <c r="M4373" s="8" t="str">
        <f>IFERROR(IF(I4373="Booked",VLOOKUP(K4373,'FIN CAL LOOKUP'!$A:$J,7,1),IF(I4373="Complete",VLOOKUP(J4373,'FIN CAL LOOKUP'!$A:$J,7,1),VLOOKUP(D4373,'FIN CAL LOOKUP'!$A:$J,7,1))),"Not Applicable")</f>
        <v>MAR, FY22</v>
      </c>
      <c r="N4373" s="8" t="str">
        <f>IFERROR(IF(I4373="Booked",VLOOKUP(K4373,'FIN CAL LOOKUP'!$A:$J,10,1),IF(I4373="Complete",VLOOKUP(J4373,'FIN CAL LOOKUP'!$A:$J,10,1),VLOOKUP(D4373,'FIN CAL LOOKUP'!$A:$J,10,1))),"Not Applicable")</f>
        <v>Q3, FY22</v>
      </c>
    </row>
    <row r="4374" spans="1:14" x14ac:dyDescent="0.25">
      <c r="A4374" t="s">
        <v>30</v>
      </c>
      <c r="B4374" t="s">
        <v>565</v>
      </c>
      <c r="C4374" t="s">
        <v>32</v>
      </c>
      <c r="D4374" s="3">
        <v>42870</v>
      </c>
      <c r="E4374" t="s">
        <v>1037</v>
      </c>
      <c r="F4374" t="s">
        <v>1038</v>
      </c>
      <c r="G4374" t="s">
        <v>569</v>
      </c>
      <c r="H4374" t="s">
        <v>9</v>
      </c>
      <c r="I4374" t="s">
        <v>17</v>
      </c>
      <c r="J4374" s="3">
        <v>44989</v>
      </c>
      <c r="K4374" s="3">
        <v>44735</v>
      </c>
      <c r="M4374" s="8" t="str">
        <f>IFERROR(IF(I4374="Booked",VLOOKUP(K4374,'FIN CAL LOOKUP'!$A:$J,7,1),IF(I4374="Complete",VLOOKUP(J4374,'FIN CAL LOOKUP'!$A:$J,7,1),VLOOKUP(D4374,'FIN CAL LOOKUP'!$A:$J,7,1))),"Not Applicable")</f>
        <v>MAR, FY23</v>
      </c>
      <c r="N4374" s="8" t="str">
        <f>IFERROR(IF(I4374="Booked",VLOOKUP(K4374,'FIN CAL LOOKUP'!$A:$J,10,1),IF(I4374="Complete",VLOOKUP(J4374,'FIN CAL LOOKUP'!$A:$J,10,1),VLOOKUP(D4374,'FIN CAL LOOKUP'!$A:$J,10,1))),"Not Applicable")</f>
        <v>Q3, FY23</v>
      </c>
    </row>
    <row r="4375" spans="1:14" x14ac:dyDescent="0.25">
      <c r="A4375" t="s">
        <v>30</v>
      </c>
      <c r="B4375" t="s">
        <v>565</v>
      </c>
      <c r="C4375" t="s">
        <v>32</v>
      </c>
      <c r="D4375" s="3">
        <v>42870</v>
      </c>
      <c r="E4375" t="s">
        <v>1037</v>
      </c>
      <c r="F4375" t="s">
        <v>1038</v>
      </c>
      <c r="G4375" t="s">
        <v>569</v>
      </c>
      <c r="H4375" t="s">
        <v>10</v>
      </c>
      <c r="I4375" t="s">
        <v>17</v>
      </c>
      <c r="J4375" s="3">
        <v>44469</v>
      </c>
      <c r="K4375" s="3">
        <v>44417</v>
      </c>
      <c r="M4375" s="8" t="str">
        <f>IFERROR(IF(I4375="Booked",VLOOKUP(K4375,'FIN CAL LOOKUP'!$A:$J,7,1),IF(I4375="Complete",VLOOKUP(J4375,'FIN CAL LOOKUP'!$A:$J,7,1),VLOOKUP(D4375,'FIN CAL LOOKUP'!$A:$J,7,1))),"Not Applicable")</f>
        <v>OCT, FY22</v>
      </c>
      <c r="N4375" s="8" t="str">
        <f>IFERROR(IF(I4375="Booked",VLOOKUP(K4375,'FIN CAL LOOKUP'!$A:$J,10,1),IF(I4375="Complete",VLOOKUP(J4375,'FIN CAL LOOKUP'!$A:$J,10,1),VLOOKUP(D4375,'FIN CAL LOOKUP'!$A:$J,10,1))),"Not Applicable")</f>
        <v>Q2, FY22</v>
      </c>
    </row>
    <row r="4376" spans="1:14" x14ac:dyDescent="0.25">
      <c r="A4376" t="s">
        <v>30</v>
      </c>
      <c r="B4376" t="s">
        <v>565</v>
      </c>
      <c r="C4376" t="s">
        <v>32</v>
      </c>
      <c r="D4376" s="3">
        <v>42870</v>
      </c>
      <c r="E4376" t="s">
        <v>1037</v>
      </c>
      <c r="F4376" t="s">
        <v>1038</v>
      </c>
      <c r="G4376" t="s">
        <v>569</v>
      </c>
      <c r="H4376" t="s">
        <v>11</v>
      </c>
      <c r="I4376" t="s">
        <v>17</v>
      </c>
      <c r="J4376" s="3">
        <v>44566</v>
      </c>
      <c r="K4376" s="3">
        <v>43635</v>
      </c>
      <c r="M4376" s="8" t="str">
        <f>IFERROR(IF(I4376="Booked",VLOOKUP(K4376,'FIN CAL LOOKUP'!$A:$J,7,1),IF(I4376="Complete",VLOOKUP(J4376,'FIN CAL LOOKUP'!$A:$J,7,1),VLOOKUP(D4376,'FIN CAL LOOKUP'!$A:$J,7,1))),"Not Applicable")</f>
        <v>JAN, FY22</v>
      </c>
      <c r="N4376" s="8" t="str">
        <f>IFERROR(IF(I4376="Booked",VLOOKUP(K4376,'FIN CAL LOOKUP'!$A:$J,10,1),IF(I4376="Complete",VLOOKUP(J4376,'FIN CAL LOOKUP'!$A:$J,10,1),VLOOKUP(D4376,'FIN CAL LOOKUP'!$A:$J,10,1))),"Not Applicable")</f>
        <v>Q3, FY22</v>
      </c>
    </row>
    <row r="4377" spans="1:14" x14ac:dyDescent="0.25">
      <c r="A4377" t="s">
        <v>24</v>
      </c>
      <c r="B4377" t="s">
        <v>1363</v>
      </c>
      <c r="C4377" t="s">
        <v>16</v>
      </c>
      <c r="D4377" s="3">
        <v>42849</v>
      </c>
      <c r="E4377" t="s">
        <v>1039</v>
      </c>
      <c r="F4377" t="s">
        <v>1040</v>
      </c>
      <c r="G4377" t="s">
        <v>143</v>
      </c>
      <c r="H4377" t="s">
        <v>192</v>
      </c>
      <c r="I4377" t="s">
        <v>17</v>
      </c>
      <c r="J4377" s="3">
        <v>44838</v>
      </c>
      <c r="K4377" s="3">
        <v>44837</v>
      </c>
      <c r="L4377" t="s">
        <v>1041</v>
      </c>
      <c r="M4377" s="8" t="str">
        <f>IFERROR(IF(I4377="Booked",VLOOKUP(K4377,'FIN CAL LOOKUP'!$A:$J,7,1),IF(I4377="Complete",VLOOKUP(J4377,'FIN CAL LOOKUP'!$A:$J,7,1),VLOOKUP(D4377,'FIN CAL LOOKUP'!$A:$J,7,1))),"Not Applicable")</f>
        <v>OCT, FY23</v>
      </c>
      <c r="N4377" s="8" t="str">
        <f>IFERROR(IF(I4377="Booked",VLOOKUP(K4377,'FIN CAL LOOKUP'!$A:$J,10,1),IF(I4377="Complete",VLOOKUP(J4377,'FIN CAL LOOKUP'!$A:$J,10,1),VLOOKUP(D4377,'FIN CAL LOOKUP'!$A:$J,10,1))),"Not Applicable")</f>
        <v>Q2, FY23</v>
      </c>
    </row>
    <row r="4378" spans="1:14" x14ac:dyDescent="0.25">
      <c r="A4378" t="s">
        <v>24</v>
      </c>
      <c r="B4378" t="s">
        <v>1363</v>
      </c>
      <c r="C4378" t="s">
        <v>16</v>
      </c>
      <c r="D4378" s="3">
        <v>42849</v>
      </c>
      <c r="E4378" t="s">
        <v>1039</v>
      </c>
      <c r="F4378" t="s">
        <v>1040</v>
      </c>
      <c r="G4378" t="s">
        <v>143</v>
      </c>
      <c r="H4378" t="s">
        <v>4</v>
      </c>
      <c r="I4378" t="s">
        <v>17</v>
      </c>
      <c r="J4378" s="3">
        <v>44831</v>
      </c>
      <c r="K4378" s="3">
        <v>44824</v>
      </c>
      <c r="L4378" t="s">
        <v>1042</v>
      </c>
      <c r="M4378" s="8" t="str">
        <f>IFERROR(IF(I4378="Booked",VLOOKUP(K4378,'FIN CAL LOOKUP'!$A:$J,7,1),IF(I4378="Complete",VLOOKUP(J4378,'FIN CAL LOOKUP'!$A:$J,7,1),VLOOKUP(D4378,'FIN CAL LOOKUP'!$A:$J,7,1))),"Not Applicable")</f>
        <v>OCT, FY23</v>
      </c>
      <c r="N4378" s="8" t="str">
        <f>IFERROR(IF(I4378="Booked",VLOOKUP(K4378,'FIN CAL LOOKUP'!$A:$J,10,1),IF(I4378="Complete",VLOOKUP(J4378,'FIN CAL LOOKUP'!$A:$J,10,1),VLOOKUP(D4378,'FIN CAL LOOKUP'!$A:$J,10,1))),"Not Applicable")</f>
        <v>Q2, FY23</v>
      </c>
    </row>
    <row r="4379" spans="1:14" x14ac:dyDescent="0.25">
      <c r="A4379" t="s">
        <v>24</v>
      </c>
      <c r="B4379" t="s">
        <v>1363</v>
      </c>
      <c r="C4379" t="s">
        <v>16</v>
      </c>
      <c r="D4379" s="3">
        <v>42849</v>
      </c>
      <c r="E4379" t="s">
        <v>1039</v>
      </c>
      <c r="F4379" t="s">
        <v>1040</v>
      </c>
      <c r="G4379" t="s">
        <v>143</v>
      </c>
      <c r="H4379" t="s">
        <v>7</v>
      </c>
      <c r="I4379" t="s">
        <v>17</v>
      </c>
      <c r="J4379" s="3">
        <v>44831</v>
      </c>
      <c r="K4379" s="3">
        <v>44824</v>
      </c>
      <c r="L4379" t="s">
        <v>1041</v>
      </c>
      <c r="M4379" s="8" t="str">
        <f>IFERROR(IF(I4379="Booked",VLOOKUP(K4379,'FIN CAL LOOKUP'!$A:$J,7,1),IF(I4379="Complete",VLOOKUP(J4379,'FIN CAL LOOKUP'!$A:$J,7,1),VLOOKUP(D4379,'FIN CAL LOOKUP'!$A:$J,7,1))),"Not Applicable")</f>
        <v>OCT, FY23</v>
      </c>
      <c r="N4379" s="8" t="str">
        <f>IFERROR(IF(I4379="Booked",VLOOKUP(K4379,'FIN CAL LOOKUP'!$A:$J,10,1),IF(I4379="Complete",VLOOKUP(J4379,'FIN CAL LOOKUP'!$A:$J,10,1),VLOOKUP(D4379,'FIN CAL LOOKUP'!$A:$J,10,1))),"Not Applicable")</f>
        <v>Q2, FY23</v>
      </c>
    </row>
    <row r="4380" spans="1:14" x14ac:dyDescent="0.25">
      <c r="A4380" t="s">
        <v>24</v>
      </c>
      <c r="B4380" t="s">
        <v>1363</v>
      </c>
      <c r="C4380" t="s">
        <v>16</v>
      </c>
      <c r="D4380" s="3">
        <v>42849</v>
      </c>
      <c r="E4380" t="s">
        <v>1039</v>
      </c>
      <c r="F4380" t="s">
        <v>1040</v>
      </c>
      <c r="G4380" t="s">
        <v>143</v>
      </c>
      <c r="H4380" t="s">
        <v>1366</v>
      </c>
      <c r="I4380" t="s">
        <v>17</v>
      </c>
      <c r="J4380" s="3">
        <v>45463</v>
      </c>
      <c r="K4380" s="3">
        <v>45351</v>
      </c>
      <c r="M4380" s="8" t="str">
        <f>IFERROR(IF(I4380="Booked",VLOOKUP(K4380,'FIN CAL LOOKUP'!$A:$J,7,1),IF(I4380="Complete",VLOOKUP(J4380,'FIN CAL LOOKUP'!$A:$J,7,1),VLOOKUP(D4380,'FIN CAL LOOKUP'!$A:$J,7,1))),"Not Applicable")</f>
        <v>JUN, FY24</v>
      </c>
      <c r="N4380" s="8" t="str">
        <f>IFERROR(IF(I4380="Booked",VLOOKUP(K4380,'FIN CAL LOOKUP'!$A:$J,10,1),IF(I4380="Complete",VLOOKUP(J4380,'FIN CAL LOOKUP'!$A:$J,10,1),VLOOKUP(D4380,'FIN CAL LOOKUP'!$A:$J,10,1))),"Not Applicable")</f>
        <v>Q4, FY24</v>
      </c>
    </row>
    <row r="4381" spans="1:14" x14ac:dyDescent="0.25">
      <c r="A4381" t="s">
        <v>24</v>
      </c>
      <c r="B4381" t="s">
        <v>1363</v>
      </c>
      <c r="C4381" t="s">
        <v>16</v>
      </c>
      <c r="D4381" s="3">
        <v>42849</v>
      </c>
      <c r="E4381" t="s">
        <v>1039</v>
      </c>
      <c r="F4381" t="s">
        <v>1040</v>
      </c>
      <c r="G4381" t="s">
        <v>143</v>
      </c>
      <c r="H4381" t="s">
        <v>1366</v>
      </c>
      <c r="I4381" t="s">
        <v>17</v>
      </c>
      <c r="J4381" s="3">
        <v>45796</v>
      </c>
      <c r="K4381" s="3">
        <v>45784</v>
      </c>
      <c r="M4381" s="8" t="str">
        <f>IFERROR(IF(I4381="Booked",VLOOKUP(K4381,'FIN CAL LOOKUP'!$A:$J,7,1),IF(I4381="Complete",VLOOKUP(J4381,'FIN CAL LOOKUP'!$A:$J,7,1),VLOOKUP(D4381,'FIN CAL LOOKUP'!$A:$J,7,1))),"Not Applicable")</f>
        <v>MAY, FY25</v>
      </c>
      <c r="N4381" s="8" t="str">
        <f>IFERROR(IF(I4381="Booked",VLOOKUP(K4381,'FIN CAL LOOKUP'!$A:$J,10,1),IF(I4381="Complete",VLOOKUP(J4381,'FIN CAL LOOKUP'!$A:$J,10,1),VLOOKUP(D4381,'FIN CAL LOOKUP'!$A:$J,10,1))),"Not Applicable")</f>
        <v>Q4, FY25</v>
      </c>
    </row>
    <row r="4382" spans="1:14" x14ac:dyDescent="0.25">
      <c r="A4382" t="s">
        <v>24</v>
      </c>
      <c r="B4382" t="s">
        <v>1363</v>
      </c>
      <c r="C4382" t="s">
        <v>16</v>
      </c>
      <c r="D4382" s="3">
        <v>42849</v>
      </c>
      <c r="E4382" t="s">
        <v>1039</v>
      </c>
      <c r="F4382" t="s">
        <v>1040</v>
      </c>
      <c r="G4382" t="s">
        <v>143</v>
      </c>
      <c r="H4382" t="s">
        <v>1367</v>
      </c>
      <c r="I4382" t="s">
        <v>17</v>
      </c>
      <c r="J4382" s="3">
        <v>45462</v>
      </c>
      <c r="K4382" s="3">
        <v>45351</v>
      </c>
      <c r="M4382" s="8" t="str">
        <f>IFERROR(IF(I4382="Booked",VLOOKUP(K4382,'FIN CAL LOOKUP'!$A:$J,7,1),IF(I4382="Complete",VLOOKUP(J4382,'FIN CAL LOOKUP'!$A:$J,7,1),VLOOKUP(D4382,'FIN CAL LOOKUP'!$A:$J,7,1))),"Not Applicable")</f>
        <v>JUN, FY24</v>
      </c>
      <c r="N4382" s="8" t="str">
        <f>IFERROR(IF(I4382="Booked",VLOOKUP(K4382,'FIN CAL LOOKUP'!$A:$J,10,1),IF(I4382="Complete",VLOOKUP(J4382,'FIN CAL LOOKUP'!$A:$J,10,1),VLOOKUP(D4382,'FIN CAL LOOKUP'!$A:$J,10,1))),"Not Applicable")</f>
        <v>Q4, FY24</v>
      </c>
    </row>
    <row r="4383" spans="1:14" x14ac:dyDescent="0.25">
      <c r="A4383" t="s">
        <v>24</v>
      </c>
      <c r="B4383" t="s">
        <v>1363</v>
      </c>
      <c r="C4383" t="s">
        <v>16</v>
      </c>
      <c r="D4383" s="3">
        <v>42849</v>
      </c>
      <c r="E4383" t="s">
        <v>1039</v>
      </c>
      <c r="F4383" t="s">
        <v>1040</v>
      </c>
      <c r="G4383" t="s">
        <v>143</v>
      </c>
      <c r="H4383" t="s">
        <v>1367</v>
      </c>
      <c r="I4383" t="s">
        <v>17</v>
      </c>
      <c r="J4383" s="3">
        <v>45796</v>
      </c>
      <c r="K4383" s="3">
        <v>45783</v>
      </c>
      <c r="M4383" s="8" t="str">
        <f>IFERROR(IF(I4383="Booked",VLOOKUP(K4383,'FIN CAL LOOKUP'!$A:$J,7,1),IF(I4383="Complete",VLOOKUP(J4383,'FIN CAL LOOKUP'!$A:$J,7,1),VLOOKUP(D4383,'FIN CAL LOOKUP'!$A:$J,7,1))),"Not Applicable")</f>
        <v>MAY, FY25</v>
      </c>
      <c r="N4383" s="8" t="str">
        <f>IFERROR(IF(I4383="Booked",VLOOKUP(K4383,'FIN CAL LOOKUP'!$A:$J,10,1),IF(I4383="Complete",VLOOKUP(J4383,'FIN CAL LOOKUP'!$A:$J,10,1),VLOOKUP(D4383,'FIN CAL LOOKUP'!$A:$J,10,1))),"Not Applicable")</f>
        <v>Q4, FY25</v>
      </c>
    </row>
    <row r="4384" spans="1:14" x14ac:dyDescent="0.25">
      <c r="A4384" t="s">
        <v>24</v>
      </c>
      <c r="B4384" t="s">
        <v>1363</v>
      </c>
      <c r="C4384" t="s">
        <v>16</v>
      </c>
      <c r="D4384" s="3">
        <v>42849</v>
      </c>
      <c r="E4384" t="s">
        <v>1039</v>
      </c>
      <c r="F4384" t="s">
        <v>1040</v>
      </c>
      <c r="G4384" t="s">
        <v>143</v>
      </c>
      <c r="H4384" t="s">
        <v>1368</v>
      </c>
      <c r="I4384" t="s">
        <v>17</v>
      </c>
      <c r="J4384" s="3">
        <v>45462</v>
      </c>
      <c r="K4384" s="3">
        <v>45351</v>
      </c>
      <c r="M4384" s="8" t="str">
        <f>IFERROR(IF(I4384="Booked",VLOOKUP(K4384,'FIN CAL LOOKUP'!$A:$J,7,1),IF(I4384="Complete",VLOOKUP(J4384,'FIN CAL LOOKUP'!$A:$J,7,1),VLOOKUP(D4384,'FIN CAL LOOKUP'!$A:$J,7,1))),"Not Applicable")</f>
        <v>JUN, FY24</v>
      </c>
      <c r="N4384" s="8" t="str">
        <f>IFERROR(IF(I4384="Booked",VLOOKUP(K4384,'FIN CAL LOOKUP'!$A:$J,10,1),IF(I4384="Complete",VLOOKUP(J4384,'FIN CAL LOOKUP'!$A:$J,10,1),VLOOKUP(D4384,'FIN CAL LOOKUP'!$A:$J,10,1))),"Not Applicable")</f>
        <v>Q4, FY24</v>
      </c>
    </row>
    <row r="4385" spans="1:14" x14ac:dyDescent="0.25">
      <c r="A4385" t="s">
        <v>24</v>
      </c>
      <c r="B4385" t="s">
        <v>1363</v>
      </c>
      <c r="C4385" t="s">
        <v>16</v>
      </c>
      <c r="D4385" s="3">
        <v>42849</v>
      </c>
      <c r="E4385" t="s">
        <v>1039</v>
      </c>
      <c r="F4385" t="s">
        <v>1040</v>
      </c>
      <c r="G4385" t="s">
        <v>143</v>
      </c>
      <c r="H4385" t="s">
        <v>1368</v>
      </c>
      <c r="I4385" t="s">
        <v>17</v>
      </c>
      <c r="J4385" s="3">
        <v>45796</v>
      </c>
      <c r="K4385" s="3">
        <v>45783</v>
      </c>
      <c r="M4385" s="8" t="str">
        <f>IFERROR(IF(I4385="Booked",VLOOKUP(K4385,'FIN CAL LOOKUP'!$A:$J,7,1),IF(I4385="Complete",VLOOKUP(J4385,'FIN CAL LOOKUP'!$A:$J,7,1),VLOOKUP(D4385,'FIN CAL LOOKUP'!$A:$J,7,1))),"Not Applicable")</f>
        <v>MAY, FY25</v>
      </c>
      <c r="N4385" s="8" t="str">
        <f>IFERROR(IF(I4385="Booked",VLOOKUP(K4385,'FIN CAL LOOKUP'!$A:$J,10,1),IF(I4385="Complete",VLOOKUP(J4385,'FIN CAL LOOKUP'!$A:$J,10,1),VLOOKUP(D4385,'FIN CAL LOOKUP'!$A:$J,10,1))),"Not Applicable")</f>
        <v>Q4, FY25</v>
      </c>
    </row>
    <row r="4386" spans="1:14" x14ac:dyDescent="0.25">
      <c r="A4386" t="s">
        <v>24</v>
      </c>
      <c r="B4386" t="s">
        <v>1363</v>
      </c>
      <c r="C4386" t="s">
        <v>16</v>
      </c>
      <c r="D4386" s="3">
        <v>42849</v>
      </c>
      <c r="E4386" t="s">
        <v>1039</v>
      </c>
      <c r="F4386" t="s">
        <v>1040</v>
      </c>
      <c r="G4386" t="s">
        <v>143</v>
      </c>
      <c r="H4386" t="s">
        <v>1369</v>
      </c>
      <c r="I4386" t="s">
        <v>17</v>
      </c>
      <c r="J4386" s="3">
        <v>43817</v>
      </c>
      <c r="K4386" s="3">
        <v>43808</v>
      </c>
      <c r="M4386" s="8" t="str">
        <f>IFERROR(IF(I4386="Booked",VLOOKUP(K4386,'FIN CAL LOOKUP'!$A:$J,7,1),IF(I4386="Complete",VLOOKUP(J4386,'FIN CAL LOOKUP'!$A:$J,7,1),VLOOKUP(D4386,'FIN CAL LOOKUP'!$A:$J,7,1))),"Not Applicable")</f>
        <v>DEC, FY20</v>
      </c>
      <c r="N4386" s="8" t="str">
        <f>IFERROR(IF(I4386="Booked",VLOOKUP(K4386,'FIN CAL LOOKUP'!$A:$J,10,1),IF(I4386="Complete",VLOOKUP(J4386,'FIN CAL LOOKUP'!$A:$J,10,1),VLOOKUP(D4386,'FIN CAL LOOKUP'!$A:$J,10,1))),"Not Applicable")</f>
        <v>Q2, FY20</v>
      </c>
    </row>
    <row r="4387" spans="1:14" x14ac:dyDescent="0.25">
      <c r="A4387" t="s">
        <v>24</v>
      </c>
      <c r="B4387" t="s">
        <v>1363</v>
      </c>
      <c r="C4387" t="s">
        <v>16</v>
      </c>
      <c r="D4387" s="3">
        <v>42849</v>
      </c>
      <c r="E4387" t="s">
        <v>1039</v>
      </c>
      <c r="F4387" t="s">
        <v>1040</v>
      </c>
      <c r="G4387" t="s">
        <v>143</v>
      </c>
      <c r="H4387" t="s">
        <v>1369</v>
      </c>
      <c r="I4387" t="s">
        <v>17</v>
      </c>
      <c r="J4387" s="3">
        <v>45462</v>
      </c>
      <c r="K4387" s="3">
        <v>45351</v>
      </c>
      <c r="M4387" s="8" t="str">
        <f>IFERROR(IF(I4387="Booked",VLOOKUP(K4387,'FIN CAL LOOKUP'!$A:$J,7,1),IF(I4387="Complete",VLOOKUP(J4387,'FIN CAL LOOKUP'!$A:$J,7,1),VLOOKUP(D4387,'FIN CAL LOOKUP'!$A:$J,7,1))),"Not Applicable")</f>
        <v>JUN, FY24</v>
      </c>
      <c r="N4387" s="8" t="str">
        <f>IFERROR(IF(I4387="Booked",VLOOKUP(K4387,'FIN CAL LOOKUP'!$A:$J,10,1),IF(I4387="Complete",VLOOKUP(J4387,'FIN CAL LOOKUP'!$A:$J,10,1),VLOOKUP(D4387,'FIN CAL LOOKUP'!$A:$J,10,1))),"Not Applicable")</f>
        <v>Q4, FY24</v>
      </c>
    </row>
    <row r="4388" spans="1:14" x14ac:dyDescent="0.25">
      <c r="A4388" t="s">
        <v>24</v>
      </c>
      <c r="B4388" t="s">
        <v>1363</v>
      </c>
      <c r="C4388" t="s">
        <v>16</v>
      </c>
      <c r="D4388" s="3">
        <v>42849</v>
      </c>
      <c r="E4388" t="s">
        <v>1039</v>
      </c>
      <c r="F4388" t="s">
        <v>1040</v>
      </c>
      <c r="G4388" t="s">
        <v>143</v>
      </c>
      <c r="H4388" t="s">
        <v>1369</v>
      </c>
      <c r="I4388" t="s">
        <v>17</v>
      </c>
      <c r="J4388" s="3">
        <v>45796</v>
      </c>
      <c r="K4388" s="3">
        <v>45783</v>
      </c>
      <c r="M4388" s="8" t="str">
        <f>IFERROR(IF(I4388="Booked",VLOOKUP(K4388,'FIN CAL LOOKUP'!$A:$J,7,1),IF(I4388="Complete",VLOOKUP(J4388,'FIN CAL LOOKUP'!$A:$J,7,1),VLOOKUP(D4388,'FIN CAL LOOKUP'!$A:$J,7,1))),"Not Applicable")</f>
        <v>MAY, FY25</v>
      </c>
      <c r="N4388" s="8" t="str">
        <f>IFERROR(IF(I4388="Booked",VLOOKUP(K4388,'FIN CAL LOOKUP'!$A:$J,10,1),IF(I4388="Complete",VLOOKUP(J4388,'FIN CAL LOOKUP'!$A:$J,10,1),VLOOKUP(D4388,'FIN CAL LOOKUP'!$A:$J,10,1))),"Not Applicable")</f>
        <v>Q4, FY25</v>
      </c>
    </row>
    <row r="4389" spans="1:14" x14ac:dyDescent="0.25">
      <c r="A4389" t="s">
        <v>24</v>
      </c>
      <c r="B4389" t="s">
        <v>1363</v>
      </c>
      <c r="C4389" t="s">
        <v>16</v>
      </c>
      <c r="D4389" s="3">
        <v>42849</v>
      </c>
      <c r="E4389" t="s">
        <v>1039</v>
      </c>
      <c r="F4389" t="s">
        <v>1040</v>
      </c>
      <c r="G4389" t="s">
        <v>143</v>
      </c>
      <c r="H4389" t="s">
        <v>1370</v>
      </c>
      <c r="I4389" t="s">
        <v>17</v>
      </c>
      <c r="J4389" s="3">
        <v>45463</v>
      </c>
      <c r="K4389" s="3">
        <v>45351</v>
      </c>
      <c r="M4389" s="8" t="str">
        <f>IFERROR(IF(I4389="Booked",VLOOKUP(K4389,'FIN CAL LOOKUP'!$A:$J,7,1),IF(I4389="Complete",VLOOKUP(J4389,'FIN CAL LOOKUP'!$A:$J,7,1),VLOOKUP(D4389,'FIN CAL LOOKUP'!$A:$J,7,1))),"Not Applicable")</f>
        <v>JUN, FY24</v>
      </c>
      <c r="N4389" s="8" t="str">
        <f>IFERROR(IF(I4389="Booked",VLOOKUP(K4389,'FIN CAL LOOKUP'!$A:$J,10,1),IF(I4389="Complete",VLOOKUP(J4389,'FIN CAL LOOKUP'!$A:$J,10,1),VLOOKUP(D4389,'FIN CAL LOOKUP'!$A:$J,10,1))),"Not Applicable")</f>
        <v>Q4, FY24</v>
      </c>
    </row>
    <row r="4390" spans="1:14" x14ac:dyDescent="0.25">
      <c r="A4390" t="s">
        <v>24</v>
      </c>
      <c r="B4390" t="s">
        <v>1363</v>
      </c>
      <c r="C4390" t="s">
        <v>16</v>
      </c>
      <c r="D4390" s="3">
        <v>42849</v>
      </c>
      <c r="E4390" t="s">
        <v>1039</v>
      </c>
      <c r="F4390" t="s">
        <v>1040</v>
      </c>
      <c r="G4390" t="s">
        <v>143</v>
      </c>
      <c r="H4390" t="s">
        <v>1370</v>
      </c>
      <c r="I4390" t="s">
        <v>17</v>
      </c>
      <c r="J4390" s="3">
        <v>45796</v>
      </c>
      <c r="K4390" s="3">
        <v>45784</v>
      </c>
      <c r="M4390" s="8" t="str">
        <f>IFERROR(IF(I4390="Booked",VLOOKUP(K4390,'FIN CAL LOOKUP'!$A:$J,7,1),IF(I4390="Complete",VLOOKUP(J4390,'FIN CAL LOOKUP'!$A:$J,7,1),VLOOKUP(D4390,'FIN CAL LOOKUP'!$A:$J,7,1))),"Not Applicable")</f>
        <v>MAY, FY25</v>
      </c>
      <c r="N4390" s="8" t="str">
        <f>IFERROR(IF(I4390="Booked",VLOOKUP(K4390,'FIN CAL LOOKUP'!$A:$J,10,1),IF(I4390="Complete",VLOOKUP(J4390,'FIN CAL LOOKUP'!$A:$J,10,1),VLOOKUP(D4390,'FIN CAL LOOKUP'!$A:$J,10,1))),"Not Applicable")</f>
        <v>Q4, FY25</v>
      </c>
    </row>
    <row r="4391" spans="1:14" x14ac:dyDescent="0.25">
      <c r="A4391" t="s">
        <v>24</v>
      </c>
      <c r="B4391" t="s">
        <v>1363</v>
      </c>
      <c r="C4391" t="s">
        <v>16</v>
      </c>
      <c r="D4391" s="3">
        <v>42849</v>
      </c>
      <c r="E4391" t="s">
        <v>1039</v>
      </c>
      <c r="F4391" t="s">
        <v>1040</v>
      </c>
      <c r="G4391" t="s">
        <v>143</v>
      </c>
      <c r="H4391" t="s">
        <v>8</v>
      </c>
      <c r="I4391" t="s">
        <v>17</v>
      </c>
      <c r="J4391" s="3">
        <v>44642</v>
      </c>
      <c r="K4391" s="3">
        <v>44635</v>
      </c>
      <c r="M4391" s="8" t="str">
        <f>IFERROR(IF(I4391="Booked",VLOOKUP(K4391,'FIN CAL LOOKUP'!$A:$J,7,1),IF(I4391="Complete",VLOOKUP(J4391,'FIN CAL LOOKUP'!$A:$J,7,1),VLOOKUP(D4391,'FIN CAL LOOKUP'!$A:$J,7,1))),"Not Applicable")</f>
        <v>MAR, FY22</v>
      </c>
      <c r="N4391" s="8" t="str">
        <f>IFERROR(IF(I4391="Booked",VLOOKUP(K4391,'FIN CAL LOOKUP'!$A:$J,10,1),IF(I4391="Complete",VLOOKUP(J4391,'FIN CAL LOOKUP'!$A:$J,10,1),VLOOKUP(D4391,'FIN CAL LOOKUP'!$A:$J,10,1))),"Not Applicable")</f>
        <v>Q3, FY22</v>
      </c>
    </row>
    <row r="4392" spans="1:14" x14ac:dyDescent="0.25">
      <c r="A4392" t="s">
        <v>24</v>
      </c>
      <c r="B4392" t="s">
        <v>1363</v>
      </c>
      <c r="C4392" t="s">
        <v>16</v>
      </c>
      <c r="D4392" s="3">
        <v>42849</v>
      </c>
      <c r="E4392" t="s">
        <v>1039</v>
      </c>
      <c r="F4392" t="s">
        <v>1040</v>
      </c>
      <c r="G4392" t="s">
        <v>143</v>
      </c>
      <c r="H4392" t="s">
        <v>9</v>
      </c>
      <c r="I4392" t="s">
        <v>17</v>
      </c>
      <c r="J4392" s="3">
        <v>44858</v>
      </c>
      <c r="K4392" s="3">
        <v>44735</v>
      </c>
      <c r="L4392" t="s">
        <v>1043</v>
      </c>
      <c r="M4392" s="8" t="str">
        <f>IFERROR(IF(I4392="Booked",VLOOKUP(K4392,'FIN CAL LOOKUP'!$A:$J,7,1),IF(I4392="Complete",VLOOKUP(J4392,'FIN CAL LOOKUP'!$A:$J,7,1),VLOOKUP(D4392,'FIN CAL LOOKUP'!$A:$J,7,1))),"Not Applicable")</f>
        <v>NOV, FY23</v>
      </c>
      <c r="N4392" s="8" t="str">
        <f>IFERROR(IF(I4392="Booked",VLOOKUP(K4392,'FIN CAL LOOKUP'!$A:$J,10,1),IF(I4392="Complete",VLOOKUP(J4392,'FIN CAL LOOKUP'!$A:$J,10,1),VLOOKUP(D4392,'FIN CAL LOOKUP'!$A:$J,10,1))),"Not Applicable")</f>
        <v>Q2, FY23</v>
      </c>
    </row>
    <row r="4393" spans="1:14" x14ac:dyDescent="0.25">
      <c r="A4393" t="s">
        <v>24</v>
      </c>
      <c r="B4393" t="s">
        <v>1363</v>
      </c>
      <c r="C4393" t="s">
        <v>16</v>
      </c>
      <c r="D4393" s="3">
        <v>42849</v>
      </c>
      <c r="E4393" t="s">
        <v>1039</v>
      </c>
      <c r="F4393" t="s">
        <v>1040</v>
      </c>
      <c r="G4393" t="s">
        <v>143</v>
      </c>
      <c r="H4393" t="s">
        <v>10</v>
      </c>
      <c r="I4393" t="s">
        <v>17</v>
      </c>
      <c r="J4393" s="3">
        <v>44435</v>
      </c>
      <c r="K4393" s="3">
        <v>44417</v>
      </c>
      <c r="M4393" s="8" t="str">
        <f>IFERROR(IF(I4393="Booked",VLOOKUP(K4393,'FIN CAL LOOKUP'!$A:$J,7,1),IF(I4393="Complete",VLOOKUP(J4393,'FIN CAL LOOKUP'!$A:$J,7,1),VLOOKUP(D4393,'FIN CAL LOOKUP'!$A:$J,7,1))),"Not Applicable")</f>
        <v>AUG, FY22</v>
      </c>
      <c r="N4393" s="8" t="str">
        <f>IFERROR(IF(I4393="Booked",VLOOKUP(K4393,'FIN CAL LOOKUP'!$A:$J,10,1),IF(I4393="Complete",VLOOKUP(J4393,'FIN CAL LOOKUP'!$A:$J,10,1),VLOOKUP(D4393,'FIN CAL LOOKUP'!$A:$J,10,1))),"Not Applicable")</f>
        <v>Q1, FY22</v>
      </c>
    </row>
    <row r="4394" spans="1:14" x14ac:dyDescent="0.25">
      <c r="A4394" t="s">
        <v>24</v>
      </c>
      <c r="B4394" t="s">
        <v>1363</v>
      </c>
      <c r="C4394" t="s">
        <v>16</v>
      </c>
      <c r="D4394" s="3">
        <v>42849</v>
      </c>
      <c r="E4394" t="s">
        <v>1039</v>
      </c>
      <c r="F4394" t="s">
        <v>1040</v>
      </c>
      <c r="G4394" t="s">
        <v>143</v>
      </c>
      <c r="H4394" t="s">
        <v>10</v>
      </c>
      <c r="I4394" t="s">
        <v>17</v>
      </c>
      <c r="J4394" s="3">
        <v>44845</v>
      </c>
      <c r="K4394" s="3">
        <v>44845</v>
      </c>
      <c r="L4394" t="s">
        <v>1044</v>
      </c>
      <c r="M4394" s="8" t="str">
        <f>IFERROR(IF(I4394="Booked",VLOOKUP(K4394,'FIN CAL LOOKUP'!$A:$J,7,1),IF(I4394="Complete",VLOOKUP(J4394,'FIN CAL LOOKUP'!$A:$J,7,1),VLOOKUP(D4394,'FIN CAL LOOKUP'!$A:$J,7,1))),"Not Applicable")</f>
        <v>OCT, FY23</v>
      </c>
      <c r="N4394" s="8" t="str">
        <f>IFERROR(IF(I4394="Booked",VLOOKUP(K4394,'FIN CAL LOOKUP'!$A:$J,10,1),IF(I4394="Complete",VLOOKUP(J4394,'FIN CAL LOOKUP'!$A:$J,10,1),VLOOKUP(D4394,'FIN CAL LOOKUP'!$A:$J,10,1))),"Not Applicable")</f>
        <v>Q2, FY23</v>
      </c>
    </row>
    <row r="4395" spans="1:14" x14ac:dyDescent="0.25">
      <c r="A4395" t="s">
        <v>24</v>
      </c>
      <c r="B4395" t="s">
        <v>1363</v>
      </c>
      <c r="C4395" t="s">
        <v>16</v>
      </c>
      <c r="D4395" s="3">
        <v>42849</v>
      </c>
      <c r="E4395" t="s">
        <v>1039</v>
      </c>
      <c r="F4395" t="s">
        <v>1040</v>
      </c>
      <c r="G4395" t="s">
        <v>143</v>
      </c>
      <c r="H4395" t="s">
        <v>10</v>
      </c>
      <c r="I4395" t="s">
        <v>17</v>
      </c>
      <c r="J4395" s="3">
        <v>45797</v>
      </c>
      <c r="K4395" s="3">
        <v>45782</v>
      </c>
      <c r="L4395" t="s">
        <v>1611</v>
      </c>
      <c r="M4395" s="8" t="str">
        <f>IFERROR(IF(I4395="Booked",VLOOKUP(K4395,'FIN CAL LOOKUP'!$A:$J,7,1),IF(I4395="Complete",VLOOKUP(J4395,'FIN CAL LOOKUP'!$A:$J,7,1),VLOOKUP(D4395,'FIN CAL LOOKUP'!$A:$J,7,1))),"Not Applicable")</f>
        <v>MAY, FY25</v>
      </c>
      <c r="N4395" s="8" t="str">
        <f>IFERROR(IF(I4395="Booked",VLOOKUP(K4395,'FIN CAL LOOKUP'!$A:$J,10,1),IF(I4395="Complete",VLOOKUP(J4395,'FIN CAL LOOKUP'!$A:$J,10,1),VLOOKUP(D4395,'FIN CAL LOOKUP'!$A:$J,10,1))),"Not Applicable")</f>
        <v>Q4, FY25</v>
      </c>
    </row>
    <row r="4396" spans="1:14" x14ac:dyDescent="0.25">
      <c r="A4396" t="s">
        <v>24</v>
      </c>
      <c r="B4396" t="s">
        <v>1363</v>
      </c>
      <c r="C4396" t="s">
        <v>16</v>
      </c>
      <c r="D4396" s="3">
        <v>42849</v>
      </c>
      <c r="E4396" t="s">
        <v>1039</v>
      </c>
      <c r="F4396" t="s">
        <v>1040</v>
      </c>
      <c r="G4396" t="s">
        <v>143</v>
      </c>
      <c r="H4396" t="s">
        <v>11</v>
      </c>
      <c r="I4396" t="s">
        <v>17</v>
      </c>
      <c r="J4396" s="3">
        <v>42921</v>
      </c>
      <c r="K4396" s="3">
        <v>43297</v>
      </c>
      <c r="M4396" s="8" t="str">
        <f>IFERROR(IF(I4396="Booked",VLOOKUP(K4396,'FIN CAL LOOKUP'!$A:$J,7,1),IF(I4396="Complete",VLOOKUP(J4396,'FIN CAL LOOKUP'!$A:$J,7,1),VLOOKUP(D4396,'FIN CAL LOOKUP'!$A:$J,7,1))),"Not Applicable")</f>
        <v>Not Applicable</v>
      </c>
      <c r="N4396" s="8" t="str">
        <f>IFERROR(IF(I4396="Booked",VLOOKUP(K4396,'FIN CAL LOOKUP'!$A:$J,10,1),IF(I4396="Complete",VLOOKUP(J4396,'FIN CAL LOOKUP'!$A:$J,10,1),VLOOKUP(D4396,'FIN CAL LOOKUP'!$A:$J,10,1))),"Not Applicable")</f>
        <v>Not Applicable</v>
      </c>
    </row>
    <row r="4397" spans="1:14" x14ac:dyDescent="0.25">
      <c r="A4397" t="s">
        <v>24</v>
      </c>
      <c r="B4397" t="s">
        <v>1363</v>
      </c>
      <c r="C4397" t="s">
        <v>16</v>
      </c>
      <c r="D4397" s="3">
        <v>42849</v>
      </c>
      <c r="E4397" t="s">
        <v>1039</v>
      </c>
      <c r="F4397" t="s">
        <v>1040</v>
      </c>
      <c r="G4397" t="s">
        <v>143</v>
      </c>
      <c r="H4397" t="s">
        <v>11</v>
      </c>
      <c r="I4397" t="s">
        <v>17</v>
      </c>
      <c r="J4397" s="3">
        <v>42922</v>
      </c>
      <c r="K4397" s="3">
        <v>43291</v>
      </c>
      <c r="M4397" s="8" t="str">
        <f>IFERROR(IF(I4397="Booked",VLOOKUP(K4397,'FIN CAL LOOKUP'!$A:$J,7,1),IF(I4397="Complete",VLOOKUP(J4397,'FIN CAL LOOKUP'!$A:$J,7,1),VLOOKUP(D4397,'FIN CAL LOOKUP'!$A:$J,7,1))),"Not Applicable")</f>
        <v>Not Applicable</v>
      </c>
      <c r="N4397" s="8" t="str">
        <f>IFERROR(IF(I4397="Booked",VLOOKUP(K4397,'FIN CAL LOOKUP'!$A:$J,10,1),IF(I4397="Complete",VLOOKUP(J4397,'FIN CAL LOOKUP'!$A:$J,10,1),VLOOKUP(D4397,'FIN CAL LOOKUP'!$A:$J,10,1))),"Not Applicable")</f>
        <v>Not Applicable</v>
      </c>
    </row>
    <row r="4398" spans="1:14" x14ac:dyDescent="0.25">
      <c r="C4398" t="s">
        <v>165</v>
      </c>
      <c r="D4398" s="3">
        <v>42809</v>
      </c>
      <c r="E4398" t="s">
        <v>1045</v>
      </c>
      <c r="F4398" t="s">
        <v>1612</v>
      </c>
      <c r="G4398" t="s">
        <v>1517</v>
      </c>
      <c r="H4398" t="s">
        <v>192</v>
      </c>
      <c r="I4398" t="s">
        <v>18</v>
      </c>
      <c r="J4398" s="3"/>
      <c r="K4398" s="3">
        <v>44837</v>
      </c>
      <c r="M4398" s="8" t="str">
        <f>IFERROR(IF(I4398="Booked",VLOOKUP(K4398,'FIN CAL LOOKUP'!$A:$J,7,1),IF(I4398="Complete",VLOOKUP(J4398,'FIN CAL LOOKUP'!$A:$J,7,1),VLOOKUP(D4398,'FIN CAL LOOKUP'!$A:$J,7,1))),"Not Applicable")</f>
        <v>Not Applicable</v>
      </c>
      <c r="N4398" s="8" t="str">
        <f>IFERROR(IF(I4398="Booked",VLOOKUP(K4398,'FIN CAL LOOKUP'!$A:$J,10,1),IF(I4398="Complete",VLOOKUP(J4398,'FIN CAL LOOKUP'!$A:$J,10,1),VLOOKUP(D4398,'FIN CAL LOOKUP'!$A:$J,10,1))),"Not Applicable")</f>
        <v>Not Applicable</v>
      </c>
    </row>
    <row r="4399" spans="1:14" x14ac:dyDescent="0.25">
      <c r="C4399" t="s">
        <v>165</v>
      </c>
      <c r="D4399" s="3">
        <v>42809</v>
      </c>
      <c r="E4399" t="s">
        <v>1045</v>
      </c>
      <c r="F4399" t="s">
        <v>1612</v>
      </c>
      <c r="G4399" t="s">
        <v>1517</v>
      </c>
      <c r="H4399" t="s">
        <v>4</v>
      </c>
      <c r="I4399" t="s">
        <v>17</v>
      </c>
      <c r="J4399" s="3">
        <v>45510</v>
      </c>
      <c r="K4399" s="3">
        <v>44824</v>
      </c>
      <c r="M4399" s="8" t="str">
        <f>IFERROR(IF(I4399="Booked",VLOOKUP(K4399,'FIN CAL LOOKUP'!$A:$J,7,1),IF(I4399="Complete",VLOOKUP(J4399,'FIN CAL LOOKUP'!$A:$J,7,1),VLOOKUP(D4399,'FIN CAL LOOKUP'!$A:$J,7,1))),"Not Applicable")</f>
        <v>AUG, FY25</v>
      </c>
      <c r="N4399" s="8" t="str">
        <f>IFERROR(IF(I4399="Booked",VLOOKUP(K4399,'FIN CAL LOOKUP'!$A:$J,10,1),IF(I4399="Complete",VLOOKUP(J4399,'FIN CAL LOOKUP'!$A:$J,10,1),VLOOKUP(D4399,'FIN CAL LOOKUP'!$A:$J,10,1))),"Not Applicable")</f>
        <v>Q1, FY25</v>
      </c>
    </row>
    <row r="4400" spans="1:14" x14ac:dyDescent="0.25">
      <c r="C4400" t="s">
        <v>165</v>
      </c>
      <c r="D4400" s="3">
        <v>42809</v>
      </c>
      <c r="E4400" t="s">
        <v>1045</v>
      </c>
      <c r="F4400" t="s">
        <v>1612</v>
      </c>
      <c r="G4400" t="s">
        <v>1517</v>
      </c>
      <c r="H4400" t="s">
        <v>7</v>
      </c>
      <c r="I4400" t="s">
        <v>17</v>
      </c>
      <c r="J4400" s="3">
        <v>45510</v>
      </c>
      <c r="K4400" s="3">
        <v>44824</v>
      </c>
      <c r="M4400" s="8" t="str">
        <f>IFERROR(IF(I4400="Booked",VLOOKUP(K4400,'FIN CAL LOOKUP'!$A:$J,7,1),IF(I4400="Complete",VLOOKUP(J4400,'FIN CAL LOOKUP'!$A:$J,7,1),VLOOKUP(D4400,'FIN CAL LOOKUP'!$A:$J,7,1))),"Not Applicable")</f>
        <v>AUG, FY25</v>
      </c>
      <c r="N4400" s="8" t="str">
        <f>IFERROR(IF(I4400="Booked",VLOOKUP(K4400,'FIN CAL LOOKUP'!$A:$J,10,1),IF(I4400="Complete",VLOOKUP(J4400,'FIN CAL LOOKUP'!$A:$J,10,1),VLOOKUP(D4400,'FIN CAL LOOKUP'!$A:$J,10,1))),"Not Applicable")</f>
        <v>Q1, FY25</v>
      </c>
    </row>
    <row r="4401" spans="1:14" x14ac:dyDescent="0.25">
      <c r="C4401" t="s">
        <v>165</v>
      </c>
      <c r="D4401" s="3">
        <v>42809</v>
      </c>
      <c r="E4401" t="s">
        <v>1045</v>
      </c>
      <c r="F4401" t="s">
        <v>1612</v>
      </c>
      <c r="G4401" t="s">
        <v>1517</v>
      </c>
      <c r="H4401" t="s">
        <v>1366</v>
      </c>
      <c r="I4401" t="s">
        <v>5</v>
      </c>
      <c r="J4401" s="3"/>
      <c r="K4401" s="3">
        <v>45351</v>
      </c>
      <c r="M4401" s="8" t="str">
        <f>IFERROR(IF(I4401="Booked",VLOOKUP(K4401,'FIN CAL LOOKUP'!$A:$J,7,1),IF(I4401="Complete",VLOOKUP(J4401,'FIN CAL LOOKUP'!$A:$J,7,1),VLOOKUP(D4401,'FIN CAL LOOKUP'!$A:$J,7,1))),"Not Applicable")</f>
        <v>MAR, FY24</v>
      </c>
      <c r="N4401" s="8" t="str">
        <f>IFERROR(IF(I4401="Booked",VLOOKUP(K4401,'FIN CAL LOOKUP'!$A:$J,10,1),IF(I4401="Complete",VLOOKUP(J4401,'FIN CAL LOOKUP'!$A:$J,10,1),VLOOKUP(D4401,'FIN CAL LOOKUP'!$A:$J,10,1))),"Not Applicable")</f>
        <v>Q3, FY24</v>
      </c>
    </row>
    <row r="4402" spans="1:14" x14ac:dyDescent="0.25">
      <c r="C4402" t="s">
        <v>165</v>
      </c>
      <c r="D4402" s="3">
        <v>42809</v>
      </c>
      <c r="E4402" t="s">
        <v>1045</v>
      </c>
      <c r="F4402" t="s">
        <v>1612</v>
      </c>
      <c r="G4402" t="s">
        <v>1517</v>
      </c>
      <c r="H4402" t="s">
        <v>1367</v>
      </c>
      <c r="I4402" t="s">
        <v>5</v>
      </c>
      <c r="J4402" s="3"/>
      <c r="K4402" s="3">
        <v>45351</v>
      </c>
      <c r="M4402" s="8" t="str">
        <f>IFERROR(IF(I4402="Booked",VLOOKUP(K4402,'FIN CAL LOOKUP'!$A:$J,7,1),IF(I4402="Complete",VLOOKUP(J4402,'FIN CAL LOOKUP'!$A:$J,7,1),VLOOKUP(D4402,'FIN CAL LOOKUP'!$A:$J,7,1))),"Not Applicable")</f>
        <v>MAR, FY24</v>
      </c>
      <c r="N4402" s="8" t="str">
        <f>IFERROR(IF(I4402="Booked",VLOOKUP(K4402,'FIN CAL LOOKUP'!$A:$J,10,1),IF(I4402="Complete",VLOOKUP(J4402,'FIN CAL LOOKUP'!$A:$J,10,1),VLOOKUP(D4402,'FIN CAL LOOKUP'!$A:$J,10,1))),"Not Applicable")</f>
        <v>Q3, FY24</v>
      </c>
    </row>
    <row r="4403" spans="1:14" x14ac:dyDescent="0.25">
      <c r="C4403" t="s">
        <v>165</v>
      </c>
      <c r="D4403" s="3">
        <v>42809</v>
      </c>
      <c r="E4403" t="s">
        <v>1045</v>
      </c>
      <c r="F4403" t="s">
        <v>1612</v>
      </c>
      <c r="G4403" t="s">
        <v>1517</v>
      </c>
      <c r="H4403" t="s">
        <v>1368</v>
      </c>
      <c r="I4403" t="s">
        <v>5</v>
      </c>
      <c r="J4403" s="3"/>
      <c r="K4403" s="3">
        <v>45351</v>
      </c>
      <c r="M4403" s="8" t="str">
        <f>IFERROR(IF(I4403="Booked",VLOOKUP(K4403,'FIN CAL LOOKUP'!$A:$J,7,1),IF(I4403="Complete",VLOOKUP(J4403,'FIN CAL LOOKUP'!$A:$J,7,1),VLOOKUP(D4403,'FIN CAL LOOKUP'!$A:$J,7,1))),"Not Applicable")</f>
        <v>MAR, FY24</v>
      </c>
      <c r="N4403" s="8" t="str">
        <f>IFERROR(IF(I4403="Booked",VLOOKUP(K4403,'FIN CAL LOOKUP'!$A:$J,10,1),IF(I4403="Complete",VLOOKUP(J4403,'FIN CAL LOOKUP'!$A:$J,10,1),VLOOKUP(D4403,'FIN CAL LOOKUP'!$A:$J,10,1))),"Not Applicable")</f>
        <v>Q3, FY24</v>
      </c>
    </row>
    <row r="4404" spans="1:14" x14ac:dyDescent="0.25">
      <c r="C4404" t="s">
        <v>165</v>
      </c>
      <c r="D4404" s="3">
        <v>42809</v>
      </c>
      <c r="E4404" t="s">
        <v>1045</v>
      </c>
      <c r="F4404" t="s">
        <v>1612</v>
      </c>
      <c r="G4404" t="s">
        <v>1517</v>
      </c>
      <c r="H4404" t="s">
        <v>1369</v>
      </c>
      <c r="I4404" t="s">
        <v>5</v>
      </c>
      <c r="J4404" s="3"/>
      <c r="K4404" s="3">
        <v>45351</v>
      </c>
      <c r="M4404" s="8" t="str">
        <f>IFERROR(IF(I4404="Booked",VLOOKUP(K4404,'FIN CAL LOOKUP'!$A:$J,7,1),IF(I4404="Complete",VLOOKUP(J4404,'FIN CAL LOOKUP'!$A:$J,7,1),VLOOKUP(D4404,'FIN CAL LOOKUP'!$A:$J,7,1))),"Not Applicable")</f>
        <v>MAR, FY24</v>
      </c>
      <c r="N4404" s="8" t="str">
        <f>IFERROR(IF(I4404="Booked",VLOOKUP(K4404,'FIN CAL LOOKUP'!$A:$J,10,1),IF(I4404="Complete",VLOOKUP(J4404,'FIN CAL LOOKUP'!$A:$J,10,1),VLOOKUP(D4404,'FIN CAL LOOKUP'!$A:$J,10,1))),"Not Applicable")</f>
        <v>Q3, FY24</v>
      </c>
    </row>
    <row r="4405" spans="1:14" x14ac:dyDescent="0.25">
      <c r="C4405" t="s">
        <v>165</v>
      </c>
      <c r="D4405" s="3">
        <v>42809</v>
      </c>
      <c r="E4405" t="s">
        <v>1045</v>
      </c>
      <c r="F4405" t="s">
        <v>1612</v>
      </c>
      <c r="G4405" t="s">
        <v>1517</v>
      </c>
      <c r="H4405" t="s">
        <v>1370</v>
      </c>
      <c r="I4405" t="s">
        <v>5</v>
      </c>
      <c r="J4405" s="3"/>
      <c r="K4405" s="3">
        <v>45351</v>
      </c>
      <c r="M4405" s="8" t="str">
        <f>IFERROR(IF(I4405="Booked",VLOOKUP(K4405,'FIN CAL LOOKUP'!$A:$J,7,1),IF(I4405="Complete",VLOOKUP(J4405,'FIN CAL LOOKUP'!$A:$J,7,1),VLOOKUP(D4405,'FIN CAL LOOKUP'!$A:$J,7,1))),"Not Applicable")</f>
        <v>MAR, FY24</v>
      </c>
      <c r="N4405" s="8" t="str">
        <f>IFERROR(IF(I4405="Booked",VLOOKUP(K4405,'FIN CAL LOOKUP'!$A:$J,10,1),IF(I4405="Complete",VLOOKUP(J4405,'FIN CAL LOOKUP'!$A:$J,10,1),VLOOKUP(D4405,'FIN CAL LOOKUP'!$A:$J,10,1))),"Not Applicable")</f>
        <v>Q3, FY24</v>
      </c>
    </row>
    <row r="4406" spans="1:14" x14ac:dyDescent="0.25">
      <c r="C4406" t="s">
        <v>165</v>
      </c>
      <c r="D4406" s="3">
        <v>42809</v>
      </c>
      <c r="E4406" t="s">
        <v>1045</v>
      </c>
      <c r="F4406" t="s">
        <v>1612</v>
      </c>
      <c r="G4406" t="s">
        <v>1517</v>
      </c>
      <c r="H4406" t="s">
        <v>9</v>
      </c>
      <c r="I4406" t="s">
        <v>17</v>
      </c>
      <c r="J4406" s="3">
        <v>45094</v>
      </c>
      <c r="K4406" s="3">
        <v>45057</v>
      </c>
      <c r="M4406" s="8" t="str">
        <f>IFERROR(IF(I4406="Booked",VLOOKUP(K4406,'FIN CAL LOOKUP'!$A:$J,7,1),IF(I4406="Complete",VLOOKUP(J4406,'FIN CAL LOOKUP'!$A:$J,7,1),VLOOKUP(D4406,'FIN CAL LOOKUP'!$A:$J,7,1))),"Not Applicable")</f>
        <v>JUN, FY23</v>
      </c>
      <c r="N4406" s="8" t="str">
        <f>IFERROR(IF(I4406="Booked",VLOOKUP(K4406,'FIN CAL LOOKUP'!$A:$J,10,1),IF(I4406="Complete",VLOOKUP(J4406,'FIN CAL LOOKUP'!$A:$J,10,1),VLOOKUP(D4406,'FIN CAL LOOKUP'!$A:$J,10,1))),"Not Applicable")</f>
        <v>Q4, FY23</v>
      </c>
    </row>
    <row r="4407" spans="1:14" x14ac:dyDescent="0.25">
      <c r="C4407" t="s">
        <v>165</v>
      </c>
      <c r="D4407" s="3">
        <v>42809</v>
      </c>
      <c r="E4407" t="s">
        <v>1045</v>
      </c>
      <c r="F4407" t="s">
        <v>1612</v>
      </c>
      <c r="G4407" t="s">
        <v>1517</v>
      </c>
      <c r="H4407" t="s">
        <v>9</v>
      </c>
      <c r="I4407" t="s">
        <v>17</v>
      </c>
      <c r="J4407" s="3">
        <v>45511</v>
      </c>
      <c r="K4407" s="3">
        <v>45511</v>
      </c>
      <c r="M4407" s="8" t="str">
        <f>IFERROR(IF(I4407="Booked",VLOOKUP(K4407,'FIN CAL LOOKUP'!$A:$J,7,1),IF(I4407="Complete",VLOOKUP(J4407,'FIN CAL LOOKUP'!$A:$J,7,1),VLOOKUP(D4407,'FIN CAL LOOKUP'!$A:$J,7,1))),"Not Applicable")</f>
        <v>AUG, FY25</v>
      </c>
      <c r="N4407" s="8" t="str">
        <f>IFERROR(IF(I4407="Booked",VLOOKUP(K4407,'FIN CAL LOOKUP'!$A:$J,10,1),IF(I4407="Complete",VLOOKUP(J4407,'FIN CAL LOOKUP'!$A:$J,10,1),VLOOKUP(D4407,'FIN CAL LOOKUP'!$A:$J,10,1))),"Not Applicable")</f>
        <v>Q1, FY25</v>
      </c>
    </row>
    <row r="4408" spans="1:14" x14ac:dyDescent="0.25">
      <c r="C4408" t="s">
        <v>165</v>
      </c>
      <c r="D4408" s="3">
        <v>42809</v>
      </c>
      <c r="E4408" t="s">
        <v>1045</v>
      </c>
      <c r="F4408" t="s">
        <v>1612</v>
      </c>
      <c r="G4408" t="s">
        <v>1517</v>
      </c>
      <c r="H4408" t="s">
        <v>11</v>
      </c>
      <c r="I4408" t="s">
        <v>17</v>
      </c>
      <c r="J4408" s="3">
        <v>45092</v>
      </c>
      <c r="K4408" s="3">
        <v>43637</v>
      </c>
      <c r="L4408" t="s">
        <v>1613</v>
      </c>
      <c r="M4408" s="8" t="str">
        <f>IFERROR(IF(I4408="Booked",VLOOKUP(K4408,'FIN CAL LOOKUP'!$A:$J,7,1),IF(I4408="Complete",VLOOKUP(J4408,'FIN CAL LOOKUP'!$A:$J,7,1),VLOOKUP(D4408,'FIN CAL LOOKUP'!$A:$J,7,1))),"Not Applicable")</f>
        <v>JUN, FY23</v>
      </c>
      <c r="N4408" s="8" t="str">
        <f>IFERROR(IF(I4408="Booked",VLOOKUP(K4408,'FIN CAL LOOKUP'!$A:$J,10,1),IF(I4408="Complete",VLOOKUP(J4408,'FIN CAL LOOKUP'!$A:$J,10,1),VLOOKUP(D4408,'FIN CAL LOOKUP'!$A:$J,10,1))),"Not Applicable")</f>
        <v>Q4, FY23</v>
      </c>
    </row>
    <row r="4409" spans="1:14" x14ac:dyDescent="0.25">
      <c r="A4409" t="s">
        <v>24</v>
      </c>
      <c r="B4409" t="s">
        <v>1515</v>
      </c>
      <c r="C4409" t="s">
        <v>16</v>
      </c>
      <c r="D4409" s="3">
        <v>42660</v>
      </c>
      <c r="E4409" t="s">
        <v>404</v>
      </c>
      <c r="F4409" t="s">
        <v>1046</v>
      </c>
      <c r="G4409" t="s">
        <v>1047</v>
      </c>
      <c r="H4409" t="s">
        <v>4</v>
      </c>
      <c r="I4409" t="s">
        <v>17</v>
      </c>
      <c r="J4409" s="3">
        <v>44847</v>
      </c>
      <c r="K4409" s="3">
        <v>44824</v>
      </c>
      <c r="M4409" s="8" t="str">
        <f>IFERROR(IF(I4409="Booked",VLOOKUP(K4409,'FIN CAL LOOKUP'!$A:$J,7,1),IF(I4409="Complete",VLOOKUP(J4409,'FIN CAL LOOKUP'!$A:$J,7,1),VLOOKUP(D4409,'FIN CAL LOOKUP'!$A:$J,7,1))),"Not Applicable")</f>
        <v>OCT, FY23</v>
      </c>
      <c r="N4409" s="8" t="str">
        <f>IFERROR(IF(I4409="Booked",VLOOKUP(K4409,'FIN CAL LOOKUP'!$A:$J,10,1),IF(I4409="Complete",VLOOKUP(J4409,'FIN CAL LOOKUP'!$A:$J,10,1),VLOOKUP(D4409,'FIN CAL LOOKUP'!$A:$J,10,1))),"Not Applicable")</f>
        <v>Q2, FY23</v>
      </c>
    </row>
    <row r="4410" spans="1:14" x14ac:dyDescent="0.25">
      <c r="A4410" t="s">
        <v>24</v>
      </c>
      <c r="B4410" t="s">
        <v>1515</v>
      </c>
      <c r="C4410" t="s">
        <v>16</v>
      </c>
      <c r="D4410" s="3">
        <v>42660</v>
      </c>
      <c r="E4410" t="s">
        <v>404</v>
      </c>
      <c r="F4410" t="s">
        <v>1046</v>
      </c>
      <c r="G4410" t="s">
        <v>1047</v>
      </c>
      <c r="H4410" t="s">
        <v>7</v>
      </c>
      <c r="I4410" t="s">
        <v>17</v>
      </c>
      <c r="J4410" s="3">
        <v>44847</v>
      </c>
      <c r="K4410" s="3">
        <v>44824</v>
      </c>
      <c r="M4410" s="8" t="str">
        <f>IFERROR(IF(I4410="Booked",VLOOKUP(K4410,'FIN CAL LOOKUP'!$A:$J,7,1),IF(I4410="Complete",VLOOKUP(J4410,'FIN CAL LOOKUP'!$A:$J,7,1),VLOOKUP(D4410,'FIN CAL LOOKUP'!$A:$J,7,1))),"Not Applicable")</f>
        <v>OCT, FY23</v>
      </c>
      <c r="N4410" s="8" t="str">
        <f>IFERROR(IF(I4410="Booked",VLOOKUP(K4410,'FIN CAL LOOKUP'!$A:$J,10,1),IF(I4410="Complete",VLOOKUP(J4410,'FIN CAL LOOKUP'!$A:$J,10,1),VLOOKUP(D4410,'FIN CAL LOOKUP'!$A:$J,10,1))),"Not Applicable")</f>
        <v>Q2, FY23</v>
      </c>
    </row>
    <row r="4411" spans="1:14" x14ac:dyDescent="0.25">
      <c r="A4411" t="s">
        <v>24</v>
      </c>
      <c r="B4411" t="s">
        <v>1515</v>
      </c>
      <c r="C4411" t="s">
        <v>16</v>
      </c>
      <c r="D4411" s="3">
        <v>42660</v>
      </c>
      <c r="E4411" t="s">
        <v>404</v>
      </c>
      <c r="F4411" t="s">
        <v>1046</v>
      </c>
      <c r="G4411" t="s">
        <v>1047</v>
      </c>
      <c r="H4411" t="s">
        <v>1366</v>
      </c>
      <c r="I4411" t="s">
        <v>17</v>
      </c>
      <c r="J4411" s="3">
        <v>45687</v>
      </c>
      <c r="K4411" s="3">
        <v>45351</v>
      </c>
      <c r="M4411" s="8" t="str">
        <f>IFERROR(IF(I4411="Booked",VLOOKUP(K4411,'FIN CAL LOOKUP'!$A:$J,7,1),IF(I4411="Complete",VLOOKUP(J4411,'FIN CAL LOOKUP'!$A:$J,7,1),VLOOKUP(D4411,'FIN CAL LOOKUP'!$A:$J,7,1))),"Not Applicable")</f>
        <v>FEB, FY25</v>
      </c>
      <c r="N4411" s="8" t="str">
        <f>IFERROR(IF(I4411="Booked",VLOOKUP(K4411,'FIN CAL LOOKUP'!$A:$J,10,1),IF(I4411="Complete",VLOOKUP(J4411,'FIN CAL LOOKUP'!$A:$J,10,1),VLOOKUP(D4411,'FIN CAL LOOKUP'!$A:$J,10,1))),"Not Applicable")</f>
        <v>Q3, FY25</v>
      </c>
    </row>
    <row r="4412" spans="1:14" x14ac:dyDescent="0.25">
      <c r="A4412" t="s">
        <v>24</v>
      </c>
      <c r="B4412" t="s">
        <v>1515</v>
      </c>
      <c r="C4412" t="s">
        <v>16</v>
      </c>
      <c r="D4412" s="3">
        <v>42660</v>
      </c>
      <c r="E4412" t="s">
        <v>404</v>
      </c>
      <c r="F4412" t="s">
        <v>1046</v>
      </c>
      <c r="G4412" t="s">
        <v>1047</v>
      </c>
      <c r="H4412" t="s">
        <v>1367</v>
      </c>
      <c r="I4412" t="s">
        <v>17</v>
      </c>
      <c r="J4412" s="3">
        <v>45687</v>
      </c>
      <c r="K4412" s="3">
        <v>45351</v>
      </c>
      <c r="M4412" s="8" t="str">
        <f>IFERROR(IF(I4412="Booked",VLOOKUP(K4412,'FIN CAL LOOKUP'!$A:$J,7,1),IF(I4412="Complete",VLOOKUP(J4412,'FIN CAL LOOKUP'!$A:$J,7,1),VLOOKUP(D4412,'FIN CAL LOOKUP'!$A:$J,7,1))),"Not Applicable")</f>
        <v>FEB, FY25</v>
      </c>
      <c r="N4412" s="8" t="str">
        <f>IFERROR(IF(I4412="Booked",VLOOKUP(K4412,'FIN CAL LOOKUP'!$A:$J,10,1),IF(I4412="Complete",VLOOKUP(J4412,'FIN CAL LOOKUP'!$A:$J,10,1),VLOOKUP(D4412,'FIN CAL LOOKUP'!$A:$J,10,1))),"Not Applicable")</f>
        <v>Q3, FY25</v>
      </c>
    </row>
    <row r="4413" spans="1:14" x14ac:dyDescent="0.25">
      <c r="A4413" t="s">
        <v>24</v>
      </c>
      <c r="B4413" t="s">
        <v>1515</v>
      </c>
      <c r="C4413" t="s">
        <v>16</v>
      </c>
      <c r="D4413" s="3">
        <v>42660</v>
      </c>
      <c r="E4413" t="s">
        <v>404</v>
      </c>
      <c r="F4413" t="s">
        <v>1046</v>
      </c>
      <c r="G4413" t="s">
        <v>1047</v>
      </c>
      <c r="H4413" t="s">
        <v>1368</v>
      </c>
      <c r="I4413" t="s">
        <v>17</v>
      </c>
      <c r="J4413" s="3">
        <v>45687</v>
      </c>
      <c r="K4413" s="3">
        <v>45351</v>
      </c>
      <c r="M4413" s="8" t="str">
        <f>IFERROR(IF(I4413="Booked",VLOOKUP(K4413,'FIN CAL LOOKUP'!$A:$J,7,1),IF(I4413="Complete",VLOOKUP(J4413,'FIN CAL LOOKUP'!$A:$J,7,1),VLOOKUP(D4413,'FIN CAL LOOKUP'!$A:$J,7,1))),"Not Applicable")</f>
        <v>FEB, FY25</v>
      </c>
      <c r="N4413" s="8" t="str">
        <f>IFERROR(IF(I4413="Booked",VLOOKUP(K4413,'FIN CAL LOOKUP'!$A:$J,10,1),IF(I4413="Complete",VLOOKUP(J4413,'FIN CAL LOOKUP'!$A:$J,10,1),VLOOKUP(D4413,'FIN CAL LOOKUP'!$A:$J,10,1))),"Not Applicable")</f>
        <v>Q3, FY25</v>
      </c>
    </row>
    <row r="4414" spans="1:14" x14ac:dyDescent="0.25">
      <c r="A4414" t="s">
        <v>24</v>
      </c>
      <c r="B4414" t="s">
        <v>1515</v>
      </c>
      <c r="C4414" t="s">
        <v>16</v>
      </c>
      <c r="D4414" s="3">
        <v>42660</v>
      </c>
      <c r="E4414" t="s">
        <v>404</v>
      </c>
      <c r="F4414" t="s">
        <v>1046</v>
      </c>
      <c r="G4414" t="s">
        <v>1047</v>
      </c>
      <c r="H4414" t="s">
        <v>1369</v>
      </c>
      <c r="I4414" t="s">
        <v>17</v>
      </c>
      <c r="J4414" s="3">
        <v>45687</v>
      </c>
      <c r="K4414" s="3">
        <v>45351</v>
      </c>
      <c r="M4414" s="8" t="str">
        <f>IFERROR(IF(I4414="Booked",VLOOKUP(K4414,'FIN CAL LOOKUP'!$A:$J,7,1),IF(I4414="Complete",VLOOKUP(J4414,'FIN CAL LOOKUP'!$A:$J,7,1),VLOOKUP(D4414,'FIN CAL LOOKUP'!$A:$J,7,1))),"Not Applicable")</f>
        <v>FEB, FY25</v>
      </c>
      <c r="N4414" s="8" t="str">
        <f>IFERROR(IF(I4414="Booked",VLOOKUP(K4414,'FIN CAL LOOKUP'!$A:$J,10,1),IF(I4414="Complete",VLOOKUP(J4414,'FIN CAL LOOKUP'!$A:$J,10,1),VLOOKUP(D4414,'FIN CAL LOOKUP'!$A:$J,10,1))),"Not Applicable")</f>
        <v>Q3, FY25</v>
      </c>
    </row>
    <row r="4415" spans="1:14" x14ac:dyDescent="0.25">
      <c r="A4415" t="s">
        <v>24</v>
      </c>
      <c r="B4415" t="s">
        <v>1515</v>
      </c>
      <c r="C4415" t="s">
        <v>16</v>
      </c>
      <c r="D4415" s="3">
        <v>42660</v>
      </c>
      <c r="E4415" t="s">
        <v>404</v>
      </c>
      <c r="F4415" t="s">
        <v>1046</v>
      </c>
      <c r="G4415" t="s">
        <v>1047</v>
      </c>
      <c r="H4415" t="s">
        <v>1370</v>
      </c>
      <c r="I4415" t="s">
        <v>5</v>
      </c>
      <c r="J4415" s="3"/>
      <c r="K4415" s="3">
        <v>45351</v>
      </c>
      <c r="M4415" s="8" t="str">
        <f>IFERROR(IF(I4415="Booked",VLOOKUP(K4415,'FIN CAL LOOKUP'!$A:$J,7,1),IF(I4415="Complete",VLOOKUP(J4415,'FIN CAL LOOKUP'!$A:$J,7,1),VLOOKUP(D4415,'FIN CAL LOOKUP'!$A:$J,7,1))),"Not Applicable")</f>
        <v>MAR, FY24</v>
      </c>
      <c r="N4415" s="8" t="str">
        <f>IFERROR(IF(I4415="Booked",VLOOKUP(K4415,'FIN CAL LOOKUP'!$A:$J,10,1),IF(I4415="Complete",VLOOKUP(J4415,'FIN CAL LOOKUP'!$A:$J,10,1),VLOOKUP(D4415,'FIN CAL LOOKUP'!$A:$J,10,1))),"Not Applicable")</f>
        <v>Q3, FY24</v>
      </c>
    </row>
    <row r="4416" spans="1:14" x14ac:dyDescent="0.25">
      <c r="A4416" t="s">
        <v>24</v>
      </c>
      <c r="B4416" t="s">
        <v>1515</v>
      </c>
      <c r="C4416" t="s">
        <v>16</v>
      </c>
      <c r="D4416" s="3">
        <v>42660</v>
      </c>
      <c r="E4416" t="s">
        <v>404</v>
      </c>
      <c r="F4416" t="s">
        <v>1046</v>
      </c>
      <c r="G4416" t="s">
        <v>1047</v>
      </c>
      <c r="H4416" t="s">
        <v>8</v>
      </c>
      <c r="I4416" t="s">
        <v>17</v>
      </c>
      <c r="J4416" s="3">
        <v>44648</v>
      </c>
      <c r="K4416" s="3">
        <v>44635</v>
      </c>
      <c r="M4416" s="8" t="str">
        <f>IFERROR(IF(I4416="Booked",VLOOKUP(K4416,'FIN CAL LOOKUP'!$A:$J,7,1),IF(I4416="Complete",VLOOKUP(J4416,'FIN CAL LOOKUP'!$A:$J,7,1),VLOOKUP(D4416,'FIN CAL LOOKUP'!$A:$J,7,1))),"Not Applicable")</f>
        <v>APR, FY22</v>
      </c>
      <c r="N4416" s="8" t="str">
        <f>IFERROR(IF(I4416="Booked",VLOOKUP(K4416,'FIN CAL LOOKUP'!$A:$J,10,1),IF(I4416="Complete",VLOOKUP(J4416,'FIN CAL LOOKUP'!$A:$J,10,1),VLOOKUP(D4416,'FIN CAL LOOKUP'!$A:$J,10,1))),"Not Applicable")</f>
        <v>Q4, FY22</v>
      </c>
    </row>
    <row r="4417" spans="1:14" x14ac:dyDescent="0.25">
      <c r="A4417" t="s">
        <v>24</v>
      </c>
      <c r="B4417" t="s">
        <v>1515</v>
      </c>
      <c r="C4417" t="s">
        <v>16</v>
      </c>
      <c r="D4417" s="3">
        <v>42660</v>
      </c>
      <c r="E4417" t="s">
        <v>404</v>
      </c>
      <c r="F4417" t="s">
        <v>1046</v>
      </c>
      <c r="G4417" t="s">
        <v>1047</v>
      </c>
      <c r="H4417" t="s">
        <v>9</v>
      </c>
      <c r="I4417" t="s">
        <v>17</v>
      </c>
      <c r="J4417" s="3">
        <v>45629</v>
      </c>
      <c r="K4417" s="3">
        <v>44735</v>
      </c>
      <c r="M4417" s="8" t="str">
        <f>IFERROR(IF(I4417="Booked",VLOOKUP(K4417,'FIN CAL LOOKUP'!$A:$J,7,1),IF(I4417="Complete",VLOOKUP(J4417,'FIN CAL LOOKUP'!$A:$J,7,1),VLOOKUP(D4417,'FIN CAL LOOKUP'!$A:$J,7,1))),"Not Applicable")</f>
        <v>DEC, FY25</v>
      </c>
      <c r="N4417" s="8" t="str">
        <f>IFERROR(IF(I4417="Booked",VLOOKUP(K4417,'FIN CAL LOOKUP'!$A:$J,10,1),IF(I4417="Complete",VLOOKUP(J4417,'FIN CAL LOOKUP'!$A:$J,10,1),VLOOKUP(D4417,'FIN CAL LOOKUP'!$A:$J,10,1))),"Not Applicable")</f>
        <v>Q2, FY25</v>
      </c>
    </row>
    <row r="4418" spans="1:14" x14ac:dyDescent="0.25">
      <c r="A4418" t="s">
        <v>24</v>
      </c>
      <c r="B4418" t="s">
        <v>1515</v>
      </c>
      <c r="C4418" t="s">
        <v>16</v>
      </c>
      <c r="D4418" s="3">
        <v>42660</v>
      </c>
      <c r="E4418" t="s">
        <v>404</v>
      </c>
      <c r="F4418" t="s">
        <v>1046</v>
      </c>
      <c r="G4418" t="s">
        <v>1047</v>
      </c>
      <c r="H4418" t="s">
        <v>10</v>
      </c>
      <c r="I4418" t="s">
        <v>17</v>
      </c>
      <c r="J4418" s="3">
        <v>44449</v>
      </c>
      <c r="K4418" s="3">
        <v>44417</v>
      </c>
      <c r="M4418" s="8" t="str">
        <f>IFERROR(IF(I4418="Booked",VLOOKUP(K4418,'FIN CAL LOOKUP'!$A:$J,7,1),IF(I4418="Complete",VLOOKUP(J4418,'FIN CAL LOOKUP'!$A:$J,7,1),VLOOKUP(D4418,'FIN CAL LOOKUP'!$A:$J,7,1))),"Not Applicable")</f>
        <v>SEP, FY22</v>
      </c>
      <c r="N4418" s="8" t="str">
        <f>IFERROR(IF(I4418="Booked",VLOOKUP(K4418,'FIN CAL LOOKUP'!$A:$J,10,1),IF(I4418="Complete",VLOOKUP(J4418,'FIN CAL LOOKUP'!$A:$J,10,1),VLOOKUP(D4418,'FIN CAL LOOKUP'!$A:$J,10,1))),"Not Applicable")</f>
        <v>Q1, FY22</v>
      </c>
    </row>
    <row r="4419" spans="1:14" x14ac:dyDescent="0.25">
      <c r="A4419" t="s">
        <v>24</v>
      </c>
      <c r="B4419" t="s">
        <v>1515</v>
      </c>
      <c r="C4419" t="s">
        <v>16</v>
      </c>
      <c r="D4419" s="3">
        <v>42660</v>
      </c>
      <c r="E4419" t="s">
        <v>404</v>
      </c>
      <c r="F4419" t="s">
        <v>1046</v>
      </c>
      <c r="G4419" t="s">
        <v>1047</v>
      </c>
      <c r="H4419" t="s">
        <v>11</v>
      </c>
      <c r="I4419" t="s">
        <v>17</v>
      </c>
      <c r="J4419" s="3">
        <v>44539</v>
      </c>
      <c r="K4419" s="3">
        <v>43635</v>
      </c>
      <c r="M4419" s="8" t="str">
        <f>IFERROR(IF(I4419="Booked",VLOOKUP(K4419,'FIN CAL LOOKUP'!$A:$J,7,1),IF(I4419="Complete",VLOOKUP(J4419,'FIN CAL LOOKUP'!$A:$J,7,1),VLOOKUP(D4419,'FIN CAL LOOKUP'!$A:$J,7,1))),"Not Applicable")</f>
        <v>DEC, FY22</v>
      </c>
      <c r="N4419" s="8" t="str">
        <f>IFERROR(IF(I4419="Booked",VLOOKUP(K4419,'FIN CAL LOOKUP'!$A:$J,10,1),IF(I4419="Complete",VLOOKUP(J4419,'FIN CAL LOOKUP'!$A:$J,10,1),VLOOKUP(D4419,'FIN CAL LOOKUP'!$A:$J,10,1))),"Not Applicable")</f>
        <v>Q2, FY22</v>
      </c>
    </row>
    <row r="4420" spans="1:14" x14ac:dyDescent="0.25">
      <c r="A4420" t="s">
        <v>1</v>
      </c>
      <c r="B4420" t="s">
        <v>79</v>
      </c>
      <c r="C4420" t="s">
        <v>14</v>
      </c>
      <c r="D4420" s="3">
        <v>42625</v>
      </c>
      <c r="E4420" t="s">
        <v>448</v>
      </c>
      <c r="F4420" t="s">
        <v>1048</v>
      </c>
      <c r="G4420" t="s">
        <v>1049</v>
      </c>
      <c r="H4420" t="s">
        <v>4</v>
      </c>
      <c r="I4420" t="s">
        <v>17</v>
      </c>
      <c r="J4420" s="3">
        <v>45118</v>
      </c>
      <c r="K4420" s="3">
        <v>44824</v>
      </c>
      <c r="M4420" s="8" t="str">
        <f>IFERROR(IF(I4420="Booked",VLOOKUP(K4420,'FIN CAL LOOKUP'!$A:$J,7,1),IF(I4420="Complete",VLOOKUP(J4420,'FIN CAL LOOKUP'!$A:$J,7,1),VLOOKUP(D4420,'FIN CAL LOOKUP'!$A:$J,7,1))),"Not Applicable")</f>
        <v>JUL, FY24</v>
      </c>
      <c r="N4420" s="8" t="str">
        <f>IFERROR(IF(I4420="Booked",VLOOKUP(K4420,'FIN CAL LOOKUP'!$A:$J,10,1),IF(I4420="Complete",VLOOKUP(J4420,'FIN CAL LOOKUP'!$A:$J,10,1),VLOOKUP(D4420,'FIN CAL LOOKUP'!$A:$J,10,1))),"Not Applicable")</f>
        <v>Q1, FY24</v>
      </c>
    </row>
    <row r="4421" spans="1:14" x14ac:dyDescent="0.25">
      <c r="A4421" t="s">
        <v>1</v>
      </c>
      <c r="B4421" t="s">
        <v>79</v>
      </c>
      <c r="C4421" t="s">
        <v>14</v>
      </c>
      <c r="D4421" s="3">
        <v>42625</v>
      </c>
      <c r="E4421" t="s">
        <v>448</v>
      </c>
      <c r="F4421" t="s">
        <v>1048</v>
      </c>
      <c r="G4421" t="s">
        <v>1049</v>
      </c>
      <c r="H4421" t="s">
        <v>7</v>
      </c>
      <c r="I4421" t="s">
        <v>17</v>
      </c>
      <c r="J4421" s="3">
        <v>45118</v>
      </c>
      <c r="K4421" s="3">
        <v>44824</v>
      </c>
      <c r="M4421" s="8" t="str">
        <f>IFERROR(IF(I4421="Booked",VLOOKUP(K4421,'FIN CAL LOOKUP'!$A:$J,7,1),IF(I4421="Complete",VLOOKUP(J4421,'FIN CAL LOOKUP'!$A:$J,7,1),VLOOKUP(D4421,'FIN CAL LOOKUP'!$A:$J,7,1))),"Not Applicable")</f>
        <v>JUL, FY24</v>
      </c>
      <c r="N4421" s="8" t="str">
        <f>IFERROR(IF(I4421="Booked",VLOOKUP(K4421,'FIN CAL LOOKUP'!$A:$J,10,1),IF(I4421="Complete",VLOOKUP(J4421,'FIN CAL LOOKUP'!$A:$J,10,1),VLOOKUP(D4421,'FIN CAL LOOKUP'!$A:$J,10,1))),"Not Applicable")</f>
        <v>Q1, FY24</v>
      </c>
    </row>
    <row r="4422" spans="1:14" x14ac:dyDescent="0.25">
      <c r="A4422" t="s">
        <v>1</v>
      </c>
      <c r="B4422" t="s">
        <v>79</v>
      </c>
      <c r="C4422" t="s">
        <v>14</v>
      </c>
      <c r="D4422" s="3">
        <v>42625</v>
      </c>
      <c r="E4422" t="s">
        <v>448</v>
      </c>
      <c r="F4422" t="s">
        <v>1048</v>
      </c>
      <c r="G4422" t="s">
        <v>1049</v>
      </c>
      <c r="H4422" t="s">
        <v>1366</v>
      </c>
      <c r="I4422" t="s">
        <v>17</v>
      </c>
      <c r="J4422" s="3">
        <v>45576</v>
      </c>
      <c r="K4422" s="3">
        <v>45351</v>
      </c>
      <c r="M4422" s="8" t="str">
        <f>IFERROR(IF(I4422="Booked",VLOOKUP(K4422,'FIN CAL LOOKUP'!$A:$J,7,1),IF(I4422="Complete",VLOOKUP(J4422,'FIN CAL LOOKUP'!$A:$J,7,1),VLOOKUP(D4422,'FIN CAL LOOKUP'!$A:$J,7,1))),"Not Applicable")</f>
        <v>OCT, FY25</v>
      </c>
      <c r="N4422" s="8" t="str">
        <f>IFERROR(IF(I4422="Booked",VLOOKUP(K4422,'FIN CAL LOOKUP'!$A:$J,10,1),IF(I4422="Complete",VLOOKUP(J4422,'FIN CAL LOOKUP'!$A:$J,10,1),VLOOKUP(D4422,'FIN CAL LOOKUP'!$A:$J,10,1))),"Not Applicable")</f>
        <v>Q2, FY25</v>
      </c>
    </row>
    <row r="4423" spans="1:14" x14ac:dyDescent="0.25">
      <c r="A4423" t="s">
        <v>1</v>
      </c>
      <c r="B4423" t="s">
        <v>79</v>
      </c>
      <c r="C4423" t="s">
        <v>14</v>
      </c>
      <c r="D4423" s="3">
        <v>42625</v>
      </c>
      <c r="E4423" t="s">
        <v>448</v>
      </c>
      <c r="F4423" t="s">
        <v>1048</v>
      </c>
      <c r="G4423" t="s">
        <v>1049</v>
      </c>
      <c r="H4423" t="s">
        <v>1367</v>
      </c>
      <c r="I4423" t="s">
        <v>17</v>
      </c>
      <c r="J4423" s="3">
        <v>45575</v>
      </c>
      <c r="K4423" s="3">
        <v>45351</v>
      </c>
      <c r="M4423" s="8" t="str">
        <f>IFERROR(IF(I4423="Booked",VLOOKUP(K4423,'FIN CAL LOOKUP'!$A:$J,7,1),IF(I4423="Complete",VLOOKUP(J4423,'FIN CAL LOOKUP'!$A:$J,7,1),VLOOKUP(D4423,'FIN CAL LOOKUP'!$A:$J,7,1))),"Not Applicable")</f>
        <v>OCT, FY25</v>
      </c>
      <c r="N4423" s="8" t="str">
        <f>IFERROR(IF(I4423="Booked",VLOOKUP(K4423,'FIN CAL LOOKUP'!$A:$J,10,1),IF(I4423="Complete",VLOOKUP(J4423,'FIN CAL LOOKUP'!$A:$J,10,1),VLOOKUP(D4423,'FIN CAL LOOKUP'!$A:$J,10,1))),"Not Applicable")</f>
        <v>Q2, FY25</v>
      </c>
    </row>
    <row r="4424" spans="1:14" x14ac:dyDescent="0.25">
      <c r="A4424" t="s">
        <v>1</v>
      </c>
      <c r="B4424" t="s">
        <v>79</v>
      </c>
      <c r="C4424" t="s">
        <v>14</v>
      </c>
      <c r="D4424" s="3">
        <v>42625</v>
      </c>
      <c r="E4424" t="s">
        <v>448</v>
      </c>
      <c r="F4424" t="s">
        <v>1048</v>
      </c>
      <c r="G4424" t="s">
        <v>1049</v>
      </c>
      <c r="H4424" t="s">
        <v>1368</v>
      </c>
      <c r="I4424" t="s">
        <v>17</v>
      </c>
      <c r="J4424" s="3">
        <v>45576</v>
      </c>
      <c r="K4424" s="3">
        <v>45351</v>
      </c>
      <c r="M4424" s="8" t="str">
        <f>IFERROR(IF(I4424="Booked",VLOOKUP(K4424,'FIN CAL LOOKUP'!$A:$J,7,1),IF(I4424="Complete",VLOOKUP(J4424,'FIN CAL LOOKUP'!$A:$J,7,1),VLOOKUP(D4424,'FIN CAL LOOKUP'!$A:$J,7,1))),"Not Applicable")</f>
        <v>OCT, FY25</v>
      </c>
      <c r="N4424" s="8" t="str">
        <f>IFERROR(IF(I4424="Booked",VLOOKUP(K4424,'FIN CAL LOOKUP'!$A:$J,10,1),IF(I4424="Complete",VLOOKUP(J4424,'FIN CAL LOOKUP'!$A:$J,10,1),VLOOKUP(D4424,'FIN CAL LOOKUP'!$A:$J,10,1))),"Not Applicable")</f>
        <v>Q2, FY25</v>
      </c>
    </row>
    <row r="4425" spans="1:14" x14ac:dyDescent="0.25">
      <c r="A4425" t="s">
        <v>1</v>
      </c>
      <c r="B4425" t="s">
        <v>79</v>
      </c>
      <c r="C4425" t="s">
        <v>14</v>
      </c>
      <c r="D4425" s="3">
        <v>42625</v>
      </c>
      <c r="E4425" t="s">
        <v>448</v>
      </c>
      <c r="F4425" t="s">
        <v>1048</v>
      </c>
      <c r="G4425" t="s">
        <v>1049</v>
      </c>
      <c r="H4425" t="s">
        <v>1369</v>
      </c>
      <c r="I4425" t="s">
        <v>17</v>
      </c>
      <c r="J4425" s="3">
        <v>45576</v>
      </c>
      <c r="K4425" s="3">
        <v>45351</v>
      </c>
      <c r="M4425" s="8" t="str">
        <f>IFERROR(IF(I4425="Booked",VLOOKUP(K4425,'FIN CAL LOOKUP'!$A:$J,7,1),IF(I4425="Complete",VLOOKUP(J4425,'FIN CAL LOOKUP'!$A:$J,7,1),VLOOKUP(D4425,'FIN CAL LOOKUP'!$A:$J,7,1))),"Not Applicable")</f>
        <v>OCT, FY25</v>
      </c>
      <c r="N4425" s="8" t="str">
        <f>IFERROR(IF(I4425="Booked",VLOOKUP(K4425,'FIN CAL LOOKUP'!$A:$J,10,1),IF(I4425="Complete",VLOOKUP(J4425,'FIN CAL LOOKUP'!$A:$J,10,1),VLOOKUP(D4425,'FIN CAL LOOKUP'!$A:$J,10,1))),"Not Applicable")</f>
        <v>Q2, FY25</v>
      </c>
    </row>
    <row r="4426" spans="1:14" x14ac:dyDescent="0.25">
      <c r="A4426" t="s">
        <v>1</v>
      </c>
      <c r="B4426" t="s">
        <v>79</v>
      </c>
      <c r="C4426" t="s">
        <v>14</v>
      </c>
      <c r="D4426" s="3">
        <v>42625</v>
      </c>
      <c r="E4426" t="s">
        <v>448</v>
      </c>
      <c r="F4426" t="s">
        <v>1048</v>
      </c>
      <c r="G4426" t="s">
        <v>1049</v>
      </c>
      <c r="H4426" t="s">
        <v>1370</v>
      </c>
      <c r="I4426" t="s">
        <v>17</v>
      </c>
      <c r="J4426" s="3">
        <v>45575</v>
      </c>
      <c r="K4426" s="3">
        <v>45351</v>
      </c>
      <c r="M4426" s="8" t="str">
        <f>IFERROR(IF(I4426="Booked",VLOOKUP(K4426,'FIN CAL LOOKUP'!$A:$J,7,1),IF(I4426="Complete",VLOOKUP(J4426,'FIN CAL LOOKUP'!$A:$J,7,1),VLOOKUP(D4426,'FIN CAL LOOKUP'!$A:$J,7,1))),"Not Applicable")</f>
        <v>OCT, FY25</v>
      </c>
      <c r="N4426" s="8" t="str">
        <f>IFERROR(IF(I4426="Booked",VLOOKUP(K4426,'FIN CAL LOOKUP'!$A:$J,10,1),IF(I4426="Complete",VLOOKUP(J4426,'FIN CAL LOOKUP'!$A:$J,10,1),VLOOKUP(D4426,'FIN CAL LOOKUP'!$A:$J,10,1))),"Not Applicable")</f>
        <v>Q2, FY25</v>
      </c>
    </row>
    <row r="4427" spans="1:14" x14ac:dyDescent="0.25">
      <c r="A4427" t="s">
        <v>1</v>
      </c>
      <c r="B4427" t="s">
        <v>79</v>
      </c>
      <c r="C4427" t="s">
        <v>14</v>
      </c>
      <c r="D4427" s="3">
        <v>42625</v>
      </c>
      <c r="E4427" t="s">
        <v>448</v>
      </c>
      <c r="F4427" t="s">
        <v>1048</v>
      </c>
      <c r="G4427" t="s">
        <v>1049</v>
      </c>
      <c r="H4427" t="s">
        <v>8</v>
      </c>
      <c r="I4427" t="s">
        <v>17</v>
      </c>
      <c r="J4427" s="3">
        <v>44764</v>
      </c>
      <c r="K4427" s="3">
        <v>44635</v>
      </c>
      <c r="M4427" s="8" t="str">
        <f>IFERROR(IF(I4427="Booked",VLOOKUP(K4427,'FIN CAL LOOKUP'!$A:$J,7,1),IF(I4427="Complete",VLOOKUP(J4427,'FIN CAL LOOKUP'!$A:$J,7,1),VLOOKUP(D4427,'FIN CAL LOOKUP'!$A:$J,7,1))),"Not Applicable")</f>
        <v>JUL, FY23</v>
      </c>
      <c r="N4427" s="8" t="str">
        <f>IFERROR(IF(I4427="Booked",VLOOKUP(K4427,'FIN CAL LOOKUP'!$A:$J,10,1),IF(I4427="Complete",VLOOKUP(J4427,'FIN CAL LOOKUP'!$A:$J,10,1),VLOOKUP(D4427,'FIN CAL LOOKUP'!$A:$J,10,1))),"Not Applicable")</f>
        <v>Q1, FY23</v>
      </c>
    </row>
    <row r="4428" spans="1:14" x14ac:dyDescent="0.25">
      <c r="A4428" t="s">
        <v>1</v>
      </c>
      <c r="B4428" t="s">
        <v>79</v>
      </c>
      <c r="C4428" t="s">
        <v>14</v>
      </c>
      <c r="D4428" s="3">
        <v>42625</v>
      </c>
      <c r="E4428" t="s">
        <v>448</v>
      </c>
      <c r="F4428" t="s">
        <v>1048</v>
      </c>
      <c r="G4428" t="s">
        <v>1049</v>
      </c>
      <c r="H4428" t="s">
        <v>9</v>
      </c>
      <c r="I4428" t="s">
        <v>17</v>
      </c>
      <c r="J4428" s="3">
        <v>45113</v>
      </c>
      <c r="K4428" s="3">
        <v>44735</v>
      </c>
      <c r="M4428" s="8" t="str">
        <f>IFERROR(IF(I4428="Booked",VLOOKUP(K4428,'FIN CAL LOOKUP'!$A:$J,7,1),IF(I4428="Complete",VLOOKUP(J4428,'FIN CAL LOOKUP'!$A:$J,7,1),VLOOKUP(D4428,'FIN CAL LOOKUP'!$A:$J,7,1))),"Not Applicable")</f>
        <v>JUL, FY24</v>
      </c>
      <c r="N4428" s="8" t="str">
        <f>IFERROR(IF(I4428="Booked",VLOOKUP(K4428,'FIN CAL LOOKUP'!$A:$J,10,1),IF(I4428="Complete",VLOOKUP(J4428,'FIN CAL LOOKUP'!$A:$J,10,1),VLOOKUP(D4428,'FIN CAL LOOKUP'!$A:$J,10,1))),"Not Applicable")</f>
        <v>Q1, FY24</v>
      </c>
    </row>
    <row r="4429" spans="1:14" x14ac:dyDescent="0.25">
      <c r="A4429" t="s">
        <v>1</v>
      </c>
      <c r="B4429" t="s">
        <v>79</v>
      </c>
      <c r="C4429" t="s">
        <v>14</v>
      </c>
      <c r="D4429" s="3">
        <v>42625</v>
      </c>
      <c r="E4429" t="s">
        <v>448</v>
      </c>
      <c r="F4429" t="s">
        <v>1048</v>
      </c>
      <c r="G4429" t="s">
        <v>1049</v>
      </c>
      <c r="H4429" t="s">
        <v>10</v>
      </c>
      <c r="I4429" t="s">
        <v>17</v>
      </c>
      <c r="J4429" s="3">
        <v>44449</v>
      </c>
      <c r="K4429" s="3">
        <v>44417</v>
      </c>
      <c r="M4429" s="8" t="str">
        <f>IFERROR(IF(I4429="Booked",VLOOKUP(K4429,'FIN CAL LOOKUP'!$A:$J,7,1),IF(I4429="Complete",VLOOKUP(J4429,'FIN CAL LOOKUP'!$A:$J,7,1),VLOOKUP(D4429,'FIN CAL LOOKUP'!$A:$J,7,1))),"Not Applicable")</f>
        <v>SEP, FY22</v>
      </c>
      <c r="N4429" s="8" t="str">
        <f>IFERROR(IF(I4429="Booked",VLOOKUP(K4429,'FIN CAL LOOKUP'!$A:$J,10,1),IF(I4429="Complete",VLOOKUP(J4429,'FIN CAL LOOKUP'!$A:$J,10,1),VLOOKUP(D4429,'FIN CAL LOOKUP'!$A:$J,10,1))),"Not Applicable")</f>
        <v>Q1, FY22</v>
      </c>
    </row>
    <row r="4430" spans="1:14" x14ac:dyDescent="0.25">
      <c r="A4430" t="s">
        <v>1</v>
      </c>
      <c r="B4430" t="s">
        <v>79</v>
      </c>
      <c r="C4430" t="s">
        <v>14</v>
      </c>
      <c r="D4430" s="3">
        <v>42625</v>
      </c>
      <c r="E4430" t="s">
        <v>448</v>
      </c>
      <c r="F4430" t="s">
        <v>1048</v>
      </c>
      <c r="G4430" t="s">
        <v>1049</v>
      </c>
      <c r="H4430" t="s">
        <v>11</v>
      </c>
      <c r="I4430" t="s">
        <v>17</v>
      </c>
      <c r="J4430" s="3">
        <v>44627</v>
      </c>
      <c r="K4430" s="3">
        <v>43635</v>
      </c>
      <c r="M4430" s="8" t="str">
        <f>IFERROR(IF(I4430="Booked",VLOOKUP(K4430,'FIN CAL LOOKUP'!$A:$J,7,1),IF(I4430="Complete",VLOOKUP(J4430,'FIN CAL LOOKUP'!$A:$J,7,1),VLOOKUP(D4430,'FIN CAL LOOKUP'!$A:$J,7,1))),"Not Applicable")</f>
        <v>MAR, FY22</v>
      </c>
      <c r="N4430" s="8" t="str">
        <f>IFERROR(IF(I4430="Booked",VLOOKUP(K4430,'FIN CAL LOOKUP'!$A:$J,10,1),IF(I4430="Complete",VLOOKUP(J4430,'FIN CAL LOOKUP'!$A:$J,10,1),VLOOKUP(D4430,'FIN CAL LOOKUP'!$A:$J,10,1))),"Not Applicable")</f>
        <v>Q3, FY22</v>
      </c>
    </row>
    <row r="4431" spans="1:14" x14ac:dyDescent="0.25">
      <c r="A4431" t="s">
        <v>30</v>
      </c>
      <c r="B4431" t="s">
        <v>339</v>
      </c>
      <c r="C4431" t="s">
        <v>32</v>
      </c>
      <c r="D4431" s="3">
        <v>42599</v>
      </c>
      <c r="E4431" t="s">
        <v>120</v>
      </c>
      <c r="F4431" t="s">
        <v>1050</v>
      </c>
      <c r="G4431" t="s">
        <v>343</v>
      </c>
      <c r="H4431" t="s">
        <v>192</v>
      </c>
      <c r="I4431" t="s">
        <v>17</v>
      </c>
      <c r="J4431" s="3">
        <v>45112</v>
      </c>
      <c r="K4431" s="3">
        <v>44837</v>
      </c>
      <c r="M4431" s="8" t="str">
        <f>IFERROR(IF(I4431="Booked",VLOOKUP(K4431,'FIN CAL LOOKUP'!$A:$J,7,1),IF(I4431="Complete",VLOOKUP(J4431,'FIN CAL LOOKUP'!$A:$J,7,1),VLOOKUP(D4431,'FIN CAL LOOKUP'!$A:$J,7,1))),"Not Applicable")</f>
        <v>JUL, FY24</v>
      </c>
      <c r="N4431" s="8" t="str">
        <f>IFERROR(IF(I4431="Booked",VLOOKUP(K4431,'FIN CAL LOOKUP'!$A:$J,10,1),IF(I4431="Complete",VLOOKUP(J4431,'FIN CAL LOOKUP'!$A:$J,10,1),VLOOKUP(D4431,'FIN CAL LOOKUP'!$A:$J,10,1))),"Not Applicable")</f>
        <v>Q1, FY24</v>
      </c>
    </row>
    <row r="4432" spans="1:14" x14ac:dyDescent="0.25">
      <c r="A4432" t="s">
        <v>30</v>
      </c>
      <c r="B4432" t="s">
        <v>339</v>
      </c>
      <c r="C4432" t="s">
        <v>32</v>
      </c>
      <c r="D4432" s="3">
        <v>42599</v>
      </c>
      <c r="E4432" t="s">
        <v>120</v>
      </c>
      <c r="F4432" t="s">
        <v>1050</v>
      </c>
      <c r="G4432" t="s">
        <v>343</v>
      </c>
      <c r="H4432" t="s">
        <v>4</v>
      </c>
      <c r="I4432" t="s">
        <v>17</v>
      </c>
      <c r="J4432" s="3">
        <v>44932</v>
      </c>
      <c r="K4432" s="3">
        <v>44824</v>
      </c>
      <c r="M4432" s="8" t="str">
        <f>IFERROR(IF(I4432="Booked",VLOOKUP(K4432,'FIN CAL LOOKUP'!$A:$J,7,1),IF(I4432="Complete",VLOOKUP(J4432,'FIN CAL LOOKUP'!$A:$J,7,1),VLOOKUP(D4432,'FIN CAL LOOKUP'!$A:$J,7,1))),"Not Applicable")</f>
        <v>JAN, FY23</v>
      </c>
      <c r="N4432" s="8" t="str">
        <f>IFERROR(IF(I4432="Booked",VLOOKUP(K4432,'FIN CAL LOOKUP'!$A:$J,10,1),IF(I4432="Complete",VLOOKUP(J4432,'FIN CAL LOOKUP'!$A:$J,10,1),VLOOKUP(D4432,'FIN CAL LOOKUP'!$A:$J,10,1))),"Not Applicable")</f>
        <v>Q3, FY23</v>
      </c>
    </row>
    <row r="4433" spans="1:14" x14ac:dyDescent="0.25">
      <c r="A4433" t="s">
        <v>30</v>
      </c>
      <c r="B4433" t="s">
        <v>339</v>
      </c>
      <c r="C4433" t="s">
        <v>32</v>
      </c>
      <c r="D4433" s="3">
        <v>42599</v>
      </c>
      <c r="E4433" t="s">
        <v>120</v>
      </c>
      <c r="F4433" t="s">
        <v>1050</v>
      </c>
      <c r="G4433" t="s">
        <v>343</v>
      </c>
      <c r="H4433" t="s">
        <v>7</v>
      </c>
      <c r="I4433" t="s">
        <v>17</v>
      </c>
      <c r="J4433" s="3">
        <v>44932</v>
      </c>
      <c r="K4433" s="3">
        <v>44824</v>
      </c>
      <c r="M4433" s="8" t="str">
        <f>IFERROR(IF(I4433="Booked",VLOOKUP(K4433,'FIN CAL LOOKUP'!$A:$J,7,1),IF(I4433="Complete",VLOOKUP(J4433,'FIN CAL LOOKUP'!$A:$J,7,1),VLOOKUP(D4433,'FIN CAL LOOKUP'!$A:$J,7,1))),"Not Applicable")</f>
        <v>JAN, FY23</v>
      </c>
      <c r="N4433" s="8" t="str">
        <f>IFERROR(IF(I4433="Booked",VLOOKUP(K4433,'FIN CAL LOOKUP'!$A:$J,10,1),IF(I4433="Complete",VLOOKUP(J4433,'FIN CAL LOOKUP'!$A:$J,10,1),VLOOKUP(D4433,'FIN CAL LOOKUP'!$A:$J,10,1))),"Not Applicable")</f>
        <v>Q3, FY23</v>
      </c>
    </row>
    <row r="4434" spans="1:14" x14ac:dyDescent="0.25">
      <c r="A4434" t="s">
        <v>30</v>
      </c>
      <c r="B4434" t="s">
        <v>339</v>
      </c>
      <c r="C4434" t="s">
        <v>32</v>
      </c>
      <c r="D4434" s="3">
        <v>42599</v>
      </c>
      <c r="E4434" t="s">
        <v>120</v>
      </c>
      <c r="F4434" t="s">
        <v>1050</v>
      </c>
      <c r="G4434" t="s">
        <v>343</v>
      </c>
      <c r="H4434" t="s">
        <v>1366</v>
      </c>
      <c r="I4434" t="s">
        <v>5</v>
      </c>
      <c r="J4434" s="3"/>
      <c r="K4434" s="3">
        <v>45793</v>
      </c>
      <c r="M4434" s="8" t="str">
        <f>IFERROR(IF(I4434="Booked",VLOOKUP(K4434,'FIN CAL LOOKUP'!$A:$J,7,1),IF(I4434="Complete",VLOOKUP(J4434,'FIN CAL LOOKUP'!$A:$J,7,1),VLOOKUP(D4434,'FIN CAL LOOKUP'!$A:$J,7,1))),"Not Applicable")</f>
        <v>MAY, FY25</v>
      </c>
      <c r="N4434" s="8" t="str">
        <f>IFERROR(IF(I4434="Booked",VLOOKUP(K4434,'FIN CAL LOOKUP'!$A:$J,10,1),IF(I4434="Complete",VLOOKUP(J4434,'FIN CAL LOOKUP'!$A:$J,10,1),VLOOKUP(D4434,'FIN CAL LOOKUP'!$A:$J,10,1))),"Not Applicable")</f>
        <v>Q4, FY25</v>
      </c>
    </row>
    <row r="4435" spans="1:14" x14ac:dyDescent="0.25">
      <c r="A4435" t="s">
        <v>30</v>
      </c>
      <c r="B4435" t="s">
        <v>339</v>
      </c>
      <c r="C4435" t="s">
        <v>32</v>
      </c>
      <c r="D4435" s="3">
        <v>42599</v>
      </c>
      <c r="E4435" t="s">
        <v>120</v>
      </c>
      <c r="F4435" t="s">
        <v>1050</v>
      </c>
      <c r="G4435" t="s">
        <v>343</v>
      </c>
      <c r="H4435" t="s">
        <v>1366</v>
      </c>
      <c r="I4435" t="s">
        <v>17</v>
      </c>
      <c r="J4435" s="3">
        <v>43540</v>
      </c>
      <c r="K4435" s="3">
        <v>43540</v>
      </c>
      <c r="M4435" s="8" t="str">
        <f>IFERROR(IF(I4435="Booked",VLOOKUP(K4435,'FIN CAL LOOKUP'!$A:$J,7,1),IF(I4435="Complete",VLOOKUP(J4435,'FIN CAL LOOKUP'!$A:$J,7,1),VLOOKUP(D4435,'FIN CAL LOOKUP'!$A:$J,7,1))),"Not Applicable")</f>
        <v>MAR, FY19</v>
      </c>
      <c r="N4435" s="8" t="str">
        <f>IFERROR(IF(I4435="Booked",VLOOKUP(K4435,'FIN CAL LOOKUP'!$A:$J,10,1),IF(I4435="Complete",VLOOKUP(J4435,'FIN CAL LOOKUP'!$A:$J,10,1),VLOOKUP(D4435,'FIN CAL LOOKUP'!$A:$J,10,1))),"Not Applicable")</f>
        <v>Q3, FY19</v>
      </c>
    </row>
    <row r="4436" spans="1:14" x14ac:dyDescent="0.25">
      <c r="A4436" t="s">
        <v>30</v>
      </c>
      <c r="B4436" t="s">
        <v>339</v>
      </c>
      <c r="C4436" t="s">
        <v>32</v>
      </c>
      <c r="D4436" s="3">
        <v>42599</v>
      </c>
      <c r="E4436" t="s">
        <v>120</v>
      </c>
      <c r="F4436" t="s">
        <v>1050</v>
      </c>
      <c r="G4436" t="s">
        <v>343</v>
      </c>
      <c r="H4436" t="s">
        <v>1366</v>
      </c>
      <c r="I4436" t="s">
        <v>17</v>
      </c>
      <c r="J4436" s="3">
        <v>45472</v>
      </c>
      <c r="K4436" s="3">
        <v>45351</v>
      </c>
      <c r="M4436" s="8" t="str">
        <f>IFERROR(IF(I4436="Booked",VLOOKUP(K4436,'FIN CAL LOOKUP'!$A:$J,7,1),IF(I4436="Complete",VLOOKUP(J4436,'FIN CAL LOOKUP'!$A:$J,7,1),VLOOKUP(D4436,'FIN CAL LOOKUP'!$A:$J,7,1))),"Not Applicable")</f>
        <v>JUN, FY24</v>
      </c>
      <c r="N4436" s="8" t="str">
        <f>IFERROR(IF(I4436="Booked",VLOOKUP(K4436,'FIN CAL LOOKUP'!$A:$J,10,1),IF(I4436="Complete",VLOOKUP(J4436,'FIN CAL LOOKUP'!$A:$J,10,1),VLOOKUP(D4436,'FIN CAL LOOKUP'!$A:$J,10,1))),"Not Applicable")</f>
        <v>Q4, FY24</v>
      </c>
    </row>
    <row r="4437" spans="1:14" x14ac:dyDescent="0.25">
      <c r="A4437" t="s">
        <v>30</v>
      </c>
      <c r="B4437" t="s">
        <v>339</v>
      </c>
      <c r="C4437" t="s">
        <v>32</v>
      </c>
      <c r="D4437" s="3">
        <v>42599</v>
      </c>
      <c r="E4437" t="s">
        <v>120</v>
      </c>
      <c r="F4437" t="s">
        <v>1050</v>
      </c>
      <c r="G4437" t="s">
        <v>343</v>
      </c>
      <c r="H4437" t="s">
        <v>1367</v>
      </c>
      <c r="I4437" t="s">
        <v>5</v>
      </c>
      <c r="J4437" s="3"/>
      <c r="K4437" s="3">
        <v>45793</v>
      </c>
      <c r="M4437" s="8" t="str">
        <f>IFERROR(IF(I4437="Booked",VLOOKUP(K4437,'FIN CAL LOOKUP'!$A:$J,7,1),IF(I4437="Complete",VLOOKUP(J4437,'FIN CAL LOOKUP'!$A:$J,7,1),VLOOKUP(D4437,'FIN CAL LOOKUP'!$A:$J,7,1))),"Not Applicable")</f>
        <v>MAY, FY25</v>
      </c>
      <c r="N4437" s="8" t="str">
        <f>IFERROR(IF(I4437="Booked",VLOOKUP(K4437,'FIN CAL LOOKUP'!$A:$J,10,1),IF(I4437="Complete",VLOOKUP(J4437,'FIN CAL LOOKUP'!$A:$J,10,1),VLOOKUP(D4437,'FIN CAL LOOKUP'!$A:$J,10,1))),"Not Applicable")</f>
        <v>Q4, FY25</v>
      </c>
    </row>
    <row r="4438" spans="1:14" x14ac:dyDescent="0.25">
      <c r="A4438" t="s">
        <v>30</v>
      </c>
      <c r="B4438" t="s">
        <v>339</v>
      </c>
      <c r="C4438" t="s">
        <v>32</v>
      </c>
      <c r="D4438" s="3">
        <v>42599</v>
      </c>
      <c r="E4438" t="s">
        <v>120</v>
      </c>
      <c r="F4438" t="s">
        <v>1050</v>
      </c>
      <c r="G4438" t="s">
        <v>343</v>
      </c>
      <c r="H4438" t="s">
        <v>1367</v>
      </c>
      <c r="I4438" t="s">
        <v>17</v>
      </c>
      <c r="J4438" s="3">
        <v>43540</v>
      </c>
      <c r="K4438" s="3">
        <v>43540</v>
      </c>
      <c r="M4438" s="8" t="str">
        <f>IFERROR(IF(I4438="Booked",VLOOKUP(K4438,'FIN CAL LOOKUP'!$A:$J,7,1),IF(I4438="Complete",VLOOKUP(J4438,'FIN CAL LOOKUP'!$A:$J,7,1),VLOOKUP(D4438,'FIN CAL LOOKUP'!$A:$J,7,1))),"Not Applicable")</f>
        <v>MAR, FY19</v>
      </c>
      <c r="N4438" s="8" t="str">
        <f>IFERROR(IF(I4438="Booked",VLOOKUP(K4438,'FIN CAL LOOKUP'!$A:$J,10,1),IF(I4438="Complete",VLOOKUP(J4438,'FIN CAL LOOKUP'!$A:$J,10,1),VLOOKUP(D4438,'FIN CAL LOOKUP'!$A:$J,10,1))),"Not Applicable")</f>
        <v>Q3, FY19</v>
      </c>
    </row>
    <row r="4439" spans="1:14" x14ac:dyDescent="0.25">
      <c r="A4439" t="s">
        <v>30</v>
      </c>
      <c r="B4439" t="s">
        <v>339</v>
      </c>
      <c r="C4439" t="s">
        <v>32</v>
      </c>
      <c r="D4439" s="3">
        <v>42599</v>
      </c>
      <c r="E4439" t="s">
        <v>120</v>
      </c>
      <c r="F4439" t="s">
        <v>1050</v>
      </c>
      <c r="G4439" t="s">
        <v>343</v>
      </c>
      <c r="H4439" t="s">
        <v>1367</v>
      </c>
      <c r="I4439" t="s">
        <v>17</v>
      </c>
      <c r="J4439" s="3">
        <v>45472</v>
      </c>
      <c r="K4439" s="3">
        <v>45351</v>
      </c>
      <c r="M4439" s="8" t="str">
        <f>IFERROR(IF(I4439="Booked",VLOOKUP(K4439,'FIN CAL LOOKUP'!$A:$J,7,1),IF(I4439="Complete",VLOOKUP(J4439,'FIN CAL LOOKUP'!$A:$J,7,1),VLOOKUP(D4439,'FIN CAL LOOKUP'!$A:$J,7,1))),"Not Applicable")</f>
        <v>JUN, FY24</v>
      </c>
      <c r="N4439" s="8" t="str">
        <f>IFERROR(IF(I4439="Booked",VLOOKUP(K4439,'FIN CAL LOOKUP'!$A:$J,10,1),IF(I4439="Complete",VLOOKUP(J4439,'FIN CAL LOOKUP'!$A:$J,10,1),VLOOKUP(D4439,'FIN CAL LOOKUP'!$A:$J,10,1))),"Not Applicable")</f>
        <v>Q4, FY24</v>
      </c>
    </row>
    <row r="4440" spans="1:14" x14ac:dyDescent="0.25">
      <c r="A4440" t="s">
        <v>30</v>
      </c>
      <c r="B4440" t="s">
        <v>339</v>
      </c>
      <c r="C4440" t="s">
        <v>32</v>
      </c>
      <c r="D4440" s="3">
        <v>42599</v>
      </c>
      <c r="E4440" t="s">
        <v>120</v>
      </c>
      <c r="F4440" t="s">
        <v>1050</v>
      </c>
      <c r="G4440" t="s">
        <v>343</v>
      </c>
      <c r="H4440" t="s">
        <v>1368</v>
      </c>
      <c r="I4440" t="s">
        <v>5</v>
      </c>
      <c r="J4440" s="3"/>
      <c r="K4440" s="3">
        <v>45793</v>
      </c>
      <c r="M4440" s="8" t="str">
        <f>IFERROR(IF(I4440="Booked",VLOOKUP(K4440,'FIN CAL LOOKUP'!$A:$J,7,1),IF(I4440="Complete",VLOOKUP(J4440,'FIN CAL LOOKUP'!$A:$J,7,1),VLOOKUP(D4440,'FIN CAL LOOKUP'!$A:$J,7,1))),"Not Applicable")</f>
        <v>MAY, FY25</v>
      </c>
      <c r="N4440" s="8" t="str">
        <f>IFERROR(IF(I4440="Booked",VLOOKUP(K4440,'FIN CAL LOOKUP'!$A:$J,10,1),IF(I4440="Complete",VLOOKUP(J4440,'FIN CAL LOOKUP'!$A:$J,10,1),VLOOKUP(D4440,'FIN CAL LOOKUP'!$A:$J,10,1))),"Not Applicable")</f>
        <v>Q4, FY25</v>
      </c>
    </row>
    <row r="4441" spans="1:14" x14ac:dyDescent="0.25">
      <c r="A4441" t="s">
        <v>30</v>
      </c>
      <c r="B4441" t="s">
        <v>339</v>
      </c>
      <c r="C4441" t="s">
        <v>32</v>
      </c>
      <c r="D4441" s="3">
        <v>42599</v>
      </c>
      <c r="E4441" t="s">
        <v>120</v>
      </c>
      <c r="F4441" t="s">
        <v>1050</v>
      </c>
      <c r="G4441" t="s">
        <v>343</v>
      </c>
      <c r="H4441" t="s">
        <v>1368</v>
      </c>
      <c r="I4441" t="s">
        <v>17</v>
      </c>
      <c r="J4441" s="3">
        <v>43540</v>
      </c>
      <c r="K4441" s="3">
        <v>43540</v>
      </c>
      <c r="M4441" s="8" t="str">
        <f>IFERROR(IF(I4441="Booked",VLOOKUP(K4441,'FIN CAL LOOKUP'!$A:$J,7,1),IF(I4441="Complete",VLOOKUP(J4441,'FIN CAL LOOKUP'!$A:$J,7,1),VLOOKUP(D4441,'FIN CAL LOOKUP'!$A:$J,7,1))),"Not Applicable")</f>
        <v>MAR, FY19</v>
      </c>
      <c r="N4441" s="8" t="str">
        <f>IFERROR(IF(I4441="Booked",VLOOKUP(K4441,'FIN CAL LOOKUP'!$A:$J,10,1),IF(I4441="Complete",VLOOKUP(J4441,'FIN CAL LOOKUP'!$A:$J,10,1),VLOOKUP(D4441,'FIN CAL LOOKUP'!$A:$J,10,1))),"Not Applicable")</f>
        <v>Q3, FY19</v>
      </c>
    </row>
    <row r="4442" spans="1:14" x14ac:dyDescent="0.25">
      <c r="A4442" t="s">
        <v>30</v>
      </c>
      <c r="B4442" t="s">
        <v>339</v>
      </c>
      <c r="C4442" t="s">
        <v>32</v>
      </c>
      <c r="D4442" s="3">
        <v>42599</v>
      </c>
      <c r="E4442" t="s">
        <v>120</v>
      </c>
      <c r="F4442" t="s">
        <v>1050</v>
      </c>
      <c r="G4442" t="s">
        <v>343</v>
      </c>
      <c r="H4442" t="s">
        <v>1368</v>
      </c>
      <c r="I4442" t="s">
        <v>17</v>
      </c>
      <c r="J4442" s="3">
        <v>45472</v>
      </c>
      <c r="K4442" s="3">
        <v>45351</v>
      </c>
      <c r="M4442" s="8" t="str">
        <f>IFERROR(IF(I4442="Booked",VLOOKUP(K4442,'FIN CAL LOOKUP'!$A:$J,7,1),IF(I4442="Complete",VLOOKUP(J4442,'FIN CAL LOOKUP'!$A:$J,7,1),VLOOKUP(D4442,'FIN CAL LOOKUP'!$A:$J,7,1))),"Not Applicable")</f>
        <v>JUN, FY24</v>
      </c>
      <c r="N4442" s="8" t="str">
        <f>IFERROR(IF(I4442="Booked",VLOOKUP(K4442,'FIN CAL LOOKUP'!$A:$J,10,1),IF(I4442="Complete",VLOOKUP(J4442,'FIN CAL LOOKUP'!$A:$J,10,1),VLOOKUP(D4442,'FIN CAL LOOKUP'!$A:$J,10,1))),"Not Applicable")</f>
        <v>Q4, FY24</v>
      </c>
    </row>
    <row r="4443" spans="1:14" x14ac:dyDescent="0.25">
      <c r="A4443" t="s">
        <v>30</v>
      </c>
      <c r="B4443" t="s">
        <v>339</v>
      </c>
      <c r="C4443" t="s">
        <v>32</v>
      </c>
      <c r="D4443" s="3">
        <v>42599</v>
      </c>
      <c r="E4443" t="s">
        <v>120</v>
      </c>
      <c r="F4443" t="s">
        <v>1050</v>
      </c>
      <c r="G4443" t="s">
        <v>343</v>
      </c>
      <c r="H4443" t="s">
        <v>1369</v>
      </c>
      <c r="I4443" t="s">
        <v>5</v>
      </c>
      <c r="J4443" s="3"/>
      <c r="K4443" s="3">
        <v>45793</v>
      </c>
      <c r="M4443" s="8" t="str">
        <f>IFERROR(IF(I4443="Booked",VLOOKUP(K4443,'FIN CAL LOOKUP'!$A:$J,7,1),IF(I4443="Complete",VLOOKUP(J4443,'FIN CAL LOOKUP'!$A:$J,7,1),VLOOKUP(D4443,'FIN CAL LOOKUP'!$A:$J,7,1))),"Not Applicable")</f>
        <v>MAY, FY25</v>
      </c>
      <c r="N4443" s="8" t="str">
        <f>IFERROR(IF(I4443="Booked",VLOOKUP(K4443,'FIN CAL LOOKUP'!$A:$J,10,1),IF(I4443="Complete",VLOOKUP(J4443,'FIN CAL LOOKUP'!$A:$J,10,1),VLOOKUP(D4443,'FIN CAL LOOKUP'!$A:$J,10,1))),"Not Applicable")</f>
        <v>Q4, FY25</v>
      </c>
    </row>
    <row r="4444" spans="1:14" x14ac:dyDescent="0.25">
      <c r="A4444" t="s">
        <v>30</v>
      </c>
      <c r="B4444" t="s">
        <v>339</v>
      </c>
      <c r="C4444" t="s">
        <v>32</v>
      </c>
      <c r="D4444" s="3">
        <v>42599</v>
      </c>
      <c r="E4444" t="s">
        <v>120</v>
      </c>
      <c r="F4444" t="s">
        <v>1050</v>
      </c>
      <c r="G4444" t="s">
        <v>343</v>
      </c>
      <c r="H4444" t="s">
        <v>1369</v>
      </c>
      <c r="I4444" t="s">
        <v>17</v>
      </c>
      <c r="J4444" s="3">
        <v>43542</v>
      </c>
      <c r="K4444" s="3">
        <v>43542</v>
      </c>
      <c r="M4444" s="8" t="str">
        <f>IFERROR(IF(I4444="Booked",VLOOKUP(K4444,'FIN CAL LOOKUP'!$A:$J,7,1),IF(I4444="Complete",VLOOKUP(J4444,'FIN CAL LOOKUP'!$A:$J,7,1),VLOOKUP(D4444,'FIN CAL LOOKUP'!$A:$J,7,1))),"Not Applicable")</f>
        <v>MAR, FY19</v>
      </c>
      <c r="N4444" s="8" t="str">
        <f>IFERROR(IF(I4444="Booked",VLOOKUP(K4444,'FIN CAL LOOKUP'!$A:$J,10,1),IF(I4444="Complete",VLOOKUP(J4444,'FIN CAL LOOKUP'!$A:$J,10,1),VLOOKUP(D4444,'FIN CAL LOOKUP'!$A:$J,10,1))),"Not Applicable")</f>
        <v>Q3, FY19</v>
      </c>
    </row>
    <row r="4445" spans="1:14" x14ac:dyDescent="0.25">
      <c r="A4445" t="s">
        <v>30</v>
      </c>
      <c r="B4445" t="s">
        <v>339</v>
      </c>
      <c r="C4445" t="s">
        <v>32</v>
      </c>
      <c r="D4445" s="3">
        <v>42599</v>
      </c>
      <c r="E4445" t="s">
        <v>120</v>
      </c>
      <c r="F4445" t="s">
        <v>1050</v>
      </c>
      <c r="G4445" t="s">
        <v>343</v>
      </c>
      <c r="H4445" t="s">
        <v>1369</v>
      </c>
      <c r="I4445" t="s">
        <v>17</v>
      </c>
      <c r="J4445" s="3">
        <v>45472</v>
      </c>
      <c r="K4445" s="3">
        <v>45351</v>
      </c>
      <c r="M4445" s="8" t="str">
        <f>IFERROR(IF(I4445="Booked",VLOOKUP(K4445,'FIN CAL LOOKUP'!$A:$J,7,1),IF(I4445="Complete",VLOOKUP(J4445,'FIN CAL LOOKUP'!$A:$J,7,1),VLOOKUP(D4445,'FIN CAL LOOKUP'!$A:$J,7,1))),"Not Applicable")</f>
        <v>JUN, FY24</v>
      </c>
      <c r="N4445" s="8" t="str">
        <f>IFERROR(IF(I4445="Booked",VLOOKUP(K4445,'FIN CAL LOOKUP'!$A:$J,10,1),IF(I4445="Complete",VLOOKUP(J4445,'FIN CAL LOOKUP'!$A:$J,10,1),VLOOKUP(D4445,'FIN CAL LOOKUP'!$A:$J,10,1))),"Not Applicable")</f>
        <v>Q4, FY24</v>
      </c>
    </row>
    <row r="4446" spans="1:14" x14ac:dyDescent="0.25">
      <c r="A4446" t="s">
        <v>30</v>
      </c>
      <c r="B4446" t="s">
        <v>339</v>
      </c>
      <c r="C4446" t="s">
        <v>32</v>
      </c>
      <c r="D4446" s="3">
        <v>42599</v>
      </c>
      <c r="E4446" t="s">
        <v>120</v>
      </c>
      <c r="F4446" t="s">
        <v>1050</v>
      </c>
      <c r="G4446" t="s">
        <v>343</v>
      </c>
      <c r="H4446" t="s">
        <v>1370</v>
      </c>
      <c r="I4446" t="s">
        <v>5</v>
      </c>
      <c r="J4446" s="3"/>
      <c r="K4446" s="3">
        <v>45793</v>
      </c>
      <c r="M4446" s="8" t="str">
        <f>IFERROR(IF(I4446="Booked",VLOOKUP(K4446,'FIN CAL LOOKUP'!$A:$J,7,1),IF(I4446="Complete",VLOOKUP(J4446,'FIN CAL LOOKUP'!$A:$J,7,1),VLOOKUP(D4446,'FIN CAL LOOKUP'!$A:$J,7,1))),"Not Applicable")</f>
        <v>MAY, FY25</v>
      </c>
      <c r="N4446" s="8" t="str">
        <f>IFERROR(IF(I4446="Booked",VLOOKUP(K4446,'FIN CAL LOOKUP'!$A:$J,10,1),IF(I4446="Complete",VLOOKUP(J4446,'FIN CAL LOOKUP'!$A:$J,10,1),VLOOKUP(D4446,'FIN CAL LOOKUP'!$A:$J,10,1))),"Not Applicable")</f>
        <v>Q4, FY25</v>
      </c>
    </row>
    <row r="4447" spans="1:14" x14ac:dyDescent="0.25">
      <c r="A4447" t="s">
        <v>30</v>
      </c>
      <c r="B4447" t="s">
        <v>339</v>
      </c>
      <c r="C4447" t="s">
        <v>32</v>
      </c>
      <c r="D4447" s="3">
        <v>42599</v>
      </c>
      <c r="E4447" t="s">
        <v>120</v>
      </c>
      <c r="F4447" t="s">
        <v>1050</v>
      </c>
      <c r="G4447" t="s">
        <v>343</v>
      </c>
      <c r="H4447" t="s">
        <v>1370</v>
      </c>
      <c r="I4447" t="s">
        <v>17</v>
      </c>
      <c r="J4447" s="3">
        <v>45472</v>
      </c>
      <c r="K4447" s="3">
        <v>45351</v>
      </c>
      <c r="M4447" s="8" t="str">
        <f>IFERROR(IF(I4447="Booked",VLOOKUP(K4447,'FIN CAL LOOKUP'!$A:$J,7,1),IF(I4447="Complete",VLOOKUP(J4447,'FIN CAL LOOKUP'!$A:$J,7,1),VLOOKUP(D4447,'FIN CAL LOOKUP'!$A:$J,7,1))),"Not Applicable")</f>
        <v>JUN, FY24</v>
      </c>
      <c r="N4447" s="8" t="str">
        <f>IFERROR(IF(I4447="Booked",VLOOKUP(K4447,'FIN CAL LOOKUP'!$A:$J,10,1),IF(I4447="Complete",VLOOKUP(J4447,'FIN CAL LOOKUP'!$A:$J,10,1),VLOOKUP(D4447,'FIN CAL LOOKUP'!$A:$J,10,1))),"Not Applicable")</f>
        <v>Q4, FY24</v>
      </c>
    </row>
    <row r="4448" spans="1:14" x14ac:dyDescent="0.25">
      <c r="A4448" t="s">
        <v>30</v>
      </c>
      <c r="B4448" t="s">
        <v>339</v>
      </c>
      <c r="C4448" t="s">
        <v>32</v>
      </c>
      <c r="D4448" s="3">
        <v>42599</v>
      </c>
      <c r="E4448" t="s">
        <v>120</v>
      </c>
      <c r="F4448" t="s">
        <v>1050</v>
      </c>
      <c r="G4448" t="s">
        <v>343</v>
      </c>
      <c r="H4448" t="s">
        <v>8</v>
      </c>
      <c r="I4448" t="s">
        <v>17</v>
      </c>
      <c r="J4448" s="3">
        <v>44656</v>
      </c>
      <c r="K4448" s="3">
        <v>44635</v>
      </c>
      <c r="M4448" s="8" t="str">
        <f>IFERROR(IF(I4448="Booked",VLOOKUP(K4448,'FIN CAL LOOKUP'!$A:$J,7,1),IF(I4448="Complete",VLOOKUP(J4448,'FIN CAL LOOKUP'!$A:$J,7,1),VLOOKUP(D4448,'FIN CAL LOOKUP'!$A:$J,7,1))),"Not Applicable")</f>
        <v>APR, FY22</v>
      </c>
      <c r="N4448" s="8" t="str">
        <f>IFERROR(IF(I4448="Booked",VLOOKUP(K4448,'FIN CAL LOOKUP'!$A:$J,10,1),IF(I4448="Complete",VLOOKUP(J4448,'FIN CAL LOOKUP'!$A:$J,10,1),VLOOKUP(D4448,'FIN CAL LOOKUP'!$A:$J,10,1))),"Not Applicable")</f>
        <v>Q4, FY22</v>
      </c>
    </row>
    <row r="4449" spans="1:14" x14ac:dyDescent="0.25">
      <c r="A4449" t="s">
        <v>30</v>
      </c>
      <c r="B4449" t="s">
        <v>339</v>
      </c>
      <c r="C4449" t="s">
        <v>32</v>
      </c>
      <c r="D4449" s="3">
        <v>42599</v>
      </c>
      <c r="E4449" t="s">
        <v>120</v>
      </c>
      <c r="F4449" t="s">
        <v>1050</v>
      </c>
      <c r="G4449" t="s">
        <v>343</v>
      </c>
      <c r="H4449" t="s">
        <v>9</v>
      </c>
      <c r="I4449" t="s">
        <v>17</v>
      </c>
      <c r="J4449" s="3">
        <v>44941</v>
      </c>
      <c r="K4449" s="3">
        <v>44735</v>
      </c>
      <c r="M4449" s="8" t="str">
        <f>IFERROR(IF(I4449="Booked",VLOOKUP(K4449,'FIN CAL LOOKUP'!$A:$J,7,1),IF(I4449="Complete",VLOOKUP(J4449,'FIN CAL LOOKUP'!$A:$J,7,1),VLOOKUP(D4449,'FIN CAL LOOKUP'!$A:$J,7,1))),"Not Applicable")</f>
        <v>JAN, FY23</v>
      </c>
      <c r="N4449" s="8" t="str">
        <f>IFERROR(IF(I4449="Booked",VLOOKUP(K4449,'FIN CAL LOOKUP'!$A:$J,10,1),IF(I4449="Complete",VLOOKUP(J4449,'FIN CAL LOOKUP'!$A:$J,10,1),VLOOKUP(D4449,'FIN CAL LOOKUP'!$A:$J,10,1))),"Not Applicable")</f>
        <v>Q3, FY23</v>
      </c>
    </row>
    <row r="4450" spans="1:14" x14ac:dyDescent="0.25">
      <c r="A4450" t="s">
        <v>30</v>
      </c>
      <c r="B4450" t="s">
        <v>339</v>
      </c>
      <c r="C4450" t="s">
        <v>32</v>
      </c>
      <c r="D4450" s="3">
        <v>42599</v>
      </c>
      <c r="E4450" t="s">
        <v>120</v>
      </c>
      <c r="F4450" t="s">
        <v>1050</v>
      </c>
      <c r="G4450" t="s">
        <v>343</v>
      </c>
      <c r="H4450" t="s">
        <v>10</v>
      </c>
      <c r="I4450" t="s">
        <v>17</v>
      </c>
      <c r="J4450" s="3">
        <v>44449</v>
      </c>
      <c r="K4450" s="3">
        <v>44417</v>
      </c>
      <c r="M4450" s="8" t="str">
        <f>IFERROR(IF(I4450="Booked",VLOOKUP(K4450,'FIN CAL LOOKUP'!$A:$J,7,1),IF(I4450="Complete",VLOOKUP(J4450,'FIN CAL LOOKUP'!$A:$J,7,1),VLOOKUP(D4450,'FIN CAL LOOKUP'!$A:$J,7,1))),"Not Applicable")</f>
        <v>SEP, FY22</v>
      </c>
      <c r="N4450" s="8" t="str">
        <f>IFERROR(IF(I4450="Booked",VLOOKUP(K4450,'FIN CAL LOOKUP'!$A:$J,10,1),IF(I4450="Complete",VLOOKUP(J4450,'FIN CAL LOOKUP'!$A:$J,10,1),VLOOKUP(D4450,'FIN CAL LOOKUP'!$A:$J,10,1))),"Not Applicable")</f>
        <v>Q1, FY22</v>
      </c>
    </row>
    <row r="4451" spans="1:14" x14ac:dyDescent="0.25">
      <c r="A4451" t="s">
        <v>30</v>
      </c>
      <c r="B4451" t="s">
        <v>339</v>
      </c>
      <c r="C4451" t="s">
        <v>32</v>
      </c>
      <c r="D4451" s="3">
        <v>42599</v>
      </c>
      <c r="E4451" t="s">
        <v>120</v>
      </c>
      <c r="F4451" t="s">
        <v>1050</v>
      </c>
      <c r="G4451" t="s">
        <v>343</v>
      </c>
      <c r="H4451" t="s">
        <v>10</v>
      </c>
      <c r="I4451" t="s">
        <v>17</v>
      </c>
      <c r="J4451" s="3">
        <v>45237</v>
      </c>
      <c r="K4451" s="3">
        <v>45133</v>
      </c>
      <c r="M4451" s="8" t="str">
        <f>IFERROR(IF(I4451="Booked",VLOOKUP(K4451,'FIN CAL LOOKUP'!$A:$J,7,1),IF(I4451="Complete",VLOOKUP(J4451,'FIN CAL LOOKUP'!$A:$J,7,1),VLOOKUP(D4451,'FIN CAL LOOKUP'!$A:$J,7,1))),"Not Applicable")</f>
        <v>NOV, FY24</v>
      </c>
      <c r="N4451" s="8" t="str">
        <f>IFERROR(IF(I4451="Booked",VLOOKUP(K4451,'FIN CAL LOOKUP'!$A:$J,10,1),IF(I4451="Complete",VLOOKUP(J4451,'FIN CAL LOOKUP'!$A:$J,10,1),VLOOKUP(D4451,'FIN CAL LOOKUP'!$A:$J,10,1))),"Not Applicable")</f>
        <v>Q2, FY24</v>
      </c>
    </row>
    <row r="4452" spans="1:14" x14ac:dyDescent="0.25">
      <c r="A4452" t="s">
        <v>30</v>
      </c>
      <c r="B4452" t="s">
        <v>339</v>
      </c>
      <c r="C4452" t="s">
        <v>32</v>
      </c>
      <c r="D4452" s="3">
        <v>42599</v>
      </c>
      <c r="E4452" t="s">
        <v>120</v>
      </c>
      <c r="F4452" t="s">
        <v>1050</v>
      </c>
      <c r="G4452" t="s">
        <v>343</v>
      </c>
      <c r="H4452" t="s">
        <v>11</v>
      </c>
      <c r="I4452" t="s">
        <v>17</v>
      </c>
      <c r="J4452" s="3">
        <v>43691</v>
      </c>
      <c r="K4452" s="3">
        <v>43545</v>
      </c>
      <c r="M4452" s="8" t="str">
        <f>IFERROR(IF(I4452="Booked",VLOOKUP(K4452,'FIN CAL LOOKUP'!$A:$J,7,1),IF(I4452="Complete",VLOOKUP(J4452,'FIN CAL LOOKUP'!$A:$J,7,1),VLOOKUP(D4452,'FIN CAL LOOKUP'!$A:$J,7,1))),"Not Applicable")</f>
        <v>AUG, FY20</v>
      </c>
      <c r="N4452" s="8" t="str">
        <f>IFERROR(IF(I4452="Booked",VLOOKUP(K4452,'FIN CAL LOOKUP'!$A:$J,10,1),IF(I4452="Complete",VLOOKUP(J4452,'FIN CAL LOOKUP'!$A:$J,10,1),VLOOKUP(D4452,'FIN CAL LOOKUP'!$A:$J,10,1))),"Not Applicable")</f>
        <v>Q1, FY20</v>
      </c>
    </row>
    <row r="4453" spans="1:14" x14ac:dyDescent="0.25">
      <c r="A4453" t="s">
        <v>30</v>
      </c>
      <c r="B4453" t="s">
        <v>339</v>
      </c>
      <c r="C4453" t="s">
        <v>32</v>
      </c>
      <c r="D4453" s="3">
        <v>42599</v>
      </c>
      <c r="E4453" t="s">
        <v>120</v>
      </c>
      <c r="F4453" t="s">
        <v>1050</v>
      </c>
      <c r="G4453" t="s">
        <v>343</v>
      </c>
      <c r="H4453" t="s">
        <v>11</v>
      </c>
      <c r="I4453" t="s">
        <v>17</v>
      </c>
      <c r="J4453" s="3">
        <v>44649</v>
      </c>
      <c r="K4453" s="3">
        <v>44161</v>
      </c>
      <c r="M4453" s="8" t="str">
        <f>IFERROR(IF(I4453="Booked",VLOOKUP(K4453,'FIN CAL LOOKUP'!$A:$J,7,1),IF(I4453="Complete",VLOOKUP(J4453,'FIN CAL LOOKUP'!$A:$J,7,1),VLOOKUP(D4453,'FIN CAL LOOKUP'!$A:$J,7,1))),"Not Applicable")</f>
        <v>APR, FY22</v>
      </c>
      <c r="N4453" s="8" t="str">
        <f>IFERROR(IF(I4453="Booked",VLOOKUP(K4453,'FIN CAL LOOKUP'!$A:$J,10,1),IF(I4453="Complete",VLOOKUP(J4453,'FIN CAL LOOKUP'!$A:$J,10,1),VLOOKUP(D4453,'FIN CAL LOOKUP'!$A:$J,10,1))),"Not Applicable")</f>
        <v>Q4, FY22</v>
      </c>
    </row>
    <row r="4454" spans="1:14" x14ac:dyDescent="0.25">
      <c r="A4454" t="s">
        <v>60</v>
      </c>
      <c r="B4454" t="s">
        <v>274</v>
      </c>
      <c r="C4454" t="s">
        <v>14</v>
      </c>
      <c r="D4454" s="3">
        <v>42552</v>
      </c>
      <c r="E4454" t="s">
        <v>904</v>
      </c>
      <c r="F4454" t="s">
        <v>1051</v>
      </c>
      <c r="G4454" t="s">
        <v>311</v>
      </c>
      <c r="H4454" t="s">
        <v>192</v>
      </c>
      <c r="I4454" t="s">
        <v>17</v>
      </c>
      <c r="J4454" s="3">
        <v>44862</v>
      </c>
      <c r="K4454" s="3">
        <v>44837</v>
      </c>
      <c r="M4454" s="8" t="str">
        <f>IFERROR(IF(I4454="Booked",VLOOKUP(K4454,'FIN CAL LOOKUP'!$A:$J,7,1),IF(I4454="Complete",VLOOKUP(J4454,'FIN CAL LOOKUP'!$A:$J,7,1),VLOOKUP(D4454,'FIN CAL LOOKUP'!$A:$J,7,1))),"Not Applicable")</f>
        <v>NOV, FY23</v>
      </c>
      <c r="N4454" s="8" t="str">
        <f>IFERROR(IF(I4454="Booked",VLOOKUP(K4454,'FIN CAL LOOKUP'!$A:$J,10,1),IF(I4454="Complete",VLOOKUP(J4454,'FIN CAL LOOKUP'!$A:$J,10,1),VLOOKUP(D4454,'FIN CAL LOOKUP'!$A:$J,10,1))),"Not Applicable")</f>
        <v>Q2, FY23</v>
      </c>
    </row>
    <row r="4455" spans="1:14" x14ac:dyDescent="0.25">
      <c r="A4455" t="s">
        <v>60</v>
      </c>
      <c r="B4455" t="s">
        <v>274</v>
      </c>
      <c r="C4455" t="s">
        <v>14</v>
      </c>
      <c r="D4455" s="3">
        <v>42552</v>
      </c>
      <c r="E4455" t="s">
        <v>904</v>
      </c>
      <c r="F4455" t="s">
        <v>1051</v>
      </c>
      <c r="G4455" t="s">
        <v>311</v>
      </c>
      <c r="H4455" t="s">
        <v>4</v>
      </c>
      <c r="I4455" t="s">
        <v>17</v>
      </c>
      <c r="J4455" s="3">
        <v>44825</v>
      </c>
      <c r="K4455" s="3">
        <v>44824</v>
      </c>
      <c r="M4455" s="8" t="str">
        <f>IFERROR(IF(I4455="Booked",VLOOKUP(K4455,'FIN CAL LOOKUP'!$A:$J,7,1),IF(I4455="Complete",VLOOKUP(J4455,'FIN CAL LOOKUP'!$A:$J,7,1),VLOOKUP(D4455,'FIN CAL LOOKUP'!$A:$J,7,1))),"Not Applicable")</f>
        <v>SEP, FY23</v>
      </c>
      <c r="N4455" s="8" t="str">
        <f>IFERROR(IF(I4455="Booked",VLOOKUP(K4455,'FIN CAL LOOKUP'!$A:$J,10,1),IF(I4455="Complete",VLOOKUP(J4455,'FIN CAL LOOKUP'!$A:$J,10,1),VLOOKUP(D4455,'FIN CAL LOOKUP'!$A:$J,10,1))),"Not Applicable")</f>
        <v>Q1, FY23</v>
      </c>
    </row>
    <row r="4456" spans="1:14" x14ac:dyDescent="0.25">
      <c r="A4456" t="s">
        <v>60</v>
      </c>
      <c r="B4456" t="s">
        <v>274</v>
      </c>
      <c r="C4456" t="s">
        <v>14</v>
      </c>
      <c r="D4456" s="3">
        <v>42552</v>
      </c>
      <c r="E4456" t="s">
        <v>904</v>
      </c>
      <c r="F4456" t="s">
        <v>1051</v>
      </c>
      <c r="G4456" t="s">
        <v>311</v>
      </c>
      <c r="H4456" t="s">
        <v>7</v>
      </c>
      <c r="I4456" t="s">
        <v>17</v>
      </c>
      <c r="J4456" s="3">
        <v>44833</v>
      </c>
      <c r="K4456" s="3">
        <v>44824</v>
      </c>
      <c r="M4456" s="8" t="str">
        <f>IFERROR(IF(I4456="Booked",VLOOKUP(K4456,'FIN CAL LOOKUP'!$A:$J,7,1),IF(I4456="Complete",VLOOKUP(J4456,'FIN CAL LOOKUP'!$A:$J,7,1),VLOOKUP(D4456,'FIN CAL LOOKUP'!$A:$J,7,1))),"Not Applicable")</f>
        <v>OCT, FY23</v>
      </c>
      <c r="N4456" s="8" t="str">
        <f>IFERROR(IF(I4456="Booked",VLOOKUP(K4456,'FIN CAL LOOKUP'!$A:$J,10,1),IF(I4456="Complete",VLOOKUP(J4456,'FIN CAL LOOKUP'!$A:$J,10,1),VLOOKUP(D4456,'FIN CAL LOOKUP'!$A:$J,10,1))),"Not Applicable")</f>
        <v>Q2, FY23</v>
      </c>
    </row>
    <row r="4457" spans="1:14" x14ac:dyDescent="0.25">
      <c r="A4457" t="s">
        <v>60</v>
      </c>
      <c r="B4457" t="s">
        <v>274</v>
      </c>
      <c r="C4457" t="s">
        <v>14</v>
      </c>
      <c r="D4457" s="3">
        <v>42552</v>
      </c>
      <c r="E4457" t="s">
        <v>904</v>
      </c>
      <c r="F4457" t="s">
        <v>1051</v>
      </c>
      <c r="G4457" t="s">
        <v>311</v>
      </c>
      <c r="H4457" t="s">
        <v>1366</v>
      </c>
      <c r="I4457" t="s">
        <v>17</v>
      </c>
      <c r="J4457" s="3">
        <v>45427</v>
      </c>
      <c r="K4457" s="3">
        <v>45351</v>
      </c>
      <c r="M4457" s="8" t="str">
        <f>IFERROR(IF(I4457="Booked",VLOOKUP(K4457,'FIN CAL LOOKUP'!$A:$J,7,1),IF(I4457="Complete",VLOOKUP(J4457,'FIN CAL LOOKUP'!$A:$J,7,1),VLOOKUP(D4457,'FIN CAL LOOKUP'!$A:$J,7,1))),"Not Applicable")</f>
        <v>MAY, FY24</v>
      </c>
      <c r="N4457" s="8" t="str">
        <f>IFERROR(IF(I4457="Booked",VLOOKUP(K4457,'FIN CAL LOOKUP'!$A:$J,10,1),IF(I4457="Complete",VLOOKUP(J4457,'FIN CAL LOOKUP'!$A:$J,10,1),VLOOKUP(D4457,'FIN CAL LOOKUP'!$A:$J,10,1))),"Not Applicable")</f>
        <v>Q4, FY24</v>
      </c>
    </row>
    <row r="4458" spans="1:14" x14ac:dyDescent="0.25">
      <c r="A4458" t="s">
        <v>60</v>
      </c>
      <c r="B4458" t="s">
        <v>274</v>
      </c>
      <c r="C4458" t="s">
        <v>14</v>
      </c>
      <c r="D4458" s="3">
        <v>42552</v>
      </c>
      <c r="E4458" t="s">
        <v>904</v>
      </c>
      <c r="F4458" t="s">
        <v>1051</v>
      </c>
      <c r="G4458" t="s">
        <v>311</v>
      </c>
      <c r="H4458" t="s">
        <v>1366</v>
      </c>
      <c r="I4458" t="s">
        <v>17</v>
      </c>
      <c r="J4458" s="3">
        <v>45806</v>
      </c>
      <c r="K4458" s="3">
        <v>45748</v>
      </c>
      <c r="M4458" s="8" t="str">
        <f>IFERROR(IF(I4458="Booked",VLOOKUP(K4458,'FIN CAL LOOKUP'!$A:$J,7,1),IF(I4458="Complete",VLOOKUP(J4458,'FIN CAL LOOKUP'!$A:$J,7,1),VLOOKUP(D4458,'FIN CAL LOOKUP'!$A:$J,7,1))),"Not Applicable")</f>
        <v>MAY, FY25</v>
      </c>
      <c r="N4458" s="8" t="str">
        <f>IFERROR(IF(I4458="Booked",VLOOKUP(K4458,'FIN CAL LOOKUP'!$A:$J,10,1),IF(I4458="Complete",VLOOKUP(J4458,'FIN CAL LOOKUP'!$A:$J,10,1),VLOOKUP(D4458,'FIN CAL LOOKUP'!$A:$J,10,1))),"Not Applicable")</f>
        <v>Q4, FY25</v>
      </c>
    </row>
    <row r="4459" spans="1:14" x14ac:dyDescent="0.25">
      <c r="A4459" t="s">
        <v>60</v>
      </c>
      <c r="B4459" t="s">
        <v>274</v>
      </c>
      <c r="C4459" t="s">
        <v>14</v>
      </c>
      <c r="D4459" s="3">
        <v>42552</v>
      </c>
      <c r="E4459" t="s">
        <v>904</v>
      </c>
      <c r="F4459" t="s">
        <v>1051</v>
      </c>
      <c r="G4459" t="s">
        <v>311</v>
      </c>
      <c r="H4459" t="s">
        <v>1367</v>
      </c>
      <c r="I4459" t="s">
        <v>17</v>
      </c>
      <c r="J4459" s="3">
        <v>45427</v>
      </c>
      <c r="K4459" s="3">
        <v>45351</v>
      </c>
      <c r="M4459" s="8" t="str">
        <f>IFERROR(IF(I4459="Booked",VLOOKUP(K4459,'FIN CAL LOOKUP'!$A:$J,7,1),IF(I4459="Complete",VLOOKUP(J4459,'FIN CAL LOOKUP'!$A:$J,7,1),VLOOKUP(D4459,'FIN CAL LOOKUP'!$A:$J,7,1))),"Not Applicable")</f>
        <v>MAY, FY24</v>
      </c>
      <c r="N4459" s="8" t="str">
        <f>IFERROR(IF(I4459="Booked",VLOOKUP(K4459,'FIN CAL LOOKUP'!$A:$J,10,1),IF(I4459="Complete",VLOOKUP(J4459,'FIN CAL LOOKUP'!$A:$J,10,1),VLOOKUP(D4459,'FIN CAL LOOKUP'!$A:$J,10,1))),"Not Applicable")</f>
        <v>Q4, FY24</v>
      </c>
    </row>
    <row r="4460" spans="1:14" x14ac:dyDescent="0.25">
      <c r="A4460" t="s">
        <v>60</v>
      </c>
      <c r="B4460" t="s">
        <v>274</v>
      </c>
      <c r="C4460" t="s">
        <v>14</v>
      </c>
      <c r="D4460" s="3">
        <v>42552</v>
      </c>
      <c r="E4460" t="s">
        <v>904</v>
      </c>
      <c r="F4460" t="s">
        <v>1051</v>
      </c>
      <c r="G4460" t="s">
        <v>311</v>
      </c>
      <c r="H4460" t="s">
        <v>1367</v>
      </c>
      <c r="I4460" t="s">
        <v>17</v>
      </c>
      <c r="J4460" s="3">
        <v>45805</v>
      </c>
      <c r="K4460" s="3">
        <v>45748</v>
      </c>
      <c r="M4460" s="8" t="str">
        <f>IFERROR(IF(I4460="Booked",VLOOKUP(K4460,'FIN CAL LOOKUP'!$A:$J,7,1),IF(I4460="Complete",VLOOKUP(J4460,'FIN CAL LOOKUP'!$A:$J,7,1),VLOOKUP(D4460,'FIN CAL LOOKUP'!$A:$J,7,1))),"Not Applicable")</f>
        <v>MAY, FY25</v>
      </c>
      <c r="N4460" s="8" t="str">
        <f>IFERROR(IF(I4460="Booked",VLOOKUP(K4460,'FIN CAL LOOKUP'!$A:$J,10,1),IF(I4460="Complete",VLOOKUP(J4460,'FIN CAL LOOKUP'!$A:$J,10,1),VLOOKUP(D4460,'FIN CAL LOOKUP'!$A:$J,10,1))),"Not Applicable")</f>
        <v>Q4, FY25</v>
      </c>
    </row>
    <row r="4461" spans="1:14" x14ac:dyDescent="0.25">
      <c r="A4461" t="s">
        <v>60</v>
      </c>
      <c r="B4461" t="s">
        <v>274</v>
      </c>
      <c r="C4461" t="s">
        <v>14</v>
      </c>
      <c r="D4461" s="3">
        <v>42552</v>
      </c>
      <c r="E4461" t="s">
        <v>904</v>
      </c>
      <c r="F4461" t="s">
        <v>1051</v>
      </c>
      <c r="G4461" t="s">
        <v>311</v>
      </c>
      <c r="H4461" t="s">
        <v>1368</v>
      </c>
      <c r="I4461" t="s">
        <v>17</v>
      </c>
      <c r="J4461" s="3">
        <v>45427</v>
      </c>
      <c r="K4461" s="3">
        <v>45351</v>
      </c>
      <c r="M4461" s="8" t="str">
        <f>IFERROR(IF(I4461="Booked",VLOOKUP(K4461,'FIN CAL LOOKUP'!$A:$J,7,1),IF(I4461="Complete",VLOOKUP(J4461,'FIN CAL LOOKUP'!$A:$J,7,1),VLOOKUP(D4461,'FIN CAL LOOKUP'!$A:$J,7,1))),"Not Applicable")</f>
        <v>MAY, FY24</v>
      </c>
      <c r="N4461" s="8" t="str">
        <f>IFERROR(IF(I4461="Booked",VLOOKUP(K4461,'FIN CAL LOOKUP'!$A:$J,10,1),IF(I4461="Complete",VLOOKUP(J4461,'FIN CAL LOOKUP'!$A:$J,10,1),VLOOKUP(D4461,'FIN CAL LOOKUP'!$A:$J,10,1))),"Not Applicable")</f>
        <v>Q4, FY24</v>
      </c>
    </row>
    <row r="4462" spans="1:14" x14ac:dyDescent="0.25">
      <c r="A4462" t="s">
        <v>60</v>
      </c>
      <c r="B4462" t="s">
        <v>274</v>
      </c>
      <c r="C4462" t="s">
        <v>14</v>
      </c>
      <c r="D4462" s="3">
        <v>42552</v>
      </c>
      <c r="E4462" t="s">
        <v>904</v>
      </c>
      <c r="F4462" t="s">
        <v>1051</v>
      </c>
      <c r="G4462" t="s">
        <v>311</v>
      </c>
      <c r="H4462" t="s">
        <v>1368</v>
      </c>
      <c r="I4462" t="s">
        <v>17</v>
      </c>
      <c r="J4462" s="3">
        <v>45805</v>
      </c>
      <c r="K4462" s="3">
        <v>45748</v>
      </c>
      <c r="M4462" s="8" t="str">
        <f>IFERROR(IF(I4462="Booked",VLOOKUP(K4462,'FIN CAL LOOKUP'!$A:$J,7,1),IF(I4462="Complete",VLOOKUP(J4462,'FIN CAL LOOKUP'!$A:$J,7,1),VLOOKUP(D4462,'FIN CAL LOOKUP'!$A:$J,7,1))),"Not Applicable")</f>
        <v>MAY, FY25</v>
      </c>
      <c r="N4462" s="8" t="str">
        <f>IFERROR(IF(I4462="Booked",VLOOKUP(K4462,'FIN CAL LOOKUP'!$A:$J,10,1),IF(I4462="Complete",VLOOKUP(J4462,'FIN CAL LOOKUP'!$A:$J,10,1),VLOOKUP(D4462,'FIN CAL LOOKUP'!$A:$J,10,1))),"Not Applicable")</f>
        <v>Q4, FY25</v>
      </c>
    </row>
    <row r="4463" spans="1:14" x14ac:dyDescent="0.25">
      <c r="A4463" t="s">
        <v>60</v>
      </c>
      <c r="B4463" t="s">
        <v>274</v>
      </c>
      <c r="C4463" t="s">
        <v>14</v>
      </c>
      <c r="D4463" s="3">
        <v>42552</v>
      </c>
      <c r="E4463" t="s">
        <v>904</v>
      </c>
      <c r="F4463" t="s">
        <v>1051</v>
      </c>
      <c r="G4463" t="s">
        <v>311</v>
      </c>
      <c r="H4463" t="s">
        <v>1369</v>
      </c>
      <c r="I4463" t="s">
        <v>17</v>
      </c>
      <c r="J4463" s="3">
        <v>45427</v>
      </c>
      <c r="K4463" s="3">
        <v>45351</v>
      </c>
      <c r="M4463" s="8" t="str">
        <f>IFERROR(IF(I4463="Booked",VLOOKUP(K4463,'FIN CAL LOOKUP'!$A:$J,7,1),IF(I4463="Complete",VLOOKUP(J4463,'FIN CAL LOOKUP'!$A:$J,7,1),VLOOKUP(D4463,'FIN CAL LOOKUP'!$A:$J,7,1))),"Not Applicable")</f>
        <v>MAY, FY24</v>
      </c>
      <c r="N4463" s="8" t="str">
        <f>IFERROR(IF(I4463="Booked",VLOOKUP(K4463,'FIN CAL LOOKUP'!$A:$J,10,1),IF(I4463="Complete",VLOOKUP(J4463,'FIN CAL LOOKUP'!$A:$J,10,1),VLOOKUP(D4463,'FIN CAL LOOKUP'!$A:$J,10,1))),"Not Applicable")</f>
        <v>Q4, FY24</v>
      </c>
    </row>
    <row r="4464" spans="1:14" x14ac:dyDescent="0.25">
      <c r="A4464" t="s">
        <v>60</v>
      </c>
      <c r="B4464" t="s">
        <v>274</v>
      </c>
      <c r="C4464" t="s">
        <v>14</v>
      </c>
      <c r="D4464" s="3">
        <v>42552</v>
      </c>
      <c r="E4464" t="s">
        <v>904</v>
      </c>
      <c r="F4464" t="s">
        <v>1051</v>
      </c>
      <c r="G4464" t="s">
        <v>311</v>
      </c>
      <c r="H4464" t="s">
        <v>1369</v>
      </c>
      <c r="I4464" t="s">
        <v>17</v>
      </c>
      <c r="J4464" s="3">
        <v>45806</v>
      </c>
      <c r="K4464" s="3">
        <v>45748</v>
      </c>
      <c r="M4464" s="8" t="str">
        <f>IFERROR(IF(I4464="Booked",VLOOKUP(K4464,'FIN CAL LOOKUP'!$A:$J,7,1),IF(I4464="Complete",VLOOKUP(J4464,'FIN CAL LOOKUP'!$A:$J,7,1),VLOOKUP(D4464,'FIN CAL LOOKUP'!$A:$J,7,1))),"Not Applicable")</f>
        <v>MAY, FY25</v>
      </c>
      <c r="N4464" s="8" t="str">
        <f>IFERROR(IF(I4464="Booked",VLOOKUP(K4464,'FIN CAL LOOKUP'!$A:$J,10,1),IF(I4464="Complete",VLOOKUP(J4464,'FIN CAL LOOKUP'!$A:$J,10,1),VLOOKUP(D4464,'FIN CAL LOOKUP'!$A:$J,10,1))),"Not Applicable")</f>
        <v>Q4, FY25</v>
      </c>
    </row>
    <row r="4465" spans="1:14" x14ac:dyDescent="0.25">
      <c r="A4465" t="s">
        <v>60</v>
      </c>
      <c r="B4465" t="s">
        <v>274</v>
      </c>
      <c r="C4465" t="s">
        <v>14</v>
      </c>
      <c r="D4465" s="3">
        <v>42552</v>
      </c>
      <c r="E4465" t="s">
        <v>904</v>
      </c>
      <c r="F4465" t="s">
        <v>1051</v>
      </c>
      <c r="G4465" t="s">
        <v>311</v>
      </c>
      <c r="H4465" t="s">
        <v>1370</v>
      </c>
      <c r="I4465" t="s">
        <v>17</v>
      </c>
      <c r="J4465" s="3">
        <v>45429</v>
      </c>
      <c r="K4465" s="3">
        <v>45351</v>
      </c>
      <c r="M4465" s="8" t="str">
        <f>IFERROR(IF(I4465="Booked",VLOOKUP(K4465,'FIN CAL LOOKUP'!$A:$J,7,1),IF(I4465="Complete",VLOOKUP(J4465,'FIN CAL LOOKUP'!$A:$J,7,1),VLOOKUP(D4465,'FIN CAL LOOKUP'!$A:$J,7,1))),"Not Applicable")</f>
        <v>MAY, FY24</v>
      </c>
      <c r="N4465" s="8" t="str">
        <f>IFERROR(IF(I4465="Booked",VLOOKUP(K4465,'FIN CAL LOOKUP'!$A:$J,10,1),IF(I4465="Complete",VLOOKUP(J4465,'FIN CAL LOOKUP'!$A:$J,10,1),VLOOKUP(D4465,'FIN CAL LOOKUP'!$A:$J,10,1))),"Not Applicable")</f>
        <v>Q4, FY24</v>
      </c>
    </row>
    <row r="4466" spans="1:14" x14ac:dyDescent="0.25">
      <c r="A4466" t="s">
        <v>60</v>
      </c>
      <c r="B4466" t="s">
        <v>274</v>
      </c>
      <c r="C4466" t="s">
        <v>14</v>
      </c>
      <c r="D4466" s="3">
        <v>42552</v>
      </c>
      <c r="E4466" t="s">
        <v>904</v>
      </c>
      <c r="F4466" t="s">
        <v>1051</v>
      </c>
      <c r="G4466" t="s">
        <v>311</v>
      </c>
      <c r="H4466" t="s">
        <v>1370</v>
      </c>
      <c r="I4466" t="s">
        <v>17</v>
      </c>
      <c r="J4466" s="3">
        <v>45793</v>
      </c>
      <c r="K4466" s="3">
        <v>45750</v>
      </c>
      <c r="M4466" s="8" t="str">
        <f>IFERROR(IF(I4466="Booked",VLOOKUP(K4466,'FIN CAL LOOKUP'!$A:$J,7,1),IF(I4466="Complete",VLOOKUP(J4466,'FIN CAL LOOKUP'!$A:$J,7,1),VLOOKUP(D4466,'FIN CAL LOOKUP'!$A:$J,7,1))),"Not Applicable")</f>
        <v>MAY, FY25</v>
      </c>
      <c r="N4466" s="8" t="str">
        <f>IFERROR(IF(I4466="Booked",VLOOKUP(K4466,'FIN CAL LOOKUP'!$A:$J,10,1),IF(I4466="Complete",VLOOKUP(J4466,'FIN CAL LOOKUP'!$A:$J,10,1),VLOOKUP(D4466,'FIN CAL LOOKUP'!$A:$J,10,1))),"Not Applicable")</f>
        <v>Q4, FY25</v>
      </c>
    </row>
    <row r="4467" spans="1:14" x14ac:dyDescent="0.25">
      <c r="A4467" t="s">
        <v>60</v>
      </c>
      <c r="B4467" t="s">
        <v>274</v>
      </c>
      <c r="C4467" t="s">
        <v>14</v>
      </c>
      <c r="D4467" s="3">
        <v>42552</v>
      </c>
      <c r="E4467" t="s">
        <v>904</v>
      </c>
      <c r="F4467" t="s">
        <v>1051</v>
      </c>
      <c r="G4467" t="s">
        <v>311</v>
      </c>
      <c r="H4467" t="s">
        <v>8</v>
      </c>
      <c r="I4467" t="s">
        <v>17</v>
      </c>
      <c r="J4467" s="3">
        <v>44645</v>
      </c>
      <c r="K4467" s="3">
        <v>44635</v>
      </c>
      <c r="M4467" s="8" t="str">
        <f>IFERROR(IF(I4467="Booked",VLOOKUP(K4467,'FIN CAL LOOKUP'!$A:$J,7,1),IF(I4467="Complete",VLOOKUP(J4467,'FIN CAL LOOKUP'!$A:$J,7,1),VLOOKUP(D4467,'FIN CAL LOOKUP'!$A:$J,7,1))),"Not Applicable")</f>
        <v>MAR, FY22</v>
      </c>
      <c r="N4467" s="8" t="str">
        <f>IFERROR(IF(I4467="Booked",VLOOKUP(K4467,'FIN CAL LOOKUP'!$A:$J,10,1),IF(I4467="Complete",VLOOKUP(J4467,'FIN CAL LOOKUP'!$A:$J,10,1),VLOOKUP(D4467,'FIN CAL LOOKUP'!$A:$J,10,1))),"Not Applicable")</f>
        <v>Q3, FY22</v>
      </c>
    </row>
    <row r="4468" spans="1:14" x14ac:dyDescent="0.25">
      <c r="A4468" t="s">
        <v>60</v>
      </c>
      <c r="B4468" t="s">
        <v>274</v>
      </c>
      <c r="C4468" t="s">
        <v>14</v>
      </c>
      <c r="D4468" s="3">
        <v>42552</v>
      </c>
      <c r="E4468" t="s">
        <v>904</v>
      </c>
      <c r="F4468" t="s">
        <v>1051</v>
      </c>
      <c r="G4468" t="s">
        <v>311</v>
      </c>
      <c r="H4468" t="s">
        <v>9</v>
      </c>
      <c r="I4468" t="s">
        <v>17</v>
      </c>
      <c r="J4468" s="3">
        <v>44939</v>
      </c>
      <c r="K4468" s="3">
        <v>44735</v>
      </c>
      <c r="M4468" s="8" t="str">
        <f>IFERROR(IF(I4468="Booked",VLOOKUP(K4468,'FIN CAL LOOKUP'!$A:$J,7,1),IF(I4468="Complete",VLOOKUP(J4468,'FIN CAL LOOKUP'!$A:$J,7,1),VLOOKUP(D4468,'FIN CAL LOOKUP'!$A:$J,7,1))),"Not Applicable")</f>
        <v>JAN, FY23</v>
      </c>
      <c r="N4468" s="8" t="str">
        <f>IFERROR(IF(I4468="Booked",VLOOKUP(K4468,'FIN CAL LOOKUP'!$A:$J,10,1),IF(I4468="Complete",VLOOKUP(J4468,'FIN CAL LOOKUP'!$A:$J,10,1),VLOOKUP(D4468,'FIN CAL LOOKUP'!$A:$J,10,1))),"Not Applicable")</f>
        <v>Q3, FY23</v>
      </c>
    </row>
    <row r="4469" spans="1:14" x14ac:dyDescent="0.25">
      <c r="A4469" t="s">
        <v>60</v>
      </c>
      <c r="B4469" t="s">
        <v>274</v>
      </c>
      <c r="C4469" t="s">
        <v>14</v>
      </c>
      <c r="D4469" s="3">
        <v>42552</v>
      </c>
      <c r="E4469" t="s">
        <v>904</v>
      </c>
      <c r="F4469" t="s">
        <v>1051</v>
      </c>
      <c r="G4469" t="s">
        <v>311</v>
      </c>
      <c r="H4469" t="s">
        <v>10</v>
      </c>
      <c r="I4469" t="s">
        <v>17</v>
      </c>
      <c r="J4469" s="3">
        <v>44440</v>
      </c>
      <c r="K4469" s="3">
        <v>44417</v>
      </c>
      <c r="M4469" s="8" t="str">
        <f>IFERROR(IF(I4469="Booked",VLOOKUP(K4469,'FIN CAL LOOKUP'!$A:$J,7,1),IF(I4469="Complete",VLOOKUP(J4469,'FIN CAL LOOKUP'!$A:$J,7,1),VLOOKUP(D4469,'FIN CAL LOOKUP'!$A:$J,7,1))),"Not Applicable")</f>
        <v>SEP, FY22</v>
      </c>
      <c r="N4469" s="8" t="str">
        <f>IFERROR(IF(I4469="Booked",VLOOKUP(K4469,'FIN CAL LOOKUP'!$A:$J,10,1),IF(I4469="Complete",VLOOKUP(J4469,'FIN CAL LOOKUP'!$A:$J,10,1),VLOOKUP(D4469,'FIN CAL LOOKUP'!$A:$J,10,1))),"Not Applicable")</f>
        <v>Q1, FY22</v>
      </c>
    </row>
    <row r="4470" spans="1:14" x14ac:dyDescent="0.25">
      <c r="A4470" t="s">
        <v>60</v>
      </c>
      <c r="B4470" t="s">
        <v>274</v>
      </c>
      <c r="C4470" t="s">
        <v>14</v>
      </c>
      <c r="D4470" s="3">
        <v>42552</v>
      </c>
      <c r="E4470" t="s">
        <v>904</v>
      </c>
      <c r="F4470" t="s">
        <v>1051</v>
      </c>
      <c r="G4470" t="s">
        <v>311</v>
      </c>
      <c r="H4470" t="s">
        <v>10</v>
      </c>
      <c r="I4470" t="s">
        <v>17</v>
      </c>
      <c r="J4470" s="3">
        <v>44837</v>
      </c>
      <c r="K4470" s="3">
        <v>44819</v>
      </c>
      <c r="M4470" s="8" t="str">
        <f>IFERROR(IF(I4470="Booked",VLOOKUP(K4470,'FIN CAL LOOKUP'!$A:$J,7,1),IF(I4470="Complete",VLOOKUP(J4470,'FIN CAL LOOKUP'!$A:$J,7,1),VLOOKUP(D4470,'FIN CAL LOOKUP'!$A:$J,7,1))),"Not Applicable")</f>
        <v>OCT, FY23</v>
      </c>
      <c r="N4470" s="8" t="str">
        <f>IFERROR(IF(I4470="Booked",VLOOKUP(K4470,'FIN CAL LOOKUP'!$A:$J,10,1),IF(I4470="Complete",VLOOKUP(J4470,'FIN CAL LOOKUP'!$A:$J,10,1),VLOOKUP(D4470,'FIN CAL LOOKUP'!$A:$J,10,1))),"Not Applicable")</f>
        <v>Q2, FY23</v>
      </c>
    </row>
    <row r="4471" spans="1:14" x14ac:dyDescent="0.25">
      <c r="A4471" t="s">
        <v>60</v>
      </c>
      <c r="B4471" t="s">
        <v>274</v>
      </c>
      <c r="C4471" t="s">
        <v>14</v>
      </c>
      <c r="D4471" s="3">
        <v>42552</v>
      </c>
      <c r="E4471" t="s">
        <v>904</v>
      </c>
      <c r="F4471" t="s">
        <v>1051</v>
      </c>
      <c r="G4471" t="s">
        <v>311</v>
      </c>
      <c r="H4471" t="s">
        <v>11</v>
      </c>
      <c r="I4471" t="s">
        <v>17</v>
      </c>
      <c r="J4471" s="3">
        <v>42786</v>
      </c>
      <c r="K4471" s="3">
        <v>43616</v>
      </c>
      <c r="L4471" t="s">
        <v>982</v>
      </c>
      <c r="M4471" s="8" t="str">
        <f>IFERROR(IF(I4471="Booked",VLOOKUP(K4471,'FIN CAL LOOKUP'!$A:$J,7,1),IF(I4471="Complete",VLOOKUP(J4471,'FIN CAL LOOKUP'!$A:$J,7,1),VLOOKUP(D4471,'FIN CAL LOOKUP'!$A:$J,7,1))),"Not Applicable")</f>
        <v>Not Applicable</v>
      </c>
      <c r="N4471" s="8" t="str">
        <f>IFERROR(IF(I4471="Booked",VLOOKUP(K4471,'FIN CAL LOOKUP'!$A:$J,10,1),IF(I4471="Complete",VLOOKUP(J4471,'FIN CAL LOOKUP'!$A:$J,10,1),VLOOKUP(D4471,'FIN CAL LOOKUP'!$A:$J,10,1))),"Not Applicable")</f>
        <v>Not Applicable</v>
      </c>
    </row>
    <row r="4472" spans="1:14" x14ac:dyDescent="0.25">
      <c r="A4472" t="s">
        <v>41</v>
      </c>
      <c r="B4472" t="s">
        <v>485</v>
      </c>
      <c r="C4472" t="s">
        <v>475</v>
      </c>
      <c r="D4472" s="3">
        <v>42387</v>
      </c>
      <c r="E4472" t="s">
        <v>631</v>
      </c>
      <c r="F4472" t="s">
        <v>1052</v>
      </c>
      <c r="G4472" t="s">
        <v>1053</v>
      </c>
      <c r="H4472" t="s">
        <v>4</v>
      </c>
      <c r="I4472" t="s">
        <v>17</v>
      </c>
      <c r="J4472" s="3">
        <v>45090</v>
      </c>
      <c r="K4472" s="3">
        <v>44840</v>
      </c>
      <c r="M4472" s="8" t="str">
        <f>IFERROR(IF(I4472="Booked",VLOOKUP(K4472,'FIN CAL LOOKUP'!$A:$J,7,1),IF(I4472="Complete",VLOOKUP(J4472,'FIN CAL LOOKUP'!$A:$J,7,1),VLOOKUP(D4472,'FIN CAL LOOKUP'!$A:$J,7,1))),"Not Applicable")</f>
        <v>JUN, FY23</v>
      </c>
      <c r="N4472" s="8" t="str">
        <f>IFERROR(IF(I4472="Booked",VLOOKUP(K4472,'FIN CAL LOOKUP'!$A:$J,10,1),IF(I4472="Complete",VLOOKUP(J4472,'FIN CAL LOOKUP'!$A:$J,10,1),VLOOKUP(D4472,'FIN CAL LOOKUP'!$A:$J,10,1))),"Not Applicable")</f>
        <v>Q4, FY23</v>
      </c>
    </row>
    <row r="4473" spans="1:14" x14ac:dyDescent="0.25">
      <c r="A4473" t="s">
        <v>41</v>
      </c>
      <c r="B4473" t="s">
        <v>485</v>
      </c>
      <c r="C4473" t="s">
        <v>475</v>
      </c>
      <c r="D4473" s="3">
        <v>42387</v>
      </c>
      <c r="E4473" t="s">
        <v>631</v>
      </c>
      <c r="F4473" t="s">
        <v>1052</v>
      </c>
      <c r="G4473" t="s">
        <v>1053</v>
      </c>
      <c r="H4473" t="s">
        <v>7</v>
      </c>
      <c r="I4473" t="s">
        <v>17</v>
      </c>
      <c r="J4473" s="3">
        <v>45090</v>
      </c>
      <c r="K4473" s="3">
        <v>44840</v>
      </c>
      <c r="M4473" s="8" t="str">
        <f>IFERROR(IF(I4473="Booked",VLOOKUP(K4473,'FIN CAL LOOKUP'!$A:$J,7,1),IF(I4473="Complete",VLOOKUP(J4473,'FIN CAL LOOKUP'!$A:$J,7,1),VLOOKUP(D4473,'FIN CAL LOOKUP'!$A:$J,7,1))),"Not Applicable")</f>
        <v>JUN, FY23</v>
      </c>
      <c r="N4473" s="8" t="str">
        <f>IFERROR(IF(I4473="Booked",VLOOKUP(K4473,'FIN CAL LOOKUP'!$A:$J,10,1),IF(I4473="Complete",VLOOKUP(J4473,'FIN CAL LOOKUP'!$A:$J,10,1),VLOOKUP(D4473,'FIN CAL LOOKUP'!$A:$J,10,1))),"Not Applicable")</f>
        <v>Q4, FY23</v>
      </c>
    </row>
    <row r="4474" spans="1:14" x14ac:dyDescent="0.25">
      <c r="A4474" t="s">
        <v>41</v>
      </c>
      <c r="B4474" t="s">
        <v>485</v>
      </c>
      <c r="C4474" t="s">
        <v>475</v>
      </c>
      <c r="D4474" s="3">
        <v>42387</v>
      </c>
      <c r="E4474" t="s">
        <v>631</v>
      </c>
      <c r="F4474" t="s">
        <v>1052</v>
      </c>
      <c r="G4474" t="s">
        <v>1053</v>
      </c>
      <c r="H4474" t="s">
        <v>1366</v>
      </c>
      <c r="I4474" t="s">
        <v>17</v>
      </c>
      <c r="J4474" s="3">
        <v>45413</v>
      </c>
      <c r="K4474" s="3">
        <v>45373</v>
      </c>
      <c r="M4474" s="8" t="str">
        <f>IFERROR(IF(I4474="Booked",VLOOKUP(K4474,'FIN CAL LOOKUP'!$A:$J,7,1),IF(I4474="Complete",VLOOKUP(J4474,'FIN CAL LOOKUP'!$A:$J,7,1),VLOOKUP(D4474,'FIN CAL LOOKUP'!$A:$J,7,1))),"Not Applicable")</f>
        <v>MAY, FY24</v>
      </c>
      <c r="N4474" s="8" t="str">
        <f>IFERROR(IF(I4474="Booked",VLOOKUP(K4474,'FIN CAL LOOKUP'!$A:$J,10,1),IF(I4474="Complete",VLOOKUP(J4474,'FIN CAL LOOKUP'!$A:$J,10,1),VLOOKUP(D4474,'FIN CAL LOOKUP'!$A:$J,10,1))),"Not Applicable")</f>
        <v>Q4, FY24</v>
      </c>
    </row>
    <row r="4475" spans="1:14" x14ac:dyDescent="0.25">
      <c r="A4475" t="s">
        <v>41</v>
      </c>
      <c r="B4475" t="s">
        <v>485</v>
      </c>
      <c r="C4475" t="s">
        <v>475</v>
      </c>
      <c r="D4475" s="3">
        <v>42387</v>
      </c>
      <c r="E4475" t="s">
        <v>631</v>
      </c>
      <c r="F4475" t="s">
        <v>1052</v>
      </c>
      <c r="G4475" t="s">
        <v>1053</v>
      </c>
      <c r="H4475" t="s">
        <v>1366</v>
      </c>
      <c r="I4475" t="s">
        <v>17</v>
      </c>
      <c r="J4475" s="3">
        <v>45747</v>
      </c>
      <c r="K4475" s="3">
        <v>45734</v>
      </c>
      <c r="M4475" s="8" t="str">
        <f>IFERROR(IF(I4475="Booked",VLOOKUP(K4475,'FIN CAL LOOKUP'!$A:$J,7,1),IF(I4475="Complete",VLOOKUP(J4475,'FIN CAL LOOKUP'!$A:$J,7,1),VLOOKUP(D4475,'FIN CAL LOOKUP'!$A:$J,7,1))),"Not Applicable")</f>
        <v>APR, FY25</v>
      </c>
      <c r="N4475" s="8" t="str">
        <f>IFERROR(IF(I4475="Booked",VLOOKUP(K4475,'FIN CAL LOOKUP'!$A:$J,10,1),IF(I4475="Complete",VLOOKUP(J4475,'FIN CAL LOOKUP'!$A:$J,10,1),VLOOKUP(D4475,'FIN CAL LOOKUP'!$A:$J,10,1))),"Not Applicable")</f>
        <v>Q4, FY25</v>
      </c>
    </row>
    <row r="4476" spans="1:14" x14ac:dyDescent="0.25">
      <c r="A4476" t="s">
        <v>41</v>
      </c>
      <c r="B4476" t="s">
        <v>485</v>
      </c>
      <c r="C4476" t="s">
        <v>475</v>
      </c>
      <c r="D4476" s="3">
        <v>42387</v>
      </c>
      <c r="E4476" t="s">
        <v>631</v>
      </c>
      <c r="F4476" t="s">
        <v>1052</v>
      </c>
      <c r="G4476" t="s">
        <v>1053</v>
      </c>
      <c r="H4476" t="s">
        <v>1367</v>
      </c>
      <c r="I4476" t="s">
        <v>17</v>
      </c>
      <c r="J4476" s="3">
        <v>45413</v>
      </c>
      <c r="K4476" s="3">
        <v>45373</v>
      </c>
      <c r="M4476" s="8" t="str">
        <f>IFERROR(IF(I4476="Booked",VLOOKUP(K4476,'FIN CAL LOOKUP'!$A:$J,7,1),IF(I4476="Complete",VLOOKUP(J4476,'FIN CAL LOOKUP'!$A:$J,7,1),VLOOKUP(D4476,'FIN CAL LOOKUP'!$A:$J,7,1))),"Not Applicable")</f>
        <v>MAY, FY24</v>
      </c>
      <c r="N4476" s="8" t="str">
        <f>IFERROR(IF(I4476="Booked",VLOOKUP(K4476,'FIN CAL LOOKUP'!$A:$J,10,1),IF(I4476="Complete",VLOOKUP(J4476,'FIN CAL LOOKUP'!$A:$J,10,1),VLOOKUP(D4476,'FIN CAL LOOKUP'!$A:$J,10,1))),"Not Applicable")</f>
        <v>Q4, FY24</v>
      </c>
    </row>
    <row r="4477" spans="1:14" x14ac:dyDescent="0.25">
      <c r="A4477" t="s">
        <v>41</v>
      </c>
      <c r="B4477" t="s">
        <v>485</v>
      </c>
      <c r="C4477" t="s">
        <v>475</v>
      </c>
      <c r="D4477" s="3">
        <v>42387</v>
      </c>
      <c r="E4477" t="s">
        <v>631</v>
      </c>
      <c r="F4477" t="s">
        <v>1052</v>
      </c>
      <c r="G4477" t="s">
        <v>1053</v>
      </c>
      <c r="H4477" t="s">
        <v>1367</v>
      </c>
      <c r="I4477" t="s">
        <v>17</v>
      </c>
      <c r="J4477" s="3">
        <v>45747</v>
      </c>
      <c r="K4477" s="3">
        <v>45734</v>
      </c>
      <c r="M4477" s="8" t="str">
        <f>IFERROR(IF(I4477="Booked",VLOOKUP(K4477,'FIN CAL LOOKUP'!$A:$J,7,1),IF(I4477="Complete",VLOOKUP(J4477,'FIN CAL LOOKUP'!$A:$J,7,1),VLOOKUP(D4477,'FIN CAL LOOKUP'!$A:$J,7,1))),"Not Applicable")</f>
        <v>APR, FY25</v>
      </c>
      <c r="N4477" s="8" t="str">
        <f>IFERROR(IF(I4477="Booked",VLOOKUP(K4477,'FIN CAL LOOKUP'!$A:$J,10,1),IF(I4477="Complete",VLOOKUP(J4477,'FIN CAL LOOKUP'!$A:$J,10,1),VLOOKUP(D4477,'FIN CAL LOOKUP'!$A:$J,10,1))),"Not Applicable")</f>
        <v>Q4, FY25</v>
      </c>
    </row>
    <row r="4478" spans="1:14" x14ac:dyDescent="0.25">
      <c r="A4478" t="s">
        <v>41</v>
      </c>
      <c r="B4478" t="s">
        <v>485</v>
      </c>
      <c r="C4478" t="s">
        <v>475</v>
      </c>
      <c r="D4478" s="3">
        <v>42387</v>
      </c>
      <c r="E4478" t="s">
        <v>631</v>
      </c>
      <c r="F4478" t="s">
        <v>1052</v>
      </c>
      <c r="G4478" t="s">
        <v>1053</v>
      </c>
      <c r="H4478" t="s">
        <v>1368</v>
      </c>
      <c r="I4478" t="s">
        <v>17</v>
      </c>
      <c r="J4478" s="3">
        <v>45413</v>
      </c>
      <c r="K4478" s="3">
        <v>45373</v>
      </c>
      <c r="M4478" s="8" t="str">
        <f>IFERROR(IF(I4478="Booked",VLOOKUP(K4478,'FIN CAL LOOKUP'!$A:$J,7,1),IF(I4478="Complete",VLOOKUP(J4478,'FIN CAL LOOKUP'!$A:$J,7,1),VLOOKUP(D4478,'FIN CAL LOOKUP'!$A:$J,7,1))),"Not Applicable")</f>
        <v>MAY, FY24</v>
      </c>
      <c r="N4478" s="8" t="str">
        <f>IFERROR(IF(I4478="Booked",VLOOKUP(K4478,'FIN CAL LOOKUP'!$A:$J,10,1),IF(I4478="Complete",VLOOKUP(J4478,'FIN CAL LOOKUP'!$A:$J,10,1),VLOOKUP(D4478,'FIN CAL LOOKUP'!$A:$J,10,1))),"Not Applicable")</f>
        <v>Q4, FY24</v>
      </c>
    </row>
    <row r="4479" spans="1:14" x14ac:dyDescent="0.25">
      <c r="A4479" t="s">
        <v>41</v>
      </c>
      <c r="B4479" t="s">
        <v>485</v>
      </c>
      <c r="C4479" t="s">
        <v>475</v>
      </c>
      <c r="D4479" s="3">
        <v>42387</v>
      </c>
      <c r="E4479" t="s">
        <v>631</v>
      </c>
      <c r="F4479" t="s">
        <v>1052</v>
      </c>
      <c r="G4479" t="s">
        <v>1053</v>
      </c>
      <c r="H4479" t="s">
        <v>1368</v>
      </c>
      <c r="I4479" t="s">
        <v>17</v>
      </c>
      <c r="J4479" s="3">
        <v>45747</v>
      </c>
      <c r="K4479" s="3">
        <v>45734</v>
      </c>
      <c r="M4479" s="8" t="str">
        <f>IFERROR(IF(I4479="Booked",VLOOKUP(K4479,'FIN CAL LOOKUP'!$A:$J,7,1),IF(I4479="Complete",VLOOKUP(J4479,'FIN CAL LOOKUP'!$A:$J,7,1),VLOOKUP(D4479,'FIN CAL LOOKUP'!$A:$J,7,1))),"Not Applicable")</f>
        <v>APR, FY25</v>
      </c>
      <c r="N4479" s="8" t="str">
        <f>IFERROR(IF(I4479="Booked",VLOOKUP(K4479,'FIN CAL LOOKUP'!$A:$J,10,1),IF(I4479="Complete",VLOOKUP(J4479,'FIN CAL LOOKUP'!$A:$J,10,1),VLOOKUP(D4479,'FIN CAL LOOKUP'!$A:$J,10,1))),"Not Applicable")</f>
        <v>Q4, FY25</v>
      </c>
    </row>
    <row r="4480" spans="1:14" x14ac:dyDescent="0.25">
      <c r="A4480" t="s">
        <v>41</v>
      </c>
      <c r="B4480" t="s">
        <v>485</v>
      </c>
      <c r="C4480" t="s">
        <v>475</v>
      </c>
      <c r="D4480" s="3">
        <v>42387</v>
      </c>
      <c r="E4480" t="s">
        <v>631</v>
      </c>
      <c r="F4480" t="s">
        <v>1052</v>
      </c>
      <c r="G4480" t="s">
        <v>1053</v>
      </c>
      <c r="H4480" t="s">
        <v>1369</v>
      </c>
      <c r="I4480" t="s">
        <v>17</v>
      </c>
      <c r="J4480" s="3">
        <v>45413</v>
      </c>
      <c r="K4480" s="3">
        <v>45373</v>
      </c>
      <c r="M4480" s="8" t="str">
        <f>IFERROR(IF(I4480="Booked",VLOOKUP(K4480,'FIN CAL LOOKUP'!$A:$J,7,1),IF(I4480="Complete",VLOOKUP(J4480,'FIN CAL LOOKUP'!$A:$J,7,1),VLOOKUP(D4480,'FIN CAL LOOKUP'!$A:$J,7,1))),"Not Applicable")</f>
        <v>MAY, FY24</v>
      </c>
      <c r="N4480" s="8" t="str">
        <f>IFERROR(IF(I4480="Booked",VLOOKUP(K4480,'FIN CAL LOOKUP'!$A:$J,10,1),IF(I4480="Complete",VLOOKUP(J4480,'FIN CAL LOOKUP'!$A:$J,10,1),VLOOKUP(D4480,'FIN CAL LOOKUP'!$A:$J,10,1))),"Not Applicable")</f>
        <v>Q4, FY24</v>
      </c>
    </row>
    <row r="4481" spans="1:14" x14ac:dyDescent="0.25">
      <c r="A4481" t="s">
        <v>41</v>
      </c>
      <c r="B4481" t="s">
        <v>485</v>
      </c>
      <c r="C4481" t="s">
        <v>475</v>
      </c>
      <c r="D4481" s="3">
        <v>42387</v>
      </c>
      <c r="E4481" t="s">
        <v>631</v>
      </c>
      <c r="F4481" t="s">
        <v>1052</v>
      </c>
      <c r="G4481" t="s">
        <v>1053</v>
      </c>
      <c r="H4481" t="s">
        <v>1369</v>
      </c>
      <c r="I4481" t="s">
        <v>17</v>
      </c>
      <c r="J4481" s="3">
        <v>45747</v>
      </c>
      <c r="K4481" s="3">
        <v>45734</v>
      </c>
      <c r="M4481" s="8" t="str">
        <f>IFERROR(IF(I4481="Booked",VLOOKUP(K4481,'FIN CAL LOOKUP'!$A:$J,7,1),IF(I4481="Complete",VLOOKUP(J4481,'FIN CAL LOOKUP'!$A:$J,7,1),VLOOKUP(D4481,'FIN CAL LOOKUP'!$A:$J,7,1))),"Not Applicable")</f>
        <v>APR, FY25</v>
      </c>
      <c r="N4481" s="8" t="str">
        <f>IFERROR(IF(I4481="Booked",VLOOKUP(K4481,'FIN CAL LOOKUP'!$A:$J,10,1),IF(I4481="Complete",VLOOKUP(J4481,'FIN CAL LOOKUP'!$A:$J,10,1),VLOOKUP(D4481,'FIN CAL LOOKUP'!$A:$J,10,1))),"Not Applicable")</f>
        <v>Q4, FY25</v>
      </c>
    </row>
    <row r="4482" spans="1:14" x14ac:dyDescent="0.25">
      <c r="A4482" t="s">
        <v>41</v>
      </c>
      <c r="B4482" t="s">
        <v>485</v>
      </c>
      <c r="C4482" t="s">
        <v>475</v>
      </c>
      <c r="D4482" s="3">
        <v>42387</v>
      </c>
      <c r="E4482" t="s">
        <v>631</v>
      </c>
      <c r="F4482" t="s">
        <v>1052</v>
      </c>
      <c r="G4482" t="s">
        <v>1053</v>
      </c>
      <c r="H4482" t="s">
        <v>1370</v>
      </c>
      <c r="I4482" t="s">
        <v>17</v>
      </c>
      <c r="J4482" s="3">
        <v>45471</v>
      </c>
      <c r="K4482" s="3">
        <v>45373</v>
      </c>
      <c r="M4482" s="8" t="str">
        <f>IFERROR(IF(I4482="Booked",VLOOKUP(K4482,'FIN CAL LOOKUP'!$A:$J,7,1),IF(I4482="Complete",VLOOKUP(J4482,'FIN CAL LOOKUP'!$A:$J,7,1),VLOOKUP(D4482,'FIN CAL LOOKUP'!$A:$J,7,1))),"Not Applicable")</f>
        <v>JUN, FY24</v>
      </c>
      <c r="N4482" s="8" t="str">
        <f>IFERROR(IF(I4482="Booked",VLOOKUP(K4482,'FIN CAL LOOKUP'!$A:$J,10,1),IF(I4482="Complete",VLOOKUP(J4482,'FIN CAL LOOKUP'!$A:$J,10,1),VLOOKUP(D4482,'FIN CAL LOOKUP'!$A:$J,10,1))),"Not Applicable")</f>
        <v>Q4, FY24</v>
      </c>
    </row>
    <row r="4483" spans="1:14" x14ac:dyDescent="0.25">
      <c r="A4483" t="s">
        <v>41</v>
      </c>
      <c r="B4483" t="s">
        <v>485</v>
      </c>
      <c r="C4483" t="s">
        <v>475</v>
      </c>
      <c r="D4483" s="3">
        <v>42387</v>
      </c>
      <c r="E4483" t="s">
        <v>631</v>
      </c>
      <c r="F4483" t="s">
        <v>1052</v>
      </c>
      <c r="G4483" t="s">
        <v>1053</v>
      </c>
      <c r="H4483" t="s">
        <v>1370</v>
      </c>
      <c r="I4483" t="s">
        <v>17</v>
      </c>
      <c r="J4483" s="3">
        <v>45797</v>
      </c>
      <c r="K4483" s="3">
        <v>45792</v>
      </c>
      <c r="M4483" s="8" t="str">
        <f>IFERROR(IF(I4483="Booked",VLOOKUP(K4483,'FIN CAL LOOKUP'!$A:$J,7,1),IF(I4483="Complete",VLOOKUP(J4483,'FIN CAL LOOKUP'!$A:$J,7,1),VLOOKUP(D4483,'FIN CAL LOOKUP'!$A:$J,7,1))),"Not Applicable")</f>
        <v>MAY, FY25</v>
      </c>
      <c r="N4483" s="8" t="str">
        <f>IFERROR(IF(I4483="Booked",VLOOKUP(K4483,'FIN CAL LOOKUP'!$A:$J,10,1),IF(I4483="Complete",VLOOKUP(J4483,'FIN CAL LOOKUP'!$A:$J,10,1),VLOOKUP(D4483,'FIN CAL LOOKUP'!$A:$J,10,1))),"Not Applicable")</f>
        <v>Q4, FY25</v>
      </c>
    </row>
    <row r="4484" spans="1:14" x14ac:dyDescent="0.25">
      <c r="A4484" t="s">
        <v>41</v>
      </c>
      <c r="B4484" t="s">
        <v>485</v>
      </c>
      <c r="C4484" t="s">
        <v>475</v>
      </c>
      <c r="D4484" s="3">
        <v>42387</v>
      </c>
      <c r="E4484" t="s">
        <v>631</v>
      </c>
      <c r="F4484" t="s">
        <v>1052</v>
      </c>
      <c r="G4484" t="s">
        <v>1053</v>
      </c>
      <c r="H4484" t="s">
        <v>8</v>
      </c>
      <c r="I4484" t="s">
        <v>17</v>
      </c>
      <c r="J4484" s="3">
        <v>45411</v>
      </c>
      <c r="K4484" s="3">
        <v>45373</v>
      </c>
      <c r="M4484" s="8" t="str">
        <f>IFERROR(IF(I4484="Booked",VLOOKUP(K4484,'FIN CAL LOOKUP'!$A:$J,7,1),IF(I4484="Complete",VLOOKUP(J4484,'FIN CAL LOOKUP'!$A:$J,7,1),VLOOKUP(D4484,'FIN CAL LOOKUP'!$A:$J,7,1))),"Not Applicable")</f>
        <v>MAY, FY24</v>
      </c>
      <c r="N4484" s="8" t="str">
        <f>IFERROR(IF(I4484="Booked",VLOOKUP(K4484,'FIN CAL LOOKUP'!$A:$J,10,1),IF(I4484="Complete",VLOOKUP(J4484,'FIN CAL LOOKUP'!$A:$J,10,1),VLOOKUP(D4484,'FIN CAL LOOKUP'!$A:$J,10,1))),"Not Applicable")</f>
        <v>Q4, FY24</v>
      </c>
    </row>
    <row r="4485" spans="1:14" x14ac:dyDescent="0.25">
      <c r="A4485" t="s">
        <v>41</v>
      </c>
      <c r="B4485" t="s">
        <v>485</v>
      </c>
      <c r="C4485" t="s">
        <v>475</v>
      </c>
      <c r="D4485" s="3">
        <v>42387</v>
      </c>
      <c r="E4485" t="s">
        <v>631</v>
      </c>
      <c r="F4485" t="s">
        <v>1052</v>
      </c>
      <c r="G4485" t="s">
        <v>1053</v>
      </c>
      <c r="H4485" t="s">
        <v>9</v>
      </c>
      <c r="I4485" t="s">
        <v>17</v>
      </c>
      <c r="J4485" s="3">
        <v>45412</v>
      </c>
      <c r="K4485" s="3">
        <v>45373</v>
      </c>
      <c r="M4485" s="8" t="str">
        <f>IFERROR(IF(I4485="Booked",VLOOKUP(K4485,'FIN CAL LOOKUP'!$A:$J,7,1),IF(I4485="Complete",VLOOKUP(J4485,'FIN CAL LOOKUP'!$A:$J,7,1),VLOOKUP(D4485,'FIN CAL LOOKUP'!$A:$J,7,1))),"Not Applicable")</f>
        <v>MAY, FY24</v>
      </c>
      <c r="N4485" s="8" t="str">
        <f>IFERROR(IF(I4485="Booked",VLOOKUP(K4485,'FIN CAL LOOKUP'!$A:$J,10,1),IF(I4485="Complete",VLOOKUP(J4485,'FIN CAL LOOKUP'!$A:$J,10,1),VLOOKUP(D4485,'FIN CAL LOOKUP'!$A:$J,10,1))),"Not Applicable")</f>
        <v>Q4, FY24</v>
      </c>
    </row>
    <row r="4486" spans="1:14" x14ac:dyDescent="0.25">
      <c r="A4486" t="s">
        <v>41</v>
      </c>
      <c r="B4486" t="s">
        <v>485</v>
      </c>
      <c r="C4486" t="s">
        <v>475</v>
      </c>
      <c r="D4486" s="3">
        <v>42387</v>
      </c>
      <c r="E4486" t="s">
        <v>631</v>
      </c>
      <c r="F4486" t="s">
        <v>1052</v>
      </c>
      <c r="G4486" t="s">
        <v>1053</v>
      </c>
      <c r="H4486" t="s">
        <v>10</v>
      </c>
      <c r="I4486" t="s">
        <v>17</v>
      </c>
      <c r="J4486" s="3">
        <v>45406</v>
      </c>
      <c r="K4486" s="3">
        <v>45373</v>
      </c>
      <c r="M4486" s="8" t="str">
        <f>IFERROR(IF(I4486="Booked",VLOOKUP(K4486,'FIN CAL LOOKUP'!$A:$J,7,1),IF(I4486="Complete",VLOOKUP(J4486,'FIN CAL LOOKUP'!$A:$J,7,1),VLOOKUP(D4486,'FIN CAL LOOKUP'!$A:$J,7,1))),"Not Applicable")</f>
        <v>MAY, FY24</v>
      </c>
      <c r="N4486" s="8" t="str">
        <f>IFERROR(IF(I4486="Booked",VLOOKUP(K4486,'FIN CAL LOOKUP'!$A:$J,10,1),IF(I4486="Complete",VLOOKUP(J4486,'FIN CAL LOOKUP'!$A:$J,10,1),VLOOKUP(D4486,'FIN CAL LOOKUP'!$A:$J,10,1))),"Not Applicable")</f>
        <v>Q4, FY24</v>
      </c>
    </row>
    <row r="4487" spans="1:14" x14ac:dyDescent="0.25">
      <c r="A4487" t="s">
        <v>41</v>
      </c>
      <c r="B4487" t="s">
        <v>485</v>
      </c>
      <c r="C4487" t="s">
        <v>475</v>
      </c>
      <c r="D4487" s="3">
        <v>42387</v>
      </c>
      <c r="E4487" t="s">
        <v>631</v>
      </c>
      <c r="F4487" t="s">
        <v>1052</v>
      </c>
      <c r="G4487" t="s">
        <v>1053</v>
      </c>
      <c r="H4487" t="s">
        <v>11</v>
      </c>
      <c r="I4487" t="s">
        <v>17</v>
      </c>
      <c r="J4487" s="3">
        <v>45406</v>
      </c>
      <c r="K4487" s="3">
        <v>45373</v>
      </c>
      <c r="M4487" s="8" t="str">
        <f>IFERROR(IF(I4487="Booked",VLOOKUP(K4487,'FIN CAL LOOKUP'!$A:$J,7,1),IF(I4487="Complete",VLOOKUP(J4487,'FIN CAL LOOKUP'!$A:$J,7,1),VLOOKUP(D4487,'FIN CAL LOOKUP'!$A:$J,7,1))),"Not Applicable")</f>
        <v>MAY, FY24</v>
      </c>
      <c r="N4487" s="8" t="str">
        <f>IFERROR(IF(I4487="Booked",VLOOKUP(K4487,'FIN CAL LOOKUP'!$A:$J,10,1),IF(I4487="Complete",VLOOKUP(J4487,'FIN CAL LOOKUP'!$A:$J,10,1),VLOOKUP(D4487,'FIN CAL LOOKUP'!$A:$J,10,1))),"Not Applicable")</f>
        <v>Q4, FY24</v>
      </c>
    </row>
    <row r="4488" spans="1:14" x14ac:dyDescent="0.25">
      <c r="A4488" t="s">
        <v>24</v>
      </c>
      <c r="B4488" t="s">
        <v>1422</v>
      </c>
      <c r="C4488" t="s">
        <v>16</v>
      </c>
      <c r="D4488" s="3">
        <v>42331</v>
      </c>
      <c r="E4488" t="s">
        <v>451</v>
      </c>
      <c r="F4488" t="s">
        <v>1054</v>
      </c>
      <c r="G4488" t="s">
        <v>1055</v>
      </c>
      <c r="H4488" t="s">
        <v>4</v>
      </c>
      <c r="I4488" t="s">
        <v>17</v>
      </c>
      <c r="J4488" s="3">
        <v>44825</v>
      </c>
      <c r="K4488" s="3">
        <v>44824</v>
      </c>
      <c r="M4488" s="8" t="str">
        <f>IFERROR(IF(I4488="Booked",VLOOKUP(K4488,'FIN CAL LOOKUP'!$A:$J,7,1),IF(I4488="Complete",VLOOKUP(J4488,'FIN CAL LOOKUP'!$A:$J,7,1),VLOOKUP(D4488,'FIN CAL LOOKUP'!$A:$J,7,1))),"Not Applicable")</f>
        <v>SEP, FY23</v>
      </c>
      <c r="N4488" s="8" t="str">
        <f>IFERROR(IF(I4488="Booked",VLOOKUP(K4488,'FIN CAL LOOKUP'!$A:$J,10,1),IF(I4488="Complete",VLOOKUP(J4488,'FIN CAL LOOKUP'!$A:$J,10,1),VLOOKUP(D4488,'FIN CAL LOOKUP'!$A:$J,10,1))),"Not Applicable")</f>
        <v>Q1, FY23</v>
      </c>
    </row>
    <row r="4489" spans="1:14" x14ac:dyDescent="0.25">
      <c r="A4489" t="s">
        <v>24</v>
      </c>
      <c r="B4489" t="s">
        <v>1422</v>
      </c>
      <c r="C4489" t="s">
        <v>16</v>
      </c>
      <c r="D4489" s="3">
        <v>42331</v>
      </c>
      <c r="E4489" t="s">
        <v>451</v>
      </c>
      <c r="F4489" t="s">
        <v>1054</v>
      </c>
      <c r="G4489" t="s">
        <v>1055</v>
      </c>
      <c r="H4489" t="s">
        <v>7</v>
      </c>
      <c r="I4489" t="s">
        <v>17</v>
      </c>
      <c r="J4489" s="3">
        <v>44825</v>
      </c>
      <c r="K4489" s="3">
        <v>44824</v>
      </c>
      <c r="M4489" s="8" t="str">
        <f>IFERROR(IF(I4489="Booked",VLOOKUP(K4489,'FIN CAL LOOKUP'!$A:$J,7,1),IF(I4489="Complete",VLOOKUP(J4489,'FIN CAL LOOKUP'!$A:$J,7,1),VLOOKUP(D4489,'FIN CAL LOOKUP'!$A:$J,7,1))),"Not Applicable")</f>
        <v>SEP, FY23</v>
      </c>
      <c r="N4489" s="8" t="str">
        <f>IFERROR(IF(I4489="Booked",VLOOKUP(K4489,'FIN CAL LOOKUP'!$A:$J,10,1),IF(I4489="Complete",VLOOKUP(J4489,'FIN CAL LOOKUP'!$A:$J,10,1),VLOOKUP(D4489,'FIN CAL LOOKUP'!$A:$J,10,1))),"Not Applicable")</f>
        <v>Q1, FY23</v>
      </c>
    </row>
    <row r="4490" spans="1:14" x14ac:dyDescent="0.25">
      <c r="A4490" t="s">
        <v>24</v>
      </c>
      <c r="B4490" t="s">
        <v>1422</v>
      </c>
      <c r="C4490" t="s">
        <v>16</v>
      </c>
      <c r="D4490" s="3">
        <v>42331</v>
      </c>
      <c r="E4490" t="s">
        <v>451</v>
      </c>
      <c r="F4490" t="s">
        <v>1054</v>
      </c>
      <c r="G4490" t="s">
        <v>1055</v>
      </c>
      <c r="H4490" t="s">
        <v>1366</v>
      </c>
      <c r="I4490" t="s">
        <v>17</v>
      </c>
      <c r="J4490" s="3">
        <v>45384</v>
      </c>
      <c r="K4490" s="3">
        <v>45351</v>
      </c>
      <c r="M4490" s="8" t="str">
        <f>IFERROR(IF(I4490="Booked",VLOOKUP(K4490,'FIN CAL LOOKUP'!$A:$J,7,1),IF(I4490="Complete",VLOOKUP(J4490,'FIN CAL LOOKUP'!$A:$J,7,1),VLOOKUP(D4490,'FIN CAL LOOKUP'!$A:$J,7,1))),"Not Applicable")</f>
        <v>APR, FY24</v>
      </c>
      <c r="N4490" s="8" t="str">
        <f>IFERROR(IF(I4490="Booked",VLOOKUP(K4490,'FIN CAL LOOKUP'!$A:$J,10,1),IF(I4490="Complete",VLOOKUP(J4490,'FIN CAL LOOKUP'!$A:$J,10,1),VLOOKUP(D4490,'FIN CAL LOOKUP'!$A:$J,10,1))),"Not Applicable")</f>
        <v>Q4, FY24</v>
      </c>
    </row>
    <row r="4491" spans="1:14" x14ac:dyDescent="0.25">
      <c r="A4491" t="s">
        <v>24</v>
      </c>
      <c r="B4491" t="s">
        <v>1422</v>
      </c>
      <c r="C4491" t="s">
        <v>16</v>
      </c>
      <c r="D4491" s="3">
        <v>42331</v>
      </c>
      <c r="E4491" t="s">
        <v>451</v>
      </c>
      <c r="F4491" t="s">
        <v>1054</v>
      </c>
      <c r="G4491" t="s">
        <v>1055</v>
      </c>
      <c r="H4491" t="s">
        <v>1367</v>
      </c>
      <c r="I4491" t="s">
        <v>17</v>
      </c>
      <c r="J4491" s="3">
        <v>45384</v>
      </c>
      <c r="K4491" s="3">
        <v>45351</v>
      </c>
      <c r="M4491" s="8" t="str">
        <f>IFERROR(IF(I4491="Booked",VLOOKUP(K4491,'FIN CAL LOOKUP'!$A:$J,7,1),IF(I4491="Complete",VLOOKUP(J4491,'FIN CAL LOOKUP'!$A:$J,7,1),VLOOKUP(D4491,'FIN CAL LOOKUP'!$A:$J,7,1))),"Not Applicable")</f>
        <v>APR, FY24</v>
      </c>
      <c r="N4491" s="8" t="str">
        <f>IFERROR(IF(I4491="Booked",VLOOKUP(K4491,'FIN CAL LOOKUP'!$A:$J,10,1),IF(I4491="Complete",VLOOKUP(J4491,'FIN CAL LOOKUP'!$A:$J,10,1),VLOOKUP(D4491,'FIN CAL LOOKUP'!$A:$J,10,1))),"Not Applicable")</f>
        <v>Q4, FY24</v>
      </c>
    </row>
    <row r="4492" spans="1:14" x14ac:dyDescent="0.25">
      <c r="A4492" t="s">
        <v>24</v>
      </c>
      <c r="B4492" t="s">
        <v>1422</v>
      </c>
      <c r="C4492" t="s">
        <v>16</v>
      </c>
      <c r="D4492" s="3">
        <v>42331</v>
      </c>
      <c r="E4492" t="s">
        <v>451</v>
      </c>
      <c r="F4492" t="s">
        <v>1054</v>
      </c>
      <c r="G4492" t="s">
        <v>1055</v>
      </c>
      <c r="H4492" t="s">
        <v>1368</v>
      </c>
      <c r="I4492" t="s">
        <v>17</v>
      </c>
      <c r="J4492" s="3">
        <v>45384</v>
      </c>
      <c r="K4492" s="3">
        <v>45351</v>
      </c>
      <c r="M4492" s="8" t="str">
        <f>IFERROR(IF(I4492="Booked",VLOOKUP(K4492,'FIN CAL LOOKUP'!$A:$J,7,1),IF(I4492="Complete",VLOOKUP(J4492,'FIN CAL LOOKUP'!$A:$J,7,1),VLOOKUP(D4492,'FIN CAL LOOKUP'!$A:$J,7,1))),"Not Applicable")</f>
        <v>APR, FY24</v>
      </c>
      <c r="N4492" s="8" t="str">
        <f>IFERROR(IF(I4492="Booked",VLOOKUP(K4492,'FIN CAL LOOKUP'!$A:$J,10,1),IF(I4492="Complete",VLOOKUP(J4492,'FIN CAL LOOKUP'!$A:$J,10,1),VLOOKUP(D4492,'FIN CAL LOOKUP'!$A:$J,10,1))),"Not Applicable")</f>
        <v>Q4, FY24</v>
      </c>
    </row>
    <row r="4493" spans="1:14" x14ac:dyDescent="0.25">
      <c r="A4493" t="s">
        <v>24</v>
      </c>
      <c r="B4493" t="s">
        <v>1422</v>
      </c>
      <c r="C4493" t="s">
        <v>16</v>
      </c>
      <c r="D4493" s="3">
        <v>42331</v>
      </c>
      <c r="E4493" t="s">
        <v>451</v>
      </c>
      <c r="F4493" t="s">
        <v>1054</v>
      </c>
      <c r="G4493" t="s">
        <v>1055</v>
      </c>
      <c r="H4493" t="s">
        <v>1369</v>
      </c>
      <c r="I4493" t="s">
        <v>17</v>
      </c>
      <c r="J4493" s="3">
        <v>45384</v>
      </c>
      <c r="K4493" s="3">
        <v>45351</v>
      </c>
      <c r="M4493" s="8" t="str">
        <f>IFERROR(IF(I4493="Booked",VLOOKUP(K4493,'FIN CAL LOOKUP'!$A:$J,7,1),IF(I4493="Complete",VLOOKUP(J4493,'FIN CAL LOOKUP'!$A:$J,7,1),VLOOKUP(D4493,'FIN CAL LOOKUP'!$A:$J,7,1))),"Not Applicable")</f>
        <v>APR, FY24</v>
      </c>
      <c r="N4493" s="8" t="str">
        <f>IFERROR(IF(I4493="Booked",VLOOKUP(K4493,'FIN CAL LOOKUP'!$A:$J,10,1),IF(I4493="Complete",VLOOKUP(J4493,'FIN CAL LOOKUP'!$A:$J,10,1),VLOOKUP(D4493,'FIN CAL LOOKUP'!$A:$J,10,1))),"Not Applicable")</f>
        <v>Q4, FY24</v>
      </c>
    </row>
    <row r="4494" spans="1:14" x14ac:dyDescent="0.25">
      <c r="A4494" t="s">
        <v>24</v>
      </c>
      <c r="B4494" t="s">
        <v>1422</v>
      </c>
      <c r="C4494" t="s">
        <v>16</v>
      </c>
      <c r="D4494" s="3">
        <v>42331</v>
      </c>
      <c r="E4494" t="s">
        <v>451</v>
      </c>
      <c r="F4494" t="s">
        <v>1054</v>
      </c>
      <c r="G4494" t="s">
        <v>1055</v>
      </c>
      <c r="H4494" t="s">
        <v>1370</v>
      </c>
      <c r="I4494" t="s">
        <v>17</v>
      </c>
      <c r="J4494" s="3">
        <v>45432</v>
      </c>
      <c r="K4494" s="3">
        <v>45351</v>
      </c>
      <c r="M4494" s="8" t="str">
        <f>IFERROR(IF(I4494="Booked",VLOOKUP(K4494,'FIN CAL LOOKUP'!$A:$J,7,1),IF(I4494="Complete",VLOOKUP(J4494,'FIN CAL LOOKUP'!$A:$J,7,1),VLOOKUP(D4494,'FIN CAL LOOKUP'!$A:$J,7,1))),"Not Applicable")</f>
        <v>MAY, FY24</v>
      </c>
      <c r="N4494" s="8" t="str">
        <f>IFERROR(IF(I4494="Booked",VLOOKUP(K4494,'FIN CAL LOOKUP'!$A:$J,10,1),IF(I4494="Complete",VLOOKUP(J4494,'FIN CAL LOOKUP'!$A:$J,10,1),VLOOKUP(D4494,'FIN CAL LOOKUP'!$A:$J,10,1))),"Not Applicable")</f>
        <v>Q4, FY24</v>
      </c>
    </row>
    <row r="4495" spans="1:14" x14ac:dyDescent="0.25">
      <c r="A4495" t="s">
        <v>24</v>
      </c>
      <c r="B4495" t="s">
        <v>1422</v>
      </c>
      <c r="C4495" t="s">
        <v>16</v>
      </c>
      <c r="D4495" s="3">
        <v>42331</v>
      </c>
      <c r="E4495" t="s">
        <v>451</v>
      </c>
      <c r="F4495" t="s">
        <v>1054</v>
      </c>
      <c r="G4495" t="s">
        <v>1055</v>
      </c>
      <c r="H4495" t="s">
        <v>1370</v>
      </c>
      <c r="I4495" t="s">
        <v>17</v>
      </c>
      <c r="J4495" s="3">
        <v>45793</v>
      </c>
      <c r="K4495" s="3">
        <v>45753</v>
      </c>
      <c r="M4495" s="8" t="str">
        <f>IFERROR(IF(I4495="Booked",VLOOKUP(K4495,'FIN CAL LOOKUP'!$A:$J,7,1),IF(I4495="Complete",VLOOKUP(J4495,'FIN CAL LOOKUP'!$A:$J,7,1),VLOOKUP(D4495,'FIN CAL LOOKUP'!$A:$J,7,1))),"Not Applicable")</f>
        <v>MAY, FY25</v>
      </c>
      <c r="N4495" s="8" t="str">
        <f>IFERROR(IF(I4495="Booked",VLOOKUP(K4495,'FIN CAL LOOKUP'!$A:$J,10,1),IF(I4495="Complete",VLOOKUP(J4495,'FIN CAL LOOKUP'!$A:$J,10,1),VLOOKUP(D4495,'FIN CAL LOOKUP'!$A:$J,10,1))),"Not Applicable")</f>
        <v>Q4, FY25</v>
      </c>
    </row>
    <row r="4496" spans="1:14" x14ac:dyDescent="0.25">
      <c r="A4496" t="s">
        <v>24</v>
      </c>
      <c r="B4496" t="s">
        <v>1422</v>
      </c>
      <c r="C4496" t="s">
        <v>16</v>
      </c>
      <c r="D4496" s="3">
        <v>42331</v>
      </c>
      <c r="E4496" t="s">
        <v>451</v>
      </c>
      <c r="F4496" t="s">
        <v>1054</v>
      </c>
      <c r="G4496" t="s">
        <v>1055</v>
      </c>
      <c r="H4496" t="s">
        <v>8</v>
      </c>
      <c r="I4496" t="s">
        <v>17</v>
      </c>
      <c r="J4496" s="3">
        <v>44649</v>
      </c>
      <c r="K4496" s="3">
        <v>44635</v>
      </c>
      <c r="M4496" s="8" t="str">
        <f>IFERROR(IF(I4496="Booked",VLOOKUP(K4496,'FIN CAL LOOKUP'!$A:$J,7,1),IF(I4496="Complete",VLOOKUP(J4496,'FIN CAL LOOKUP'!$A:$J,7,1),VLOOKUP(D4496,'FIN CAL LOOKUP'!$A:$J,7,1))),"Not Applicable")</f>
        <v>APR, FY22</v>
      </c>
      <c r="N4496" s="8" t="str">
        <f>IFERROR(IF(I4496="Booked",VLOOKUP(K4496,'FIN CAL LOOKUP'!$A:$J,10,1),IF(I4496="Complete",VLOOKUP(J4496,'FIN CAL LOOKUP'!$A:$J,10,1),VLOOKUP(D4496,'FIN CAL LOOKUP'!$A:$J,10,1))),"Not Applicable")</f>
        <v>Q4, FY22</v>
      </c>
    </row>
    <row r="4497" spans="1:14" x14ac:dyDescent="0.25">
      <c r="A4497" t="s">
        <v>24</v>
      </c>
      <c r="B4497" t="s">
        <v>1422</v>
      </c>
      <c r="C4497" t="s">
        <v>16</v>
      </c>
      <c r="D4497" s="3">
        <v>42331</v>
      </c>
      <c r="E4497" t="s">
        <v>451</v>
      </c>
      <c r="F4497" t="s">
        <v>1054</v>
      </c>
      <c r="G4497" t="s">
        <v>1055</v>
      </c>
      <c r="H4497" t="s">
        <v>9</v>
      </c>
      <c r="I4497" t="s">
        <v>17</v>
      </c>
      <c r="J4497" s="3">
        <v>44754</v>
      </c>
      <c r="K4497" s="3">
        <v>44735</v>
      </c>
      <c r="M4497" s="8" t="str">
        <f>IFERROR(IF(I4497="Booked",VLOOKUP(K4497,'FIN CAL LOOKUP'!$A:$J,7,1),IF(I4497="Complete",VLOOKUP(J4497,'FIN CAL LOOKUP'!$A:$J,7,1),VLOOKUP(D4497,'FIN CAL LOOKUP'!$A:$J,7,1))),"Not Applicable")</f>
        <v>JUL, FY23</v>
      </c>
      <c r="N4497" s="8" t="str">
        <f>IFERROR(IF(I4497="Booked",VLOOKUP(K4497,'FIN CAL LOOKUP'!$A:$J,10,1),IF(I4497="Complete",VLOOKUP(J4497,'FIN CAL LOOKUP'!$A:$J,10,1),VLOOKUP(D4497,'FIN CAL LOOKUP'!$A:$J,10,1))),"Not Applicable")</f>
        <v>Q1, FY23</v>
      </c>
    </row>
    <row r="4498" spans="1:14" x14ac:dyDescent="0.25">
      <c r="A4498" t="s">
        <v>24</v>
      </c>
      <c r="B4498" t="s">
        <v>1422</v>
      </c>
      <c r="C4498" t="s">
        <v>16</v>
      </c>
      <c r="D4498" s="3">
        <v>42331</v>
      </c>
      <c r="E4498" t="s">
        <v>451</v>
      </c>
      <c r="F4498" t="s">
        <v>1054</v>
      </c>
      <c r="G4498" t="s">
        <v>1055</v>
      </c>
      <c r="H4498" t="s">
        <v>10</v>
      </c>
      <c r="I4498" t="s">
        <v>17</v>
      </c>
      <c r="J4498" s="3">
        <v>44439</v>
      </c>
      <c r="K4498" s="3">
        <v>44417</v>
      </c>
      <c r="M4498" s="8" t="str">
        <f>IFERROR(IF(I4498="Booked",VLOOKUP(K4498,'FIN CAL LOOKUP'!$A:$J,7,1),IF(I4498="Complete",VLOOKUP(J4498,'FIN CAL LOOKUP'!$A:$J,7,1),VLOOKUP(D4498,'FIN CAL LOOKUP'!$A:$J,7,1))),"Not Applicable")</f>
        <v>SEP, FY22</v>
      </c>
      <c r="N4498" s="8" t="str">
        <f>IFERROR(IF(I4498="Booked",VLOOKUP(K4498,'FIN CAL LOOKUP'!$A:$J,10,1),IF(I4498="Complete",VLOOKUP(J4498,'FIN CAL LOOKUP'!$A:$J,10,1),VLOOKUP(D4498,'FIN CAL LOOKUP'!$A:$J,10,1))),"Not Applicable")</f>
        <v>Q1, FY22</v>
      </c>
    </row>
    <row r="4499" spans="1:14" x14ac:dyDescent="0.25">
      <c r="A4499" t="s">
        <v>24</v>
      </c>
      <c r="B4499" t="s">
        <v>1422</v>
      </c>
      <c r="C4499" t="s">
        <v>16</v>
      </c>
      <c r="D4499" s="3">
        <v>42331</v>
      </c>
      <c r="E4499" t="s">
        <v>451</v>
      </c>
      <c r="F4499" t="s">
        <v>1054</v>
      </c>
      <c r="G4499" t="s">
        <v>1055</v>
      </c>
      <c r="H4499" t="s">
        <v>11</v>
      </c>
      <c r="I4499" t="s">
        <v>17</v>
      </c>
      <c r="J4499" s="3">
        <v>43033</v>
      </c>
      <c r="K4499" s="3">
        <v>43616</v>
      </c>
      <c r="L4499" t="s">
        <v>982</v>
      </c>
      <c r="M4499" s="8" t="str">
        <f>IFERROR(IF(I4499="Booked",VLOOKUP(K4499,'FIN CAL LOOKUP'!$A:$J,7,1),IF(I4499="Complete",VLOOKUP(J4499,'FIN CAL LOOKUP'!$A:$J,7,1),VLOOKUP(D4499,'FIN CAL LOOKUP'!$A:$J,7,1))),"Not Applicable")</f>
        <v>Not Applicable</v>
      </c>
      <c r="N4499" s="8" t="str">
        <f>IFERROR(IF(I4499="Booked",VLOOKUP(K4499,'FIN CAL LOOKUP'!$A:$J,10,1),IF(I4499="Complete",VLOOKUP(J4499,'FIN CAL LOOKUP'!$A:$J,10,1),VLOOKUP(D4499,'FIN CAL LOOKUP'!$A:$J,10,1))),"Not Applicable")</f>
        <v>Not Applicable</v>
      </c>
    </row>
    <row r="4500" spans="1:14" x14ac:dyDescent="0.25">
      <c r="A4500" t="s">
        <v>30</v>
      </c>
      <c r="B4500" t="s">
        <v>260</v>
      </c>
      <c r="C4500" t="s">
        <v>32</v>
      </c>
      <c r="D4500" s="3">
        <v>42289</v>
      </c>
      <c r="E4500" t="s">
        <v>448</v>
      </c>
      <c r="F4500" t="s">
        <v>1056</v>
      </c>
      <c r="G4500" t="s">
        <v>1057</v>
      </c>
      <c r="H4500" t="s">
        <v>4</v>
      </c>
      <c r="I4500" t="s">
        <v>17</v>
      </c>
      <c r="J4500" s="3">
        <v>44825</v>
      </c>
      <c r="K4500" s="3">
        <v>44824</v>
      </c>
      <c r="M4500" s="8" t="str">
        <f>IFERROR(IF(I4500="Booked",VLOOKUP(K4500,'FIN CAL LOOKUP'!$A:$J,7,1),IF(I4500="Complete",VLOOKUP(J4500,'FIN CAL LOOKUP'!$A:$J,7,1),VLOOKUP(D4500,'FIN CAL LOOKUP'!$A:$J,7,1))),"Not Applicable")</f>
        <v>SEP, FY23</v>
      </c>
      <c r="N4500" s="8" t="str">
        <f>IFERROR(IF(I4500="Booked",VLOOKUP(K4500,'FIN CAL LOOKUP'!$A:$J,10,1),IF(I4500="Complete",VLOOKUP(J4500,'FIN CAL LOOKUP'!$A:$J,10,1),VLOOKUP(D4500,'FIN CAL LOOKUP'!$A:$J,10,1))),"Not Applicable")</f>
        <v>Q1, FY23</v>
      </c>
    </row>
    <row r="4501" spans="1:14" x14ac:dyDescent="0.25">
      <c r="A4501" t="s">
        <v>30</v>
      </c>
      <c r="B4501" t="s">
        <v>260</v>
      </c>
      <c r="C4501" t="s">
        <v>32</v>
      </c>
      <c r="D4501" s="3">
        <v>42289</v>
      </c>
      <c r="E4501" t="s">
        <v>448</v>
      </c>
      <c r="F4501" t="s">
        <v>1056</v>
      </c>
      <c r="G4501" t="s">
        <v>1057</v>
      </c>
      <c r="H4501" t="s">
        <v>7</v>
      </c>
      <c r="I4501" t="s">
        <v>17</v>
      </c>
      <c r="J4501" s="3">
        <v>44825</v>
      </c>
      <c r="K4501" s="3">
        <v>44824</v>
      </c>
      <c r="M4501" s="8" t="str">
        <f>IFERROR(IF(I4501="Booked",VLOOKUP(K4501,'FIN CAL LOOKUP'!$A:$J,7,1),IF(I4501="Complete",VLOOKUP(J4501,'FIN CAL LOOKUP'!$A:$J,7,1),VLOOKUP(D4501,'FIN CAL LOOKUP'!$A:$J,7,1))),"Not Applicable")</f>
        <v>SEP, FY23</v>
      </c>
      <c r="N4501" s="8" t="str">
        <f>IFERROR(IF(I4501="Booked",VLOOKUP(K4501,'FIN CAL LOOKUP'!$A:$J,10,1),IF(I4501="Complete",VLOOKUP(J4501,'FIN CAL LOOKUP'!$A:$J,10,1),VLOOKUP(D4501,'FIN CAL LOOKUP'!$A:$J,10,1))),"Not Applicable")</f>
        <v>Q1, FY23</v>
      </c>
    </row>
    <row r="4502" spans="1:14" x14ac:dyDescent="0.25">
      <c r="A4502" t="s">
        <v>30</v>
      </c>
      <c r="B4502" t="s">
        <v>260</v>
      </c>
      <c r="C4502" t="s">
        <v>32</v>
      </c>
      <c r="D4502" s="3">
        <v>42289</v>
      </c>
      <c r="E4502" t="s">
        <v>448</v>
      </c>
      <c r="F4502" t="s">
        <v>1056</v>
      </c>
      <c r="G4502" t="s">
        <v>1057</v>
      </c>
      <c r="H4502" t="s">
        <v>1366</v>
      </c>
      <c r="I4502" t="s">
        <v>17</v>
      </c>
      <c r="J4502" s="3">
        <v>43572</v>
      </c>
      <c r="K4502" s="3">
        <v>43572</v>
      </c>
      <c r="M4502" s="8" t="str">
        <f>IFERROR(IF(I4502="Booked",VLOOKUP(K4502,'FIN CAL LOOKUP'!$A:$J,7,1),IF(I4502="Complete",VLOOKUP(J4502,'FIN CAL LOOKUP'!$A:$J,7,1),VLOOKUP(D4502,'FIN CAL LOOKUP'!$A:$J,7,1))),"Not Applicable")</f>
        <v>APR, FY19</v>
      </c>
      <c r="N4502" s="8" t="str">
        <f>IFERROR(IF(I4502="Booked",VLOOKUP(K4502,'FIN CAL LOOKUP'!$A:$J,10,1),IF(I4502="Complete",VLOOKUP(J4502,'FIN CAL LOOKUP'!$A:$J,10,1),VLOOKUP(D4502,'FIN CAL LOOKUP'!$A:$J,10,1))),"Not Applicable")</f>
        <v>Q4, FY19</v>
      </c>
    </row>
    <row r="4503" spans="1:14" x14ac:dyDescent="0.25">
      <c r="A4503" t="s">
        <v>30</v>
      </c>
      <c r="B4503" t="s">
        <v>260</v>
      </c>
      <c r="C4503" t="s">
        <v>32</v>
      </c>
      <c r="D4503" s="3">
        <v>42289</v>
      </c>
      <c r="E4503" t="s">
        <v>448</v>
      </c>
      <c r="F4503" t="s">
        <v>1056</v>
      </c>
      <c r="G4503" t="s">
        <v>1057</v>
      </c>
      <c r="H4503" t="s">
        <v>1366</v>
      </c>
      <c r="I4503" t="s">
        <v>17</v>
      </c>
      <c r="J4503" s="3">
        <v>45397</v>
      </c>
      <c r="K4503" s="3">
        <v>45351</v>
      </c>
      <c r="M4503" s="8" t="str">
        <f>IFERROR(IF(I4503="Booked",VLOOKUP(K4503,'FIN CAL LOOKUP'!$A:$J,7,1),IF(I4503="Complete",VLOOKUP(J4503,'FIN CAL LOOKUP'!$A:$J,7,1),VLOOKUP(D4503,'FIN CAL LOOKUP'!$A:$J,7,1))),"Not Applicable")</f>
        <v>APR, FY24</v>
      </c>
      <c r="N4503" s="8" t="str">
        <f>IFERROR(IF(I4503="Booked",VLOOKUP(K4503,'FIN CAL LOOKUP'!$A:$J,10,1),IF(I4503="Complete",VLOOKUP(J4503,'FIN CAL LOOKUP'!$A:$J,10,1),VLOOKUP(D4503,'FIN CAL LOOKUP'!$A:$J,10,1))),"Not Applicable")</f>
        <v>Q4, FY24</v>
      </c>
    </row>
    <row r="4504" spans="1:14" x14ac:dyDescent="0.25">
      <c r="A4504" t="s">
        <v>30</v>
      </c>
      <c r="B4504" t="s">
        <v>260</v>
      </c>
      <c r="C4504" t="s">
        <v>32</v>
      </c>
      <c r="D4504" s="3">
        <v>42289</v>
      </c>
      <c r="E4504" t="s">
        <v>448</v>
      </c>
      <c r="F4504" t="s">
        <v>1056</v>
      </c>
      <c r="G4504" t="s">
        <v>1057</v>
      </c>
      <c r="H4504" t="s">
        <v>1367</v>
      </c>
      <c r="I4504" t="s">
        <v>17</v>
      </c>
      <c r="J4504" s="3">
        <v>43798</v>
      </c>
      <c r="K4504" s="3">
        <v>43798</v>
      </c>
      <c r="M4504" s="8" t="str">
        <f>IFERROR(IF(I4504="Booked",VLOOKUP(K4504,'FIN CAL LOOKUP'!$A:$J,7,1),IF(I4504="Complete",VLOOKUP(J4504,'FIN CAL LOOKUP'!$A:$J,7,1),VLOOKUP(D4504,'FIN CAL LOOKUP'!$A:$J,7,1))),"Not Applicable")</f>
        <v>NOV, FY20</v>
      </c>
      <c r="N4504" s="8" t="str">
        <f>IFERROR(IF(I4504="Booked",VLOOKUP(K4504,'FIN CAL LOOKUP'!$A:$J,10,1),IF(I4504="Complete",VLOOKUP(J4504,'FIN CAL LOOKUP'!$A:$J,10,1),VLOOKUP(D4504,'FIN CAL LOOKUP'!$A:$J,10,1))),"Not Applicable")</f>
        <v>Q2, FY20</v>
      </c>
    </row>
    <row r="4505" spans="1:14" x14ac:dyDescent="0.25">
      <c r="A4505" t="s">
        <v>30</v>
      </c>
      <c r="B4505" t="s">
        <v>260</v>
      </c>
      <c r="C4505" t="s">
        <v>32</v>
      </c>
      <c r="D4505" s="3">
        <v>42289</v>
      </c>
      <c r="E4505" t="s">
        <v>448</v>
      </c>
      <c r="F4505" t="s">
        <v>1056</v>
      </c>
      <c r="G4505" t="s">
        <v>1057</v>
      </c>
      <c r="H4505" t="s">
        <v>1367</v>
      </c>
      <c r="I4505" t="s">
        <v>17</v>
      </c>
      <c r="J4505" s="3">
        <v>45397</v>
      </c>
      <c r="K4505" s="3">
        <v>45351</v>
      </c>
      <c r="M4505" s="8" t="str">
        <f>IFERROR(IF(I4505="Booked",VLOOKUP(K4505,'FIN CAL LOOKUP'!$A:$J,7,1),IF(I4505="Complete",VLOOKUP(J4505,'FIN CAL LOOKUP'!$A:$J,7,1),VLOOKUP(D4505,'FIN CAL LOOKUP'!$A:$J,7,1))),"Not Applicable")</f>
        <v>APR, FY24</v>
      </c>
      <c r="N4505" s="8" t="str">
        <f>IFERROR(IF(I4505="Booked",VLOOKUP(K4505,'FIN CAL LOOKUP'!$A:$J,10,1),IF(I4505="Complete",VLOOKUP(J4505,'FIN CAL LOOKUP'!$A:$J,10,1),VLOOKUP(D4505,'FIN CAL LOOKUP'!$A:$J,10,1))),"Not Applicable")</f>
        <v>Q4, FY24</v>
      </c>
    </row>
    <row r="4506" spans="1:14" x14ac:dyDescent="0.25">
      <c r="A4506" t="s">
        <v>30</v>
      </c>
      <c r="B4506" t="s">
        <v>260</v>
      </c>
      <c r="C4506" t="s">
        <v>32</v>
      </c>
      <c r="D4506" s="3">
        <v>42289</v>
      </c>
      <c r="E4506" t="s">
        <v>448</v>
      </c>
      <c r="F4506" t="s">
        <v>1056</v>
      </c>
      <c r="G4506" t="s">
        <v>1057</v>
      </c>
      <c r="H4506" t="s">
        <v>1368</v>
      </c>
      <c r="I4506" t="s">
        <v>17</v>
      </c>
      <c r="J4506" s="3">
        <v>44211</v>
      </c>
      <c r="K4506" s="3">
        <v>44211</v>
      </c>
      <c r="M4506" s="8" t="str">
        <f>IFERROR(IF(I4506="Booked",VLOOKUP(K4506,'FIN CAL LOOKUP'!$A:$J,7,1),IF(I4506="Complete",VLOOKUP(J4506,'FIN CAL LOOKUP'!$A:$J,7,1),VLOOKUP(D4506,'FIN CAL LOOKUP'!$A:$J,7,1))),"Not Applicable")</f>
        <v>JAN, FY21</v>
      </c>
      <c r="N4506" s="8" t="str">
        <f>IFERROR(IF(I4506="Booked",VLOOKUP(K4506,'FIN CAL LOOKUP'!$A:$J,10,1),IF(I4506="Complete",VLOOKUP(J4506,'FIN CAL LOOKUP'!$A:$J,10,1),VLOOKUP(D4506,'FIN CAL LOOKUP'!$A:$J,10,1))),"Not Applicable")</f>
        <v>Q3, FY21</v>
      </c>
    </row>
    <row r="4507" spans="1:14" x14ac:dyDescent="0.25">
      <c r="A4507" t="s">
        <v>30</v>
      </c>
      <c r="B4507" t="s">
        <v>260</v>
      </c>
      <c r="C4507" t="s">
        <v>32</v>
      </c>
      <c r="D4507" s="3">
        <v>42289</v>
      </c>
      <c r="E4507" t="s">
        <v>448</v>
      </c>
      <c r="F4507" t="s">
        <v>1056</v>
      </c>
      <c r="G4507" t="s">
        <v>1057</v>
      </c>
      <c r="H4507" t="s">
        <v>1368</v>
      </c>
      <c r="I4507" t="s">
        <v>17</v>
      </c>
      <c r="J4507" s="3">
        <v>45397</v>
      </c>
      <c r="K4507" s="3">
        <v>45351</v>
      </c>
      <c r="M4507" s="8" t="str">
        <f>IFERROR(IF(I4507="Booked",VLOOKUP(K4507,'FIN CAL LOOKUP'!$A:$J,7,1),IF(I4507="Complete",VLOOKUP(J4507,'FIN CAL LOOKUP'!$A:$J,7,1),VLOOKUP(D4507,'FIN CAL LOOKUP'!$A:$J,7,1))),"Not Applicable")</f>
        <v>APR, FY24</v>
      </c>
      <c r="N4507" s="8" t="str">
        <f>IFERROR(IF(I4507="Booked",VLOOKUP(K4507,'FIN CAL LOOKUP'!$A:$J,10,1),IF(I4507="Complete",VLOOKUP(J4507,'FIN CAL LOOKUP'!$A:$J,10,1),VLOOKUP(D4507,'FIN CAL LOOKUP'!$A:$J,10,1))),"Not Applicable")</f>
        <v>Q4, FY24</v>
      </c>
    </row>
    <row r="4508" spans="1:14" x14ac:dyDescent="0.25">
      <c r="A4508" t="s">
        <v>30</v>
      </c>
      <c r="B4508" t="s">
        <v>260</v>
      </c>
      <c r="C4508" t="s">
        <v>32</v>
      </c>
      <c r="D4508" s="3">
        <v>42289</v>
      </c>
      <c r="E4508" t="s">
        <v>448</v>
      </c>
      <c r="F4508" t="s">
        <v>1056</v>
      </c>
      <c r="G4508" t="s">
        <v>1057</v>
      </c>
      <c r="H4508" t="s">
        <v>1369</v>
      </c>
      <c r="I4508" t="s">
        <v>17</v>
      </c>
      <c r="J4508" s="3">
        <v>43700</v>
      </c>
      <c r="K4508" s="3">
        <v>43700</v>
      </c>
      <c r="M4508" s="8" t="str">
        <f>IFERROR(IF(I4508="Booked",VLOOKUP(K4508,'FIN CAL LOOKUP'!$A:$J,7,1),IF(I4508="Complete",VLOOKUP(J4508,'FIN CAL LOOKUP'!$A:$J,7,1),VLOOKUP(D4508,'FIN CAL LOOKUP'!$A:$J,7,1))),"Not Applicable")</f>
        <v>AUG, FY20</v>
      </c>
      <c r="N4508" s="8" t="str">
        <f>IFERROR(IF(I4508="Booked",VLOOKUP(K4508,'FIN CAL LOOKUP'!$A:$J,10,1),IF(I4508="Complete",VLOOKUP(J4508,'FIN CAL LOOKUP'!$A:$J,10,1),VLOOKUP(D4508,'FIN CAL LOOKUP'!$A:$J,10,1))),"Not Applicable")</f>
        <v>Q1, FY20</v>
      </c>
    </row>
    <row r="4509" spans="1:14" x14ac:dyDescent="0.25">
      <c r="A4509" t="s">
        <v>30</v>
      </c>
      <c r="B4509" t="s">
        <v>260</v>
      </c>
      <c r="C4509" t="s">
        <v>32</v>
      </c>
      <c r="D4509" s="3">
        <v>42289</v>
      </c>
      <c r="E4509" t="s">
        <v>448</v>
      </c>
      <c r="F4509" t="s">
        <v>1056</v>
      </c>
      <c r="G4509" t="s">
        <v>1057</v>
      </c>
      <c r="H4509" t="s">
        <v>1369</v>
      </c>
      <c r="I4509" t="s">
        <v>17</v>
      </c>
      <c r="J4509" s="3">
        <v>45397</v>
      </c>
      <c r="K4509" s="3">
        <v>45351</v>
      </c>
      <c r="M4509" s="8" t="str">
        <f>IFERROR(IF(I4509="Booked",VLOOKUP(K4509,'FIN CAL LOOKUP'!$A:$J,7,1),IF(I4509="Complete",VLOOKUP(J4509,'FIN CAL LOOKUP'!$A:$J,7,1),VLOOKUP(D4509,'FIN CAL LOOKUP'!$A:$J,7,1))),"Not Applicable")</f>
        <v>APR, FY24</v>
      </c>
      <c r="N4509" s="8" t="str">
        <f>IFERROR(IF(I4509="Booked",VLOOKUP(K4509,'FIN CAL LOOKUP'!$A:$J,10,1),IF(I4509="Complete",VLOOKUP(J4509,'FIN CAL LOOKUP'!$A:$J,10,1),VLOOKUP(D4509,'FIN CAL LOOKUP'!$A:$J,10,1))),"Not Applicable")</f>
        <v>Q4, FY24</v>
      </c>
    </row>
    <row r="4510" spans="1:14" x14ac:dyDescent="0.25">
      <c r="A4510" t="s">
        <v>30</v>
      </c>
      <c r="B4510" t="s">
        <v>260</v>
      </c>
      <c r="C4510" t="s">
        <v>32</v>
      </c>
      <c r="D4510" s="3">
        <v>42289</v>
      </c>
      <c r="E4510" t="s">
        <v>448</v>
      </c>
      <c r="F4510" t="s">
        <v>1056</v>
      </c>
      <c r="G4510" t="s">
        <v>1057</v>
      </c>
      <c r="H4510" t="s">
        <v>1370</v>
      </c>
      <c r="I4510" t="s">
        <v>17</v>
      </c>
      <c r="J4510" s="3">
        <v>45393</v>
      </c>
      <c r="K4510" s="3">
        <v>45351</v>
      </c>
      <c r="M4510" s="8" t="str">
        <f>IFERROR(IF(I4510="Booked",VLOOKUP(K4510,'FIN CAL LOOKUP'!$A:$J,7,1),IF(I4510="Complete",VLOOKUP(J4510,'FIN CAL LOOKUP'!$A:$J,7,1),VLOOKUP(D4510,'FIN CAL LOOKUP'!$A:$J,7,1))),"Not Applicable")</f>
        <v>APR, FY24</v>
      </c>
      <c r="N4510" s="8" t="str">
        <f>IFERROR(IF(I4510="Booked",VLOOKUP(K4510,'FIN CAL LOOKUP'!$A:$J,10,1),IF(I4510="Complete",VLOOKUP(J4510,'FIN CAL LOOKUP'!$A:$J,10,1),VLOOKUP(D4510,'FIN CAL LOOKUP'!$A:$J,10,1))),"Not Applicable")</f>
        <v>Q4, FY24</v>
      </c>
    </row>
    <row r="4511" spans="1:14" x14ac:dyDescent="0.25">
      <c r="A4511" t="s">
        <v>30</v>
      </c>
      <c r="B4511" t="s">
        <v>260</v>
      </c>
      <c r="C4511" t="s">
        <v>32</v>
      </c>
      <c r="D4511" s="3">
        <v>42289</v>
      </c>
      <c r="E4511" t="s">
        <v>448</v>
      </c>
      <c r="F4511" t="s">
        <v>1056</v>
      </c>
      <c r="G4511" t="s">
        <v>1057</v>
      </c>
      <c r="H4511" t="s">
        <v>8</v>
      </c>
      <c r="I4511" t="s">
        <v>17</v>
      </c>
      <c r="J4511" s="3">
        <v>44651</v>
      </c>
      <c r="K4511" s="3">
        <v>44635</v>
      </c>
      <c r="M4511" s="8" t="str">
        <f>IFERROR(IF(I4511="Booked",VLOOKUP(K4511,'FIN CAL LOOKUP'!$A:$J,7,1),IF(I4511="Complete",VLOOKUP(J4511,'FIN CAL LOOKUP'!$A:$J,7,1),VLOOKUP(D4511,'FIN CAL LOOKUP'!$A:$J,7,1))),"Not Applicable")</f>
        <v>APR, FY22</v>
      </c>
      <c r="N4511" s="8" t="str">
        <f>IFERROR(IF(I4511="Booked",VLOOKUP(K4511,'FIN CAL LOOKUP'!$A:$J,10,1),IF(I4511="Complete",VLOOKUP(J4511,'FIN CAL LOOKUP'!$A:$J,10,1),VLOOKUP(D4511,'FIN CAL LOOKUP'!$A:$J,10,1))),"Not Applicable")</f>
        <v>Q4, FY22</v>
      </c>
    </row>
    <row r="4512" spans="1:14" x14ac:dyDescent="0.25">
      <c r="A4512" t="s">
        <v>30</v>
      </c>
      <c r="B4512" t="s">
        <v>260</v>
      </c>
      <c r="C4512" t="s">
        <v>32</v>
      </c>
      <c r="D4512" s="3">
        <v>42289</v>
      </c>
      <c r="E4512" t="s">
        <v>448</v>
      </c>
      <c r="F4512" t="s">
        <v>1056</v>
      </c>
      <c r="G4512" t="s">
        <v>1057</v>
      </c>
      <c r="H4512" t="s">
        <v>9</v>
      </c>
      <c r="I4512" t="s">
        <v>17</v>
      </c>
      <c r="J4512" s="3">
        <v>44750</v>
      </c>
      <c r="K4512" s="3">
        <v>44735</v>
      </c>
      <c r="M4512" s="8" t="str">
        <f>IFERROR(IF(I4512="Booked",VLOOKUP(K4512,'FIN CAL LOOKUP'!$A:$J,7,1),IF(I4512="Complete",VLOOKUP(J4512,'FIN CAL LOOKUP'!$A:$J,7,1),VLOOKUP(D4512,'FIN CAL LOOKUP'!$A:$J,7,1))),"Not Applicable")</f>
        <v>JUL, FY23</v>
      </c>
      <c r="N4512" s="8" t="str">
        <f>IFERROR(IF(I4512="Booked",VLOOKUP(K4512,'FIN CAL LOOKUP'!$A:$J,10,1),IF(I4512="Complete",VLOOKUP(J4512,'FIN CAL LOOKUP'!$A:$J,10,1),VLOOKUP(D4512,'FIN CAL LOOKUP'!$A:$J,10,1))),"Not Applicable")</f>
        <v>Q1, FY23</v>
      </c>
    </row>
    <row r="4513" spans="1:14" x14ac:dyDescent="0.25">
      <c r="A4513" t="s">
        <v>30</v>
      </c>
      <c r="B4513" t="s">
        <v>260</v>
      </c>
      <c r="C4513" t="s">
        <v>32</v>
      </c>
      <c r="D4513" s="3">
        <v>42289</v>
      </c>
      <c r="E4513" t="s">
        <v>448</v>
      </c>
      <c r="F4513" t="s">
        <v>1056</v>
      </c>
      <c r="G4513" t="s">
        <v>1057</v>
      </c>
      <c r="H4513" t="s">
        <v>10</v>
      </c>
      <c r="I4513" t="s">
        <v>17</v>
      </c>
      <c r="J4513" s="3">
        <v>44439</v>
      </c>
      <c r="K4513" s="3">
        <v>44417</v>
      </c>
      <c r="M4513" s="8" t="str">
        <f>IFERROR(IF(I4513="Booked",VLOOKUP(K4513,'FIN CAL LOOKUP'!$A:$J,7,1),IF(I4513="Complete",VLOOKUP(J4513,'FIN CAL LOOKUP'!$A:$J,7,1),VLOOKUP(D4513,'FIN CAL LOOKUP'!$A:$J,7,1))),"Not Applicable")</f>
        <v>SEP, FY22</v>
      </c>
      <c r="N4513" s="8" t="str">
        <f>IFERROR(IF(I4513="Booked",VLOOKUP(K4513,'FIN CAL LOOKUP'!$A:$J,10,1),IF(I4513="Complete",VLOOKUP(J4513,'FIN CAL LOOKUP'!$A:$J,10,1),VLOOKUP(D4513,'FIN CAL LOOKUP'!$A:$J,10,1))),"Not Applicable")</f>
        <v>Q1, FY22</v>
      </c>
    </row>
    <row r="4514" spans="1:14" x14ac:dyDescent="0.25">
      <c r="A4514" t="s">
        <v>30</v>
      </c>
      <c r="B4514" t="s">
        <v>260</v>
      </c>
      <c r="C4514" t="s">
        <v>32</v>
      </c>
      <c r="D4514" s="3">
        <v>42289</v>
      </c>
      <c r="E4514" t="s">
        <v>448</v>
      </c>
      <c r="F4514" t="s">
        <v>1056</v>
      </c>
      <c r="G4514" t="s">
        <v>1057</v>
      </c>
      <c r="H4514" t="s">
        <v>10</v>
      </c>
      <c r="I4514" t="s">
        <v>17</v>
      </c>
      <c r="J4514" s="3">
        <v>45352</v>
      </c>
      <c r="K4514" s="3">
        <v>45352</v>
      </c>
      <c r="M4514" s="8" t="str">
        <f>IFERROR(IF(I4514="Booked",VLOOKUP(K4514,'FIN CAL LOOKUP'!$A:$J,7,1),IF(I4514="Complete",VLOOKUP(J4514,'FIN CAL LOOKUP'!$A:$J,7,1),VLOOKUP(D4514,'FIN CAL LOOKUP'!$A:$J,7,1))),"Not Applicable")</f>
        <v>MAR, FY24</v>
      </c>
      <c r="N4514" s="8" t="str">
        <f>IFERROR(IF(I4514="Booked",VLOOKUP(K4514,'FIN CAL LOOKUP'!$A:$J,10,1),IF(I4514="Complete",VLOOKUP(J4514,'FIN CAL LOOKUP'!$A:$J,10,1),VLOOKUP(D4514,'FIN CAL LOOKUP'!$A:$J,10,1))),"Not Applicable")</f>
        <v>Q3, FY24</v>
      </c>
    </row>
    <row r="4515" spans="1:14" x14ac:dyDescent="0.25">
      <c r="A4515" t="s">
        <v>30</v>
      </c>
      <c r="B4515" t="s">
        <v>260</v>
      </c>
      <c r="C4515" t="s">
        <v>32</v>
      </c>
      <c r="D4515" s="3">
        <v>42289</v>
      </c>
      <c r="E4515" t="s">
        <v>448</v>
      </c>
      <c r="F4515" t="s">
        <v>1056</v>
      </c>
      <c r="G4515" t="s">
        <v>1057</v>
      </c>
      <c r="H4515" t="s">
        <v>10</v>
      </c>
      <c r="I4515" t="s">
        <v>17</v>
      </c>
      <c r="J4515" s="3">
        <v>45544</v>
      </c>
      <c r="K4515" s="3">
        <v>45544</v>
      </c>
      <c r="M4515" s="8" t="str">
        <f>IFERROR(IF(I4515="Booked",VLOOKUP(K4515,'FIN CAL LOOKUP'!$A:$J,7,1),IF(I4515="Complete",VLOOKUP(J4515,'FIN CAL LOOKUP'!$A:$J,7,1),VLOOKUP(D4515,'FIN CAL LOOKUP'!$A:$J,7,1))),"Not Applicable")</f>
        <v>SEP, FY25</v>
      </c>
      <c r="N4515" s="8" t="str">
        <f>IFERROR(IF(I4515="Booked",VLOOKUP(K4515,'FIN CAL LOOKUP'!$A:$J,10,1),IF(I4515="Complete",VLOOKUP(J4515,'FIN CAL LOOKUP'!$A:$J,10,1),VLOOKUP(D4515,'FIN CAL LOOKUP'!$A:$J,10,1))),"Not Applicable")</f>
        <v>Q1, FY25</v>
      </c>
    </row>
    <row r="4516" spans="1:14" x14ac:dyDescent="0.25">
      <c r="A4516" t="s">
        <v>30</v>
      </c>
      <c r="B4516" t="s">
        <v>260</v>
      </c>
      <c r="C4516" t="s">
        <v>32</v>
      </c>
      <c r="D4516" s="3">
        <v>42289</v>
      </c>
      <c r="E4516" t="s">
        <v>448</v>
      </c>
      <c r="F4516" t="s">
        <v>1056</v>
      </c>
      <c r="G4516" t="s">
        <v>1057</v>
      </c>
      <c r="H4516" t="s">
        <v>11</v>
      </c>
      <c r="I4516" t="s">
        <v>17</v>
      </c>
      <c r="J4516" s="3">
        <v>42789</v>
      </c>
      <c r="K4516" s="3">
        <v>43291</v>
      </c>
      <c r="M4516" s="8" t="str">
        <f>IFERROR(IF(I4516="Booked",VLOOKUP(K4516,'FIN CAL LOOKUP'!$A:$J,7,1),IF(I4516="Complete",VLOOKUP(J4516,'FIN CAL LOOKUP'!$A:$J,7,1),VLOOKUP(D4516,'FIN CAL LOOKUP'!$A:$J,7,1))),"Not Applicable")</f>
        <v>Not Applicable</v>
      </c>
      <c r="N4516" s="8" t="str">
        <f>IFERROR(IF(I4516="Booked",VLOOKUP(K4516,'FIN CAL LOOKUP'!$A:$J,10,1),IF(I4516="Complete",VLOOKUP(J4516,'FIN CAL LOOKUP'!$A:$J,10,1),VLOOKUP(D4516,'FIN CAL LOOKUP'!$A:$J,10,1))),"Not Applicable")</f>
        <v>Not Applicable</v>
      </c>
    </row>
    <row r="4517" spans="1:14" x14ac:dyDescent="0.25">
      <c r="A4517" t="s">
        <v>12</v>
      </c>
      <c r="B4517" t="s">
        <v>150</v>
      </c>
      <c r="C4517" t="s">
        <v>151</v>
      </c>
      <c r="D4517" s="3">
        <v>42282</v>
      </c>
      <c r="E4517" t="s">
        <v>211</v>
      </c>
      <c r="F4517" t="s">
        <v>1058</v>
      </c>
      <c r="G4517" t="s">
        <v>1059</v>
      </c>
      <c r="H4517" t="s">
        <v>4</v>
      </c>
      <c r="I4517" t="s">
        <v>17</v>
      </c>
      <c r="J4517" s="3">
        <v>44825</v>
      </c>
      <c r="K4517" s="3">
        <v>44824</v>
      </c>
      <c r="M4517" s="8" t="str">
        <f>IFERROR(IF(I4517="Booked",VLOOKUP(K4517,'FIN CAL LOOKUP'!$A:$J,7,1),IF(I4517="Complete",VLOOKUP(J4517,'FIN CAL LOOKUP'!$A:$J,7,1),VLOOKUP(D4517,'FIN CAL LOOKUP'!$A:$J,7,1))),"Not Applicable")</f>
        <v>SEP, FY23</v>
      </c>
      <c r="N4517" s="8" t="str">
        <f>IFERROR(IF(I4517="Booked",VLOOKUP(K4517,'FIN CAL LOOKUP'!$A:$J,10,1),IF(I4517="Complete",VLOOKUP(J4517,'FIN CAL LOOKUP'!$A:$J,10,1),VLOOKUP(D4517,'FIN CAL LOOKUP'!$A:$J,10,1))),"Not Applicable")</f>
        <v>Q1, FY23</v>
      </c>
    </row>
    <row r="4518" spans="1:14" x14ac:dyDescent="0.25">
      <c r="A4518" t="s">
        <v>12</v>
      </c>
      <c r="B4518" t="s">
        <v>150</v>
      </c>
      <c r="C4518" t="s">
        <v>151</v>
      </c>
      <c r="D4518" s="3">
        <v>42282</v>
      </c>
      <c r="E4518" t="s">
        <v>211</v>
      </c>
      <c r="F4518" t="s">
        <v>1058</v>
      </c>
      <c r="G4518" t="s">
        <v>1059</v>
      </c>
      <c r="H4518" t="s">
        <v>7</v>
      </c>
      <c r="I4518" t="s">
        <v>17</v>
      </c>
      <c r="J4518" s="3">
        <v>44825</v>
      </c>
      <c r="K4518" s="3">
        <v>44824</v>
      </c>
      <c r="M4518" s="8" t="str">
        <f>IFERROR(IF(I4518="Booked",VLOOKUP(K4518,'FIN CAL LOOKUP'!$A:$J,7,1),IF(I4518="Complete",VLOOKUP(J4518,'FIN CAL LOOKUP'!$A:$J,7,1),VLOOKUP(D4518,'FIN CAL LOOKUP'!$A:$J,7,1))),"Not Applicable")</f>
        <v>SEP, FY23</v>
      </c>
      <c r="N4518" s="8" t="str">
        <f>IFERROR(IF(I4518="Booked",VLOOKUP(K4518,'FIN CAL LOOKUP'!$A:$J,10,1),IF(I4518="Complete",VLOOKUP(J4518,'FIN CAL LOOKUP'!$A:$J,10,1),VLOOKUP(D4518,'FIN CAL LOOKUP'!$A:$J,10,1))),"Not Applicable")</f>
        <v>Q1, FY23</v>
      </c>
    </row>
    <row r="4519" spans="1:14" x14ac:dyDescent="0.25">
      <c r="A4519" t="s">
        <v>12</v>
      </c>
      <c r="B4519" t="s">
        <v>150</v>
      </c>
      <c r="C4519" t="s">
        <v>151</v>
      </c>
      <c r="D4519" s="3">
        <v>42282</v>
      </c>
      <c r="E4519" t="s">
        <v>211</v>
      </c>
      <c r="F4519" t="s">
        <v>1058</v>
      </c>
      <c r="G4519" t="s">
        <v>1059</v>
      </c>
      <c r="H4519" t="s">
        <v>1366</v>
      </c>
      <c r="I4519" t="s">
        <v>17</v>
      </c>
      <c r="J4519" s="3">
        <v>45378</v>
      </c>
      <c r="K4519" s="3">
        <v>45351</v>
      </c>
      <c r="M4519" s="8" t="str">
        <f>IFERROR(IF(I4519="Booked",VLOOKUP(K4519,'FIN CAL LOOKUP'!$A:$J,7,1),IF(I4519="Complete",VLOOKUP(J4519,'FIN CAL LOOKUP'!$A:$J,7,1),VLOOKUP(D4519,'FIN CAL LOOKUP'!$A:$J,7,1))),"Not Applicable")</f>
        <v>APR, FY24</v>
      </c>
      <c r="N4519" s="8" t="str">
        <f>IFERROR(IF(I4519="Booked",VLOOKUP(K4519,'FIN CAL LOOKUP'!$A:$J,10,1),IF(I4519="Complete",VLOOKUP(J4519,'FIN CAL LOOKUP'!$A:$J,10,1),VLOOKUP(D4519,'FIN CAL LOOKUP'!$A:$J,10,1))),"Not Applicable")</f>
        <v>Q4, FY24</v>
      </c>
    </row>
    <row r="4520" spans="1:14" x14ac:dyDescent="0.25">
      <c r="A4520" t="s">
        <v>12</v>
      </c>
      <c r="B4520" t="s">
        <v>150</v>
      </c>
      <c r="C4520" t="s">
        <v>151</v>
      </c>
      <c r="D4520" s="3">
        <v>42282</v>
      </c>
      <c r="E4520" t="s">
        <v>211</v>
      </c>
      <c r="F4520" t="s">
        <v>1058</v>
      </c>
      <c r="G4520" t="s">
        <v>1059</v>
      </c>
      <c r="H4520" t="s">
        <v>1367</v>
      </c>
      <c r="I4520" t="s">
        <v>17</v>
      </c>
      <c r="J4520" s="3">
        <v>45378</v>
      </c>
      <c r="K4520" s="3">
        <v>45351</v>
      </c>
      <c r="M4520" s="8" t="str">
        <f>IFERROR(IF(I4520="Booked",VLOOKUP(K4520,'FIN CAL LOOKUP'!$A:$J,7,1),IF(I4520="Complete",VLOOKUP(J4520,'FIN CAL LOOKUP'!$A:$J,7,1),VLOOKUP(D4520,'FIN CAL LOOKUP'!$A:$J,7,1))),"Not Applicable")</f>
        <v>APR, FY24</v>
      </c>
      <c r="N4520" s="8" t="str">
        <f>IFERROR(IF(I4520="Booked",VLOOKUP(K4520,'FIN CAL LOOKUP'!$A:$J,10,1),IF(I4520="Complete",VLOOKUP(J4520,'FIN CAL LOOKUP'!$A:$J,10,1),VLOOKUP(D4520,'FIN CAL LOOKUP'!$A:$J,10,1))),"Not Applicable")</f>
        <v>Q4, FY24</v>
      </c>
    </row>
    <row r="4521" spans="1:14" x14ac:dyDescent="0.25">
      <c r="A4521" t="s">
        <v>12</v>
      </c>
      <c r="B4521" t="s">
        <v>150</v>
      </c>
      <c r="C4521" t="s">
        <v>151</v>
      </c>
      <c r="D4521" s="3">
        <v>42282</v>
      </c>
      <c r="E4521" t="s">
        <v>211</v>
      </c>
      <c r="F4521" t="s">
        <v>1058</v>
      </c>
      <c r="G4521" t="s">
        <v>1059</v>
      </c>
      <c r="H4521" t="s">
        <v>1368</v>
      </c>
      <c r="I4521" t="s">
        <v>17</v>
      </c>
      <c r="J4521" s="3">
        <v>45378</v>
      </c>
      <c r="K4521" s="3">
        <v>45351</v>
      </c>
      <c r="M4521" s="8" t="str">
        <f>IFERROR(IF(I4521="Booked",VLOOKUP(K4521,'FIN CAL LOOKUP'!$A:$J,7,1),IF(I4521="Complete",VLOOKUP(J4521,'FIN CAL LOOKUP'!$A:$J,7,1),VLOOKUP(D4521,'FIN CAL LOOKUP'!$A:$J,7,1))),"Not Applicable")</f>
        <v>APR, FY24</v>
      </c>
      <c r="N4521" s="8" t="str">
        <f>IFERROR(IF(I4521="Booked",VLOOKUP(K4521,'FIN CAL LOOKUP'!$A:$J,10,1),IF(I4521="Complete",VLOOKUP(J4521,'FIN CAL LOOKUP'!$A:$J,10,1),VLOOKUP(D4521,'FIN CAL LOOKUP'!$A:$J,10,1))),"Not Applicable")</f>
        <v>Q4, FY24</v>
      </c>
    </row>
    <row r="4522" spans="1:14" x14ac:dyDescent="0.25">
      <c r="A4522" t="s">
        <v>12</v>
      </c>
      <c r="B4522" t="s">
        <v>150</v>
      </c>
      <c r="C4522" t="s">
        <v>151</v>
      </c>
      <c r="D4522" s="3">
        <v>42282</v>
      </c>
      <c r="E4522" t="s">
        <v>211</v>
      </c>
      <c r="F4522" t="s">
        <v>1058</v>
      </c>
      <c r="G4522" t="s">
        <v>1059</v>
      </c>
      <c r="H4522" t="s">
        <v>1369</v>
      </c>
      <c r="I4522" t="s">
        <v>17</v>
      </c>
      <c r="J4522" s="3">
        <v>45378</v>
      </c>
      <c r="K4522" s="3">
        <v>45351</v>
      </c>
      <c r="M4522" s="8" t="str">
        <f>IFERROR(IF(I4522="Booked",VLOOKUP(K4522,'FIN CAL LOOKUP'!$A:$J,7,1),IF(I4522="Complete",VLOOKUP(J4522,'FIN CAL LOOKUP'!$A:$J,7,1),VLOOKUP(D4522,'FIN CAL LOOKUP'!$A:$J,7,1))),"Not Applicable")</f>
        <v>APR, FY24</v>
      </c>
      <c r="N4522" s="8" t="str">
        <f>IFERROR(IF(I4522="Booked",VLOOKUP(K4522,'FIN CAL LOOKUP'!$A:$J,10,1),IF(I4522="Complete",VLOOKUP(J4522,'FIN CAL LOOKUP'!$A:$J,10,1),VLOOKUP(D4522,'FIN CAL LOOKUP'!$A:$J,10,1))),"Not Applicable")</f>
        <v>Q4, FY24</v>
      </c>
    </row>
    <row r="4523" spans="1:14" x14ac:dyDescent="0.25">
      <c r="A4523" t="s">
        <v>12</v>
      </c>
      <c r="B4523" t="s">
        <v>150</v>
      </c>
      <c r="C4523" t="s">
        <v>151</v>
      </c>
      <c r="D4523" s="3">
        <v>42282</v>
      </c>
      <c r="E4523" t="s">
        <v>211</v>
      </c>
      <c r="F4523" t="s">
        <v>1058</v>
      </c>
      <c r="G4523" t="s">
        <v>1059</v>
      </c>
      <c r="H4523" t="s">
        <v>1370</v>
      </c>
      <c r="I4523" t="s">
        <v>17</v>
      </c>
      <c r="J4523" s="3">
        <v>45378</v>
      </c>
      <c r="K4523" s="3">
        <v>45351</v>
      </c>
      <c r="M4523" s="8" t="str">
        <f>IFERROR(IF(I4523="Booked",VLOOKUP(K4523,'FIN CAL LOOKUP'!$A:$J,7,1),IF(I4523="Complete",VLOOKUP(J4523,'FIN CAL LOOKUP'!$A:$J,7,1),VLOOKUP(D4523,'FIN CAL LOOKUP'!$A:$J,7,1))),"Not Applicable")</f>
        <v>APR, FY24</v>
      </c>
      <c r="N4523" s="8" t="str">
        <f>IFERROR(IF(I4523="Booked",VLOOKUP(K4523,'FIN CAL LOOKUP'!$A:$J,10,1),IF(I4523="Complete",VLOOKUP(J4523,'FIN CAL LOOKUP'!$A:$J,10,1),VLOOKUP(D4523,'FIN CAL LOOKUP'!$A:$J,10,1))),"Not Applicable")</f>
        <v>Q4, FY24</v>
      </c>
    </row>
    <row r="4524" spans="1:14" x14ac:dyDescent="0.25">
      <c r="A4524" t="s">
        <v>12</v>
      </c>
      <c r="B4524" t="s">
        <v>150</v>
      </c>
      <c r="C4524" t="s">
        <v>151</v>
      </c>
      <c r="D4524" s="3">
        <v>42282</v>
      </c>
      <c r="E4524" t="s">
        <v>211</v>
      </c>
      <c r="F4524" t="s">
        <v>1058</v>
      </c>
      <c r="G4524" t="s">
        <v>1059</v>
      </c>
      <c r="H4524" t="s">
        <v>8</v>
      </c>
      <c r="I4524" t="s">
        <v>17</v>
      </c>
      <c r="J4524" s="3">
        <v>44708</v>
      </c>
      <c r="K4524" s="3">
        <v>44635</v>
      </c>
      <c r="M4524" s="8" t="str">
        <f>IFERROR(IF(I4524="Booked",VLOOKUP(K4524,'FIN CAL LOOKUP'!$A:$J,7,1),IF(I4524="Complete",VLOOKUP(J4524,'FIN CAL LOOKUP'!$A:$J,7,1),VLOOKUP(D4524,'FIN CAL LOOKUP'!$A:$J,7,1))),"Not Applicable")</f>
        <v>MAY, FY22</v>
      </c>
      <c r="N4524" s="8" t="str">
        <f>IFERROR(IF(I4524="Booked",VLOOKUP(K4524,'FIN CAL LOOKUP'!$A:$J,10,1),IF(I4524="Complete",VLOOKUP(J4524,'FIN CAL LOOKUP'!$A:$J,10,1),VLOOKUP(D4524,'FIN CAL LOOKUP'!$A:$J,10,1))),"Not Applicable")</f>
        <v>Q4, FY22</v>
      </c>
    </row>
    <row r="4525" spans="1:14" x14ac:dyDescent="0.25">
      <c r="A4525" t="s">
        <v>12</v>
      </c>
      <c r="B4525" t="s">
        <v>150</v>
      </c>
      <c r="C4525" t="s">
        <v>151</v>
      </c>
      <c r="D4525" s="3">
        <v>42282</v>
      </c>
      <c r="E4525" t="s">
        <v>211</v>
      </c>
      <c r="F4525" t="s">
        <v>1058</v>
      </c>
      <c r="G4525" t="s">
        <v>1059</v>
      </c>
      <c r="H4525" t="s">
        <v>9</v>
      </c>
      <c r="I4525" t="s">
        <v>17</v>
      </c>
      <c r="J4525" s="3">
        <v>44929</v>
      </c>
      <c r="K4525" s="3">
        <v>44735</v>
      </c>
      <c r="M4525" s="8" t="str">
        <f>IFERROR(IF(I4525="Booked",VLOOKUP(K4525,'FIN CAL LOOKUP'!$A:$J,7,1),IF(I4525="Complete",VLOOKUP(J4525,'FIN CAL LOOKUP'!$A:$J,7,1),VLOOKUP(D4525,'FIN CAL LOOKUP'!$A:$J,7,1))),"Not Applicable")</f>
        <v>JAN, FY23</v>
      </c>
      <c r="N4525" s="8" t="str">
        <f>IFERROR(IF(I4525="Booked",VLOOKUP(K4525,'FIN CAL LOOKUP'!$A:$J,10,1),IF(I4525="Complete",VLOOKUP(J4525,'FIN CAL LOOKUP'!$A:$J,10,1),VLOOKUP(D4525,'FIN CAL LOOKUP'!$A:$J,10,1))),"Not Applicable")</f>
        <v>Q3, FY23</v>
      </c>
    </row>
    <row r="4526" spans="1:14" x14ac:dyDescent="0.25">
      <c r="A4526" t="s">
        <v>12</v>
      </c>
      <c r="B4526" t="s">
        <v>150</v>
      </c>
      <c r="C4526" t="s">
        <v>151</v>
      </c>
      <c r="D4526" s="3">
        <v>42282</v>
      </c>
      <c r="E4526" t="s">
        <v>211</v>
      </c>
      <c r="F4526" t="s">
        <v>1058</v>
      </c>
      <c r="G4526" t="s">
        <v>1059</v>
      </c>
      <c r="H4526" t="s">
        <v>10</v>
      </c>
      <c r="I4526" t="s">
        <v>17</v>
      </c>
      <c r="J4526" s="3">
        <v>44461</v>
      </c>
      <c r="K4526" s="3">
        <v>44417</v>
      </c>
      <c r="L4526" t="s">
        <v>1060</v>
      </c>
      <c r="M4526" s="8" t="str">
        <f>IFERROR(IF(I4526="Booked",VLOOKUP(K4526,'FIN CAL LOOKUP'!$A:$J,7,1),IF(I4526="Complete",VLOOKUP(J4526,'FIN CAL LOOKUP'!$A:$J,7,1),VLOOKUP(D4526,'FIN CAL LOOKUP'!$A:$J,7,1))),"Not Applicable")</f>
        <v>SEP, FY22</v>
      </c>
      <c r="N4526" s="8" t="str">
        <f>IFERROR(IF(I4526="Booked",VLOOKUP(K4526,'FIN CAL LOOKUP'!$A:$J,10,1),IF(I4526="Complete",VLOOKUP(J4526,'FIN CAL LOOKUP'!$A:$J,10,1),VLOOKUP(D4526,'FIN CAL LOOKUP'!$A:$J,10,1))),"Not Applicable")</f>
        <v>Q1, FY22</v>
      </c>
    </row>
    <row r="4527" spans="1:14" x14ac:dyDescent="0.25">
      <c r="A4527" t="s">
        <v>12</v>
      </c>
      <c r="B4527" t="s">
        <v>150</v>
      </c>
      <c r="C4527" t="s">
        <v>151</v>
      </c>
      <c r="D4527" s="3">
        <v>42282</v>
      </c>
      <c r="E4527" t="s">
        <v>211</v>
      </c>
      <c r="F4527" t="s">
        <v>1058</v>
      </c>
      <c r="G4527" t="s">
        <v>1059</v>
      </c>
      <c r="H4527" t="s">
        <v>10</v>
      </c>
      <c r="I4527" t="s">
        <v>17</v>
      </c>
      <c r="J4527" s="3">
        <v>44881</v>
      </c>
      <c r="K4527" s="3">
        <v>44881</v>
      </c>
      <c r="L4527" t="s">
        <v>1060</v>
      </c>
      <c r="M4527" s="8" t="str">
        <f>IFERROR(IF(I4527="Booked",VLOOKUP(K4527,'FIN CAL LOOKUP'!$A:$J,7,1),IF(I4527="Complete",VLOOKUP(J4527,'FIN CAL LOOKUP'!$A:$J,7,1),VLOOKUP(D4527,'FIN CAL LOOKUP'!$A:$J,7,1))),"Not Applicable")</f>
        <v>NOV, FY23</v>
      </c>
      <c r="N4527" s="8" t="str">
        <f>IFERROR(IF(I4527="Booked",VLOOKUP(K4527,'FIN CAL LOOKUP'!$A:$J,10,1),IF(I4527="Complete",VLOOKUP(J4527,'FIN CAL LOOKUP'!$A:$J,10,1),VLOOKUP(D4527,'FIN CAL LOOKUP'!$A:$J,10,1))),"Not Applicable")</f>
        <v>Q2, FY23</v>
      </c>
    </row>
    <row r="4528" spans="1:14" x14ac:dyDescent="0.25">
      <c r="A4528" t="s">
        <v>12</v>
      </c>
      <c r="B4528" t="s">
        <v>150</v>
      </c>
      <c r="C4528" t="s">
        <v>151</v>
      </c>
      <c r="D4528" s="3">
        <v>42282</v>
      </c>
      <c r="E4528" t="s">
        <v>211</v>
      </c>
      <c r="F4528" t="s">
        <v>1058</v>
      </c>
      <c r="G4528" t="s">
        <v>1059</v>
      </c>
      <c r="H4528" t="s">
        <v>10</v>
      </c>
      <c r="I4528" t="s">
        <v>17</v>
      </c>
      <c r="J4528" s="3">
        <v>45124</v>
      </c>
      <c r="K4528" s="3">
        <v>45124</v>
      </c>
      <c r="L4528" t="s">
        <v>1060</v>
      </c>
      <c r="M4528" s="8" t="str">
        <f>IFERROR(IF(I4528="Booked",VLOOKUP(K4528,'FIN CAL LOOKUP'!$A:$J,7,1),IF(I4528="Complete",VLOOKUP(J4528,'FIN CAL LOOKUP'!$A:$J,7,1),VLOOKUP(D4528,'FIN CAL LOOKUP'!$A:$J,7,1))),"Not Applicable")</f>
        <v>JUL, FY24</v>
      </c>
      <c r="N4528" s="8" t="str">
        <f>IFERROR(IF(I4528="Booked",VLOOKUP(K4528,'FIN CAL LOOKUP'!$A:$J,10,1),IF(I4528="Complete",VLOOKUP(J4528,'FIN CAL LOOKUP'!$A:$J,10,1),VLOOKUP(D4528,'FIN CAL LOOKUP'!$A:$J,10,1))),"Not Applicable")</f>
        <v>Q1, FY24</v>
      </c>
    </row>
    <row r="4529" spans="1:14" x14ac:dyDescent="0.25">
      <c r="A4529" t="s">
        <v>12</v>
      </c>
      <c r="B4529" t="s">
        <v>150</v>
      </c>
      <c r="C4529" t="s">
        <v>151</v>
      </c>
      <c r="D4529" s="3">
        <v>42282</v>
      </c>
      <c r="E4529" t="s">
        <v>211</v>
      </c>
      <c r="F4529" t="s">
        <v>1058</v>
      </c>
      <c r="G4529" t="s">
        <v>1059</v>
      </c>
      <c r="H4529" t="s">
        <v>10</v>
      </c>
      <c r="I4529" t="s">
        <v>17</v>
      </c>
      <c r="J4529" s="3">
        <v>45215</v>
      </c>
      <c r="K4529" s="3">
        <v>45215</v>
      </c>
      <c r="L4529" t="s">
        <v>1060</v>
      </c>
      <c r="M4529" s="8" t="str">
        <f>IFERROR(IF(I4529="Booked",VLOOKUP(K4529,'FIN CAL LOOKUP'!$A:$J,7,1),IF(I4529="Complete",VLOOKUP(J4529,'FIN CAL LOOKUP'!$A:$J,7,1),VLOOKUP(D4529,'FIN CAL LOOKUP'!$A:$J,7,1))),"Not Applicable")</f>
        <v>OCT, FY24</v>
      </c>
      <c r="N4529" s="8" t="str">
        <f>IFERROR(IF(I4529="Booked",VLOOKUP(K4529,'FIN CAL LOOKUP'!$A:$J,10,1),IF(I4529="Complete",VLOOKUP(J4529,'FIN CAL LOOKUP'!$A:$J,10,1),VLOOKUP(D4529,'FIN CAL LOOKUP'!$A:$J,10,1))),"Not Applicable")</f>
        <v>Q2, FY24</v>
      </c>
    </row>
    <row r="4530" spans="1:14" x14ac:dyDescent="0.25">
      <c r="A4530" t="s">
        <v>12</v>
      </c>
      <c r="B4530" t="s">
        <v>150</v>
      </c>
      <c r="C4530" t="s">
        <v>151</v>
      </c>
      <c r="D4530" s="3">
        <v>42282</v>
      </c>
      <c r="E4530" t="s">
        <v>211</v>
      </c>
      <c r="F4530" t="s">
        <v>1058</v>
      </c>
      <c r="G4530" t="s">
        <v>1059</v>
      </c>
      <c r="H4530" t="s">
        <v>11</v>
      </c>
      <c r="I4530" t="s">
        <v>17</v>
      </c>
      <c r="J4530" s="3">
        <v>42800</v>
      </c>
      <c r="K4530" s="3">
        <v>43616</v>
      </c>
      <c r="L4530" t="s">
        <v>982</v>
      </c>
      <c r="M4530" s="8" t="str">
        <f>IFERROR(IF(I4530="Booked",VLOOKUP(K4530,'FIN CAL LOOKUP'!$A:$J,7,1),IF(I4530="Complete",VLOOKUP(J4530,'FIN CAL LOOKUP'!$A:$J,7,1),VLOOKUP(D4530,'FIN CAL LOOKUP'!$A:$J,7,1))),"Not Applicable")</f>
        <v>Not Applicable</v>
      </c>
      <c r="N4530" s="8" t="str">
        <f>IFERROR(IF(I4530="Booked",VLOOKUP(K4530,'FIN CAL LOOKUP'!$A:$J,10,1),IF(I4530="Complete",VLOOKUP(J4530,'FIN CAL LOOKUP'!$A:$J,10,1),VLOOKUP(D4530,'FIN CAL LOOKUP'!$A:$J,10,1))),"Not Applicable")</f>
        <v>Not Applicable</v>
      </c>
    </row>
    <row r="4531" spans="1:14" x14ac:dyDescent="0.25">
      <c r="A4531" t="s">
        <v>12</v>
      </c>
      <c r="B4531" t="s">
        <v>150</v>
      </c>
      <c r="C4531" t="s">
        <v>151</v>
      </c>
      <c r="D4531" s="3">
        <v>42275</v>
      </c>
      <c r="E4531" t="s">
        <v>1061</v>
      </c>
      <c r="F4531" t="s">
        <v>1062</v>
      </c>
      <c r="G4531" t="s">
        <v>1063</v>
      </c>
      <c r="H4531" t="s">
        <v>4</v>
      </c>
      <c r="I4531" t="s">
        <v>17</v>
      </c>
      <c r="J4531" s="3">
        <v>45208</v>
      </c>
      <c r="K4531" s="3">
        <v>44824</v>
      </c>
      <c r="M4531" s="8" t="str">
        <f>IFERROR(IF(I4531="Booked",VLOOKUP(K4531,'FIN CAL LOOKUP'!$A:$J,7,1),IF(I4531="Complete",VLOOKUP(J4531,'FIN CAL LOOKUP'!$A:$J,7,1),VLOOKUP(D4531,'FIN CAL LOOKUP'!$A:$J,7,1))),"Not Applicable")</f>
        <v>OCT, FY24</v>
      </c>
      <c r="N4531" s="8" t="str">
        <f>IFERROR(IF(I4531="Booked",VLOOKUP(K4531,'FIN CAL LOOKUP'!$A:$J,10,1),IF(I4531="Complete",VLOOKUP(J4531,'FIN CAL LOOKUP'!$A:$J,10,1),VLOOKUP(D4531,'FIN CAL LOOKUP'!$A:$J,10,1))),"Not Applicable")</f>
        <v>Q2, FY24</v>
      </c>
    </row>
    <row r="4532" spans="1:14" x14ac:dyDescent="0.25">
      <c r="A4532" t="s">
        <v>12</v>
      </c>
      <c r="B4532" t="s">
        <v>150</v>
      </c>
      <c r="C4532" t="s">
        <v>151</v>
      </c>
      <c r="D4532" s="3">
        <v>42275</v>
      </c>
      <c r="E4532" t="s">
        <v>1061</v>
      </c>
      <c r="F4532" t="s">
        <v>1062</v>
      </c>
      <c r="G4532" t="s">
        <v>1063</v>
      </c>
      <c r="H4532" t="s">
        <v>7</v>
      </c>
      <c r="I4532" t="s">
        <v>17</v>
      </c>
      <c r="J4532" s="3">
        <v>45205</v>
      </c>
      <c r="K4532" s="3">
        <v>44824</v>
      </c>
      <c r="M4532" s="8" t="str">
        <f>IFERROR(IF(I4532="Booked",VLOOKUP(K4532,'FIN CAL LOOKUP'!$A:$J,7,1),IF(I4532="Complete",VLOOKUP(J4532,'FIN CAL LOOKUP'!$A:$J,7,1),VLOOKUP(D4532,'FIN CAL LOOKUP'!$A:$J,7,1))),"Not Applicable")</f>
        <v>OCT, FY24</v>
      </c>
      <c r="N4532" s="8" t="str">
        <f>IFERROR(IF(I4532="Booked",VLOOKUP(K4532,'FIN CAL LOOKUP'!$A:$J,10,1),IF(I4532="Complete",VLOOKUP(J4532,'FIN CAL LOOKUP'!$A:$J,10,1),VLOOKUP(D4532,'FIN CAL LOOKUP'!$A:$J,10,1))),"Not Applicable")</f>
        <v>Q2, FY24</v>
      </c>
    </row>
    <row r="4533" spans="1:14" x14ac:dyDescent="0.25">
      <c r="A4533" t="s">
        <v>12</v>
      </c>
      <c r="B4533" t="s">
        <v>150</v>
      </c>
      <c r="C4533" t="s">
        <v>151</v>
      </c>
      <c r="D4533" s="3">
        <v>42275</v>
      </c>
      <c r="E4533" t="s">
        <v>1061</v>
      </c>
      <c r="F4533" t="s">
        <v>1062</v>
      </c>
      <c r="G4533" t="s">
        <v>1063</v>
      </c>
      <c r="H4533" t="s">
        <v>1366</v>
      </c>
      <c r="I4533" t="s">
        <v>5</v>
      </c>
      <c r="J4533" s="3"/>
      <c r="K4533" s="3">
        <v>45753</v>
      </c>
      <c r="M4533" s="8" t="str">
        <f>IFERROR(IF(I4533="Booked",VLOOKUP(K4533,'FIN CAL LOOKUP'!$A:$J,7,1),IF(I4533="Complete",VLOOKUP(J4533,'FIN CAL LOOKUP'!$A:$J,7,1),VLOOKUP(D4533,'FIN CAL LOOKUP'!$A:$J,7,1))),"Not Applicable")</f>
        <v>APR, FY25</v>
      </c>
      <c r="N4533" s="8" t="str">
        <f>IFERROR(IF(I4533="Booked",VLOOKUP(K4533,'FIN CAL LOOKUP'!$A:$J,10,1),IF(I4533="Complete",VLOOKUP(J4533,'FIN CAL LOOKUP'!$A:$J,10,1),VLOOKUP(D4533,'FIN CAL LOOKUP'!$A:$J,10,1))),"Not Applicable")</f>
        <v>Q4, FY25</v>
      </c>
    </row>
    <row r="4534" spans="1:14" x14ac:dyDescent="0.25">
      <c r="A4534" t="s">
        <v>12</v>
      </c>
      <c r="B4534" t="s">
        <v>150</v>
      </c>
      <c r="C4534" t="s">
        <v>151</v>
      </c>
      <c r="D4534" s="3">
        <v>42275</v>
      </c>
      <c r="E4534" t="s">
        <v>1061</v>
      </c>
      <c r="F4534" t="s">
        <v>1062</v>
      </c>
      <c r="G4534" t="s">
        <v>1063</v>
      </c>
      <c r="H4534" t="s">
        <v>1366</v>
      </c>
      <c r="I4534" t="s">
        <v>17</v>
      </c>
      <c r="J4534" s="3">
        <v>45432</v>
      </c>
      <c r="K4534" s="3">
        <v>45351</v>
      </c>
      <c r="M4534" s="8" t="str">
        <f>IFERROR(IF(I4534="Booked",VLOOKUP(K4534,'FIN CAL LOOKUP'!$A:$J,7,1),IF(I4534="Complete",VLOOKUP(J4534,'FIN CAL LOOKUP'!$A:$J,7,1),VLOOKUP(D4534,'FIN CAL LOOKUP'!$A:$J,7,1))),"Not Applicable")</f>
        <v>MAY, FY24</v>
      </c>
      <c r="N4534" s="8" t="str">
        <f>IFERROR(IF(I4534="Booked",VLOOKUP(K4534,'FIN CAL LOOKUP'!$A:$J,10,1),IF(I4534="Complete",VLOOKUP(J4534,'FIN CAL LOOKUP'!$A:$J,10,1),VLOOKUP(D4534,'FIN CAL LOOKUP'!$A:$J,10,1))),"Not Applicable")</f>
        <v>Q4, FY24</v>
      </c>
    </row>
    <row r="4535" spans="1:14" x14ac:dyDescent="0.25">
      <c r="A4535" t="s">
        <v>12</v>
      </c>
      <c r="B4535" t="s">
        <v>150</v>
      </c>
      <c r="C4535" t="s">
        <v>151</v>
      </c>
      <c r="D4535" s="3">
        <v>42275</v>
      </c>
      <c r="E4535" t="s">
        <v>1061</v>
      </c>
      <c r="F4535" t="s">
        <v>1062</v>
      </c>
      <c r="G4535" t="s">
        <v>1063</v>
      </c>
      <c r="H4535" t="s">
        <v>1367</v>
      </c>
      <c r="I4535" t="s">
        <v>5</v>
      </c>
      <c r="J4535" s="3"/>
      <c r="K4535" s="3">
        <v>45753</v>
      </c>
      <c r="M4535" s="8" t="str">
        <f>IFERROR(IF(I4535="Booked",VLOOKUP(K4535,'FIN CAL LOOKUP'!$A:$J,7,1),IF(I4535="Complete",VLOOKUP(J4535,'FIN CAL LOOKUP'!$A:$J,7,1),VLOOKUP(D4535,'FIN CAL LOOKUP'!$A:$J,7,1))),"Not Applicable")</f>
        <v>APR, FY25</v>
      </c>
      <c r="N4535" s="8" t="str">
        <f>IFERROR(IF(I4535="Booked",VLOOKUP(K4535,'FIN CAL LOOKUP'!$A:$J,10,1),IF(I4535="Complete",VLOOKUP(J4535,'FIN CAL LOOKUP'!$A:$J,10,1),VLOOKUP(D4535,'FIN CAL LOOKUP'!$A:$J,10,1))),"Not Applicable")</f>
        <v>Q4, FY25</v>
      </c>
    </row>
    <row r="4536" spans="1:14" x14ac:dyDescent="0.25">
      <c r="A4536" t="s">
        <v>12</v>
      </c>
      <c r="B4536" t="s">
        <v>150</v>
      </c>
      <c r="C4536" t="s">
        <v>151</v>
      </c>
      <c r="D4536" s="3">
        <v>42275</v>
      </c>
      <c r="E4536" t="s">
        <v>1061</v>
      </c>
      <c r="F4536" t="s">
        <v>1062</v>
      </c>
      <c r="G4536" t="s">
        <v>1063</v>
      </c>
      <c r="H4536" t="s">
        <v>1367</v>
      </c>
      <c r="I4536" t="s">
        <v>17</v>
      </c>
      <c r="J4536" s="3">
        <v>45432</v>
      </c>
      <c r="K4536" s="3">
        <v>45351</v>
      </c>
      <c r="M4536" s="8" t="str">
        <f>IFERROR(IF(I4536="Booked",VLOOKUP(K4536,'FIN CAL LOOKUP'!$A:$J,7,1),IF(I4536="Complete",VLOOKUP(J4536,'FIN CAL LOOKUP'!$A:$J,7,1),VLOOKUP(D4536,'FIN CAL LOOKUP'!$A:$J,7,1))),"Not Applicable")</f>
        <v>MAY, FY24</v>
      </c>
      <c r="N4536" s="8" t="str">
        <f>IFERROR(IF(I4536="Booked",VLOOKUP(K4536,'FIN CAL LOOKUP'!$A:$J,10,1),IF(I4536="Complete",VLOOKUP(J4536,'FIN CAL LOOKUP'!$A:$J,10,1),VLOOKUP(D4536,'FIN CAL LOOKUP'!$A:$J,10,1))),"Not Applicable")</f>
        <v>Q4, FY24</v>
      </c>
    </row>
    <row r="4537" spans="1:14" x14ac:dyDescent="0.25">
      <c r="A4537" t="s">
        <v>12</v>
      </c>
      <c r="B4537" t="s">
        <v>150</v>
      </c>
      <c r="C4537" t="s">
        <v>151</v>
      </c>
      <c r="D4537" s="3">
        <v>42275</v>
      </c>
      <c r="E4537" t="s">
        <v>1061</v>
      </c>
      <c r="F4537" t="s">
        <v>1062</v>
      </c>
      <c r="G4537" t="s">
        <v>1063</v>
      </c>
      <c r="H4537" t="s">
        <v>1368</v>
      </c>
      <c r="I4537" t="s">
        <v>5</v>
      </c>
      <c r="J4537" s="3"/>
      <c r="K4537" s="3">
        <v>45753</v>
      </c>
      <c r="M4537" s="8" t="str">
        <f>IFERROR(IF(I4537="Booked",VLOOKUP(K4537,'FIN CAL LOOKUP'!$A:$J,7,1),IF(I4537="Complete",VLOOKUP(J4537,'FIN CAL LOOKUP'!$A:$J,7,1),VLOOKUP(D4537,'FIN CAL LOOKUP'!$A:$J,7,1))),"Not Applicable")</f>
        <v>APR, FY25</v>
      </c>
      <c r="N4537" s="8" t="str">
        <f>IFERROR(IF(I4537="Booked",VLOOKUP(K4537,'FIN CAL LOOKUP'!$A:$J,10,1),IF(I4537="Complete",VLOOKUP(J4537,'FIN CAL LOOKUP'!$A:$J,10,1),VLOOKUP(D4537,'FIN CAL LOOKUP'!$A:$J,10,1))),"Not Applicable")</f>
        <v>Q4, FY25</v>
      </c>
    </row>
    <row r="4538" spans="1:14" x14ac:dyDescent="0.25">
      <c r="A4538" t="s">
        <v>12</v>
      </c>
      <c r="B4538" t="s">
        <v>150</v>
      </c>
      <c r="C4538" t="s">
        <v>151</v>
      </c>
      <c r="D4538" s="3">
        <v>42275</v>
      </c>
      <c r="E4538" t="s">
        <v>1061</v>
      </c>
      <c r="F4538" t="s">
        <v>1062</v>
      </c>
      <c r="G4538" t="s">
        <v>1063</v>
      </c>
      <c r="H4538" t="s">
        <v>1368</v>
      </c>
      <c r="I4538" t="s">
        <v>17</v>
      </c>
      <c r="J4538" s="3">
        <v>45432</v>
      </c>
      <c r="K4538" s="3">
        <v>45351</v>
      </c>
      <c r="M4538" s="8" t="str">
        <f>IFERROR(IF(I4538="Booked",VLOOKUP(K4538,'FIN CAL LOOKUP'!$A:$J,7,1),IF(I4538="Complete",VLOOKUP(J4538,'FIN CAL LOOKUP'!$A:$J,7,1),VLOOKUP(D4538,'FIN CAL LOOKUP'!$A:$J,7,1))),"Not Applicable")</f>
        <v>MAY, FY24</v>
      </c>
      <c r="N4538" s="8" t="str">
        <f>IFERROR(IF(I4538="Booked",VLOOKUP(K4538,'FIN CAL LOOKUP'!$A:$J,10,1),IF(I4538="Complete",VLOOKUP(J4538,'FIN CAL LOOKUP'!$A:$J,10,1),VLOOKUP(D4538,'FIN CAL LOOKUP'!$A:$J,10,1))),"Not Applicable")</f>
        <v>Q4, FY24</v>
      </c>
    </row>
    <row r="4539" spans="1:14" x14ac:dyDescent="0.25">
      <c r="A4539" t="s">
        <v>12</v>
      </c>
      <c r="B4539" t="s">
        <v>150</v>
      </c>
      <c r="C4539" t="s">
        <v>151</v>
      </c>
      <c r="D4539" s="3">
        <v>42275</v>
      </c>
      <c r="E4539" t="s">
        <v>1061</v>
      </c>
      <c r="F4539" t="s">
        <v>1062</v>
      </c>
      <c r="G4539" t="s">
        <v>1063</v>
      </c>
      <c r="H4539" t="s">
        <v>1369</v>
      </c>
      <c r="I4539" t="s">
        <v>17</v>
      </c>
      <c r="J4539" s="3">
        <v>43865</v>
      </c>
      <c r="K4539" s="3">
        <v>43865</v>
      </c>
      <c r="M4539" s="8" t="str">
        <f>IFERROR(IF(I4539="Booked",VLOOKUP(K4539,'FIN CAL LOOKUP'!$A:$J,7,1),IF(I4539="Complete",VLOOKUP(J4539,'FIN CAL LOOKUP'!$A:$J,7,1),VLOOKUP(D4539,'FIN CAL LOOKUP'!$A:$J,7,1))),"Not Applicable")</f>
        <v>FEB, FY20</v>
      </c>
      <c r="N4539" s="8" t="str">
        <f>IFERROR(IF(I4539="Booked",VLOOKUP(K4539,'FIN CAL LOOKUP'!$A:$J,10,1),IF(I4539="Complete",VLOOKUP(J4539,'FIN CAL LOOKUP'!$A:$J,10,1),VLOOKUP(D4539,'FIN CAL LOOKUP'!$A:$J,10,1))),"Not Applicable")</f>
        <v>Q3, FY20</v>
      </c>
    </row>
    <row r="4540" spans="1:14" x14ac:dyDescent="0.25">
      <c r="A4540" t="s">
        <v>12</v>
      </c>
      <c r="B4540" t="s">
        <v>150</v>
      </c>
      <c r="C4540" t="s">
        <v>151</v>
      </c>
      <c r="D4540" s="3">
        <v>42275</v>
      </c>
      <c r="E4540" t="s">
        <v>1061</v>
      </c>
      <c r="F4540" t="s">
        <v>1062</v>
      </c>
      <c r="G4540" t="s">
        <v>1063</v>
      </c>
      <c r="H4540" t="s">
        <v>1369</v>
      </c>
      <c r="I4540" t="s">
        <v>17</v>
      </c>
      <c r="J4540" s="3">
        <v>45432</v>
      </c>
      <c r="K4540" s="3">
        <v>45351</v>
      </c>
      <c r="M4540" s="8" t="str">
        <f>IFERROR(IF(I4540="Booked",VLOOKUP(K4540,'FIN CAL LOOKUP'!$A:$J,7,1),IF(I4540="Complete",VLOOKUP(J4540,'FIN CAL LOOKUP'!$A:$J,7,1),VLOOKUP(D4540,'FIN CAL LOOKUP'!$A:$J,7,1))),"Not Applicable")</f>
        <v>MAY, FY24</v>
      </c>
      <c r="N4540" s="8" t="str">
        <f>IFERROR(IF(I4540="Booked",VLOOKUP(K4540,'FIN CAL LOOKUP'!$A:$J,10,1),IF(I4540="Complete",VLOOKUP(J4540,'FIN CAL LOOKUP'!$A:$J,10,1),VLOOKUP(D4540,'FIN CAL LOOKUP'!$A:$J,10,1))),"Not Applicable")</f>
        <v>Q4, FY24</v>
      </c>
    </row>
    <row r="4541" spans="1:14" x14ac:dyDescent="0.25">
      <c r="A4541" t="s">
        <v>12</v>
      </c>
      <c r="B4541" t="s">
        <v>150</v>
      </c>
      <c r="C4541" t="s">
        <v>151</v>
      </c>
      <c r="D4541" s="3">
        <v>42275</v>
      </c>
      <c r="E4541" t="s">
        <v>1061</v>
      </c>
      <c r="F4541" t="s">
        <v>1062</v>
      </c>
      <c r="G4541" t="s">
        <v>1063</v>
      </c>
      <c r="H4541" t="s">
        <v>1369</v>
      </c>
      <c r="I4541" t="s">
        <v>18</v>
      </c>
      <c r="J4541" s="3"/>
      <c r="K4541" s="3">
        <v>45753</v>
      </c>
      <c r="M4541" s="8" t="str">
        <f>IFERROR(IF(I4541="Booked",VLOOKUP(K4541,'FIN CAL LOOKUP'!$A:$J,7,1),IF(I4541="Complete",VLOOKUP(J4541,'FIN CAL LOOKUP'!$A:$J,7,1),VLOOKUP(D4541,'FIN CAL LOOKUP'!$A:$J,7,1))),"Not Applicable")</f>
        <v>Not Applicable</v>
      </c>
      <c r="N4541" s="8" t="str">
        <f>IFERROR(IF(I4541="Booked",VLOOKUP(K4541,'FIN CAL LOOKUP'!$A:$J,10,1),IF(I4541="Complete",VLOOKUP(J4541,'FIN CAL LOOKUP'!$A:$J,10,1),VLOOKUP(D4541,'FIN CAL LOOKUP'!$A:$J,10,1))),"Not Applicable")</f>
        <v>Not Applicable</v>
      </c>
    </row>
    <row r="4542" spans="1:14" x14ac:dyDescent="0.25">
      <c r="A4542" t="s">
        <v>12</v>
      </c>
      <c r="B4542" t="s">
        <v>150</v>
      </c>
      <c r="C4542" t="s">
        <v>151</v>
      </c>
      <c r="D4542" s="3">
        <v>42275</v>
      </c>
      <c r="E4542" t="s">
        <v>1061</v>
      </c>
      <c r="F4542" t="s">
        <v>1062</v>
      </c>
      <c r="G4542" t="s">
        <v>1063</v>
      </c>
      <c r="H4542" t="s">
        <v>1370</v>
      </c>
      <c r="I4542" t="s">
        <v>5</v>
      </c>
      <c r="J4542" s="3"/>
      <c r="K4542" s="3">
        <v>45351</v>
      </c>
      <c r="M4542" s="8" t="str">
        <f>IFERROR(IF(I4542="Booked",VLOOKUP(K4542,'FIN CAL LOOKUP'!$A:$J,7,1),IF(I4542="Complete",VLOOKUP(J4542,'FIN CAL LOOKUP'!$A:$J,7,1),VLOOKUP(D4542,'FIN CAL LOOKUP'!$A:$J,7,1))),"Not Applicable")</f>
        <v>MAR, FY24</v>
      </c>
      <c r="N4542" s="8" t="str">
        <f>IFERROR(IF(I4542="Booked",VLOOKUP(K4542,'FIN CAL LOOKUP'!$A:$J,10,1),IF(I4542="Complete",VLOOKUP(J4542,'FIN CAL LOOKUP'!$A:$J,10,1),VLOOKUP(D4542,'FIN CAL LOOKUP'!$A:$J,10,1))),"Not Applicable")</f>
        <v>Q3, FY24</v>
      </c>
    </row>
    <row r="4543" spans="1:14" x14ac:dyDescent="0.25">
      <c r="A4543" t="s">
        <v>12</v>
      </c>
      <c r="B4543" t="s">
        <v>150</v>
      </c>
      <c r="C4543" t="s">
        <v>151</v>
      </c>
      <c r="D4543" s="3">
        <v>42275</v>
      </c>
      <c r="E4543" t="s">
        <v>1061</v>
      </c>
      <c r="F4543" t="s">
        <v>1062</v>
      </c>
      <c r="G4543" t="s">
        <v>1063</v>
      </c>
      <c r="H4543" t="s">
        <v>8</v>
      </c>
      <c r="I4543" t="s">
        <v>17</v>
      </c>
      <c r="J4543" s="3">
        <v>44662</v>
      </c>
      <c r="K4543" s="3">
        <v>44635</v>
      </c>
      <c r="M4543" s="8" t="str">
        <f>IFERROR(IF(I4543="Booked",VLOOKUP(K4543,'FIN CAL LOOKUP'!$A:$J,7,1),IF(I4543="Complete",VLOOKUP(J4543,'FIN CAL LOOKUP'!$A:$J,7,1),VLOOKUP(D4543,'FIN CAL LOOKUP'!$A:$J,7,1))),"Not Applicable")</f>
        <v>APR, FY22</v>
      </c>
      <c r="N4543" s="8" t="str">
        <f>IFERROR(IF(I4543="Booked",VLOOKUP(K4543,'FIN CAL LOOKUP'!$A:$J,10,1),IF(I4543="Complete",VLOOKUP(J4543,'FIN CAL LOOKUP'!$A:$J,10,1),VLOOKUP(D4543,'FIN CAL LOOKUP'!$A:$J,10,1))),"Not Applicable")</f>
        <v>Q4, FY22</v>
      </c>
    </row>
    <row r="4544" spans="1:14" x14ac:dyDescent="0.25">
      <c r="A4544" t="s">
        <v>12</v>
      </c>
      <c r="B4544" t="s">
        <v>150</v>
      </c>
      <c r="C4544" t="s">
        <v>151</v>
      </c>
      <c r="D4544" s="3">
        <v>42275</v>
      </c>
      <c r="E4544" t="s">
        <v>1061</v>
      </c>
      <c r="F4544" t="s">
        <v>1062</v>
      </c>
      <c r="G4544" t="s">
        <v>1063</v>
      </c>
      <c r="H4544" t="s">
        <v>9</v>
      </c>
      <c r="I4544" t="s">
        <v>17</v>
      </c>
      <c r="J4544" s="3">
        <v>45020</v>
      </c>
      <c r="K4544" s="3">
        <v>44862</v>
      </c>
      <c r="M4544" s="8" t="str">
        <f>IFERROR(IF(I4544="Booked",VLOOKUP(K4544,'FIN CAL LOOKUP'!$A:$J,7,1),IF(I4544="Complete",VLOOKUP(J4544,'FIN CAL LOOKUP'!$A:$J,7,1),VLOOKUP(D4544,'FIN CAL LOOKUP'!$A:$J,7,1))),"Not Applicable")</f>
        <v>APR, FY23</v>
      </c>
      <c r="N4544" s="8" t="str">
        <f>IFERROR(IF(I4544="Booked",VLOOKUP(K4544,'FIN CAL LOOKUP'!$A:$J,10,1),IF(I4544="Complete",VLOOKUP(J4544,'FIN CAL LOOKUP'!$A:$J,10,1),VLOOKUP(D4544,'FIN CAL LOOKUP'!$A:$J,10,1))),"Not Applicable")</f>
        <v>Q4, FY23</v>
      </c>
    </row>
    <row r="4545" spans="1:14" x14ac:dyDescent="0.25">
      <c r="A4545" t="s">
        <v>12</v>
      </c>
      <c r="B4545" t="s">
        <v>150</v>
      </c>
      <c r="C4545" t="s">
        <v>151</v>
      </c>
      <c r="D4545" s="3">
        <v>42275</v>
      </c>
      <c r="E4545" t="s">
        <v>1061</v>
      </c>
      <c r="F4545" t="s">
        <v>1062</v>
      </c>
      <c r="G4545" t="s">
        <v>1063</v>
      </c>
      <c r="H4545" t="s">
        <v>10</v>
      </c>
      <c r="I4545" t="s">
        <v>17</v>
      </c>
      <c r="J4545" s="3">
        <v>44449</v>
      </c>
      <c r="K4545" s="3">
        <v>44449</v>
      </c>
      <c r="M4545" s="8" t="str">
        <f>IFERROR(IF(I4545="Booked",VLOOKUP(K4545,'FIN CAL LOOKUP'!$A:$J,7,1),IF(I4545="Complete",VLOOKUP(J4545,'FIN CAL LOOKUP'!$A:$J,7,1),VLOOKUP(D4545,'FIN CAL LOOKUP'!$A:$J,7,1))),"Not Applicable")</f>
        <v>SEP, FY22</v>
      </c>
      <c r="N4545" s="8" t="str">
        <f>IFERROR(IF(I4545="Booked",VLOOKUP(K4545,'FIN CAL LOOKUP'!$A:$J,10,1),IF(I4545="Complete",VLOOKUP(J4545,'FIN CAL LOOKUP'!$A:$J,10,1),VLOOKUP(D4545,'FIN CAL LOOKUP'!$A:$J,10,1))),"Not Applicable")</f>
        <v>Q1, FY22</v>
      </c>
    </row>
    <row r="4546" spans="1:14" x14ac:dyDescent="0.25">
      <c r="A4546" t="s">
        <v>12</v>
      </c>
      <c r="B4546" t="s">
        <v>150</v>
      </c>
      <c r="C4546" t="s">
        <v>151</v>
      </c>
      <c r="D4546" s="3">
        <v>42275</v>
      </c>
      <c r="E4546" t="s">
        <v>1061</v>
      </c>
      <c r="F4546" t="s">
        <v>1062</v>
      </c>
      <c r="G4546" t="s">
        <v>1063</v>
      </c>
      <c r="H4546" t="s">
        <v>11</v>
      </c>
      <c r="I4546" t="s">
        <v>17</v>
      </c>
      <c r="J4546" s="3">
        <v>43664</v>
      </c>
      <c r="K4546" s="3">
        <v>43635</v>
      </c>
      <c r="M4546" s="8" t="str">
        <f>IFERROR(IF(I4546="Booked",VLOOKUP(K4546,'FIN CAL LOOKUP'!$A:$J,7,1),IF(I4546="Complete",VLOOKUP(J4546,'FIN CAL LOOKUP'!$A:$J,7,1),VLOOKUP(D4546,'FIN CAL LOOKUP'!$A:$J,7,1))),"Not Applicable")</f>
        <v>JUL, FY20</v>
      </c>
      <c r="N4546" s="8" t="str">
        <f>IFERROR(IF(I4546="Booked",VLOOKUP(K4546,'FIN CAL LOOKUP'!$A:$J,10,1),IF(I4546="Complete",VLOOKUP(J4546,'FIN CAL LOOKUP'!$A:$J,10,1),VLOOKUP(D4546,'FIN CAL LOOKUP'!$A:$J,10,1))),"Not Applicable")</f>
        <v>Q1, FY20</v>
      </c>
    </row>
    <row r="4547" spans="1:14" x14ac:dyDescent="0.25">
      <c r="A4547" t="s">
        <v>12</v>
      </c>
      <c r="B4547" t="s">
        <v>150</v>
      </c>
      <c r="C4547" t="s">
        <v>151</v>
      </c>
      <c r="D4547" s="3">
        <v>42275</v>
      </c>
      <c r="E4547" t="s">
        <v>1061</v>
      </c>
      <c r="F4547" t="s">
        <v>1062</v>
      </c>
      <c r="G4547" t="s">
        <v>1063</v>
      </c>
      <c r="H4547" t="s">
        <v>11</v>
      </c>
      <c r="I4547" t="s">
        <v>17</v>
      </c>
      <c r="J4547" s="3">
        <v>43789</v>
      </c>
      <c r="K4547" s="3">
        <v>43789</v>
      </c>
      <c r="M4547" s="8" t="str">
        <f>IFERROR(IF(I4547="Booked",VLOOKUP(K4547,'FIN CAL LOOKUP'!$A:$J,7,1),IF(I4547="Complete",VLOOKUP(J4547,'FIN CAL LOOKUP'!$A:$J,7,1),VLOOKUP(D4547,'FIN CAL LOOKUP'!$A:$J,7,1))),"Not Applicable")</f>
        <v>NOV, FY20</v>
      </c>
      <c r="N4547" s="8" t="str">
        <f>IFERROR(IF(I4547="Booked",VLOOKUP(K4547,'FIN CAL LOOKUP'!$A:$J,10,1),IF(I4547="Complete",VLOOKUP(J4547,'FIN CAL LOOKUP'!$A:$J,10,1),VLOOKUP(D4547,'FIN CAL LOOKUP'!$A:$J,10,1))),"Not Applicable")</f>
        <v>Q2, FY20</v>
      </c>
    </row>
    <row r="4548" spans="1:14" x14ac:dyDescent="0.25">
      <c r="A4548" t="s">
        <v>12</v>
      </c>
      <c r="B4548" t="s">
        <v>150</v>
      </c>
      <c r="C4548" t="s">
        <v>151</v>
      </c>
      <c r="D4548" s="3">
        <v>42275</v>
      </c>
      <c r="E4548" t="s">
        <v>1061</v>
      </c>
      <c r="F4548" t="s">
        <v>1062</v>
      </c>
      <c r="G4548" t="s">
        <v>1063</v>
      </c>
      <c r="H4548" t="s">
        <v>11</v>
      </c>
      <c r="I4548" t="s">
        <v>17</v>
      </c>
      <c r="J4548" s="3">
        <v>45112</v>
      </c>
      <c r="K4548" s="3">
        <v>44701</v>
      </c>
      <c r="M4548" s="8" t="str">
        <f>IFERROR(IF(I4548="Booked",VLOOKUP(K4548,'FIN CAL LOOKUP'!$A:$J,7,1),IF(I4548="Complete",VLOOKUP(J4548,'FIN CAL LOOKUP'!$A:$J,7,1),VLOOKUP(D4548,'FIN CAL LOOKUP'!$A:$J,7,1))),"Not Applicable")</f>
        <v>JUL, FY24</v>
      </c>
      <c r="N4548" s="8" t="str">
        <f>IFERROR(IF(I4548="Booked",VLOOKUP(K4548,'FIN CAL LOOKUP'!$A:$J,10,1),IF(I4548="Complete",VLOOKUP(J4548,'FIN CAL LOOKUP'!$A:$J,10,1),VLOOKUP(D4548,'FIN CAL LOOKUP'!$A:$J,10,1))),"Not Applicable")</f>
        <v>Q1, FY24</v>
      </c>
    </row>
    <row r="4549" spans="1:14" x14ac:dyDescent="0.25">
      <c r="A4549" t="s">
        <v>1</v>
      </c>
      <c r="B4549" t="s">
        <v>79</v>
      </c>
      <c r="C4549" t="s">
        <v>14</v>
      </c>
      <c r="D4549" s="3">
        <v>42212</v>
      </c>
      <c r="E4549" t="s">
        <v>163</v>
      </c>
      <c r="F4549" t="s">
        <v>1064</v>
      </c>
      <c r="G4549" t="s">
        <v>1065</v>
      </c>
      <c r="H4549" t="s">
        <v>4</v>
      </c>
      <c r="I4549" t="s">
        <v>17</v>
      </c>
      <c r="J4549" s="3">
        <v>44923</v>
      </c>
      <c r="K4549" s="3">
        <v>44824</v>
      </c>
      <c r="M4549" s="8" t="str">
        <f>IFERROR(IF(I4549="Booked",VLOOKUP(K4549,'FIN CAL LOOKUP'!$A:$J,7,1),IF(I4549="Complete",VLOOKUP(J4549,'FIN CAL LOOKUP'!$A:$J,7,1),VLOOKUP(D4549,'FIN CAL LOOKUP'!$A:$J,7,1))),"Not Applicable")</f>
        <v>JAN, FY23</v>
      </c>
      <c r="N4549" s="8" t="str">
        <f>IFERROR(IF(I4549="Booked",VLOOKUP(K4549,'FIN CAL LOOKUP'!$A:$J,10,1),IF(I4549="Complete",VLOOKUP(J4549,'FIN CAL LOOKUP'!$A:$J,10,1),VLOOKUP(D4549,'FIN CAL LOOKUP'!$A:$J,10,1))),"Not Applicable")</f>
        <v>Q3, FY23</v>
      </c>
    </row>
    <row r="4550" spans="1:14" x14ac:dyDescent="0.25">
      <c r="A4550" t="s">
        <v>1</v>
      </c>
      <c r="B4550" t="s">
        <v>79</v>
      </c>
      <c r="C4550" t="s">
        <v>14</v>
      </c>
      <c r="D4550" s="3">
        <v>42212</v>
      </c>
      <c r="E4550" t="s">
        <v>163</v>
      </c>
      <c r="F4550" t="s">
        <v>1064</v>
      </c>
      <c r="G4550" t="s">
        <v>1065</v>
      </c>
      <c r="H4550" t="s">
        <v>7</v>
      </c>
      <c r="I4550" t="s">
        <v>17</v>
      </c>
      <c r="J4550" s="3">
        <v>45118</v>
      </c>
      <c r="K4550" s="3">
        <v>44824</v>
      </c>
      <c r="L4550" t="s">
        <v>1066</v>
      </c>
      <c r="M4550" s="8" t="str">
        <f>IFERROR(IF(I4550="Booked",VLOOKUP(K4550,'FIN CAL LOOKUP'!$A:$J,7,1),IF(I4550="Complete",VLOOKUP(J4550,'FIN CAL LOOKUP'!$A:$J,7,1),VLOOKUP(D4550,'FIN CAL LOOKUP'!$A:$J,7,1))),"Not Applicable")</f>
        <v>JUL, FY24</v>
      </c>
      <c r="N4550" s="8" t="str">
        <f>IFERROR(IF(I4550="Booked",VLOOKUP(K4550,'FIN CAL LOOKUP'!$A:$J,10,1),IF(I4550="Complete",VLOOKUP(J4550,'FIN CAL LOOKUP'!$A:$J,10,1),VLOOKUP(D4550,'FIN CAL LOOKUP'!$A:$J,10,1))),"Not Applicable")</f>
        <v>Q1, FY24</v>
      </c>
    </row>
    <row r="4551" spans="1:14" x14ac:dyDescent="0.25">
      <c r="A4551" t="s">
        <v>1</v>
      </c>
      <c r="B4551" t="s">
        <v>79</v>
      </c>
      <c r="C4551" t="s">
        <v>14</v>
      </c>
      <c r="D4551" s="3">
        <v>42212</v>
      </c>
      <c r="E4551" t="s">
        <v>163</v>
      </c>
      <c r="F4551" t="s">
        <v>1064</v>
      </c>
      <c r="G4551" t="s">
        <v>1065</v>
      </c>
      <c r="H4551" t="s">
        <v>1366</v>
      </c>
      <c r="I4551" t="s">
        <v>5</v>
      </c>
      <c r="J4551" s="3"/>
      <c r="K4551" s="3">
        <v>45351</v>
      </c>
      <c r="M4551" s="8" t="str">
        <f>IFERROR(IF(I4551="Booked",VLOOKUP(K4551,'FIN CAL LOOKUP'!$A:$J,7,1),IF(I4551="Complete",VLOOKUP(J4551,'FIN CAL LOOKUP'!$A:$J,7,1),VLOOKUP(D4551,'FIN CAL LOOKUP'!$A:$J,7,1))),"Not Applicable")</f>
        <v>MAR, FY24</v>
      </c>
      <c r="N4551" s="8" t="str">
        <f>IFERROR(IF(I4551="Booked",VLOOKUP(K4551,'FIN CAL LOOKUP'!$A:$J,10,1),IF(I4551="Complete",VLOOKUP(J4551,'FIN CAL LOOKUP'!$A:$J,10,1),VLOOKUP(D4551,'FIN CAL LOOKUP'!$A:$J,10,1))),"Not Applicable")</f>
        <v>Q3, FY24</v>
      </c>
    </row>
    <row r="4552" spans="1:14" x14ac:dyDescent="0.25">
      <c r="A4552" t="s">
        <v>1</v>
      </c>
      <c r="B4552" t="s">
        <v>79</v>
      </c>
      <c r="C4552" t="s">
        <v>14</v>
      </c>
      <c r="D4552" s="3">
        <v>42212</v>
      </c>
      <c r="E4552" t="s">
        <v>163</v>
      </c>
      <c r="F4552" t="s">
        <v>1064</v>
      </c>
      <c r="G4552" t="s">
        <v>1065</v>
      </c>
      <c r="H4552" t="s">
        <v>1367</v>
      </c>
      <c r="I4552" t="s">
        <v>5</v>
      </c>
      <c r="J4552" s="3"/>
      <c r="K4552" s="3">
        <v>45351</v>
      </c>
      <c r="M4552" s="8" t="str">
        <f>IFERROR(IF(I4552="Booked",VLOOKUP(K4552,'FIN CAL LOOKUP'!$A:$J,7,1),IF(I4552="Complete",VLOOKUP(J4552,'FIN CAL LOOKUP'!$A:$J,7,1),VLOOKUP(D4552,'FIN CAL LOOKUP'!$A:$J,7,1))),"Not Applicable")</f>
        <v>MAR, FY24</v>
      </c>
      <c r="N4552" s="8" t="str">
        <f>IFERROR(IF(I4552="Booked",VLOOKUP(K4552,'FIN CAL LOOKUP'!$A:$J,10,1),IF(I4552="Complete",VLOOKUP(J4552,'FIN CAL LOOKUP'!$A:$J,10,1),VLOOKUP(D4552,'FIN CAL LOOKUP'!$A:$J,10,1))),"Not Applicable")</f>
        <v>Q3, FY24</v>
      </c>
    </row>
    <row r="4553" spans="1:14" x14ac:dyDescent="0.25">
      <c r="A4553" t="s">
        <v>1</v>
      </c>
      <c r="B4553" t="s">
        <v>79</v>
      </c>
      <c r="C4553" t="s">
        <v>14</v>
      </c>
      <c r="D4553" s="3">
        <v>42212</v>
      </c>
      <c r="E4553" t="s">
        <v>163</v>
      </c>
      <c r="F4553" t="s">
        <v>1064</v>
      </c>
      <c r="G4553" t="s">
        <v>1065</v>
      </c>
      <c r="H4553" t="s">
        <v>1368</v>
      </c>
      <c r="I4553" t="s">
        <v>5</v>
      </c>
      <c r="J4553" s="3"/>
      <c r="K4553" s="3">
        <v>45351</v>
      </c>
      <c r="M4553" s="8" t="str">
        <f>IFERROR(IF(I4553="Booked",VLOOKUP(K4553,'FIN CAL LOOKUP'!$A:$J,7,1),IF(I4553="Complete",VLOOKUP(J4553,'FIN CAL LOOKUP'!$A:$J,7,1),VLOOKUP(D4553,'FIN CAL LOOKUP'!$A:$J,7,1))),"Not Applicable")</f>
        <v>MAR, FY24</v>
      </c>
      <c r="N4553" s="8" t="str">
        <f>IFERROR(IF(I4553="Booked",VLOOKUP(K4553,'FIN CAL LOOKUP'!$A:$J,10,1),IF(I4553="Complete",VLOOKUP(J4553,'FIN CAL LOOKUP'!$A:$J,10,1),VLOOKUP(D4553,'FIN CAL LOOKUP'!$A:$J,10,1))),"Not Applicable")</f>
        <v>Q3, FY24</v>
      </c>
    </row>
    <row r="4554" spans="1:14" x14ac:dyDescent="0.25">
      <c r="A4554" t="s">
        <v>1</v>
      </c>
      <c r="B4554" t="s">
        <v>79</v>
      </c>
      <c r="C4554" t="s">
        <v>14</v>
      </c>
      <c r="D4554" s="3">
        <v>42212</v>
      </c>
      <c r="E4554" t="s">
        <v>163</v>
      </c>
      <c r="F4554" t="s">
        <v>1064</v>
      </c>
      <c r="G4554" t="s">
        <v>1065</v>
      </c>
      <c r="H4554" t="s">
        <v>1369</v>
      </c>
      <c r="I4554" t="s">
        <v>5</v>
      </c>
      <c r="J4554" s="3"/>
      <c r="K4554" s="3">
        <v>45351</v>
      </c>
      <c r="M4554" s="8" t="str">
        <f>IFERROR(IF(I4554="Booked",VLOOKUP(K4554,'FIN CAL LOOKUP'!$A:$J,7,1),IF(I4554="Complete",VLOOKUP(J4554,'FIN CAL LOOKUP'!$A:$J,7,1),VLOOKUP(D4554,'FIN CAL LOOKUP'!$A:$J,7,1))),"Not Applicable")</f>
        <v>MAR, FY24</v>
      </c>
      <c r="N4554" s="8" t="str">
        <f>IFERROR(IF(I4554="Booked",VLOOKUP(K4554,'FIN CAL LOOKUP'!$A:$J,10,1),IF(I4554="Complete",VLOOKUP(J4554,'FIN CAL LOOKUP'!$A:$J,10,1),VLOOKUP(D4554,'FIN CAL LOOKUP'!$A:$J,10,1))),"Not Applicable")</f>
        <v>Q3, FY24</v>
      </c>
    </row>
    <row r="4555" spans="1:14" x14ac:dyDescent="0.25">
      <c r="A4555" t="s">
        <v>1</v>
      </c>
      <c r="B4555" t="s">
        <v>79</v>
      </c>
      <c r="C4555" t="s">
        <v>14</v>
      </c>
      <c r="D4555" s="3">
        <v>42212</v>
      </c>
      <c r="E4555" t="s">
        <v>163</v>
      </c>
      <c r="F4555" t="s">
        <v>1064</v>
      </c>
      <c r="G4555" t="s">
        <v>1065</v>
      </c>
      <c r="H4555" t="s">
        <v>1370</v>
      </c>
      <c r="I4555" t="s">
        <v>5</v>
      </c>
      <c r="J4555" s="3"/>
      <c r="K4555" s="3">
        <v>45351</v>
      </c>
      <c r="M4555" s="8" t="str">
        <f>IFERROR(IF(I4555="Booked",VLOOKUP(K4555,'FIN CAL LOOKUP'!$A:$J,7,1),IF(I4555="Complete",VLOOKUP(J4555,'FIN CAL LOOKUP'!$A:$J,7,1),VLOOKUP(D4555,'FIN CAL LOOKUP'!$A:$J,7,1))),"Not Applicable")</f>
        <v>MAR, FY24</v>
      </c>
      <c r="N4555" s="8" t="str">
        <f>IFERROR(IF(I4555="Booked",VLOOKUP(K4555,'FIN CAL LOOKUP'!$A:$J,10,1),IF(I4555="Complete",VLOOKUP(J4555,'FIN CAL LOOKUP'!$A:$J,10,1),VLOOKUP(D4555,'FIN CAL LOOKUP'!$A:$J,10,1))),"Not Applicable")</f>
        <v>Q3, FY24</v>
      </c>
    </row>
    <row r="4556" spans="1:14" x14ac:dyDescent="0.25">
      <c r="A4556" t="s">
        <v>1</v>
      </c>
      <c r="B4556" t="s">
        <v>79</v>
      </c>
      <c r="C4556" t="s">
        <v>14</v>
      </c>
      <c r="D4556" s="3">
        <v>42212</v>
      </c>
      <c r="E4556" t="s">
        <v>163</v>
      </c>
      <c r="F4556" t="s">
        <v>1064</v>
      </c>
      <c r="G4556" t="s">
        <v>1065</v>
      </c>
      <c r="H4556" t="s">
        <v>8</v>
      </c>
      <c r="I4556" t="s">
        <v>17</v>
      </c>
      <c r="J4556" s="3">
        <v>44662</v>
      </c>
      <c r="K4556" s="3">
        <v>44635</v>
      </c>
      <c r="L4556" t="s">
        <v>1067</v>
      </c>
      <c r="M4556" s="8" t="str">
        <f>IFERROR(IF(I4556="Booked",VLOOKUP(K4556,'FIN CAL LOOKUP'!$A:$J,7,1),IF(I4556="Complete",VLOOKUP(J4556,'FIN CAL LOOKUP'!$A:$J,7,1),VLOOKUP(D4556,'FIN CAL LOOKUP'!$A:$J,7,1))),"Not Applicable")</f>
        <v>APR, FY22</v>
      </c>
      <c r="N4556" s="8" t="str">
        <f>IFERROR(IF(I4556="Booked",VLOOKUP(K4556,'FIN CAL LOOKUP'!$A:$J,10,1),IF(I4556="Complete",VLOOKUP(J4556,'FIN CAL LOOKUP'!$A:$J,10,1),VLOOKUP(D4556,'FIN CAL LOOKUP'!$A:$J,10,1))),"Not Applicable")</f>
        <v>Q4, FY22</v>
      </c>
    </row>
    <row r="4557" spans="1:14" x14ac:dyDescent="0.25">
      <c r="A4557" t="s">
        <v>1</v>
      </c>
      <c r="B4557" t="s">
        <v>79</v>
      </c>
      <c r="C4557" t="s">
        <v>14</v>
      </c>
      <c r="D4557" s="3">
        <v>42212</v>
      </c>
      <c r="E4557" t="s">
        <v>163</v>
      </c>
      <c r="F4557" t="s">
        <v>1064</v>
      </c>
      <c r="G4557" t="s">
        <v>1065</v>
      </c>
      <c r="H4557" t="s">
        <v>9</v>
      </c>
      <c r="I4557" t="s">
        <v>17</v>
      </c>
      <c r="J4557" s="3">
        <v>45118</v>
      </c>
      <c r="K4557" s="3">
        <v>44735</v>
      </c>
      <c r="L4557" t="s">
        <v>1068</v>
      </c>
      <c r="M4557" s="8" t="str">
        <f>IFERROR(IF(I4557="Booked",VLOOKUP(K4557,'FIN CAL LOOKUP'!$A:$J,7,1),IF(I4557="Complete",VLOOKUP(J4557,'FIN CAL LOOKUP'!$A:$J,7,1),VLOOKUP(D4557,'FIN CAL LOOKUP'!$A:$J,7,1))),"Not Applicable")</f>
        <v>JUL, FY24</v>
      </c>
      <c r="N4557" s="8" t="str">
        <f>IFERROR(IF(I4557="Booked",VLOOKUP(K4557,'FIN CAL LOOKUP'!$A:$J,10,1),IF(I4557="Complete",VLOOKUP(J4557,'FIN CAL LOOKUP'!$A:$J,10,1),VLOOKUP(D4557,'FIN CAL LOOKUP'!$A:$J,10,1))),"Not Applicable")</f>
        <v>Q1, FY24</v>
      </c>
    </row>
    <row r="4558" spans="1:14" x14ac:dyDescent="0.25">
      <c r="A4558" t="s">
        <v>1</v>
      </c>
      <c r="B4558" t="s">
        <v>79</v>
      </c>
      <c r="C4558" t="s">
        <v>14</v>
      </c>
      <c r="D4558" s="3">
        <v>42212</v>
      </c>
      <c r="E4558" t="s">
        <v>163</v>
      </c>
      <c r="F4558" t="s">
        <v>1064</v>
      </c>
      <c r="G4558" t="s">
        <v>1065</v>
      </c>
      <c r="H4558" t="s">
        <v>10</v>
      </c>
      <c r="I4558" t="s">
        <v>17</v>
      </c>
      <c r="J4558" s="3">
        <v>44509</v>
      </c>
      <c r="K4558" s="3">
        <v>44417</v>
      </c>
      <c r="M4558" s="8" t="str">
        <f>IFERROR(IF(I4558="Booked",VLOOKUP(K4558,'FIN CAL LOOKUP'!$A:$J,7,1),IF(I4558="Complete",VLOOKUP(J4558,'FIN CAL LOOKUP'!$A:$J,7,1),VLOOKUP(D4558,'FIN CAL LOOKUP'!$A:$J,7,1))),"Not Applicable")</f>
        <v>NOV, FY22</v>
      </c>
      <c r="N4558" s="8" t="str">
        <f>IFERROR(IF(I4558="Booked",VLOOKUP(K4558,'FIN CAL LOOKUP'!$A:$J,10,1),IF(I4558="Complete",VLOOKUP(J4558,'FIN CAL LOOKUP'!$A:$J,10,1),VLOOKUP(D4558,'FIN CAL LOOKUP'!$A:$J,10,1))),"Not Applicable")</f>
        <v>Q2, FY22</v>
      </c>
    </row>
    <row r="4559" spans="1:14" x14ac:dyDescent="0.25">
      <c r="A4559" t="s">
        <v>1</v>
      </c>
      <c r="B4559" t="s">
        <v>79</v>
      </c>
      <c r="C4559" t="s">
        <v>14</v>
      </c>
      <c r="D4559" s="3">
        <v>42212</v>
      </c>
      <c r="E4559" t="s">
        <v>163</v>
      </c>
      <c r="F4559" t="s">
        <v>1064</v>
      </c>
      <c r="G4559" t="s">
        <v>1065</v>
      </c>
      <c r="H4559" t="s">
        <v>11</v>
      </c>
      <c r="I4559" t="s">
        <v>17</v>
      </c>
      <c r="J4559" s="3">
        <v>44539</v>
      </c>
      <c r="K4559" s="3">
        <v>43635</v>
      </c>
      <c r="M4559" s="8" t="str">
        <f>IFERROR(IF(I4559="Booked",VLOOKUP(K4559,'FIN CAL LOOKUP'!$A:$J,7,1),IF(I4559="Complete",VLOOKUP(J4559,'FIN CAL LOOKUP'!$A:$J,7,1),VLOOKUP(D4559,'FIN CAL LOOKUP'!$A:$J,7,1))),"Not Applicable")</f>
        <v>DEC, FY22</v>
      </c>
      <c r="N4559" s="8" t="str">
        <f>IFERROR(IF(I4559="Booked",VLOOKUP(K4559,'FIN CAL LOOKUP'!$A:$J,10,1),IF(I4559="Complete",VLOOKUP(J4559,'FIN CAL LOOKUP'!$A:$J,10,1),VLOOKUP(D4559,'FIN CAL LOOKUP'!$A:$J,10,1))),"Not Applicable")</f>
        <v>Q2, FY22</v>
      </c>
    </row>
    <row r="4560" spans="1:14" x14ac:dyDescent="0.25">
      <c r="A4560" t="s">
        <v>41</v>
      </c>
      <c r="C4560" t="s">
        <v>14</v>
      </c>
      <c r="D4560" s="3">
        <v>42156</v>
      </c>
      <c r="E4560" t="s">
        <v>1069</v>
      </c>
      <c r="F4560" t="s">
        <v>686</v>
      </c>
      <c r="G4560" t="s">
        <v>392</v>
      </c>
      <c r="H4560" t="s">
        <v>192</v>
      </c>
      <c r="I4560" t="s">
        <v>17</v>
      </c>
      <c r="J4560" s="3">
        <v>44960</v>
      </c>
      <c r="K4560" s="3">
        <v>44837</v>
      </c>
      <c r="M4560" s="8" t="str">
        <f>IFERROR(IF(I4560="Booked",VLOOKUP(K4560,'FIN CAL LOOKUP'!$A:$J,7,1),IF(I4560="Complete",VLOOKUP(J4560,'FIN CAL LOOKUP'!$A:$J,7,1),VLOOKUP(D4560,'FIN CAL LOOKUP'!$A:$J,7,1))),"Not Applicable")</f>
        <v>FEB, FY23</v>
      </c>
      <c r="N4560" s="8" t="str">
        <f>IFERROR(IF(I4560="Booked",VLOOKUP(K4560,'FIN CAL LOOKUP'!$A:$J,10,1),IF(I4560="Complete",VLOOKUP(J4560,'FIN CAL LOOKUP'!$A:$J,10,1),VLOOKUP(D4560,'FIN CAL LOOKUP'!$A:$J,10,1))),"Not Applicable")</f>
        <v>Q3, FY23</v>
      </c>
    </row>
    <row r="4561" spans="1:14" x14ac:dyDescent="0.25">
      <c r="A4561" t="s">
        <v>41</v>
      </c>
      <c r="C4561" t="s">
        <v>14</v>
      </c>
      <c r="D4561" s="3">
        <v>42156</v>
      </c>
      <c r="E4561" t="s">
        <v>1069</v>
      </c>
      <c r="F4561" t="s">
        <v>686</v>
      </c>
      <c r="G4561" t="s">
        <v>392</v>
      </c>
      <c r="H4561" t="s">
        <v>4</v>
      </c>
      <c r="I4561" t="s">
        <v>17</v>
      </c>
      <c r="J4561" s="3">
        <v>44833</v>
      </c>
      <c r="K4561" s="3">
        <v>44824</v>
      </c>
      <c r="M4561" s="8" t="str">
        <f>IFERROR(IF(I4561="Booked",VLOOKUP(K4561,'FIN CAL LOOKUP'!$A:$J,7,1),IF(I4561="Complete",VLOOKUP(J4561,'FIN CAL LOOKUP'!$A:$J,7,1),VLOOKUP(D4561,'FIN CAL LOOKUP'!$A:$J,7,1))),"Not Applicable")</f>
        <v>OCT, FY23</v>
      </c>
      <c r="N4561" s="8" t="str">
        <f>IFERROR(IF(I4561="Booked",VLOOKUP(K4561,'FIN CAL LOOKUP'!$A:$J,10,1),IF(I4561="Complete",VLOOKUP(J4561,'FIN CAL LOOKUP'!$A:$J,10,1),VLOOKUP(D4561,'FIN CAL LOOKUP'!$A:$J,10,1))),"Not Applicable")</f>
        <v>Q2, FY23</v>
      </c>
    </row>
    <row r="4562" spans="1:14" x14ac:dyDescent="0.25">
      <c r="A4562" t="s">
        <v>41</v>
      </c>
      <c r="C4562" t="s">
        <v>14</v>
      </c>
      <c r="D4562" s="3">
        <v>42156</v>
      </c>
      <c r="E4562" t="s">
        <v>1069</v>
      </c>
      <c r="F4562" t="s">
        <v>686</v>
      </c>
      <c r="G4562" t="s">
        <v>392</v>
      </c>
      <c r="H4562" t="s">
        <v>7</v>
      </c>
      <c r="I4562" t="s">
        <v>17</v>
      </c>
      <c r="J4562" s="3">
        <v>44833</v>
      </c>
      <c r="K4562" s="3">
        <v>44824</v>
      </c>
      <c r="M4562" s="8" t="str">
        <f>IFERROR(IF(I4562="Booked",VLOOKUP(K4562,'FIN CAL LOOKUP'!$A:$J,7,1),IF(I4562="Complete",VLOOKUP(J4562,'FIN CAL LOOKUP'!$A:$J,7,1),VLOOKUP(D4562,'FIN CAL LOOKUP'!$A:$J,7,1))),"Not Applicable")</f>
        <v>OCT, FY23</v>
      </c>
      <c r="N4562" s="8" t="str">
        <f>IFERROR(IF(I4562="Booked",VLOOKUP(K4562,'FIN CAL LOOKUP'!$A:$J,10,1),IF(I4562="Complete",VLOOKUP(J4562,'FIN CAL LOOKUP'!$A:$J,10,1),VLOOKUP(D4562,'FIN CAL LOOKUP'!$A:$J,10,1))),"Not Applicable")</f>
        <v>Q2, FY23</v>
      </c>
    </row>
    <row r="4563" spans="1:14" x14ac:dyDescent="0.25">
      <c r="A4563" t="s">
        <v>41</v>
      </c>
      <c r="C4563" t="s">
        <v>14</v>
      </c>
      <c r="D4563" s="3">
        <v>42156</v>
      </c>
      <c r="E4563" t="s">
        <v>1069</v>
      </c>
      <c r="F4563" t="s">
        <v>686</v>
      </c>
      <c r="G4563" t="s">
        <v>392</v>
      </c>
      <c r="H4563" t="s">
        <v>1366</v>
      </c>
      <c r="I4563" t="s">
        <v>17</v>
      </c>
      <c r="J4563" s="3">
        <v>45386</v>
      </c>
      <c r="K4563" s="3">
        <v>45351</v>
      </c>
      <c r="M4563" s="8" t="str">
        <f>IFERROR(IF(I4563="Booked",VLOOKUP(K4563,'FIN CAL LOOKUP'!$A:$J,7,1),IF(I4563="Complete",VLOOKUP(J4563,'FIN CAL LOOKUP'!$A:$J,7,1),VLOOKUP(D4563,'FIN CAL LOOKUP'!$A:$J,7,1))),"Not Applicable")</f>
        <v>APR, FY24</v>
      </c>
      <c r="N4563" s="8" t="str">
        <f>IFERROR(IF(I4563="Booked",VLOOKUP(K4563,'FIN CAL LOOKUP'!$A:$J,10,1),IF(I4563="Complete",VLOOKUP(J4563,'FIN CAL LOOKUP'!$A:$J,10,1),VLOOKUP(D4563,'FIN CAL LOOKUP'!$A:$J,10,1))),"Not Applicable")</f>
        <v>Q4, FY24</v>
      </c>
    </row>
    <row r="4564" spans="1:14" x14ac:dyDescent="0.25">
      <c r="A4564" t="s">
        <v>41</v>
      </c>
      <c r="C4564" t="s">
        <v>14</v>
      </c>
      <c r="D4564" s="3">
        <v>42156</v>
      </c>
      <c r="E4564" t="s">
        <v>1069</v>
      </c>
      <c r="F4564" t="s">
        <v>686</v>
      </c>
      <c r="G4564" t="s">
        <v>392</v>
      </c>
      <c r="H4564" t="s">
        <v>1367</v>
      </c>
      <c r="I4564" t="s">
        <v>17</v>
      </c>
      <c r="J4564" s="3">
        <v>45386</v>
      </c>
      <c r="K4564" s="3">
        <v>45351</v>
      </c>
      <c r="M4564" s="8" t="str">
        <f>IFERROR(IF(I4564="Booked",VLOOKUP(K4564,'FIN CAL LOOKUP'!$A:$J,7,1),IF(I4564="Complete",VLOOKUP(J4564,'FIN CAL LOOKUP'!$A:$J,7,1),VLOOKUP(D4564,'FIN CAL LOOKUP'!$A:$J,7,1))),"Not Applicable")</f>
        <v>APR, FY24</v>
      </c>
      <c r="N4564" s="8" t="str">
        <f>IFERROR(IF(I4564="Booked",VLOOKUP(K4564,'FIN CAL LOOKUP'!$A:$J,10,1),IF(I4564="Complete",VLOOKUP(J4564,'FIN CAL LOOKUP'!$A:$J,10,1),VLOOKUP(D4564,'FIN CAL LOOKUP'!$A:$J,10,1))),"Not Applicable")</f>
        <v>Q4, FY24</v>
      </c>
    </row>
    <row r="4565" spans="1:14" x14ac:dyDescent="0.25">
      <c r="A4565" t="s">
        <v>41</v>
      </c>
      <c r="C4565" t="s">
        <v>14</v>
      </c>
      <c r="D4565" s="3">
        <v>42156</v>
      </c>
      <c r="E4565" t="s">
        <v>1069</v>
      </c>
      <c r="F4565" t="s">
        <v>686</v>
      </c>
      <c r="G4565" t="s">
        <v>392</v>
      </c>
      <c r="H4565" t="s">
        <v>1368</v>
      </c>
      <c r="I4565" t="s">
        <v>17</v>
      </c>
      <c r="J4565" s="3">
        <v>45386</v>
      </c>
      <c r="K4565" s="3">
        <v>45351</v>
      </c>
      <c r="M4565" s="8" t="str">
        <f>IFERROR(IF(I4565="Booked",VLOOKUP(K4565,'FIN CAL LOOKUP'!$A:$J,7,1),IF(I4565="Complete",VLOOKUP(J4565,'FIN CAL LOOKUP'!$A:$J,7,1),VLOOKUP(D4565,'FIN CAL LOOKUP'!$A:$J,7,1))),"Not Applicable")</f>
        <v>APR, FY24</v>
      </c>
      <c r="N4565" s="8" t="str">
        <f>IFERROR(IF(I4565="Booked",VLOOKUP(K4565,'FIN CAL LOOKUP'!$A:$J,10,1),IF(I4565="Complete",VLOOKUP(J4565,'FIN CAL LOOKUP'!$A:$J,10,1),VLOOKUP(D4565,'FIN CAL LOOKUP'!$A:$J,10,1))),"Not Applicable")</f>
        <v>Q4, FY24</v>
      </c>
    </row>
    <row r="4566" spans="1:14" x14ac:dyDescent="0.25">
      <c r="A4566" t="s">
        <v>41</v>
      </c>
      <c r="C4566" t="s">
        <v>14</v>
      </c>
      <c r="D4566" s="3">
        <v>42156</v>
      </c>
      <c r="E4566" t="s">
        <v>1069</v>
      </c>
      <c r="F4566" t="s">
        <v>686</v>
      </c>
      <c r="G4566" t="s">
        <v>392</v>
      </c>
      <c r="H4566" t="s">
        <v>1369</v>
      </c>
      <c r="I4566" t="s">
        <v>17</v>
      </c>
      <c r="J4566" s="3">
        <v>45386</v>
      </c>
      <c r="K4566" s="3">
        <v>45351</v>
      </c>
      <c r="M4566" s="8" t="str">
        <f>IFERROR(IF(I4566="Booked",VLOOKUP(K4566,'FIN CAL LOOKUP'!$A:$J,7,1),IF(I4566="Complete",VLOOKUP(J4566,'FIN CAL LOOKUP'!$A:$J,7,1),VLOOKUP(D4566,'FIN CAL LOOKUP'!$A:$J,7,1))),"Not Applicable")</f>
        <v>APR, FY24</v>
      </c>
      <c r="N4566" s="8" t="str">
        <f>IFERROR(IF(I4566="Booked",VLOOKUP(K4566,'FIN CAL LOOKUP'!$A:$J,10,1),IF(I4566="Complete",VLOOKUP(J4566,'FIN CAL LOOKUP'!$A:$J,10,1),VLOOKUP(D4566,'FIN CAL LOOKUP'!$A:$J,10,1))),"Not Applicable")</f>
        <v>Q4, FY24</v>
      </c>
    </row>
    <row r="4567" spans="1:14" x14ac:dyDescent="0.25">
      <c r="A4567" t="s">
        <v>41</v>
      </c>
      <c r="C4567" t="s">
        <v>14</v>
      </c>
      <c r="D4567" s="3">
        <v>42156</v>
      </c>
      <c r="E4567" t="s">
        <v>1069</v>
      </c>
      <c r="F4567" t="s">
        <v>686</v>
      </c>
      <c r="G4567" t="s">
        <v>392</v>
      </c>
      <c r="H4567" t="s">
        <v>1370</v>
      </c>
      <c r="I4567" t="s">
        <v>17</v>
      </c>
      <c r="J4567" s="3">
        <v>45386</v>
      </c>
      <c r="K4567" s="3">
        <v>45351</v>
      </c>
      <c r="M4567" s="8" t="str">
        <f>IFERROR(IF(I4567="Booked",VLOOKUP(K4567,'FIN CAL LOOKUP'!$A:$J,7,1),IF(I4567="Complete",VLOOKUP(J4567,'FIN CAL LOOKUP'!$A:$J,7,1),VLOOKUP(D4567,'FIN CAL LOOKUP'!$A:$J,7,1))),"Not Applicable")</f>
        <v>APR, FY24</v>
      </c>
      <c r="N4567" s="8" t="str">
        <f>IFERROR(IF(I4567="Booked",VLOOKUP(K4567,'FIN CAL LOOKUP'!$A:$J,10,1),IF(I4567="Complete",VLOOKUP(J4567,'FIN CAL LOOKUP'!$A:$J,10,1),VLOOKUP(D4567,'FIN CAL LOOKUP'!$A:$J,10,1))),"Not Applicable")</f>
        <v>Q4, FY24</v>
      </c>
    </row>
    <row r="4568" spans="1:14" x14ac:dyDescent="0.25">
      <c r="A4568" t="s">
        <v>41</v>
      </c>
      <c r="C4568" t="s">
        <v>14</v>
      </c>
      <c r="D4568" s="3">
        <v>42156</v>
      </c>
      <c r="E4568" t="s">
        <v>1069</v>
      </c>
      <c r="F4568" t="s">
        <v>686</v>
      </c>
      <c r="G4568" t="s">
        <v>392</v>
      </c>
      <c r="H4568" t="s">
        <v>8</v>
      </c>
      <c r="I4568" t="s">
        <v>17</v>
      </c>
      <c r="J4568" s="3">
        <v>44763</v>
      </c>
      <c r="K4568" s="3">
        <v>44635</v>
      </c>
      <c r="M4568" s="8" t="str">
        <f>IFERROR(IF(I4568="Booked",VLOOKUP(K4568,'FIN CAL LOOKUP'!$A:$J,7,1),IF(I4568="Complete",VLOOKUP(J4568,'FIN CAL LOOKUP'!$A:$J,7,1),VLOOKUP(D4568,'FIN CAL LOOKUP'!$A:$J,7,1))),"Not Applicable")</f>
        <v>JUL, FY23</v>
      </c>
      <c r="N4568" s="8" t="str">
        <f>IFERROR(IF(I4568="Booked",VLOOKUP(K4568,'FIN CAL LOOKUP'!$A:$J,10,1),IF(I4568="Complete",VLOOKUP(J4568,'FIN CAL LOOKUP'!$A:$J,10,1),VLOOKUP(D4568,'FIN CAL LOOKUP'!$A:$J,10,1))),"Not Applicable")</f>
        <v>Q1, FY23</v>
      </c>
    </row>
    <row r="4569" spans="1:14" x14ac:dyDescent="0.25">
      <c r="A4569" t="s">
        <v>41</v>
      </c>
      <c r="C4569" t="s">
        <v>14</v>
      </c>
      <c r="D4569" s="3">
        <v>42156</v>
      </c>
      <c r="E4569" t="s">
        <v>1069</v>
      </c>
      <c r="F4569" t="s">
        <v>686</v>
      </c>
      <c r="G4569" t="s">
        <v>392</v>
      </c>
      <c r="H4569" t="s">
        <v>9</v>
      </c>
      <c r="I4569" t="s">
        <v>17</v>
      </c>
      <c r="J4569" s="3">
        <v>44763</v>
      </c>
      <c r="K4569" s="3">
        <v>44735</v>
      </c>
      <c r="M4569" s="8" t="str">
        <f>IFERROR(IF(I4569="Booked",VLOOKUP(K4569,'FIN CAL LOOKUP'!$A:$J,7,1),IF(I4569="Complete",VLOOKUP(J4569,'FIN CAL LOOKUP'!$A:$J,7,1),VLOOKUP(D4569,'FIN CAL LOOKUP'!$A:$J,7,1))),"Not Applicable")</f>
        <v>JUL, FY23</v>
      </c>
      <c r="N4569" s="8" t="str">
        <f>IFERROR(IF(I4569="Booked",VLOOKUP(K4569,'FIN CAL LOOKUP'!$A:$J,10,1),IF(I4569="Complete",VLOOKUP(J4569,'FIN CAL LOOKUP'!$A:$J,10,1),VLOOKUP(D4569,'FIN CAL LOOKUP'!$A:$J,10,1))),"Not Applicable")</f>
        <v>Q1, FY23</v>
      </c>
    </row>
    <row r="4570" spans="1:14" x14ac:dyDescent="0.25">
      <c r="A4570" t="s">
        <v>41</v>
      </c>
      <c r="C4570" t="s">
        <v>14</v>
      </c>
      <c r="D4570" s="3">
        <v>42156</v>
      </c>
      <c r="E4570" t="s">
        <v>1069</v>
      </c>
      <c r="F4570" t="s">
        <v>686</v>
      </c>
      <c r="G4570" t="s">
        <v>392</v>
      </c>
      <c r="H4570" t="s">
        <v>10</v>
      </c>
      <c r="I4570" t="s">
        <v>17</v>
      </c>
      <c r="J4570" s="3">
        <v>44438</v>
      </c>
      <c r="K4570" s="3">
        <v>44417</v>
      </c>
      <c r="M4570" s="8" t="str">
        <f>IFERROR(IF(I4570="Booked",VLOOKUP(K4570,'FIN CAL LOOKUP'!$A:$J,7,1),IF(I4570="Complete",VLOOKUP(J4570,'FIN CAL LOOKUP'!$A:$J,7,1),VLOOKUP(D4570,'FIN CAL LOOKUP'!$A:$J,7,1))),"Not Applicable")</f>
        <v>SEP, FY22</v>
      </c>
      <c r="N4570" s="8" t="str">
        <f>IFERROR(IF(I4570="Booked",VLOOKUP(K4570,'FIN CAL LOOKUP'!$A:$J,10,1),IF(I4570="Complete",VLOOKUP(J4570,'FIN CAL LOOKUP'!$A:$J,10,1),VLOOKUP(D4570,'FIN CAL LOOKUP'!$A:$J,10,1))),"Not Applicable")</f>
        <v>Q1, FY22</v>
      </c>
    </row>
    <row r="4571" spans="1:14" x14ac:dyDescent="0.25">
      <c r="A4571" t="s">
        <v>41</v>
      </c>
      <c r="C4571" t="s">
        <v>14</v>
      </c>
      <c r="D4571" s="3">
        <v>42156</v>
      </c>
      <c r="E4571" t="s">
        <v>1069</v>
      </c>
      <c r="F4571" t="s">
        <v>686</v>
      </c>
      <c r="G4571" t="s">
        <v>392</v>
      </c>
      <c r="H4571" t="s">
        <v>11</v>
      </c>
      <c r="I4571" t="s">
        <v>17</v>
      </c>
      <c r="J4571" s="3">
        <v>42800</v>
      </c>
      <c r="K4571" s="3">
        <v>43616</v>
      </c>
      <c r="L4571" t="s">
        <v>982</v>
      </c>
      <c r="M4571" s="8" t="str">
        <f>IFERROR(IF(I4571="Booked",VLOOKUP(K4571,'FIN CAL LOOKUP'!$A:$J,7,1),IF(I4571="Complete",VLOOKUP(J4571,'FIN CAL LOOKUP'!$A:$J,7,1),VLOOKUP(D4571,'FIN CAL LOOKUP'!$A:$J,7,1))),"Not Applicable")</f>
        <v>Not Applicable</v>
      </c>
      <c r="N4571" s="8" t="str">
        <f>IFERROR(IF(I4571="Booked",VLOOKUP(K4571,'FIN CAL LOOKUP'!$A:$J,10,1),IF(I4571="Complete",VLOOKUP(J4571,'FIN CAL LOOKUP'!$A:$J,10,1),VLOOKUP(D4571,'FIN CAL LOOKUP'!$A:$J,10,1))),"Not Applicable")</f>
        <v>Not Applicable</v>
      </c>
    </row>
    <row r="4572" spans="1:14" x14ac:dyDescent="0.25">
      <c r="A4572" t="s">
        <v>24</v>
      </c>
      <c r="B4572" t="s">
        <v>1363</v>
      </c>
      <c r="C4572" t="s">
        <v>16</v>
      </c>
      <c r="D4572" s="3">
        <v>41960</v>
      </c>
      <c r="E4572" t="s">
        <v>33</v>
      </c>
      <c r="F4572" t="s">
        <v>1070</v>
      </c>
      <c r="G4572" t="s">
        <v>1071</v>
      </c>
      <c r="H4572" t="s">
        <v>4</v>
      </c>
      <c r="I4572" t="s">
        <v>17</v>
      </c>
      <c r="J4572" s="3">
        <v>44825</v>
      </c>
      <c r="K4572" s="3">
        <v>44824</v>
      </c>
      <c r="M4572" s="8" t="str">
        <f>IFERROR(IF(I4572="Booked",VLOOKUP(K4572,'FIN CAL LOOKUP'!$A:$J,7,1),IF(I4572="Complete",VLOOKUP(J4572,'FIN CAL LOOKUP'!$A:$J,7,1),VLOOKUP(D4572,'FIN CAL LOOKUP'!$A:$J,7,1))),"Not Applicable")</f>
        <v>SEP, FY23</v>
      </c>
      <c r="N4572" s="8" t="str">
        <f>IFERROR(IF(I4572="Booked",VLOOKUP(K4572,'FIN CAL LOOKUP'!$A:$J,10,1),IF(I4572="Complete",VLOOKUP(J4572,'FIN CAL LOOKUP'!$A:$J,10,1),VLOOKUP(D4572,'FIN CAL LOOKUP'!$A:$J,10,1))),"Not Applicable")</f>
        <v>Q1, FY23</v>
      </c>
    </row>
    <row r="4573" spans="1:14" x14ac:dyDescent="0.25">
      <c r="A4573" t="s">
        <v>24</v>
      </c>
      <c r="B4573" t="s">
        <v>1363</v>
      </c>
      <c r="C4573" t="s">
        <v>16</v>
      </c>
      <c r="D4573" s="3">
        <v>41960</v>
      </c>
      <c r="E4573" t="s">
        <v>33</v>
      </c>
      <c r="F4573" t="s">
        <v>1070</v>
      </c>
      <c r="G4573" t="s">
        <v>1071</v>
      </c>
      <c r="H4573" t="s">
        <v>7</v>
      </c>
      <c r="I4573" t="s">
        <v>17</v>
      </c>
      <c r="J4573" s="3">
        <v>44825</v>
      </c>
      <c r="K4573" s="3">
        <v>44824</v>
      </c>
      <c r="M4573" s="8" t="str">
        <f>IFERROR(IF(I4573="Booked",VLOOKUP(K4573,'FIN CAL LOOKUP'!$A:$J,7,1),IF(I4573="Complete",VLOOKUP(J4573,'FIN CAL LOOKUP'!$A:$J,7,1),VLOOKUP(D4573,'FIN CAL LOOKUP'!$A:$J,7,1))),"Not Applicable")</f>
        <v>SEP, FY23</v>
      </c>
      <c r="N4573" s="8" t="str">
        <f>IFERROR(IF(I4573="Booked",VLOOKUP(K4573,'FIN CAL LOOKUP'!$A:$J,10,1),IF(I4573="Complete",VLOOKUP(J4573,'FIN CAL LOOKUP'!$A:$J,10,1),VLOOKUP(D4573,'FIN CAL LOOKUP'!$A:$J,10,1))),"Not Applicable")</f>
        <v>Q1, FY23</v>
      </c>
    </row>
    <row r="4574" spans="1:14" x14ac:dyDescent="0.25">
      <c r="A4574" t="s">
        <v>24</v>
      </c>
      <c r="B4574" t="s">
        <v>1363</v>
      </c>
      <c r="C4574" t="s">
        <v>16</v>
      </c>
      <c r="D4574" s="3">
        <v>41960</v>
      </c>
      <c r="E4574" t="s">
        <v>33</v>
      </c>
      <c r="F4574" t="s">
        <v>1070</v>
      </c>
      <c r="G4574" t="s">
        <v>1071</v>
      </c>
      <c r="H4574" t="s">
        <v>1366</v>
      </c>
      <c r="I4574" t="s">
        <v>17</v>
      </c>
      <c r="J4574" s="3">
        <v>45369</v>
      </c>
      <c r="K4574" s="3">
        <v>45351</v>
      </c>
      <c r="M4574" s="8" t="str">
        <f>IFERROR(IF(I4574="Booked",VLOOKUP(K4574,'FIN CAL LOOKUP'!$A:$J,7,1),IF(I4574="Complete",VLOOKUP(J4574,'FIN CAL LOOKUP'!$A:$J,7,1),VLOOKUP(D4574,'FIN CAL LOOKUP'!$A:$J,7,1))),"Not Applicable")</f>
        <v>MAR, FY24</v>
      </c>
      <c r="N4574" s="8" t="str">
        <f>IFERROR(IF(I4574="Booked",VLOOKUP(K4574,'FIN CAL LOOKUP'!$A:$J,10,1),IF(I4574="Complete",VLOOKUP(J4574,'FIN CAL LOOKUP'!$A:$J,10,1),VLOOKUP(D4574,'FIN CAL LOOKUP'!$A:$J,10,1))),"Not Applicable")</f>
        <v>Q3, FY24</v>
      </c>
    </row>
    <row r="4575" spans="1:14" x14ac:dyDescent="0.25">
      <c r="A4575" t="s">
        <v>24</v>
      </c>
      <c r="B4575" t="s">
        <v>1363</v>
      </c>
      <c r="C4575" t="s">
        <v>16</v>
      </c>
      <c r="D4575" s="3">
        <v>41960</v>
      </c>
      <c r="E4575" t="s">
        <v>33</v>
      </c>
      <c r="F4575" t="s">
        <v>1070</v>
      </c>
      <c r="G4575" t="s">
        <v>1071</v>
      </c>
      <c r="H4575" t="s">
        <v>1367</v>
      </c>
      <c r="I4575" t="s">
        <v>17</v>
      </c>
      <c r="J4575" s="3">
        <v>45369</v>
      </c>
      <c r="K4575" s="3">
        <v>45351</v>
      </c>
      <c r="M4575" s="8" t="str">
        <f>IFERROR(IF(I4575="Booked",VLOOKUP(K4575,'FIN CAL LOOKUP'!$A:$J,7,1),IF(I4575="Complete",VLOOKUP(J4575,'FIN CAL LOOKUP'!$A:$J,7,1),VLOOKUP(D4575,'FIN CAL LOOKUP'!$A:$J,7,1))),"Not Applicable")</f>
        <v>MAR, FY24</v>
      </c>
      <c r="N4575" s="8" t="str">
        <f>IFERROR(IF(I4575="Booked",VLOOKUP(K4575,'FIN CAL LOOKUP'!$A:$J,10,1),IF(I4575="Complete",VLOOKUP(J4575,'FIN CAL LOOKUP'!$A:$J,10,1),VLOOKUP(D4575,'FIN CAL LOOKUP'!$A:$J,10,1))),"Not Applicable")</f>
        <v>Q3, FY24</v>
      </c>
    </row>
    <row r="4576" spans="1:14" x14ac:dyDescent="0.25">
      <c r="A4576" t="s">
        <v>24</v>
      </c>
      <c r="B4576" t="s">
        <v>1363</v>
      </c>
      <c r="C4576" t="s">
        <v>16</v>
      </c>
      <c r="D4576" s="3">
        <v>41960</v>
      </c>
      <c r="E4576" t="s">
        <v>33</v>
      </c>
      <c r="F4576" t="s">
        <v>1070</v>
      </c>
      <c r="G4576" t="s">
        <v>1071</v>
      </c>
      <c r="H4576" t="s">
        <v>1368</v>
      </c>
      <c r="I4576" t="s">
        <v>17</v>
      </c>
      <c r="J4576" s="3">
        <v>45369</v>
      </c>
      <c r="K4576" s="3">
        <v>45351</v>
      </c>
      <c r="M4576" s="8" t="str">
        <f>IFERROR(IF(I4576="Booked",VLOOKUP(K4576,'FIN CAL LOOKUP'!$A:$J,7,1),IF(I4576="Complete",VLOOKUP(J4576,'FIN CAL LOOKUP'!$A:$J,7,1),VLOOKUP(D4576,'FIN CAL LOOKUP'!$A:$J,7,1))),"Not Applicable")</f>
        <v>MAR, FY24</v>
      </c>
      <c r="N4576" s="8" t="str">
        <f>IFERROR(IF(I4576="Booked",VLOOKUP(K4576,'FIN CAL LOOKUP'!$A:$J,10,1),IF(I4576="Complete",VLOOKUP(J4576,'FIN CAL LOOKUP'!$A:$J,10,1),VLOOKUP(D4576,'FIN CAL LOOKUP'!$A:$J,10,1))),"Not Applicable")</f>
        <v>Q3, FY24</v>
      </c>
    </row>
    <row r="4577" spans="1:14" x14ac:dyDescent="0.25">
      <c r="A4577" t="s">
        <v>24</v>
      </c>
      <c r="B4577" t="s">
        <v>1363</v>
      </c>
      <c r="C4577" t="s">
        <v>16</v>
      </c>
      <c r="D4577" s="3">
        <v>41960</v>
      </c>
      <c r="E4577" t="s">
        <v>33</v>
      </c>
      <c r="F4577" t="s">
        <v>1070</v>
      </c>
      <c r="G4577" t="s">
        <v>1071</v>
      </c>
      <c r="H4577" t="s">
        <v>1369</v>
      </c>
      <c r="I4577" t="s">
        <v>17</v>
      </c>
      <c r="J4577" s="3">
        <v>45369</v>
      </c>
      <c r="K4577" s="3">
        <v>45351</v>
      </c>
      <c r="M4577" s="8" t="str">
        <f>IFERROR(IF(I4577="Booked",VLOOKUP(K4577,'FIN CAL LOOKUP'!$A:$J,7,1),IF(I4577="Complete",VLOOKUP(J4577,'FIN CAL LOOKUP'!$A:$J,7,1),VLOOKUP(D4577,'FIN CAL LOOKUP'!$A:$J,7,1))),"Not Applicable")</f>
        <v>MAR, FY24</v>
      </c>
      <c r="N4577" s="8" t="str">
        <f>IFERROR(IF(I4577="Booked",VLOOKUP(K4577,'FIN CAL LOOKUP'!$A:$J,10,1),IF(I4577="Complete",VLOOKUP(J4577,'FIN CAL LOOKUP'!$A:$J,10,1),VLOOKUP(D4577,'FIN CAL LOOKUP'!$A:$J,10,1))),"Not Applicable")</f>
        <v>Q3, FY24</v>
      </c>
    </row>
    <row r="4578" spans="1:14" x14ac:dyDescent="0.25">
      <c r="A4578" t="s">
        <v>24</v>
      </c>
      <c r="B4578" t="s">
        <v>1363</v>
      </c>
      <c r="C4578" t="s">
        <v>16</v>
      </c>
      <c r="D4578" s="3">
        <v>41960</v>
      </c>
      <c r="E4578" t="s">
        <v>33</v>
      </c>
      <c r="F4578" t="s">
        <v>1070</v>
      </c>
      <c r="G4578" t="s">
        <v>1071</v>
      </c>
      <c r="H4578" t="s">
        <v>1370</v>
      </c>
      <c r="I4578" t="s">
        <v>17</v>
      </c>
      <c r="J4578" s="3">
        <v>45369</v>
      </c>
      <c r="K4578" s="3">
        <v>45351</v>
      </c>
      <c r="M4578" s="8" t="str">
        <f>IFERROR(IF(I4578="Booked",VLOOKUP(K4578,'FIN CAL LOOKUP'!$A:$J,7,1),IF(I4578="Complete",VLOOKUP(J4578,'FIN CAL LOOKUP'!$A:$J,7,1),VLOOKUP(D4578,'FIN CAL LOOKUP'!$A:$J,7,1))),"Not Applicable")</f>
        <v>MAR, FY24</v>
      </c>
      <c r="N4578" s="8" t="str">
        <f>IFERROR(IF(I4578="Booked",VLOOKUP(K4578,'FIN CAL LOOKUP'!$A:$J,10,1),IF(I4578="Complete",VLOOKUP(J4578,'FIN CAL LOOKUP'!$A:$J,10,1),VLOOKUP(D4578,'FIN CAL LOOKUP'!$A:$J,10,1))),"Not Applicable")</f>
        <v>Q3, FY24</v>
      </c>
    </row>
    <row r="4579" spans="1:14" x14ac:dyDescent="0.25">
      <c r="A4579" t="s">
        <v>24</v>
      </c>
      <c r="B4579" t="s">
        <v>1363</v>
      </c>
      <c r="C4579" t="s">
        <v>16</v>
      </c>
      <c r="D4579" s="3">
        <v>41960</v>
      </c>
      <c r="E4579" t="s">
        <v>33</v>
      </c>
      <c r="F4579" t="s">
        <v>1070</v>
      </c>
      <c r="G4579" t="s">
        <v>1071</v>
      </c>
      <c r="H4579" t="s">
        <v>8</v>
      </c>
      <c r="I4579" t="s">
        <v>17</v>
      </c>
      <c r="J4579" s="3">
        <v>44642</v>
      </c>
      <c r="K4579" s="3">
        <v>44635</v>
      </c>
      <c r="M4579" s="8" t="str">
        <f>IFERROR(IF(I4579="Booked",VLOOKUP(K4579,'FIN CAL LOOKUP'!$A:$J,7,1),IF(I4579="Complete",VLOOKUP(J4579,'FIN CAL LOOKUP'!$A:$J,7,1),VLOOKUP(D4579,'FIN CAL LOOKUP'!$A:$J,7,1))),"Not Applicable")</f>
        <v>MAR, FY22</v>
      </c>
      <c r="N4579" s="8" t="str">
        <f>IFERROR(IF(I4579="Booked",VLOOKUP(K4579,'FIN CAL LOOKUP'!$A:$J,10,1),IF(I4579="Complete",VLOOKUP(J4579,'FIN CAL LOOKUP'!$A:$J,10,1),VLOOKUP(D4579,'FIN CAL LOOKUP'!$A:$J,10,1))),"Not Applicable")</f>
        <v>Q3, FY22</v>
      </c>
    </row>
    <row r="4580" spans="1:14" x14ac:dyDescent="0.25">
      <c r="A4580" t="s">
        <v>24</v>
      </c>
      <c r="B4580" t="s">
        <v>1363</v>
      </c>
      <c r="C4580" t="s">
        <v>16</v>
      </c>
      <c r="D4580" s="3">
        <v>41960</v>
      </c>
      <c r="E4580" t="s">
        <v>33</v>
      </c>
      <c r="F4580" t="s">
        <v>1070</v>
      </c>
      <c r="G4580" t="s">
        <v>1071</v>
      </c>
      <c r="H4580" t="s">
        <v>9</v>
      </c>
      <c r="I4580" t="s">
        <v>17</v>
      </c>
      <c r="J4580" s="3">
        <v>44746</v>
      </c>
      <c r="K4580" s="3">
        <v>44735</v>
      </c>
      <c r="M4580" s="8" t="str">
        <f>IFERROR(IF(I4580="Booked",VLOOKUP(K4580,'FIN CAL LOOKUP'!$A:$J,7,1),IF(I4580="Complete",VLOOKUP(J4580,'FIN CAL LOOKUP'!$A:$J,7,1),VLOOKUP(D4580,'FIN CAL LOOKUP'!$A:$J,7,1))),"Not Applicable")</f>
        <v>JUL, FY23</v>
      </c>
      <c r="N4580" s="8" t="str">
        <f>IFERROR(IF(I4580="Booked",VLOOKUP(K4580,'FIN CAL LOOKUP'!$A:$J,10,1),IF(I4580="Complete",VLOOKUP(J4580,'FIN CAL LOOKUP'!$A:$J,10,1),VLOOKUP(D4580,'FIN CAL LOOKUP'!$A:$J,10,1))),"Not Applicable")</f>
        <v>Q1, FY23</v>
      </c>
    </row>
    <row r="4581" spans="1:14" x14ac:dyDescent="0.25">
      <c r="A4581" t="s">
        <v>24</v>
      </c>
      <c r="B4581" t="s">
        <v>1363</v>
      </c>
      <c r="C4581" t="s">
        <v>16</v>
      </c>
      <c r="D4581" s="3">
        <v>41960</v>
      </c>
      <c r="E4581" t="s">
        <v>33</v>
      </c>
      <c r="F4581" t="s">
        <v>1070</v>
      </c>
      <c r="G4581" t="s">
        <v>1071</v>
      </c>
      <c r="H4581" t="s">
        <v>9</v>
      </c>
      <c r="I4581" t="s">
        <v>17</v>
      </c>
      <c r="J4581" s="3">
        <v>44820</v>
      </c>
      <c r="K4581" s="3">
        <v>44820</v>
      </c>
      <c r="M4581" s="8" t="str">
        <f>IFERROR(IF(I4581="Booked",VLOOKUP(K4581,'FIN CAL LOOKUP'!$A:$J,7,1),IF(I4581="Complete",VLOOKUP(J4581,'FIN CAL LOOKUP'!$A:$J,7,1),VLOOKUP(D4581,'FIN CAL LOOKUP'!$A:$J,7,1))),"Not Applicable")</f>
        <v>SEP, FY23</v>
      </c>
      <c r="N4581" s="8" t="str">
        <f>IFERROR(IF(I4581="Booked",VLOOKUP(K4581,'FIN CAL LOOKUP'!$A:$J,10,1),IF(I4581="Complete",VLOOKUP(J4581,'FIN CAL LOOKUP'!$A:$J,10,1),VLOOKUP(D4581,'FIN CAL LOOKUP'!$A:$J,10,1))),"Not Applicable")</f>
        <v>Q1, FY23</v>
      </c>
    </row>
    <row r="4582" spans="1:14" x14ac:dyDescent="0.25">
      <c r="A4582" t="s">
        <v>24</v>
      </c>
      <c r="B4582" t="s">
        <v>1363</v>
      </c>
      <c r="C4582" t="s">
        <v>16</v>
      </c>
      <c r="D4582" s="3">
        <v>41960</v>
      </c>
      <c r="E4582" t="s">
        <v>33</v>
      </c>
      <c r="F4582" t="s">
        <v>1070</v>
      </c>
      <c r="G4582" t="s">
        <v>1071</v>
      </c>
      <c r="H4582" t="s">
        <v>10</v>
      </c>
      <c r="I4582" t="s">
        <v>17</v>
      </c>
      <c r="J4582" s="3">
        <v>44435</v>
      </c>
      <c r="K4582" s="3">
        <v>44417</v>
      </c>
      <c r="M4582" s="8" t="str">
        <f>IFERROR(IF(I4582="Booked",VLOOKUP(K4582,'FIN CAL LOOKUP'!$A:$J,7,1),IF(I4582="Complete",VLOOKUP(J4582,'FIN CAL LOOKUP'!$A:$J,7,1),VLOOKUP(D4582,'FIN CAL LOOKUP'!$A:$J,7,1))),"Not Applicable")</f>
        <v>AUG, FY22</v>
      </c>
      <c r="N4582" s="8" t="str">
        <f>IFERROR(IF(I4582="Booked",VLOOKUP(K4582,'FIN CAL LOOKUP'!$A:$J,10,1),IF(I4582="Complete",VLOOKUP(J4582,'FIN CAL LOOKUP'!$A:$J,10,1),VLOOKUP(D4582,'FIN CAL LOOKUP'!$A:$J,10,1))),"Not Applicable")</f>
        <v>Q1, FY22</v>
      </c>
    </row>
    <row r="4583" spans="1:14" x14ac:dyDescent="0.25">
      <c r="A4583" t="s">
        <v>24</v>
      </c>
      <c r="B4583" t="s">
        <v>1363</v>
      </c>
      <c r="C4583" t="s">
        <v>16</v>
      </c>
      <c r="D4583" s="3">
        <v>41960</v>
      </c>
      <c r="E4583" t="s">
        <v>33</v>
      </c>
      <c r="F4583" t="s">
        <v>1070</v>
      </c>
      <c r="G4583" t="s">
        <v>1071</v>
      </c>
      <c r="H4583" t="s">
        <v>11</v>
      </c>
      <c r="I4583" t="s">
        <v>17</v>
      </c>
      <c r="J4583" s="3">
        <v>43844</v>
      </c>
      <c r="K4583" s="3">
        <v>43635</v>
      </c>
      <c r="M4583" s="8" t="str">
        <f>IFERROR(IF(I4583="Booked",VLOOKUP(K4583,'FIN CAL LOOKUP'!$A:$J,7,1),IF(I4583="Complete",VLOOKUP(J4583,'FIN CAL LOOKUP'!$A:$J,7,1),VLOOKUP(D4583,'FIN CAL LOOKUP'!$A:$J,7,1))),"Not Applicable")</f>
        <v>JAN, FY20</v>
      </c>
      <c r="N4583" s="8" t="str">
        <f>IFERROR(IF(I4583="Booked",VLOOKUP(K4583,'FIN CAL LOOKUP'!$A:$J,10,1),IF(I4583="Complete",VLOOKUP(J4583,'FIN CAL LOOKUP'!$A:$J,10,1),VLOOKUP(D4583,'FIN CAL LOOKUP'!$A:$J,10,1))),"Not Applicable")</f>
        <v>Q3, FY20</v>
      </c>
    </row>
    <row r="4584" spans="1:14" x14ac:dyDescent="0.25">
      <c r="A4584" t="s">
        <v>30</v>
      </c>
      <c r="B4584" t="s">
        <v>565</v>
      </c>
      <c r="C4584" t="s">
        <v>32</v>
      </c>
      <c r="D4584" s="3">
        <v>41953</v>
      </c>
      <c r="E4584" t="s">
        <v>1072</v>
      </c>
      <c r="F4584" t="s">
        <v>1073</v>
      </c>
      <c r="G4584" t="s">
        <v>1074</v>
      </c>
      <c r="H4584" t="s">
        <v>4</v>
      </c>
      <c r="I4584" t="s">
        <v>17</v>
      </c>
      <c r="J4584" s="3">
        <v>45461</v>
      </c>
      <c r="K4584" s="3">
        <v>44824</v>
      </c>
      <c r="M4584" s="8" t="str">
        <f>IFERROR(IF(I4584="Booked",VLOOKUP(K4584,'FIN CAL LOOKUP'!$A:$J,7,1),IF(I4584="Complete",VLOOKUP(J4584,'FIN CAL LOOKUP'!$A:$J,7,1),VLOOKUP(D4584,'FIN CAL LOOKUP'!$A:$J,7,1))),"Not Applicable")</f>
        <v>JUN, FY24</v>
      </c>
      <c r="N4584" s="8" t="str">
        <f>IFERROR(IF(I4584="Booked",VLOOKUP(K4584,'FIN CAL LOOKUP'!$A:$J,10,1),IF(I4584="Complete",VLOOKUP(J4584,'FIN CAL LOOKUP'!$A:$J,10,1),VLOOKUP(D4584,'FIN CAL LOOKUP'!$A:$J,10,1))),"Not Applicable")</f>
        <v>Q4, FY24</v>
      </c>
    </row>
    <row r="4585" spans="1:14" x14ac:dyDescent="0.25">
      <c r="A4585" t="s">
        <v>30</v>
      </c>
      <c r="B4585" t="s">
        <v>565</v>
      </c>
      <c r="C4585" t="s">
        <v>32</v>
      </c>
      <c r="D4585" s="3">
        <v>41953</v>
      </c>
      <c r="E4585" t="s">
        <v>1072</v>
      </c>
      <c r="F4585" t="s">
        <v>1073</v>
      </c>
      <c r="G4585" t="s">
        <v>1074</v>
      </c>
      <c r="H4585" t="s">
        <v>7</v>
      </c>
      <c r="I4585" t="s">
        <v>17</v>
      </c>
      <c r="J4585" s="3">
        <v>45461</v>
      </c>
      <c r="K4585" s="3">
        <v>44824</v>
      </c>
      <c r="M4585" s="8" t="str">
        <f>IFERROR(IF(I4585="Booked",VLOOKUP(K4585,'FIN CAL LOOKUP'!$A:$J,7,1),IF(I4585="Complete",VLOOKUP(J4585,'FIN CAL LOOKUP'!$A:$J,7,1),VLOOKUP(D4585,'FIN CAL LOOKUP'!$A:$J,7,1))),"Not Applicable")</f>
        <v>JUN, FY24</v>
      </c>
      <c r="N4585" s="8" t="str">
        <f>IFERROR(IF(I4585="Booked",VLOOKUP(K4585,'FIN CAL LOOKUP'!$A:$J,10,1),IF(I4585="Complete",VLOOKUP(J4585,'FIN CAL LOOKUP'!$A:$J,10,1),VLOOKUP(D4585,'FIN CAL LOOKUP'!$A:$J,10,1))),"Not Applicable")</f>
        <v>Q4, FY24</v>
      </c>
    </row>
    <row r="4586" spans="1:14" x14ac:dyDescent="0.25">
      <c r="A4586" t="s">
        <v>30</v>
      </c>
      <c r="B4586" t="s">
        <v>565</v>
      </c>
      <c r="C4586" t="s">
        <v>32</v>
      </c>
      <c r="D4586" s="3">
        <v>41953</v>
      </c>
      <c r="E4586" t="s">
        <v>1072</v>
      </c>
      <c r="F4586" t="s">
        <v>1073</v>
      </c>
      <c r="G4586" t="s">
        <v>1074</v>
      </c>
      <c r="H4586" t="s">
        <v>1366</v>
      </c>
      <c r="I4586" t="s">
        <v>5</v>
      </c>
      <c r="J4586" s="3"/>
      <c r="K4586" s="3">
        <v>45351</v>
      </c>
      <c r="M4586" s="8" t="str">
        <f>IFERROR(IF(I4586="Booked",VLOOKUP(K4586,'FIN CAL LOOKUP'!$A:$J,7,1),IF(I4586="Complete",VLOOKUP(J4586,'FIN CAL LOOKUP'!$A:$J,7,1),VLOOKUP(D4586,'FIN CAL LOOKUP'!$A:$J,7,1))),"Not Applicable")</f>
        <v>MAR, FY24</v>
      </c>
      <c r="N4586" s="8" t="str">
        <f>IFERROR(IF(I4586="Booked",VLOOKUP(K4586,'FIN CAL LOOKUP'!$A:$J,10,1),IF(I4586="Complete",VLOOKUP(J4586,'FIN CAL LOOKUP'!$A:$J,10,1),VLOOKUP(D4586,'FIN CAL LOOKUP'!$A:$J,10,1))),"Not Applicable")</f>
        <v>Q3, FY24</v>
      </c>
    </row>
    <row r="4587" spans="1:14" x14ac:dyDescent="0.25">
      <c r="A4587" t="s">
        <v>30</v>
      </c>
      <c r="B4587" t="s">
        <v>565</v>
      </c>
      <c r="C4587" t="s">
        <v>32</v>
      </c>
      <c r="D4587" s="3">
        <v>41953</v>
      </c>
      <c r="E4587" t="s">
        <v>1072</v>
      </c>
      <c r="F4587" t="s">
        <v>1073</v>
      </c>
      <c r="G4587" t="s">
        <v>1074</v>
      </c>
      <c r="H4587" t="s">
        <v>1367</v>
      </c>
      <c r="I4587" t="s">
        <v>18</v>
      </c>
      <c r="J4587" s="3"/>
      <c r="K4587" s="3">
        <v>45351</v>
      </c>
      <c r="M4587" s="8" t="str">
        <f>IFERROR(IF(I4587="Booked",VLOOKUP(K4587,'FIN CAL LOOKUP'!$A:$J,7,1),IF(I4587="Complete",VLOOKUP(J4587,'FIN CAL LOOKUP'!$A:$J,7,1),VLOOKUP(D4587,'FIN CAL LOOKUP'!$A:$J,7,1))),"Not Applicable")</f>
        <v>Not Applicable</v>
      </c>
      <c r="N4587" s="8" t="str">
        <f>IFERROR(IF(I4587="Booked",VLOOKUP(K4587,'FIN CAL LOOKUP'!$A:$J,10,1),IF(I4587="Complete",VLOOKUP(J4587,'FIN CAL LOOKUP'!$A:$J,10,1),VLOOKUP(D4587,'FIN CAL LOOKUP'!$A:$J,10,1))),"Not Applicable")</f>
        <v>Not Applicable</v>
      </c>
    </row>
    <row r="4588" spans="1:14" x14ac:dyDescent="0.25">
      <c r="A4588" t="s">
        <v>30</v>
      </c>
      <c r="B4588" t="s">
        <v>565</v>
      </c>
      <c r="C4588" t="s">
        <v>32</v>
      </c>
      <c r="D4588" s="3">
        <v>41953</v>
      </c>
      <c r="E4588" t="s">
        <v>1072</v>
      </c>
      <c r="F4588" t="s">
        <v>1073</v>
      </c>
      <c r="G4588" t="s">
        <v>1074</v>
      </c>
      <c r="H4588" t="s">
        <v>1368</v>
      </c>
      <c r="I4588" t="s">
        <v>5</v>
      </c>
      <c r="J4588" s="3"/>
      <c r="K4588" s="3">
        <v>45351</v>
      </c>
      <c r="M4588" s="8" t="str">
        <f>IFERROR(IF(I4588="Booked",VLOOKUP(K4588,'FIN CAL LOOKUP'!$A:$J,7,1),IF(I4588="Complete",VLOOKUP(J4588,'FIN CAL LOOKUP'!$A:$J,7,1),VLOOKUP(D4588,'FIN CAL LOOKUP'!$A:$J,7,1))),"Not Applicable")</f>
        <v>MAR, FY24</v>
      </c>
      <c r="N4588" s="8" t="str">
        <f>IFERROR(IF(I4588="Booked",VLOOKUP(K4588,'FIN CAL LOOKUP'!$A:$J,10,1),IF(I4588="Complete",VLOOKUP(J4588,'FIN CAL LOOKUP'!$A:$J,10,1),VLOOKUP(D4588,'FIN CAL LOOKUP'!$A:$J,10,1))),"Not Applicable")</f>
        <v>Q3, FY24</v>
      </c>
    </row>
    <row r="4589" spans="1:14" x14ac:dyDescent="0.25">
      <c r="A4589" t="s">
        <v>30</v>
      </c>
      <c r="B4589" t="s">
        <v>565</v>
      </c>
      <c r="C4589" t="s">
        <v>32</v>
      </c>
      <c r="D4589" s="3">
        <v>41953</v>
      </c>
      <c r="E4589" t="s">
        <v>1072</v>
      </c>
      <c r="F4589" t="s">
        <v>1073</v>
      </c>
      <c r="G4589" t="s">
        <v>1074</v>
      </c>
      <c r="H4589" t="s">
        <v>1369</v>
      </c>
      <c r="I4589" t="s">
        <v>5</v>
      </c>
      <c r="J4589" s="3"/>
      <c r="K4589" s="3">
        <v>45351</v>
      </c>
      <c r="M4589" s="8" t="str">
        <f>IFERROR(IF(I4589="Booked",VLOOKUP(K4589,'FIN CAL LOOKUP'!$A:$J,7,1),IF(I4589="Complete",VLOOKUP(J4589,'FIN CAL LOOKUP'!$A:$J,7,1),VLOOKUP(D4589,'FIN CAL LOOKUP'!$A:$J,7,1))),"Not Applicable")</f>
        <v>MAR, FY24</v>
      </c>
      <c r="N4589" s="8" t="str">
        <f>IFERROR(IF(I4589="Booked",VLOOKUP(K4589,'FIN CAL LOOKUP'!$A:$J,10,1),IF(I4589="Complete",VLOOKUP(J4589,'FIN CAL LOOKUP'!$A:$J,10,1),VLOOKUP(D4589,'FIN CAL LOOKUP'!$A:$J,10,1))),"Not Applicable")</f>
        <v>Q3, FY24</v>
      </c>
    </row>
    <row r="4590" spans="1:14" x14ac:dyDescent="0.25">
      <c r="A4590" t="s">
        <v>30</v>
      </c>
      <c r="B4590" t="s">
        <v>565</v>
      </c>
      <c r="C4590" t="s">
        <v>32</v>
      </c>
      <c r="D4590" s="3">
        <v>41953</v>
      </c>
      <c r="E4590" t="s">
        <v>1072</v>
      </c>
      <c r="F4590" t="s">
        <v>1073</v>
      </c>
      <c r="G4590" t="s">
        <v>1074</v>
      </c>
      <c r="H4590" t="s">
        <v>1370</v>
      </c>
      <c r="I4590" t="s">
        <v>5</v>
      </c>
      <c r="J4590" s="3"/>
      <c r="K4590" s="3">
        <v>45351</v>
      </c>
      <c r="M4590" s="8" t="str">
        <f>IFERROR(IF(I4590="Booked",VLOOKUP(K4590,'FIN CAL LOOKUP'!$A:$J,7,1),IF(I4590="Complete",VLOOKUP(J4590,'FIN CAL LOOKUP'!$A:$J,7,1),VLOOKUP(D4590,'FIN CAL LOOKUP'!$A:$J,7,1))),"Not Applicable")</f>
        <v>MAR, FY24</v>
      </c>
      <c r="N4590" s="8" t="str">
        <f>IFERROR(IF(I4590="Booked",VLOOKUP(K4590,'FIN CAL LOOKUP'!$A:$J,10,1),IF(I4590="Complete",VLOOKUP(J4590,'FIN CAL LOOKUP'!$A:$J,10,1),VLOOKUP(D4590,'FIN CAL LOOKUP'!$A:$J,10,1))),"Not Applicable")</f>
        <v>Q3, FY24</v>
      </c>
    </row>
    <row r="4591" spans="1:14" x14ac:dyDescent="0.25">
      <c r="A4591" t="s">
        <v>30</v>
      </c>
      <c r="B4591" t="s">
        <v>565</v>
      </c>
      <c r="C4591" t="s">
        <v>32</v>
      </c>
      <c r="D4591" s="3">
        <v>41953</v>
      </c>
      <c r="E4591" t="s">
        <v>1072</v>
      </c>
      <c r="F4591" t="s">
        <v>1073</v>
      </c>
      <c r="G4591" t="s">
        <v>1074</v>
      </c>
      <c r="H4591" t="s">
        <v>8</v>
      </c>
      <c r="I4591" t="s">
        <v>17</v>
      </c>
      <c r="J4591" s="3">
        <v>44649</v>
      </c>
      <c r="K4591" s="3">
        <v>44635</v>
      </c>
      <c r="M4591" s="8" t="str">
        <f>IFERROR(IF(I4591="Booked",VLOOKUP(K4591,'FIN CAL LOOKUP'!$A:$J,7,1),IF(I4591="Complete",VLOOKUP(J4591,'FIN CAL LOOKUP'!$A:$J,7,1),VLOOKUP(D4591,'FIN CAL LOOKUP'!$A:$J,7,1))),"Not Applicable")</f>
        <v>APR, FY22</v>
      </c>
      <c r="N4591" s="8" t="str">
        <f>IFERROR(IF(I4591="Booked",VLOOKUP(K4591,'FIN CAL LOOKUP'!$A:$J,10,1),IF(I4591="Complete",VLOOKUP(J4591,'FIN CAL LOOKUP'!$A:$J,10,1),VLOOKUP(D4591,'FIN CAL LOOKUP'!$A:$J,10,1))),"Not Applicable")</f>
        <v>Q4, FY22</v>
      </c>
    </row>
    <row r="4592" spans="1:14" x14ac:dyDescent="0.25">
      <c r="A4592" t="s">
        <v>30</v>
      </c>
      <c r="B4592" t="s">
        <v>565</v>
      </c>
      <c r="C4592" t="s">
        <v>32</v>
      </c>
      <c r="D4592" s="3">
        <v>41953</v>
      </c>
      <c r="E4592" t="s">
        <v>1072</v>
      </c>
      <c r="F4592" t="s">
        <v>1073</v>
      </c>
      <c r="G4592" t="s">
        <v>1074</v>
      </c>
      <c r="H4592" t="s">
        <v>9</v>
      </c>
      <c r="I4592" t="s">
        <v>17</v>
      </c>
      <c r="J4592" s="3">
        <v>45461</v>
      </c>
      <c r="K4592" s="3">
        <v>44735</v>
      </c>
      <c r="M4592" s="8" t="str">
        <f>IFERROR(IF(I4592="Booked",VLOOKUP(K4592,'FIN CAL LOOKUP'!$A:$J,7,1),IF(I4592="Complete",VLOOKUP(J4592,'FIN CAL LOOKUP'!$A:$J,7,1),VLOOKUP(D4592,'FIN CAL LOOKUP'!$A:$J,7,1))),"Not Applicable")</f>
        <v>JUN, FY24</v>
      </c>
      <c r="N4592" s="8" t="str">
        <f>IFERROR(IF(I4592="Booked",VLOOKUP(K4592,'FIN CAL LOOKUP'!$A:$J,10,1),IF(I4592="Complete",VLOOKUP(J4592,'FIN CAL LOOKUP'!$A:$J,10,1),VLOOKUP(D4592,'FIN CAL LOOKUP'!$A:$J,10,1))),"Not Applicable")</f>
        <v>Q4, FY24</v>
      </c>
    </row>
    <row r="4593" spans="1:14" x14ac:dyDescent="0.25">
      <c r="A4593" t="s">
        <v>30</v>
      </c>
      <c r="B4593" t="s">
        <v>565</v>
      </c>
      <c r="C4593" t="s">
        <v>32</v>
      </c>
      <c r="D4593" s="3">
        <v>41953</v>
      </c>
      <c r="E4593" t="s">
        <v>1072</v>
      </c>
      <c r="F4593" t="s">
        <v>1073</v>
      </c>
      <c r="G4593" t="s">
        <v>1074</v>
      </c>
      <c r="H4593" t="s">
        <v>10</v>
      </c>
      <c r="I4593" t="s">
        <v>17</v>
      </c>
      <c r="J4593" s="3">
        <v>44503</v>
      </c>
      <c r="K4593" s="3">
        <v>44417</v>
      </c>
      <c r="M4593" s="8" t="str">
        <f>IFERROR(IF(I4593="Booked",VLOOKUP(K4593,'FIN CAL LOOKUP'!$A:$J,7,1),IF(I4593="Complete",VLOOKUP(J4593,'FIN CAL LOOKUP'!$A:$J,7,1),VLOOKUP(D4593,'FIN CAL LOOKUP'!$A:$J,7,1))),"Not Applicable")</f>
        <v>NOV, FY22</v>
      </c>
      <c r="N4593" s="8" t="str">
        <f>IFERROR(IF(I4593="Booked",VLOOKUP(K4593,'FIN CAL LOOKUP'!$A:$J,10,1),IF(I4593="Complete",VLOOKUP(J4593,'FIN CAL LOOKUP'!$A:$J,10,1),VLOOKUP(D4593,'FIN CAL LOOKUP'!$A:$J,10,1))),"Not Applicable")</f>
        <v>Q2, FY22</v>
      </c>
    </row>
    <row r="4594" spans="1:14" x14ac:dyDescent="0.25">
      <c r="A4594" t="s">
        <v>30</v>
      </c>
      <c r="B4594" t="s">
        <v>565</v>
      </c>
      <c r="C4594" t="s">
        <v>32</v>
      </c>
      <c r="D4594" s="3">
        <v>41953</v>
      </c>
      <c r="E4594" t="s">
        <v>1072</v>
      </c>
      <c r="F4594" t="s">
        <v>1073</v>
      </c>
      <c r="G4594" t="s">
        <v>1074</v>
      </c>
      <c r="H4594" t="s">
        <v>11</v>
      </c>
      <c r="I4594" t="s">
        <v>17</v>
      </c>
      <c r="J4594" s="3">
        <v>43047</v>
      </c>
      <c r="K4594" s="3">
        <v>43616</v>
      </c>
      <c r="L4594" t="s">
        <v>982</v>
      </c>
      <c r="M4594" s="8" t="str">
        <f>IFERROR(IF(I4594="Booked",VLOOKUP(K4594,'FIN CAL LOOKUP'!$A:$J,7,1),IF(I4594="Complete",VLOOKUP(J4594,'FIN CAL LOOKUP'!$A:$J,7,1),VLOOKUP(D4594,'FIN CAL LOOKUP'!$A:$J,7,1))),"Not Applicable")</f>
        <v>Not Applicable</v>
      </c>
      <c r="N4594" s="8" t="str">
        <f>IFERROR(IF(I4594="Booked",VLOOKUP(K4594,'FIN CAL LOOKUP'!$A:$J,10,1),IF(I4594="Complete",VLOOKUP(J4594,'FIN CAL LOOKUP'!$A:$J,10,1),VLOOKUP(D4594,'FIN CAL LOOKUP'!$A:$J,10,1))),"Not Applicable")</f>
        <v>Not Applicable</v>
      </c>
    </row>
    <row r="4595" spans="1:14" x14ac:dyDescent="0.25">
      <c r="A4595" t="s">
        <v>60</v>
      </c>
      <c r="B4595" t="s">
        <v>498</v>
      </c>
      <c r="C4595" t="s">
        <v>14</v>
      </c>
      <c r="D4595" s="3">
        <v>41925</v>
      </c>
      <c r="E4595" t="s">
        <v>517</v>
      </c>
      <c r="F4595" t="s">
        <v>1075</v>
      </c>
      <c r="G4595" t="s">
        <v>1076</v>
      </c>
      <c r="H4595" t="s">
        <v>4</v>
      </c>
      <c r="I4595" t="s">
        <v>17</v>
      </c>
      <c r="J4595" s="3">
        <v>44890</v>
      </c>
      <c r="K4595" s="3">
        <v>44824</v>
      </c>
      <c r="M4595" s="8" t="str">
        <f>IFERROR(IF(I4595="Booked",VLOOKUP(K4595,'FIN CAL LOOKUP'!$A:$J,7,1),IF(I4595="Complete",VLOOKUP(J4595,'FIN CAL LOOKUP'!$A:$J,7,1),VLOOKUP(D4595,'FIN CAL LOOKUP'!$A:$J,7,1))),"Not Applicable")</f>
        <v>NOV, FY23</v>
      </c>
      <c r="N4595" s="8" t="str">
        <f>IFERROR(IF(I4595="Booked",VLOOKUP(K4595,'FIN CAL LOOKUP'!$A:$J,10,1),IF(I4595="Complete",VLOOKUP(J4595,'FIN CAL LOOKUP'!$A:$J,10,1),VLOOKUP(D4595,'FIN CAL LOOKUP'!$A:$J,10,1))),"Not Applicable")</f>
        <v>Q2, FY23</v>
      </c>
    </row>
    <row r="4596" spans="1:14" x14ac:dyDescent="0.25">
      <c r="A4596" t="s">
        <v>60</v>
      </c>
      <c r="B4596" t="s">
        <v>498</v>
      </c>
      <c r="C4596" t="s">
        <v>14</v>
      </c>
      <c r="D4596" s="3">
        <v>41925</v>
      </c>
      <c r="E4596" t="s">
        <v>517</v>
      </c>
      <c r="F4596" t="s">
        <v>1075</v>
      </c>
      <c r="G4596" t="s">
        <v>1076</v>
      </c>
      <c r="H4596" t="s">
        <v>4</v>
      </c>
      <c r="I4596" t="s">
        <v>17</v>
      </c>
      <c r="J4596" s="3">
        <v>44960</v>
      </c>
      <c r="K4596" s="3">
        <v>44949</v>
      </c>
      <c r="M4596" s="8" t="str">
        <f>IFERROR(IF(I4596="Booked",VLOOKUP(K4596,'FIN CAL LOOKUP'!$A:$J,7,1),IF(I4596="Complete",VLOOKUP(J4596,'FIN CAL LOOKUP'!$A:$J,7,1),VLOOKUP(D4596,'FIN CAL LOOKUP'!$A:$J,7,1))),"Not Applicable")</f>
        <v>FEB, FY23</v>
      </c>
      <c r="N4596" s="8" t="str">
        <f>IFERROR(IF(I4596="Booked",VLOOKUP(K4596,'FIN CAL LOOKUP'!$A:$J,10,1),IF(I4596="Complete",VLOOKUP(J4596,'FIN CAL LOOKUP'!$A:$J,10,1),VLOOKUP(D4596,'FIN CAL LOOKUP'!$A:$J,10,1))),"Not Applicable")</f>
        <v>Q3, FY23</v>
      </c>
    </row>
    <row r="4597" spans="1:14" x14ac:dyDescent="0.25">
      <c r="A4597" t="s">
        <v>60</v>
      </c>
      <c r="B4597" t="s">
        <v>498</v>
      </c>
      <c r="C4597" t="s">
        <v>14</v>
      </c>
      <c r="D4597" s="3">
        <v>41925</v>
      </c>
      <c r="E4597" t="s">
        <v>517</v>
      </c>
      <c r="F4597" t="s">
        <v>1075</v>
      </c>
      <c r="G4597" t="s">
        <v>1076</v>
      </c>
      <c r="H4597" t="s">
        <v>7</v>
      </c>
      <c r="I4597" t="s">
        <v>17</v>
      </c>
      <c r="J4597" s="3">
        <v>44890</v>
      </c>
      <c r="K4597" s="3">
        <v>44824</v>
      </c>
      <c r="M4597" s="8" t="str">
        <f>IFERROR(IF(I4597="Booked",VLOOKUP(K4597,'FIN CAL LOOKUP'!$A:$J,7,1),IF(I4597="Complete",VLOOKUP(J4597,'FIN CAL LOOKUP'!$A:$J,7,1),VLOOKUP(D4597,'FIN CAL LOOKUP'!$A:$J,7,1))),"Not Applicable")</f>
        <v>NOV, FY23</v>
      </c>
      <c r="N4597" s="8" t="str">
        <f>IFERROR(IF(I4597="Booked",VLOOKUP(K4597,'FIN CAL LOOKUP'!$A:$J,10,1),IF(I4597="Complete",VLOOKUP(J4597,'FIN CAL LOOKUP'!$A:$J,10,1),VLOOKUP(D4597,'FIN CAL LOOKUP'!$A:$J,10,1))),"Not Applicable")</f>
        <v>Q2, FY23</v>
      </c>
    </row>
    <row r="4598" spans="1:14" x14ac:dyDescent="0.25">
      <c r="A4598" t="s">
        <v>60</v>
      </c>
      <c r="B4598" t="s">
        <v>498</v>
      </c>
      <c r="C4598" t="s">
        <v>14</v>
      </c>
      <c r="D4598" s="3">
        <v>41925</v>
      </c>
      <c r="E4598" t="s">
        <v>517</v>
      </c>
      <c r="F4598" t="s">
        <v>1075</v>
      </c>
      <c r="G4598" t="s">
        <v>1076</v>
      </c>
      <c r="H4598" t="s">
        <v>7</v>
      </c>
      <c r="I4598" t="s">
        <v>17</v>
      </c>
      <c r="J4598" s="3">
        <v>44960</v>
      </c>
      <c r="K4598" s="3">
        <v>44949</v>
      </c>
      <c r="M4598" s="8" t="str">
        <f>IFERROR(IF(I4598="Booked",VLOOKUP(K4598,'FIN CAL LOOKUP'!$A:$J,7,1),IF(I4598="Complete",VLOOKUP(J4598,'FIN CAL LOOKUP'!$A:$J,7,1),VLOOKUP(D4598,'FIN CAL LOOKUP'!$A:$J,7,1))),"Not Applicable")</f>
        <v>FEB, FY23</v>
      </c>
      <c r="N4598" s="8" t="str">
        <f>IFERROR(IF(I4598="Booked",VLOOKUP(K4598,'FIN CAL LOOKUP'!$A:$J,10,1),IF(I4598="Complete",VLOOKUP(J4598,'FIN CAL LOOKUP'!$A:$J,10,1),VLOOKUP(D4598,'FIN CAL LOOKUP'!$A:$J,10,1))),"Not Applicable")</f>
        <v>Q3, FY23</v>
      </c>
    </row>
    <row r="4599" spans="1:14" x14ac:dyDescent="0.25">
      <c r="A4599" t="s">
        <v>60</v>
      </c>
      <c r="B4599" t="s">
        <v>498</v>
      </c>
      <c r="C4599" t="s">
        <v>14</v>
      </c>
      <c r="D4599" s="3">
        <v>41925</v>
      </c>
      <c r="E4599" t="s">
        <v>517</v>
      </c>
      <c r="F4599" t="s">
        <v>1075</v>
      </c>
      <c r="G4599" t="s">
        <v>1076</v>
      </c>
      <c r="H4599" t="s">
        <v>1366</v>
      </c>
      <c r="I4599" t="s">
        <v>5</v>
      </c>
      <c r="J4599" s="3"/>
      <c r="K4599" s="3">
        <v>45795</v>
      </c>
      <c r="M4599" s="8" t="str">
        <f>IFERROR(IF(I4599="Booked",VLOOKUP(K4599,'FIN CAL LOOKUP'!$A:$J,7,1),IF(I4599="Complete",VLOOKUP(J4599,'FIN CAL LOOKUP'!$A:$J,7,1),VLOOKUP(D4599,'FIN CAL LOOKUP'!$A:$J,7,1))),"Not Applicable")</f>
        <v>MAY, FY25</v>
      </c>
      <c r="N4599" s="8" t="str">
        <f>IFERROR(IF(I4599="Booked",VLOOKUP(K4599,'FIN CAL LOOKUP'!$A:$J,10,1),IF(I4599="Complete",VLOOKUP(J4599,'FIN CAL LOOKUP'!$A:$J,10,1),VLOOKUP(D4599,'FIN CAL LOOKUP'!$A:$J,10,1))),"Not Applicable")</f>
        <v>Q4, FY25</v>
      </c>
    </row>
    <row r="4600" spans="1:14" x14ac:dyDescent="0.25">
      <c r="A4600" t="s">
        <v>60</v>
      </c>
      <c r="B4600" t="s">
        <v>498</v>
      </c>
      <c r="C4600" t="s">
        <v>14</v>
      </c>
      <c r="D4600" s="3">
        <v>41925</v>
      </c>
      <c r="E4600" t="s">
        <v>517</v>
      </c>
      <c r="F4600" t="s">
        <v>1075</v>
      </c>
      <c r="G4600" t="s">
        <v>1076</v>
      </c>
      <c r="H4600" t="s">
        <v>1366</v>
      </c>
      <c r="I4600" t="s">
        <v>17</v>
      </c>
      <c r="J4600" s="3">
        <v>45474</v>
      </c>
      <c r="K4600" s="3">
        <v>45351</v>
      </c>
      <c r="M4600" s="8" t="str">
        <f>IFERROR(IF(I4600="Booked",VLOOKUP(K4600,'FIN CAL LOOKUP'!$A:$J,7,1),IF(I4600="Complete",VLOOKUP(J4600,'FIN CAL LOOKUP'!$A:$J,7,1),VLOOKUP(D4600,'FIN CAL LOOKUP'!$A:$J,7,1))),"Not Applicable")</f>
        <v>JUL, FY25</v>
      </c>
      <c r="N4600" s="8" t="str">
        <f>IFERROR(IF(I4600="Booked",VLOOKUP(K4600,'FIN CAL LOOKUP'!$A:$J,10,1),IF(I4600="Complete",VLOOKUP(J4600,'FIN CAL LOOKUP'!$A:$J,10,1),VLOOKUP(D4600,'FIN CAL LOOKUP'!$A:$J,10,1))),"Not Applicable")</f>
        <v>Q1, FY25</v>
      </c>
    </row>
    <row r="4601" spans="1:14" x14ac:dyDescent="0.25">
      <c r="A4601" t="s">
        <v>60</v>
      </c>
      <c r="B4601" t="s">
        <v>498</v>
      </c>
      <c r="C4601" t="s">
        <v>14</v>
      </c>
      <c r="D4601" s="3">
        <v>41925</v>
      </c>
      <c r="E4601" t="s">
        <v>517</v>
      </c>
      <c r="F4601" t="s">
        <v>1075</v>
      </c>
      <c r="G4601" t="s">
        <v>1076</v>
      </c>
      <c r="H4601" t="s">
        <v>1367</v>
      </c>
      <c r="I4601" t="s">
        <v>17</v>
      </c>
      <c r="J4601" s="3">
        <v>45439</v>
      </c>
      <c r="K4601" s="3">
        <v>45351</v>
      </c>
      <c r="M4601" s="8" t="str">
        <f>IFERROR(IF(I4601="Booked",VLOOKUP(K4601,'FIN CAL LOOKUP'!$A:$J,7,1),IF(I4601="Complete",VLOOKUP(J4601,'FIN CAL LOOKUP'!$A:$J,7,1),VLOOKUP(D4601,'FIN CAL LOOKUP'!$A:$J,7,1))),"Not Applicable")</f>
        <v>JUN, FY24</v>
      </c>
      <c r="N4601" s="8" t="str">
        <f>IFERROR(IF(I4601="Booked",VLOOKUP(K4601,'FIN CAL LOOKUP'!$A:$J,10,1),IF(I4601="Complete",VLOOKUP(J4601,'FIN CAL LOOKUP'!$A:$J,10,1),VLOOKUP(D4601,'FIN CAL LOOKUP'!$A:$J,10,1))),"Not Applicable")</f>
        <v>Q4, FY24</v>
      </c>
    </row>
    <row r="4602" spans="1:14" x14ac:dyDescent="0.25">
      <c r="A4602" t="s">
        <v>60</v>
      </c>
      <c r="B4602" t="s">
        <v>498</v>
      </c>
      <c r="C4602" t="s">
        <v>14</v>
      </c>
      <c r="D4602" s="3">
        <v>41925</v>
      </c>
      <c r="E4602" t="s">
        <v>517</v>
      </c>
      <c r="F4602" t="s">
        <v>1075</v>
      </c>
      <c r="G4602" t="s">
        <v>1076</v>
      </c>
      <c r="H4602" t="s">
        <v>1367</v>
      </c>
      <c r="I4602" t="s">
        <v>17</v>
      </c>
      <c r="J4602" s="3">
        <v>45805</v>
      </c>
      <c r="K4602" s="3">
        <v>45760</v>
      </c>
      <c r="M4602" s="8" t="str">
        <f>IFERROR(IF(I4602="Booked",VLOOKUP(K4602,'FIN CAL LOOKUP'!$A:$J,7,1),IF(I4602="Complete",VLOOKUP(J4602,'FIN CAL LOOKUP'!$A:$J,7,1),VLOOKUP(D4602,'FIN CAL LOOKUP'!$A:$J,7,1))),"Not Applicable")</f>
        <v>MAY, FY25</v>
      </c>
      <c r="N4602" s="8" t="str">
        <f>IFERROR(IF(I4602="Booked",VLOOKUP(K4602,'FIN CAL LOOKUP'!$A:$J,10,1),IF(I4602="Complete",VLOOKUP(J4602,'FIN CAL LOOKUP'!$A:$J,10,1),VLOOKUP(D4602,'FIN CAL LOOKUP'!$A:$J,10,1))),"Not Applicable")</f>
        <v>Q4, FY25</v>
      </c>
    </row>
    <row r="4603" spans="1:14" x14ac:dyDescent="0.25">
      <c r="A4603" t="s">
        <v>60</v>
      </c>
      <c r="B4603" t="s">
        <v>498</v>
      </c>
      <c r="C4603" t="s">
        <v>14</v>
      </c>
      <c r="D4603" s="3">
        <v>41925</v>
      </c>
      <c r="E4603" t="s">
        <v>517</v>
      </c>
      <c r="F4603" t="s">
        <v>1075</v>
      </c>
      <c r="G4603" t="s">
        <v>1076</v>
      </c>
      <c r="H4603" t="s">
        <v>1368</v>
      </c>
      <c r="I4603" t="s">
        <v>17</v>
      </c>
      <c r="J4603" s="3">
        <v>45474</v>
      </c>
      <c r="K4603" s="3">
        <v>45351</v>
      </c>
      <c r="M4603" s="8" t="str">
        <f>IFERROR(IF(I4603="Booked",VLOOKUP(K4603,'FIN CAL LOOKUP'!$A:$J,7,1),IF(I4603="Complete",VLOOKUP(J4603,'FIN CAL LOOKUP'!$A:$J,7,1),VLOOKUP(D4603,'FIN CAL LOOKUP'!$A:$J,7,1))),"Not Applicable")</f>
        <v>JUL, FY25</v>
      </c>
      <c r="N4603" s="8" t="str">
        <f>IFERROR(IF(I4603="Booked",VLOOKUP(K4603,'FIN CAL LOOKUP'!$A:$J,10,1),IF(I4603="Complete",VLOOKUP(J4603,'FIN CAL LOOKUP'!$A:$J,10,1),VLOOKUP(D4603,'FIN CAL LOOKUP'!$A:$J,10,1))),"Not Applicable")</f>
        <v>Q1, FY25</v>
      </c>
    </row>
    <row r="4604" spans="1:14" x14ac:dyDescent="0.25">
      <c r="A4604" t="s">
        <v>60</v>
      </c>
      <c r="B4604" t="s">
        <v>498</v>
      </c>
      <c r="C4604" t="s">
        <v>14</v>
      </c>
      <c r="D4604" s="3">
        <v>41925</v>
      </c>
      <c r="E4604" t="s">
        <v>517</v>
      </c>
      <c r="F4604" t="s">
        <v>1075</v>
      </c>
      <c r="G4604" t="s">
        <v>1076</v>
      </c>
      <c r="H4604" t="s">
        <v>1368</v>
      </c>
      <c r="I4604" t="s">
        <v>17</v>
      </c>
      <c r="J4604" s="3">
        <v>45805</v>
      </c>
      <c r="K4604" s="3">
        <v>45795</v>
      </c>
      <c r="M4604" s="8" t="str">
        <f>IFERROR(IF(I4604="Booked",VLOOKUP(K4604,'FIN CAL LOOKUP'!$A:$J,7,1),IF(I4604="Complete",VLOOKUP(J4604,'FIN CAL LOOKUP'!$A:$J,7,1),VLOOKUP(D4604,'FIN CAL LOOKUP'!$A:$J,7,1))),"Not Applicable")</f>
        <v>MAY, FY25</v>
      </c>
      <c r="N4604" s="8" t="str">
        <f>IFERROR(IF(I4604="Booked",VLOOKUP(K4604,'FIN CAL LOOKUP'!$A:$J,10,1),IF(I4604="Complete",VLOOKUP(J4604,'FIN CAL LOOKUP'!$A:$J,10,1),VLOOKUP(D4604,'FIN CAL LOOKUP'!$A:$J,10,1))),"Not Applicable")</f>
        <v>Q4, FY25</v>
      </c>
    </row>
    <row r="4605" spans="1:14" x14ac:dyDescent="0.25">
      <c r="A4605" t="s">
        <v>60</v>
      </c>
      <c r="B4605" t="s">
        <v>498</v>
      </c>
      <c r="C4605" t="s">
        <v>14</v>
      </c>
      <c r="D4605" s="3">
        <v>41925</v>
      </c>
      <c r="E4605" t="s">
        <v>517</v>
      </c>
      <c r="F4605" t="s">
        <v>1075</v>
      </c>
      <c r="G4605" t="s">
        <v>1076</v>
      </c>
      <c r="H4605" t="s">
        <v>1369</v>
      </c>
      <c r="I4605" t="s">
        <v>5</v>
      </c>
      <c r="J4605" s="3"/>
      <c r="K4605" s="3">
        <v>45795</v>
      </c>
      <c r="M4605" s="8" t="str">
        <f>IFERROR(IF(I4605="Booked",VLOOKUP(K4605,'FIN CAL LOOKUP'!$A:$J,7,1),IF(I4605="Complete",VLOOKUP(J4605,'FIN CAL LOOKUP'!$A:$J,7,1),VLOOKUP(D4605,'FIN CAL LOOKUP'!$A:$J,7,1))),"Not Applicable")</f>
        <v>MAY, FY25</v>
      </c>
      <c r="N4605" s="8" t="str">
        <f>IFERROR(IF(I4605="Booked",VLOOKUP(K4605,'FIN CAL LOOKUP'!$A:$J,10,1),IF(I4605="Complete",VLOOKUP(J4605,'FIN CAL LOOKUP'!$A:$J,10,1),VLOOKUP(D4605,'FIN CAL LOOKUP'!$A:$J,10,1))),"Not Applicable")</f>
        <v>Q4, FY25</v>
      </c>
    </row>
    <row r="4606" spans="1:14" x14ac:dyDescent="0.25">
      <c r="A4606" t="s">
        <v>60</v>
      </c>
      <c r="B4606" t="s">
        <v>498</v>
      </c>
      <c r="C4606" t="s">
        <v>14</v>
      </c>
      <c r="D4606" s="3">
        <v>41925</v>
      </c>
      <c r="E4606" t="s">
        <v>517</v>
      </c>
      <c r="F4606" t="s">
        <v>1075</v>
      </c>
      <c r="G4606" t="s">
        <v>1076</v>
      </c>
      <c r="H4606" t="s">
        <v>1369</v>
      </c>
      <c r="I4606" t="s">
        <v>17</v>
      </c>
      <c r="J4606" s="3">
        <v>45474</v>
      </c>
      <c r="K4606" s="3">
        <v>45351</v>
      </c>
      <c r="M4606" s="8" t="str">
        <f>IFERROR(IF(I4606="Booked",VLOOKUP(K4606,'FIN CAL LOOKUP'!$A:$J,7,1),IF(I4606="Complete",VLOOKUP(J4606,'FIN CAL LOOKUP'!$A:$J,7,1),VLOOKUP(D4606,'FIN CAL LOOKUP'!$A:$J,7,1))),"Not Applicable")</f>
        <v>JUL, FY25</v>
      </c>
      <c r="N4606" s="8" t="str">
        <f>IFERROR(IF(I4606="Booked",VLOOKUP(K4606,'FIN CAL LOOKUP'!$A:$J,10,1),IF(I4606="Complete",VLOOKUP(J4606,'FIN CAL LOOKUP'!$A:$J,10,1),VLOOKUP(D4606,'FIN CAL LOOKUP'!$A:$J,10,1))),"Not Applicable")</f>
        <v>Q1, FY25</v>
      </c>
    </row>
    <row r="4607" spans="1:14" x14ac:dyDescent="0.25">
      <c r="A4607" t="s">
        <v>60</v>
      </c>
      <c r="B4607" t="s">
        <v>498</v>
      </c>
      <c r="C4607" t="s">
        <v>14</v>
      </c>
      <c r="D4607" s="3">
        <v>41925</v>
      </c>
      <c r="E4607" t="s">
        <v>517</v>
      </c>
      <c r="F4607" t="s">
        <v>1075</v>
      </c>
      <c r="G4607" t="s">
        <v>1076</v>
      </c>
      <c r="H4607" t="s">
        <v>1370</v>
      </c>
      <c r="I4607" t="s">
        <v>17</v>
      </c>
      <c r="J4607" s="3">
        <v>45439</v>
      </c>
      <c r="K4607" s="3">
        <v>45351</v>
      </c>
      <c r="M4607" s="8" t="str">
        <f>IFERROR(IF(I4607="Booked",VLOOKUP(K4607,'FIN CAL LOOKUP'!$A:$J,7,1),IF(I4607="Complete",VLOOKUP(J4607,'FIN CAL LOOKUP'!$A:$J,7,1),VLOOKUP(D4607,'FIN CAL LOOKUP'!$A:$J,7,1))),"Not Applicable")</f>
        <v>JUN, FY24</v>
      </c>
      <c r="N4607" s="8" t="str">
        <f>IFERROR(IF(I4607="Booked",VLOOKUP(K4607,'FIN CAL LOOKUP'!$A:$J,10,1),IF(I4607="Complete",VLOOKUP(J4607,'FIN CAL LOOKUP'!$A:$J,10,1),VLOOKUP(D4607,'FIN CAL LOOKUP'!$A:$J,10,1))),"Not Applicable")</f>
        <v>Q4, FY24</v>
      </c>
    </row>
    <row r="4608" spans="1:14" x14ac:dyDescent="0.25">
      <c r="A4608" t="s">
        <v>60</v>
      </c>
      <c r="B4608" t="s">
        <v>498</v>
      </c>
      <c r="C4608" t="s">
        <v>14</v>
      </c>
      <c r="D4608" s="3">
        <v>41925</v>
      </c>
      <c r="E4608" t="s">
        <v>517</v>
      </c>
      <c r="F4608" t="s">
        <v>1075</v>
      </c>
      <c r="G4608" t="s">
        <v>1076</v>
      </c>
      <c r="H4608" t="s">
        <v>1370</v>
      </c>
      <c r="I4608" t="s">
        <v>17</v>
      </c>
      <c r="J4608" s="3">
        <v>45777</v>
      </c>
      <c r="K4608" s="3">
        <v>45760</v>
      </c>
      <c r="M4608" s="8" t="str">
        <f>IFERROR(IF(I4608="Booked",VLOOKUP(K4608,'FIN CAL LOOKUP'!$A:$J,7,1),IF(I4608="Complete",VLOOKUP(J4608,'FIN CAL LOOKUP'!$A:$J,7,1),VLOOKUP(D4608,'FIN CAL LOOKUP'!$A:$J,7,1))),"Not Applicable")</f>
        <v>MAY, FY25</v>
      </c>
      <c r="N4608" s="8" t="str">
        <f>IFERROR(IF(I4608="Booked",VLOOKUP(K4608,'FIN CAL LOOKUP'!$A:$J,10,1),IF(I4608="Complete",VLOOKUP(J4608,'FIN CAL LOOKUP'!$A:$J,10,1),VLOOKUP(D4608,'FIN CAL LOOKUP'!$A:$J,10,1))),"Not Applicable")</f>
        <v>Q4, FY25</v>
      </c>
    </row>
    <row r="4609" spans="1:14" x14ac:dyDescent="0.25">
      <c r="A4609" t="s">
        <v>60</v>
      </c>
      <c r="B4609" t="s">
        <v>498</v>
      </c>
      <c r="C4609" t="s">
        <v>14</v>
      </c>
      <c r="D4609" s="3">
        <v>41925</v>
      </c>
      <c r="E4609" t="s">
        <v>517</v>
      </c>
      <c r="F4609" t="s">
        <v>1075</v>
      </c>
      <c r="G4609" t="s">
        <v>1076</v>
      </c>
      <c r="H4609" t="s">
        <v>8</v>
      </c>
      <c r="I4609" t="s">
        <v>17</v>
      </c>
      <c r="J4609" s="3">
        <v>44642</v>
      </c>
      <c r="K4609" s="3">
        <v>44635</v>
      </c>
      <c r="M4609" s="8" t="str">
        <f>IFERROR(IF(I4609="Booked",VLOOKUP(K4609,'FIN CAL LOOKUP'!$A:$J,7,1),IF(I4609="Complete",VLOOKUP(J4609,'FIN CAL LOOKUP'!$A:$J,7,1),VLOOKUP(D4609,'FIN CAL LOOKUP'!$A:$J,7,1))),"Not Applicable")</f>
        <v>MAR, FY22</v>
      </c>
      <c r="N4609" s="8" t="str">
        <f>IFERROR(IF(I4609="Booked",VLOOKUP(K4609,'FIN CAL LOOKUP'!$A:$J,10,1),IF(I4609="Complete",VLOOKUP(J4609,'FIN CAL LOOKUP'!$A:$J,10,1),VLOOKUP(D4609,'FIN CAL LOOKUP'!$A:$J,10,1))),"Not Applicable")</f>
        <v>Q3, FY22</v>
      </c>
    </row>
    <row r="4610" spans="1:14" x14ac:dyDescent="0.25">
      <c r="A4610" t="s">
        <v>60</v>
      </c>
      <c r="B4610" t="s">
        <v>498</v>
      </c>
      <c r="C4610" t="s">
        <v>14</v>
      </c>
      <c r="D4610" s="3">
        <v>41925</v>
      </c>
      <c r="E4610" t="s">
        <v>517</v>
      </c>
      <c r="F4610" t="s">
        <v>1075</v>
      </c>
      <c r="G4610" t="s">
        <v>1076</v>
      </c>
      <c r="H4610" t="s">
        <v>9</v>
      </c>
      <c r="I4610" t="s">
        <v>17</v>
      </c>
      <c r="J4610" s="3">
        <v>44889</v>
      </c>
      <c r="K4610" s="3">
        <v>44735</v>
      </c>
      <c r="M4610" s="8" t="str">
        <f>IFERROR(IF(I4610="Booked",VLOOKUP(K4610,'FIN CAL LOOKUP'!$A:$J,7,1),IF(I4610="Complete",VLOOKUP(J4610,'FIN CAL LOOKUP'!$A:$J,7,1),VLOOKUP(D4610,'FIN CAL LOOKUP'!$A:$J,7,1))),"Not Applicable")</f>
        <v>NOV, FY23</v>
      </c>
      <c r="N4610" s="8" t="str">
        <f>IFERROR(IF(I4610="Booked",VLOOKUP(K4610,'FIN CAL LOOKUP'!$A:$J,10,1),IF(I4610="Complete",VLOOKUP(J4610,'FIN CAL LOOKUP'!$A:$J,10,1),VLOOKUP(D4610,'FIN CAL LOOKUP'!$A:$J,10,1))),"Not Applicable")</f>
        <v>Q2, FY23</v>
      </c>
    </row>
    <row r="4611" spans="1:14" x14ac:dyDescent="0.25">
      <c r="A4611" t="s">
        <v>60</v>
      </c>
      <c r="B4611" t="s">
        <v>498</v>
      </c>
      <c r="C4611" t="s">
        <v>14</v>
      </c>
      <c r="D4611" s="3">
        <v>41925</v>
      </c>
      <c r="E4611" t="s">
        <v>517</v>
      </c>
      <c r="F4611" t="s">
        <v>1075</v>
      </c>
      <c r="G4611" t="s">
        <v>1076</v>
      </c>
      <c r="H4611" t="s">
        <v>10</v>
      </c>
      <c r="I4611" t="s">
        <v>17</v>
      </c>
      <c r="J4611" s="3">
        <v>44435</v>
      </c>
      <c r="K4611" s="3">
        <v>44417</v>
      </c>
      <c r="M4611" s="8" t="str">
        <f>IFERROR(IF(I4611="Booked",VLOOKUP(K4611,'FIN CAL LOOKUP'!$A:$J,7,1),IF(I4611="Complete",VLOOKUP(J4611,'FIN CAL LOOKUP'!$A:$J,7,1),VLOOKUP(D4611,'FIN CAL LOOKUP'!$A:$J,7,1))),"Not Applicable")</f>
        <v>AUG, FY22</v>
      </c>
      <c r="N4611" s="8" t="str">
        <f>IFERROR(IF(I4611="Booked",VLOOKUP(K4611,'FIN CAL LOOKUP'!$A:$J,10,1),IF(I4611="Complete",VLOOKUP(J4611,'FIN CAL LOOKUP'!$A:$J,10,1),VLOOKUP(D4611,'FIN CAL LOOKUP'!$A:$J,10,1))),"Not Applicable")</f>
        <v>Q1, FY22</v>
      </c>
    </row>
    <row r="4612" spans="1:14" x14ac:dyDescent="0.25">
      <c r="A4612" t="s">
        <v>60</v>
      </c>
      <c r="B4612" t="s">
        <v>498</v>
      </c>
      <c r="C4612" t="s">
        <v>14</v>
      </c>
      <c r="D4612" s="3">
        <v>41925</v>
      </c>
      <c r="E4612" t="s">
        <v>517</v>
      </c>
      <c r="F4612" t="s">
        <v>1075</v>
      </c>
      <c r="G4612" t="s">
        <v>1076</v>
      </c>
      <c r="H4612" t="s">
        <v>11</v>
      </c>
      <c r="I4612" t="s">
        <v>17</v>
      </c>
      <c r="J4612" s="3">
        <v>42783</v>
      </c>
      <c r="K4612" s="3">
        <v>43291</v>
      </c>
      <c r="M4612" s="8" t="str">
        <f>IFERROR(IF(I4612="Booked",VLOOKUP(K4612,'FIN CAL LOOKUP'!$A:$J,7,1),IF(I4612="Complete",VLOOKUP(J4612,'FIN CAL LOOKUP'!$A:$J,7,1),VLOOKUP(D4612,'FIN CAL LOOKUP'!$A:$J,7,1))),"Not Applicable")</f>
        <v>Not Applicable</v>
      </c>
      <c r="N4612" s="8" t="str">
        <f>IFERROR(IF(I4612="Booked",VLOOKUP(K4612,'FIN CAL LOOKUP'!$A:$J,10,1),IF(I4612="Complete",VLOOKUP(J4612,'FIN CAL LOOKUP'!$A:$J,10,1),VLOOKUP(D4612,'FIN CAL LOOKUP'!$A:$J,10,1))),"Not Applicable")</f>
        <v>Not Applicable</v>
      </c>
    </row>
    <row r="4613" spans="1:14" x14ac:dyDescent="0.25">
      <c r="A4613" t="s">
        <v>60</v>
      </c>
      <c r="B4613" t="s">
        <v>498</v>
      </c>
      <c r="C4613" t="s">
        <v>14</v>
      </c>
      <c r="D4613" s="3">
        <v>41925</v>
      </c>
      <c r="E4613" t="s">
        <v>517</v>
      </c>
      <c r="F4613" t="s">
        <v>1075</v>
      </c>
      <c r="G4613" t="s">
        <v>1076</v>
      </c>
      <c r="H4613" t="s">
        <v>11</v>
      </c>
      <c r="I4613" t="s">
        <v>17</v>
      </c>
      <c r="J4613" s="3">
        <v>42964</v>
      </c>
      <c r="K4613" s="3">
        <v>43297</v>
      </c>
      <c r="M4613" s="8" t="str">
        <f>IFERROR(IF(I4613="Booked",VLOOKUP(K4613,'FIN CAL LOOKUP'!$A:$J,7,1),IF(I4613="Complete",VLOOKUP(J4613,'FIN CAL LOOKUP'!$A:$J,7,1),VLOOKUP(D4613,'FIN CAL LOOKUP'!$A:$J,7,1))),"Not Applicable")</f>
        <v>Not Applicable</v>
      </c>
      <c r="N4613" s="8" t="str">
        <f>IFERROR(IF(I4613="Booked",VLOOKUP(K4613,'FIN CAL LOOKUP'!$A:$J,10,1),IF(I4613="Complete",VLOOKUP(J4613,'FIN CAL LOOKUP'!$A:$J,10,1),VLOOKUP(D4613,'FIN CAL LOOKUP'!$A:$J,10,1))),"Not Applicable")</f>
        <v>Not Applicable</v>
      </c>
    </row>
    <row r="4614" spans="1:14" x14ac:dyDescent="0.25">
      <c r="A4614" t="s">
        <v>1</v>
      </c>
      <c r="B4614" t="s">
        <v>79</v>
      </c>
      <c r="C4614" t="s">
        <v>14</v>
      </c>
      <c r="D4614" s="3">
        <v>41925</v>
      </c>
      <c r="E4614" t="s">
        <v>1077</v>
      </c>
      <c r="F4614" t="s">
        <v>1078</v>
      </c>
      <c r="G4614" t="s">
        <v>1079</v>
      </c>
      <c r="H4614" t="s">
        <v>4</v>
      </c>
      <c r="I4614" t="s">
        <v>17</v>
      </c>
      <c r="J4614" s="3">
        <v>44900</v>
      </c>
      <c r="K4614" s="3">
        <v>44824</v>
      </c>
      <c r="M4614" s="8" t="str">
        <f>IFERROR(IF(I4614="Booked",VLOOKUP(K4614,'FIN CAL LOOKUP'!$A:$J,7,1),IF(I4614="Complete",VLOOKUP(J4614,'FIN CAL LOOKUP'!$A:$J,7,1),VLOOKUP(D4614,'FIN CAL LOOKUP'!$A:$J,7,1))),"Not Applicable")</f>
        <v>DEC, FY23</v>
      </c>
      <c r="N4614" s="8" t="str">
        <f>IFERROR(IF(I4614="Booked",VLOOKUP(K4614,'FIN CAL LOOKUP'!$A:$J,10,1),IF(I4614="Complete",VLOOKUP(J4614,'FIN CAL LOOKUP'!$A:$J,10,1),VLOOKUP(D4614,'FIN CAL LOOKUP'!$A:$J,10,1))),"Not Applicable")</f>
        <v>Q2, FY23</v>
      </c>
    </row>
    <row r="4615" spans="1:14" x14ac:dyDescent="0.25">
      <c r="A4615" t="s">
        <v>1</v>
      </c>
      <c r="B4615" t="s">
        <v>79</v>
      </c>
      <c r="C4615" t="s">
        <v>14</v>
      </c>
      <c r="D4615" s="3">
        <v>41925</v>
      </c>
      <c r="E4615" t="s">
        <v>1077</v>
      </c>
      <c r="F4615" t="s">
        <v>1078</v>
      </c>
      <c r="G4615" t="s">
        <v>1079</v>
      </c>
      <c r="H4615" t="s">
        <v>7</v>
      </c>
      <c r="I4615" t="s">
        <v>17</v>
      </c>
      <c r="J4615" s="3">
        <v>44900</v>
      </c>
      <c r="K4615" s="3">
        <v>44824</v>
      </c>
      <c r="M4615" s="8" t="str">
        <f>IFERROR(IF(I4615="Booked",VLOOKUP(K4615,'FIN CAL LOOKUP'!$A:$J,7,1),IF(I4615="Complete",VLOOKUP(J4615,'FIN CAL LOOKUP'!$A:$J,7,1),VLOOKUP(D4615,'FIN CAL LOOKUP'!$A:$J,7,1))),"Not Applicable")</f>
        <v>DEC, FY23</v>
      </c>
      <c r="N4615" s="8" t="str">
        <f>IFERROR(IF(I4615="Booked",VLOOKUP(K4615,'FIN CAL LOOKUP'!$A:$J,10,1),IF(I4615="Complete",VLOOKUP(J4615,'FIN CAL LOOKUP'!$A:$J,10,1),VLOOKUP(D4615,'FIN CAL LOOKUP'!$A:$J,10,1))),"Not Applicable")</f>
        <v>Q2, FY23</v>
      </c>
    </row>
    <row r="4616" spans="1:14" x14ac:dyDescent="0.25">
      <c r="A4616" t="s">
        <v>1</v>
      </c>
      <c r="B4616" t="s">
        <v>79</v>
      </c>
      <c r="C4616" t="s">
        <v>14</v>
      </c>
      <c r="D4616" s="3">
        <v>41925</v>
      </c>
      <c r="E4616" t="s">
        <v>1077</v>
      </c>
      <c r="F4616" t="s">
        <v>1078</v>
      </c>
      <c r="G4616" t="s">
        <v>1079</v>
      </c>
      <c r="H4616" t="s">
        <v>1366</v>
      </c>
      <c r="I4616" t="s">
        <v>17</v>
      </c>
      <c r="J4616" s="3">
        <v>45416</v>
      </c>
      <c r="K4616" s="3">
        <v>45351</v>
      </c>
      <c r="M4616" s="8" t="str">
        <f>IFERROR(IF(I4616="Booked",VLOOKUP(K4616,'FIN CAL LOOKUP'!$A:$J,7,1),IF(I4616="Complete",VLOOKUP(J4616,'FIN CAL LOOKUP'!$A:$J,7,1),VLOOKUP(D4616,'FIN CAL LOOKUP'!$A:$J,7,1))),"Not Applicable")</f>
        <v>MAY, FY24</v>
      </c>
      <c r="N4616" s="8" t="str">
        <f>IFERROR(IF(I4616="Booked",VLOOKUP(K4616,'FIN CAL LOOKUP'!$A:$J,10,1),IF(I4616="Complete",VLOOKUP(J4616,'FIN CAL LOOKUP'!$A:$J,10,1),VLOOKUP(D4616,'FIN CAL LOOKUP'!$A:$J,10,1))),"Not Applicable")</f>
        <v>Q4, FY24</v>
      </c>
    </row>
    <row r="4617" spans="1:14" x14ac:dyDescent="0.25">
      <c r="A4617" t="s">
        <v>1</v>
      </c>
      <c r="B4617" t="s">
        <v>79</v>
      </c>
      <c r="C4617" t="s">
        <v>14</v>
      </c>
      <c r="D4617" s="3">
        <v>41925</v>
      </c>
      <c r="E4617" t="s">
        <v>1077</v>
      </c>
      <c r="F4617" t="s">
        <v>1078</v>
      </c>
      <c r="G4617" t="s">
        <v>1079</v>
      </c>
      <c r="H4617" t="s">
        <v>1366</v>
      </c>
      <c r="I4617" t="s">
        <v>17</v>
      </c>
      <c r="J4617" s="3">
        <v>45778</v>
      </c>
      <c r="K4617" s="3">
        <v>45737</v>
      </c>
      <c r="M4617" s="8" t="str">
        <f>IFERROR(IF(I4617="Booked",VLOOKUP(K4617,'FIN CAL LOOKUP'!$A:$J,7,1),IF(I4617="Complete",VLOOKUP(J4617,'FIN CAL LOOKUP'!$A:$J,7,1),VLOOKUP(D4617,'FIN CAL LOOKUP'!$A:$J,7,1))),"Not Applicable")</f>
        <v>MAY, FY25</v>
      </c>
      <c r="N4617" s="8" t="str">
        <f>IFERROR(IF(I4617="Booked",VLOOKUP(K4617,'FIN CAL LOOKUP'!$A:$J,10,1),IF(I4617="Complete",VLOOKUP(J4617,'FIN CAL LOOKUP'!$A:$J,10,1),VLOOKUP(D4617,'FIN CAL LOOKUP'!$A:$J,10,1))),"Not Applicable")</f>
        <v>Q4, FY25</v>
      </c>
    </row>
    <row r="4618" spans="1:14" x14ac:dyDescent="0.25">
      <c r="A4618" t="s">
        <v>1</v>
      </c>
      <c r="B4618" t="s">
        <v>79</v>
      </c>
      <c r="C4618" t="s">
        <v>14</v>
      </c>
      <c r="D4618" s="3">
        <v>41925</v>
      </c>
      <c r="E4618" t="s">
        <v>1077</v>
      </c>
      <c r="F4618" t="s">
        <v>1078</v>
      </c>
      <c r="G4618" t="s">
        <v>1079</v>
      </c>
      <c r="H4618" t="s">
        <v>1367</v>
      </c>
      <c r="I4618" t="s">
        <v>17</v>
      </c>
      <c r="J4618" s="3">
        <v>45416</v>
      </c>
      <c r="K4618" s="3">
        <v>45351</v>
      </c>
      <c r="M4618" s="8" t="str">
        <f>IFERROR(IF(I4618="Booked",VLOOKUP(K4618,'FIN CAL LOOKUP'!$A:$J,7,1),IF(I4618="Complete",VLOOKUP(J4618,'FIN CAL LOOKUP'!$A:$J,7,1),VLOOKUP(D4618,'FIN CAL LOOKUP'!$A:$J,7,1))),"Not Applicable")</f>
        <v>MAY, FY24</v>
      </c>
      <c r="N4618" s="8" t="str">
        <f>IFERROR(IF(I4618="Booked",VLOOKUP(K4618,'FIN CAL LOOKUP'!$A:$J,10,1),IF(I4618="Complete",VLOOKUP(J4618,'FIN CAL LOOKUP'!$A:$J,10,1),VLOOKUP(D4618,'FIN CAL LOOKUP'!$A:$J,10,1))),"Not Applicable")</f>
        <v>Q4, FY24</v>
      </c>
    </row>
    <row r="4619" spans="1:14" x14ac:dyDescent="0.25">
      <c r="A4619" t="s">
        <v>1</v>
      </c>
      <c r="B4619" t="s">
        <v>79</v>
      </c>
      <c r="C4619" t="s">
        <v>14</v>
      </c>
      <c r="D4619" s="3">
        <v>41925</v>
      </c>
      <c r="E4619" t="s">
        <v>1077</v>
      </c>
      <c r="F4619" t="s">
        <v>1078</v>
      </c>
      <c r="G4619" t="s">
        <v>1079</v>
      </c>
      <c r="H4619" t="s">
        <v>1367</v>
      </c>
      <c r="I4619" t="s">
        <v>17</v>
      </c>
      <c r="J4619" s="3">
        <v>45778</v>
      </c>
      <c r="K4619" s="3">
        <v>45737</v>
      </c>
      <c r="M4619" s="8" t="str">
        <f>IFERROR(IF(I4619="Booked",VLOOKUP(K4619,'FIN CAL LOOKUP'!$A:$J,7,1),IF(I4619="Complete",VLOOKUP(J4619,'FIN CAL LOOKUP'!$A:$J,7,1),VLOOKUP(D4619,'FIN CAL LOOKUP'!$A:$J,7,1))),"Not Applicable")</f>
        <v>MAY, FY25</v>
      </c>
      <c r="N4619" s="8" t="str">
        <f>IFERROR(IF(I4619="Booked",VLOOKUP(K4619,'FIN CAL LOOKUP'!$A:$J,10,1),IF(I4619="Complete",VLOOKUP(J4619,'FIN CAL LOOKUP'!$A:$J,10,1),VLOOKUP(D4619,'FIN CAL LOOKUP'!$A:$J,10,1))),"Not Applicable")</f>
        <v>Q4, FY25</v>
      </c>
    </row>
    <row r="4620" spans="1:14" x14ac:dyDescent="0.25">
      <c r="A4620" t="s">
        <v>1</v>
      </c>
      <c r="B4620" t="s">
        <v>79</v>
      </c>
      <c r="C4620" t="s">
        <v>14</v>
      </c>
      <c r="D4620" s="3">
        <v>41925</v>
      </c>
      <c r="E4620" t="s">
        <v>1077</v>
      </c>
      <c r="F4620" t="s">
        <v>1078</v>
      </c>
      <c r="G4620" t="s">
        <v>1079</v>
      </c>
      <c r="H4620" t="s">
        <v>1368</v>
      </c>
      <c r="I4620" t="s">
        <v>17</v>
      </c>
      <c r="J4620" s="3">
        <v>45416</v>
      </c>
      <c r="K4620" s="3">
        <v>45351</v>
      </c>
      <c r="M4620" s="8" t="str">
        <f>IFERROR(IF(I4620="Booked",VLOOKUP(K4620,'FIN CAL LOOKUP'!$A:$J,7,1),IF(I4620="Complete",VLOOKUP(J4620,'FIN CAL LOOKUP'!$A:$J,7,1),VLOOKUP(D4620,'FIN CAL LOOKUP'!$A:$J,7,1))),"Not Applicable")</f>
        <v>MAY, FY24</v>
      </c>
      <c r="N4620" s="8" t="str">
        <f>IFERROR(IF(I4620="Booked",VLOOKUP(K4620,'FIN CAL LOOKUP'!$A:$J,10,1),IF(I4620="Complete",VLOOKUP(J4620,'FIN CAL LOOKUP'!$A:$J,10,1),VLOOKUP(D4620,'FIN CAL LOOKUP'!$A:$J,10,1))),"Not Applicable")</f>
        <v>Q4, FY24</v>
      </c>
    </row>
    <row r="4621" spans="1:14" x14ac:dyDescent="0.25">
      <c r="A4621" t="s">
        <v>1</v>
      </c>
      <c r="B4621" t="s">
        <v>79</v>
      </c>
      <c r="C4621" t="s">
        <v>14</v>
      </c>
      <c r="D4621" s="3">
        <v>41925</v>
      </c>
      <c r="E4621" t="s">
        <v>1077</v>
      </c>
      <c r="F4621" t="s">
        <v>1078</v>
      </c>
      <c r="G4621" t="s">
        <v>1079</v>
      </c>
      <c r="H4621" t="s">
        <v>1368</v>
      </c>
      <c r="I4621" t="s">
        <v>17</v>
      </c>
      <c r="J4621" s="3">
        <v>45778</v>
      </c>
      <c r="K4621" s="3">
        <v>45737</v>
      </c>
      <c r="M4621" s="8" t="str">
        <f>IFERROR(IF(I4621="Booked",VLOOKUP(K4621,'FIN CAL LOOKUP'!$A:$J,7,1),IF(I4621="Complete",VLOOKUP(J4621,'FIN CAL LOOKUP'!$A:$J,7,1),VLOOKUP(D4621,'FIN CAL LOOKUP'!$A:$J,7,1))),"Not Applicable")</f>
        <v>MAY, FY25</v>
      </c>
      <c r="N4621" s="8" t="str">
        <f>IFERROR(IF(I4621="Booked",VLOOKUP(K4621,'FIN CAL LOOKUP'!$A:$J,10,1),IF(I4621="Complete",VLOOKUP(J4621,'FIN CAL LOOKUP'!$A:$J,10,1),VLOOKUP(D4621,'FIN CAL LOOKUP'!$A:$J,10,1))),"Not Applicable")</f>
        <v>Q4, FY25</v>
      </c>
    </row>
    <row r="4622" spans="1:14" x14ac:dyDescent="0.25">
      <c r="A4622" t="s">
        <v>1</v>
      </c>
      <c r="B4622" t="s">
        <v>79</v>
      </c>
      <c r="C4622" t="s">
        <v>14</v>
      </c>
      <c r="D4622" s="3">
        <v>41925</v>
      </c>
      <c r="E4622" t="s">
        <v>1077</v>
      </c>
      <c r="F4622" t="s">
        <v>1078</v>
      </c>
      <c r="G4622" t="s">
        <v>1079</v>
      </c>
      <c r="H4622" t="s">
        <v>1369</v>
      </c>
      <c r="I4622" t="s">
        <v>17</v>
      </c>
      <c r="J4622" s="3">
        <v>45416</v>
      </c>
      <c r="K4622" s="3">
        <v>45351</v>
      </c>
      <c r="M4622" s="8" t="str">
        <f>IFERROR(IF(I4622="Booked",VLOOKUP(K4622,'FIN CAL LOOKUP'!$A:$J,7,1),IF(I4622="Complete",VLOOKUP(J4622,'FIN CAL LOOKUP'!$A:$J,7,1),VLOOKUP(D4622,'FIN CAL LOOKUP'!$A:$J,7,1))),"Not Applicable")</f>
        <v>MAY, FY24</v>
      </c>
      <c r="N4622" s="8" t="str">
        <f>IFERROR(IF(I4622="Booked",VLOOKUP(K4622,'FIN CAL LOOKUP'!$A:$J,10,1),IF(I4622="Complete",VLOOKUP(J4622,'FIN CAL LOOKUP'!$A:$J,10,1),VLOOKUP(D4622,'FIN CAL LOOKUP'!$A:$J,10,1))),"Not Applicable")</f>
        <v>Q4, FY24</v>
      </c>
    </row>
    <row r="4623" spans="1:14" x14ac:dyDescent="0.25">
      <c r="A4623" t="s">
        <v>1</v>
      </c>
      <c r="B4623" t="s">
        <v>79</v>
      </c>
      <c r="C4623" t="s">
        <v>14</v>
      </c>
      <c r="D4623" s="3">
        <v>41925</v>
      </c>
      <c r="E4623" t="s">
        <v>1077</v>
      </c>
      <c r="F4623" t="s">
        <v>1078</v>
      </c>
      <c r="G4623" t="s">
        <v>1079</v>
      </c>
      <c r="H4623" t="s">
        <v>1369</v>
      </c>
      <c r="I4623" t="s">
        <v>17</v>
      </c>
      <c r="J4623" s="3">
        <v>45778</v>
      </c>
      <c r="K4623" s="3">
        <v>45737</v>
      </c>
      <c r="M4623" s="8" t="str">
        <f>IFERROR(IF(I4623="Booked",VLOOKUP(K4623,'FIN CAL LOOKUP'!$A:$J,7,1),IF(I4623="Complete",VLOOKUP(J4623,'FIN CAL LOOKUP'!$A:$J,7,1),VLOOKUP(D4623,'FIN CAL LOOKUP'!$A:$J,7,1))),"Not Applicable")</f>
        <v>MAY, FY25</v>
      </c>
      <c r="N4623" s="8" t="str">
        <f>IFERROR(IF(I4623="Booked",VLOOKUP(K4623,'FIN CAL LOOKUP'!$A:$J,10,1),IF(I4623="Complete",VLOOKUP(J4623,'FIN CAL LOOKUP'!$A:$J,10,1),VLOOKUP(D4623,'FIN CAL LOOKUP'!$A:$J,10,1))),"Not Applicable")</f>
        <v>Q4, FY25</v>
      </c>
    </row>
    <row r="4624" spans="1:14" x14ac:dyDescent="0.25">
      <c r="A4624" t="s">
        <v>1</v>
      </c>
      <c r="B4624" t="s">
        <v>79</v>
      </c>
      <c r="C4624" t="s">
        <v>14</v>
      </c>
      <c r="D4624" s="3">
        <v>41925</v>
      </c>
      <c r="E4624" t="s">
        <v>1077</v>
      </c>
      <c r="F4624" t="s">
        <v>1078</v>
      </c>
      <c r="G4624" t="s">
        <v>1079</v>
      </c>
      <c r="H4624" t="s">
        <v>1370</v>
      </c>
      <c r="I4624" t="s">
        <v>17</v>
      </c>
      <c r="J4624" s="3">
        <v>45416</v>
      </c>
      <c r="K4624" s="3">
        <v>45351</v>
      </c>
      <c r="L4624" t="s">
        <v>1614</v>
      </c>
      <c r="M4624" s="8" t="str">
        <f>IFERROR(IF(I4624="Booked",VLOOKUP(K4624,'FIN CAL LOOKUP'!$A:$J,7,1),IF(I4624="Complete",VLOOKUP(J4624,'FIN CAL LOOKUP'!$A:$J,7,1),VLOOKUP(D4624,'FIN CAL LOOKUP'!$A:$J,7,1))),"Not Applicable")</f>
        <v>MAY, FY24</v>
      </c>
      <c r="N4624" s="8" t="str">
        <f>IFERROR(IF(I4624="Booked",VLOOKUP(K4624,'FIN CAL LOOKUP'!$A:$J,10,1),IF(I4624="Complete",VLOOKUP(J4624,'FIN CAL LOOKUP'!$A:$J,10,1),VLOOKUP(D4624,'FIN CAL LOOKUP'!$A:$J,10,1))),"Not Applicable")</f>
        <v>Q4, FY24</v>
      </c>
    </row>
    <row r="4625" spans="1:14" x14ac:dyDescent="0.25">
      <c r="A4625" t="s">
        <v>1</v>
      </c>
      <c r="B4625" t="s">
        <v>79</v>
      </c>
      <c r="C4625" t="s">
        <v>14</v>
      </c>
      <c r="D4625" s="3">
        <v>41925</v>
      </c>
      <c r="E4625" t="s">
        <v>1077</v>
      </c>
      <c r="F4625" t="s">
        <v>1078</v>
      </c>
      <c r="G4625" t="s">
        <v>1079</v>
      </c>
      <c r="H4625" t="s">
        <v>1370</v>
      </c>
      <c r="I4625" t="s">
        <v>17</v>
      </c>
      <c r="J4625" s="3">
        <v>45778</v>
      </c>
      <c r="K4625" s="3">
        <v>45737</v>
      </c>
      <c r="M4625" s="8" t="str">
        <f>IFERROR(IF(I4625="Booked",VLOOKUP(K4625,'FIN CAL LOOKUP'!$A:$J,7,1),IF(I4625="Complete",VLOOKUP(J4625,'FIN CAL LOOKUP'!$A:$J,7,1),VLOOKUP(D4625,'FIN CAL LOOKUP'!$A:$J,7,1))),"Not Applicable")</f>
        <v>MAY, FY25</v>
      </c>
      <c r="N4625" s="8" t="str">
        <f>IFERROR(IF(I4625="Booked",VLOOKUP(K4625,'FIN CAL LOOKUP'!$A:$J,10,1),IF(I4625="Complete",VLOOKUP(J4625,'FIN CAL LOOKUP'!$A:$J,10,1),VLOOKUP(D4625,'FIN CAL LOOKUP'!$A:$J,10,1))),"Not Applicable")</f>
        <v>Q4, FY25</v>
      </c>
    </row>
    <row r="4626" spans="1:14" x14ac:dyDescent="0.25">
      <c r="A4626" t="s">
        <v>1</v>
      </c>
      <c r="B4626" t="s">
        <v>79</v>
      </c>
      <c r="C4626" t="s">
        <v>14</v>
      </c>
      <c r="D4626" s="3">
        <v>41925</v>
      </c>
      <c r="E4626" t="s">
        <v>1077</v>
      </c>
      <c r="F4626" t="s">
        <v>1078</v>
      </c>
      <c r="G4626" t="s">
        <v>1079</v>
      </c>
      <c r="H4626" t="s">
        <v>8</v>
      </c>
      <c r="I4626" t="s">
        <v>17</v>
      </c>
      <c r="J4626" s="3">
        <v>44663</v>
      </c>
      <c r="K4626" s="3">
        <v>44635</v>
      </c>
      <c r="M4626" s="8" t="str">
        <f>IFERROR(IF(I4626="Booked",VLOOKUP(K4626,'FIN CAL LOOKUP'!$A:$J,7,1),IF(I4626="Complete",VLOOKUP(J4626,'FIN CAL LOOKUP'!$A:$J,7,1),VLOOKUP(D4626,'FIN CAL LOOKUP'!$A:$J,7,1))),"Not Applicable")</f>
        <v>APR, FY22</v>
      </c>
      <c r="N4626" s="8" t="str">
        <f>IFERROR(IF(I4626="Booked",VLOOKUP(K4626,'FIN CAL LOOKUP'!$A:$J,10,1),IF(I4626="Complete",VLOOKUP(J4626,'FIN CAL LOOKUP'!$A:$J,10,1),VLOOKUP(D4626,'FIN CAL LOOKUP'!$A:$J,10,1))),"Not Applicable")</f>
        <v>Q4, FY22</v>
      </c>
    </row>
    <row r="4627" spans="1:14" x14ac:dyDescent="0.25">
      <c r="A4627" t="s">
        <v>1</v>
      </c>
      <c r="B4627" t="s">
        <v>79</v>
      </c>
      <c r="C4627" t="s">
        <v>14</v>
      </c>
      <c r="D4627" s="3">
        <v>41925</v>
      </c>
      <c r="E4627" t="s">
        <v>1077</v>
      </c>
      <c r="F4627" t="s">
        <v>1078</v>
      </c>
      <c r="G4627" t="s">
        <v>1079</v>
      </c>
      <c r="H4627" t="s">
        <v>9</v>
      </c>
      <c r="I4627" t="s">
        <v>17</v>
      </c>
      <c r="J4627" s="3">
        <v>44785</v>
      </c>
      <c r="K4627" s="3">
        <v>44735</v>
      </c>
      <c r="M4627" s="8" t="str">
        <f>IFERROR(IF(I4627="Booked",VLOOKUP(K4627,'FIN CAL LOOKUP'!$A:$J,7,1),IF(I4627="Complete",VLOOKUP(J4627,'FIN CAL LOOKUP'!$A:$J,7,1),VLOOKUP(D4627,'FIN CAL LOOKUP'!$A:$J,7,1))),"Not Applicable")</f>
        <v>AUG, FY23</v>
      </c>
      <c r="N4627" s="8" t="str">
        <f>IFERROR(IF(I4627="Booked",VLOOKUP(K4627,'FIN CAL LOOKUP'!$A:$J,10,1),IF(I4627="Complete",VLOOKUP(J4627,'FIN CAL LOOKUP'!$A:$J,10,1),VLOOKUP(D4627,'FIN CAL LOOKUP'!$A:$J,10,1))),"Not Applicable")</f>
        <v>Q1, FY23</v>
      </c>
    </row>
    <row r="4628" spans="1:14" x14ac:dyDescent="0.25">
      <c r="A4628" t="s">
        <v>1</v>
      </c>
      <c r="B4628" t="s">
        <v>79</v>
      </c>
      <c r="C4628" t="s">
        <v>14</v>
      </c>
      <c r="D4628" s="3">
        <v>41925</v>
      </c>
      <c r="E4628" t="s">
        <v>1077</v>
      </c>
      <c r="F4628" t="s">
        <v>1078</v>
      </c>
      <c r="G4628" t="s">
        <v>1079</v>
      </c>
      <c r="H4628" t="s">
        <v>10</v>
      </c>
      <c r="I4628" t="s">
        <v>17</v>
      </c>
      <c r="J4628" s="3">
        <v>44438</v>
      </c>
      <c r="K4628" s="3">
        <v>44417</v>
      </c>
      <c r="M4628" s="8" t="str">
        <f>IFERROR(IF(I4628="Booked",VLOOKUP(K4628,'FIN CAL LOOKUP'!$A:$J,7,1),IF(I4628="Complete",VLOOKUP(J4628,'FIN CAL LOOKUP'!$A:$J,7,1),VLOOKUP(D4628,'FIN CAL LOOKUP'!$A:$J,7,1))),"Not Applicable")</f>
        <v>SEP, FY22</v>
      </c>
      <c r="N4628" s="8" t="str">
        <f>IFERROR(IF(I4628="Booked",VLOOKUP(K4628,'FIN CAL LOOKUP'!$A:$J,10,1),IF(I4628="Complete",VLOOKUP(J4628,'FIN CAL LOOKUP'!$A:$J,10,1),VLOOKUP(D4628,'FIN CAL LOOKUP'!$A:$J,10,1))),"Not Applicable")</f>
        <v>Q1, FY22</v>
      </c>
    </row>
    <row r="4629" spans="1:14" x14ac:dyDescent="0.25">
      <c r="A4629" t="s">
        <v>1</v>
      </c>
      <c r="B4629" t="s">
        <v>79</v>
      </c>
      <c r="C4629" t="s">
        <v>14</v>
      </c>
      <c r="D4629" s="3">
        <v>41925</v>
      </c>
      <c r="E4629" t="s">
        <v>1077</v>
      </c>
      <c r="F4629" t="s">
        <v>1078</v>
      </c>
      <c r="G4629" t="s">
        <v>1079</v>
      </c>
      <c r="H4629" t="s">
        <v>11</v>
      </c>
      <c r="I4629" t="s">
        <v>17</v>
      </c>
      <c r="J4629" s="3">
        <v>42794</v>
      </c>
      <c r="K4629" s="3">
        <v>43301</v>
      </c>
      <c r="L4629" t="s">
        <v>1080</v>
      </c>
      <c r="M4629" s="8" t="str">
        <f>IFERROR(IF(I4629="Booked",VLOOKUP(K4629,'FIN CAL LOOKUP'!$A:$J,7,1),IF(I4629="Complete",VLOOKUP(J4629,'FIN CAL LOOKUP'!$A:$J,7,1),VLOOKUP(D4629,'FIN CAL LOOKUP'!$A:$J,7,1))),"Not Applicable")</f>
        <v>Not Applicable</v>
      </c>
      <c r="N4629" s="8" t="str">
        <f>IFERROR(IF(I4629="Booked",VLOOKUP(K4629,'FIN CAL LOOKUP'!$A:$J,10,1),IF(I4629="Complete",VLOOKUP(J4629,'FIN CAL LOOKUP'!$A:$J,10,1),VLOOKUP(D4629,'FIN CAL LOOKUP'!$A:$J,10,1))),"Not Applicable")</f>
        <v>Not Applicable</v>
      </c>
    </row>
    <row r="4630" spans="1:14" x14ac:dyDescent="0.25">
      <c r="A4630" t="s">
        <v>24</v>
      </c>
      <c r="B4630" t="s">
        <v>1422</v>
      </c>
      <c r="C4630" t="s">
        <v>16</v>
      </c>
      <c r="D4630" s="3">
        <v>41904</v>
      </c>
      <c r="E4630" t="s">
        <v>939</v>
      </c>
      <c r="F4630" t="s">
        <v>1081</v>
      </c>
      <c r="G4630" t="s">
        <v>1082</v>
      </c>
      <c r="H4630" t="s">
        <v>4</v>
      </c>
      <c r="I4630" t="s">
        <v>17</v>
      </c>
      <c r="J4630" s="3">
        <v>44825</v>
      </c>
      <c r="K4630" s="3">
        <v>44824</v>
      </c>
      <c r="M4630" s="8" t="str">
        <f>IFERROR(IF(I4630="Booked",VLOOKUP(K4630,'FIN CAL LOOKUP'!$A:$J,7,1),IF(I4630="Complete",VLOOKUP(J4630,'FIN CAL LOOKUP'!$A:$J,7,1),VLOOKUP(D4630,'FIN CAL LOOKUP'!$A:$J,7,1))),"Not Applicable")</f>
        <v>SEP, FY23</v>
      </c>
      <c r="N4630" s="8" t="str">
        <f>IFERROR(IF(I4630="Booked",VLOOKUP(K4630,'FIN CAL LOOKUP'!$A:$J,10,1),IF(I4630="Complete",VLOOKUP(J4630,'FIN CAL LOOKUP'!$A:$J,10,1),VLOOKUP(D4630,'FIN CAL LOOKUP'!$A:$J,10,1))),"Not Applicable")</f>
        <v>Q1, FY23</v>
      </c>
    </row>
    <row r="4631" spans="1:14" x14ac:dyDescent="0.25">
      <c r="A4631" t="s">
        <v>24</v>
      </c>
      <c r="B4631" t="s">
        <v>1422</v>
      </c>
      <c r="C4631" t="s">
        <v>16</v>
      </c>
      <c r="D4631" s="3">
        <v>41904</v>
      </c>
      <c r="E4631" t="s">
        <v>939</v>
      </c>
      <c r="F4631" t="s">
        <v>1081</v>
      </c>
      <c r="G4631" t="s">
        <v>1082</v>
      </c>
      <c r="H4631" t="s">
        <v>7</v>
      </c>
      <c r="I4631" t="s">
        <v>17</v>
      </c>
      <c r="J4631" s="3">
        <v>44825</v>
      </c>
      <c r="K4631" s="3">
        <v>44824</v>
      </c>
      <c r="M4631" s="8" t="str">
        <f>IFERROR(IF(I4631="Booked",VLOOKUP(K4631,'FIN CAL LOOKUP'!$A:$J,7,1),IF(I4631="Complete",VLOOKUP(J4631,'FIN CAL LOOKUP'!$A:$J,7,1),VLOOKUP(D4631,'FIN CAL LOOKUP'!$A:$J,7,1))),"Not Applicable")</f>
        <v>SEP, FY23</v>
      </c>
      <c r="N4631" s="8" t="str">
        <f>IFERROR(IF(I4631="Booked",VLOOKUP(K4631,'FIN CAL LOOKUP'!$A:$J,10,1),IF(I4631="Complete",VLOOKUP(J4631,'FIN CAL LOOKUP'!$A:$J,10,1),VLOOKUP(D4631,'FIN CAL LOOKUP'!$A:$J,10,1))),"Not Applicable")</f>
        <v>Q1, FY23</v>
      </c>
    </row>
    <row r="4632" spans="1:14" x14ac:dyDescent="0.25">
      <c r="A4632" t="s">
        <v>24</v>
      </c>
      <c r="B4632" t="s">
        <v>1422</v>
      </c>
      <c r="C4632" t="s">
        <v>16</v>
      </c>
      <c r="D4632" s="3">
        <v>41904</v>
      </c>
      <c r="E4632" t="s">
        <v>939</v>
      </c>
      <c r="F4632" t="s">
        <v>1081</v>
      </c>
      <c r="G4632" t="s">
        <v>1082</v>
      </c>
      <c r="H4632" t="s">
        <v>1366</v>
      </c>
      <c r="I4632" t="s">
        <v>5</v>
      </c>
      <c r="J4632" s="3"/>
      <c r="K4632" s="3">
        <v>45784</v>
      </c>
      <c r="M4632" s="8" t="str">
        <f>IFERROR(IF(I4632="Booked",VLOOKUP(K4632,'FIN CAL LOOKUP'!$A:$J,7,1),IF(I4632="Complete",VLOOKUP(J4632,'FIN CAL LOOKUP'!$A:$J,7,1),VLOOKUP(D4632,'FIN CAL LOOKUP'!$A:$J,7,1))),"Not Applicable")</f>
        <v>MAY, FY25</v>
      </c>
      <c r="N4632" s="8" t="str">
        <f>IFERROR(IF(I4632="Booked",VLOOKUP(K4632,'FIN CAL LOOKUP'!$A:$J,10,1),IF(I4632="Complete",VLOOKUP(J4632,'FIN CAL LOOKUP'!$A:$J,10,1),VLOOKUP(D4632,'FIN CAL LOOKUP'!$A:$J,10,1))),"Not Applicable")</f>
        <v>Q4, FY25</v>
      </c>
    </row>
    <row r="4633" spans="1:14" x14ac:dyDescent="0.25">
      <c r="A4633" t="s">
        <v>24</v>
      </c>
      <c r="B4633" t="s">
        <v>1422</v>
      </c>
      <c r="C4633" t="s">
        <v>16</v>
      </c>
      <c r="D4633" s="3">
        <v>41904</v>
      </c>
      <c r="E4633" t="s">
        <v>939</v>
      </c>
      <c r="F4633" t="s">
        <v>1081</v>
      </c>
      <c r="G4633" t="s">
        <v>1082</v>
      </c>
      <c r="H4633" t="s">
        <v>1366</v>
      </c>
      <c r="I4633" t="s">
        <v>17</v>
      </c>
      <c r="J4633" s="3">
        <v>45463</v>
      </c>
      <c r="K4633" s="3">
        <v>45351</v>
      </c>
      <c r="M4633" s="8" t="str">
        <f>IFERROR(IF(I4633="Booked",VLOOKUP(K4633,'FIN CAL LOOKUP'!$A:$J,7,1),IF(I4633="Complete",VLOOKUP(J4633,'FIN CAL LOOKUP'!$A:$J,7,1),VLOOKUP(D4633,'FIN CAL LOOKUP'!$A:$J,7,1))),"Not Applicable")</f>
        <v>JUN, FY24</v>
      </c>
      <c r="N4633" s="8" t="str">
        <f>IFERROR(IF(I4633="Booked",VLOOKUP(K4633,'FIN CAL LOOKUP'!$A:$J,10,1),IF(I4633="Complete",VLOOKUP(J4633,'FIN CAL LOOKUP'!$A:$J,10,1),VLOOKUP(D4633,'FIN CAL LOOKUP'!$A:$J,10,1))),"Not Applicable")</f>
        <v>Q4, FY24</v>
      </c>
    </row>
    <row r="4634" spans="1:14" x14ac:dyDescent="0.25">
      <c r="A4634" t="s">
        <v>24</v>
      </c>
      <c r="B4634" t="s">
        <v>1422</v>
      </c>
      <c r="C4634" t="s">
        <v>16</v>
      </c>
      <c r="D4634" s="3">
        <v>41904</v>
      </c>
      <c r="E4634" t="s">
        <v>939</v>
      </c>
      <c r="F4634" t="s">
        <v>1081</v>
      </c>
      <c r="G4634" t="s">
        <v>1082</v>
      </c>
      <c r="H4634" t="s">
        <v>1367</v>
      </c>
      <c r="I4634" t="s">
        <v>17</v>
      </c>
      <c r="J4634" s="3">
        <v>45498</v>
      </c>
      <c r="K4634" s="3">
        <v>45351</v>
      </c>
      <c r="M4634" s="8" t="str">
        <f>IFERROR(IF(I4634="Booked",VLOOKUP(K4634,'FIN CAL LOOKUP'!$A:$J,7,1),IF(I4634="Complete",VLOOKUP(J4634,'FIN CAL LOOKUP'!$A:$J,7,1),VLOOKUP(D4634,'FIN CAL LOOKUP'!$A:$J,7,1))),"Not Applicable")</f>
        <v>JUL, FY25</v>
      </c>
      <c r="N4634" s="8" t="str">
        <f>IFERROR(IF(I4634="Booked",VLOOKUP(K4634,'FIN CAL LOOKUP'!$A:$J,10,1),IF(I4634="Complete",VLOOKUP(J4634,'FIN CAL LOOKUP'!$A:$J,10,1),VLOOKUP(D4634,'FIN CAL LOOKUP'!$A:$J,10,1))),"Not Applicable")</f>
        <v>Q1, FY25</v>
      </c>
    </row>
    <row r="4635" spans="1:14" x14ac:dyDescent="0.25">
      <c r="A4635" t="s">
        <v>24</v>
      </c>
      <c r="B4635" t="s">
        <v>1422</v>
      </c>
      <c r="C4635" t="s">
        <v>16</v>
      </c>
      <c r="D4635" s="3">
        <v>41904</v>
      </c>
      <c r="E4635" t="s">
        <v>939</v>
      </c>
      <c r="F4635" t="s">
        <v>1081</v>
      </c>
      <c r="G4635" t="s">
        <v>1082</v>
      </c>
      <c r="H4635" t="s">
        <v>1368</v>
      </c>
      <c r="I4635" t="s">
        <v>5</v>
      </c>
      <c r="J4635" s="3"/>
      <c r="K4635" s="3">
        <v>45784</v>
      </c>
      <c r="M4635" s="8" t="str">
        <f>IFERROR(IF(I4635="Booked",VLOOKUP(K4635,'FIN CAL LOOKUP'!$A:$J,7,1),IF(I4635="Complete",VLOOKUP(J4635,'FIN CAL LOOKUP'!$A:$J,7,1),VLOOKUP(D4635,'FIN CAL LOOKUP'!$A:$J,7,1))),"Not Applicable")</f>
        <v>MAY, FY25</v>
      </c>
      <c r="N4635" s="8" t="str">
        <f>IFERROR(IF(I4635="Booked",VLOOKUP(K4635,'FIN CAL LOOKUP'!$A:$J,10,1),IF(I4635="Complete",VLOOKUP(J4635,'FIN CAL LOOKUP'!$A:$J,10,1),VLOOKUP(D4635,'FIN CAL LOOKUP'!$A:$J,10,1))),"Not Applicable")</f>
        <v>Q4, FY25</v>
      </c>
    </row>
    <row r="4636" spans="1:14" x14ac:dyDescent="0.25">
      <c r="A4636" t="s">
        <v>24</v>
      </c>
      <c r="B4636" t="s">
        <v>1422</v>
      </c>
      <c r="C4636" t="s">
        <v>16</v>
      </c>
      <c r="D4636" s="3">
        <v>41904</v>
      </c>
      <c r="E4636" t="s">
        <v>939</v>
      </c>
      <c r="F4636" t="s">
        <v>1081</v>
      </c>
      <c r="G4636" t="s">
        <v>1082</v>
      </c>
      <c r="H4636" t="s">
        <v>1368</v>
      </c>
      <c r="I4636" t="s">
        <v>17</v>
      </c>
      <c r="J4636" s="3">
        <v>45463</v>
      </c>
      <c r="K4636" s="3">
        <v>45351</v>
      </c>
      <c r="M4636" s="8" t="str">
        <f>IFERROR(IF(I4636="Booked",VLOOKUP(K4636,'FIN CAL LOOKUP'!$A:$J,7,1),IF(I4636="Complete",VLOOKUP(J4636,'FIN CAL LOOKUP'!$A:$J,7,1),VLOOKUP(D4636,'FIN CAL LOOKUP'!$A:$J,7,1))),"Not Applicable")</f>
        <v>JUN, FY24</v>
      </c>
      <c r="N4636" s="8" t="str">
        <f>IFERROR(IF(I4636="Booked",VLOOKUP(K4636,'FIN CAL LOOKUP'!$A:$J,10,1),IF(I4636="Complete",VLOOKUP(J4636,'FIN CAL LOOKUP'!$A:$J,10,1),VLOOKUP(D4636,'FIN CAL LOOKUP'!$A:$J,10,1))),"Not Applicable")</f>
        <v>Q4, FY24</v>
      </c>
    </row>
    <row r="4637" spans="1:14" x14ac:dyDescent="0.25">
      <c r="A4637" t="s">
        <v>24</v>
      </c>
      <c r="B4637" t="s">
        <v>1422</v>
      </c>
      <c r="C4637" t="s">
        <v>16</v>
      </c>
      <c r="D4637" s="3">
        <v>41904</v>
      </c>
      <c r="E4637" t="s">
        <v>939</v>
      </c>
      <c r="F4637" t="s">
        <v>1081</v>
      </c>
      <c r="G4637" t="s">
        <v>1082</v>
      </c>
      <c r="H4637" t="s">
        <v>1369</v>
      </c>
      <c r="I4637" t="s">
        <v>5</v>
      </c>
      <c r="J4637" s="3"/>
      <c r="K4637" s="3">
        <v>45782</v>
      </c>
      <c r="M4637" s="8" t="str">
        <f>IFERROR(IF(I4637="Booked",VLOOKUP(K4637,'FIN CAL LOOKUP'!$A:$J,7,1),IF(I4637="Complete",VLOOKUP(J4637,'FIN CAL LOOKUP'!$A:$J,7,1),VLOOKUP(D4637,'FIN CAL LOOKUP'!$A:$J,7,1))),"Not Applicable")</f>
        <v>MAY, FY25</v>
      </c>
      <c r="N4637" s="8" t="str">
        <f>IFERROR(IF(I4637="Booked",VLOOKUP(K4637,'FIN CAL LOOKUP'!$A:$J,10,1),IF(I4637="Complete",VLOOKUP(J4637,'FIN CAL LOOKUP'!$A:$J,10,1),VLOOKUP(D4637,'FIN CAL LOOKUP'!$A:$J,10,1))),"Not Applicable")</f>
        <v>Q4, FY25</v>
      </c>
    </row>
    <row r="4638" spans="1:14" x14ac:dyDescent="0.25">
      <c r="A4638" t="s">
        <v>24</v>
      </c>
      <c r="B4638" t="s">
        <v>1422</v>
      </c>
      <c r="C4638" t="s">
        <v>16</v>
      </c>
      <c r="D4638" s="3">
        <v>41904</v>
      </c>
      <c r="E4638" t="s">
        <v>939</v>
      </c>
      <c r="F4638" t="s">
        <v>1081</v>
      </c>
      <c r="G4638" t="s">
        <v>1082</v>
      </c>
      <c r="H4638" t="s">
        <v>1369</v>
      </c>
      <c r="I4638" t="s">
        <v>17</v>
      </c>
      <c r="J4638" s="3">
        <v>43881</v>
      </c>
      <c r="K4638" s="3">
        <v>43881</v>
      </c>
      <c r="M4638" s="8" t="str">
        <f>IFERROR(IF(I4638="Booked",VLOOKUP(K4638,'FIN CAL LOOKUP'!$A:$J,7,1),IF(I4638="Complete",VLOOKUP(J4638,'FIN CAL LOOKUP'!$A:$J,7,1),VLOOKUP(D4638,'FIN CAL LOOKUP'!$A:$J,7,1))),"Not Applicable")</f>
        <v>FEB, FY20</v>
      </c>
      <c r="N4638" s="8" t="str">
        <f>IFERROR(IF(I4638="Booked",VLOOKUP(K4638,'FIN CAL LOOKUP'!$A:$J,10,1),IF(I4638="Complete",VLOOKUP(J4638,'FIN CAL LOOKUP'!$A:$J,10,1),VLOOKUP(D4638,'FIN CAL LOOKUP'!$A:$J,10,1))),"Not Applicable")</f>
        <v>Q3, FY20</v>
      </c>
    </row>
    <row r="4639" spans="1:14" x14ac:dyDescent="0.25">
      <c r="A4639" t="s">
        <v>24</v>
      </c>
      <c r="B4639" t="s">
        <v>1422</v>
      </c>
      <c r="C4639" t="s">
        <v>16</v>
      </c>
      <c r="D4639" s="3">
        <v>41904</v>
      </c>
      <c r="E4639" t="s">
        <v>939</v>
      </c>
      <c r="F4639" t="s">
        <v>1081</v>
      </c>
      <c r="G4639" t="s">
        <v>1082</v>
      </c>
      <c r="H4639" t="s">
        <v>1369</v>
      </c>
      <c r="I4639" t="s">
        <v>17</v>
      </c>
      <c r="J4639" s="3">
        <v>45461</v>
      </c>
      <c r="K4639" s="3">
        <v>45351</v>
      </c>
      <c r="M4639" s="8" t="str">
        <f>IFERROR(IF(I4639="Booked",VLOOKUP(K4639,'FIN CAL LOOKUP'!$A:$J,7,1),IF(I4639="Complete",VLOOKUP(J4639,'FIN CAL LOOKUP'!$A:$J,7,1),VLOOKUP(D4639,'FIN CAL LOOKUP'!$A:$J,7,1))),"Not Applicable")</f>
        <v>JUN, FY24</v>
      </c>
      <c r="N4639" s="8" t="str">
        <f>IFERROR(IF(I4639="Booked",VLOOKUP(K4639,'FIN CAL LOOKUP'!$A:$J,10,1),IF(I4639="Complete",VLOOKUP(J4639,'FIN CAL LOOKUP'!$A:$J,10,1),VLOOKUP(D4639,'FIN CAL LOOKUP'!$A:$J,10,1))),"Not Applicable")</f>
        <v>Q4, FY24</v>
      </c>
    </row>
    <row r="4640" spans="1:14" x14ac:dyDescent="0.25">
      <c r="A4640" t="s">
        <v>24</v>
      </c>
      <c r="B4640" t="s">
        <v>1422</v>
      </c>
      <c r="C4640" t="s">
        <v>16</v>
      </c>
      <c r="D4640" s="3">
        <v>41904</v>
      </c>
      <c r="E4640" t="s">
        <v>939</v>
      </c>
      <c r="F4640" t="s">
        <v>1081</v>
      </c>
      <c r="G4640" t="s">
        <v>1082</v>
      </c>
      <c r="H4640" t="s">
        <v>1370</v>
      </c>
      <c r="I4640" t="s">
        <v>17</v>
      </c>
      <c r="J4640" s="3">
        <v>45498</v>
      </c>
      <c r="K4640" s="3">
        <v>45351</v>
      </c>
      <c r="M4640" s="8" t="str">
        <f>IFERROR(IF(I4640="Booked",VLOOKUP(K4640,'FIN CAL LOOKUP'!$A:$J,7,1),IF(I4640="Complete",VLOOKUP(J4640,'FIN CAL LOOKUP'!$A:$J,7,1),VLOOKUP(D4640,'FIN CAL LOOKUP'!$A:$J,7,1))),"Not Applicable")</f>
        <v>JUL, FY25</v>
      </c>
      <c r="N4640" s="8" t="str">
        <f>IFERROR(IF(I4640="Booked",VLOOKUP(K4640,'FIN CAL LOOKUP'!$A:$J,10,1),IF(I4640="Complete",VLOOKUP(J4640,'FIN CAL LOOKUP'!$A:$J,10,1),VLOOKUP(D4640,'FIN CAL LOOKUP'!$A:$J,10,1))),"Not Applicable")</f>
        <v>Q1, FY25</v>
      </c>
    </row>
    <row r="4641" spans="1:14" x14ac:dyDescent="0.25">
      <c r="A4641" t="s">
        <v>24</v>
      </c>
      <c r="B4641" t="s">
        <v>1422</v>
      </c>
      <c r="C4641" t="s">
        <v>16</v>
      </c>
      <c r="D4641" s="3">
        <v>41904</v>
      </c>
      <c r="E4641" t="s">
        <v>939</v>
      </c>
      <c r="F4641" t="s">
        <v>1081</v>
      </c>
      <c r="G4641" t="s">
        <v>1082</v>
      </c>
      <c r="H4641" t="s">
        <v>8</v>
      </c>
      <c r="I4641" t="s">
        <v>17</v>
      </c>
      <c r="J4641" s="3">
        <v>44650</v>
      </c>
      <c r="K4641" s="3">
        <v>44635</v>
      </c>
      <c r="M4641" s="8" t="str">
        <f>IFERROR(IF(I4641="Booked",VLOOKUP(K4641,'FIN CAL LOOKUP'!$A:$J,7,1),IF(I4641="Complete",VLOOKUP(J4641,'FIN CAL LOOKUP'!$A:$J,7,1),VLOOKUP(D4641,'FIN CAL LOOKUP'!$A:$J,7,1))),"Not Applicable")</f>
        <v>APR, FY22</v>
      </c>
      <c r="N4641" s="8" t="str">
        <f>IFERROR(IF(I4641="Booked",VLOOKUP(K4641,'FIN CAL LOOKUP'!$A:$J,10,1),IF(I4641="Complete",VLOOKUP(J4641,'FIN CAL LOOKUP'!$A:$J,10,1),VLOOKUP(D4641,'FIN CAL LOOKUP'!$A:$J,10,1))),"Not Applicable")</f>
        <v>Q4, FY22</v>
      </c>
    </row>
    <row r="4642" spans="1:14" x14ac:dyDescent="0.25">
      <c r="A4642" t="s">
        <v>24</v>
      </c>
      <c r="B4642" t="s">
        <v>1422</v>
      </c>
      <c r="C4642" t="s">
        <v>16</v>
      </c>
      <c r="D4642" s="3">
        <v>41904</v>
      </c>
      <c r="E4642" t="s">
        <v>939</v>
      </c>
      <c r="F4642" t="s">
        <v>1081</v>
      </c>
      <c r="G4642" t="s">
        <v>1082</v>
      </c>
      <c r="H4642" t="s">
        <v>9</v>
      </c>
      <c r="I4642" t="s">
        <v>17</v>
      </c>
      <c r="J4642" s="3">
        <v>44749</v>
      </c>
      <c r="K4642" s="3">
        <v>44735</v>
      </c>
      <c r="M4642" s="8" t="str">
        <f>IFERROR(IF(I4642="Booked",VLOOKUP(K4642,'FIN CAL LOOKUP'!$A:$J,7,1),IF(I4642="Complete",VLOOKUP(J4642,'FIN CAL LOOKUP'!$A:$J,7,1),VLOOKUP(D4642,'FIN CAL LOOKUP'!$A:$J,7,1))),"Not Applicable")</f>
        <v>JUL, FY23</v>
      </c>
      <c r="N4642" s="8" t="str">
        <f>IFERROR(IF(I4642="Booked",VLOOKUP(K4642,'FIN CAL LOOKUP'!$A:$J,10,1),IF(I4642="Complete",VLOOKUP(J4642,'FIN CAL LOOKUP'!$A:$J,10,1),VLOOKUP(D4642,'FIN CAL LOOKUP'!$A:$J,10,1))),"Not Applicable")</f>
        <v>Q1, FY23</v>
      </c>
    </row>
    <row r="4643" spans="1:14" x14ac:dyDescent="0.25">
      <c r="A4643" t="s">
        <v>24</v>
      </c>
      <c r="B4643" t="s">
        <v>1422</v>
      </c>
      <c r="C4643" t="s">
        <v>16</v>
      </c>
      <c r="D4643" s="3">
        <v>41904</v>
      </c>
      <c r="E4643" t="s">
        <v>939</v>
      </c>
      <c r="F4643" t="s">
        <v>1081</v>
      </c>
      <c r="G4643" t="s">
        <v>1082</v>
      </c>
      <c r="H4643" t="s">
        <v>10</v>
      </c>
      <c r="I4643" t="s">
        <v>17</v>
      </c>
      <c r="J4643" s="3">
        <v>44448</v>
      </c>
      <c r="K4643" s="3">
        <v>44417</v>
      </c>
      <c r="M4643" s="8" t="str">
        <f>IFERROR(IF(I4643="Booked",VLOOKUP(K4643,'FIN CAL LOOKUP'!$A:$J,7,1),IF(I4643="Complete",VLOOKUP(J4643,'FIN CAL LOOKUP'!$A:$J,7,1),VLOOKUP(D4643,'FIN CAL LOOKUP'!$A:$J,7,1))),"Not Applicable")</f>
        <v>SEP, FY22</v>
      </c>
      <c r="N4643" s="8" t="str">
        <f>IFERROR(IF(I4643="Booked",VLOOKUP(K4643,'FIN CAL LOOKUP'!$A:$J,10,1),IF(I4643="Complete",VLOOKUP(J4643,'FIN CAL LOOKUP'!$A:$J,10,1),VLOOKUP(D4643,'FIN CAL LOOKUP'!$A:$J,10,1))),"Not Applicable")</f>
        <v>Q1, FY22</v>
      </c>
    </row>
    <row r="4644" spans="1:14" x14ac:dyDescent="0.25">
      <c r="A4644" t="s">
        <v>24</v>
      </c>
      <c r="B4644" t="s">
        <v>1422</v>
      </c>
      <c r="C4644" t="s">
        <v>16</v>
      </c>
      <c r="D4644" s="3">
        <v>41904</v>
      </c>
      <c r="E4644" t="s">
        <v>939</v>
      </c>
      <c r="F4644" t="s">
        <v>1081</v>
      </c>
      <c r="G4644" t="s">
        <v>1082</v>
      </c>
      <c r="H4644" t="s">
        <v>11</v>
      </c>
      <c r="I4644" t="s">
        <v>17</v>
      </c>
      <c r="J4644" s="3">
        <v>44579</v>
      </c>
      <c r="K4644" s="3">
        <v>43635</v>
      </c>
      <c r="L4644" t="s">
        <v>1083</v>
      </c>
      <c r="M4644" s="8" t="str">
        <f>IFERROR(IF(I4644="Booked",VLOOKUP(K4644,'FIN CAL LOOKUP'!$A:$J,7,1),IF(I4644="Complete",VLOOKUP(J4644,'FIN CAL LOOKUP'!$A:$J,7,1),VLOOKUP(D4644,'FIN CAL LOOKUP'!$A:$J,7,1))),"Not Applicable")</f>
        <v>JAN, FY22</v>
      </c>
      <c r="N4644" s="8" t="str">
        <f>IFERROR(IF(I4644="Booked",VLOOKUP(K4644,'FIN CAL LOOKUP'!$A:$J,10,1),IF(I4644="Complete",VLOOKUP(J4644,'FIN CAL LOOKUP'!$A:$J,10,1),VLOOKUP(D4644,'FIN CAL LOOKUP'!$A:$J,10,1))),"Not Applicable")</f>
        <v>Q3, FY22</v>
      </c>
    </row>
    <row r="4645" spans="1:14" x14ac:dyDescent="0.25">
      <c r="A4645" t="s">
        <v>12</v>
      </c>
      <c r="B4645" t="s">
        <v>22</v>
      </c>
      <c r="C4645" t="s">
        <v>16</v>
      </c>
      <c r="D4645" s="3">
        <v>41890</v>
      </c>
      <c r="E4645" t="s">
        <v>1084</v>
      </c>
      <c r="F4645" t="s">
        <v>1085</v>
      </c>
      <c r="G4645" t="s">
        <v>1086</v>
      </c>
      <c r="H4645" t="s">
        <v>4</v>
      </c>
      <c r="I4645" t="s">
        <v>17</v>
      </c>
      <c r="J4645" s="3">
        <v>44834</v>
      </c>
      <c r="K4645" s="3">
        <v>44824</v>
      </c>
      <c r="M4645" s="8" t="str">
        <f>IFERROR(IF(I4645="Booked",VLOOKUP(K4645,'FIN CAL LOOKUP'!$A:$J,7,1),IF(I4645="Complete",VLOOKUP(J4645,'FIN CAL LOOKUP'!$A:$J,7,1),VLOOKUP(D4645,'FIN CAL LOOKUP'!$A:$J,7,1))),"Not Applicable")</f>
        <v>OCT, FY23</v>
      </c>
      <c r="N4645" s="8" t="str">
        <f>IFERROR(IF(I4645="Booked",VLOOKUP(K4645,'FIN CAL LOOKUP'!$A:$J,10,1),IF(I4645="Complete",VLOOKUP(J4645,'FIN CAL LOOKUP'!$A:$J,10,1),VLOOKUP(D4645,'FIN CAL LOOKUP'!$A:$J,10,1))),"Not Applicable")</f>
        <v>Q2, FY23</v>
      </c>
    </row>
    <row r="4646" spans="1:14" x14ac:dyDescent="0.25">
      <c r="A4646" t="s">
        <v>12</v>
      </c>
      <c r="B4646" t="s">
        <v>22</v>
      </c>
      <c r="C4646" t="s">
        <v>16</v>
      </c>
      <c r="D4646" s="3">
        <v>41890</v>
      </c>
      <c r="E4646" t="s">
        <v>1084</v>
      </c>
      <c r="F4646" t="s">
        <v>1085</v>
      </c>
      <c r="G4646" t="s">
        <v>1086</v>
      </c>
      <c r="H4646" t="s">
        <v>7</v>
      </c>
      <c r="I4646" t="s">
        <v>17</v>
      </c>
      <c r="J4646" s="3">
        <v>44834</v>
      </c>
      <c r="K4646" s="3">
        <v>44824</v>
      </c>
      <c r="M4646" s="8" t="str">
        <f>IFERROR(IF(I4646="Booked",VLOOKUP(K4646,'FIN CAL LOOKUP'!$A:$J,7,1),IF(I4646="Complete",VLOOKUP(J4646,'FIN CAL LOOKUP'!$A:$J,7,1),VLOOKUP(D4646,'FIN CAL LOOKUP'!$A:$J,7,1))),"Not Applicable")</f>
        <v>OCT, FY23</v>
      </c>
      <c r="N4646" s="8" t="str">
        <f>IFERROR(IF(I4646="Booked",VLOOKUP(K4646,'FIN CAL LOOKUP'!$A:$J,10,1),IF(I4646="Complete",VLOOKUP(J4646,'FIN CAL LOOKUP'!$A:$J,10,1),VLOOKUP(D4646,'FIN CAL LOOKUP'!$A:$J,10,1))),"Not Applicable")</f>
        <v>Q2, FY23</v>
      </c>
    </row>
    <row r="4647" spans="1:14" x14ac:dyDescent="0.25">
      <c r="A4647" t="s">
        <v>12</v>
      </c>
      <c r="B4647" t="s">
        <v>22</v>
      </c>
      <c r="C4647" t="s">
        <v>16</v>
      </c>
      <c r="D4647" s="3">
        <v>41890</v>
      </c>
      <c r="E4647" t="s">
        <v>1084</v>
      </c>
      <c r="F4647" t="s">
        <v>1085</v>
      </c>
      <c r="G4647" t="s">
        <v>1086</v>
      </c>
      <c r="H4647" t="s">
        <v>1366</v>
      </c>
      <c r="I4647" t="s">
        <v>17</v>
      </c>
      <c r="J4647" s="3">
        <v>45352</v>
      </c>
      <c r="K4647" s="3">
        <v>45351</v>
      </c>
      <c r="M4647" s="8" t="str">
        <f>IFERROR(IF(I4647="Booked",VLOOKUP(K4647,'FIN CAL LOOKUP'!$A:$J,7,1),IF(I4647="Complete",VLOOKUP(J4647,'FIN CAL LOOKUP'!$A:$J,7,1),VLOOKUP(D4647,'FIN CAL LOOKUP'!$A:$J,7,1))),"Not Applicable")</f>
        <v>MAR, FY24</v>
      </c>
      <c r="N4647" s="8" t="str">
        <f>IFERROR(IF(I4647="Booked",VLOOKUP(K4647,'FIN CAL LOOKUP'!$A:$J,10,1),IF(I4647="Complete",VLOOKUP(J4647,'FIN CAL LOOKUP'!$A:$J,10,1),VLOOKUP(D4647,'FIN CAL LOOKUP'!$A:$J,10,1))),"Not Applicable")</f>
        <v>Q3, FY24</v>
      </c>
    </row>
    <row r="4648" spans="1:14" x14ac:dyDescent="0.25">
      <c r="A4648" t="s">
        <v>12</v>
      </c>
      <c r="B4648" t="s">
        <v>22</v>
      </c>
      <c r="C4648" t="s">
        <v>16</v>
      </c>
      <c r="D4648" s="3">
        <v>41890</v>
      </c>
      <c r="E4648" t="s">
        <v>1084</v>
      </c>
      <c r="F4648" t="s">
        <v>1085</v>
      </c>
      <c r="G4648" t="s">
        <v>1086</v>
      </c>
      <c r="H4648" t="s">
        <v>1367</v>
      </c>
      <c r="I4648" t="s">
        <v>17</v>
      </c>
      <c r="J4648" s="3">
        <v>45352</v>
      </c>
      <c r="K4648" s="3">
        <v>45351</v>
      </c>
      <c r="M4648" s="8" t="str">
        <f>IFERROR(IF(I4648="Booked",VLOOKUP(K4648,'FIN CAL LOOKUP'!$A:$J,7,1),IF(I4648="Complete",VLOOKUP(J4648,'FIN CAL LOOKUP'!$A:$J,7,1),VLOOKUP(D4648,'FIN CAL LOOKUP'!$A:$J,7,1))),"Not Applicable")</f>
        <v>MAR, FY24</v>
      </c>
      <c r="N4648" s="8" t="str">
        <f>IFERROR(IF(I4648="Booked",VLOOKUP(K4648,'FIN CAL LOOKUP'!$A:$J,10,1),IF(I4648="Complete",VLOOKUP(J4648,'FIN CAL LOOKUP'!$A:$J,10,1),VLOOKUP(D4648,'FIN CAL LOOKUP'!$A:$J,10,1))),"Not Applicable")</f>
        <v>Q3, FY24</v>
      </c>
    </row>
    <row r="4649" spans="1:14" x14ac:dyDescent="0.25">
      <c r="A4649" t="s">
        <v>12</v>
      </c>
      <c r="B4649" t="s">
        <v>22</v>
      </c>
      <c r="C4649" t="s">
        <v>16</v>
      </c>
      <c r="D4649" s="3">
        <v>41890</v>
      </c>
      <c r="E4649" t="s">
        <v>1084</v>
      </c>
      <c r="F4649" t="s">
        <v>1085</v>
      </c>
      <c r="G4649" t="s">
        <v>1086</v>
      </c>
      <c r="H4649" t="s">
        <v>1368</v>
      </c>
      <c r="I4649" t="s">
        <v>17</v>
      </c>
      <c r="J4649" s="3">
        <v>45352</v>
      </c>
      <c r="K4649" s="3">
        <v>45351</v>
      </c>
      <c r="M4649" s="8" t="str">
        <f>IFERROR(IF(I4649="Booked",VLOOKUP(K4649,'FIN CAL LOOKUP'!$A:$J,7,1),IF(I4649="Complete",VLOOKUP(J4649,'FIN CAL LOOKUP'!$A:$J,7,1),VLOOKUP(D4649,'FIN CAL LOOKUP'!$A:$J,7,1))),"Not Applicable")</f>
        <v>MAR, FY24</v>
      </c>
      <c r="N4649" s="8" t="str">
        <f>IFERROR(IF(I4649="Booked",VLOOKUP(K4649,'FIN CAL LOOKUP'!$A:$J,10,1),IF(I4649="Complete",VLOOKUP(J4649,'FIN CAL LOOKUP'!$A:$J,10,1),VLOOKUP(D4649,'FIN CAL LOOKUP'!$A:$J,10,1))),"Not Applicable")</f>
        <v>Q3, FY24</v>
      </c>
    </row>
    <row r="4650" spans="1:14" x14ac:dyDescent="0.25">
      <c r="A4650" t="s">
        <v>12</v>
      </c>
      <c r="B4650" t="s">
        <v>22</v>
      </c>
      <c r="C4650" t="s">
        <v>16</v>
      </c>
      <c r="D4650" s="3">
        <v>41890</v>
      </c>
      <c r="E4650" t="s">
        <v>1084</v>
      </c>
      <c r="F4650" t="s">
        <v>1085</v>
      </c>
      <c r="G4650" t="s">
        <v>1086</v>
      </c>
      <c r="H4650" t="s">
        <v>1369</v>
      </c>
      <c r="I4650" t="s">
        <v>17</v>
      </c>
      <c r="J4650" s="3">
        <v>45352</v>
      </c>
      <c r="K4650" s="3">
        <v>45351</v>
      </c>
      <c r="M4650" s="8" t="str">
        <f>IFERROR(IF(I4650="Booked",VLOOKUP(K4650,'FIN CAL LOOKUP'!$A:$J,7,1),IF(I4650="Complete",VLOOKUP(J4650,'FIN CAL LOOKUP'!$A:$J,7,1),VLOOKUP(D4650,'FIN CAL LOOKUP'!$A:$J,7,1))),"Not Applicable")</f>
        <v>MAR, FY24</v>
      </c>
      <c r="N4650" s="8" t="str">
        <f>IFERROR(IF(I4650="Booked",VLOOKUP(K4650,'FIN CAL LOOKUP'!$A:$J,10,1),IF(I4650="Complete",VLOOKUP(J4650,'FIN CAL LOOKUP'!$A:$J,10,1),VLOOKUP(D4650,'FIN CAL LOOKUP'!$A:$J,10,1))),"Not Applicable")</f>
        <v>Q3, FY24</v>
      </c>
    </row>
    <row r="4651" spans="1:14" x14ac:dyDescent="0.25">
      <c r="A4651" t="s">
        <v>12</v>
      </c>
      <c r="B4651" t="s">
        <v>22</v>
      </c>
      <c r="C4651" t="s">
        <v>16</v>
      </c>
      <c r="D4651" s="3">
        <v>41890</v>
      </c>
      <c r="E4651" t="s">
        <v>1084</v>
      </c>
      <c r="F4651" t="s">
        <v>1085</v>
      </c>
      <c r="G4651" t="s">
        <v>1086</v>
      </c>
      <c r="H4651" t="s">
        <v>1370</v>
      </c>
      <c r="I4651" t="s">
        <v>17</v>
      </c>
      <c r="J4651" s="3">
        <v>45352</v>
      </c>
      <c r="K4651" s="3">
        <v>45351</v>
      </c>
      <c r="M4651" s="8" t="str">
        <f>IFERROR(IF(I4651="Booked",VLOOKUP(K4651,'FIN CAL LOOKUP'!$A:$J,7,1),IF(I4651="Complete",VLOOKUP(J4651,'FIN CAL LOOKUP'!$A:$J,7,1),VLOOKUP(D4651,'FIN CAL LOOKUP'!$A:$J,7,1))),"Not Applicable")</f>
        <v>MAR, FY24</v>
      </c>
      <c r="N4651" s="8" t="str">
        <f>IFERROR(IF(I4651="Booked",VLOOKUP(K4651,'FIN CAL LOOKUP'!$A:$J,10,1),IF(I4651="Complete",VLOOKUP(J4651,'FIN CAL LOOKUP'!$A:$J,10,1),VLOOKUP(D4651,'FIN CAL LOOKUP'!$A:$J,10,1))),"Not Applicable")</f>
        <v>Q3, FY24</v>
      </c>
    </row>
    <row r="4652" spans="1:14" x14ac:dyDescent="0.25">
      <c r="A4652" t="s">
        <v>12</v>
      </c>
      <c r="B4652" t="s">
        <v>22</v>
      </c>
      <c r="C4652" t="s">
        <v>16</v>
      </c>
      <c r="D4652" s="3">
        <v>41890</v>
      </c>
      <c r="E4652" t="s">
        <v>1084</v>
      </c>
      <c r="F4652" t="s">
        <v>1085</v>
      </c>
      <c r="G4652" t="s">
        <v>1086</v>
      </c>
      <c r="H4652" t="s">
        <v>8</v>
      </c>
      <c r="I4652" t="s">
        <v>17</v>
      </c>
      <c r="J4652" s="3">
        <v>44642</v>
      </c>
      <c r="K4652" s="3">
        <v>44635</v>
      </c>
      <c r="M4652" s="8" t="str">
        <f>IFERROR(IF(I4652="Booked",VLOOKUP(K4652,'FIN CAL LOOKUP'!$A:$J,7,1),IF(I4652="Complete",VLOOKUP(J4652,'FIN CAL LOOKUP'!$A:$J,7,1),VLOOKUP(D4652,'FIN CAL LOOKUP'!$A:$J,7,1))),"Not Applicable")</f>
        <v>MAR, FY22</v>
      </c>
      <c r="N4652" s="8" t="str">
        <f>IFERROR(IF(I4652="Booked",VLOOKUP(K4652,'FIN CAL LOOKUP'!$A:$J,10,1),IF(I4652="Complete",VLOOKUP(J4652,'FIN CAL LOOKUP'!$A:$J,10,1),VLOOKUP(D4652,'FIN CAL LOOKUP'!$A:$J,10,1))),"Not Applicable")</f>
        <v>Q3, FY22</v>
      </c>
    </row>
    <row r="4653" spans="1:14" x14ac:dyDescent="0.25">
      <c r="A4653" t="s">
        <v>12</v>
      </c>
      <c r="B4653" t="s">
        <v>22</v>
      </c>
      <c r="C4653" t="s">
        <v>16</v>
      </c>
      <c r="D4653" s="3">
        <v>41890</v>
      </c>
      <c r="E4653" t="s">
        <v>1084</v>
      </c>
      <c r="F4653" t="s">
        <v>1085</v>
      </c>
      <c r="G4653" t="s">
        <v>1086</v>
      </c>
      <c r="H4653" t="s">
        <v>9</v>
      </c>
      <c r="I4653" t="s">
        <v>17</v>
      </c>
      <c r="J4653" s="3">
        <v>44834</v>
      </c>
      <c r="K4653" s="3">
        <v>44735</v>
      </c>
      <c r="M4653" s="8" t="str">
        <f>IFERROR(IF(I4653="Booked",VLOOKUP(K4653,'FIN CAL LOOKUP'!$A:$J,7,1),IF(I4653="Complete",VLOOKUP(J4653,'FIN CAL LOOKUP'!$A:$J,7,1),VLOOKUP(D4653,'FIN CAL LOOKUP'!$A:$J,7,1))),"Not Applicable")</f>
        <v>OCT, FY23</v>
      </c>
      <c r="N4653" s="8" t="str">
        <f>IFERROR(IF(I4653="Booked",VLOOKUP(K4653,'FIN CAL LOOKUP'!$A:$J,10,1),IF(I4653="Complete",VLOOKUP(J4653,'FIN CAL LOOKUP'!$A:$J,10,1),VLOOKUP(D4653,'FIN CAL LOOKUP'!$A:$J,10,1))),"Not Applicable")</f>
        <v>Q2, FY23</v>
      </c>
    </row>
    <row r="4654" spans="1:14" x14ac:dyDescent="0.25">
      <c r="A4654" t="s">
        <v>12</v>
      </c>
      <c r="B4654" t="s">
        <v>22</v>
      </c>
      <c r="C4654" t="s">
        <v>16</v>
      </c>
      <c r="D4654" s="3">
        <v>41890</v>
      </c>
      <c r="E4654" t="s">
        <v>1084</v>
      </c>
      <c r="F4654" t="s">
        <v>1085</v>
      </c>
      <c r="G4654" t="s">
        <v>1086</v>
      </c>
      <c r="H4654" t="s">
        <v>10</v>
      </c>
      <c r="I4654" t="s">
        <v>17</v>
      </c>
      <c r="J4654" s="3">
        <v>44445</v>
      </c>
      <c r="K4654" s="3">
        <v>44417</v>
      </c>
      <c r="M4654" s="8" t="str">
        <f>IFERROR(IF(I4654="Booked",VLOOKUP(K4654,'FIN CAL LOOKUP'!$A:$J,7,1),IF(I4654="Complete",VLOOKUP(J4654,'FIN CAL LOOKUP'!$A:$J,7,1),VLOOKUP(D4654,'FIN CAL LOOKUP'!$A:$J,7,1))),"Not Applicable")</f>
        <v>SEP, FY22</v>
      </c>
      <c r="N4654" s="8" t="str">
        <f>IFERROR(IF(I4654="Booked",VLOOKUP(K4654,'FIN CAL LOOKUP'!$A:$J,10,1),IF(I4654="Complete",VLOOKUP(J4654,'FIN CAL LOOKUP'!$A:$J,10,1),VLOOKUP(D4654,'FIN CAL LOOKUP'!$A:$J,10,1))),"Not Applicable")</f>
        <v>Q1, FY22</v>
      </c>
    </row>
    <row r="4655" spans="1:14" x14ac:dyDescent="0.25">
      <c r="A4655" t="s">
        <v>12</v>
      </c>
      <c r="B4655" t="s">
        <v>22</v>
      </c>
      <c r="C4655" t="s">
        <v>16</v>
      </c>
      <c r="D4655" s="3">
        <v>41890</v>
      </c>
      <c r="E4655" t="s">
        <v>1084</v>
      </c>
      <c r="F4655" t="s">
        <v>1085</v>
      </c>
      <c r="G4655" t="s">
        <v>1086</v>
      </c>
      <c r="H4655" t="s">
        <v>10</v>
      </c>
      <c r="I4655" t="s">
        <v>17</v>
      </c>
      <c r="J4655" s="3">
        <v>45358</v>
      </c>
      <c r="K4655" s="3">
        <v>45358</v>
      </c>
      <c r="M4655" s="8" t="str">
        <f>IFERROR(IF(I4655="Booked",VLOOKUP(K4655,'FIN CAL LOOKUP'!$A:$J,7,1),IF(I4655="Complete",VLOOKUP(J4655,'FIN CAL LOOKUP'!$A:$J,7,1),VLOOKUP(D4655,'FIN CAL LOOKUP'!$A:$J,7,1))),"Not Applicable")</f>
        <v>MAR, FY24</v>
      </c>
      <c r="N4655" s="8" t="str">
        <f>IFERROR(IF(I4655="Booked",VLOOKUP(K4655,'FIN CAL LOOKUP'!$A:$J,10,1),IF(I4655="Complete",VLOOKUP(J4655,'FIN CAL LOOKUP'!$A:$J,10,1),VLOOKUP(D4655,'FIN CAL LOOKUP'!$A:$J,10,1))),"Not Applicable")</f>
        <v>Q3, FY24</v>
      </c>
    </row>
    <row r="4656" spans="1:14" x14ac:dyDescent="0.25">
      <c r="A4656" t="s">
        <v>12</v>
      </c>
      <c r="B4656" t="s">
        <v>22</v>
      </c>
      <c r="C4656" t="s">
        <v>16</v>
      </c>
      <c r="D4656" s="3">
        <v>41890</v>
      </c>
      <c r="E4656" t="s">
        <v>1084</v>
      </c>
      <c r="F4656" t="s">
        <v>1085</v>
      </c>
      <c r="G4656" t="s">
        <v>1086</v>
      </c>
      <c r="H4656" t="s">
        <v>11</v>
      </c>
      <c r="I4656" t="s">
        <v>17</v>
      </c>
      <c r="J4656" s="3">
        <v>42752</v>
      </c>
      <c r="K4656" s="3">
        <v>43291</v>
      </c>
      <c r="M4656" s="8" t="str">
        <f>IFERROR(IF(I4656="Booked",VLOOKUP(K4656,'FIN CAL LOOKUP'!$A:$J,7,1),IF(I4656="Complete",VLOOKUP(J4656,'FIN CAL LOOKUP'!$A:$J,7,1),VLOOKUP(D4656,'FIN CAL LOOKUP'!$A:$J,7,1))),"Not Applicable")</f>
        <v>Not Applicable</v>
      </c>
      <c r="N4656" s="8" t="str">
        <f>IFERROR(IF(I4656="Booked",VLOOKUP(K4656,'FIN CAL LOOKUP'!$A:$J,10,1),IF(I4656="Complete",VLOOKUP(J4656,'FIN CAL LOOKUP'!$A:$J,10,1),VLOOKUP(D4656,'FIN CAL LOOKUP'!$A:$J,10,1))),"Not Applicable")</f>
        <v>Not Applicable</v>
      </c>
    </row>
    <row r="4657" spans="1:14" x14ac:dyDescent="0.25">
      <c r="A4657" t="s">
        <v>30</v>
      </c>
      <c r="B4657" t="s">
        <v>260</v>
      </c>
      <c r="C4657" t="s">
        <v>32</v>
      </c>
      <c r="D4657" s="3">
        <v>41883</v>
      </c>
      <c r="E4657" t="s">
        <v>75</v>
      </c>
      <c r="F4657" t="s">
        <v>918</v>
      </c>
      <c r="G4657" t="s">
        <v>1087</v>
      </c>
      <c r="H4657" t="s">
        <v>4</v>
      </c>
      <c r="I4657" t="s">
        <v>17</v>
      </c>
      <c r="J4657" s="3">
        <v>44880</v>
      </c>
      <c r="K4657" s="3">
        <v>44824</v>
      </c>
      <c r="M4657" s="8" t="str">
        <f>IFERROR(IF(I4657="Booked",VLOOKUP(K4657,'FIN CAL LOOKUP'!$A:$J,7,1),IF(I4657="Complete",VLOOKUP(J4657,'FIN CAL LOOKUP'!$A:$J,7,1),VLOOKUP(D4657,'FIN CAL LOOKUP'!$A:$J,7,1))),"Not Applicable")</f>
        <v>NOV, FY23</v>
      </c>
      <c r="N4657" s="8" t="str">
        <f>IFERROR(IF(I4657="Booked",VLOOKUP(K4657,'FIN CAL LOOKUP'!$A:$J,10,1),IF(I4657="Complete",VLOOKUP(J4657,'FIN CAL LOOKUP'!$A:$J,10,1),VLOOKUP(D4657,'FIN CAL LOOKUP'!$A:$J,10,1))),"Not Applicable")</f>
        <v>Q2, FY23</v>
      </c>
    </row>
    <row r="4658" spans="1:14" x14ac:dyDescent="0.25">
      <c r="A4658" t="s">
        <v>30</v>
      </c>
      <c r="B4658" t="s">
        <v>260</v>
      </c>
      <c r="C4658" t="s">
        <v>32</v>
      </c>
      <c r="D4658" s="3">
        <v>41883</v>
      </c>
      <c r="E4658" t="s">
        <v>75</v>
      </c>
      <c r="F4658" t="s">
        <v>918</v>
      </c>
      <c r="G4658" t="s">
        <v>1087</v>
      </c>
      <c r="H4658" t="s">
        <v>7</v>
      </c>
      <c r="I4658" t="s">
        <v>17</v>
      </c>
      <c r="J4658" s="3">
        <v>44880</v>
      </c>
      <c r="K4658" s="3">
        <v>44824</v>
      </c>
      <c r="M4658" s="8" t="str">
        <f>IFERROR(IF(I4658="Booked",VLOOKUP(K4658,'FIN CAL LOOKUP'!$A:$J,7,1),IF(I4658="Complete",VLOOKUP(J4658,'FIN CAL LOOKUP'!$A:$J,7,1),VLOOKUP(D4658,'FIN CAL LOOKUP'!$A:$J,7,1))),"Not Applicable")</f>
        <v>NOV, FY23</v>
      </c>
      <c r="N4658" s="8" t="str">
        <f>IFERROR(IF(I4658="Booked",VLOOKUP(K4658,'FIN CAL LOOKUP'!$A:$J,10,1),IF(I4658="Complete",VLOOKUP(J4658,'FIN CAL LOOKUP'!$A:$J,10,1),VLOOKUP(D4658,'FIN CAL LOOKUP'!$A:$J,10,1))),"Not Applicable")</f>
        <v>Q2, FY23</v>
      </c>
    </row>
    <row r="4659" spans="1:14" x14ac:dyDescent="0.25">
      <c r="A4659" t="s">
        <v>30</v>
      </c>
      <c r="B4659" t="s">
        <v>260</v>
      </c>
      <c r="C4659" t="s">
        <v>32</v>
      </c>
      <c r="D4659" s="3">
        <v>41883</v>
      </c>
      <c r="E4659" t="s">
        <v>75</v>
      </c>
      <c r="F4659" t="s">
        <v>918</v>
      </c>
      <c r="G4659" t="s">
        <v>1087</v>
      </c>
      <c r="H4659" t="s">
        <v>1366</v>
      </c>
      <c r="I4659" t="s">
        <v>17</v>
      </c>
      <c r="J4659" s="3">
        <v>45411</v>
      </c>
      <c r="K4659" s="3">
        <v>45351</v>
      </c>
      <c r="M4659" s="8" t="str">
        <f>IFERROR(IF(I4659="Booked",VLOOKUP(K4659,'FIN CAL LOOKUP'!$A:$J,7,1),IF(I4659="Complete",VLOOKUP(J4659,'FIN CAL LOOKUP'!$A:$J,7,1),VLOOKUP(D4659,'FIN CAL LOOKUP'!$A:$J,7,1))),"Not Applicable")</f>
        <v>MAY, FY24</v>
      </c>
      <c r="N4659" s="8" t="str">
        <f>IFERROR(IF(I4659="Booked",VLOOKUP(K4659,'FIN CAL LOOKUP'!$A:$J,10,1),IF(I4659="Complete",VLOOKUP(J4659,'FIN CAL LOOKUP'!$A:$J,10,1),VLOOKUP(D4659,'FIN CAL LOOKUP'!$A:$J,10,1))),"Not Applicable")</f>
        <v>Q4, FY24</v>
      </c>
    </row>
    <row r="4660" spans="1:14" x14ac:dyDescent="0.25">
      <c r="A4660" t="s">
        <v>30</v>
      </c>
      <c r="B4660" t="s">
        <v>260</v>
      </c>
      <c r="C4660" t="s">
        <v>32</v>
      </c>
      <c r="D4660" s="3">
        <v>41883</v>
      </c>
      <c r="E4660" t="s">
        <v>75</v>
      </c>
      <c r="F4660" t="s">
        <v>918</v>
      </c>
      <c r="G4660" t="s">
        <v>1087</v>
      </c>
      <c r="H4660" t="s">
        <v>1366</v>
      </c>
      <c r="I4660" t="s">
        <v>17</v>
      </c>
      <c r="J4660" s="3">
        <v>45774</v>
      </c>
      <c r="K4660" s="3">
        <v>45732</v>
      </c>
      <c r="M4660" s="8" t="str">
        <f>IFERROR(IF(I4660="Booked",VLOOKUP(K4660,'FIN CAL LOOKUP'!$A:$J,7,1),IF(I4660="Complete",VLOOKUP(J4660,'FIN CAL LOOKUP'!$A:$J,7,1),VLOOKUP(D4660,'FIN CAL LOOKUP'!$A:$J,7,1))),"Not Applicable")</f>
        <v>APR, FY25</v>
      </c>
      <c r="N4660" s="8" t="str">
        <f>IFERROR(IF(I4660="Booked",VLOOKUP(K4660,'FIN CAL LOOKUP'!$A:$J,10,1),IF(I4660="Complete",VLOOKUP(J4660,'FIN CAL LOOKUP'!$A:$J,10,1),VLOOKUP(D4660,'FIN CAL LOOKUP'!$A:$J,10,1))),"Not Applicable")</f>
        <v>Q4, FY25</v>
      </c>
    </row>
    <row r="4661" spans="1:14" x14ac:dyDescent="0.25">
      <c r="A4661" t="s">
        <v>30</v>
      </c>
      <c r="B4661" t="s">
        <v>260</v>
      </c>
      <c r="C4661" t="s">
        <v>32</v>
      </c>
      <c r="D4661" s="3">
        <v>41883</v>
      </c>
      <c r="E4661" t="s">
        <v>75</v>
      </c>
      <c r="F4661" t="s">
        <v>918</v>
      </c>
      <c r="G4661" t="s">
        <v>1087</v>
      </c>
      <c r="H4661" t="s">
        <v>1367</v>
      </c>
      <c r="I4661" t="s">
        <v>17</v>
      </c>
      <c r="J4661" s="3">
        <v>45411</v>
      </c>
      <c r="K4661" s="3">
        <v>45351</v>
      </c>
      <c r="M4661" s="8" t="str">
        <f>IFERROR(IF(I4661="Booked",VLOOKUP(K4661,'FIN CAL LOOKUP'!$A:$J,7,1),IF(I4661="Complete",VLOOKUP(J4661,'FIN CAL LOOKUP'!$A:$J,7,1),VLOOKUP(D4661,'FIN CAL LOOKUP'!$A:$J,7,1))),"Not Applicable")</f>
        <v>MAY, FY24</v>
      </c>
      <c r="N4661" s="8" t="str">
        <f>IFERROR(IF(I4661="Booked",VLOOKUP(K4661,'FIN CAL LOOKUP'!$A:$J,10,1),IF(I4661="Complete",VLOOKUP(J4661,'FIN CAL LOOKUP'!$A:$J,10,1),VLOOKUP(D4661,'FIN CAL LOOKUP'!$A:$J,10,1))),"Not Applicable")</f>
        <v>Q4, FY24</v>
      </c>
    </row>
    <row r="4662" spans="1:14" x14ac:dyDescent="0.25">
      <c r="A4662" t="s">
        <v>30</v>
      </c>
      <c r="B4662" t="s">
        <v>260</v>
      </c>
      <c r="C4662" t="s">
        <v>32</v>
      </c>
      <c r="D4662" s="3">
        <v>41883</v>
      </c>
      <c r="E4662" t="s">
        <v>75</v>
      </c>
      <c r="F4662" t="s">
        <v>918</v>
      </c>
      <c r="G4662" t="s">
        <v>1087</v>
      </c>
      <c r="H4662" t="s">
        <v>1367</v>
      </c>
      <c r="I4662" t="s">
        <v>17</v>
      </c>
      <c r="J4662" s="3">
        <v>45758</v>
      </c>
      <c r="K4662" s="3">
        <v>45732</v>
      </c>
      <c r="M4662" s="8" t="str">
        <f>IFERROR(IF(I4662="Booked",VLOOKUP(K4662,'FIN CAL LOOKUP'!$A:$J,7,1),IF(I4662="Complete",VLOOKUP(J4662,'FIN CAL LOOKUP'!$A:$J,7,1),VLOOKUP(D4662,'FIN CAL LOOKUP'!$A:$J,7,1))),"Not Applicable")</f>
        <v>APR, FY25</v>
      </c>
      <c r="N4662" s="8" t="str">
        <f>IFERROR(IF(I4662="Booked",VLOOKUP(K4662,'FIN CAL LOOKUP'!$A:$J,10,1),IF(I4662="Complete",VLOOKUP(J4662,'FIN CAL LOOKUP'!$A:$J,10,1),VLOOKUP(D4662,'FIN CAL LOOKUP'!$A:$J,10,1))),"Not Applicable")</f>
        <v>Q4, FY25</v>
      </c>
    </row>
    <row r="4663" spans="1:14" x14ac:dyDescent="0.25">
      <c r="A4663" t="s">
        <v>30</v>
      </c>
      <c r="B4663" t="s">
        <v>260</v>
      </c>
      <c r="C4663" t="s">
        <v>32</v>
      </c>
      <c r="D4663" s="3">
        <v>41883</v>
      </c>
      <c r="E4663" t="s">
        <v>75</v>
      </c>
      <c r="F4663" t="s">
        <v>918</v>
      </c>
      <c r="G4663" t="s">
        <v>1087</v>
      </c>
      <c r="H4663" t="s">
        <v>1368</v>
      </c>
      <c r="I4663" t="s">
        <v>17</v>
      </c>
      <c r="J4663" s="3">
        <v>45411</v>
      </c>
      <c r="K4663" s="3">
        <v>45351</v>
      </c>
      <c r="M4663" s="8" t="str">
        <f>IFERROR(IF(I4663="Booked",VLOOKUP(K4663,'FIN CAL LOOKUP'!$A:$J,7,1),IF(I4663="Complete",VLOOKUP(J4663,'FIN CAL LOOKUP'!$A:$J,7,1),VLOOKUP(D4663,'FIN CAL LOOKUP'!$A:$J,7,1))),"Not Applicable")</f>
        <v>MAY, FY24</v>
      </c>
      <c r="N4663" s="8" t="str">
        <f>IFERROR(IF(I4663="Booked",VLOOKUP(K4663,'FIN CAL LOOKUP'!$A:$J,10,1),IF(I4663="Complete",VLOOKUP(J4663,'FIN CAL LOOKUP'!$A:$J,10,1),VLOOKUP(D4663,'FIN CAL LOOKUP'!$A:$J,10,1))),"Not Applicable")</f>
        <v>Q4, FY24</v>
      </c>
    </row>
    <row r="4664" spans="1:14" x14ac:dyDescent="0.25">
      <c r="A4664" t="s">
        <v>30</v>
      </c>
      <c r="B4664" t="s">
        <v>260</v>
      </c>
      <c r="C4664" t="s">
        <v>32</v>
      </c>
      <c r="D4664" s="3">
        <v>41883</v>
      </c>
      <c r="E4664" t="s">
        <v>75</v>
      </c>
      <c r="F4664" t="s">
        <v>918</v>
      </c>
      <c r="G4664" t="s">
        <v>1087</v>
      </c>
      <c r="H4664" t="s">
        <v>1368</v>
      </c>
      <c r="I4664" t="s">
        <v>17</v>
      </c>
      <c r="J4664" s="3">
        <v>45774</v>
      </c>
      <c r="K4664" s="3">
        <v>45732</v>
      </c>
      <c r="M4664" s="8" t="str">
        <f>IFERROR(IF(I4664="Booked",VLOOKUP(K4664,'FIN CAL LOOKUP'!$A:$J,7,1),IF(I4664="Complete",VLOOKUP(J4664,'FIN CAL LOOKUP'!$A:$J,7,1),VLOOKUP(D4664,'FIN CAL LOOKUP'!$A:$J,7,1))),"Not Applicable")</f>
        <v>APR, FY25</v>
      </c>
      <c r="N4664" s="8" t="str">
        <f>IFERROR(IF(I4664="Booked",VLOOKUP(K4664,'FIN CAL LOOKUP'!$A:$J,10,1),IF(I4664="Complete",VLOOKUP(J4664,'FIN CAL LOOKUP'!$A:$J,10,1),VLOOKUP(D4664,'FIN CAL LOOKUP'!$A:$J,10,1))),"Not Applicable")</f>
        <v>Q4, FY25</v>
      </c>
    </row>
    <row r="4665" spans="1:14" x14ac:dyDescent="0.25">
      <c r="A4665" t="s">
        <v>30</v>
      </c>
      <c r="B4665" t="s">
        <v>260</v>
      </c>
      <c r="C4665" t="s">
        <v>32</v>
      </c>
      <c r="D4665" s="3">
        <v>41883</v>
      </c>
      <c r="E4665" t="s">
        <v>75</v>
      </c>
      <c r="F4665" t="s">
        <v>918</v>
      </c>
      <c r="G4665" t="s">
        <v>1087</v>
      </c>
      <c r="H4665" t="s">
        <v>1369</v>
      </c>
      <c r="I4665" t="s">
        <v>17</v>
      </c>
      <c r="J4665" s="3">
        <v>45084</v>
      </c>
      <c r="K4665" s="3">
        <v>45084</v>
      </c>
      <c r="L4665" t="s">
        <v>1615</v>
      </c>
      <c r="M4665" s="8" t="str">
        <f>IFERROR(IF(I4665="Booked",VLOOKUP(K4665,'FIN CAL LOOKUP'!$A:$J,7,1),IF(I4665="Complete",VLOOKUP(J4665,'FIN CAL LOOKUP'!$A:$J,7,1),VLOOKUP(D4665,'FIN CAL LOOKUP'!$A:$J,7,1))),"Not Applicable")</f>
        <v>JUN, FY23</v>
      </c>
      <c r="N4665" s="8" t="str">
        <f>IFERROR(IF(I4665="Booked",VLOOKUP(K4665,'FIN CAL LOOKUP'!$A:$J,10,1),IF(I4665="Complete",VLOOKUP(J4665,'FIN CAL LOOKUP'!$A:$J,10,1),VLOOKUP(D4665,'FIN CAL LOOKUP'!$A:$J,10,1))),"Not Applicable")</f>
        <v>Q4, FY23</v>
      </c>
    </row>
    <row r="4666" spans="1:14" x14ac:dyDescent="0.25">
      <c r="A4666" t="s">
        <v>30</v>
      </c>
      <c r="B4666" t="s">
        <v>260</v>
      </c>
      <c r="C4666" t="s">
        <v>32</v>
      </c>
      <c r="D4666" s="3">
        <v>41883</v>
      </c>
      <c r="E4666" t="s">
        <v>75</v>
      </c>
      <c r="F4666" t="s">
        <v>918</v>
      </c>
      <c r="G4666" t="s">
        <v>1087</v>
      </c>
      <c r="H4666" t="s">
        <v>1369</v>
      </c>
      <c r="I4666" t="s">
        <v>17</v>
      </c>
      <c r="J4666" s="3">
        <v>45411</v>
      </c>
      <c r="K4666" s="3">
        <v>45351</v>
      </c>
      <c r="M4666" s="8" t="str">
        <f>IFERROR(IF(I4666="Booked",VLOOKUP(K4666,'FIN CAL LOOKUP'!$A:$J,7,1),IF(I4666="Complete",VLOOKUP(J4666,'FIN CAL LOOKUP'!$A:$J,7,1),VLOOKUP(D4666,'FIN CAL LOOKUP'!$A:$J,7,1))),"Not Applicable")</f>
        <v>MAY, FY24</v>
      </c>
      <c r="N4666" s="8" t="str">
        <f>IFERROR(IF(I4666="Booked",VLOOKUP(K4666,'FIN CAL LOOKUP'!$A:$J,10,1),IF(I4666="Complete",VLOOKUP(J4666,'FIN CAL LOOKUP'!$A:$J,10,1),VLOOKUP(D4666,'FIN CAL LOOKUP'!$A:$J,10,1))),"Not Applicable")</f>
        <v>Q4, FY24</v>
      </c>
    </row>
    <row r="4667" spans="1:14" x14ac:dyDescent="0.25">
      <c r="A4667" t="s">
        <v>30</v>
      </c>
      <c r="B4667" t="s">
        <v>260</v>
      </c>
      <c r="C4667" t="s">
        <v>32</v>
      </c>
      <c r="D4667" s="3">
        <v>41883</v>
      </c>
      <c r="E4667" t="s">
        <v>75</v>
      </c>
      <c r="F4667" t="s">
        <v>918</v>
      </c>
      <c r="G4667" t="s">
        <v>1087</v>
      </c>
      <c r="H4667" t="s">
        <v>1369</v>
      </c>
      <c r="I4667" t="s">
        <v>17</v>
      </c>
      <c r="J4667" s="3">
        <v>45774</v>
      </c>
      <c r="K4667" s="3">
        <v>45732</v>
      </c>
      <c r="M4667" s="8" t="str">
        <f>IFERROR(IF(I4667="Booked",VLOOKUP(K4667,'FIN CAL LOOKUP'!$A:$J,7,1),IF(I4667="Complete",VLOOKUP(J4667,'FIN CAL LOOKUP'!$A:$J,7,1),VLOOKUP(D4667,'FIN CAL LOOKUP'!$A:$J,7,1))),"Not Applicable")</f>
        <v>APR, FY25</v>
      </c>
      <c r="N4667" s="8" t="str">
        <f>IFERROR(IF(I4667="Booked",VLOOKUP(K4667,'FIN CAL LOOKUP'!$A:$J,10,1),IF(I4667="Complete",VLOOKUP(J4667,'FIN CAL LOOKUP'!$A:$J,10,1),VLOOKUP(D4667,'FIN CAL LOOKUP'!$A:$J,10,1))),"Not Applicable")</f>
        <v>Q4, FY25</v>
      </c>
    </row>
    <row r="4668" spans="1:14" x14ac:dyDescent="0.25">
      <c r="A4668" t="s">
        <v>30</v>
      </c>
      <c r="B4668" t="s">
        <v>260</v>
      </c>
      <c r="C4668" t="s">
        <v>32</v>
      </c>
      <c r="D4668" s="3">
        <v>41883</v>
      </c>
      <c r="E4668" t="s">
        <v>75</v>
      </c>
      <c r="F4668" t="s">
        <v>918</v>
      </c>
      <c r="G4668" t="s">
        <v>1087</v>
      </c>
      <c r="H4668" t="s">
        <v>1370</v>
      </c>
      <c r="I4668" t="s">
        <v>17</v>
      </c>
      <c r="J4668" s="3">
        <v>45411</v>
      </c>
      <c r="K4668" s="3">
        <v>45351</v>
      </c>
      <c r="M4668" s="8" t="str">
        <f>IFERROR(IF(I4668="Booked",VLOOKUP(K4668,'FIN CAL LOOKUP'!$A:$J,7,1),IF(I4668="Complete",VLOOKUP(J4668,'FIN CAL LOOKUP'!$A:$J,7,1),VLOOKUP(D4668,'FIN CAL LOOKUP'!$A:$J,7,1))),"Not Applicable")</f>
        <v>MAY, FY24</v>
      </c>
      <c r="N4668" s="8" t="str">
        <f>IFERROR(IF(I4668="Booked",VLOOKUP(K4668,'FIN CAL LOOKUP'!$A:$J,10,1),IF(I4668="Complete",VLOOKUP(J4668,'FIN CAL LOOKUP'!$A:$J,10,1),VLOOKUP(D4668,'FIN CAL LOOKUP'!$A:$J,10,1))),"Not Applicable")</f>
        <v>Q4, FY24</v>
      </c>
    </row>
    <row r="4669" spans="1:14" x14ac:dyDescent="0.25">
      <c r="A4669" t="s">
        <v>30</v>
      </c>
      <c r="B4669" t="s">
        <v>260</v>
      </c>
      <c r="C4669" t="s">
        <v>32</v>
      </c>
      <c r="D4669" s="3">
        <v>41883</v>
      </c>
      <c r="E4669" t="s">
        <v>75</v>
      </c>
      <c r="F4669" t="s">
        <v>918</v>
      </c>
      <c r="G4669" t="s">
        <v>1087</v>
      </c>
      <c r="H4669" t="s">
        <v>1370</v>
      </c>
      <c r="I4669" t="s">
        <v>17</v>
      </c>
      <c r="J4669" s="3">
        <v>45774</v>
      </c>
      <c r="K4669" s="3">
        <v>45732</v>
      </c>
      <c r="M4669" s="8" t="str">
        <f>IFERROR(IF(I4669="Booked",VLOOKUP(K4669,'FIN CAL LOOKUP'!$A:$J,7,1),IF(I4669="Complete",VLOOKUP(J4669,'FIN CAL LOOKUP'!$A:$J,7,1),VLOOKUP(D4669,'FIN CAL LOOKUP'!$A:$J,7,1))),"Not Applicable")</f>
        <v>APR, FY25</v>
      </c>
      <c r="N4669" s="8" t="str">
        <f>IFERROR(IF(I4669="Booked",VLOOKUP(K4669,'FIN CAL LOOKUP'!$A:$J,10,1),IF(I4669="Complete",VLOOKUP(J4669,'FIN CAL LOOKUP'!$A:$J,10,1),VLOOKUP(D4669,'FIN CAL LOOKUP'!$A:$J,10,1))),"Not Applicable")</f>
        <v>Q4, FY25</v>
      </c>
    </row>
    <row r="4670" spans="1:14" x14ac:dyDescent="0.25">
      <c r="A4670" t="s">
        <v>30</v>
      </c>
      <c r="B4670" t="s">
        <v>260</v>
      </c>
      <c r="C4670" t="s">
        <v>32</v>
      </c>
      <c r="D4670" s="3">
        <v>41883</v>
      </c>
      <c r="E4670" t="s">
        <v>75</v>
      </c>
      <c r="F4670" t="s">
        <v>918</v>
      </c>
      <c r="G4670" t="s">
        <v>1087</v>
      </c>
      <c r="H4670" t="s">
        <v>8</v>
      </c>
      <c r="I4670" t="s">
        <v>17</v>
      </c>
      <c r="J4670" s="3">
        <v>44648</v>
      </c>
      <c r="K4670" s="3">
        <v>44635</v>
      </c>
      <c r="M4670" s="8" t="str">
        <f>IFERROR(IF(I4670="Booked",VLOOKUP(K4670,'FIN CAL LOOKUP'!$A:$J,7,1),IF(I4670="Complete",VLOOKUP(J4670,'FIN CAL LOOKUP'!$A:$J,7,1),VLOOKUP(D4670,'FIN CAL LOOKUP'!$A:$J,7,1))),"Not Applicable")</f>
        <v>APR, FY22</v>
      </c>
      <c r="N4670" s="8" t="str">
        <f>IFERROR(IF(I4670="Booked",VLOOKUP(K4670,'FIN CAL LOOKUP'!$A:$J,10,1),IF(I4670="Complete",VLOOKUP(J4670,'FIN CAL LOOKUP'!$A:$J,10,1),VLOOKUP(D4670,'FIN CAL LOOKUP'!$A:$J,10,1))),"Not Applicable")</f>
        <v>Q4, FY22</v>
      </c>
    </row>
    <row r="4671" spans="1:14" x14ac:dyDescent="0.25">
      <c r="A4671" t="s">
        <v>30</v>
      </c>
      <c r="B4671" t="s">
        <v>260</v>
      </c>
      <c r="C4671" t="s">
        <v>32</v>
      </c>
      <c r="D4671" s="3">
        <v>41883</v>
      </c>
      <c r="E4671" t="s">
        <v>75</v>
      </c>
      <c r="F4671" t="s">
        <v>918</v>
      </c>
      <c r="G4671" t="s">
        <v>1087</v>
      </c>
      <c r="H4671" t="s">
        <v>9</v>
      </c>
      <c r="I4671" t="s">
        <v>17</v>
      </c>
      <c r="J4671" s="3">
        <v>44747</v>
      </c>
      <c r="K4671" s="3">
        <v>44735</v>
      </c>
      <c r="M4671" s="8" t="str">
        <f>IFERROR(IF(I4671="Booked",VLOOKUP(K4671,'FIN CAL LOOKUP'!$A:$J,7,1),IF(I4671="Complete",VLOOKUP(J4671,'FIN CAL LOOKUP'!$A:$J,7,1),VLOOKUP(D4671,'FIN CAL LOOKUP'!$A:$J,7,1))),"Not Applicable")</f>
        <v>JUL, FY23</v>
      </c>
      <c r="N4671" s="8" t="str">
        <f>IFERROR(IF(I4671="Booked",VLOOKUP(K4671,'FIN CAL LOOKUP'!$A:$J,10,1),IF(I4671="Complete",VLOOKUP(J4671,'FIN CAL LOOKUP'!$A:$J,10,1),VLOOKUP(D4671,'FIN CAL LOOKUP'!$A:$J,10,1))),"Not Applicable")</f>
        <v>Q1, FY23</v>
      </c>
    </row>
    <row r="4672" spans="1:14" x14ac:dyDescent="0.25">
      <c r="A4672" t="s">
        <v>30</v>
      </c>
      <c r="B4672" t="s">
        <v>260</v>
      </c>
      <c r="C4672" t="s">
        <v>32</v>
      </c>
      <c r="D4672" s="3">
        <v>41883</v>
      </c>
      <c r="E4672" t="s">
        <v>75</v>
      </c>
      <c r="F4672" t="s">
        <v>918</v>
      </c>
      <c r="G4672" t="s">
        <v>1087</v>
      </c>
      <c r="H4672" t="s">
        <v>10</v>
      </c>
      <c r="I4672" t="s">
        <v>17</v>
      </c>
      <c r="J4672" s="3">
        <v>44503</v>
      </c>
      <c r="K4672" s="3">
        <v>44417</v>
      </c>
      <c r="M4672" s="8" t="str">
        <f>IFERROR(IF(I4672="Booked",VLOOKUP(K4672,'FIN CAL LOOKUP'!$A:$J,7,1),IF(I4672="Complete",VLOOKUP(J4672,'FIN CAL LOOKUP'!$A:$J,7,1),VLOOKUP(D4672,'FIN CAL LOOKUP'!$A:$J,7,1))),"Not Applicable")</f>
        <v>NOV, FY22</v>
      </c>
      <c r="N4672" s="8" t="str">
        <f>IFERROR(IF(I4672="Booked",VLOOKUP(K4672,'FIN CAL LOOKUP'!$A:$J,10,1),IF(I4672="Complete",VLOOKUP(J4672,'FIN CAL LOOKUP'!$A:$J,10,1),VLOOKUP(D4672,'FIN CAL LOOKUP'!$A:$J,10,1))),"Not Applicable")</f>
        <v>Q2, FY22</v>
      </c>
    </row>
    <row r="4673" spans="1:14" x14ac:dyDescent="0.25">
      <c r="A4673" t="s">
        <v>30</v>
      </c>
      <c r="B4673" t="s">
        <v>260</v>
      </c>
      <c r="C4673" t="s">
        <v>32</v>
      </c>
      <c r="D4673" s="3">
        <v>41883</v>
      </c>
      <c r="E4673" t="s">
        <v>75</v>
      </c>
      <c r="F4673" t="s">
        <v>918</v>
      </c>
      <c r="G4673" t="s">
        <v>1087</v>
      </c>
      <c r="H4673" t="s">
        <v>11</v>
      </c>
      <c r="I4673" t="s">
        <v>17</v>
      </c>
      <c r="J4673" s="3">
        <v>44503</v>
      </c>
      <c r="K4673" s="3">
        <v>43635</v>
      </c>
      <c r="M4673" s="8" t="str">
        <f>IFERROR(IF(I4673="Booked",VLOOKUP(K4673,'FIN CAL LOOKUP'!$A:$J,7,1),IF(I4673="Complete",VLOOKUP(J4673,'FIN CAL LOOKUP'!$A:$J,7,1),VLOOKUP(D4673,'FIN CAL LOOKUP'!$A:$J,7,1))),"Not Applicable")</f>
        <v>NOV, FY22</v>
      </c>
      <c r="N4673" s="8" t="str">
        <f>IFERROR(IF(I4673="Booked",VLOOKUP(K4673,'FIN CAL LOOKUP'!$A:$J,10,1),IF(I4673="Complete",VLOOKUP(J4673,'FIN CAL LOOKUP'!$A:$J,10,1),VLOOKUP(D4673,'FIN CAL LOOKUP'!$A:$J,10,1))),"Not Applicable")</f>
        <v>Q2, FY22</v>
      </c>
    </row>
    <row r="4674" spans="1:14" x14ac:dyDescent="0.25">
      <c r="A4674" t="s">
        <v>60</v>
      </c>
      <c r="B4674" t="s">
        <v>498</v>
      </c>
      <c r="C4674" t="s">
        <v>14</v>
      </c>
      <c r="D4674" s="3">
        <v>41858</v>
      </c>
      <c r="E4674" t="s">
        <v>1088</v>
      </c>
      <c r="F4674" t="s">
        <v>1089</v>
      </c>
      <c r="G4674" t="s">
        <v>501</v>
      </c>
      <c r="H4674" t="s">
        <v>192</v>
      </c>
      <c r="I4674" t="s">
        <v>17</v>
      </c>
      <c r="J4674" s="3">
        <v>44902</v>
      </c>
      <c r="K4674" s="3">
        <v>44837</v>
      </c>
      <c r="M4674" s="8" t="str">
        <f>IFERROR(IF(I4674="Booked",VLOOKUP(K4674,'FIN CAL LOOKUP'!$A:$J,7,1),IF(I4674="Complete",VLOOKUP(J4674,'FIN CAL LOOKUP'!$A:$J,7,1),VLOOKUP(D4674,'FIN CAL LOOKUP'!$A:$J,7,1))),"Not Applicable")</f>
        <v>DEC, FY23</v>
      </c>
      <c r="N4674" s="8" t="str">
        <f>IFERROR(IF(I4674="Booked",VLOOKUP(K4674,'FIN CAL LOOKUP'!$A:$J,10,1),IF(I4674="Complete",VLOOKUP(J4674,'FIN CAL LOOKUP'!$A:$J,10,1),VLOOKUP(D4674,'FIN CAL LOOKUP'!$A:$J,10,1))),"Not Applicable")</f>
        <v>Q2, FY23</v>
      </c>
    </row>
    <row r="4675" spans="1:14" x14ac:dyDescent="0.25">
      <c r="A4675" t="s">
        <v>60</v>
      </c>
      <c r="B4675" t="s">
        <v>498</v>
      </c>
      <c r="C4675" t="s">
        <v>14</v>
      </c>
      <c r="D4675" s="3">
        <v>41858</v>
      </c>
      <c r="E4675" t="s">
        <v>1088</v>
      </c>
      <c r="F4675" t="s">
        <v>1089</v>
      </c>
      <c r="G4675" t="s">
        <v>501</v>
      </c>
      <c r="H4675" t="s">
        <v>4</v>
      </c>
      <c r="I4675" t="s">
        <v>17</v>
      </c>
      <c r="J4675" s="3">
        <v>44931</v>
      </c>
      <c r="K4675" s="3">
        <v>44824</v>
      </c>
      <c r="M4675" s="8" t="str">
        <f>IFERROR(IF(I4675="Booked",VLOOKUP(K4675,'FIN CAL LOOKUP'!$A:$J,7,1),IF(I4675="Complete",VLOOKUP(J4675,'FIN CAL LOOKUP'!$A:$J,7,1),VLOOKUP(D4675,'FIN CAL LOOKUP'!$A:$J,7,1))),"Not Applicable")</f>
        <v>JAN, FY23</v>
      </c>
      <c r="N4675" s="8" t="str">
        <f>IFERROR(IF(I4675="Booked",VLOOKUP(K4675,'FIN CAL LOOKUP'!$A:$J,10,1),IF(I4675="Complete",VLOOKUP(J4675,'FIN CAL LOOKUP'!$A:$J,10,1),VLOOKUP(D4675,'FIN CAL LOOKUP'!$A:$J,10,1))),"Not Applicable")</f>
        <v>Q3, FY23</v>
      </c>
    </row>
    <row r="4676" spans="1:14" x14ac:dyDescent="0.25">
      <c r="A4676" t="s">
        <v>60</v>
      </c>
      <c r="B4676" t="s">
        <v>498</v>
      </c>
      <c r="C4676" t="s">
        <v>14</v>
      </c>
      <c r="D4676" s="3">
        <v>41858</v>
      </c>
      <c r="E4676" t="s">
        <v>1088</v>
      </c>
      <c r="F4676" t="s">
        <v>1089</v>
      </c>
      <c r="G4676" t="s">
        <v>501</v>
      </c>
      <c r="H4676" t="s">
        <v>7</v>
      </c>
      <c r="I4676" t="s">
        <v>17</v>
      </c>
      <c r="J4676" s="3">
        <v>44931</v>
      </c>
      <c r="K4676" s="3">
        <v>44824</v>
      </c>
      <c r="M4676" s="8" t="str">
        <f>IFERROR(IF(I4676="Booked",VLOOKUP(K4676,'FIN CAL LOOKUP'!$A:$J,7,1),IF(I4676="Complete",VLOOKUP(J4676,'FIN CAL LOOKUP'!$A:$J,7,1),VLOOKUP(D4676,'FIN CAL LOOKUP'!$A:$J,7,1))),"Not Applicable")</f>
        <v>JAN, FY23</v>
      </c>
      <c r="N4676" s="8" t="str">
        <f>IFERROR(IF(I4676="Booked",VLOOKUP(K4676,'FIN CAL LOOKUP'!$A:$J,10,1),IF(I4676="Complete",VLOOKUP(J4676,'FIN CAL LOOKUP'!$A:$J,10,1),VLOOKUP(D4676,'FIN CAL LOOKUP'!$A:$J,10,1))),"Not Applicable")</f>
        <v>Q3, FY23</v>
      </c>
    </row>
    <row r="4677" spans="1:14" x14ac:dyDescent="0.25">
      <c r="A4677" t="s">
        <v>60</v>
      </c>
      <c r="B4677" t="s">
        <v>498</v>
      </c>
      <c r="C4677" t="s">
        <v>14</v>
      </c>
      <c r="D4677" s="3">
        <v>41858</v>
      </c>
      <c r="E4677" t="s">
        <v>1088</v>
      </c>
      <c r="F4677" t="s">
        <v>1089</v>
      </c>
      <c r="G4677" t="s">
        <v>501</v>
      </c>
      <c r="H4677" t="s">
        <v>1366</v>
      </c>
      <c r="I4677" t="s">
        <v>5</v>
      </c>
      <c r="J4677" s="3"/>
      <c r="K4677" s="3">
        <v>45351</v>
      </c>
      <c r="M4677" s="8" t="str">
        <f>IFERROR(IF(I4677="Booked",VLOOKUP(K4677,'FIN CAL LOOKUP'!$A:$J,7,1),IF(I4677="Complete",VLOOKUP(J4677,'FIN CAL LOOKUP'!$A:$J,7,1),VLOOKUP(D4677,'FIN CAL LOOKUP'!$A:$J,7,1))),"Not Applicable")</f>
        <v>MAR, FY24</v>
      </c>
      <c r="N4677" s="8" t="str">
        <f>IFERROR(IF(I4677="Booked",VLOOKUP(K4677,'FIN CAL LOOKUP'!$A:$J,10,1),IF(I4677="Complete",VLOOKUP(J4677,'FIN CAL LOOKUP'!$A:$J,10,1),VLOOKUP(D4677,'FIN CAL LOOKUP'!$A:$J,10,1))),"Not Applicable")</f>
        <v>Q3, FY24</v>
      </c>
    </row>
    <row r="4678" spans="1:14" x14ac:dyDescent="0.25">
      <c r="A4678" t="s">
        <v>60</v>
      </c>
      <c r="B4678" t="s">
        <v>498</v>
      </c>
      <c r="C4678" t="s">
        <v>14</v>
      </c>
      <c r="D4678" s="3">
        <v>41858</v>
      </c>
      <c r="E4678" t="s">
        <v>1088</v>
      </c>
      <c r="F4678" t="s">
        <v>1089</v>
      </c>
      <c r="G4678" t="s">
        <v>501</v>
      </c>
      <c r="H4678" t="s">
        <v>1367</v>
      </c>
      <c r="I4678" t="s">
        <v>5</v>
      </c>
      <c r="J4678" s="3"/>
      <c r="K4678" s="3">
        <v>45351</v>
      </c>
      <c r="M4678" s="8" t="str">
        <f>IFERROR(IF(I4678="Booked",VLOOKUP(K4678,'FIN CAL LOOKUP'!$A:$J,7,1),IF(I4678="Complete",VLOOKUP(J4678,'FIN CAL LOOKUP'!$A:$J,7,1),VLOOKUP(D4678,'FIN CAL LOOKUP'!$A:$J,7,1))),"Not Applicable")</f>
        <v>MAR, FY24</v>
      </c>
      <c r="N4678" s="8" t="str">
        <f>IFERROR(IF(I4678="Booked",VLOOKUP(K4678,'FIN CAL LOOKUP'!$A:$J,10,1),IF(I4678="Complete",VLOOKUP(J4678,'FIN CAL LOOKUP'!$A:$J,10,1),VLOOKUP(D4678,'FIN CAL LOOKUP'!$A:$J,10,1))),"Not Applicable")</f>
        <v>Q3, FY24</v>
      </c>
    </row>
    <row r="4679" spans="1:14" x14ac:dyDescent="0.25">
      <c r="A4679" t="s">
        <v>60</v>
      </c>
      <c r="B4679" t="s">
        <v>498</v>
      </c>
      <c r="C4679" t="s">
        <v>14</v>
      </c>
      <c r="D4679" s="3">
        <v>41858</v>
      </c>
      <c r="E4679" t="s">
        <v>1088</v>
      </c>
      <c r="F4679" t="s">
        <v>1089</v>
      </c>
      <c r="G4679" t="s">
        <v>501</v>
      </c>
      <c r="H4679" t="s">
        <v>1368</v>
      </c>
      <c r="I4679" t="s">
        <v>5</v>
      </c>
      <c r="J4679" s="3"/>
      <c r="K4679" s="3">
        <v>45351</v>
      </c>
      <c r="M4679" s="8" t="str">
        <f>IFERROR(IF(I4679="Booked",VLOOKUP(K4679,'FIN CAL LOOKUP'!$A:$J,7,1),IF(I4679="Complete",VLOOKUP(J4679,'FIN CAL LOOKUP'!$A:$J,7,1),VLOOKUP(D4679,'FIN CAL LOOKUP'!$A:$J,7,1))),"Not Applicable")</f>
        <v>MAR, FY24</v>
      </c>
      <c r="N4679" s="8" t="str">
        <f>IFERROR(IF(I4679="Booked",VLOOKUP(K4679,'FIN CAL LOOKUP'!$A:$J,10,1),IF(I4679="Complete",VLOOKUP(J4679,'FIN CAL LOOKUP'!$A:$J,10,1),VLOOKUP(D4679,'FIN CAL LOOKUP'!$A:$J,10,1))),"Not Applicable")</f>
        <v>Q3, FY24</v>
      </c>
    </row>
    <row r="4680" spans="1:14" x14ac:dyDescent="0.25">
      <c r="A4680" t="s">
        <v>60</v>
      </c>
      <c r="B4680" t="s">
        <v>498</v>
      </c>
      <c r="C4680" t="s">
        <v>14</v>
      </c>
      <c r="D4680" s="3">
        <v>41858</v>
      </c>
      <c r="E4680" t="s">
        <v>1088</v>
      </c>
      <c r="F4680" t="s">
        <v>1089</v>
      </c>
      <c r="G4680" t="s">
        <v>501</v>
      </c>
      <c r="H4680" t="s">
        <v>1369</v>
      </c>
      <c r="I4680" t="s">
        <v>5</v>
      </c>
      <c r="J4680" s="3"/>
      <c r="K4680" s="3">
        <v>45351</v>
      </c>
      <c r="M4680" s="8" t="str">
        <f>IFERROR(IF(I4680="Booked",VLOOKUP(K4680,'FIN CAL LOOKUP'!$A:$J,7,1),IF(I4680="Complete",VLOOKUP(J4680,'FIN CAL LOOKUP'!$A:$J,7,1),VLOOKUP(D4680,'FIN CAL LOOKUP'!$A:$J,7,1))),"Not Applicable")</f>
        <v>MAR, FY24</v>
      </c>
      <c r="N4680" s="8" t="str">
        <f>IFERROR(IF(I4680="Booked",VLOOKUP(K4680,'FIN CAL LOOKUP'!$A:$J,10,1),IF(I4680="Complete",VLOOKUP(J4680,'FIN CAL LOOKUP'!$A:$J,10,1),VLOOKUP(D4680,'FIN CAL LOOKUP'!$A:$J,10,1))),"Not Applicable")</f>
        <v>Q3, FY24</v>
      </c>
    </row>
    <row r="4681" spans="1:14" x14ac:dyDescent="0.25">
      <c r="A4681" t="s">
        <v>60</v>
      </c>
      <c r="B4681" t="s">
        <v>498</v>
      </c>
      <c r="C4681" t="s">
        <v>14</v>
      </c>
      <c r="D4681" s="3">
        <v>41858</v>
      </c>
      <c r="E4681" t="s">
        <v>1088</v>
      </c>
      <c r="F4681" t="s">
        <v>1089</v>
      </c>
      <c r="G4681" t="s">
        <v>501</v>
      </c>
      <c r="H4681" t="s">
        <v>1370</v>
      </c>
      <c r="I4681" t="s">
        <v>5</v>
      </c>
      <c r="J4681" s="3"/>
      <c r="K4681" s="3">
        <v>45351</v>
      </c>
      <c r="M4681" s="8" t="str">
        <f>IFERROR(IF(I4681="Booked",VLOOKUP(K4681,'FIN CAL LOOKUP'!$A:$J,7,1),IF(I4681="Complete",VLOOKUP(J4681,'FIN CAL LOOKUP'!$A:$J,7,1),VLOOKUP(D4681,'FIN CAL LOOKUP'!$A:$J,7,1))),"Not Applicable")</f>
        <v>MAR, FY24</v>
      </c>
      <c r="N4681" s="8" t="str">
        <f>IFERROR(IF(I4681="Booked",VLOOKUP(K4681,'FIN CAL LOOKUP'!$A:$J,10,1),IF(I4681="Complete",VLOOKUP(J4681,'FIN CAL LOOKUP'!$A:$J,10,1),VLOOKUP(D4681,'FIN CAL LOOKUP'!$A:$J,10,1))),"Not Applicable")</f>
        <v>Q3, FY24</v>
      </c>
    </row>
    <row r="4682" spans="1:14" x14ac:dyDescent="0.25">
      <c r="A4682" t="s">
        <v>60</v>
      </c>
      <c r="B4682" t="s">
        <v>498</v>
      </c>
      <c r="C4682" t="s">
        <v>14</v>
      </c>
      <c r="D4682" s="3">
        <v>41858</v>
      </c>
      <c r="E4682" t="s">
        <v>1088</v>
      </c>
      <c r="F4682" t="s">
        <v>1089</v>
      </c>
      <c r="G4682" t="s">
        <v>501</v>
      </c>
      <c r="H4682" t="s">
        <v>8</v>
      </c>
      <c r="I4682" t="s">
        <v>17</v>
      </c>
      <c r="J4682" s="3">
        <v>44648</v>
      </c>
      <c r="K4682" s="3">
        <v>44635</v>
      </c>
      <c r="M4682" s="8" t="str">
        <f>IFERROR(IF(I4682="Booked",VLOOKUP(K4682,'FIN CAL LOOKUP'!$A:$J,7,1),IF(I4682="Complete",VLOOKUP(J4682,'FIN CAL LOOKUP'!$A:$J,7,1),VLOOKUP(D4682,'FIN CAL LOOKUP'!$A:$J,7,1))),"Not Applicable")</f>
        <v>APR, FY22</v>
      </c>
      <c r="N4682" s="8" t="str">
        <f>IFERROR(IF(I4682="Booked",VLOOKUP(K4682,'FIN CAL LOOKUP'!$A:$J,10,1),IF(I4682="Complete",VLOOKUP(J4682,'FIN CAL LOOKUP'!$A:$J,10,1),VLOOKUP(D4682,'FIN CAL LOOKUP'!$A:$J,10,1))),"Not Applicable")</f>
        <v>Q4, FY22</v>
      </c>
    </row>
    <row r="4683" spans="1:14" x14ac:dyDescent="0.25">
      <c r="A4683" t="s">
        <v>60</v>
      </c>
      <c r="B4683" t="s">
        <v>498</v>
      </c>
      <c r="C4683" t="s">
        <v>14</v>
      </c>
      <c r="D4683" s="3">
        <v>41858</v>
      </c>
      <c r="E4683" t="s">
        <v>1088</v>
      </c>
      <c r="F4683" t="s">
        <v>1089</v>
      </c>
      <c r="G4683" t="s">
        <v>501</v>
      </c>
      <c r="H4683" t="s">
        <v>9</v>
      </c>
      <c r="I4683" t="s">
        <v>17</v>
      </c>
      <c r="J4683" s="3">
        <v>44902</v>
      </c>
      <c r="K4683" s="3">
        <v>44735</v>
      </c>
      <c r="M4683" s="8" t="str">
        <f>IFERROR(IF(I4683="Booked",VLOOKUP(K4683,'FIN CAL LOOKUP'!$A:$J,7,1),IF(I4683="Complete",VLOOKUP(J4683,'FIN CAL LOOKUP'!$A:$J,7,1),VLOOKUP(D4683,'FIN CAL LOOKUP'!$A:$J,7,1))),"Not Applicable")</f>
        <v>DEC, FY23</v>
      </c>
      <c r="N4683" s="8" t="str">
        <f>IFERROR(IF(I4683="Booked",VLOOKUP(K4683,'FIN CAL LOOKUP'!$A:$J,10,1),IF(I4683="Complete",VLOOKUP(J4683,'FIN CAL LOOKUP'!$A:$J,10,1),VLOOKUP(D4683,'FIN CAL LOOKUP'!$A:$J,10,1))),"Not Applicable")</f>
        <v>Q2, FY23</v>
      </c>
    </row>
    <row r="4684" spans="1:14" x14ac:dyDescent="0.25">
      <c r="A4684" t="s">
        <v>60</v>
      </c>
      <c r="B4684" t="s">
        <v>498</v>
      </c>
      <c r="C4684" t="s">
        <v>14</v>
      </c>
      <c r="D4684" s="3">
        <v>41858</v>
      </c>
      <c r="E4684" t="s">
        <v>1088</v>
      </c>
      <c r="F4684" t="s">
        <v>1089</v>
      </c>
      <c r="G4684" t="s">
        <v>501</v>
      </c>
      <c r="H4684" t="s">
        <v>10</v>
      </c>
      <c r="I4684" t="s">
        <v>17</v>
      </c>
      <c r="J4684" s="3">
        <v>44445</v>
      </c>
      <c r="K4684" s="3">
        <v>44417</v>
      </c>
      <c r="M4684" s="8" t="str">
        <f>IFERROR(IF(I4684="Booked",VLOOKUP(K4684,'FIN CAL LOOKUP'!$A:$J,7,1),IF(I4684="Complete",VLOOKUP(J4684,'FIN CAL LOOKUP'!$A:$J,7,1),VLOOKUP(D4684,'FIN CAL LOOKUP'!$A:$J,7,1))),"Not Applicable")</f>
        <v>SEP, FY22</v>
      </c>
      <c r="N4684" s="8" t="str">
        <f>IFERROR(IF(I4684="Booked",VLOOKUP(K4684,'FIN CAL LOOKUP'!$A:$J,10,1),IF(I4684="Complete",VLOOKUP(J4684,'FIN CAL LOOKUP'!$A:$J,10,1),VLOOKUP(D4684,'FIN CAL LOOKUP'!$A:$J,10,1))),"Not Applicable")</f>
        <v>Q1, FY22</v>
      </c>
    </row>
    <row r="4685" spans="1:14" x14ac:dyDescent="0.25">
      <c r="A4685" t="s">
        <v>60</v>
      </c>
      <c r="B4685" t="s">
        <v>498</v>
      </c>
      <c r="C4685" t="s">
        <v>14</v>
      </c>
      <c r="D4685" s="3">
        <v>41858</v>
      </c>
      <c r="E4685" t="s">
        <v>1088</v>
      </c>
      <c r="F4685" t="s">
        <v>1089</v>
      </c>
      <c r="G4685" t="s">
        <v>501</v>
      </c>
      <c r="H4685" t="s">
        <v>11</v>
      </c>
      <c r="I4685" t="s">
        <v>17</v>
      </c>
      <c r="J4685" s="3">
        <v>42808</v>
      </c>
      <c r="K4685" s="3">
        <v>43616</v>
      </c>
      <c r="L4685" t="s">
        <v>982</v>
      </c>
      <c r="M4685" s="8" t="str">
        <f>IFERROR(IF(I4685="Booked",VLOOKUP(K4685,'FIN CAL LOOKUP'!$A:$J,7,1),IF(I4685="Complete",VLOOKUP(J4685,'FIN CAL LOOKUP'!$A:$J,7,1),VLOOKUP(D4685,'FIN CAL LOOKUP'!$A:$J,7,1))),"Not Applicable")</f>
        <v>Not Applicable</v>
      </c>
      <c r="N4685" s="8" t="str">
        <f>IFERROR(IF(I4685="Booked",VLOOKUP(K4685,'FIN CAL LOOKUP'!$A:$J,10,1),IF(I4685="Complete",VLOOKUP(J4685,'FIN CAL LOOKUP'!$A:$J,10,1),VLOOKUP(D4685,'FIN CAL LOOKUP'!$A:$J,10,1))),"Not Applicable")</f>
        <v>Not Applicable</v>
      </c>
    </row>
    <row r="4686" spans="1:14" x14ac:dyDescent="0.25">
      <c r="A4686" t="s">
        <v>24</v>
      </c>
      <c r="B4686" t="s">
        <v>1363</v>
      </c>
      <c r="C4686" t="s">
        <v>16</v>
      </c>
      <c r="D4686" s="3">
        <v>41827</v>
      </c>
      <c r="E4686" t="s">
        <v>1090</v>
      </c>
      <c r="F4686" t="s">
        <v>1091</v>
      </c>
      <c r="G4686" t="s">
        <v>1092</v>
      </c>
      <c r="H4686" t="s">
        <v>4</v>
      </c>
      <c r="I4686" t="s">
        <v>17</v>
      </c>
      <c r="J4686" s="3">
        <v>44886</v>
      </c>
      <c r="K4686" s="3">
        <v>44824</v>
      </c>
      <c r="M4686" s="8" t="str">
        <f>IFERROR(IF(I4686="Booked",VLOOKUP(K4686,'FIN CAL LOOKUP'!$A:$J,7,1),IF(I4686="Complete",VLOOKUP(J4686,'FIN CAL LOOKUP'!$A:$J,7,1),VLOOKUP(D4686,'FIN CAL LOOKUP'!$A:$J,7,1))),"Not Applicable")</f>
        <v>NOV, FY23</v>
      </c>
      <c r="N4686" s="8" t="str">
        <f>IFERROR(IF(I4686="Booked",VLOOKUP(K4686,'FIN CAL LOOKUP'!$A:$J,10,1),IF(I4686="Complete",VLOOKUP(J4686,'FIN CAL LOOKUP'!$A:$J,10,1),VLOOKUP(D4686,'FIN CAL LOOKUP'!$A:$J,10,1))),"Not Applicable")</f>
        <v>Q2, FY23</v>
      </c>
    </row>
    <row r="4687" spans="1:14" x14ac:dyDescent="0.25">
      <c r="A4687" t="s">
        <v>24</v>
      </c>
      <c r="B4687" t="s">
        <v>1363</v>
      </c>
      <c r="C4687" t="s">
        <v>16</v>
      </c>
      <c r="D4687" s="3">
        <v>41827</v>
      </c>
      <c r="E4687" t="s">
        <v>1090</v>
      </c>
      <c r="F4687" t="s">
        <v>1091</v>
      </c>
      <c r="G4687" t="s">
        <v>1092</v>
      </c>
      <c r="H4687" t="s">
        <v>7</v>
      </c>
      <c r="I4687" t="s">
        <v>17</v>
      </c>
      <c r="J4687" s="3">
        <v>45084</v>
      </c>
      <c r="K4687" s="3">
        <v>44824</v>
      </c>
      <c r="M4687" s="8" t="str">
        <f>IFERROR(IF(I4687="Booked",VLOOKUP(K4687,'FIN CAL LOOKUP'!$A:$J,7,1),IF(I4687="Complete",VLOOKUP(J4687,'FIN CAL LOOKUP'!$A:$J,7,1),VLOOKUP(D4687,'FIN CAL LOOKUP'!$A:$J,7,1))),"Not Applicable")</f>
        <v>JUN, FY23</v>
      </c>
      <c r="N4687" s="8" t="str">
        <f>IFERROR(IF(I4687="Booked",VLOOKUP(K4687,'FIN CAL LOOKUP'!$A:$J,10,1),IF(I4687="Complete",VLOOKUP(J4687,'FIN CAL LOOKUP'!$A:$J,10,1),VLOOKUP(D4687,'FIN CAL LOOKUP'!$A:$J,10,1))),"Not Applicable")</f>
        <v>Q4, FY23</v>
      </c>
    </row>
    <row r="4688" spans="1:14" x14ac:dyDescent="0.25">
      <c r="A4688" t="s">
        <v>24</v>
      </c>
      <c r="B4688" t="s">
        <v>1363</v>
      </c>
      <c r="C4688" t="s">
        <v>16</v>
      </c>
      <c r="D4688" s="3">
        <v>41827</v>
      </c>
      <c r="E4688" t="s">
        <v>1090</v>
      </c>
      <c r="F4688" t="s">
        <v>1091</v>
      </c>
      <c r="G4688" t="s">
        <v>1092</v>
      </c>
      <c r="H4688" t="s">
        <v>1366</v>
      </c>
      <c r="I4688" t="s">
        <v>17</v>
      </c>
      <c r="J4688" s="3">
        <v>45576</v>
      </c>
      <c r="K4688" s="3">
        <v>45351</v>
      </c>
      <c r="M4688" s="8" t="str">
        <f>IFERROR(IF(I4688="Booked",VLOOKUP(K4688,'FIN CAL LOOKUP'!$A:$J,7,1),IF(I4688="Complete",VLOOKUP(J4688,'FIN CAL LOOKUP'!$A:$J,7,1),VLOOKUP(D4688,'FIN CAL LOOKUP'!$A:$J,7,1))),"Not Applicable")</f>
        <v>OCT, FY25</v>
      </c>
      <c r="N4688" s="8" t="str">
        <f>IFERROR(IF(I4688="Booked",VLOOKUP(K4688,'FIN CAL LOOKUP'!$A:$J,10,1),IF(I4688="Complete",VLOOKUP(J4688,'FIN CAL LOOKUP'!$A:$J,10,1),VLOOKUP(D4688,'FIN CAL LOOKUP'!$A:$J,10,1))),"Not Applicable")</f>
        <v>Q2, FY25</v>
      </c>
    </row>
    <row r="4689" spans="1:14" x14ac:dyDescent="0.25">
      <c r="A4689" t="s">
        <v>24</v>
      </c>
      <c r="B4689" t="s">
        <v>1363</v>
      </c>
      <c r="C4689" t="s">
        <v>16</v>
      </c>
      <c r="D4689" s="3">
        <v>41827</v>
      </c>
      <c r="E4689" t="s">
        <v>1090</v>
      </c>
      <c r="F4689" t="s">
        <v>1091</v>
      </c>
      <c r="G4689" t="s">
        <v>1092</v>
      </c>
      <c r="H4689" t="s">
        <v>1367</v>
      </c>
      <c r="I4689" t="s">
        <v>17</v>
      </c>
      <c r="J4689" s="3">
        <v>45576</v>
      </c>
      <c r="K4689" s="3">
        <v>45351</v>
      </c>
      <c r="M4689" s="8" t="str">
        <f>IFERROR(IF(I4689="Booked",VLOOKUP(K4689,'FIN CAL LOOKUP'!$A:$J,7,1),IF(I4689="Complete",VLOOKUP(J4689,'FIN CAL LOOKUP'!$A:$J,7,1),VLOOKUP(D4689,'FIN CAL LOOKUP'!$A:$J,7,1))),"Not Applicable")</f>
        <v>OCT, FY25</v>
      </c>
      <c r="N4689" s="8" t="str">
        <f>IFERROR(IF(I4689="Booked",VLOOKUP(K4689,'FIN CAL LOOKUP'!$A:$J,10,1),IF(I4689="Complete",VLOOKUP(J4689,'FIN CAL LOOKUP'!$A:$J,10,1),VLOOKUP(D4689,'FIN CAL LOOKUP'!$A:$J,10,1))),"Not Applicable")</f>
        <v>Q2, FY25</v>
      </c>
    </row>
    <row r="4690" spans="1:14" x14ac:dyDescent="0.25">
      <c r="A4690" t="s">
        <v>24</v>
      </c>
      <c r="B4690" t="s">
        <v>1363</v>
      </c>
      <c r="C4690" t="s">
        <v>16</v>
      </c>
      <c r="D4690" s="3">
        <v>41827</v>
      </c>
      <c r="E4690" t="s">
        <v>1090</v>
      </c>
      <c r="F4690" t="s">
        <v>1091</v>
      </c>
      <c r="G4690" t="s">
        <v>1092</v>
      </c>
      <c r="H4690" t="s">
        <v>1368</v>
      </c>
      <c r="I4690" t="s">
        <v>17</v>
      </c>
      <c r="J4690" s="3">
        <v>45576</v>
      </c>
      <c r="K4690" s="3">
        <v>45351</v>
      </c>
      <c r="M4690" s="8" t="str">
        <f>IFERROR(IF(I4690="Booked",VLOOKUP(K4690,'FIN CAL LOOKUP'!$A:$J,7,1),IF(I4690="Complete",VLOOKUP(J4690,'FIN CAL LOOKUP'!$A:$J,7,1),VLOOKUP(D4690,'FIN CAL LOOKUP'!$A:$J,7,1))),"Not Applicable")</f>
        <v>OCT, FY25</v>
      </c>
      <c r="N4690" s="8" t="str">
        <f>IFERROR(IF(I4690="Booked",VLOOKUP(K4690,'FIN CAL LOOKUP'!$A:$J,10,1),IF(I4690="Complete",VLOOKUP(J4690,'FIN CAL LOOKUP'!$A:$J,10,1),VLOOKUP(D4690,'FIN CAL LOOKUP'!$A:$J,10,1))),"Not Applicable")</f>
        <v>Q2, FY25</v>
      </c>
    </row>
    <row r="4691" spans="1:14" x14ac:dyDescent="0.25">
      <c r="A4691" t="s">
        <v>24</v>
      </c>
      <c r="B4691" t="s">
        <v>1363</v>
      </c>
      <c r="C4691" t="s">
        <v>16</v>
      </c>
      <c r="D4691" s="3">
        <v>41827</v>
      </c>
      <c r="E4691" t="s">
        <v>1090</v>
      </c>
      <c r="F4691" t="s">
        <v>1091</v>
      </c>
      <c r="G4691" t="s">
        <v>1092</v>
      </c>
      <c r="H4691" t="s">
        <v>1369</v>
      </c>
      <c r="I4691" t="s">
        <v>17</v>
      </c>
      <c r="J4691" s="3">
        <v>45576</v>
      </c>
      <c r="K4691" s="3">
        <v>45351</v>
      </c>
      <c r="M4691" s="8" t="str">
        <f>IFERROR(IF(I4691="Booked",VLOOKUP(K4691,'FIN CAL LOOKUP'!$A:$J,7,1),IF(I4691="Complete",VLOOKUP(J4691,'FIN CAL LOOKUP'!$A:$J,7,1),VLOOKUP(D4691,'FIN CAL LOOKUP'!$A:$J,7,1))),"Not Applicable")</f>
        <v>OCT, FY25</v>
      </c>
      <c r="N4691" s="8" t="str">
        <f>IFERROR(IF(I4691="Booked",VLOOKUP(K4691,'FIN CAL LOOKUP'!$A:$J,10,1),IF(I4691="Complete",VLOOKUP(J4691,'FIN CAL LOOKUP'!$A:$J,10,1),VLOOKUP(D4691,'FIN CAL LOOKUP'!$A:$J,10,1))),"Not Applicable")</f>
        <v>Q2, FY25</v>
      </c>
    </row>
    <row r="4692" spans="1:14" x14ac:dyDescent="0.25">
      <c r="A4692" t="s">
        <v>24</v>
      </c>
      <c r="B4692" t="s">
        <v>1363</v>
      </c>
      <c r="C4692" t="s">
        <v>16</v>
      </c>
      <c r="D4692" s="3">
        <v>41827</v>
      </c>
      <c r="E4692" t="s">
        <v>1090</v>
      </c>
      <c r="F4692" t="s">
        <v>1091</v>
      </c>
      <c r="G4692" t="s">
        <v>1092</v>
      </c>
      <c r="H4692" t="s">
        <v>1370</v>
      </c>
      <c r="I4692" t="s">
        <v>17</v>
      </c>
      <c r="J4692" s="3">
        <v>45576</v>
      </c>
      <c r="K4692" s="3">
        <v>45351</v>
      </c>
      <c r="M4692" s="8" t="str">
        <f>IFERROR(IF(I4692="Booked",VLOOKUP(K4692,'FIN CAL LOOKUP'!$A:$J,7,1),IF(I4692="Complete",VLOOKUP(J4692,'FIN CAL LOOKUP'!$A:$J,7,1),VLOOKUP(D4692,'FIN CAL LOOKUP'!$A:$J,7,1))),"Not Applicable")</f>
        <v>OCT, FY25</v>
      </c>
      <c r="N4692" s="8" t="str">
        <f>IFERROR(IF(I4692="Booked",VLOOKUP(K4692,'FIN CAL LOOKUP'!$A:$J,10,1),IF(I4692="Complete",VLOOKUP(J4692,'FIN CAL LOOKUP'!$A:$J,10,1),VLOOKUP(D4692,'FIN CAL LOOKUP'!$A:$J,10,1))),"Not Applicable")</f>
        <v>Q2, FY25</v>
      </c>
    </row>
    <row r="4693" spans="1:14" x14ac:dyDescent="0.25">
      <c r="A4693" t="s">
        <v>24</v>
      </c>
      <c r="B4693" t="s">
        <v>1363</v>
      </c>
      <c r="C4693" t="s">
        <v>16</v>
      </c>
      <c r="D4693" s="3">
        <v>41827</v>
      </c>
      <c r="E4693" t="s">
        <v>1090</v>
      </c>
      <c r="F4693" t="s">
        <v>1091</v>
      </c>
      <c r="G4693" t="s">
        <v>1092</v>
      </c>
      <c r="H4693" t="s">
        <v>8</v>
      </c>
      <c r="I4693" t="s">
        <v>17</v>
      </c>
      <c r="J4693" s="3">
        <v>44642</v>
      </c>
      <c r="K4693" s="3">
        <v>44635</v>
      </c>
      <c r="M4693" s="8" t="str">
        <f>IFERROR(IF(I4693="Booked",VLOOKUP(K4693,'FIN CAL LOOKUP'!$A:$J,7,1),IF(I4693="Complete",VLOOKUP(J4693,'FIN CAL LOOKUP'!$A:$J,7,1),VLOOKUP(D4693,'FIN CAL LOOKUP'!$A:$J,7,1))),"Not Applicable")</f>
        <v>MAR, FY22</v>
      </c>
      <c r="N4693" s="8" t="str">
        <f>IFERROR(IF(I4693="Booked",VLOOKUP(K4693,'FIN CAL LOOKUP'!$A:$J,10,1),IF(I4693="Complete",VLOOKUP(J4693,'FIN CAL LOOKUP'!$A:$J,10,1),VLOOKUP(D4693,'FIN CAL LOOKUP'!$A:$J,10,1))),"Not Applicable")</f>
        <v>Q3, FY22</v>
      </c>
    </row>
    <row r="4694" spans="1:14" x14ac:dyDescent="0.25">
      <c r="A4694" t="s">
        <v>24</v>
      </c>
      <c r="B4694" t="s">
        <v>1363</v>
      </c>
      <c r="C4694" t="s">
        <v>16</v>
      </c>
      <c r="D4694" s="3">
        <v>41827</v>
      </c>
      <c r="E4694" t="s">
        <v>1090</v>
      </c>
      <c r="F4694" t="s">
        <v>1091</v>
      </c>
      <c r="G4694" t="s">
        <v>1092</v>
      </c>
      <c r="H4694" t="s">
        <v>9</v>
      </c>
      <c r="I4694" t="s">
        <v>17</v>
      </c>
      <c r="J4694" s="3">
        <v>45084</v>
      </c>
      <c r="K4694" s="3">
        <v>44735</v>
      </c>
      <c r="M4694" s="8" t="str">
        <f>IFERROR(IF(I4694="Booked",VLOOKUP(K4694,'FIN CAL LOOKUP'!$A:$J,7,1),IF(I4694="Complete",VLOOKUP(J4694,'FIN CAL LOOKUP'!$A:$J,7,1),VLOOKUP(D4694,'FIN CAL LOOKUP'!$A:$J,7,1))),"Not Applicable")</f>
        <v>JUN, FY23</v>
      </c>
      <c r="N4694" s="8" t="str">
        <f>IFERROR(IF(I4694="Booked",VLOOKUP(K4694,'FIN CAL LOOKUP'!$A:$J,10,1),IF(I4694="Complete",VLOOKUP(J4694,'FIN CAL LOOKUP'!$A:$J,10,1),VLOOKUP(D4694,'FIN CAL LOOKUP'!$A:$J,10,1))),"Not Applicable")</f>
        <v>Q4, FY23</v>
      </c>
    </row>
    <row r="4695" spans="1:14" x14ac:dyDescent="0.25">
      <c r="A4695" t="s">
        <v>24</v>
      </c>
      <c r="B4695" t="s">
        <v>1363</v>
      </c>
      <c r="C4695" t="s">
        <v>16</v>
      </c>
      <c r="D4695" s="3">
        <v>41827</v>
      </c>
      <c r="E4695" t="s">
        <v>1090</v>
      </c>
      <c r="F4695" t="s">
        <v>1091</v>
      </c>
      <c r="G4695" t="s">
        <v>1092</v>
      </c>
      <c r="H4695" t="s">
        <v>10</v>
      </c>
      <c r="I4695" t="s">
        <v>17</v>
      </c>
      <c r="J4695" s="3">
        <v>44449</v>
      </c>
      <c r="K4695" s="3">
        <v>44417</v>
      </c>
      <c r="M4695" s="8" t="str">
        <f>IFERROR(IF(I4695="Booked",VLOOKUP(K4695,'FIN CAL LOOKUP'!$A:$J,7,1),IF(I4695="Complete",VLOOKUP(J4695,'FIN CAL LOOKUP'!$A:$J,7,1),VLOOKUP(D4695,'FIN CAL LOOKUP'!$A:$J,7,1))),"Not Applicable")</f>
        <v>SEP, FY22</v>
      </c>
      <c r="N4695" s="8" t="str">
        <f>IFERROR(IF(I4695="Booked",VLOOKUP(K4695,'FIN CAL LOOKUP'!$A:$J,10,1),IF(I4695="Complete",VLOOKUP(J4695,'FIN CAL LOOKUP'!$A:$J,10,1),VLOOKUP(D4695,'FIN CAL LOOKUP'!$A:$J,10,1))),"Not Applicable")</f>
        <v>Q1, FY22</v>
      </c>
    </row>
    <row r="4696" spans="1:14" x14ac:dyDescent="0.25">
      <c r="A4696" t="s">
        <v>24</v>
      </c>
      <c r="B4696" t="s">
        <v>1363</v>
      </c>
      <c r="C4696" t="s">
        <v>16</v>
      </c>
      <c r="D4696" s="3">
        <v>41827</v>
      </c>
      <c r="E4696" t="s">
        <v>1090</v>
      </c>
      <c r="F4696" t="s">
        <v>1091</v>
      </c>
      <c r="G4696" t="s">
        <v>1092</v>
      </c>
      <c r="H4696" t="s">
        <v>11</v>
      </c>
      <c r="I4696" t="s">
        <v>17</v>
      </c>
      <c r="J4696" s="3">
        <v>42802</v>
      </c>
      <c r="K4696" s="3">
        <v>43291</v>
      </c>
      <c r="M4696" s="8" t="str">
        <f>IFERROR(IF(I4696="Booked",VLOOKUP(K4696,'FIN CAL LOOKUP'!$A:$J,7,1),IF(I4696="Complete",VLOOKUP(J4696,'FIN CAL LOOKUP'!$A:$J,7,1),VLOOKUP(D4696,'FIN CAL LOOKUP'!$A:$J,7,1))),"Not Applicable")</f>
        <v>Not Applicable</v>
      </c>
      <c r="N4696" s="8" t="str">
        <f>IFERROR(IF(I4696="Booked",VLOOKUP(K4696,'FIN CAL LOOKUP'!$A:$J,10,1),IF(I4696="Complete",VLOOKUP(J4696,'FIN CAL LOOKUP'!$A:$J,10,1),VLOOKUP(D4696,'FIN CAL LOOKUP'!$A:$J,10,1))),"Not Applicable")</f>
        <v>Not Applicable</v>
      </c>
    </row>
    <row r="4697" spans="1:14" x14ac:dyDescent="0.25">
      <c r="A4697" t="s">
        <v>24</v>
      </c>
      <c r="B4697" t="s">
        <v>1363</v>
      </c>
      <c r="C4697" t="s">
        <v>16</v>
      </c>
      <c r="D4697" s="3">
        <v>41827</v>
      </c>
      <c r="E4697" t="s">
        <v>1090</v>
      </c>
      <c r="F4697" t="s">
        <v>1091</v>
      </c>
      <c r="G4697" t="s">
        <v>1092</v>
      </c>
      <c r="H4697" t="s">
        <v>11</v>
      </c>
      <c r="I4697" t="s">
        <v>17</v>
      </c>
      <c r="J4697" s="3">
        <v>44210</v>
      </c>
      <c r="K4697" s="3">
        <v>44208</v>
      </c>
      <c r="M4697" s="8" t="str">
        <f>IFERROR(IF(I4697="Booked",VLOOKUP(K4697,'FIN CAL LOOKUP'!$A:$J,7,1),IF(I4697="Complete",VLOOKUP(J4697,'FIN CAL LOOKUP'!$A:$J,7,1),VLOOKUP(D4697,'FIN CAL LOOKUP'!$A:$J,7,1))),"Not Applicable")</f>
        <v>JAN, FY21</v>
      </c>
      <c r="N4697" s="8" t="str">
        <f>IFERROR(IF(I4697="Booked",VLOOKUP(K4697,'FIN CAL LOOKUP'!$A:$J,10,1),IF(I4697="Complete",VLOOKUP(J4697,'FIN CAL LOOKUP'!$A:$J,10,1),VLOOKUP(D4697,'FIN CAL LOOKUP'!$A:$J,10,1))),"Not Applicable")</f>
        <v>Q3, FY21</v>
      </c>
    </row>
    <row r="4698" spans="1:14" x14ac:dyDescent="0.25">
      <c r="A4698" t="s">
        <v>30</v>
      </c>
      <c r="B4698" t="s">
        <v>106</v>
      </c>
      <c r="C4698" t="s">
        <v>32</v>
      </c>
      <c r="D4698" s="3">
        <v>41808</v>
      </c>
      <c r="E4698" t="s">
        <v>1093</v>
      </c>
      <c r="F4698" t="s">
        <v>1094</v>
      </c>
      <c r="G4698" t="s">
        <v>1095</v>
      </c>
      <c r="H4698" t="s">
        <v>192</v>
      </c>
      <c r="I4698" t="s">
        <v>17</v>
      </c>
      <c r="J4698" s="3">
        <v>44841</v>
      </c>
      <c r="K4698" s="3">
        <v>44837</v>
      </c>
      <c r="M4698" s="8" t="str">
        <f>IFERROR(IF(I4698="Booked",VLOOKUP(K4698,'FIN CAL LOOKUP'!$A:$J,7,1),IF(I4698="Complete",VLOOKUP(J4698,'FIN CAL LOOKUP'!$A:$J,7,1),VLOOKUP(D4698,'FIN CAL LOOKUP'!$A:$J,7,1))),"Not Applicable")</f>
        <v>OCT, FY23</v>
      </c>
      <c r="N4698" s="8" t="str">
        <f>IFERROR(IF(I4698="Booked",VLOOKUP(K4698,'FIN CAL LOOKUP'!$A:$J,10,1),IF(I4698="Complete",VLOOKUP(J4698,'FIN CAL LOOKUP'!$A:$J,10,1),VLOOKUP(D4698,'FIN CAL LOOKUP'!$A:$J,10,1))),"Not Applicable")</f>
        <v>Q2, FY23</v>
      </c>
    </row>
    <row r="4699" spans="1:14" x14ac:dyDescent="0.25">
      <c r="A4699" t="s">
        <v>30</v>
      </c>
      <c r="B4699" t="s">
        <v>106</v>
      </c>
      <c r="C4699" t="s">
        <v>32</v>
      </c>
      <c r="D4699" s="3">
        <v>41808</v>
      </c>
      <c r="E4699" t="s">
        <v>1093</v>
      </c>
      <c r="F4699" t="s">
        <v>1094</v>
      </c>
      <c r="G4699" t="s">
        <v>1095</v>
      </c>
      <c r="H4699" t="s">
        <v>4</v>
      </c>
      <c r="I4699" t="s">
        <v>17</v>
      </c>
      <c r="J4699" s="3">
        <v>44837</v>
      </c>
      <c r="K4699" s="3">
        <v>44824</v>
      </c>
      <c r="M4699" s="8" t="str">
        <f>IFERROR(IF(I4699="Booked",VLOOKUP(K4699,'FIN CAL LOOKUP'!$A:$J,7,1),IF(I4699="Complete",VLOOKUP(J4699,'FIN CAL LOOKUP'!$A:$J,7,1),VLOOKUP(D4699,'FIN CAL LOOKUP'!$A:$J,7,1))),"Not Applicable")</f>
        <v>OCT, FY23</v>
      </c>
      <c r="N4699" s="8" t="str">
        <f>IFERROR(IF(I4699="Booked",VLOOKUP(K4699,'FIN CAL LOOKUP'!$A:$J,10,1),IF(I4699="Complete",VLOOKUP(J4699,'FIN CAL LOOKUP'!$A:$J,10,1),VLOOKUP(D4699,'FIN CAL LOOKUP'!$A:$J,10,1))),"Not Applicable")</f>
        <v>Q2, FY23</v>
      </c>
    </row>
    <row r="4700" spans="1:14" x14ac:dyDescent="0.25">
      <c r="A4700" t="s">
        <v>30</v>
      </c>
      <c r="B4700" t="s">
        <v>106</v>
      </c>
      <c r="C4700" t="s">
        <v>32</v>
      </c>
      <c r="D4700" s="3">
        <v>41808</v>
      </c>
      <c r="E4700" t="s">
        <v>1093</v>
      </c>
      <c r="F4700" t="s">
        <v>1094</v>
      </c>
      <c r="G4700" t="s">
        <v>1095</v>
      </c>
      <c r="H4700" t="s">
        <v>7</v>
      </c>
      <c r="I4700" t="s">
        <v>17</v>
      </c>
      <c r="J4700" s="3">
        <v>44839</v>
      </c>
      <c r="K4700" s="3">
        <v>44824</v>
      </c>
      <c r="M4700" s="8" t="str">
        <f>IFERROR(IF(I4700="Booked",VLOOKUP(K4700,'FIN CAL LOOKUP'!$A:$J,7,1),IF(I4700="Complete",VLOOKUP(J4700,'FIN CAL LOOKUP'!$A:$J,7,1),VLOOKUP(D4700,'FIN CAL LOOKUP'!$A:$J,7,1))),"Not Applicable")</f>
        <v>OCT, FY23</v>
      </c>
      <c r="N4700" s="8" t="str">
        <f>IFERROR(IF(I4700="Booked",VLOOKUP(K4700,'FIN CAL LOOKUP'!$A:$J,10,1),IF(I4700="Complete",VLOOKUP(J4700,'FIN CAL LOOKUP'!$A:$J,10,1),VLOOKUP(D4700,'FIN CAL LOOKUP'!$A:$J,10,1))),"Not Applicable")</f>
        <v>Q2, FY23</v>
      </c>
    </row>
    <row r="4701" spans="1:14" x14ac:dyDescent="0.25">
      <c r="A4701" t="s">
        <v>30</v>
      </c>
      <c r="B4701" t="s">
        <v>106</v>
      </c>
      <c r="C4701" t="s">
        <v>32</v>
      </c>
      <c r="D4701" s="3">
        <v>41808</v>
      </c>
      <c r="E4701" t="s">
        <v>1093</v>
      </c>
      <c r="F4701" t="s">
        <v>1094</v>
      </c>
      <c r="G4701" t="s">
        <v>1095</v>
      </c>
      <c r="H4701" t="s">
        <v>1366</v>
      </c>
      <c r="I4701" t="s">
        <v>5</v>
      </c>
      <c r="J4701" s="3"/>
      <c r="K4701" s="3">
        <v>45351</v>
      </c>
      <c r="M4701" s="8" t="str">
        <f>IFERROR(IF(I4701="Booked",VLOOKUP(K4701,'FIN CAL LOOKUP'!$A:$J,7,1),IF(I4701="Complete",VLOOKUP(J4701,'FIN CAL LOOKUP'!$A:$J,7,1),VLOOKUP(D4701,'FIN CAL LOOKUP'!$A:$J,7,1))),"Not Applicable")</f>
        <v>MAR, FY24</v>
      </c>
      <c r="N4701" s="8" t="str">
        <f>IFERROR(IF(I4701="Booked",VLOOKUP(K4701,'FIN CAL LOOKUP'!$A:$J,10,1),IF(I4701="Complete",VLOOKUP(J4701,'FIN CAL LOOKUP'!$A:$J,10,1),VLOOKUP(D4701,'FIN CAL LOOKUP'!$A:$J,10,1))),"Not Applicable")</f>
        <v>Q3, FY24</v>
      </c>
    </row>
    <row r="4702" spans="1:14" x14ac:dyDescent="0.25">
      <c r="A4702" t="s">
        <v>30</v>
      </c>
      <c r="B4702" t="s">
        <v>106</v>
      </c>
      <c r="C4702" t="s">
        <v>32</v>
      </c>
      <c r="D4702" s="3">
        <v>41808</v>
      </c>
      <c r="E4702" t="s">
        <v>1093</v>
      </c>
      <c r="F4702" t="s">
        <v>1094</v>
      </c>
      <c r="G4702" t="s">
        <v>1095</v>
      </c>
      <c r="H4702" t="s">
        <v>1367</v>
      </c>
      <c r="I4702" t="s">
        <v>5</v>
      </c>
      <c r="J4702" s="3"/>
      <c r="K4702" s="3">
        <v>45351</v>
      </c>
      <c r="M4702" s="8" t="str">
        <f>IFERROR(IF(I4702="Booked",VLOOKUP(K4702,'FIN CAL LOOKUP'!$A:$J,7,1),IF(I4702="Complete",VLOOKUP(J4702,'FIN CAL LOOKUP'!$A:$J,7,1),VLOOKUP(D4702,'FIN CAL LOOKUP'!$A:$J,7,1))),"Not Applicable")</f>
        <v>MAR, FY24</v>
      </c>
      <c r="N4702" s="8" t="str">
        <f>IFERROR(IF(I4702="Booked",VLOOKUP(K4702,'FIN CAL LOOKUP'!$A:$J,10,1),IF(I4702="Complete",VLOOKUP(J4702,'FIN CAL LOOKUP'!$A:$J,10,1),VLOOKUP(D4702,'FIN CAL LOOKUP'!$A:$J,10,1))),"Not Applicable")</f>
        <v>Q3, FY24</v>
      </c>
    </row>
    <row r="4703" spans="1:14" x14ac:dyDescent="0.25">
      <c r="A4703" t="s">
        <v>30</v>
      </c>
      <c r="B4703" t="s">
        <v>106</v>
      </c>
      <c r="C4703" t="s">
        <v>32</v>
      </c>
      <c r="D4703" s="3">
        <v>41808</v>
      </c>
      <c r="E4703" t="s">
        <v>1093</v>
      </c>
      <c r="F4703" t="s">
        <v>1094</v>
      </c>
      <c r="G4703" t="s">
        <v>1095</v>
      </c>
      <c r="H4703" t="s">
        <v>1368</v>
      </c>
      <c r="I4703" t="s">
        <v>5</v>
      </c>
      <c r="J4703" s="3"/>
      <c r="K4703" s="3">
        <v>45351</v>
      </c>
      <c r="M4703" s="8" t="str">
        <f>IFERROR(IF(I4703="Booked",VLOOKUP(K4703,'FIN CAL LOOKUP'!$A:$J,7,1),IF(I4703="Complete",VLOOKUP(J4703,'FIN CAL LOOKUP'!$A:$J,7,1),VLOOKUP(D4703,'FIN CAL LOOKUP'!$A:$J,7,1))),"Not Applicable")</f>
        <v>MAR, FY24</v>
      </c>
      <c r="N4703" s="8" t="str">
        <f>IFERROR(IF(I4703="Booked",VLOOKUP(K4703,'FIN CAL LOOKUP'!$A:$J,10,1),IF(I4703="Complete",VLOOKUP(J4703,'FIN CAL LOOKUP'!$A:$J,10,1),VLOOKUP(D4703,'FIN CAL LOOKUP'!$A:$J,10,1))),"Not Applicable")</f>
        <v>Q3, FY24</v>
      </c>
    </row>
    <row r="4704" spans="1:14" x14ac:dyDescent="0.25">
      <c r="A4704" t="s">
        <v>30</v>
      </c>
      <c r="B4704" t="s">
        <v>106</v>
      </c>
      <c r="C4704" t="s">
        <v>32</v>
      </c>
      <c r="D4704" s="3">
        <v>41808</v>
      </c>
      <c r="E4704" t="s">
        <v>1093</v>
      </c>
      <c r="F4704" t="s">
        <v>1094</v>
      </c>
      <c r="G4704" t="s">
        <v>1095</v>
      </c>
      <c r="H4704" t="s">
        <v>1369</v>
      </c>
      <c r="I4704" t="s">
        <v>5</v>
      </c>
      <c r="J4704" s="3"/>
      <c r="K4704" s="3">
        <v>45351</v>
      </c>
      <c r="M4704" s="8" t="str">
        <f>IFERROR(IF(I4704="Booked",VLOOKUP(K4704,'FIN CAL LOOKUP'!$A:$J,7,1),IF(I4704="Complete",VLOOKUP(J4704,'FIN CAL LOOKUP'!$A:$J,7,1),VLOOKUP(D4704,'FIN CAL LOOKUP'!$A:$J,7,1))),"Not Applicable")</f>
        <v>MAR, FY24</v>
      </c>
      <c r="N4704" s="8" t="str">
        <f>IFERROR(IF(I4704="Booked",VLOOKUP(K4704,'FIN CAL LOOKUP'!$A:$J,10,1),IF(I4704="Complete",VLOOKUP(J4704,'FIN CAL LOOKUP'!$A:$J,10,1),VLOOKUP(D4704,'FIN CAL LOOKUP'!$A:$J,10,1))),"Not Applicable")</f>
        <v>Q3, FY24</v>
      </c>
    </row>
    <row r="4705" spans="1:14" x14ac:dyDescent="0.25">
      <c r="A4705" t="s">
        <v>30</v>
      </c>
      <c r="B4705" t="s">
        <v>106</v>
      </c>
      <c r="C4705" t="s">
        <v>32</v>
      </c>
      <c r="D4705" s="3">
        <v>41808</v>
      </c>
      <c r="E4705" t="s">
        <v>1093</v>
      </c>
      <c r="F4705" t="s">
        <v>1094</v>
      </c>
      <c r="G4705" t="s">
        <v>1095</v>
      </c>
      <c r="H4705" t="s">
        <v>1370</v>
      </c>
      <c r="I4705" t="s">
        <v>5</v>
      </c>
      <c r="J4705" s="3"/>
      <c r="K4705" s="3">
        <v>45351</v>
      </c>
      <c r="M4705" s="8" t="str">
        <f>IFERROR(IF(I4705="Booked",VLOOKUP(K4705,'FIN CAL LOOKUP'!$A:$J,7,1),IF(I4705="Complete",VLOOKUP(J4705,'FIN CAL LOOKUP'!$A:$J,7,1),VLOOKUP(D4705,'FIN CAL LOOKUP'!$A:$J,7,1))),"Not Applicable")</f>
        <v>MAR, FY24</v>
      </c>
      <c r="N4705" s="8" t="str">
        <f>IFERROR(IF(I4705="Booked",VLOOKUP(K4705,'FIN CAL LOOKUP'!$A:$J,10,1),IF(I4705="Complete",VLOOKUP(J4705,'FIN CAL LOOKUP'!$A:$J,10,1),VLOOKUP(D4705,'FIN CAL LOOKUP'!$A:$J,10,1))),"Not Applicable")</f>
        <v>Q3, FY24</v>
      </c>
    </row>
    <row r="4706" spans="1:14" x14ac:dyDescent="0.25">
      <c r="A4706" t="s">
        <v>30</v>
      </c>
      <c r="B4706" t="s">
        <v>106</v>
      </c>
      <c r="C4706" t="s">
        <v>32</v>
      </c>
      <c r="D4706" s="3">
        <v>41808</v>
      </c>
      <c r="E4706" t="s">
        <v>1093</v>
      </c>
      <c r="F4706" t="s">
        <v>1094</v>
      </c>
      <c r="G4706" t="s">
        <v>1095</v>
      </c>
      <c r="H4706" t="s">
        <v>8</v>
      </c>
      <c r="I4706" t="s">
        <v>17</v>
      </c>
      <c r="J4706" s="3">
        <v>44682</v>
      </c>
      <c r="K4706" s="3">
        <v>44635</v>
      </c>
      <c r="M4706" s="8" t="str">
        <f>IFERROR(IF(I4706="Booked",VLOOKUP(K4706,'FIN CAL LOOKUP'!$A:$J,7,1),IF(I4706="Complete",VLOOKUP(J4706,'FIN CAL LOOKUP'!$A:$J,7,1),VLOOKUP(D4706,'FIN CAL LOOKUP'!$A:$J,7,1))),"Not Applicable")</f>
        <v>MAY, FY22</v>
      </c>
      <c r="N4706" s="8" t="str">
        <f>IFERROR(IF(I4706="Booked",VLOOKUP(K4706,'FIN CAL LOOKUP'!$A:$J,10,1),IF(I4706="Complete",VLOOKUP(J4706,'FIN CAL LOOKUP'!$A:$J,10,1),VLOOKUP(D4706,'FIN CAL LOOKUP'!$A:$J,10,1))),"Not Applicable")</f>
        <v>Q4, FY22</v>
      </c>
    </row>
    <row r="4707" spans="1:14" x14ac:dyDescent="0.25">
      <c r="A4707" t="s">
        <v>30</v>
      </c>
      <c r="B4707" t="s">
        <v>106</v>
      </c>
      <c r="C4707" t="s">
        <v>32</v>
      </c>
      <c r="D4707" s="3">
        <v>41808</v>
      </c>
      <c r="E4707" t="s">
        <v>1093</v>
      </c>
      <c r="F4707" t="s">
        <v>1094</v>
      </c>
      <c r="G4707" t="s">
        <v>1095</v>
      </c>
      <c r="H4707" t="s">
        <v>9</v>
      </c>
      <c r="I4707" t="s">
        <v>17</v>
      </c>
      <c r="J4707" s="3">
        <v>44931</v>
      </c>
      <c r="K4707" s="3">
        <v>44735</v>
      </c>
      <c r="M4707" s="8" t="str">
        <f>IFERROR(IF(I4707="Booked",VLOOKUP(K4707,'FIN CAL LOOKUP'!$A:$J,7,1),IF(I4707="Complete",VLOOKUP(J4707,'FIN CAL LOOKUP'!$A:$J,7,1),VLOOKUP(D4707,'FIN CAL LOOKUP'!$A:$J,7,1))),"Not Applicable")</f>
        <v>JAN, FY23</v>
      </c>
      <c r="N4707" s="8" t="str">
        <f>IFERROR(IF(I4707="Booked",VLOOKUP(K4707,'FIN CAL LOOKUP'!$A:$J,10,1),IF(I4707="Complete",VLOOKUP(J4707,'FIN CAL LOOKUP'!$A:$J,10,1),VLOOKUP(D4707,'FIN CAL LOOKUP'!$A:$J,10,1))),"Not Applicable")</f>
        <v>Q3, FY23</v>
      </c>
    </row>
    <row r="4708" spans="1:14" x14ac:dyDescent="0.25">
      <c r="A4708" t="s">
        <v>30</v>
      </c>
      <c r="B4708" t="s">
        <v>106</v>
      </c>
      <c r="C4708" t="s">
        <v>32</v>
      </c>
      <c r="D4708" s="3">
        <v>41808</v>
      </c>
      <c r="E4708" t="s">
        <v>1093</v>
      </c>
      <c r="F4708" t="s">
        <v>1094</v>
      </c>
      <c r="G4708" t="s">
        <v>1095</v>
      </c>
      <c r="H4708" t="s">
        <v>10</v>
      </c>
      <c r="I4708" t="s">
        <v>17</v>
      </c>
      <c r="J4708" s="3">
        <v>44448</v>
      </c>
      <c r="K4708" s="3">
        <v>44417</v>
      </c>
      <c r="M4708" s="8" t="str">
        <f>IFERROR(IF(I4708="Booked",VLOOKUP(K4708,'FIN CAL LOOKUP'!$A:$J,7,1),IF(I4708="Complete",VLOOKUP(J4708,'FIN CAL LOOKUP'!$A:$J,7,1),VLOOKUP(D4708,'FIN CAL LOOKUP'!$A:$J,7,1))),"Not Applicable")</f>
        <v>SEP, FY22</v>
      </c>
      <c r="N4708" s="8" t="str">
        <f>IFERROR(IF(I4708="Booked",VLOOKUP(K4708,'FIN CAL LOOKUP'!$A:$J,10,1),IF(I4708="Complete",VLOOKUP(J4708,'FIN CAL LOOKUP'!$A:$J,10,1),VLOOKUP(D4708,'FIN CAL LOOKUP'!$A:$J,10,1))),"Not Applicable")</f>
        <v>Q1, FY22</v>
      </c>
    </row>
    <row r="4709" spans="1:14" x14ac:dyDescent="0.25">
      <c r="A4709" t="s">
        <v>30</v>
      </c>
      <c r="B4709" t="s">
        <v>106</v>
      </c>
      <c r="C4709" t="s">
        <v>32</v>
      </c>
      <c r="D4709" s="3">
        <v>41808</v>
      </c>
      <c r="E4709" t="s">
        <v>1093</v>
      </c>
      <c r="F4709" t="s">
        <v>1094</v>
      </c>
      <c r="G4709" t="s">
        <v>1095</v>
      </c>
      <c r="H4709" t="s">
        <v>10</v>
      </c>
      <c r="I4709" t="s">
        <v>17</v>
      </c>
      <c r="J4709" s="3">
        <v>44837</v>
      </c>
      <c r="K4709" s="3">
        <v>44825</v>
      </c>
      <c r="M4709" s="8" t="str">
        <f>IFERROR(IF(I4709="Booked",VLOOKUP(K4709,'FIN CAL LOOKUP'!$A:$J,7,1),IF(I4709="Complete",VLOOKUP(J4709,'FIN CAL LOOKUP'!$A:$J,7,1),VLOOKUP(D4709,'FIN CAL LOOKUP'!$A:$J,7,1))),"Not Applicable")</f>
        <v>OCT, FY23</v>
      </c>
      <c r="N4709" s="8" t="str">
        <f>IFERROR(IF(I4709="Booked",VLOOKUP(K4709,'FIN CAL LOOKUP'!$A:$J,10,1),IF(I4709="Complete",VLOOKUP(J4709,'FIN CAL LOOKUP'!$A:$J,10,1),VLOOKUP(D4709,'FIN CAL LOOKUP'!$A:$J,10,1))),"Not Applicable")</f>
        <v>Q2, FY23</v>
      </c>
    </row>
    <row r="4710" spans="1:14" x14ac:dyDescent="0.25">
      <c r="A4710" t="s">
        <v>30</v>
      </c>
      <c r="B4710" t="s">
        <v>106</v>
      </c>
      <c r="C4710" t="s">
        <v>32</v>
      </c>
      <c r="D4710" s="3">
        <v>41808</v>
      </c>
      <c r="E4710" t="s">
        <v>1093</v>
      </c>
      <c r="F4710" t="s">
        <v>1094</v>
      </c>
      <c r="G4710" t="s">
        <v>1095</v>
      </c>
      <c r="H4710" t="s">
        <v>11</v>
      </c>
      <c r="I4710" t="s">
        <v>17</v>
      </c>
      <c r="J4710" s="3">
        <v>42732</v>
      </c>
      <c r="K4710" s="3">
        <v>43616</v>
      </c>
      <c r="L4710" t="s">
        <v>982</v>
      </c>
      <c r="M4710" s="8" t="str">
        <f>IFERROR(IF(I4710="Booked",VLOOKUP(K4710,'FIN CAL LOOKUP'!$A:$J,7,1),IF(I4710="Complete",VLOOKUP(J4710,'FIN CAL LOOKUP'!$A:$J,7,1),VLOOKUP(D4710,'FIN CAL LOOKUP'!$A:$J,7,1))),"Not Applicable")</f>
        <v>Not Applicable</v>
      </c>
      <c r="N4710" s="8" t="str">
        <f>IFERROR(IF(I4710="Booked",VLOOKUP(K4710,'FIN CAL LOOKUP'!$A:$J,10,1),IF(I4710="Complete",VLOOKUP(J4710,'FIN CAL LOOKUP'!$A:$J,10,1),VLOOKUP(D4710,'FIN CAL LOOKUP'!$A:$J,10,1))),"Not Applicable")</f>
        <v>Not Applicable</v>
      </c>
    </row>
    <row r="4711" spans="1:14" x14ac:dyDescent="0.25">
      <c r="A4711" t="s">
        <v>1</v>
      </c>
      <c r="B4711" t="s">
        <v>132</v>
      </c>
      <c r="C4711" t="s">
        <v>14</v>
      </c>
      <c r="D4711" s="3">
        <v>41736</v>
      </c>
      <c r="E4711" t="s">
        <v>616</v>
      </c>
      <c r="F4711" t="s">
        <v>1097</v>
      </c>
      <c r="G4711" t="s">
        <v>1098</v>
      </c>
      <c r="H4711" t="s">
        <v>4</v>
      </c>
      <c r="I4711" t="s">
        <v>17</v>
      </c>
      <c r="J4711" s="3">
        <v>44854</v>
      </c>
      <c r="K4711" s="3">
        <v>44824</v>
      </c>
      <c r="M4711" s="8" t="str">
        <f>IFERROR(IF(I4711="Booked",VLOOKUP(K4711,'FIN CAL LOOKUP'!$A:$J,7,1),IF(I4711="Complete",VLOOKUP(J4711,'FIN CAL LOOKUP'!$A:$J,7,1),VLOOKUP(D4711,'FIN CAL LOOKUP'!$A:$J,7,1))),"Not Applicable")</f>
        <v>OCT, FY23</v>
      </c>
      <c r="N4711" s="8" t="str">
        <f>IFERROR(IF(I4711="Booked",VLOOKUP(K4711,'FIN CAL LOOKUP'!$A:$J,10,1),IF(I4711="Complete",VLOOKUP(J4711,'FIN CAL LOOKUP'!$A:$J,10,1),VLOOKUP(D4711,'FIN CAL LOOKUP'!$A:$J,10,1))),"Not Applicable")</f>
        <v>Q2, FY23</v>
      </c>
    </row>
    <row r="4712" spans="1:14" x14ac:dyDescent="0.25">
      <c r="A4712" t="s">
        <v>1</v>
      </c>
      <c r="B4712" t="s">
        <v>132</v>
      </c>
      <c r="C4712" t="s">
        <v>14</v>
      </c>
      <c r="D4712" s="3">
        <v>41736</v>
      </c>
      <c r="E4712" t="s">
        <v>616</v>
      </c>
      <c r="F4712" t="s">
        <v>1097</v>
      </c>
      <c r="G4712" t="s">
        <v>1098</v>
      </c>
      <c r="H4712" t="s">
        <v>7</v>
      </c>
      <c r="I4712" t="s">
        <v>17</v>
      </c>
      <c r="J4712" s="3">
        <v>44854</v>
      </c>
      <c r="K4712" s="3">
        <v>44824</v>
      </c>
      <c r="M4712" s="8" t="str">
        <f>IFERROR(IF(I4712="Booked",VLOOKUP(K4712,'FIN CAL LOOKUP'!$A:$J,7,1),IF(I4712="Complete",VLOOKUP(J4712,'FIN CAL LOOKUP'!$A:$J,7,1),VLOOKUP(D4712,'FIN CAL LOOKUP'!$A:$J,7,1))),"Not Applicable")</f>
        <v>OCT, FY23</v>
      </c>
      <c r="N4712" s="8" t="str">
        <f>IFERROR(IF(I4712="Booked",VLOOKUP(K4712,'FIN CAL LOOKUP'!$A:$J,10,1),IF(I4712="Complete",VLOOKUP(J4712,'FIN CAL LOOKUP'!$A:$J,10,1),VLOOKUP(D4712,'FIN CAL LOOKUP'!$A:$J,10,1))),"Not Applicable")</f>
        <v>Q2, FY23</v>
      </c>
    </row>
    <row r="4713" spans="1:14" x14ac:dyDescent="0.25">
      <c r="A4713" t="s">
        <v>1</v>
      </c>
      <c r="B4713" t="s">
        <v>132</v>
      </c>
      <c r="C4713" t="s">
        <v>14</v>
      </c>
      <c r="D4713" s="3">
        <v>41736</v>
      </c>
      <c r="E4713" t="s">
        <v>616</v>
      </c>
      <c r="F4713" t="s">
        <v>1097</v>
      </c>
      <c r="G4713" t="s">
        <v>1098</v>
      </c>
      <c r="H4713" t="s">
        <v>1366</v>
      </c>
      <c r="I4713" t="s">
        <v>17</v>
      </c>
      <c r="J4713" s="3">
        <v>45597</v>
      </c>
      <c r="K4713" s="3">
        <v>45351</v>
      </c>
      <c r="M4713" s="8" t="str">
        <f>IFERROR(IF(I4713="Booked",VLOOKUP(K4713,'FIN CAL LOOKUP'!$A:$J,7,1),IF(I4713="Complete",VLOOKUP(J4713,'FIN CAL LOOKUP'!$A:$J,7,1),VLOOKUP(D4713,'FIN CAL LOOKUP'!$A:$J,7,1))),"Not Applicable")</f>
        <v>NOV, FY25</v>
      </c>
      <c r="N4713" s="8" t="str">
        <f>IFERROR(IF(I4713="Booked",VLOOKUP(K4713,'FIN CAL LOOKUP'!$A:$J,10,1),IF(I4713="Complete",VLOOKUP(J4713,'FIN CAL LOOKUP'!$A:$J,10,1),VLOOKUP(D4713,'FIN CAL LOOKUP'!$A:$J,10,1))),"Not Applicable")</f>
        <v>Q2, FY25</v>
      </c>
    </row>
    <row r="4714" spans="1:14" x14ac:dyDescent="0.25">
      <c r="A4714" t="s">
        <v>1</v>
      </c>
      <c r="B4714" t="s">
        <v>132</v>
      </c>
      <c r="C4714" t="s">
        <v>14</v>
      </c>
      <c r="D4714" s="3">
        <v>41736</v>
      </c>
      <c r="E4714" t="s">
        <v>616</v>
      </c>
      <c r="F4714" t="s">
        <v>1097</v>
      </c>
      <c r="G4714" t="s">
        <v>1098</v>
      </c>
      <c r="H4714" t="s">
        <v>1367</v>
      </c>
      <c r="I4714" t="s">
        <v>17</v>
      </c>
      <c r="J4714" s="3">
        <v>45597</v>
      </c>
      <c r="K4714" s="3">
        <v>45351</v>
      </c>
      <c r="M4714" s="8" t="str">
        <f>IFERROR(IF(I4714="Booked",VLOOKUP(K4714,'FIN CAL LOOKUP'!$A:$J,7,1),IF(I4714="Complete",VLOOKUP(J4714,'FIN CAL LOOKUP'!$A:$J,7,1),VLOOKUP(D4714,'FIN CAL LOOKUP'!$A:$J,7,1))),"Not Applicable")</f>
        <v>NOV, FY25</v>
      </c>
      <c r="N4714" s="8" t="str">
        <f>IFERROR(IF(I4714="Booked",VLOOKUP(K4714,'FIN CAL LOOKUP'!$A:$J,10,1),IF(I4714="Complete",VLOOKUP(J4714,'FIN CAL LOOKUP'!$A:$J,10,1),VLOOKUP(D4714,'FIN CAL LOOKUP'!$A:$J,10,1))),"Not Applicable")</f>
        <v>Q2, FY25</v>
      </c>
    </row>
    <row r="4715" spans="1:14" x14ac:dyDescent="0.25">
      <c r="A4715" t="s">
        <v>1</v>
      </c>
      <c r="B4715" t="s">
        <v>132</v>
      </c>
      <c r="C4715" t="s">
        <v>14</v>
      </c>
      <c r="D4715" s="3">
        <v>41736</v>
      </c>
      <c r="E4715" t="s">
        <v>616</v>
      </c>
      <c r="F4715" t="s">
        <v>1097</v>
      </c>
      <c r="G4715" t="s">
        <v>1098</v>
      </c>
      <c r="H4715" t="s">
        <v>1368</v>
      </c>
      <c r="I4715" t="s">
        <v>17</v>
      </c>
      <c r="J4715" s="3">
        <v>45597</v>
      </c>
      <c r="K4715" s="3">
        <v>45351</v>
      </c>
      <c r="M4715" s="8" t="str">
        <f>IFERROR(IF(I4715="Booked",VLOOKUP(K4715,'FIN CAL LOOKUP'!$A:$J,7,1),IF(I4715="Complete",VLOOKUP(J4715,'FIN CAL LOOKUP'!$A:$J,7,1),VLOOKUP(D4715,'FIN CAL LOOKUP'!$A:$J,7,1))),"Not Applicable")</f>
        <v>NOV, FY25</v>
      </c>
      <c r="N4715" s="8" t="str">
        <f>IFERROR(IF(I4715="Booked",VLOOKUP(K4715,'FIN CAL LOOKUP'!$A:$J,10,1),IF(I4715="Complete",VLOOKUP(J4715,'FIN CAL LOOKUP'!$A:$J,10,1),VLOOKUP(D4715,'FIN CAL LOOKUP'!$A:$J,10,1))),"Not Applicable")</f>
        <v>Q2, FY25</v>
      </c>
    </row>
    <row r="4716" spans="1:14" x14ac:dyDescent="0.25">
      <c r="A4716" t="s">
        <v>1</v>
      </c>
      <c r="B4716" t="s">
        <v>132</v>
      </c>
      <c r="C4716" t="s">
        <v>14</v>
      </c>
      <c r="D4716" s="3">
        <v>41736</v>
      </c>
      <c r="E4716" t="s">
        <v>616</v>
      </c>
      <c r="F4716" t="s">
        <v>1097</v>
      </c>
      <c r="G4716" t="s">
        <v>1098</v>
      </c>
      <c r="H4716" t="s">
        <v>1369</v>
      </c>
      <c r="I4716" t="s">
        <v>17</v>
      </c>
      <c r="J4716" s="3">
        <v>45597</v>
      </c>
      <c r="K4716" s="3">
        <v>45351</v>
      </c>
      <c r="M4716" s="8" t="str">
        <f>IFERROR(IF(I4716="Booked",VLOOKUP(K4716,'FIN CAL LOOKUP'!$A:$J,7,1),IF(I4716="Complete",VLOOKUP(J4716,'FIN CAL LOOKUP'!$A:$J,7,1),VLOOKUP(D4716,'FIN CAL LOOKUP'!$A:$J,7,1))),"Not Applicable")</f>
        <v>NOV, FY25</v>
      </c>
      <c r="N4716" s="8" t="str">
        <f>IFERROR(IF(I4716="Booked",VLOOKUP(K4716,'FIN CAL LOOKUP'!$A:$J,10,1),IF(I4716="Complete",VLOOKUP(J4716,'FIN CAL LOOKUP'!$A:$J,10,1),VLOOKUP(D4716,'FIN CAL LOOKUP'!$A:$J,10,1))),"Not Applicable")</f>
        <v>Q2, FY25</v>
      </c>
    </row>
    <row r="4717" spans="1:14" x14ac:dyDescent="0.25">
      <c r="A4717" t="s">
        <v>1</v>
      </c>
      <c r="B4717" t="s">
        <v>132</v>
      </c>
      <c r="C4717" t="s">
        <v>14</v>
      </c>
      <c r="D4717" s="3">
        <v>41736</v>
      </c>
      <c r="E4717" t="s">
        <v>616</v>
      </c>
      <c r="F4717" t="s">
        <v>1097</v>
      </c>
      <c r="G4717" t="s">
        <v>1098</v>
      </c>
      <c r="H4717" t="s">
        <v>1370</v>
      </c>
      <c r="I4717" t="s">
        <v>17</v>
      </c>
      <c r="J4717" s="3">
        <v>45597</v>
      </c>
      <c r="K4717" s="3">
        <v>45351</v>
      </c>
      <c r="M4717" s="8" t="str">
        <f>IFERROR(IF(I4717="Booked",VLOOKUP(K4717,'FIN CAL LOOKUP'!$A:$J,7,1),IF(I4717="Complete",VLOOKUP(J4717,'FIN CAL LOOKUP'!$A:$J,7,1),VLOOKUP(D4717,'FIN CAL LOOKUP'!$A:$J,7,1))),"Not Applicable")</f>
        <v>NOV, FY25</v>
      </c>
      <c r="N4717" s="8" t="str">
        <f>IFERROR(IF(I4717="Booked",VLOOKUP(K4717,'FIN CAL LOOKUP'!$A:$J,10,1),IF(I4717="Complete",VLOOKUP(J4717,'FIN CAL LOOKUP'!$A:$J,10,1),VLOOKUP(D4717,'FIN CAL LOOKUP'!$A:$J,10,1))),"Not Applicable")</f>
        <v>Q2, FY25</v>
      </c>
    </row>
    <row r="4718" spans="1:14" x14ac:dyDescent="0.25">
      <c r="A4718" t="s">
        <v>1</v>
      </c>
      <c r="B4718" t="s">
        <v>132</v>
      </c>
      <c r="C4718" t="s">
        <v>14</v>
      </c>
      <c r="D4718" s="3">
        <v>41736</v>
      </c>
      <c r="E4718" t="s">
        <v>616</v>
      </c>
      <c r="F4718" t="s">
        <v>1097</v>
      </c>
      <c r="G4718" t="s">
        <v>1098</v>
      </c>
      <c r="H4718" t="s">
        <v>8</v>
      </c>
      <c r="I4718" t="s">
        <v>17</v>
      </c>
      <c r="J4718" s="3">
        <v>44643</v>
      </c>
      <c r="K4718" s="3">
        <v>44635</v>
      </c>
      <c r="M4718" s="8" t="str">
        <f>IFERROR(IF(I4718="Booked",VLOOKUP(K4718,'FIN CAL LOOKUP'!$A:$J,7,1),IF(I4718="Complete",VLOOKUP(J4718,'FIN CAL LOOKUP'!$A:$J,7,1),VLOOKUP(D4718,'FIN CAL LOOKUP'!$A:$J,7,1))),"Not Applicable")</f>
        <v>MAR, FY22</v>
      </c>
      <c r="N4718" s="8" t="str">
        <f>IFERROR(IF(I4718="Booked",VLOOKUP(K4718,'FIN CAL LOOKUP'!$A:$J,10,1),IF(I4718="Complete",VLOOKUP(J4718,'FIN CAL LOOKUP'!$A:$J,10,1),VLOOKUP(D4718,'FIN CAL LOOKUP'!$A:$J,10,1))),"Not Applicable")</f>
        <v>Q3, FY22</v>
      </c>
    </row>
    <row r="4719" spans="1:14" x14ac:dyDescent="0.25">
      <c r="A4719" t="s">
        <v>1</v>
      </c>
      <c r="B4719" t="s">
        <v>132</v>
      </c>
      <c r="C4719" t="s">
        <v>14</v>
      </c>
      <c r="D4719" s="3">
        <v>41736</v>
      </c>
      <c r="E4719" t="s">
        <v>616</v>
      </c>
      <c r="F4719" t="s">
        <v>1097</v>
      </c>
      <c r="G4719" t="s">
        <v>1098</v>
      </c>
      <c r="H4719" t="s">
        <v>9</v>
      </c>
      <c r="I4719" t="s">
        <v>17</v>
      </c>
      <c r="J4719" s="3">
        <v>44854</v>
      </c>
      <c r="K4719" s="3">
        <v>44735</v>
      </c>
      <c r="M4719" s="8" t="str">
        <f>IFERROR(IF(I4719="Booked",VLOOKUP(K4719,'FIN CAL LOOKUP'!$A:$J,7,1),IF(I4719="Complete",VLOOKUP(J4719,'FIN CAL LOOKUP'!$A:$J,7,1),VLOOKUP(D4719,'FIN CAL LOOKUP'!$A:$J,7,1))),"Not Applicable")</f>
        <v>OCT, FY23</v>
      </c>
      <c r="N4719" s="8" t="str">
        <f>IFERROR(IF(I4719="Booked",VLOOKUP(K4719,'FIN CAL LOOKUP'!$A:$J,10,1),IF(I4719="Complete",VLOOKUP(J4719,'FIN CAL LOOKUP'!$A:$J,10,1),VLOOKUP(D4719,'FIN CAL LOOKUP'!$A:$J,10,1))),"Not Applicable")</f>
        <v>Q2, FY23</v>
      </c>
    </row>
    <row r="4720" spans="1:14" x14ac:dyDescent="0.25">
      <c r="A4720" t="s">
        <v>1</v>
      </c>
      <c r="B4720" t="s">
        <v>132</v>
      </c>
      <c r="C4720" t="s">
        <v>14</v>
      </c>
      <c r="D4720" s="3">
        <v>41736</v>
      </c>
      <c r="E4720" t="s">
        <v>616</v>
      </c>
      <c r="F4720" t="s">
        <v>1097</v>
      </c>
      <c r="G4720" t="s">
        <v>1098</v>
      </c>
      <c r="H4720" t="s">
        <v>10</v>
      </c>
      <c r="I4720" t="s">
        <v>17</v>
      </c>
      <c r="J4720" s="3">
        <v>44490</v>
      </c>
      <c r="K4720" s="3">
        <v>44417</v>
      </c>
      <c r="M4720" s="8" t="str">
        <f>IFERROR(IF(I4720="Booked",VLOOKUP(K4720,'FIN CAL LOOKUP'!$A:$J,7,1),IF(I4720="Complete",VLOOKUP(J4720,'FIN CAL LOOKUP'!$A:$J,7,1),VLOOKUP(D4720,'FIN CAL LOOKUP'!$A:$J,7,1))),"Not Applicable")</f>
        <v>OCT, FY22</v>
      </c>
      <c r="N4720" s="8" t="str">
        <f>IFERROR(IF(I4720="Booked",VLOOKUP(K4720,'FIN CAL LOOKUP'!$A:$J,10,1),IF(I4720="Complete",VLOOKUP(J4720,'FIN CAL LOOKUP'!$A:$J,10,1),VLOOKUP(D4720,'FIN CAL LOOKUP'!$A:$J,10,1))),"Not Applicable")</f>
        <v>Q2, FY22</v>
      </c>
    </row>
    <row r="4721" spans="1:14" x14ac:dyDescent="0.25">
      <c r="A4721" t="s">
        <v>1</v>
      </c>
      <c r="B4721" t="s">
        <v>132</v>
      </c>
      <c r="C4721" t="s">
        <v>14</v>
      </c>
      <c r="D4721" s="3">
        <v>41736</v>
      </c>
      <c r="E4721" t="s">
        <v>616</v>
      </c>
      <c r="F4721" t="s">
        <v>1097</v>
      </c>
      <c r="G4721" t="s">
        <v>1098</v>
      </c>
      <c r="H4721" t="s">
        <v>11</v>
      </c>
      <c r="I4721" t="s">
        <v>17</v>
      </c>
      <c r="J4721" s="3">
        <v>42804</v>
      </c>
      <c r="K4721" s="3">
        <v>43291</v>
      </c>
      <c r="M4721" s="8" t="str">
        <f>IFERROR(IF(I4721="Booked",VLOOKUP(K4721,'FIN CAL LOOKUP'!$A:$J,7,1),IF(I4721="Complete",VLOOKUP(J4721,'FIN CAL LOOKUP'!$A:$J,7,1),VLOOKUP(D4721,'FIN CAL LOOKUP'!$A:$J,7,1))),"Not Applicable")</f>
        <v>Not Applicable</v>
      </c>
      <c r="N4721" s="8" t="str">
        <f>IFERROR(IF(I4721="Booked",VLOOKUP(K4721,'FIN CAL LOOKUP'!$A:$J,10,1),IF(I4721="Complete",VLOOKUP(J4721,'FIN CAL LOOKUP'!$A:$J,10,1),VLOOKUP(D4721,'FIN CAL LOOKUP'!$A:$J,10,1))),"Not Applicable")</f>
        <v>Not Applicable</v>
      </c>
    </row>
    <row r="4722" spans="1:14" x14ac:dyDescent="0.25">
      <c r="A4722" t="s">
        <v>30</v>
      </c>
      <c r="B4722" t="s">
        <v>260</v>
      </c>
      <c r="C4722" t="s">
        <v>32</v>
      </c>
      <c r="D4722" s="3">
        <v>41652</v>
      </c>
      <c r="E4722" t="s">
        <v>1099</v>
      </c>
      <c r="F4722" t="s">
        <v>1100</v>
      </c>
      <c r="G4722" t="s">
        <v>1101</v>
      </c>
      <c r="H4722" t="s">
        <v>4</v>
      </c>
      <c r="I4722" t="s">
        <v>17</v>
      </c>
      <c r="J4722" s="3">
        <v>44930</v>
      </c>
      <c r="K4722" s="3">
        <v>44824</v>
      </c>
      <c r="M4722" s="8" t="str">
        <f>IFERROR(IF(I4722="Booked",VLOOKUP(K4722,'FIN CAL LOOKUP'!$A:$J,7,1),IF(I4722="Complete",VLOOKUP(J4722,'FIN CAL LOOKUP'!$A:$J,7,1),VLOOKUP(D4722,'FIN CAL LOOKUP'!$A:$J,7,1))),"Not Applicable")</f>
        <v>JAN, FY23</v>
      </c>
      <c r="N4722" s="8" t="str">
        <f>IFERROR(IF(I4722="Booked",VLOOKUP(K4722,'FIN CAL LOOKUP'!$A:$J,10,1),IF(I4722="Complete",VLOOKUP(J4722,'FIN CAL LOOKUP'!$A:$J,10,1),VLOOKUP(D4722,'FIN CAL LOOKUP'!$A:$J,10,1))),"Not Applicable")</f>
        <v>Q3, FY23</v>
      </c>
    </row>
    <row r="4723" spans="1:14" x14ac:dyDescent="0.25">
      <c r="A4723" t="s">
        <v>30</v>
      </c>
      <c r="B4723" t="s">
        <v>260</v>
      </c>
      <c r="C4723" t="s">
        <v>32</v>
      </c>
      <c r="D4723" s="3">
        <v>41652</v>
      </c>
      <c r="E4723" t="s">
        <v>1099</v>
      </c>
      <c r="F4723" t="s">
        <v>1100</v>
      </c>
      <c r="G4723" t="s">
        <v>1101</v>
      </c>
      <c r="H4723" t="s">
        <v>7</v>
      </c>
      <c r="I4723" t="s">
        <v>17</v>
      </c>
      <c r="J4723" s="3">
        <v>44930</v>
      </c>
      <c r="K4723" s="3">
        <v>44824</v>
      </c>
      <c r="M4723" s="8" t="str">
        <f>IFERROR(IF(I4723="Booked",VLOOKUP(K4723,'FIN CAL LOOKUP'!$A:$J,7,1),IF(I4723="Complete",VLOOKUP(J4723,'FIN CAL LOOKUP'!$A:$J,7,1),VLOOKUP(D4723,'FIN CAL LOOKUP'!$A:$J,7,1))),"Not Applicable")</f>
        <v>JAN, FY23</v>
      </c>
      <c r="N4723" s="8" t="str">
        <f>IFERROR(IF(I4723="Booked",VLOOKUP(K4723,'FIN CAL LOOKUP'!$A:$J,10,1),IF(I4723="Complete",VLOOKUP(J4723,'FIN CAL LOOKUP'!$A:$J,10,1),VLOOKUP(D4723,'FIN CAL LOOKUP'!$A:$J,10,1))),"Not Applicable")</f>
        <v>Q3, FY23</v>
      </c>
    </row>
    <row r="4724" spans="1:14" x14ac:dyDescent="0.25">
      <c r="A4724" t="s">
        <v>30</v>
      </c>
      <c r="B4724" t="s">
        <v>260</v>
      </c>
      <c r="C4724" t="s">
        <v>32</v>
      </c>
      <c r="D4724" s="3">
        <v>41652</v>
      </c>
      <c r="E4724" t="s">
        <v>1099</v>
      </c>
      <c r="F4724" t="s">
        <v>1100</v>
      </c>
      <c r="G4724" t="s">
        <v>1101</v>
      </c>
      <c r="H4724" t="s">
        <v>1366</v>
      </c>
      <c r="I4724" t="s">
        <v>17</v>
      </c>
      <c r="J4724" s="3">
        <v>45446</v>
      </c>
      <c r="K4724" s="3">
        <v>45351</v>
      </c>
      <c r="M4724" s="8" t="str">
        <f>IFERROR(IF(I4724="Booked",VLOOKUP(K4724,'FIN CAL LOOKUP'!$A:$J,7,1),IF(I4724="Complete",VLOOKUP(J4724,'FIN CAL LOOKUP'!$A:$J,7,1),VLOOKUP(D4724,'FIN CAL LOOKUP'!$A:$J,7,1))),"Not Applicable")</f>
        <v>JUN, FY24</v>
      </c>
      <c r="N4724" s="8" t="str">
        <f>IFERROR(IF(I4724="Booked",VLOOKUP(K4724,'FIN CAL LOOKUP'!$A:$J,10,1),IF(I4724="Complete",VLOOKUP(J4724,'FIN CAL LOOKUP'!$A:$J,10,1),VLOOKUP(D4724,'FIN CAL LOOKUP'!$A:$J,10,1))),"Not Applicable")</f>
        <v>Q4, FY24</v>
      </c>
    </row>
    <row r="4725" spans="1:14" x14ac:dyDescent="0.25">
      <c r="A4725" t="s">
        <v>30</v>
      </c>
      <c r="B4725" t="s">
        <v>260</v>
      </c>
      <c r="C4725" t="s">
        <v>32</v>
      </c>
      <c r="D4725" s="3">
        <v>41652</v>
      </c>
      <c r="E4725" t="s">
        <v>1099</v>
      </c>
      <c r="F4725" t="s">
        <v>1100</v>
      </c>
      <c r="G4725" t="s">
        <v>1101</v>
      </c>
      <c r="H4725" t="s">
        <v>1366</v>
      </c>
      <c r="I4725" t="s">
        <v>17</v>
      </c>
      <c r="J4725" s="3">
        <v>45803</v>
      </c>
      <c r="K4725" s="3">
        <v>45767</v>
      </c>
      <c r="M4725" s="8" t="str">
        <f>IFERROR(IF(I4725="Booked",VLOOKUP(K4725,'FIN CAL LOOKUP'!$A:$J,7,1),IF(I4725="Complete",VLOOKUP(J4725,'FIN CAL LOOKUP'!$A:$J,7,1),VLOOKUP(D4725,'FIN CAL LOOKUP'!$A:$J,7,1))),"Not Applicable")</f>
        <v>MAY, FY25</v>
      </c>
      <c r="N4725" s="8" t="str">
        <f>IFERROR(IF(I4725="Booked",VLOOKUP(K4725,'FIN CAL LOOKUP'!$A:$J,10,1),IF(I4725="Complete",VLOOKUP(J4725,'FIN CAL LOOKUP'!$A:$J,10,1),VLOOKUP(D4725,'FIN CAL LOOKUP'!$A:$J,10,1))),"Not Applicable")</f>
        <v>Q4, FY25</v>
      </c>
    </row>
    <row r="4726" spans="1:14" x14ac:dyDescent="0.25">
      <c r="A4726" t="s">
        <v>30</v>
      </c>
      <c r="B4726" t="s">
        <v>260</v>
      </c>
      <c r="C4726" t="s">
        <v>32</v>
      </c>
      <c r="D4726" s="3">
        <v>41652</v>
      </c>
      <c r="E4726" t="s">
        <v>1099</v>
      </c>
      <c r="F4726" t="s">
        <v>1100</v>
      </c>
      <c r="G4726" t="s">
        <v>1101</v>
      </c>
      <c r="H4726" t="s">
        <v>1367</v>
      </c>
      <c r="I4726" t="s">
        <v>17</v>
      </c>
      <c r="J4726" s="3">
        <v>45446</v>
      </c>
      <c r="K4726" s="3">
        <v>45351</v>
      </c>
      <c r="M4726" s="8" t="str">
        <f>IFERROR(IF(I4726="Booked",VLOOKUP(K4726,'FIN CAL LOOKUP'!$A:$J,7,1),IF(I4726="Complete",VLOOKUP(J4726,'FIN CAL LOOKUP'!$A:$J,7,1),VLOOKUP(D4726,'FIN CAL LOOKUP'!$A:$J,7,1))),"Not Applicable")</f>
        <v>JUN, FY24</v>
      </c>
      <c r="N4726" s="8" t="str">
        <f>IFERROR(IF(I4726="Booked",VLOOKUP(K4726,'FIN CAL LOOKUP'!$A:$J,10,1),IF(I4726="Complete",VLOOKUP(J4726,'FIN CAL LOOKUP'!$A:$J,10,1),VLOOKUP(D4726,'FIN CAL LOOKUP'!$A:$J,10,1))),"Not Applicable")</f>
        <v>Q4, FY24</v>
      </c>
    </row>
    <row r="4727" spans="1:14" x14ac:dyDescent="0.25">
      <c r="A4727" t="s">
        <v>30</v>
      </c>
      <c r="B4727" t="s">
        <v>260</v>
      </c>
      <c r="C4727" t="s">
        <v>32</v>
      </c>
      <c r="D4727" s="3">
        <v>41652</v>
      </c>
      <c r="E4727" t="s">
        <v>1099</v>
      </c>
      <c r="F4727" t="s">
        <v>1100</v>
      </c>
      <c r="G4727" t="s">
        <v>1101</v>
      </c>
      <c r="H4727" t="s">
        <v>1367</v>
      </c>
      <c r="I4727" t="s">
        <v>17</v>
      </c>
      <c r="J4727" s="3">
        <v>45803</v>
      </c>
      <c r="K4727" s="3">
        <v>45767</v>
      </c>
      <c r="M4727" s="8" t="str">
        <f>IFERROR(IF(I4727="Booked",VLOOKUP(K4727,'FIN CAL LOOKUP'!$A:$J,7,1),IF(I4727="Complete",VLOOKUP(J4727,'FIN CAL LOOKUP'!$A:$J,7,1),VLOOKUP(D4727,'FIN CAL LOOKUP'!$A:$J,7,1))),"Not Applicable")</f>
        <v>MAY, FY25</v>
      </c>
      <c r="N4727" s="8" t="str">
        <f>IFERROR(IF(I4727="Booked",VLOOKUP(K4727,'FIN CAL LOOKUP'!$A:$J,10,1),IF(I4727="Complete",VLOOKUP(J4727,'FIN CAL LOOKUP'!$A:$J,10,1),VLOOKUP(D4727,'FIN CAL LOOKUP'!$A:$J,10,1))),"Not Applicable")</f>
        <v>Q4, FY25</v>
      </c>
    </row>
    <row r="4728" spans="1:14" x14ac:dyDescent="0.25">
      <c r="A4728" t="s">
        <v>30</v>
      </c>
      <c r="B4728" t="s">
        <v>260</v>
      </c>
      <c r="C4728" t="s">
        <v>32</v>
      </c>
      <c r="D4728" s="3">
        <v>41652</v>
      </c>
      <c r="E4728" t="s">
        <v>1099</v>
      </c>
      <c r="F4728" t="s">
        <v>1100</v>
      </c>
      <c r="G4728" t="s">
        <v>1101</v>
      </c>
      <c r="H4728" t="s">
        <v>1368</v>
      </c>
      <c r="I4728" t="s">
        <v>17</v>
      </c>
      <c r="J4728" s="3">
        <v>45446</v>
      </c>
      <c r="K4728" s="3">
        <v>45351</v>
      </c>
      <c r="M4728" s="8" t="str">
        <f>IFERROR(IF(I4728="Booked",VLOOKUP(K4728,'FIN CAL LOOKUP'!$A:$J,7,1),IF(I4728="Complete",VLOOKUP(J4728,'FIN CAL LOOKUP'!$A:$J,7,1),VLOOKUP(D4728,'FIN CAL LOOKUP'!$A:$J,7,1))),"Not Applicable")</f>
        <v>JUN, FY24</v>
      </c>
      <c r="N4728" s="8" t="str">
        <f>IFERROR(IF(I4728="Booked",VLOOKUP(K4728,'FIN CAL LOOKUP'!$A:$J,10,1),IF(I4728="Complete",VLOOKUP(J4728,'FIN CAL LOOKUP'!$A:$J,10,1),VLOOKUP(D4728,'FIN CAL LOOKUP'!$A:$J,10,1))),"Not Applicable")</f>
        <v>Q4, FY24</v>
      </c>
    </row>
    <row r="4729" spans="1:14" x14ac:dyDescent="0.25">
      <c r="A4729" t="s">
        <v>30</v>
      </c>
      <c r="B4729" t="s">
        <v>260</v>
      </c>
      <c r="C4729" t="s">
        <v>32</v>
      </c>
      <c r="D4729" s="3">
        <v>41652</v>
      </c>
      <c r="E4729" t="s">
        <v>1099</v>
      </c>
      <c r="F4729" t="s">
        <v>1100</v>
      </c>
      <c r="G4729" t="s">
        <v>1101</v>
      </c>
      <c r="H4729" t="s">
        <v>1368</v>
      </c>
      <c r="I4729" t="s">
        <v>17</v>
      </c>
      <c r="J4729" s="3">
        <v>45803</v>
      </c>
      <c r="K4729" s="3">
        <v>45767</v>
      </c>
      <c r="M4729" s="8" t="str">
        <f>IFERROR(IF(I4729="Booked",VLOOKUP(K4729,'FIN CAL LOOKUP'!$A:$J,7,1),IF(I4729="Complete",VLOOKUP(J4729,'FIN CAL LOOKUP'!$A:$J,7,1),VLOOKUP(D4729,'FIN CAL LOOKUP'!$A:$J,7,1))),"Not Applicable")</f>
        <v>MAY, FY25</v>
      </c>
      <c r="N4729" s="8" t="str">
        <f>IFERROR(IF(I4729="Booked",VLOOKUP(K4729,'FIN CAL LOOKUP'!$A:$J,10,1),IF(I4729="Complete",VLOOKUP(J4729,'FIN CAL LOOKUP'!$A:$J,10,1),VLOOKUP(D4729,'FIN CAL LOOKUP'!$A:$J,10,1))),"Not Applicable")</f>
        <v>Q4, FY25</v>
      </c>
    </row>
    <row r="4730" spans="1:14" x14ac:dyDescent="0.25">
      <c r="A4730" t="s">
        <v>30</v>
      </c>
      <c r="B4730" t="s">
        <v>260</v>
      </c>
      <c r="C4730" t="s">
        <v>32</v>
      </c>
      <c r="D4730" s="3">
        <v>41652</v>
      </c>
      <c r="E4730" t="s">
        <v>1099</v>
      </c>
      <c r="F4730" t="s">
        <v>1100</v>
      </c>
      <c r="G4730" t="s">
        <v>1101</v>
      </c>
      <c r="H4730" t="s">
        <v>1369</v>
      </c>
      <c r="I4730" t="s">
        <v>17</v>
      </c>
      <c r="J4730" s="3">
        <v>45447</v>
      </c>
      <c r="K4730" s="3">
        <v>45351</v>
      </c>
      <c r="M4730" s="8" t="str">
        <f>IFERROR(IF(I4730="Booked",VLOOKUP(K4730,'FIN CAL LOOKUP'!$A:$J,7,1),IF(I4730="Complete",VLOOKUP(J4730,'FIN CAL LOOKUP'!$A:$J,7,1),VLOOKUP(D4730,'FIN CAL LOOKUP'!$A:$J,7,1))),"Not Applicable")</f>
        <v>JUN, FY24</v>
      </c>
      <c r="N4730" s="8" t="str">
        <f>IFERROR(IF(I4730="Booked",VLOOKUP(K4730,'FIN CAL LOOKUP'!$A:$J,10,1),IF(I4730="Complete",VLOOKUP(J4730,'FIN CAL LOOKUP'!$A:$J,10,1),VLOOKUP(D4730,'FIN CAL LOOKUP'!$A:$J,10,1))),"Not Applicable")</f>
        <v>Q4, FY24</v>
      </c>
    </row>
    <row r="4731" spans="1:14" x14ac:dyDescent="0.25">
      <c r="A4731" t="s">
        <v>30</v>
      </c>
      <c r="B4731" t="s">
        <v>260</v>
      </c>
      <c r="C4731" t="s">
        <v>32</v>
      </c>
      <c r="D4731" s="3">
        <v>41652</v>
      </c>
      <c r="E4731" t="s">
        <v>1099</v>
      </c>
      <c r="F4731" t="s">
        <v>1100</v>
      </c>
      <c r="G4731" t="s">
        <v>1101</v>
      </c>
      <c r="H4731" t="s">
        <v>1369</v>
      </c>
      <c r="I4731" t="s">
        <v>17</v>
      </c>
      <c r="J4731" s="3">
        <v>45803</v>
      </c>
      <c r="K4731" s="3">
        <v>45768</v>
      </c>
      <c r="M4731" s="8" t="str">
        <f>IFERROR(IF(I4731="Booked",VLOOKUP(K4731,'FIN CAL LOOKUP'!$A:$J,7,1),IF(I4731="Complete",VLOOKUP(J4731,'FIN CAL LOOKUP'!$A:$J,7,1),VLOOKUP(D4731,'FIN CAL LOOKUP'!$A:$J,7,1))),"Not Applicable")</f>
        <v>MAY, FY25</v>
      </c>
      <c r="N4731" s="8" t="str">
        <f>IFERROR(IF(I4731="Booked",VLOOKUP(K4731,'FIN CAL LOOKUP'!$A:$J,10,1),IF(I4731="Complete",VLOOKUP(J4731,'FIN CAL LOOKUP'!$A:$J,10,1),VLOOKUP(D4731,'FIN CAL LOOKUP'!$A:$J,10,1))),"Not Applicable")</f>
        <v>Q4, FY25</v>
      </c>
    </row>
    <row r="4732" spans="1:14" x14ac:dyDescent="0.25">
      <c r="A4732" t="s">
        <v>30</v>
      </c>
      <c r="B4732" t="s">
        <v>260</v>
      </c>
      <c r="C4732" t="s">
        <v>32</v>
      </c>
      <c r="D4732" s="3">
        <v>41652</v>
      </c>
      <c r="E4732" t="s">
        <v>1099</v>
      </c>
      <c r="F4732" t="s">
        <v>1100</v>
      </c>
      <c r="G4732" t="s">
        <v>1101</v>
      </c>
      <c r="H4732" t="s">
        <v>1370</v>
      </c>
      <c r="I4732" t="s">
        <v>17</v>
      </c>
      <c r="J4732" s="3">
        <v>45447</v>
      </c>
      <c r="K4732" s="3">
        <v>45351</v>
      </c>
      <c r="M4732" s="8" t="str">
        <f>IFERROR(IF(I4732="Booked",VLOOKUP(K4732,'FIN CAL LOOKUP'!$A:$J,7,1),IF(I4732="Complete",VLOOKUP(J4732,'FIN CAL LOOKUP'!$A:$J,7,1),VLOOKUP(D4732,'FIN CAL LOOKUP'!$A:$J,7,1))),"Not Applicable")</f>
        <v>JUN, FY24</v>
      </c>
      <c r="N4732" s="8" t="str">
        <f>IFERROR(IF(I4732="Booked",VLOOKUP(K4732,'FIN CAL LOOKUP'!$A:$J,10,1),IF(I4732="Complete",VLOOKUP(J4732,'FIN CAL LOOKUP'!$A:$J,10,1),VLOOKUP(D4732,'FIN CAL LOOKUP'!$A:$J,10,1))),"Not Applicable")</f>
        <v>Q4, FY24</v>
      </c>
    </row>
    <row r="4733" spans="1:14" x14ac:dyDescent="0.25">
      <c r="A4733" t="s">
        <v>30</v>
      </c>
      <c r="B4733" t="s">
        <v>260</v>
      </c>
      <c r="C4733" t="s">
        <v>32</v>
      </c>
      <c r="D4733" s="3">
        <v>41652</v>
      </c>
      <c r="E4733" t="s">
        <v>1099</v>
      </c>
      <c r="F4733" t="s">
        <v>1100</v>
      </c>
      <c r="G4733" t="s">
        <v>1101</v>
      </c>
      <c r="H4733" t="s">
        <v>1370</v>
      </c>
      <c r="I4733" t="s">
        <v>17</v>
      </c>
      <c r="J4733" s="3">
        <v>45807</v>
      </c>
      <c r="K4733" s="3">
        <v>45768</v>
      </c>
      <c r="M4733" s="8" t="str">
        <f>IFERROR(IF(I4733="Booked",VLOOKUP(K4733,'FIN CAL LOOKUP'!$A:$J,7,1),IF(I4733="Complete",VLOOKUP(J4733,'FIN CAL LOOKUP'!$A:$J,7,1),VLOOKUP(D4733,'FIN CAL LOOKUP'!$A:$J,7,1))),"Not Applicable")</f>
        <v>MAY, FY25</v>
      </c>
      <c r="N4733" s="8" t="str">
        <f>IFERROR(IF(I4733="Booked",VLOOKUP(K4733,'FIN CAL LOOKUP'!$A:$J,10,1),IF(I4733="Complete",VLOOKUP(J4733,'FIN CAL LOOKUP'!$A:$J,10,1),VLOOKUP(D4733,'FIN CAL LOOKUP'!$A:$J,10,1))),"Not Applicable")</f>
        <v>Q4, FY25</v>
      </c>
    </row>
    <row r="4734" spans="1:14" x14ac:dyDescent="0.25">
      <c r="A4734" t="s">
        <v>30</v>
      </c>
      <c r="B4734" t="s">
        <v>260</v>
      </c>
      <c r="C4734" t="s">
        <v>32</v>
      </c>
      <c r="D4734" s="3">
        <v>41652</v>
      </c>
      <c r="E4734" t="s">
        <v>1099</v>
      </c>
      <c r="F4734" t="s">
        <v>1100</v>
      </c>
      <c r="G4734" t="s">
        <v>1101</v>
      </c>
      <c r="H4734" t="s">
        <v>1370</v>
      </c>
      <c r="I4734" t="s">
        <v>17</v>
      </c>
      <c r="J4734" s="3">
        <v>45807</v>
      </c>
      <c r="K4734" s="3">
        <v>45807</v>
      </c>
      <c r="M4734" s="8" t="str">
        <f>IFERROR(IF(I4734="Booked",VLOOKUP(K4734,'FIN CAL LOOKUP'!$A:$J,7,1),IF(I4734="Complete",VLOOKUP(J4734,'FIN CAL LOOKUP'!$A:$J,7,1),VLOOKUP(D4734,'FIN CAL LOOKUP'!$A:$J,7,1))),"Not Applicable")</f>
        <v>MAY, FY25</v>
      </c>
      <c r="N4734" s="8" t="str">
        <f>IFERROR(IF(I4734="Booked",VLOOKUP(K4734,'FIN CAL LOOKUP'!$A:$J,10,1),IF(I4734="Complete",VLOOKUP(J4734,'FIN CAL LOOKUP'!$A:$J,10,1),VLOOKUP(D4734,'FIN CAL LOOKUP'!$A:$J,10,1))),"Not Applicable")</f>
        <v>Q4, FY25</v>
      </c>
    </row>
    <row r="4735" spans="1:14" x14ac:dyDescent="0.25">
      <c r="A4735" t="s">
        <v>30</v>
      </c>
      <c r="B4735" t="s">
        <v>260</v>
      </c>
      <c r="C4735" t="s">
        <v>32</v>
      </c>
      <c r="D4735" s="3">
        <v>41652</v>
      </c>
      <c r="E4735" t="s">
        <v>1099</v>
      </c>
      <c r="F4735" t="s">
        <v>1100</v>
      </c>
      <c r="G4735" t="s">
        <v>1101</v>
      </c>
      <c r="H4735" t="s">
        <v>8</v>
      </c>
      <c r="I4735" t="s">
        <v>17</v>
      </c>
      <c r="J4735" s="3">
        <v>44643</v>
      </c>
      <c r="K4735" s="3">
        <v>44635</v>
      </c>
      <c r="M4735" s="8" t="str">
        <f>IFERROR(IF(I4735="Booked",VLOOKUP(K4735,'FIN CAL LOOKUP'!$A:$J,7,1),IF(I4735="Complete",VLOOKUP(J4735,'FIN CAL LOOKUP'!$A:$J,7,1),VLOOKUP(D4735,'FIN CAL LOOKUP'!$A:$J,7,1))),"Not Applicable")</f>
        <v>MAR, FY22</v>
      </c>
      <c r="N4735" s="8" t="str">
        <f>IFERROR(IF(I4735="Booked",VLOOKUP(K4735,'FIN CAL LOOKUP'!$A:$J,10,1),IF(I4735="Complete",VLOOKUP(J4735,'FIN CAL LOOKUP'!$A:$J,10,1),VLOOKUP(D4735,'FIN CAL LOOKUP'!$A:$J,10,1))),"Not Applicable")</f>
        <v>Q3, FY22</v>
      </c>
    </row>
    <row r="4736" spans="1:14" x14ac:dyDescent="0.25">
      <c r="A4736" t="s">
        <v>30</v>
      </c>
      <c r="B4736" t="s">
        <v>260</v>
      </c>
      <c r="C4736" t="s">
        <v>32</v>
      </c>
      <c r="D4736" s="3">
        <v>41652</v>
      </c>
      <c r="E4736" t="s">
        <v>1099</v>
      </c>
      <c r="F4736" t="s">
        <v>1100</v>
      </c>
      <c r="G4736" t="s">
        <v>1101</v>
      </c>
      <c r="H4736" t="s">
        <v>9</v>
      </c>
      <c r="I4736" t="s">
        <v>17</v>
      </c>
      <c r="J4736" s="3">
        <v>44966</v>
      </c>
      <c r="K4736" s="3">
        <v>44735</v>
      </c>
      <c r="M4736" s="8" t="str">
        <f>IFERROR(IF(I4736="Booked",VLOOKUP(K4736,'FIN CAL LOOKUP'!$A:$J,7,1),IF(I4736="Complete",VLOOKUP(J4736,'FIN CAL LOOKUP'!$A:$J,7,1),VLOOKUP(D4736,'FIN CAL LOOKUP'!$A:$J,7,1))),"Not Applicable")</f>
        <v>FEB, FY23</v>
      </c>
      <c r="N4736" s="8" t="str">
        <f>IFERROR(IF(I4736="Booked",VLOOKUP(K4736,'FIN CAL LOOKUP'!$A:$J,10,1),IF(I4736="Complete",VLOOKUP(J4736,'FIN CAL LOOKUP'!$A:$J,10,1),VLOOKUP(D4736,'FIN CAL LOOKUP'!$A:$J,10,1))),"Not Applicable")</f>
        <v>Q3, FY23</v>
      </c>
    </row>
    <row r="4737" spans="1:14" x14ac:dyDescent="0.25">
      <c r="A4737" t="s">
        <v>30</v>
      </c>
      <c r="B4737" t="s">
        <v>260</v>
      </c>
      <c r="C4737" t="s">
        <v>32</v>
      </c>
      <c r="D4737" s="3">
        <v>41652</v>
      </c>
      <c r="E4737" t="s">
        <v>1099</v>
      </c>
      <c r="F4737" t="s">
        <v>1100</v>
      </c>
      <c r="G4737" t="s">
        <v>1101</v>
      </c>
      <c r="H4737" t="s">
        <v>10</v>
      </c>
      <c r="I4737" t="s">
        <v>17</v>
      </c>
      <c r="J4737" s="3">
        <v>44449</v>
      </c>
      <c r="K4737" s="3">
        <v>44417</v>
      </c>
      <c r="L4737" t="s">
        <v>1102</v>
      </c>
      <c r="M4737" s="8" t="str">
        <f>IFERROR(IF(I4737="Booked",VLOOKUP(K4737,'FIN CAL LOOKUP'!$A:$J,7,1),IF(I4737="Complete",VLOOKUP(J4737,'FIN CAL LOOKUP'!$A:$J,7,1),VLOOKUP(D4737,'FIN CAL LOOKUP'!$A:$J,7,1))),"Not Applicable")</f>
        <v>SEP, FY22</v>
      </c>
      <c r="N4737" s="8" t="str">
        <f>IFERROR(IF(I4737="Booked",VLOOKUP(K4737,'FIN CAL LOOKUP'!$A:$J,10,1),IF(I4737="Complete",VLOOKUP(J4737,'FIN CAL LOOKUP'!$A:$J,10,1),VLOOKUP(D4737,'FIN CAL LOOKUP'!$A:$J,10,1))),"Not Applicable")</f>
        <v>Q1, FY22</v>
      </c>
    </row>
    <row r="4738" spans="1:14" x14ac:dyDescent="0.25">
      <c r="A4738" t="s">
        <v>30</v>
      </c>
      <c r="B4738" t="s">
        <v>260</v>
      </c>
      <c r="C4738" t="s">
        <v>32</v>
      </c>
      <c r="D4738" s="3">
        <v>41652</v>
      </c>
      <c r="E4738" t="s">
        <v>1099</v>
      </c>
      <c r="F4738" t="s">
        <v>1100</v>
      </c>
      <c r="G4738" t="s">
        <v>1101</v>
      </c>
      <c r="H4738" t="s">
        <v>10</v>
      </c>
      <c r="I4738" t="s">
        <v>17</v>
      </c>
      <c r="J4738" s="3">
        <v>44930</v>
      </c>
      <c r="K4738" s="3">
        <v>44761</v>
      </c>
      <c r="L4738" t="s">
        <v>1102</v>
      </c>
      <c r="M4738" s="8" t="str">
        <f>IFERROR(IF(I4738="Booked",VLOOKUP(K4738,'FIN CAL LOOKUP'!$A:$J,7,1),IF(I4738="Complete",VLOOKUP(J4738,'FIN CAL LOOKUP'!$A:$J,7,1),VLOOKUP(D4738,'FIN CAL LOOKUP'!$A:$J,7,1))),"Not Applicable")</f>
        <v>JAN, FY23</v>
      </c>
      <c r="N4738" s="8" t="str">
        <f>IFERROR(IF(I4738="Booked",VLOOKUP(K4738,'FIN CAL LOOKUP'!$A:$J,10,1),IF(I4738="Complete",VLOOKUP(J4738,'FIN CAL LOOKUP'!$A:$J,10,1),VLOOKUP(D4738,'FIN CAL LOOKUP'!$A:$J,10,1))),"Not Applicable")</f>
        <v>Q3, FY23</v>
      </c>
    </row>
    <row r="4739" spans="1:14" x14ac:dyDescent="0.25">
      <c r="A4739" t="s">
        <v>30</v>
      </c>
      <c r="B4739" t="s">
        <v>260</v>
      </c>
      <c r="C4739" t="s">
        <v>32</v>
      </c>
      <c r="D4739" s="3">
        <v>41652</v>
      </c>
      <c r="E4739" t="s">
        <v>1099</v>
      </c>
      <c r="F4739" t="s">
        <v>1100</v>
      </c>
      <c r="G4739" t="s">
        <v>1101</v>
      </c>
      <c r="H4739" t="s">
        <v>11</v>
      </c>
      <c r="I4739" t="s">
        <v>17</v>
      </c>
      <c r="J4739" s="3">
        <v>42738</v>
      </c>
      <c r="K4739" s="3">
        <v>43291</v>
      </c>
      <c r="M4739" s="8" t="str">
        <f>IFERROR(IF(I4739="Booked",VLOOKUP(K4739,'FIN CAL LOOKUP'!$A:$J,7,1),IF(I4739="Complete",VLOOKUP(J4739,'FIN CAL LOOKUP'!$A:$J,7,1),VLOOKUP(D4739,'FIN CAL LOOKUP'!$A:$J,7,1))),"Not Applicable")</f>
        <v>Not Applicable</v>
      </c>
      <c r="N4739" s="8" t="str">
        <f>IFERROR(IF(I4739="Booked",VLOOKUP(K4739,'FIN CAL LOOKUP'!$A:$J,10,1),IF(I4739="Complete",VLOOKUP(J4739,'FIN CAL LOOKUP'!$A:$J,10,1),VLOOKUP(D4739,'FIN CAL LOOKUP'!$A:$J,10,1))),"Not Applicable")</f>
        <v>Not Applicable</v>
      </c>
    </row>
    <row r="4740" spans="1:14" x14ac:dyDescent="0.25">
      <c r="A4740" t="s">
        <v>1</v>
      </c>
      <c r="B4740" t="s">
        <v>132</v>
      </c>
      <c r="C4740" t="s">
        <v>14</v>
      </c>
      <c r="D4740" s="3">
        <v>41649</v>
      </c>
      <c r="E4740" t="s">
        <v>1103</v>
      </c>
      <c r="F4740" t="s">
        <v>1104</v>
      </c>
      <c r="G4740" t="s">
        <v>1105</v>
      </c>
      <c r="H4740" t="s">
        <v>4</v>
      </c>
      <c r="I4740" t="s">
        <v>17</v>
      </c>
      <c r="J4740" s="3">
        <v>45762</v>
      </c>
      <c r="K4740" s="3">
        <v>44824</v>
      </c>
      <c r="M4740" s="8" t="str">
        <f>IFERROR(IF(I4740="Booked",VLOOKUP(K4740,'FIN CAL LOOKUP'!$A:$J,7,1),IF(I4740="Complete",VLOOKUP(J4740,'FIN CAL LOOKUP'!$A:$J,7,1),VLOOKUP(D4740,'FIN CAL LOOKUP'!$A:$J,7,1))),"Not Applicable")</f>
        <v>APR, FY25</v>
      </c>
      <c r="N4740" s="8" t="str">
        <f>IFERROR(IF(I4740="Booked",VLOOKUP(K4740,'FIN CAL LOOKUP'!$A:$J,10,1),IF(I4740="Complete",VLOOKUP(J4740,'FIN CAL LOOKUP'!$A:$J,10,1),VLOOKUP(D4740,'FIN CAL LOOKUP'!$A:$J,10,1))),"Not Applicable")</f>
        <v>Q4, FY25</v>
      </c>
    </row>
    <row r="4741" spans="1:14" x14ac:dyDescent="0.25">
      <c r="A4741" t="s">
        <v>1</v>
      </c>
      <c r="B4741" t="s">
        <v>132</v>
      </c>
      <c r="C4741" t="s">
        <v>14</v>
      </c>
      <c r="D4741" s="3">
        <v>41649</v>
      </c>
      <c r="E4741" t="s">
        <v>1103</v>
      </c>
      <c r="F4741" t="s">
        <v>1104</v>
      </c>
      <c r="G4741" t="s">
        <v>1105</v>
      </c>
      <c r="H4741" t="s">
        <v>7</v>
      </c>
      <c r="I4741" t="s">
        <v>17</v>
      </c>
      <c r="J4741" s="3">
        <v>45762</v>
      </c>
      <c r="K4741" s="3">
        <v>44824</v>
      </c>
      <c r="M4741" s="8" t="str">
        <f>IFERROR(IF(I4741="Booked",VLOOKUP(K4741,'FIN CAL LOOKUP'!$A:$J,7,1),IF(I4741="Complete",VLOOKUP(J4741,'FIN CAL LOOKUP'!$A:$J,7,1),VLOOKUP(D4741,'FIN CAL LOOKUP'!$A:$J,7,1))),"Not Applicable")</f>
        <v>APR, FY25</v>
      </c>
      <c r="N4741" s="8" t="str">
        <f>IFERROR(IF(I4741="Booked",VLOOKUP(K4741,'FIN CAL LOOKUP'!$A:$J,10,1),IF(I4741="Complete",VLOOKUP(J4741,'FIN CAL LOOKUP'!$A:$J,10,1),VLOOKUP(D4741,'FIN CAL LOOKUP'!$A:$J,10,1))),"Not Applicable")</f>
        <v>Q4, FY25</v>
      </c>
    </row>
    <row r="4742" spans="1:14" x14ac:dyDescent="0.25">
      <c r="A4742" t="s">
        <v>1</v>
      </c>
      <c r="B4742" t="s">
        <v>132</v>
      </c>
      <c r="C4742" t="s">
        <v>14</v>
      </c>
      <c r="D4742" s="3">
        <v>41649</v>
      </c>
      <c r="E4742" t="s">
        <v>1103</v>
      </c>
      <c r="F4742" t="s">
        <v>1104</v>
      </c>
      <c r="G4742" t="s">
        <v>1105</v>
      </c>
      <c r="H4742" t="s">
        <v>1366</v>
      </c>
      <c r="I4742" t="s">
        <v>17</v>
      </c>
      <c r="J4742" s="3">
        <v>45763</v>
      </c>
      <c r="K4742" s="3">
        <v>45351</v>
      </c>
      <c r="M4742" s="8" t="str">
        <f>IFERROR(IF(I4742="Booked",VLOOKUP(K4742,'FIN CAL LOOKUP'!$A:$J,7,1),IF(I4742="Complete",VLOOKUP(J4742,'FIN CAL LOOKUP'!$A:$J,7,1),VLOOKUP(D4742,'FIN CAL LOOKUP'!$A:$J,7,1))),"Not Applicable")</f>
        <v>APR, FY25</v>
      </c>
      <c r="N4742" s="8" t="str">
        <f>IFERROR(IF(I4742="Booked",VLOOKUP(K4742,'FIN CAL LOOKUP'!$A:$J,10,1),IF(I4742="Complete",VLOOKUP(J4742,'FIN CAL LOOKUP'!$A:$J,10,1),VLOOKUP(D4742,'FIN CAL LOOKUP'!$A:$J,10,1))),"Not Applicable")</f>
        <v>Q4, FY25</v>
      </c>
    </row>
    <row r="4743" spans="1:14" x14ac:dyDescent="0.25">
      <c r="A4743" t="s">
        <v>1</v>
      </c>
      <c r="B4743" t="s">
        <v>132</v>
      </c>
      <c r="C4743" t="s">
        <v>14</v>
      </c>
      <c r="D4743" s="3">
        <v>41649</v>
      </c>
      <c r="E4743" t="s">
        <v>1103</v>
      </c>
      <c r="F4743" t="s">
        <v>1104</v>
      </c>
      <c r="G4743" t="s">
        <v>1105</v>
      </c>
      <c r="H4743" t="s">
        <v>1367</v>
      </c>
      <c r="I4743" t="s">
        <v>17</v>
      </c>
      <c r="J4743" s="3">
        <v>45763</v>
      </c>
      <c r="K4743" s="3">
        <v>45351</v>
      </c>
      <c r="M4743" s="8" t="str">
        <f>IFERROR(IF(I4743="Booked",VLOOKUP(K4743,'FIN CAL LOOKUP'!$A:$J,7,1),IF(I4743="Complete",VLOOKUP(J4743,'FIN CAL LOOKUP'!$A:$J,7,1),VLOOKUP(D4743,'FIN CAL LOOKUP'!$A:$J,7,1))),"Not Applicable")</f>
        <v>APR, FY25</v>
      </c>
      <c r="N4743" s="8" t="str">
        <f>IFERROR(IF(I4743="Booked",VLOOKUP(K4743,'FIN CAL LOOKUP'!$A:$J,10,1),IF(I4743="Complete",VLOOKUP(J4743,'FIN CAL LOOKUP'!$A:$J,10,1),VLOOKUP(D4743,'FIN CAL LOOKUP'!$A:$J,10,1))),"Not Applicable")</f>
        <v>Q4, FY25</v>
      </c>
    </row>
    <row r="4744" spans="1:14" x14ac:dyDescent="0.25">
      <c r="A4744" t="s">
        <v>1</v>
      </c>
      <c r="B4744" t="s">
        <v>132</v>
      </c>
      <c r="C4744" t="s">
        <v>14</v>
      </c>
      <c r="D4744" s="3">
        <v>41649</v>
      </c>
      <c r="E4744" t="s">
        <v>1103</v>
      </c>
      <c r="F4744" t="s">
        <v>1104</v>
      </c>
      <c r="G4744" t="s">
        <v>1105</v>
      </c>
      <c r="H4744" t="s">
        <v>1368</v>
      </c>
      <c r="I4744" t="s">
        <v>17</v>
      </c>
      <c r="J4744" s="3">
        <v>45763</v>
      </c>
      <c r="K4744" s="3">
        <v>45351</v>
      </c>
      <c r="M4744" s="8" t="str">
        <f>IFERROR(IF(I4744="Booked",VLOOKUP(K4744,'FIN CAL LOOKUP'!$A:$J,7,1),IF(I4744="Complete",VLOOKUP(J4744,'FIN CAL LOOKUP'!$A:$J,7,1),VLOOKUP(D4744,'FIN CAL LOOKUP'!$A:$J,7,1))),"Not Applicable")</f>
        <v>APR, FY25</v>
      </c>
      <c r="N4744" s="8" t="str">
        <f>IFERROR(IF(I4744="Booked",VLOOKUP(K4744,'FIN CAL LOOKUP'!$A:$J,10,1),IF(I4744="Complete",VLOOKUP(J4744,'FIN CAL LOOKUP'!$A:$J,10,1),VLOOKUP(D4744,'FIN CAL LOOKUP'!$A:$J,10,1))),"Not Applicable")</f>
        <v>Q4, FY25</v>
      </c>
    </row>
    <row r="4745" spans="1:14" x14ac:dyDescent="0.25">
      <c r="A4745" t="s">
        <v>1</v>
      </c>
      <c r="B4745" t="s">
        <v>132</v>
      </c>
      <c r="C4745" t="s">
        <v>14</v>
      </c>
      <c r="D4745" s="3">
        <v>41649</v>
      </c>
      <c r="E4745" t="s">
        <v>1103</v>
      </c>
      <c r="F4745" t="s">
        <v>1104</v>
      </c>
      <c r="G4745" t="s">
        <v>1105</v>
      </c>
      <c r="H4745" t="s">
        <v>1369</v>
      </c>
      <c r="I4745" t="s">
        <v>17</v>
      </c>
      <c r="J4745" s="3">
        <v>45763</v>
      </c>
      <c r="K4745" s="3">
        <v>45351</v>
      </c>
      <c r="M4745" s="8" t="str">
        <f>IFERROR(IF(I4745="Booked",VLOOKUP(K4745,'FIN CAL LOOKUP'!$A:$J,7,1),IF(I4745="Complete",VLOOKUP(J4745,'FIN CAL LOOKUP'!$A:$J,7,1),VLOOKUP(D4745,'FIN CAL LOOKUP'!$A:$J,7,1))),"Not Applicable")</f>
        <v>APR, FY25</v>
      </c>
      <c r="N4745" s="8" t="str">
        <f>IFERROR(IF(I4745="Booked",VLOOKUP(K4745,'FIN CAL LOOKUP'!$A:$J,10,1),IF(I4745="Complete",VLOOKUP(J4745,'FIN CAL LOOKUP'!$A:$J,10,1),VLOOKUP(D4745,'FIN CAL LOOKUP'!$A:$J,10,1))),"Not Applicable")</f>
        <v>Q4, FY25</v>
      </c>
    </row>
    <row r="4746" spans="1:14" x14ac:dyDescent="0.25">
      <c r="A4746" t="s">
        <v>1</v>
      </c>
      <c r="B4746" t="s">
        <v>132</v>
      </c>
      <c r="C4746" t="s">
        <v>14</v>
      </c>
      <c r="D4746" s="3">
        <v>41649</v>
      </c>
      <c r="E4746" t="s">
        <v>1103</v>
      </c>
      <c r="F4746" t="s">
        <v>1104</v>
      </c>
      <c r="G4746" t="s">
        <v>1105</v>
      </c>
      <c r="H4746" t="s">
        <v>1370</v>
      </c>
      <c r="I4746" t="s">
        <v>17</v>
      </c>
      <c r="J4746" s="3">
        <v>45763</v>
      </c>
      <c r="K4746" s="3">
        <v>45351</v>
      </c>
      <c r="M4746" s="8" t="str">
        <f>IFERROR(IF(I4746="Booked",VLOOKUP(K4746,'FIN CAL LOOKUP'!$A:$J,7,1),IF(I4746="Complete",VLOOKUP(J4746,'FIN CAL LOOKUP'!$A:$J,7,1),VLOOKUP(D4746,'FIN CAL LOOKUP'!$A:$J,7,1))),"Not Applicable")</f>
        <v>APR, FY25</v>
      </c>
      <c r="N4746" s="8" t="str">
        <f>IFERROR(IF(I4746="Booked",VLOOKUP(K4746,'FIN CAL LOOKUP'!$A:$J,10,1),IF(I4746="Complete",VLOOKUP(J4746,'FIN CAL LOOKUP'!$A:$J,10,1),VLOOKUP(D4746,'FIN CAL LOOKUP'!$A:$J,10,1))),"Not Applicable")</f>
        <v>Q4, FY25</v>
      </c>
    </row>
    <row r="4747" spans="1:14" x14ac:dyDescent="0.25">
      <c r="A4747" t="s">
        <v>1</v>
      </c>
      <c r="B4747" t="s">
        <v>132</v>
      </c>
      <c r="C4747" t="s">
        <v>14</v>
      </c>
      <c r="D4747" s="3">
        <v>41649</v>
      </c>
      <c r="E4747" t="s">
        <v>1103</v>
      </c>
      <c r="F4747" t="s">
        <v>1104</v>
      </c>
      <c r="G4747" t="s">
        <v>1105</v>
      </c>
      <c r="H4747" t="s">
        <v>8</v>
      </c>
      <c r="I4747" t="s">
        <v>17</v>
      </c>
      <c r="J4747" s="3">
        <v>45629</v>
      </c>
      <c r="K4747" s="3">
        <v>44635</v>
      </c>
      <c r="M4747" s="8" t="str">
        <f>IFERROR(IF(I4747="Booked",VLOOKUP(K4747,'FIN CAL LOOKUP'!$A:$J,7,1),IF(I4747="Complete",VLOOKUP(J4747,'FIN CAL LOOKUP'!$A:$J,7,1),VLOOKUP(D4747,'FIN CAL LOOKUP'!$A:$J,7,1))),"Not Applicable")</f>
        <v>DEC, FY25</v>
      </c>
      <c r="N4747" s="8" t="str">
        <f>IFERROR(IF(I4747="Booked",VLOOKUP(K4747,'FIN CAL LOOKUP'!$A:$J,10,1),IF(I4747="Complete",VLOOKUP(J4747,'FIN CAL LOOKUP'!$A:$J,10,1),VLOOKUP(D4747,'FIN CAL LOOKUP'!$A:$J,10,1))),"Not Applicable")</f>
        <v>Q2, FY25</v>
      </c>
    </row>
    <row r="4748" spans="1:14" x14ac:dyDescent="0.25">
      <c r="A4748" t="s">
        <v>1</v>
      </c>
      <c r="B4748" t="s">
        <v>132</v>
      </c>
      <c r="C4748" t="s">
        <v>14</v>
      </c>
      <c r="D4748" s="3">
        <v>41649</v>
      </c>
      <c r="E4748" t="s">
        <v>1103</v>
      </c>
      <c r="F4748" t="s">
        <v>1104</v>
      </c>
      <c r="G4748" t="s">
        <v>1105</v>
      </c>
      <c r="H4748" t="s">
        <v>9</v>
      </c>
      <c r="I4748" t="s">
        <v>17</v>
      </c>
      <c r="J4748" s="3">
        <v>45056</v>
      </c>
      <c r="K4748" s="3">
        <v>44735</v>
      </c>
      <c r="M4748" s="8" t="str">
        <f>IFERROR(IF(I4748="Booked",VLOOKUP(K4748,'FIN CAL LOOKUP'!$A:$J,7,1),IF(I4748="Complete",VLOOKUP(J4748,'FIN CAL LOOKUP'!$A:$J,7,1),VLOOKUP(D4748,'FIN CAL LOOKUP'!$A:$J,7,1))),"Not Applicable")</f>
        <v>MAY, FY23</v>
      </c>
      <c r="N4748" s="8" t="str">
        <f>IFERROR(IF(I4748="Booked",VLOOKUP(K4748,'FIN CAL LOOKUP'!$A:$J,10,1),IF(I4748="Complete",VLOOKUP(J4748,'FIN CAL LOOKUP'!$A:$J,10,1),VLOOKUP(D4748,'FIN CAL LOOKUP'!$A:$J,10,1))),"Not Applicable")</f>
        <v>Q4, FY23</v>
      </c>
    </row>
    <row r="4749" spans="1:14" x14ac:dyDescent="0.25">
      <c r="A4749" t="s">
        <v>1</v>
      </c>
      <c r="B4749" t="s">
        <v>132</v>
      </c>
      <c r="C4749" t="s">
        <v>14</v>
      </c>
      <c r="D4749" s="3">
        <v>41649</v>
      </c>
      <c r="E4749" t="s">
        <v>1103</v>
      </c>
      <c r="F4749" t="s">
        <v>1104</v>
      </c>
      <c r="G4749" t="s">
        <v>1105</v>
      </c>
      <c r="H4749" t="s">
        <v>10</v>
      </c>
      <c r="I4749" t="s">
        <v>17</v>
      </c>
      <c r="J4749" s="3">
        <v>44459</v>
      </c>
      <c r="K4749" s="3">
        <v>44417</v>
      </c>
      <c r="M4749" s="8" t="str">
        <f>IFERROR(IF(I4749="Booked",VLOOKUP(K4749,'FIN CAL LOOKUP'!$A:$J,7,1),IF(I4749="Complete",VLOOKUP(J4749,'FIN CAL LOOKUP'!$A:$J,7,1),VLOOKUP(D4749,'FIN CAL LOOKUP'!$A:$J,7,1))),"Not Applicable")</f>
        <v>SEP, FY22</v>
      </c>
      <c r="N4749" s="8" t="str">
        <f>IFERROR(IF(I4749="Booked",VLOOKUP(K4749,'FIN CAL LOOKUP'!$A:$J,10,1),IF(I4749="Complete",VLOOKUP(J4749,'FIN CAL LOOKUP'!$A:$J,10,1),VLOOKUP(D4749,'FIN CAL LOOKUP'!$A:$J,10,1))),"Not Applicable")</f>
        <v>Q1, FY22</v>
      </c>
    </row>
    <row r="4750" spans="1:14" x14ac:dyDescent="0.25">
      <c r="A4750" t="s">
        <v>1</v>
      </c>
      <c r="B4750" t="s">
        <v>132</v>
      </c>
      <c r="C4750" t="s">
        <v>14</v>
      </c>
      <c r="D4750" s="3">
        <v>41649</v>
      </c>
      <c r="E4750" t="s">
        <v>1103</v>
      </c>
      <c r="F4750" t="s">
        <v>1104</v>
      </c>
      <c r="G4750" t="s">
        <v>1105</v>
      </c>
      <c r="H4750" t="s">
        <v>11</v>
      </c>
      <c r="I4750" t="s">
        <v>17</v>
      </c>
      <c r="J4750" s="3">
        <v>44571</v>
      </c>
      <c r="K4750" s="3">
        <v>43635</v>
      </c>
      <c r="M4750" s="8" t="str">
        <f>IFERROR(IF(I4750="Booked",VLOOKUP(K4750,'FIN CAL LOOKUP'!$A:$J,7,1),IF(I4750="Complete",VLOOKUP(J4750,'FIN CAL LOOKUP'!$A:$J,7,1),VLOOKUP(D4750,'FIN CAL LOOKUP'!$A:$J,7,1))),"Not Applicable")</f>
        <v>JAN, FY22</v>
      </c>
      <c r="N4750" s="8" t="str">
        <f>IFERROR(IF(I4750="Booked",VLOOKUP(K4750,'FIN CAL LOOKUP'!$A:$J,10,1),IF(I4750="Complete",VLOOKUP(J4750,'FIN CAL LOOKUP'!$A:$J,10,1),VLOOKUP(D4750,'FIN CAL LOOKUP'!$A:$J,10,1))),"Not Applicable")</f>
        <v>Q3, FY22</v>
      </c>
    </row>
    <row r="4751" spans="1:14" x14ac:dyDescent="0.25">
      <c r="A4751" t="s">
        <v>30</v>
      </c>
      <c r="B4751" t="s">
        <v>156</v>
      </c>
      <c r="C4751" t="s">
        <v>32</v>
      </c>
      <c r="D4751" s="3">
        <v>41646</v>
      </c>
      <c r="E4751" t="s">
        <v>1106</v>
      </c>
      <c r="F4751" t="s">
        <v>1107</v>
      </c>
      <c r="G4751" t="s">
        <v>1108</v>
      </c>
      <c r="H4751" t="s">
        <v>4</v>
      </c>
      <c r="I4751" t="s">
        <v>17</v>
      </c>
      <c r="J4751" s="3">
        <v>44848</v>
      </c>
      <c r="K4751" s="3">
        <v>44824</v>
      </c>
      <c r="M4751" s="8" t="str">
        <f>IFERROR(IF(I4751="Booked",VLOOKUP(K4751,'FIN CAL LOOKUP'!$A:$J,7,1),IF(I4751="Complete",VLOOKUP(J4751,'FIN CAL LOOKUP'!$A:$J,7,1),VLOOKUP(D4751,'FIN CAL LOOKUP'!$A:$J,7,1))),"Not Applicable")</f>
        <v>OCT, FY23</v>
      </c>
      <c r="N4751" s="8" t="str">
        <f>IFERROR(IF(I4751="Booked",VLOOKUP(K4751,'FIN CAL LOOKUP'!$A:$J,10,1),IF(I4751="Complete",VLOOKUP(J4751,'FIN CAL LOOKUP'!$A:$J,10,1),VLOOKUP(D4751,'FIN CAL LOOKUP'!$A:$J,10,1))),"Not Applicable")</f>
        <v>Q2, FY23</v>
      </c>
    </row>
    <row r="4752" spans="1:14" x14ac:dyDescent="0.25">
      <c r="A4752" t="s">
        <v>30</v>
      </c>
      <c r="B4752" t="s">
        <v>156</v>
      </c>
      <c r="C4752" t="s">
        <v>32</v>
      </c>
      <c r="D4752" s="3">
        <v>41646</v>
      </c>
      <c r="E4752" t="s">
        <v>1106</v>
      </c>
      <c r="F4752" t="s">
        <v>1107</v>
      </c>
      <c r="G4752" t="s">
        <v>1108</v>
      </c>
      <c r="H4752" t="s">
        <v>7</v>
      </c>
      <c r="I4752" t="s">
        <v>17</v>
      </c>
      <c r="J4752" s="3">
        <v>44848</v>
      </c>
      <c r="K4752" s="3">
        <v>44824</v>
      </c>
      <c r="M4752" s="8" t="str">
        <f>IFERROR(IF(I4752="Booked",VLOOKUP(K4752,'FIN CAL LOOKUP'!$A:$J,7,1),IF(I4752="Complete",VLOOKUP(J4752,'FIN CAL LOOKUP'!$A:$J,7,1),VLOOKUP(D4752,'FIN CAL LOOKUP'!$A:$J,7,1))),"Not Applicable")</f>
        <v>OCT, FY23</v>
      </c>
      <c r="N4752" s="8" t="str">
        <f>IFERROR(IF(I4752="Booked",VLOOKUP(K4752,'FIN CAL LOOKUP'!$A:$J,10,1),IF(I4752="Complete",VLOOKUP(J4752,'FIN CAL LOOKUP'!$A:$J,10,1),VLOOKUP(D4752,'FIN CAL LOOKUP'!$A:$J,10,1))),"Not Applicable")</f>
        <v>Q2, FY23</v>
      </c>
    </row>
    <row r="4753" spans="1:14" x14ac:dyDescent="0.25">
      <c r="A4753" t="s">
        <v>30</v>
      </c>
      <c r="B4753" t="s">
        <v>156</v>
      </c>
      <c r="C4753" t="s">
        <v>32</v>
      </c>
      <c r="D4753" s="3">
        <v>41646</v>
      </c>
      <c r="E4753" t="s">
        <v>1106</v>
      </c>
      <c r="F4753" t="s">
        <v>1107</v>
      </c>
      <c r="G4753" t="s">
        <v>1108</v>
      </c>
      <c r="H4753" t="s">
        <v>1366</v>
      </c>
      <c r="I4753" t="s">
        <v>5</v>
      </c>
      <c r="J4753" s="3"/>
      <c r="K4753" s="3">
        <v>45351</v>
      </c>
      <c r="M4753" s="8" t="str">
        <f>IFERROR(IF(I4753="Booked",VLOOKUP(K4753,'FIN CAL LOOKUP'!$A:$J,7,1),IF(I4753="Complete",VLOOKUP(J4753,'FIN CAL LOOKUP'!$A:$J,7,1),VLOOKUP(D4753,'FIN CAL LOOKUP'!$A:$J,7,1))),"Not Applicable")</f>
        <v>MAR, FY24</v>
      </c>
      <c r="N4753" s="8" t="str">
        <f>IFERROR(IF(I4753="Booked",VLOOKUP(K4753,'FIN CAL LOOKUP'!$A:$J,10,1),IF(I4753="Complete",VLOOKUP(J4753,'FIN CAL LOOKUP'!$A:$J,10,1),VLOOKUP(D4753,'FIN CAL LOOKUP'!$A:$J,10,1))),"Not Applicable")</f>
        <v>Q3, FY24</v>
      </c>
    </row>
    <row r="4754" spans="1:14" x14ac:dyDescent="0.25">
      <c r="A4754" t="s">
        <v>30</v>
      </c>
      <c r="B4754" t="s">
        <v>156</v>
      </c>
      <c r="C4754" t="s">
        <v>32</v>
      </c>
      <c r="D4754" s="3">
        <v>41646</v>
      </c>
      <c r="E4754" t="s">
        <v>1106</v>
      </c>
      <c r="F4754" t="s">
        <v>1107</v>
      </c>
      <c r="G4754" t="s">
        <v>1108</v>
      </c>
      <c r="H4754" t="s">
        <v>1367</v>
      </c>
      <c r="I4754" t="s">
        <v>5</v>
      </c>
      <c r="J4754" s="3"/>
      <c r="K4754" s="3">
        <v>45351</v>
      </c>
      <c r="M4754" s="8" t="str">
        <f>IFERROR(IF(I4754="Booked",VLOOKUP(K4754,'FIN CAL LOOKUP'!$A:$J,7,1),IF(I4754="Complete",VLOOKUP(J4754,'FIN CAL LOOKUP'!$A:$J,7,1),VLOOKUP(D4754,'FIN CAL LOOKUP'!$A:$J,7,1))),"Not Applicable")</f>
        <v>MAR, FY24</v>
      </c>
      <c r="N4754" s="8" t="str">
        <f>IFERROR(IF(I4754="Booked",VLOOKUP(K4754,'FIN CAL LOOKUP'!$A:$J,10,1),IF(I4754="Complete",VLOOKUP(J4754,'FIN CAL LOOKUP'!$A:$J,10,1),VLOOKUP(D4754,'FIN CAL LOOKUP'!$A:$J,10,1))),"Not Applicable")</f>
        <v>Q3, FY24</v>
      </c>
    </row>
    <row r="4755" spans="1:14" x14ac:dyDescent="0.25">
      <c r="A4755" t="s">
        <v>30</v>
      </c>
      <c r="B4755" t="s">
        <v>156</v>
      </c>
      <c r="C4755" t="s">
        <v>32</v>
      </c>
      <c r="D4755" s="3">
        <v>41646</v>
      </c>
      <c r="E4755" t="s">
        <v>1106</v>
      </c>
      <c r="F4755" t="s">
        <v>1107</v>
      </c>
      <c r="G4755" t="s">
        <v>1108</v>
      </c>
      <c r="H4755" t="s">
        <v>1368</v>
      </c>
      <c r="I4755" t="s">
        <v>5</v>
      </c>
      <c r="J4755" s="3"/>
      <c r="K4755" s="3">
        <v>45351</v>
      </c>
      <c r="M4755" s="8" t="str">
        <f>IFERROR(IF(I4755="Booked",VLOOKUP(K4755,'FIN CAL LOOKUP'!$A:$J,7,1),IF(I4755="Complete",VLOOKUP(J4755,'FIN CAL LOOKUP'!$A:$J,7,1),VLOOKUP(D4755,'FIN CAL LOOKUP'!$A:$J,7,1))),"Not Applicable")</f>
        <v>MAR, FY24</v>
      </c>
      <c r="N4755" s="8" t="str">
        <f>IFERROR(IF(I4755="Booked",VLOOKUP(K4755,'FIN CAL LOOKUP'!$A:$J,10,1),IF(I4755="Complete",VLOOKUP(J4755,'FIN CAL LOOKUP'!$A:$J,10,1),VLOOKUP(D4755,'FIN CAL LOOKUP'!$A:$J,10,1))),"Not Applicable")</f>
        <v>Q3, FY24</v>
      </c>
    </row>
    <row r="4756" spans="1:14" x14ac:dyDescent="0.25">
      <c r="A4756" t="s">
        <v>30</v>
      </c>
      <c r="B4756" t="s">
        <v>156</v>
      </c>
      <c r="C4756" t="s">
        <v>32</v>
      </c>
      <c r="D4756" s="3">
        <v>41646</v>
      </c>
      <c r="E4756" t="s">
        <v>1106</v>
      </c>
      <c r="F4756" t="s">
        <v>1107</v>
      </c>
      <c r="G4756" t="s">
        <v>1108</v>
      </c>
      <c r="H4756" t="s">
        <v>1369</v>
      </c>
      <c r="I4756" t="s">
        <v>5</v>
      </c>
      <c r="J4756" s="3"/>
      <c r="K4756" s="3">
        <v>45351</v>
      </c>
      <c r="M4756" s="8" t="str">
        <f>IFERROR(IF(I4756="Booked",VLOOKUP(K4756,'FIN CAL LOOKUP'!$A:$J,7,1),IF(I4756="Complete",VLOOKUP(J4756,'FIN CAL LOOKUP'!$A:$J,7,1),VLOOKUP(D4756,'FIN CAL LOOKUP'!$A:$J,7,1))),"Not Applicable")</f>
        <v>MAR, FY24</v>
      </c>
      <c r="N4756" s="8" t="str">
        <f>IFERROR(IF(I4756="Booked",VLOOKUP(K4756,'FIN CAL LOOKUP'!$A:$J,10,1),IF(I4756="Complete",VLOOKUP(J4756,'FIN CAL LOOKUP'!$A:$J,10,1),VLOOKUP(D4756,'FIN CAL LOOKUP'!$A:$J,10,1))),"Not Applicable")</f>
        <v>Q3, FY24</v>
      </c>
    </row>
    <row r="4757" spans="1:14" x14ac:dyDescent="0.25">
      <c r="A4757" t="s">
        <v>30</v>
      </c>
      <c r="B4757" t="s">
        <v>156</v>
      </c>
      <c r="C4757" t="s">
        <v>32</v>
      </c>
      <c r="D4757" s="3">
        <v>41646</v>
      </c>
      <c r="E4757" t="s">
        <v>1106</v>
      </c>
      <c r="F4757" t="s">
        <v>1107</v>
      </c>
      <c r="G4757" t="s">
        <v>1108</v>
      </c>
      <c r="H4757" t="s">
        <v>1370</v>
      </c>
      <c r="I4757" t="s">
        <v>5</v>
      </c>
      <c r="J4757" s="3"/>
      <c r="K4757" s="3">
        <v>45351</v>
      </c>
      <c r="M4757" s="8" t="str">
        <f>IFERROR(IF(I4757="Booked",VLOOKUP(K4757,'FIN CAL LOOKUP'!$A:$J,7,1),IF(I4757="Complete",VLOOKUP(J4757,'FIN CAL LOOKUP'!$A:$J,7,1),VLOOKUP(D4757,'FIN CAL LOOKUP'!$A:$J,7,1))),"Not Applicable")</f>
        <v>MAR, FY24</v>
      </c>
      <c r="N4757" s="8" t="str">
        <f>IFERROR(IF(I4757="Booked",VLOOKUP(K4757,'FIN CAL LOOKUP'!$A:$J,10,1),IF(I4757="Complete",VLOOKUP(J4757,'FIN CAL LOOKUP'!$A:$J,10,1),VLOOKUP(D4757,'FIN CAL LOOKUP'!$A:$J,10,1))),"Not Applicable")</f>
        <v>Q3, FY24</v>
      </c>
    </row>
    <row r="4758" spans="1:14" x14ac:dyDescent="0.25">
      <c r="A4758" t="s">
        <v>30</v>
      </c>
      <c r="B4758" t="s">
        <v>156</v>
      </c>
      <c r="C4758" t="s">
        <v>32</v>
      </c>
      <c r="D4758" s="3">
        <v>41646</v>
      </c>
      <c r="E4758" t="s">
        <v>1106</v>
      </c>
      <c r="F4758" t="s">
        <v>1107</v>
      </c>
      <c r="G4758" t="s">
        <v>1108</v>
      </c>
      <c r="H4758" t="s">
        <v>8</v>
      </c>
      <c r="I4758" t="s">
        <v>17</v>
      </c>
      <c r="J4758" s="3">
        <v>44643</v>
      </c>
      <c r="K4758" s="3">
        <v>44635</v>
      </c>
      <c r="M4758" s="8" t="str">
        <f>IFERROR(IF(I4758="Booked",VLOOKUP(K4758,'FIN CAL LOOKUP'!$A:$J,7,1),IF(I4758="Complete",VLOOKUP(J4758,'FIN CAL LOOKUP'!$A:$J,7,1),VLOOKUP(D4758,'FIN CAL LOOKUP'!$A:$J,7,1))),"Not Applicable")</f>
        <v>MAR, FY22</v>
      </c>
      <c r="N4758" s="8" t="str">
        <f>IFERROR(IF(I4758="Booked",VLOOKUP(K4758,'FIN CAL LOOKUP'!$A:$J,10,1),IF(I4758="Complete",VLOOKUP(J4758,'FIN CAL LOOKUP'!$A:$J,10,1),VLOOKUP(D4758,'FIN CAL LOOKUP'!$A:$J,10,1))),"Not Applicable")</f>
        <v>Q3, FY22</v>
      </c>
    </row>
    <row r="4759" spans="1:14" x14ac:dyDescent="0.25">
      <c r="A4759" t="s">
        <v>30</v>
      </c>
      <c r="B4759" t="s">
        <v>156</v>
      </c>
      <c r="C4759" t="s">
        <v>32</v>
      </c>
      <c r="D4759" s="3">
        <v>41646</v>
      </c>
      <c r="E4759" t="s">
        <v>1106</v>
      </c>
      <c r="F4759" t="s">
        <v>1107</v>
      </c>
      <c r="G4759" t="s">
        <v>1108</v>
      </c>
      <c r="H4759" t="s">
        <v>9</v>
      </c>
      <c r="I4759" t="s">
        <v>17</v>
      </c>
      <c r="J4759" s="3">
        <v>44943</v>
      </c>
      <c r="K4759" s="3">
        <v>44735</v>
      </c>
      <c r="M4759" s="8" t="str">
        <f>IFERROR(IF(I4759="Booked",VLOOKUP(K4759,'FIN CAL LOOKUP'!$A:$J,7,1),IF(I4759="Complete",VLOOKUP(J4759,'FIN CAL LOOKUP'!$A:$J,7,1),VLOOKUP(D4759,'FIN CAL LOOKUP'!$A:$J,7,1))),"Not Applicable")</f>
        <v>JAN, FY23</v>
      </c>
      <c r="N4759" s="8" t="str">
        <f>IFERROR(IF(I4759="Booked",VLOOKUP(K4759,'FIN CAL LOOKUP'!$A:$J,10,1),IF(I4759="Complete",VLOOKUP(J4759,'FIN CAL LOOKUP'!$A:$J,10,1),VLOOKUP(D4759,'FIN CAL LOOKUP'!$A:$J,10,1))),"Not Applicable")</f>
        <v>Q3, FY23</v>
      </c>
    </row>
    <row r="4760" spans="1:14" x14ac:dyDescent="0.25">
      <c r="A4760" t="s">
        <v>30</v>
      </c>
      <c r="B4760" t="s">
        <v>156</v>
      </c>
      <c r="C4760" t="s">
        <v>32</v>
      </c>
      <c r="D4760" s="3">
        <v>41646</v>
      </c>
      <c r="E4760" t="s">
        <v>1106</v>
      </c>
      <c r="F4760" t="s">
        <v>1107</v>
      </c>
      <c r="G4760" t="s">
        <v>1108</v>
      </c>
      <c r="H4760" t="s">
        <v>9</v>
      </c>
      <c r="I4760" t="s">
        <v>17</v>
      </c>
      <c r="J4760" s="3">
        <v>44986</v>
      </c>
      <c r="K4760" s="3">
        <v>44958</v>
      </c>
      <c r="M4760" s="8" t="str">
        <f>IFERROR(IF(I4760="Booked",VLOOKUP(K4760,'FIN CAL LOOKUP'!$A:$J,7,1),IF(I4760="Complete",VLOOKUP(J4760,'FIN CAL LOOKUP'!$A:$J,7,1),VLOOKUP(D4760,'FIN CAL LOOKUP'!$A:$J,7,1))),"Not Applicable")</f>
        <v>MAR, FY23</v>
      </c>
      <c r="N4760" s="8" t="str">
        <f>IFERROR(IF(I4760="Booked",VLOOKUP(K4760,'FIN CAL LOOKUP'!$A:$J,10,1),IF(I4760="Complete",VLOOKUP(J4760,'FIN CAL LOOKUP'!$A:$J,10,1),VLOOKUP(D4760,'FIN CAL LOOKUP'!$A:$J,10,1))),"Not Applicable")</f>
        <v>Q3, FY23</v>
      </c>
    </row>
    <row r="4761" spans="1:14" x14ac:dyDescent="0.25">
      <c r="A4761" t="s">
        <v>30</v>
      </c>
      <c r="B4761" t="s">
        <v>156</v>
      </c>
      <c r="C4761" t="s">
        <v>32</v>
      </c>
      <c r="D4761" s="3">
        <v>41646</v>
      </c>
      <c r="E4761" t="s">
        <v>1106</v>
      </c>
      <c r="F4761" t="s">
        <v>1107</v>
      </c>
      <c r="G4761" t="s">
        <v>1108</v>
      </c>
      <c r="H4761" t="s">
        <v>10</v>
      </c>
      <c r="I4761" t="s">
        <v>17</v>
      </c>
      <c r="J4761" s="3">
        <v>44449</v>
      </c>
      <c r="K4761" s="3">
        <v>44417</v>
      </c>
      <c r="M4761" s="8" t="str">
        <f>IFERROR(IF(I4761="Booked",VLOOKUP(K4761,'FIN CAL LOOKUP'!$A:$J,7,1),IF(I4761="Complete",VLOOKUP(J4761,'FIN CAL LOOKUP'!$A:$J,7,1),VLOOKUP(D4761,'FIN CAL LOOKUP'!$A:$J,7,1))),"Not Applicable")</f>
        <v>SEP, FY22</v>
      </c>
      <c r="N4761" s="8" t="str">
        <f>IFERROR(IF(I4761="Booked",VLOOKUP(K4761,'FIN CAL LOOKUP'!$A:$J,10,1),IF(I4761="Complete",VLOOKUP(J4761,'FIN CAL LOOKUP'!$A:$J,10,1),VLOOKUP(D4761,'FIN CAL LOOKUP'!$A:$J,10,1))),"Not Applicable")</f>
        <v>Q1, FY22</v>
      </c>
    </row>
    <row r="4762" spans="1:14" x14ac:dyDescent="0.25">
      <c r="A4762" t="s">
        <v>30</v>
      </c>
      <c r="B4762" t="s">
        <v>156</v>
      </c>
      <c r="C4762" t="s">
        <v>32</v>
      </c>
      <c r="D4762" s="3">
        <v>41646</v>
      </c>
      <c r="E4762" t="s">
        <v>1106</v>
      </c>
      <c r="F4762" t="s">
        <v>1107</v>
      </c>
      <c r="G4762" t="s">
        <v>1108</v>
      </c>
      <c r="H4762" t="s">
        <v>11</v>
      </c>
      <c r="I4762" t="s">
        <v>17</v>
      </c>
      <c r="J4762" s="3">
        <v>42723</v>
      </c>
      <c r="K4762" s="3">
        <v>43291</v>
      </c>
      <c r="M4762" s="8" t="str">
        <f>IFERROR(IF(I4762="Booked",VLOOKUP(K4762,'FIN CAL LOOKUP'!$A:$J,7,1),IF(I4762="Complete",VLOOKUP(J4762,'FIN CAL LOOKUP'!$A:$J,7,1),VLOOKUP(D4762,'FIN CAL LOOKUP'!$A:$J,7,1))),"Not Applicable")</f>
        <v>Not Applicable</v>
      </c>
      <c r="N4762" s="8" t="str">
        <f>IFERROR(IF(I4762="Booked",VLOOKUP(K4762,'FIN CAL LOOKUP'!$A:$J,10,1),IF(I4762="Complete",VLOOKUP(J4762,'FIN CAL LOOKUP'!$A:$J,10,1),VLOOKUP(D4762,'FIN CAL LOOKUP'!$A:$J,10,1))),"Not Applicable")</f>
        <v>Not Applicable</v>
      </c>
    </row>
    <row r="4763" spans="1:14" x14ac:dyDescent="0.25">
      <c r="A4763" t="s">
        <v>30</v>
      </c>
      <c r="B4763" t="s">
        <v>156</v>
      </c>
      <c r="C4763" t="s">
        <v>32</v>
      </c>
      <c r="D4763" s="3">
        <v>41646</v>
      </c>
      <c r="E4763" t="s">
        <v>1106</v>
      </c>
      <c r="F4763" t="s">
        <v>1107</v>
      </c>
      <c r="G4763" t="s">
        <v>1108</v>
      </c>
      <c r="H4763" t="s">
        <v>11</v>
      </c>
      <c r="I4763" t="s">
        <v>17</v>
      </c>
      <c r="J4763" s="3">
        <v>43342</v>
      </c>
      <c r="K4763" s="3">
        <v>43342</v>
      </c>
      <c r="M4763" s="8" t="str">
        <f>IFERROR(IF(I4763="Booked",VLOOKUP(K4763,'FIN CAL LOOKUP'!$A:$J,7,1),IF(I4763="Complete",VLOOKUP(J4763,'FIN CAL LOOKUP'!$A:$J,7,1),VLOOKUP(D4763,'FIN CAL LOOKUP'!$A:$J,7,1))),"Not Applicable")</f>
        <v>SEP, FY19</v>
      </c>
      <c r="N4763" s="8" t="str">
        <f>IFERROR(IF(I4763="Booked",VLOOKUP(K4763,'FIN CAL LOOKUP'!$A:$J,10,1),IF(I4763="Complete",VLOOKUP(J4763,'FIN CAL LOOKUP'!$A:$J,10,1),VLOOKUP(D4763,'FIN CAL LOOKUP'!$A:$J,10,1))),"Not Applicable")</f>
        <v>Q1, FY19</v>
      </c>
    </row>
    <row r="4764" spans="1:14" x14ac:dyDescent="0.25">
      <c r="B4764" t="s">
        <v>1546</v>
      </c>
      <c r="C4764" t="s">
        <v>45</v>
      </c>
      <c r="D4764" s="3">
        <v>41617</v>
      </c>
      <c r="E4764" t="s">
        <v>133</v>
      </c>
      <c r="F4764" t="s">
        <v>1616</v>
      </c>
      <c r="G4764" t="s">
        <v>1549</v>
      </c>
      <c r="H4764" t="s">
        <v>192</v>
      </c>
      <c r="I4764" t="s">
        <v>17</v>
      </c>
      <c r="J4764" s="3">
        <v>45695</v>
      </c>
      <c r="K4764" s="3">
        <v>44837</v>
      </c>
      <c r="M4764" s="8" t="str">
        <f>IFERROR(IF(I4764="Booked",VLOOKUP(K4764,'FIN CAL LOOKUP'!$A:$J,7,1),IF(I4764="Complete",VLOOKUP(J4764,'FIN CAL LOOKUP'!$A:$J,7,1),VLOOKUP(D4764,'FIN CAL LOOKUP'!$A:$J,7,1))),"Not Applicable")</f>
        <v>FEB, FY25</v>
      </c>
      <c r="N4764" s="8" t="str">
        <f>IFERROR(IF(I4764="Booked",VLOOKUP(K4764,'FIN CAL LOOKUP'!$A:$J,10,1),IF(I4764="Complete",VLOOKUP(J4764,'FIN CAL LOOKUP'!$A:$J,10,1),VLOOKUP(D4764,'FIN CAL LOOKUP'!$A:$J,10,1))),"Not Applicable")</f>
        <v>Q3, FY25</v>
      </c>
    </row>
    <row r="4765" spans="1:14" x14ac:dyDescent="0.25">
      <c r="B4765" t="s">
        <v>1546</v>
      </c>
      <c r="C4765" t="s">
        <v>45</v>
      </c>
      <c r="D4765" s="3">
        <v>41617</v>
      </c>
      <c r="E4765" t="s">
        <v>133</v>
      </c>
      <c r="F4765" t="s">
        <v>1616</v>
      </c>
      <c r="G4765" t="s">
        <v>1549</v>
      </c>
      <c r="H4765" t="s">
        <v>4</v>
      </c>
      <c r="I4765" t="s">
        <v>17</v>
      </c>
      <c r="J4765" s="3">
        <v>45695</v>
      </c>
      <c r="K4765" s="3">
        <v>44824</v>
      </c>
      <c r="M4765" s="8" t="str">
        <f>IFERROR(IF(I4765="Booked",VLOOKUP(K4765,'FIN CAL LOOKUP'!$A:$J,7,1),IF(I4765="Complete",VLOOKUP(J4765,'FIN CAL LOOKUP'!$A:$J,7,1),VLOOKUP(D4765,'FIN CAL LOOKUP'!$A:$J,7,1))),"Not Applicable")</f>
        <v>FEB, FY25</v>
      </c>
      <c r="N4765" s="8" t="str">
        <f>IFERROR(IF(I4765="Booked",VLOOKUP(K4765,'FIN CAL LOOKUP'!$A:$J,10,1),IF(I4765="Complete",VLOOKUP(J4765,'FIN CAL LOOKUP'!$A:$J,10,1),VLOOKUP(D4765,'FIN CAL LOOKUP'!$A:$J,10,1))),"Not Applicable")</f>
        <v>Q3, FY25</v>
      </c>
    </row>
    <row r="4766" spans="1:14" x14ac:dyDescent="0.25">
      <c r="B4766" t="s">
        <v>1546</v>
      </c>
      <c r="C4766" t="s">
        <v>45</v>
      </c>
      <c r="D4766" s="3">
        <v>41617</v>
      </c>
      <c r="E4766" t="s">
        <v>133</v>
      </c>
      <c r="F4766" t="s">
        <v>1616</v>
      </c>
      <c r="G4766" t="s">
        <v>1549</v>
      </c>
      <c r="H4766" t="s">
        <v>7</v>
      </c>
      <c r="I4766" t="s">
        <v>17</v>
      </c>
      <c r="J4766" s="3">
        <v>45695</v>
      </c>
      <c r="K4766" s="3">
        <v>44824</v>
      </c>
      <c r="M4766" s="8" t="str">
        <f>IFERROR(IF(I4766="Booked",VLOOKUP(K4766,'FIN CAL LOOKUP'!$A:$J,7,1),IF(I4766="Complete",VLOOKUP(J4766,'FIN CAL LOOKUP'!$A:$J,7,1),VLOOKUP(D4766,'FIN CAL LOOKUP'!$A:$J,7,1))),"Not Applicable")</f>
        <v>FEB, FY25</v>
      </c>
      <c r="N4766" s="8" t="str">
        <f>IFERROR(IF(I4766="Booked",VLOOKUP(K4766,'FIN CAL LOOKUP'!$A:$J,10,1),IF(I4766="Complete",VLOOKUP(J4766,'FIN CAL LOOKUP'!$A:$J,10,1),VLOOKUP(D4766,'FIN CAL LOOKUP'!$A:$J,10,1))),"Not Applicable")</f>
        <v>Q3, FY25</v>
      </c>
    </row>
    <row r="4767" spans="1:14" x14ac:dyDescent="0.25">
      <c r="B4767" t="s">
        <v>1546</v>
      </c>
      <c r="C4767" t="s">
        <v>45</v>
      </c>
      <c r="D4767" s="3">
        <v>41617</v>
      </c>
      <c r="E4767" t="s">
        <v>133</v>
      </c>
      <c r="F4767" t="s">
        <v>1616</v>
      </c>
      <c r="G4767" t="s">
        <v>1549</v>
      </c>
      <c r="H4767" t="s">
        <v>1366</v>
      </c>
      <c r="I4767" t="s">
        <v>5</v>
      </c>
      <c r="J4767" s="3"/>
      <c r="K4767" s="3">
        <v>45351</v>
      </c>
      <c r="M4767" s="8" t="str">
        <f>IFERROR(IF(I4767="Booked",VLOOKUP(K4767,'FIN CAL LOOKUP'!$A:$J,7,1),IF(I4767="Complete",VLOOKUP(J4767,'FIN CAL LOOKUP'!$A:$J,7,1),VLOOKUP(D4767,'FIN CAL LOOKUP'!$A:$J,7,1))),"Not Applicable")</f>
        <v>MAR, FY24</v>
      </c>
      <c r="N4767" s="8" t="str">
        <f>IFERROR(IF(I4767="Booked",VLOOKUP(K4767,'FIN CAL LOOKUP'!$A:$J,10,1),IF(I4767="Complete",VLOOKUP(J4767,'FIN CAL LOOKUP'!$A:$J,10,1),VLOOKUP(D4767,'FIN CAL LOOKUP'!$A:$J,10,1))),"Not Applicable")</f>
        <v>Q3, FY24</v>
      </c>
    </row>
    <row r="4768" spans="1:14" x14ac:dyDescent="0.25">
      <c r="B4768" t="s">
        <v>1546</v>
      </c>
      <c r="C4768" t="s">
        <v>45</v>
      </c>
      <c r="D4768" s="3">
        <v>41617</v>
      </c>
      <c r="E4768" t="s">
        <v>133</v>
      </c>
      <c r="F4768" t="s">
        <v>1616</v>
      </c>
      <c r="G4768" t="s">
        <v>1549</v>
      </c>
      <c r="H4768" t="s">
        <v>1367</v>
      </c>
      <c r="I4768" t="s">
        <v>5</v>
      </c>
      <c r="J4768" s="3"/>
      <c r="K4768" s="3">
        <v>45351</v>
      </c>
      <c r="M4768" s="8" t="str">
        <f>IFERROR(IF(I4768="Booked",VLOOKUP(K4768,'FIN CAL LOOKUP'!$A:$J,7,1),IF(I4768="Complete",VLOOKUP(J4768,'FIN CAL LOOKUP'!$A:$J,7,1),VLOOKUP(D4768,'FIN CAL LOOKUP'!$A:$J,7,1))),"Not Applicable")</f>
        <v>MAR, FY24</v>
      </c>
      <c r="N4768" s="8" t="str">
        <f>IFERROR(IF(I4768="Booked",VLOOKUP(K4768,'FIN CAL LOOKUP'!$A:$J,10,1),IF(I4768="Complete",VLOOKUP(J4768,'FIN CAL LOOKUP'!$A:$J,10,1),VLOOKUP(D4768,'FIN CAL LOOKUP'!$A:$J,10,1))),"Not Applicable")</f>
        <v>Q3, FY24</v>
      </c>
    </row>
    <row r="4769" spans="1:14" x14ac:dyDescent="0.25">
      <c r="B4769" t="s">
        <v>1546</v>
      </c>
      <c r="C4769" t="s">
        <v>45</v>
      </c>
      <c r="D4769" s="3">
        <v>41617</v>
      </c>
      <c r="E4769" t="s">
        <v>133</v>
      </c>
      <c r="F4769" t="s">
        <v>1616</v>
      </c>
      <c r="G4769" t="s">
        <v>1549</v>
      </c>
      <c r="H4769" t="s">
        <v>1368</v>
      </c>
      <c r="I4769" t="s">
        <v>5</v>
      </c>
      <c r="J4769" s="3"/>
      <c r="K4769" s="3">
        <v>45351</v>
      </c>
      <c r="M4769" s="8" t="str">
        <f>IFERROR(IF(I4769="Booked",VLOOKUP(K4769,'FIN CAL LOOKUP'!$A:$J,7,1),IF(I4769="Complete",VLOOKUP(J4769,'FIN CAL LOOKUP'!$A:$J,7,1),VLOOKUP(D4769,'FIN CAL LOOKUP'!$A:$J,7,1))),"Not Applicable")</f>
        <v>MAR, FY24</v>
      </c>
      <c r="N4769" s="8" t="str">
        <f>IFERROR(IF(I4769="Booked",VLOOKUP(K4769,'FIN CAL LOOKUP'!$A:$J,10,1),IF(I4769="Complete",VLOOKUP(J4769,'FIN CAL LOOKUP'!$A:$J,10,1),VLOOKUP(D4769,'FIN CAL LOOKUP'!$A:$J,10,1))),"Not Applicable")</f>
        <v>Q3, FY24</v>
      </c>
    </row>
    <row r="4770" spans="1:14" x14ac:dyDescent="0.25">
      <c r="B4770" t="s">
        <v>1546</v>
      </c>
      <c r="C4770" t="s">
        <v>45</v>
      </c>
      <c r="D4770" s="3">
        <v>41617</v>
      </c>
      <c r="E4770" t="s">
        <v>133</v>
      </c>
      <c r="F4770" t="s">
        <v>1616</v>
      </c>
      <c r="G4770" t="s">
        <v>1549</v>
      </c>
      <c r="H4770" t="s">
        <v>1369</v>
      </c>
      <c r="I4770" t="s">
        <v>5</v>
      </c>
      <c r="J4770" s="3"/>
      <c r="K4770" s="3">
        <v>45351</v>
      </c>
      <c r="M4770" s="8" t="str">
        <f>IFERROR(IF(I4770="Booked",VLOOKUP(K4770,'FIN CAL LOOKUP'!$A:$J,7,1),IF(I4770="Complete",VLOOKUP(J4770,'FIN CAL LOOKUP'!$A:$J,7,1),VLOOKUP(D4770,'FIN CAL LOOKUP'!$A:$J,7,1))),"Not Applicable")</f>
        <v>MAR, FY24</v>
      </c>
      <c r="N4770" s="8" t="str">
        <f>IFERROR(IF(I4770="Booked",VLOOKUP(K4770,'FIN CAL LOOKUP'!$A:$J,10,1),IF(I4770="Complete",VLOOKUP(J4770,'FIN CAL LOOKUP'!$A:$J,10,1),VLOOKUP(D4770,'FIN CAL LOOKUP'!$A:$J,10,1))),"Not Applicable")</f>
        <v>Q3, FY24</v>
      </c>
    </row>
    <row r="4771" spans="1:14" x14ac:dyDescent="0.25">
      <c r="B4771" t="s">
        <v>1546</v>
      </c>
      <c r="C4771" t="s">
        <v>45</v>
      </c>
      <c r="D4771" s="3">
        <v>41617</v>
      </c>
      <c r="E4771" t="s">
        <v>133</v>
      </c>
      <c r="F4771" t="s">
        <v>1616</v>
      </c>
      <c r="G4771" t="s">
        <v>1549</v>
      </c>
      <c r="H4771" t="s">
        <v>1370</v>
      </c>
      <c r="I4771" t="s">
        <v>5</v>
      </c>
      <c r="J4771" s="3"/>
      <c r="K4771" s="3">
        <v>45351</v>
      </c>
      <c r="M4771" s="8" t="str">
        <f>IFERROR(IF(I4771="Booked",VLOOKUP(K4771,'FIN CAL LOOKUP'!$A:$J,7,1),IF(I4771="Complete",VLOOKUP(J4771,'FIN CAL LOOKUP'!$A:$J,7,1),VLOOKUP(D4771,'FIN CAL LOOKUP'!$A:$J,7,1))),"Not Applicable")</f>
        <v>MAR, FY24</v>
      </c>
      <c r="N4771" s="8" t="str">
        <f>IFERROR(IF(I4771="Booked",VLOOKUP(K4771,'FIN CAL LOOKUP'!$A:$J,10,1),IF(I4771="Complete",VLOOKUP(J4771,'FIN CAL LOOKUP'!$A:$J,10,1),VLOOKUP(D4771,'FIN CAL LOOKUP'!$A:$J,10,1))),"Not Applicable")</f>
        <v>Q3, FY24</v>
      </c>
    </row>
    <row r="4772" spans="1:14" x14ac:dyDescent="0.25">
      <c r="B4772" t="s">
        <v>1546</v>
      </c>
      <c r="C4772" t="s">
        <v>45</v>
      </c>
      <c r="D4772" s="3">
        <v>41617</v>
      </c>
      <c r="E4772" t="s">
        <v>133</v>
      </c>
      <c r="F4772" t="s">
        <v>1616</v>
      </c>
      <c r="G4772" t="s">
        <v>1549</v>
      </c>
      <c r="H4772" t="s">
        <v>8</v>
      </c>
      <c r="I4772" t="s">
        <v>17</v>
      </c>
      <c r="J4772" s="3">
        <v>44643</v>
      </c>
      <c r="K4772" s="3">
        <v>44635</v>
      </c>
      <c r="M4772" s="8" t="str">
        <f>IFERROR(IF(I4772="Booked",VLOOKUP(K4772,'FIN CAL LOOKUP'!$A:$J,7,1),IF(I4772="Complete",VLOOKUP(J4772,'FIN CAL LOOKUP'!$A:$J,7,1),VLOOKUP(D4772,'FIN CAL LOOKUP'!$A:$J,7,1))),"Not Applicable")</f>
        <v>MAR, FY22</v>
      </c>
      <c r="N4772" s="8" t="str">
        <f>IFERROR(IF(I4772="Booked",VLOOKUP(K4772,'FIN CAL LOOKUP'!$A:$J,10,1),IF(I4772="Complete",VLOOKUP(J4772,'FIN CAL LOOKUP'!$A:$J,10,1),VLOOKUP(D4772,'FIN CAL LOOKUP'!$A:$J,10,1))),"Not Applicable")</f>
        <v>Q3, FY22</v>
      </c>
    </row>
    <row r="4773" spans="1:14" x14ac:dyDescent="0.25">
      <c r="B4773" t="s">
        <v>1546</v>
      </c>
      <c r="C4773" t="s">
        <v>45</v>
      </c>
      <c r="D4773" s="3">
        <v>41617</v>
      </c>
      <c r="E4773" t="s">
        <v>133</v>
      </c>
      <c r="F4773" t="s">
        <v>1616</v>
      </c>
      <c r="G4773" t="s">
        <v>1549</v>
      </c>
      <c r="H4773" t="s">
        <v>9</v>
      </c>
      <c r="I4773" t="s">
        <v>17</v>
      </c>
      <c r="J4773" s="3">
        <v>45695</v>
      </c>
      <c r="K4773" s="3">
        <v>44830</v>
      </c>
      <c r="M4773" s="8" t="str">
        <f>IFERROR(IF(I4773="Booked",VLOOKUP(K4773,'FIN CAL LOOKUP'!$A:$J,7,1),IF(I4773="Complete",VLOOKUP(J4773,'FIN CAL LOOKUP'!$A:$J,7,1),VLOOKUP(D4773,'FIN CAL LOOKUP'!$A:$J,7,1))),"Not Applicable")</f>
        <v>FEB, FY25</v>
      </c>
      <c r="N4773" s="8" t="str">
        <f>IFERROR(IF(I4773="Booked",VLOOKUP(K4773,'FIN CAL LOOKUP'!$A:$J,10,1),IF(I4773="Complete",VLOOKUP(J4773,'FIN CAL LOOKUP'!$A:$J,10,1),VLOOKUP(D4773,'FIN CAL LOOKUP'!$A:$J,10,1))),"Not Applicable")</f>
        <v>Q3, FY25</v>
      </c>
    </row>
    <row r="4774" spans="1:14" x14ac:dyDescent="0.25">
      <c r="B4774" t="s">
        <v>1546</v>
      </c>
      <c r="C4774" t="s">
        <v>45</v>
      </c>
      <c r="D4774" s="3">
        <v>41617</v>
      </c>
      <c r="E4774" t="s">
        <v>133</v>
      </c>
      <c r="F4774" t="s">
        <v>1616</v>
      </c>
      <c r="G4774" t="s">
        <v>1549</v>
      </c>
      <c r="H4774" t="s">
        <v>10</v>
      </c>
      <c r="I4774" t="s">
        <v>17</v>
      </c>
      <c r="J4774" s="3">
        <v>44448</v>
      </c>
      <c r="K4774" s="3">
        <v>44438</v>
      </c>
      <c r="M4774" s="8" t="str">
        <f>IFERROR(IF(I4774="Booked",VLOOKUP(K4774,'FIN CAL LOOKUP'!$A:$J,7,1),IF(I4774="Complete",VLOOKUP(J4774,'FIN CAL LOOKUP'!$A:$J,7,1),VLOOKUP(D4774,'FIN CAL LOOKUP'!$A:$J,7,1))),"Not Applicable")</f>
        <v>SEP, FY22</v>
      </c>
      <c r="N4774" s="8" t="str">
        <f>IFERROR(IF(I4774="Booked",VLOOKUP(K4774,'FIN CAL LOOKUP'!$A:$J,10,1),IF(I4774="Complete",VLOOKUP(J4774,'FIN CAL LOOKUP'!$A:$J,10,1),VLOOKUP(D4774,'FIN CAL LOOKUP'!$A:$J,10,1))),"Not Applicable")</f>
        <v>Q1, FY22</v>
      </c>
    </row>
    <row r="4775" spans="1:14" x14ac:dyDescent="0.25">
      <c r="B4775" t="s">
        <v>1546</v>
      </c>
      <c r="C4775" t="s">
        <v>45</v>
      </c>
      <c r="D4775" s="3">
        <v>41617</v>
      </c>
      <c r="E4775" t="s">
        <v>133</v>
      </c>
      <c r="F4775" t="s">
        <v>1616</v>
      </c>
      <c r="G4775" t="s">
        <v>1549</v>
      </c>
      <c r="H4775" t="s">
        <v>11</v>
      </c>
      <c r="I4775" t="s">
        <v>17</v>
      </c>
      <c r="J4775" s="3">
        <v>45695</v>
      </c>
      <c r="K4775" s="3">
        <v>43635</v>
      </c>
      <c r="M4775" s="8" t="str">
        <f>IFERROR(IF(I4775="Booked",VLOOKUP(K4775,'FIN CAL LOOKUP'!$A:$J,7,1),IF(I4775="Complete",VLOOKUP(J4775,'FIN CAL LOOKUP'!$A:$J,7,1),VLOOKUP(D4775,'FIN CAL LOOKUP'!$A:$J,7,1))),"Not Applicable")</f>
        <v>FEB, FY25</v>
      </c>
      <c r="N4775" s="8" t="str">
        <f>IFERROR(IF(I4775="Booked",VLOOKUP(K4775,'FIN CAL LOOKUP'!$A:$J,10,1),IF(I4775="Complete",VLOOKUP(J4775,'FIN CAL LOOKUP'!$A:$J,10,1),VLOOKUP(D4775,'FIN CAL LOOKUP'!$A:$J,10,1))),"Not Applicable")</f>
        <v>Q3, FY25</v>
      </c>
    </row>
    <row r="4776" spans="1:14" x14ac:dyDescent="0.25">
      <c r="A4776" t="s">
        <v>12</v>
      </c>
      <c r="B4776" t="s">
        <v>150</v>
      </c>
      <c r="C4776" t="s">
        <v>151</v>
      </c>
      <c r="D4776" s="3">
        <v>41610</v>
      </c>
      <c r="E4776" t="s">
        <v>1109</v>
      </c>
      <c r="F4776" t="s">
        <v>904</v>
      </c>
      <c r="G4776" t="s">
        <v>1110</v>
      </c>
      <c r="H4776" t="s">
        <v>4</v>
      </c>
      <c r="I4776" t="s">
        <v>17</v>
      </c>
      <c r="J4776" s="3">
        <v>44929</v>
      </c>
      <c r="K4776" s="3">
        <v>44824</v>
      </c>
      <c r="M4776" s="8" t="str">
        <f>IFERROR(IF(I4776="Booked",VLOOKUP(K4776,'FIN CAL LOOKUP'!$A:$J,7,1),IF(I4776="Complete",VLOOKUP(J4776,'FIN CAL LOOKUP'!$A:$J,7,1),VLOOKUP(D4776,'FIN CAL LOOKUP'!$A:$J,7,1))),"Not Applicable")</f>
        <v>JAN, FY23</v>
      </c>
      <c r="N4776" s="8" t="str">
        <f>IFERROR(IF(I4776="Booked",VLOOKUP(K4776,'FIN CAL LOOKUP'!$A:$J,10,1),IF(I4776="Complete",VLOOKUP(J4776,'FIN CAL LOOKUP'!$A:$J,10,1),VLOOKUP(D4776,'FIN CAL LOOKUP'!$A:$J,10,1))),"Not Applicable")</f>
        <v>Q3, FY23</v>
      </c>
    </row>
    <row r="4777" spans="1:14" x14ac:dyDescent="0.25">
      <c r="A4777" t="s">
        <v>12</v>
      </c>
      <c r="B4777" t="s">
        <v>150</v>
      </c>
      <c r="C4777" t="s">
        <v>151</v>
      </c>
      <c r="D4777" s="3">
        <v>41610</v>
      </c>
      <c r="E4777" t="s">
        <v>1109</v>
      </c>
      <c r="F4777" t="s">
        <v>904</v>
      </c>
      <c r="G4777" t="s">
        <v>1110</v>
      </c>
      <c r="H4777" t="s">
        <v>7</v>
      </c>
      <c r="I4777" t="s">
        <v>17</v>
      </c>
      <c r="J4777" s="3">
        <v>44929</v>
      </c>
      <c r="K4777" s="3">
        <v>44824</v>
      </c>
      <c r="M4777" s="8" t="str">
        <f>IFERROR(IF(I4777="Booked",VLOOKUP(K4777,'FIN CAL LOOKUP'!$A:$J,7,1),IF(I4777="Complete",VLOOKUP(J4777,'FIN CAL LOOKUP'!$A:$J,7,1),VLOOKUP(D4777,'FIN CAL LOOKUP'!$A:$J,7,1))),"Not Applicable")</f>
        <v>JAN, FY23</v>
      </c>
      <c r="N4777" s="8" t="str">
        <f>IFERROR(IF(I4777="Booked",VLOOKUP(K4777,'FIN CAL LOOKUP'!$A:$J,10,1),IF(I4777="Complete",VLOOKUP(J4777,'FIN CAL LOOKUP'!$A:$J,10,1),VLOOKUP(D4777,'FIN CAL LOOKUP'!$A:$J,10,1))),"Not Applicable")</f>
        <v>Q3, FY23</v>
      </c>
    </row>
    <row r="4778" spans="1:14" x14ac:dyDescent="0.25">
      <c r="A4778" t="s">
        <v>12</v>
      </c>
      <c r="B4778" t="s">
        <v>150</v>
      </c>
      <c r="C4778" t="s">
        <v>151</v>
      </c>
      <c r="D4778" s="3">
        <v>41610</v>
      </c>
      <c r="E4778" t="s">
        <v>1109</v>
      </c>
      <c r="F4778" t="s">
        <v>904</v>
      </c>
      <c r="G4778" t="s">
        <v>1110</v>
      </c>
      <c r="H4778" t="s">
        <v>1366</v>
      </c>
      <c r="I4778" t="s">
        <v>17</v>
      </c>
      <c r="J4778" s="3">
        <v>45387</v>
      </c>
      <c r="K4778" s="3">
        <v>45351</v>
      </c>
      <c r="M4778" s="8" t="str">
        <f>IFERROR(IF(I4778="Booked",VLOOKUP(K4778,'FIN CAL LOOKUP'!$A:$J,7,1),IF(I4778="Complete",VLOOKUP(J4778,'FIN CAL LOOKUP'!$A:$J,7,1),VLOOKUP(D4778,'FIN CAL LOOKUP'!$A:$J,7,1))),"Not Applicable")</f>
        <v>APR, FY24</v>
      </c>
      <c r="N4778" s="8" t="str">
        <f>IFERROR(IF(I4778="Booked",VLOOKUP(K4778,'FIN CAL LOOKUP'!$A:$J,10,1),IF(I4778="Complete",VLOOKUP(J4778,'FIN CAL LOOKUP'!$A:$J,10,1),VLOOKUP(D4778,'FIN CAL LOOKUP'!$A:$J,10,1))),"Not Applicable")</f>
        <v>Q4, FY24</v>
      </c>
    </row>
    <row r="4779" spans="1:14" x14ac:dyDescent="0.25">
      <c r="A4779" t="s">
        <v>12</v>
      </c>
      <c r="B4779" t="s">
        <v>150</v>
      </c>
      <c r="C4779" t="s">
        <v>151</v>
      </c>
      <c r="D4779" s="3">
        <v>41610</v>
      </c>
      <c r="E4779" t="s">
        <v>1109</v>
      </c>
      <c r="F4779" t="s">
        <v>904</v>
      </c>
      <c r="G4779" t="s">
        <v>1110</v>
      </c>
      <c r="H4779" t="s">
        <v>1367</v>
      </c>
      <c r="I4779" t="s">
        <v>17</v>
      </c>
      <c r="J4779" s="3">
        <v>45387</v>
      </c>
      <c r="K4779" s="3">
        <v>45351</v>
      </c>
      <c r="M4779" s="8" t="str">
        <f>IFERROR(IF(I4779="Booked",VLOOKUP(K4779,'FIN CAL LOOKUP'!$A:$J,7,1),IF(I4779="Complete",VLOOKUP(J4779,'FIN CAL LOOKUP'!$A:$J,7,1),VLOOKUP(D4779,'FIN CAL LOOKUP'!$A:$J,7,1))),"Not Applicable")</f>
        <v>APR, FY24</v>
      </c>
      <c r="N4779" s="8" t="str">
        <f>IFERROR(IF(I4779="Booked",VLOOKUP(K4779,'FIN CAL LOOKUP'!$A:$J,10,1),IF(I4779="Complete",VLOOKUP(J4779,'FIN CAL LOOKUP'!$A:$J,10,1),VLOOKUP(D4779,'FIN CAL LOOKUP'!$A:$J,10,1))),"Not Applicable")</f>
        <v>Q4, FY24</v>
      </c>
    </row>
    <row r="4780" spans="1:14" x14ac:dyDescent="0.25">
      <c r="A4780" t="s">
        <v>12</v>
      </c>
      <c r="B4780" t="s">
        <v>150</v>
      </c>
      <c r="C4780" t="s">
        <v>151</v>
      </c>
      <c r="D4780" s="3">
        <v>41610</v>
      </c>
      <c r="E4780" t="s">
        <v>1109</v>
      </c>
      <c r="F4780" t="s">
        <v>904</v>
      </c>
      <c r="G4780" t="s">
        <v>1110</v>
      </c>
      <c r="H4780" t="s">
        <v>1368</v>
      </c>
      <c r="I4780" t="s">
        <v>17</v>
      </c>
      <c r="J4780" s="3">
        <v>45387</v>
      </c>
      <c r="K4780" s="3">
        <v>45351</v>
      </c>
      <c r="M4780" s="8" t="str">
        <f>IFERROR(IF(I4780="Booked",VLOOKUP(K4780,'FIN CAL LOOKUP'!$A:$J,7,1),IF(I4780="Complete",VLOOKUP(J4780,'FIN CAL LOOKUP'!$A:$J,7,1),VLOOKUP(D4780,'FIN CAL LOOKUP'!$A:$J,7,1))),"Not Applicable")</f>
        <v>APR, FY24</v>
      </c>
      <c r="N4780" s="8" t="str">
        <f>IFERROR(IF(I4780="Booked",VLOOKUP(K4780,'FIN CAL LOOKUP'!$A:$J,10,1),IF(I4780="Complete",VLOOKUP(J4780,'FIN CAL LOOKUP'!$A:$J,10,1),VLOOKUP(D4780,'FIN CAL LOOKUP'!$A:$J,10,1))),"Not Applicable")</f>
        <v>Q4, FY24</v>
      </c>
    </row>
    <row r="4781" spans="1:14" x14ac:dyDescent="0.25">
      <c r="A4781" t="s">
        <v>12</v>
      </c>
      <c r="B4781" t="s">
        <v>150</v>
      </c>
      <c r="C4781" t="s">
        <v>151</v>
      </c>
      <c r="D4781" s="3">
        <v>41610</v>
      </c>
      <c r="E4781" t="s">
        <v>1109</v>
      </c>
      <c r="F4781" t="s">
        <v>904</v>
      </c>
      <c r="G4781" t="s">
        <v>1110</v>
      </c>
      <c r="H4781" t="s">
        <v>1369</v>
      </c>
      <c r="I4781" t="s">
        <v>17</v>
      </c>
      <c r="J4781" s="3">
        <v>45387</v>
      </c>
      <c r="K4781" s="3">
        <v>45351</v>
      </c>
      <c r="M4781" s="8" t="str">
        <f>IFERROR(IF(I4781="Booked",VLOOKUP(K4781,'FIN CAL LOOKUP'!$A:$J,7,1),IF(I4781="Complete",VLOOKUP(J4781,'FIN CAL LOOKUP'!$A:$J,7,1),VLOOKUP(D4781,'FIN CAL LOOKUP'!$A:$J,7,1))),"Not Applicable")</f>
        <v>APR, FY24</v>
      </c>
      <c r="N4781" s="8" t="str">
        <f>IFERROR(IF(I4781="Booked",VLOOKUP(K4781,'FIN CAL LOOKUP'!$A:$J,10,1),IF(I4781="Complete",VLOOKUP(J4781,'FIN CAL LOOKUP'!$A:$J,10,1),VLOOKUP(D4781,'FIN CAL LOOKUP'!$A:$J,10,1))),"Not Applicable")</f>
        <v>Q4, FY24</v>
      </c>
    </row>
    <row r="4782" spans="1:14" x14ac:dyDescent="0.25">
      <c r="A4782" t="s">
        <v>12</v>
      </c>
      <c r="B4782" t="s">
        <v>150</v>
      </c>
      <c r="C4782" t="s">
        <v>151</v>
      </c>
      <c r="D4782" s="3">
        <v>41610</v>
      </c>
      <c r="E4782" t="s">
        <v>1109</v>
      </c>
      <c r="F4782" t="s">
        <v>904</v>
      </c>
      <c r="G4782" t="s">
        <v>1110</v>
      </c>
      <c r="H4782" t="s">
        <v>1370</v>
      </c>
      <c r="I4782" t="s">
        <v>17</v>
      </c>
      <c r="J4782" s="3">
        <v>45755</v>
      </c>
      <c r="K4782" s="3">
        <v>45351</v>
      </c>
      <c r="L4782" t="s">
        <v>1618</v>
      </c>
      <c r="M4782" s="8" t="str">
        <f>IFERROR(IF(I4782="Booked",VLOOKUP(K4782,'FIN CAL LOOKUP'!$A:$J,7,1),IF(I4782="Complete",VLOOKUP(J4782,'FIN CAL LOOKUP'!$A:$J,7,1),VLOOKUP(D4782,'FIN CAL LOOKUP'!$A:$J,7,1))),"Not Applicable")</f>
        <v>APR, FY25</v>
      </c>
      <c r="N4782" s="8" t="str">
        <f>IFERROR(IF(I4782="Booked",VLOOKUP(K4782,'FIN CAL LOOKUP'!$A:$J,10,1),IF(I4782="Complete",VLOOKUP(J4782,'FIN CAL LOOKUP'!$A:$J,10,1),VLOOKUP(D4782,'FIN CAL LOOKUP'!$A:$J,10,1))),"Not Applicable")</f>
        <v>Q4, FY25</v>
      </c>
    </row>
    <row r="4783" spans="1:14" x14ac:dyDescent="0.25">
      <c r="A4783" t="s">
        <v>12</v>
      </c>
      <c r="B4783" t="s">
        <v>150</v>
      </c>
      <c r="C4783" t="s">
        <v>151</v>
      </c>
      <c r="D4783" s="3">
        <v>41610</v>
      </c>
      <c r="E4783" t="s">
        <v>1109</v>
      </c>
      <c r="F4783" t="s">
        <v>904</v>
      </c>
      <c r="G4783" t="s">
        <v>1110</v>
      </c>
      <c r="H4783" t="s">
        <v>8</v>
      </c>
      <c r="I4783" t="s">
        <v>17</v>
      </c>
      <c r="J4783" s="3">
        <v>44708</v>
      </c>
      <c r="K4783" s="3">
        <v>44635</v>
      </c>
      <c r="M4783" s="8" t="str">
        <f>IFERROR(IF(I4783="Booked",VLOOKUP(K4783,'FIN CAL LOOKUP'!$A:$J,7,1),IF(I4783="Complete",VLOOKUP(J4783,'FIN CAL LOOKUP'!$A:$J,7,1),VLOOKUP(D4783,'FIN CAL LOOKUP'!$A:$J,7,1))),"Not Applicable")</f>
        <v>MAY, FY22</v>
      </c>
      <c r="N4783" s="8" t="str">
        <f>IFERROR(IF(I4783="Booked",VLOOKUP(K4783,'FIN CAL LOOKUP'!$A:$J,10,1),IF(I4783="Complete",VLOOKUP(J4783,'FIN CAL LOOKUP'!$A:$J,10,1),VLOOKUP(D4783,'FIN CAL LOOKUP'!$A:$J,10,1))),"Not Applicable")</f>
        <v>Q4, FY22</v>
      </c>
    </row>
    <row r="4784" spans="1:14" x14ac:dyDescent="0.25">
      <c r="A4784" t="s">
        <v>12</v>
      </c>
      <c r="B4784" t="s">
        <v>150</v>
      </c>
      <c r="C4784" t="s">
        <v>151</v>
      </c>
      <c r="D4784" s="3">
        <v>41610</v>
      </c>
      <c r="E4784" t="s">
        <v>1109</v>
      </c>
      <c r="F4784" t="s">
        <v>904</v>
      </c>
      <c r="G4784" t="s">
        <v>1110</v>
      </c>
      <c r="H4784" t="s">
        <v>9</v>
      </c>
      <c r="I4784" t="s">
        <v>17</v>
      </c>
      <c r="J4784" s="3">
        <v>44847</v>
      </c>
      <c r="K4784" s="3">
        <v>44735</v>
      </c>
      <c r="M4784" s="8" t="str">
        <f>IFERROR(IF(I4784="Booked",VLOOKUP(K4784,'FIN CAL LOOKUP'!$A:$J,7,1),IF(I4784="Complete",VLOOKUP(J4784,'FIN CAL LOOKUP'!$A:$J,7,1),VLOOKUP(D4784,'FIN CAL LOOKUP'!$A:$J,7,1))),"Not Applicable")</f>
        <v>OCT, FY23</v>
      </c>
      <c r="N4784" s="8" t="str">
        <f>IFERROR(IF(I4784="Booked",VLOOKUP(K4784,'FIN CAL LOOKUP'!$A:$J,10,1),IF(I4784="Complete",VLOOKUP(J4784,'FIN CAL LOOKUP'!$A:$J,10,1),VLOOKUP(D4784,'FIN CAL LOOKUP'!$A:$J,10,1))),"Not Applicable")</f>
        <v>Q2, FY23</v>
      </c>
    </row>
    <row r="4785" spans="1:14" x14ac:dyDescent="0.25">
      <c r="A4785" t="s">
        <v>12</v>
      </c>
      <c r="B4785" t="s">
        <v>150</v>
      </c>
      <c r="C4785" t="s">
        <v>151</v>
      </c>
      <c r="D4785" s="3">
        <v>41610</v>
      </c>
      <c r="E4785" t="s">
        <v>1109</v>
      </c>
      <c r="F4785" t="s">
        <v>904</v>
      </c>
      <c r="G4785" t="s">
        <v>1110</v>
      </c>
      <c r="H4785" t="s">
        <v>10</v>
      </c>
      <c r="I4785" t="s">
        <v>17</v>
      </c>
      <c r="J4785" s="3">
        <v>44461</v>
      </c>
      <c r="K4785" s="3">
        <v>44417</v>
      </c>
      <c r="M4785" s="8" t="str">
        <f>IFERROR(IF(I4785="Booked",VLOOKUP(K4785,'FIN CAL LOOKUP'!$A:$J,7,1),IF(I4785="Complete",VLOOKUP(J4785,'FIN CAL LOOKUP'!$A:$J,7,1),VLOOKUP(D4785,'FIN CAL LOOKUP'!$A:$J,7,1))),"Not Applicable")</f>
        <v>SEP, FY22</v>
      </c>
      <c r="N4785" s="8" t="str">
        <f>IFERROR(IF(I4785="Booked",VLOOKUP(K4785,'FIN CAL LOOKUP'!$A:$J,10,1),IF(I4785="Complete",VLOOKUP(J4785,'FIN CAL LOOKUP'!$A:$J,10,1),VLOOKUP(D4785,'FIN CAL LOOKUP'!$A:$J,10,1))),"Not Applicable")</f>
        <v>Q1, FY22</v>
      </c>
    </row>
    <row r="4786" spans="1:14" x14ac:dyDescent="0.25">
      <c r="A4786" t="s">
        <v>12</v>
      </c>
      <c r="B4786" t="s">
        <v>150</v>
      </c>
      <c r="C4786" t="s">
        <v>151</v>
      </c>
      <c r="D4786" s="3">
        <v>41610</v>
      </c>
      <c r="E4786" t="s">
        <v>1109</v>
      </c>
      <c r="F4786" t="s">
        <v>904</v>
      </c>
      <c r="G4786" t="s">
        <v>1110</v>
      </c>
      <c r="H4786" t="s">
        <v>10</v>
      </c>
      <c r="I4786" t="s">
        <v>17</v>
      </c>
      <c r="J4786" s="3">
        <v>44862</v>
      </c>
      <c r="K4786" s="3">
        <v>44862</v>
      </c>
      <c r="M4786" s="8" t="str">
        <f>IFERROR(IF(I4786="Booked",VLOOKUP(K4786,'FIN CAL LOOKUP'!$A:$J,7,1),IF(I4786="Complete",VLOOKUP(J4786,'FIN CAL LOOKUP'!$A:$J,7,1),VLOOKUP(D4786,'FIN CAL LOOKUP'!$A:$J,7,1))),"Not Applicable")</f>
        <v>NOV, FY23</v>
      </c>
      <c r="N4786" s="8" t="str">
        <f>IFERROR(IF(I4786="Booked",VLOOKUP(K4786,'FIN CAL LOOKUP'!$A:$J,10,1),IF(I4786="Complete",VLOOKUP(J4786,'FIN CAL LOOKUP'!$A:$J,10,1),VLOOKUP(D4786,'FIN CAL LOOKUP'!$A:$J,10,1))),"Not Applicable")</f>
        <v>Q2, FY23</v>
      </c>
    </row>
    <row r="4787" spans="1:14" x14ac:dyDescent="0.25">
      <c r="A4787" t="s">
        <v>12</v>
      </c>
      <c r="B4787" t="s">
        <v>150</v>
      </c>
      <c r="C4787" t="s">
        <v>151</v>
      </c>
      <c r="D4787" s="3">
        <v>41610</v>
      </c>
      <c r="E4787" t="s">
        <v>1109</v>
      </c>
      <c r="F4787" t="s">
        <v>904</v>
      </c>
      <c r="G4787" t="s">
        <v>1110</v>
      </c>
      <c r="H4787" t="s">
        <v>10</v>
      </c>
      <c r="I4787" t="s">
        <v>17</v>
      </c>
      <c r="J4787" s="3">
        <v>45141</v>
      </c>
      <c r="K4787" s="3">
        <v>45141</v>
      </c>
      <c r="M4787" s="8" t="str">
        <f>IFERROR(IF(I4787="Booked",VLOOKUP(K4787,'FIN CAL LOOKUP'!$A:$J,7,1),IF(I4787="Complete",VLOOKUP(J4787,'FIN CAL LOOKUP'!$A:$J,7,1),VLOOKUP(D4787,'FIN CAL LOOKUP'!$A:$J,7,1))),"Not Applicable")</f>
        <v>AUG, FY24</v>
      </c>
      <c r="N4787" s="8" t="str">
        <f>IFERROR(IF(I4787="Booked",VLOOKUP(K4787,'FIN CAL LOOKUP'!$A:$J,10,1),IF(I4787="Complete",VLOOKUP(J4787,'FIN CAL LOOKUP'!$A:$J,10,1),VLOOKUP(D4787,'FIN CAL LOOKUP'!$A:$J,10,1))),"Not Applicable")</f>
        <v>Q1, FY24</v>
      </c>
    </row>
    <row r="4788" spans="1:14" x14ac:dyDescent="0.25">
      <c r="A4788" t="s">
        <v>12</v>
      </c>
      <c r="B4788" t="s">
        <v>150</v>
      </c>
      <c r="C4788" t="s">
        <v>151</v>
      </c>
      <c r="D4788" s="3">
        <v>41610</v>
      </c>
      <c r="E4788" t="s">
        <v>1109</v>
      </c>
      <c r="F4788" t="s">
        <v>904</v>
      </c>
      <c r="G4788" t="s">
        <v>1110</v>
      </c>
      <c r="H4788" t="s">
        <v>10</v>
      </c>
      <c r="I4788" t="s">
        <v>17</v>
      </c>
      <c r="J4788" s="3">
        <v>45489</v>
      </c>
      <c r="K4788" s="3">
        <v>45489</v>
      </c>
      <c r="M4788" s="8" t="str">
        <f>IFERROR(IF(I4788="Booked",VLOOKUP(K4788,'FIN CAL LOOKUP'!$A:$J,7,1),IF(I4788="Complete",VLOOKUP(J4788,'FIN CAL LOOKUP'!$A:$J,7,1),VLOOKUP(D4788,'FIN CAL LOOKUP'!$A:$J,7,1))),"Not Applicable")</f>
        <v>JUL, FY25</v>
      </c>
      <c r="N4788" s="8" t="str">
        <f>IFERROR(IF(I4788="Booked",VLOOKUP(K4788,'FIN CAL LOOKUP'!$A:$J,10,1),IF(I4788="Complete",VLOOKUP(J4788,'FIN CAL LOOKUP'!$A:$J,10,1),VLOOKUP(D4788,'FIN CAL LOOKUP'!$A:$J,10,1))),"Not Applicable")</f>
        <v>Q1, FY25</v>
      </c>
    </row>
    <row r="4789" spans="1:14" x14ac:dyDescent="0.25">
      <c r="A4789" t="s">
        <v>12</v>
      </c>
      <c r="B4789" t="s">
        <v>150</v>
      </c>
      <c r="C4789" t="s">
        <v>151</v>
      </c>
      <c r="D4789" s="3">
        <v>41610</v>
      </c>
      <c r="E4789" t="s">
        <v>1109</v>
      </c>
      <c r="F4789" t="s">
        <v>904</v>
      </c>
      <c r="G4789" t="s">
        <v>1110</v>
      </c>
      <c r="H4789" t="s">
        <v>11</v>
      </c>
      <c r="I4789" t="s">
        <v>17</v>
      </c>
      <c r="J4789" s="3">
        <v>44540</v>
      </c>
      <c r="K4789" s="3">
        <v>44261</v>
      </c>
      <c r="M4789" s="8" t="str">
        <f>IFERROR(IF(I4789="Booked",VLOOKUP(K4789,'FIN CAL LOOKUP'!$A:$J,7,1),IF(I4789="Complete",VLOOKUP(J4789,'FIN CAL LOOKUP'!$A:$J,7,1),VLOOKUP(D4789,'FIN CAL LOOKUP'!$A:$J,7,1))),"Not Applicable")</f>
        <v>DEC, FY22</v>
      </c>
      <c r="N4789" s="8" t="str">
        <f>IFERROR(IF(I4789="Booked",VLOOKUP(K4789,'FIN CAL LOOKUP'!$A:$J,10,1),IF(I4789="Complete",VLOOKUP(J4789,'FIN CAL LOOKUP'!$A:$J,10,1),VLOOKUP(D4789,'FIN CAL LOOKUP'!$A:$J,10,1))),"Not Applicable")</f>
        <v>Q2, FY22</v>
      </c>
    </row>
    <row r="4790" spans="1:14" x14ac:dyDescent="0.25">
      <c r="A4790" t="s">
        <v>12</v>
      </c>
      <c r="B4790" t="s">
        <v>150</v>
      </c>
      <c r="C4790" t="s">
        <v>151</v>
      </c>
      <c r="D4790" s="3">
        <v>41610</v>
      </c>
      <c r="E4790" t="s">
        <v>1109</v>
      </c>
      <c r="F4790" t="s">
        <v>904</v>
      </c>
      <c r="G4790" t="s">
        <v>1110</v>
      </c>
      <c r="H4790" t="s">
        <v>11</v>
      </c>
      <c r="I4790" t="s">
        <v>17</v>
      </c>
      <c r="J4790" s="3">
        <v>44545</v>
      </c>
      <c r="K4790" s="3">
        <v>44540</v>
      </c>
      <c r="M4790" s="8" t="str">
        <f>IFERROR(IF(I4790="Booked",VLOOKUP(K4790,'FIN CAL LOOKUP'!$A:$J,7,1),IF(I4790="Complete",VLOOKUP(J4790,'FIN CAL LOOKUP'!$A:$J,7,1),VLOOKUP(D4790,'FIN CAL LOOKUP'!$A:$J,7,1))),"Not Applicable")</f>
        <v>DEC, FY22</v>
      </c>
      <c r="N4790" s="8" t="str">
        <f>IFERROR(IF(I4790="Booked",VLOOKUP(K4790,'FIN CAL LOOKUP'!$A:$J,10,1),IF(I4790="Complete",VLOOKUP(J4790,'FIN CAL LOOKUP'!$A:$J,10,1),VLOOKUP(D4790,'FIN CAL LOOKUP'!$A:$J,10,1))),"Not Applicable")</f>
        <v>Q2, FY22</v>
      </c>
    </row>
    <row r="4791" spans="1:14" x14ac:dyDescent="0.25">
      <c r="A4791" t="s">
        <v>12</v>
      </c>
      <c r="B4791" t="s">
        <v>51</v>
      </c>
      <c r="C4791" t="s">
        <v>52</v>
      </c>
      <c r="D4791" s="3">
        <v>41575</v>
      </c>
      <c r="E4791" t="s">
        <v>557</v>
      </c>
      <c r="F4791" t="s">
        <v>1111</v>
      </c>
      <c r="G4791" t="s">
        <v>1619</v>
      </c>
      <c r="H4791" t="s">
        <v>4</v>
      </c>
      <c r="I4791" t="s">
        <v>17</v>
      </c>
      <c r="J4791" s="3">
        <v>44833</v>
      </c>
      <c r="K4791" s="3">
        <v>44824</v>
      </c>
      <c r="M4791" s="8" t="str">
        <f>IFERROR(IF(I4791="Booked",VLOOKUP(K4791,'FIN CAL LOOKUP'!$A:$J,7,1),IF(I4791="Complete",VLOOKUP(J4791,'FIN CAL LOOKUP'!$A:$J,7,1),VLOOKUP(D4791,'FIN CAL LOOKUP'!$A:$J,7,1))),"Not Applicable")</f>
        <v>OCT, FY23</v>
      </c>
      <c r="N4791" s="8" t="str">
        <f>IFERROR(IF(I4791="Booked",VLOOKUP(K4791,'FIN CAL LOOKUP'!$A:$J,10,1),IF(I4791="Complete",VLOOKUP(J4791,'FIN CAL LOOKUP'!$A:$J,10,1),VLOOKUP(D4791,'FIN CAL LOOKUP'!$A:$J,10,1))),"Not Applicable")</f>
        <v>Q2, FY23</v>
      </c>
    </row>
    <row r="4792" spans="1:14" x14ac:dyDescent="0.25">
      <c r="A4792" t="s">
        <v>12</v>
      </c>
      <c r="B4792" t="s">
        <v>51</v>
      </c>
      <c r="C4792" t="s">
        <v>52</v>
      </c>
      <c r="D4792" s="3">
        <v>41575</v>
      </c>
      <c r="E4792" t="s">
        <v>557</v>
      </c>
      <c r="F4792" t="s">
        <v>1111</v>
      </c>
      <c r="G4792" t="s">
        <v>1619</v>
      </c>
      <c r="H4792" t="s">
        <v>7</v>
      </c>
      <c r="I4792" t="s">
        <v>17</v>
      </c>
      <c r="J4792" s="3">
        <v>45475</v>
      </c>
      <c r="K4792" s="3">
        <v>44824</v>
      </c>
      <c r="M4792" s="8" t="str">
        <f>IFERROR(IF(I4792="Booked",VLOOKUP(K4792,'FIN CAL LOOKUP'!$A:$J,7,1),IF(I4792="Complete",VLOOKUP(J4792,'FIN CAL LOOKUP'!$A:$J,7,1),VLOOKUP(D4792,'FIN CAL LOOKUP'!$A:$J,7,1))),"Not Applicable")</f>
        <v>JUL, FY25</v>
      </c>
      <c r="N4792" s="8" t="str">
        <f>IFERROR(IF(I4792="Booked",VLOOKUP(K4792,'FIN CAL LOOKUP'!$A:$J,10,1),IF(I4792="Complete",VLOOKUP(J4792,'FIN CAL LOOKUP'!$A:$J,10,1),VLOOKUP(D4792,'FIN CAL LOOKUP'!$A:$J,10,1))),"Not Applicable")</f>
        <v>Q1, FY25</v>
      </c>
    </row>
    <row r="4793" spans="1:14" x14ac:dyDescent="0.25">
      <c r="A4793" t="s">
        <v>12</v>
      </c>
      <c r="B4793" t="s">
        <v>51</v>
      </c>
      <c r="C4793" t="s">
        <v>52</v>
      </c>
      <c r="D4793" s="3">
        <v>41575</v>
      </c>
      <c r="E4793" t="s">
        <v>557</v>
      </c>
      <c r="F4793" t="s">
        <v>1111</v>
      </c>
      <c r="G4793" t="s">
        <v>1619</v>
      </c>
      <c r="H4793" t="s">
        <v>1366</v>
      </c>
      <c r="I4793" t="s">
        <v>5</v>
      </c>
      <c r="J4793" s="3"/>
      <c r="K4793" s="3">
        <v>45351</v>
      </c>
      <c r="M4793" s="8" t="str">
        <f>IFERROR(IF(I4793="Booked",VLOOKUP(K4793,'FIN CAL LOOKUP'!$A:$J,7,1),IF(I4793="Complete",VLOOKUP(J4793,'FIN CAL LOOKUP'!$A:$J,7,1),VLOOKUP(D4793,'FIN CAL LOOKUP'!$A:$J,7,1))),"Not Applicable")</f>
        <v>MAR, FY24</v>
      </c>
      <c r="N4793" s="8" t="str">
        <f>IFERROR(IF(I4793="Booked",VLOOKUP(K4793,'FIN CAL LOOKUP'!$A:$J,10,1),IF(I4793="Complete",VLOOKUP(J4793,'FIN CAL LOOKUP'!$A:$J,10,1),VLOOKUP(D4793,'FIN CAL LOOKUP'!$A:$J,10,1))),"Not Applicable")</f>
        <v>Q3, FY24</v>
      </c>
    </row>
    <row r="4794" spans="1:14" x14ac:dyDescent="0.25">
      <c r="A4794" t="s">
        <v>12</v>
      </c>
      <c r="B4794" t="s">
        <v>51</v>
      </c>
      <c r="C4794" t="s">
        <v>52</v>
      </c>
      <c r="D4794" s="3">
        <v>41575</v>
      </c>
      <c r="E4794" t="s">
        <v>557</v>
      </c>
      <c r="F4794" t="s">
        <v>1111</v>
      </c>
      <c r="G4794" t="s">
        <v>1619</v>
      </c>
      <c r="H4794" t="s">
        <v>1367</v>
      </c>
      <c r="I4794" t="s">
        <v>5</v>
      </c>
      <c r="J4794" s="3"/>
      <c r="K4794" s="3">
        <v>45351</v>
      </c>
      <c r="M4794" s="8" t="str">
        <f>IFERROR(IF(I4794="Booked",VLOOKUP(K4794,'FIN CAL LOOKUP'!$A:$J,7,1),IF(I4794="Complete",VLOOKUP(J4794,'FIN CAL LOOKUP'!$A:$J,7,1),VLOOKUP(D4794,'FIN CAL LOOKUP'!$A:$J,7,1))),"Not Applicable")</f>
        <v>MAR, FY24</v>
      </c>
      <c r="N4794" s="8" t="str">
        <f>IFERROR(IF(I4794="Booked",VLOOKUP(K4794,'FIN CAL LOOKUP'!$A:$J,10,1),IF(I4794="Complete",VLOOKUP(J4794,'FIN CAL LOOKUP'!$A:$J,10,1),VLOOKUP(D4794,'FIN CAL LOOKUP'!$A:$J,10,1))),"Not Applicable")</f>
        <v>Q3, FY24</v>
      </c>
    </row>
    <row r="4795" spans="1:14" x14ac:dyDescent="0.25">
      <c r="A4795" t="s">
        <v>12</v>
      </c>
      <c r="B4795" t="s">
        <v>51</v>
      </c>
      <c r="C4795" t="s">
        <v>52</v>
      </c>
      <c r="D4795" s="3">
        <v>41575</v>
      </c>
      <c r="E4795" t="s">
        <v>557</v>
      </c>
      <c r="F4795" t="s">
        <v>1111</v>
      </c>
      <c r="G4795" t="s">
        <v>1619</v>
      </c>
      <c r="H4795" t="s">
        <v>1368</v>
      </c>
      <c r="I4795" t="s">
        <v>5</v>
      </c>
      <c r="J4795" s="3"/>
      <c r="K4795" s="3">
        <v>45351</v>
      </c>
      <c r="M4795" s="8" t="str">
        <f>IFERROR(IF(I4795="Booked",VLOOKUP(K4795,'FIN CAL LOOKUP'!$A:$J,7,1),IF(I4795="Complete",VLOOKUP(J4795,'FIN CAL LOOKUP'!$A:$J,7,1),VLOOKUP(D4795,'FIN CAL LOOKUP'!$A:$J,7,1))),"Not Applicable")</f>
        <v>MAR, FY24</v>
      </c>
      <c r="N4795" s="8" t="str">
        <f>IFERROR(IF(I4795="Booked",VLOOKUP(K4795,'FIN CAL LOOKUP'!$A:$J,10,1),IF(I4795="Complete",VLOOKUP(J4795,'FIN CAL LOOKUP'!$A:$J,10,1),VLOOKUP(D4795,'FIN CAL LOOKUP'!$A:$J,10,1))),"Not Applicable")</f>
        <v>Q3, FY24</v>
      </c>
    </row>
    <row r="4796" spans="1:14" x14ac:dyDescent="0.25">
      <c r="A4796" t="s">
        <v>12</v>
      </c>
      <c r="B4796" t="s">
        <v>51</v>
      </c>
      <c r="C4796" t="s">
        <v>52</v>
      </c>
      <c r="D4796" s="3">
        <v>41575</v>
      </c>
      <c r="E4796" t="s">
        <v>557</v>
      </c>
      <c r="F4796" t="s">
        <v>1111</v>
      </c>
      <c r="G4796" t="s">
        <v>1619</v>
      </c>
      <c r="H4796" t="s">
        <v>1369</v>
      </c>
      <c r="I4796" t="s">
        <v>5</v>
      </c>
      <c r="J4796" s="3"/>
      <c r="K4796" s="3">
        <v>45351</v>
      </c>
      <c r="M4796" s="8" t="str">
        <f>IFERROR(IF(I4796="Booked",VLOOKUP(K4796,'FIN CAL LOOKUP'!$A:$J,7,1),IF(I4796="Complete",VLOOKUP(J4796,'FIN CAL LOOKUP'!$A:$J,7,1),VLOOKUP(D4796,'FIN CAL LOOKUP'!$A:$J,7,1))),"Not Applicable")</f>
        <v>MAR, FY24</v>
      </c>
      <c r="N4796" s="8" t="str">
        <f>IFERROR(IF(I4796="Booked",VLOOKUP(K4796,'FIN CAL LOOKUP'!$A:$J,10,1),IF(I4796="Complete",VLOOKUP(J4796,'FIN CAL LOOKUP'!$A:$J,10,1),VLOOKUP(D4796,'FIN CAL LOOKUP'!$A:$J,10,1))),"Not Applicable")</f>
        <v>Q3, FY24</v>
      </c>
    </row>
    <row r="4797" spans="1:14" x14ac:dyDescent="0.25">
      <c r="A4797" t="s">
        <v>12</v>
      </c>
      <c r="B4797" t="s">
        <v>51</v>
      </c>
      <c r="C4797" t="s">
        <v>52</v>
      </c>
      <c r="D4797" s="3">
        <v>41575</v>
      </c>
      <c r="E4797" t="s">
        <v>557</v>
      </c>
      <c r="F4797" t="s">
        <v>1111</v>
      </c>
      <c r="G4797" t="s">
        <v>1619</v>
      </c>
      <c r="H4797" t="s">
        <v>1370</v>
      </c>
      <c r="I4797" t="s">
        <v>5</v>
      </c>
      <c r="J4797" s="3"/>
      <c r="K4797" s="3">
        <v>45351</v>
      </c>
      <c r="M4797" s="8" t="str">
        <f>IFERROR(IF(I4797="Booked",VLOOKUP(K4797,'FIN CAL LOOKUP'!$A:$J,7,1),IF(I4797="Complete",VLOOKUP(J4797,'FIN CAL LOOKUP'!$A:$J,7,1),VLOOKUP(D4797,'FIN CAL LOOKUP'!$A:$J,7,1))),"Not Applicable")</f>
        <v>MAR, FY24</v>
      </c>
      <c r="N4797" s="8" t="str">
        <f>IFERROR(IF(I4797="Booked",VLOOKUP(K4797,'FIN CAL LOOKUP'!$A:$J,10,1),IF(I4797="Complete",VLOOKUP(J4797,'FIN CAL LOOKUP'!$A:$J,10,1),VLOOKUP(D4797,'FIN CAL LOOKUP'!$A:$J,10,1))),"Not Applicable")</f>
        <v>Q3, FY24</v>
      </c>
    </row>
    <row r="4798" spans="1:14" x14ac:dyDescent="0.25">
      <c r="A4798" t="s">
        <v>12</v>
      </c>
      <c r="B4798" t="s">
        <v>51</v>
      </c>
      <c r="C4798" t="s">
        <v>52</v>
      </c>
      <c r="D4798" s="3">
        <v>41575</v>
      </c>
      <c r="E4798" t="s">
        <v>557</v>
      </c>
      <c r="F4798" t="s">
        <v>1111</v>
      </c>
      <c r="G4798" t="s">
        <v>1619</v>
      </c>
      <c r="H4798" t="s">
        <v>8</v>
      </c>
      <c r="I4798" t="s">
        <v>17</v>
      </c>
      <c r="J4798" s="3">
        <v>44683</v>
      </c>
      <c r="K4798" s="3">
        <v>44635</v>
      </c>
      <c r="M4798" s="8" t="str">
        <f>IFERROR(IF(I4798="Booked",VLOOKUP(K4798,'FIN CAL LOOKUP'!$A:$J,7,1),IF(I4798="Complete",VLOOKUP(J4798,'FIN CAL LOOKUP'!$A:$J,7,1),VLOOKUP(D4798,'FIN CAL LOOKUP'!$A:$J,7,1))),"Not Applicable")</f>
        <v>MAY, FY22</v>
      </c>
      <c r="N4798" s="8" t="str">
        <f>IFERROR(IF(I4798="Booked",VLOOKUP(K4798,'FIN CAL LOOKUP'!$A:$J,10,1),IF(I4798="Complete",VLOOKUP(J4798,'FIN CAL LOOKUP'!$A:$J,10,1),VLOOKUP(D4798,'FIN CAL LOOKUP'!$A:$J,10,1))),"Not Applicable")</f>
        <v>Q4, FY22</v>
      </c>
    </row>
    <row r="4799" spans="1:14" x14ac:dyDescent="0.25">
      <c r="A4799" t="s">
        <v>12</v>
      </c>
      <c r="B4799" t="s">
        <v>51</v>
      </c>
      <c r="C4799" t="s">
        <v>52</v>
      </c>
      <c r="D4799" s="3">
        <v>41575</v>
      </c>
      <c r="E4799" t="s">
        <v>557</v>
      </c>
      <c r="F4799" t="s">
        <v>1111</v>
      </c>
      <c r="G4799" t="s">
        <v>1619</v>
      </c>
      <c r="H4799" t="s">
        <v>9</v>
      </c>
      <c r="I4799" t="s">
        <v>17</v>
      </c>
      <c r="J4799" s="3">
        <v>45475</v>
      </c>
      <c r="K4799" s="3">
        <v>44735</v>
      </c>
      <c r="M4799" s="8" t="str">
        <f>IFERROR(IF(I4799="Booked",VLOOKUP(K4799,'FIN CAL LOOKUP'!$A:$J,7,1),IF(I4799="Complete",VLOOKUP(J4799,'FIN CAL LOOKUP'!$A:$J,7,1),VLOOKUP(D4799,'FIN CAL LOOKUP'!$A:$J,7,1))),"Not Applicable")</f>
        <v>JUL, FY25</v>
      </c>
      <c r="N4799" s="8" t="str">
        <f>IFERROR(IF(I4799="Booked",VLOOKUP(K4799,'FIN CAL LOOKUP'!$A:$J,10,1),IF(I4799="Complete",VLOOKUP(J4799,'FIN CAL LOOKUP'!$A:$J,10,1),VLOOKUP(D4799,'FIN CAL LOOKUP'!$A:$J,10,1))),"Not Applicable")</f>
        <v>Q1, FY25</v>
      </c>
    </row>
    <row r="4800" spans="1:14" x14ac:dyDescent="0.25">
      <c r="A4800" t="s">
        <v>12</v>
      </c>
      <c r="B4800" t="s">
        <v>51</v>
      </c>
      <c r="C4800" t="s">
        <v>52</v>
      </c>
      <c r="D4800" s="3">
        <v>41575</v>
      </c>
      <c r="E4800" t="s">
        <v>557</v>
      </c>
      <c r="F4800" t="s">
        <v>1111</v>
      </c>
      <c r="G4800" t="s">
        <v>1619</v>
      </c>
      <c r="H4800" t="s">
        <v>10</v>
      </c>
      <c r="I4800" t="s">
        <v>17</v>
      </c>
      <c r="J4800" s="3">
        <v>44459</v>
      </c>
      <c r="K4800" s="3">
        <v>44417</v>
      </c>
      <c r="M4800" s="8" t="str">
        <f>IFERROR(IF(I4800="Booked",VLOOKUP(K4800,'FIN CAL LOOKUP'!$A:$J,7,1),IF(I4800="Complete",VLOOKUP(J4800,'FIN CAL LOOKUP'!$A:$J,7,1),VLOOKUP(D4800,'FIN CAL LOOKUP'!$A:$J,7,1))),"Not Applicable")</f>
        <v>SEP, FY22</v>
      </c>
      <c r="N4800" s="8" t="str">
        <f>IFERROR(IF(I4800="Booked",VLOOKUP(K4800,'FIN CAL LOOKUP'!$A:$J,10,1),IF(I4800="Complete",VLOOKUP(J4800,'FIN CAL LOOKUP'!$A:$J,10,1),VLOOKUP(D4800,'FIN CAL LOOKUP'!$A:$J,10,1))),"Not Applicable")</f>
        <v>Q1, FY22</v>
      </c>
    </row>
    <row r="4801" spans="1:14" x14ac:dyDescent="0.25">
      <c r="A4801" t="s">
        <v>12</v>
      </c>
      <c r="B4801" t="s">
        <v>51</v>
      </c>
      <c r="C4801" t="s">
        <v>52</v>
      </c>
      <c r="D4801" s="3">
        <v>41575</v>
      </c>
      <c r="E4801" t="s">
        <v>557</v>
      </c>
      <c r="F4801" t="s">
        <v>1111</v>
      </c>
      <c r="G4801" t="s">
        <v>1619</v>
      </c>
      <c r="H4801" t="s">
        <v>11</v>
      </c>
      <c r="I4801" t="s">
        <v>17</v>
      </c>
      <c r="J4801" s="3">
        <v>44627</v>
      </c>
      <c r="K4801" s="3">
        <v>43635</v>
      </c>
      <c r="M4801" s="8" t="str">
        <f>IFERROR(IF(I4801="Booked",VLOOKUP(K4801,'FIN CAL LOOKUP'!$A:$J,7,1),IF(I4801="Complete",VLOOKUP(J4801,'FIN CAL LOOKUP'!$A:$J,7,1),VLOOKUP(D4801,'FIN CAL LOOKUP'!$A:$J,7,1))),"Not Applicable")</f>
        <v>MAR, FY22</v>
      </c>
      <c r="N4801" s="8" t="str">
        <f>IFERROR(IF(I4801="Booked",VLOOKUP(K4801,'FIN CAL LOOKUP'!$A:$J,10,1),IF(I4801="Complete",VLOOKUP(J4801,'FIN CAL LOOKUP'!$A:$J,10,1),VLOOKUP(D4801,'FIN CAL LOOKUP'!$A:$J,10,1))),"Not Applicable")</f>
        <v>Q3, FY22</v>
      </c>
    </row>
    <row r="4802" spans="1:14" x14ac:dyDescent="0.25">
      <c r="A4802" t="s">
        <v>30</v>
      </c>
      <c r="B4802" t="s">
        <v>106</v>
      </c>
      <c r="C4802" t="s">
        <v>32</v>
      </c>
      <c r="D4802" s="3">
        <v>41526</v>
      </c>
      <c r="E4802" t="s">
        <v>1112</v>
      </c>
      <c r="F4802" t="s">
        <v>990</v>
      </c>
      <c r="G4802" t="s">
        <v>1113</v>
      </c>
      <c r="H4802" t="s">
        <v>4</v>
      </c>
      <c r="I4802" t="s">
        <v>17</v>
      </c>
      <c r="J4802" s="3">
        <v>44833</v>
      </c>
      <c r="K4802" s="3">
        <v>44824</v>
      </c>
      <c r="M4802" s="8" t="str">
        <f>IFERROR(IF(I4802="Booked",VLOOKUP(K4802,'FIN CAL LOOKUP'!$A:$J,7,1),IF(I4802="Complete",VLOOKUP(J4802,'FIN CAL LOOKUP'!$A:$J,7,1),VLOOKUP(D4802,'FIN CAL LOOKUP'!$A:$J,7,1))),"Not Applicable")</f>
        <v>OCT, FY23</v>
      </c>
      <c r="N4802" s="8" t="str">
        <f>IFERROR(IF(I4802="Booked",VLOOKUP(K4802,'FIN CAL LOOKUP'!$A:$J,10,1),IF(I4802="Complete",VLOOKUP(J4802,'FIN CAL LOOKUP'!$A:$J,10,1),VLOOKUP(D4802,'FIN CAL LOOKUP'!$A:$J,10,1))),"Not Applicable")</f>
        <v>Q2, FY23</v>
      </c>
    </row>
    <row r="4803" spans="1:14" x14ac:dyDescent="0.25">
      <c r="A4803" t="s">
        <v>30</v>
      </c>
      <c r="B4803" t="s">
        <v>106</v>
      </c>
      <c r="C4803" t="s">
        <v>32</v>
      </c>
      <c r="D4803" s="3">
        <v>41526</v>
      </c>
      <c r="E4803" t="s">
        <v>1112</v>
      </c>
      <c r="F4803" t="s">
        <v>990</v>
      </c>
      <c r="G4803" t="s">
        <v>1113</v>
      </c>
      <c r="H4803" t="s">
        <v>7</v>
      </c>
      <c r="I4803" t="s">
        <v>17</v>
      </c>
      <c r="J4803" s="3">
        <v>44833</v>
      </c>
      <c r="K4803" s="3">
        <v>44824</v>
      </c>
      <c r="M4803" s="8" t="str">
        <f>IFERROR(IF(I4803="Booked",VLOOKUP(K4803,'FIN CAL LOOKUP'!$A:$J,7,1),IF(I4803="Complete",VLOOKUP(J4803,'FIN CAL LOOKUP'!$A:$J,7,1),VLOOKUP(D4803,'FIN CAL LOOKUP'!$A:$J,7,1))),"Not Applicable")</f>
        <v>OCT, FY23</v>
      </c>
      <c r="N4803" s="8" t="str">
        <f>IFERROR(IF(I4803="Booked",VLOOKUP(K4803,'FIN CAL LOOKUP'!$A:$J,10,1),IF(I4803="Complete",VLOOKUP(J4803,'FIN CAL LOOKUP'!$A:$J,10,1),VLOOKUP(D4803,'FIN CAL LOOKUP'!$A:$J,10,1))),"Not Applicable")</f>
        <v>Q2, FY23</v>
      </c>
    </row>
    <row r="4804" spans="1:14" x14ac:dyDescent="0.25">
      <c r="A4804" t="s">
        <v>30</v>
      </c>
      <c r="B4804" t="s">
        <v>106</v>
      </c>
      <c r="C4804" t="s">
        <v>32</v>
      </c>
      <c r="D4804" s="3">
        <v>41526</v>
      </c>
      <c r="E4804" t="s">
        <v>1112</v>
      </c>
      <c r="F4804" t="s">
        <v>990</v>
      </c>
      <c r="G4804" t="s">
        <v>1113</v>
      </c>
      <c r="H4804" t="s">
        <v>1366</v>
      </c>
      <c r="I4804" t="s">
        <v>5</v>
      </c>
      <c r="J4804" s="3"/>
      <c r="K4804" s="3">
        <v>45777</v>
      </c>
      <c r="M4804" s="8" t="str">
        <f>IFERROR(IF(I4804="Booked",VLOOKUP(K4804,'FIN CAL LOOKUP'!$A:$J,7,1),IF(I4804="Complete",VLOOKUP(J4804,'FIN CAL LOOKUP'!$A:$J,7,1),VLOOKUP(D4804,'FIN CAL LOOKUP'!$A:$J,7,1))),"Not Applicable")</f>
        <v>MAY, FY25</v>
      </c>
      <c r="N4804" s="8" t="str">
        <f>IFERROR(IF(I4804="Booked",VLOOKUP(K4804,'FIN CAL LOOKUP'!$A:$J,10,1),IF(I4804="Complete",VLOOKUP(J4804,'FIN CAL LOOKUP'!$A:$J,10,1),VLOOKUP(D4804,'FIN CAL LOOKUP'!$A:$J,10,1))),"Not Applicable")</f>
        <v>Q4, FY25</v>
      </c>
    </row>
    <row r="4805" spans="1:14" x14ac:dyDescent="0.25">
      <c r="A4805" t="s">
        <v>30</v>
      </c>
      <c r="B4805" t="s">
        <v>106</v>
      </c>
      <c r="C4805" t="s">
        <v>32</v>
      </c>
      <c r="D4805" s="3">
        <v>41526</v>
      </c>
      <c r="E4805" t="s">
        <v>1112</v>
      </c>
      <c r="F4805" t="s">
        <v>990</v>
      </c>
      <c r="G4805" t="s">
        <v>1113</v>
      </c>
      <c r="H4805" t="s">
        <v>1366</v>
      </c>
      <c r="I4805" t="s">
        <v>17</v>
      </c>
      <c r="J4805" s="3">
        <v>45456</v>
      </c>
      <c r="K4805" s="3">
        <v>45351</v>
      </c>
      <c r="M4805" s="8" t="str">
        <f>IFERROR(IF(I4805="Booked",VLOOKUP(K4805,'FIN CAL LOOKUP'!$A:$J,7,1),IF(I4805="Complete",VLOOKUP(J4805,'FIN CAL LOOKUP'!$A:$J,7,1),VLOOKUP(D4805,'FIN CAL LOOKUP'!$A:$J,7,1))),"Not Applicable")</f>
        <v>JUN, FY24</v>
      </c>
      <c r="N4805" s="8" t="str">
        <f>IFERROR(IF(I4805="Booked",VLOOKUP(K4805,'FIN CAL LOOKUP'!$A:$J,10,1),IF(I4805="Complete",VLOOKUP(J4805,'FIN CAL LOOKUP'!$A:$J,10,1),VLOOKUP(D4805,'FIN CAL LOOKUP'!$A:$J,10,1))),"Not Applicable")</f>
        <v>Q4, FY24</v>
      </c>
    </row>
    <row r="4806" spans="1:14" x14ac:dyDescent="0.25">
      <c r="A4806" t="s">
        <v>30</v>
      </c>
      <c r="B4806" t="s">
        <v>106</v>
      </c>
      <c r="C4806" t="s">
        <v>32</v>
      </c>
      <c r="D4806" s="3">
        <v>41526</v>
      </c>
      <c r="E4806" t="s">
        <v>1112</v>
      </c>
      <c r="F4806" t="s">
        <v>990</v>
      </c>
      <c r="G4806" t="s">
        <v>1113</v>
      </c>
      <c r="H4806" t="s">
        <v>1367</v>
      </c>
      <c r="I4806" t="s">
        <v>17</v>
      </c>
      <c r="J4806" s="3">
        <v>45455</v>
      </c>
      <c r="K4806" s="3">
        <v>45351</v>
      </c>
      <c r="M4806" s="8" t="str">
        <f>IFERROR(IF(I4806="Booked",VLOOKUP(K4806,'FIN CAL LOOKUP'!$A:$J,7,1),IF(I4806="Complete",VLOOKUP(J4806,'FIN CAL LOOKUP'!$A:$J,7,1),VLOOKUP(D4806,'FIN CAL LOOKUP'!$A:$J,7,1))),"Not Applicable")</f>
        <v>JUN, FY24</v>
      </c>
      <c r="N4806" s="8" t="str">
        <f>IFERROR(IF(I4806="Booked",VLOOKUP(K4806,'FIN CAL LOOKUP'!$A:$J,10,1),IF(I4806="Complete",VLOOKUP(J4806,'FIN CAL LOOKUP'!$A:$J,10,1),VLOOKUP(D4806,'FIN CAL LOOKUP'!$A:$J,10,1))),"Not Applicable")</f>
        <v>Q4, FY24</v>
      </c>
    </row>
    <row r="4807" spans="1:14" x14ac:dyDescent="0.25">
      <c r="A4807" t="s">
        <v>30</v>
      </c>
      <c r="B4807" t="s">
        <v>106</v>
      </c>
      <c r="C4807" t="s">
        <v>32</v>
      </c>
      <c r="D4807" s="3">
        <v>41526</v>
      </c>
      <c r="E4807" t="s">
        <v>1112</v>
      </c>
      <c r="F4807" t="s">
        <v>990</v>
      </c>
      <c r="G4807" t="s">
        <v>1113</v>
      </c>
      <c r="H4807" t="s">
        <v>1367</v>
      </c>
      <c r="I4807" t="s">
        <v>17</v>
      </c>
      <c r="J4807" s="3">
        <v>45799</v>
      </c>
      <c r="K4807" s="3">
        <v>45776</v>
      </c>
      <c r="M4807" s="8" t="str">
        <f>IFERROR(IF(I4807="Booked",VLOOKUP(K4807,'FIN CAL LOOKUP'!$A:$J,7,1),IF(I4807="Complete",VLOOKUP(J4807,'FIN CAL LOOKUP'!$A:$J,7,1),VLOOKUP(D4807,'FIN CAL LOOKUP'!$A:$J,7,1))),"Not Applicable")</f>
        <v>MAY, FY25</v>
      </c>
      <c r="N4807" s="8" t="str">
        <f>IFERROR(IF(I4807="Booked",VLOOKUP(K4807,'FIN CAL LOOKUP'!$A:$J,10,1),IF(I4807="Complete",VLOOKUP(J4807,'FIN CAL LOOKUP'!$A:$J,10,1),VLOOKUP(D4807,'FIN CAL LOOKUP'!$A:$J,10,1))),"Not Applicable")</f>
        <v>Q4, FY25</v>
      </c>
    </row>
    <row r="4808" spans="1:14" x14ac:dyDescent="0.25">
      <c r="A4808" t="s">
        <v>30</v>
      </c>
      <c r="B4808" t="s">
        <v>106</v>
      </c>
      <c r="C4808" t="s">
        <v>32</v>
      </c>
      <c r="D4808" s="3">
        <v>41526</v>
      </c>
      <c r="E4808" t="s">
        <v>1112</v>
      </c>
      <c r="F4808" t="s">
        <v>990</v>
      </c>
      <c r="G4808" t="s">
        <v>1113</v>
      </c>
      <c r="H4808" t="s">
        <v>1368</v>
      </c>
      <c r="I4808" t="s">
        <v>5</v>
      </c>
      <c r="J4808" s="3"/>
      <c r="K4808" s="3">
        <v>45776</v>
      </c>
      <c r="M4808" s="8" t="str">
        <f>IFERROR(IF(I4808="Booked",VLOOKUP(K4808,'FIN CAL LOOKUP'!$A:$J,7,1),IF(I4808="Complete",VLOOKUP(J4808,'FIN CAL LOOKUP'!$A:$J,7,1),VLOOKUP(D4808,'FIN CAL LOOKUP'!$A:$J,7,1))),"Not Applicable")</f>
        <v>MAY, FY25</v>
      </c>
      <c r="N4808" s="8" t="str">
        <f>IFERROR(IF(I4808="Booked",VLOOKUP(K4808,'FIN CAL LOOKUP'!$A:$J,10,1),IF(I4808="Complete",VLOOKUP(J4808,'FIN CAL LOOKUP'!$A:$J,10,1),VLOOKUP(D4808,'FIN CAL LOOKUP'!$A:$J,10,1))),"Not Applicable")</f>
        <v>Q4, FY25</v>
      </c>
    </row>
    <row r="4809" spans="1:14" x14ac:dyDescent="0.25">
      <c r="A4809" t="s">
        <v>30</v>
      </c>
      <c r="B4809" t="s">
        <v>106</v>
      </c>
      <c r="C4809" t="s">
        <v>32</v>
      </c>
      <c r="D4809" s="3">
        <v>41526</v>
      </c>
      <c r="E4809" t="s">
        <v>1112</v>
      </c>
      <c r="F4809" t="s">
        <v>990</v>
      </c>
      <c r="G4809" t="s">
        <v>1113</v>
      </c>
      <c r="H4809" t="s">
        <v>1368</v>
      </c>
      <c r="I4809" t="s">
        <v>17</v>
      </c>
      <c r="J4809" s="3">
        <v>45455</v>
      </c>
      <c r="K4809" s="3">
        <v>45351</v>
      </c>
      <c r="M4809" s="8" t="str">
        <f>IFERROR(IF(I4809="Booked",VLOOKUP(K4809,'FIN CAL LOOKUP'!$A:$J,7,1),IF(I4809="Complete",VLOOKUP(J4809,'FIN CAL LOOKUP'!$A:$J,7,1),VLOOKUP(D4809,'FIN CAL LOOKUP'!$A:$J,7,1))),"Not Applicable")</f>
        <v>JUN, FY24</v>
      </c>
      <c r="N4809" s="8" t="str">
        <f>IFERROR(IF(I4809="Booked",VLOOKUP(K4809,'FIN CAL LOOKUP'!$A:$J,10,1),IF(I4809="Complete",VLOOKUP(J4809,'FIN CAL LOOKUP'!$A:$J,10,1),VLOOKUP(D4809,'FIN CAL LOOKUP'!$A:$J,10,1))),"Not Applicable")</f>
        <v>Q4, FY24</v>
      </c>
    </row>
    <row r="4810" spans="1:14" x14ac:dyDescent="0.25">
      <c r="A4810" t="s">
        <v>30</v>
      </c>
      <c r="B4810" t="s">
        <v>106</v>
      </c>
      <c r="C4810" t="s">
        <v>32</v>
      </c>
      <c r="D4810" s="3">
        <v>41526</v>
      </c>
      <c r="E4810" t="s">
        <v>1112</v>
      </c>
      <c r="F4810" t="s">
        <v>990</v>
      </c>
      <c r="G4810" t="s">
        <v>1113</v>
      </c>
      <c r="H4810" t="s">
        <v>1369</v>
      </c>
      <c r="I4810" t="s">
        <v>5</v>
      </c>
      <c r="J4810" s="3"/>
      <c r="K4810" s="3">
        <v>45777</v>
      </c>
      <c r="M4810" s="8" t="str">
        <f>IFERROR(IF(I4810="Booked",VLOOKUP(K4810,'FIN CAL LOOKUP'!$A:$J,7,1),IF(I4810="Complete",VLOOKUP(J4810,'FIN CAL LOOKUP'!$A:$J,7,1),VLOOKUP(D4810,'FIN CAL LOOKUP'!$A:$J,7,1))),"Not Applicable")</f>
        <v>MAY, FY25</v>
      </c>
      <c r="N4810" s="8" t="str">
        <f>IFERROR(IF(I4810="Booked",VLOOKUP(K4810,'FIN CAL LOOKUP'!$A:$J,10,1),IF(I4810="Complete",VLOOKUP(J4810,'FIN CAL LOOKUP'!$A:$J,10,1),VLOOKUP(D4810,'FIN CAL LOOKUP'!$A:$J,10,1))),"Not Applicable")</f>
        <v>Q4, FY25</v>
      </c>
    </row>
    <row r="4811" spans="1:14" x14ac:dyDescent="0.25">
      <c r="A4811" t="s">
        <v>30</v>
      </c>
      <c r="B4811" t="s">
        <v>106</v>
      </c>
      <c r="C4811" t="s">
        <v>32</v>
      </c>
      <c r="D4811" s="3">
        <v>41526</v>
      </c>
      <c r="E4811" t="s">
        <v>1112</v>
      </c>
      <c r="F4811" t="s">
        <v>990</v>
      </c>
      <c r="G4811" t="s">
        <v>1113</v>
      </c>
      <c r="H4811" t="s">
        <v>1369</v>
      </c>
      <c r="I4811" t="s">
        <v>17</v>
      </c>
      <c r="J4811" s="3">
        <v>45456</v>
      </c>
      <c r="K4811" s="3">
        <v>45351</v>
      </c>
      <c r="M4811" s="8" t="str">
        <f>IFERROR(IF(I4811="Booked",VLOOKUP(K4811,'FIN CAL LOOKUP'!$A:$J,7,1),IF(I4811="Complete",VLOOKUP(J4811,'FIN CAL LOOKUP'!$A:$J,7,1),VLOOKUP(D4811,'FIN CAL LOOKUP'!$A:$J,7,1))),"Not Applicable")</f>
        <v>JUN, FY24</v>
      </c>
      <c r="N4811" s="8" t="str">
        <f>IFERROR(IF(I4811="Booked",VLOOKUP(K4811,'FIN CAL LOOKUP'!$A:$J,10,1),IF(I4811="Complete",VLOOKUP(J4811,'FIN CAL LOOKUP'!$A:$J,10,1),VLOOKUP(D4811,'FIN CAL LOOKUP'!$A:$J,10,1))),"Not Applicable")</f>
        <v>Q4, FY24</v>
      </c>
    </row>
    <row r="4812" spans="1:14" x14ac:dyDescent="0.25">
      <c r="A4812" t="s">
        <v>30</v>
      </c>
      <c r="B4812" t="s">
        <v>106</v>
      </c>
      <c r="C4812" t="s">
        <v>32</v>
      </c>
      <c r="D4812" s="3">
        <v>41526</v>
      </c>
      <c r="E4812" t="s">
        <v>1112</v>
      </c>
      <c r="F4812" t="s">
        <v>990</v>
      </c>
      <c r="G4812" t="s">
        <v>1113</v>
      </c>
      <c r="H4812" t="s">
        <v>1370</v>
      </c>
      <c r="I4812" t="s">
        <v>5</v>
      </c>
      <c r="J4812" s="3"/>
      <c r="K4812" s="3">
        <v>45778</v>
      </c>
      <c r="M4812" s="8" t="str">
        <f>IFERROR(IF(I4812="Booked",VLOOKUP(K4812,'FIN CAL LOOKUP'!$A:$J,7,1),IF(I4812="Complete",VLOOKUP(J4812,'FIN CAL LOOKUP'!$A:$J,7,1),VLOOKUP(D4812,'FIN CAL LOOKUP'!$A:$J,7,1))),"Not Applicable")</f>
        <v>MAY, FY25</v>
      </c>
      <c r="N4812" s="8" t="str">
        <f>IFERROR(IF(I4812="Booked",VLOOKUP(K4812,'FIN CAL LOOKUP'!$A:$J,10,1),IF(I4812="Complete",VLOOKUP(J4812,'FIN CAL LOOKUP'!$A:$J,10,1),VLOOKUP(D4812,'FIN CAL LOOKUP'!$A:$J,10,1))),"Not Applicable")</f>
        <v>Q4, FY25</v>
      </c>
    </row>
    <row r="4813" spans="1:14" x14ac:dyDescent="0.25">
      <c r="A4813" t="s">
        <v>30</v>
      </c>
      <c r="B4813" t="s">
        <v>106</v>
      </c>
      <c r="C4813" t="s">
        <v>32</v>
      </c>
      <c r="D4813" s="3">
        <v>41526</v>
      </c>
      <c r="E4813" t="s">
        <v>1112</v>
      </c>
      <c r="F4813" t="s">
        <v>990</v>
      </c>
      <c r="G4813" t="s">
        <v>1113</v>
      </c>
      <c r="H4813" t="s">
        <v>1370</v>
      </c>
      <c r="I4813" t="s">
        <v>17</v>
      </c>
      <c r="J4813" s="3">
        <v>45457</v>
      </c>
      <c r="K4813" s="3">
        <v>45351</v>
      </c>
      <c r="M4813" s="8" t="str">
        <f>IFERROR(IF(I4813="Booked",VLOOKUP(K4813,'FIN CAL LOOKUP'!$A:$J,7,1),IF(I4813="Complete",VLOOKUP(J4813,'FIN CAL LOOKUP'!$A:$J,7,1),VLOOKUP(D4813,'FIN CAL LOOKUP'!$A:$J,7,1))),"Not Applicable")</f>
        <v>JUN, FY24</v>
      </c>
      <c r="N4813" s="8" t="str">
        <f>IFERROR(IF(I4813="Booked",VLOOKUP(K4813,'FIN CAL LOOKUP'!$A:$J,10,1),IF(I4813="Complete",VLOOKUP(J4813,'FIN CAL LOOKUP'!$A:$J,10,1),VLOOKUP(D4813,'FIN CAL LOOKUP'!$A:$J,10,1))),"Not Applicable")</f>
        <v>Q4, FY24</v>
      </c>
    </row>
    <row r="4814" spans="1:14" x14ac:dyDescent="0.25">
      <c r="A4814" t="s">
        <v>30</v>
      </c>
      <c r="B4814" t="s">
        <v>106</v>
      </c>
      <c r="C4814" t="s">
        <v>32</v>
      </c>
      <c r="D4814" s="3">
        <v>41526</v>
      </c>
      <c r="E4814" t="s">
        <v>1112</v>
      </c>
      <c r="F4814" t="s">
        <v>990</v>
      </c>
      <c r="G4814" t="s">
        <v>1113</v>
      </c>
      <c r="H4814" t="s">
        <v>8</v>
      </c>
      <c r="I4814" t="s">
        <v>17</v>
      </c>
      <c r="J4814" s="3">
        <v>44649</v>
      </c>
      <c r="K4814" s="3">
        <v>44635</v>
      </c>
      <c r="M4814" s="8" t="str">
        <f>IFERROR(IF(I4814="Booked",VLOOKUP(K4814,'FIN CAL LOOKUP'!$A:$J,7,1),IF(I4814="Complete",VLOOKUP(J4814,'FIN CAL LOOKUP'!$A:$J,7,1),VLOOKUP(D4814,'FIN CAL LOOKUP'!$A:$J,7,1))),"Not Applicable")</f>
        <v>APR, FY22</v>
      </c>
      <c r="N4814" s="8" t="str">
        <f>IFERROR(IF(I4814="Booked",VLOOKUP(K4814,'FIN CAL LOOKUP'!$A:$J,10,1),IF(I4814="Complete",VLOOKUP(J4814,'FIN CAL LOOKUP'!$A:$J,10,1),VLOOKUP(D4814,'FIN CAL LOOKUP'!$A:$J,10,1))),"Not Applicable")</f>
        <v>Q4, FY22</v>
      </c>
    </row>
    <row r="4815" spans="1:14" x14ac:dyDescent="0.25">
      <c r="A4815" t="s">
        <v>30</v>
      </c>
      <c r="B4815" t="s">
        <v>106</v>
      </c>
      <c r="C4815" t="s">
        <v>32</v>
      </c>
      <c r="D4815" s="3">
        <v>41526</v>
      </c>
      <c r="E4815" t="s">
        <v>1112</v>
      </c>
      <c r="F4815" t="s">
        <v>990</v>
      </c>
      <c r="G4815" t="s">
        <v>1113</v>
      </c>
      <c r="H4815" t="s">
        <v>9</v>
      </c>
      <c r="I4815" t="s">
        <v>17</v>
      </c>
      <c r="J4815" s="3">
        <v>44833</v>
      </c>
      <c r="K4815" s="3">
        <v>44735</v>
      </c>
      <c r="M4815" s="8" t="str">
        <f>IFERROR(IF(I4815="Booked",VLOOKUP(K4815,'FIN CAL LOOKUP'!$A:$J,7,1),IF(I4815="Complete",VLOOKUP(J4815,'FIN CAL LOOKUP'!$A:$J,7,1),VLOOKUP(D4815,'FIN CAL LOOKUP'!$A:$J,7,1))),"Not Applicable")</f>
        <v>OCT, FY23</v>
      </c>
      <c r="N4815" s="8" t="str">
        <f>IFERROR(IF(I4815="Booked",VLOOKUP(K4815,'FIN CAL LOOKUP'!$A:$J,10,1),IF(I4815="Complete",VLOOKUP(J4815,'FIN CAL LOOKUP'!$A:$J,10,1),VLOOKUP(D4815,'FIN CAL LOOKUP'!$A:$J,10,1))),"Not Applicable")</f>
        <v>Q2, FY23</v>
      </c>
    </row>
    <row r="4816" spans="1:14" x14ac:dyDescent="0.25">
      <c r="A4816" t="s">
        <v>30</v>
      </c>
      <c r="B4816" t="s">
        <v>106</v>
      </c>
      <c r="C4816" t="s">
        <v>32</v>
      </c>
      <c r="D4816" s="3">
        <v>41526</v>
      </c>
      <c r="E4816" t="s">
        <v>1112</v>
      </c>
      <c r="F4816" t="s">
        <v>990</v>
      </c>
      <c r="G4816" t="s">
        <v>1113</v>
      </c>
      <c r="H4816" t="s">
        <v>10</v>
      </c>
      <c r="I4816" t="s">
        <v>17</v>
      </c>
      <c r="J4816" s="3">
        <v>44448</v>
      </c>
      <c r="K4816" s="3">
        <v>44417</v>
      </c>
      <c r="M4816" s="8" t="str">
        <f>IFERROR(IF(I4816="Booked",VLOOKUP(K4816,'FIN CAL LOOKUP'!$A:$J,7,1),IF(I4816="Complete",VLOOKUP(J4816,'FIN CAL LOOKUP'!$A:$J,7,1),VLOOKUP(D4816,'FIN CAL LOOKUP'!$A:$J,7,1))),"Not Applicable")</f>
        <v>SEP, FY22</v>
      </c>
      <c r="N4816" s="8" t="str">
        <f>IFERROR(IF(I4816="Booked",VLOOKUP(K4816,'FIN CAL LOOKUP'!$A:$J,10,1),IF(I4816="Complete",VLOOKUP(J4816,'FIN CAL LOOKUP'!$A:$J,10,1),VLOOKUP(D4816,'FIN CAL LOOKUP'!$A:$J,10,1))),"Not Applicable")</f>
        <v>Q1, FY22</v>
      </c>
    </row>
    <row r="4817" spans="1:14" x14ac:dyDescent="0.25">
      <c r="A4817" t="s">
        <v>30</v>
      </c>
      <c r="B4817" t="s">
        <v>106</v>
      </c>
      <c r="C4817" t="s">
        <v>32</v>
      </c>
      <c r="D4817" s="3">
        <v>41526</v>
      </c>
      <c r="E4817" t="s">
        <v>1112</v>
      </c>
      <c r="F4817" t="s">
        <v>990</v>
      </c>
      <c r="G4817" t="s">
        <v>1113</v>
      </c>
      <c r="H4817" t="s">
        <v>11</v>
      </c>
      <c r="I4817" t="s">
        <v>17</v>
      </c>
      <c r="J4817" s="3">
        <v>42733</v>
      </c>
      <c r="K4817" s="3">
        <v>43291</v>
      </c>
      <c r="M4817" s="8" t="str">
        <f>IFERROR(IF(I4817="Booked",VLOOKUP(K4817,'FIN CAL LOOKUP'!$A:$J,7,1),IF(I4817="Complete",VLOOKUP(J4817,'FIN CAL LOOKUP'!$A:$J,7,1),VLOOKUP(D4817,'FIN CAL LOOKUP'!$A:$J,7,1))),"Not Applicable")</f>
        <v>Not Applicable</v>
      </c>
      <c r="N4817" s="8" t="str">
        <f>IFERROR(IF(I4817="Booked",VLOOKUP(K4817,'FIN CAL LOOKUP'!$A:$J,10,1),IF(I4817="Complete",VLOOKUP(J4817,'FIN CAL LOOKUP'!$A:$J,10,1),VLOOKUP(D4817,'FIN CAL LOOKUP'!$A:$J,10,1))),"Not Applicable")</f>
        <v>Not Applicable</v>
      </c>
    </row>
    <row r="4818" spans="1:14" x14ac:dyDescent="0.25">
      <c r="A4818" t="s">
        <v>30</v>
      </c>
      <c r="B4818" t="s">
        <v>106</v>
      </c>
      <c r="C4818" t="s">
        <v>32</v>
      </c>
      <c r="D4818" s="3">
        <v>41526</v>
      </c>
      <c r="E4818" t="s">
        <v>1112</v>
      </c>
      <c r="F4818" t="s">
        <v>990</v>
      </c>
      <c r="G4818" t="s">
        <v>1113</v>
      </c>
      <c r="H4818" t="s">
        <v>11</v>
      </c>
      <c r="I4818" t="s">
        <v>17</v>
      </c>
      <c r="J4818" s="3">
        <v>44031</v>
      </c>
      <c r="K4818" s="3">
        <v>43794</v>
      </c>
      <c r="M4818" s="8" t="str">
        <f>IFERROR(IF(I4818="Booked",VLOOKUP(K4818,'FIN CAL LOOKUP'!$A:$J,7,1),IF(I4818="Complete",VLOOKUP(J4818,'FIN CAL LOOKUP'!$A:$J,7,1),VLOOKUP(D4818,'FIN CAL LOOKUP'!$A:$J,7,1))),"Not Applicable")</f>
        <v>JUL, FY21</v>
      </c>
      <c r="N4818" s="8" t="str">
        <f>IFERROR(IF(I4818="Booked",VLOOKUP(K4818,'FIN CAL LOOKUP'!$A:$J,10,1),IF(I4818="Complete",VLOOKUP(J4818,'FIN CAL LOOKUP'!$A:$J,10,1),VLOOKUP(D4818,'FIN CAL LOOKUP'!$A:$J,10,1))),"Not Applicable")</f>
        <v>Q1, FY21</v>
      </c>
    </row>
    <row r="4819" spans="1:14" x14ac:dyDescent="0.25">
      <c r="A4819" t="s">
        <v>46</v>
      </c>
      <c r="C4819" t="s">
        <v>47</v>
      </c>
      <c r="D4819" s="3">
        <v>41484</v>
      </c>
      <c r="E4819" t="s">
        <v>275</v>
      </c>
      <c r="F4819" t="s">
        <v>494</v>
      </c>
      <c r="G4819" t="s">
        <v>317</v>
      </c>
      <c r="H4819" t="s">
        <v>192</v>
      </c>
      <c r="I4819" t="s">
        <v>17</v>
      </c>
      <c r="J4819" s="3">
        <v>44838</v>
      </c>
      <c r="K4819" s="3">
        <v>44837</v>
      </c>
      <c r="M4819" s="8" t="str">
        <f>IFERROR(IF(I4819="Booked",VLOOKUP(K4819,'FIN CAL LOOKUP'!$A:$J,7,1),IF(I4819="Complete",VLOOKUP(J4819,'FIN CAL LOOKUP'!$A:$J,7,1),VLOOKUP(D4819,'FIN CAL LOOKUP'!$A:$J,7,1))),"Not Applicable")</f>
        <v>OCT, FY23</v>
      </c>
      <c r="N4819" s="8" t="str">
        <f>IFERROR(IF(I4819="Booked",VLOOKUP(K4819,'FIN CAL LOOKUP'!$A:$J,10,1),IF(I4819="Complete",VLOOKUP(J4819,'FIN CAL LOOKUP'!$A:$J,10,1),VLOOKUP(D4819,'FIN CAL LOOKUP'!$A:$J,10,1))),"Not Applicable")</f>
        <v>Q2, FY23</v>
      </c>
    </row>
    <row r="4820" spans="1:14" x14ac:dyDescent="0.25">
      <c r="A4820" t="s">
        <v>46</v>
      </c>
      <c r="C4820" t="s">
        <v>47</v>
      </c>
      <c r="D4820" s="3">
        <v>41484</v>
      </c>
      <c r="E4820" t="s">
        <v>275</v>
      </c>
      <c r="F4820" t="s">
        <v>494</v>
      </c>
      <c r="G4820" t="s">
        <v>317</v>
      </c>
      <c r="H4820" t="s">
        <v>4</v>
      </c>
      <c r="I4820" t="s">
        <v>17</v>
      </c>
      <c r="J4820" s="3">
        <v>44838</v>
      </c>
      <c r="K4820" s="3">
        <v>44824</v>
      </c>
      <c r="L4820" t="s">
        <v>1114</v>
      </c>
      <c r="M4820" s="8" t="str">
        <f>IFERROR(IF(I4820="Booked",VLOOKUP(K4820,'FIN CAL LOOKUP'!$A:$J,7,1),IF(I4820="Complete",VLOOKUP(J4820,'FIN CAL LOOKUP'!$A:$J,7,1),VLOOKUP(D4820,'FIN CAL LOOKUP'!$A:$J,7,1))),"Not Applicable")</f>
        <v>OCT, FY23</v>
      </c>
      <c r="N4820" s="8" t="str">
        <f>IFERROR(IF(I4820="Booked",VLOOKUP(K4820,'FIN CAL LOOKUP'!$A:$J,10,1),IF(I4820="Complete",VLOOKUP(J4820,'FIN CAL LOOKUP'!$A:$J,10,1),VLOOKUP(D4820,'FIN CAL LOOKUP'!$A:$J,10,1))),"Not Applicable")</f>
        <v>Q2, FY23</v>
      </c>
    </row>
    <row r="4821" spans="1:14" x14ac:dyDescent="0.25">
      <c r="A4821" t="s">
        <v>46</v>
      </c>
      <c r="C4821" t="s">
        <v>47</v>
      </c>
      <c r="D4821" s="3">
        <v>41484</v>
      </c>
      <c r="E4821" t="s">
        <v>275</v>
      </c>
      <c r="F4821" t="s">
        <v>494</v>
      </c>
      <c r="G4821" t="s">
        <v>317</v>
      </c>
      <c r="H4821" t="s">
        <v>7</v>
      </c>
      <c r="I4821" t="s">
        <v>17</v>
      </c>
      <c r="J4821" s="3">
        <v>44882</v>
      </c>
      <c r="K4821" s="3">
        <v>44824</v>
      </c>
      <c r="M4821" s="8" t="str">
        <f>IFERROR(IF(I4821="Booked",VLOOKUP(K4821,'FIN CAL LOOKUP'!$A:$J,7,1),IF(I4821="Complete",VLOOKUP(J4821,'FIN CAL LOOKUP'!$A:$J,7,1),VLOOKUP(D4821,'FIN CAL LOOKUP'!$A:$J,7,1))),"Not Applicable")</f>
        <v>NOV, FY23</v>
      </c>
      <c r="N4821" s="8" t="str">
        <f>IFERROR(IF(I4821="Booked",VLOOKUP(K4821,'FIN CAL LOOKUP'!$A:$J,10,1),IF(I4821="Complete",VLOOKUP(J4821,'FIN CAL LOOKUP'!$A:$J,10,1),VLOOKUP(D4821,'FIN CAL LOOKUP'!$A:$J,10,1))),"Not Applicable")</f>
        <v>Q2, FY23</v>
      </c>
    </row>
    <row r="4822" spans="1:14" x14ac:dyDescent="0.25">
      <c r="A4822" t="s">
        <v>46</v>
      </c>
      <c r="C4822" t="s">
        <v>47</v>
      </c>
      <c r="D4822" s="3">
        <v>41484</v>
      </c>
      <c r="E4822" t="s">
        <v>275</v>
      </c>
      <c r="F4822" t="s">
        <v>494</v>
      </c>
      <c r="G4822" t="s">
        <v>317</v>
      </c>
      <c r="H4822" t="s">
        <v>1366</v>
      </c>
      <c r="I4822" t="s">
        <v>17</v>
      </c>
      <c r="J4822" s="3">
        <v>45398</v>
      </c>
      <c r="K4822" s="3">
        <v>45351</v>
      </c>
      <c r="M4822" s="8" t="str">
        <f>IFERROR(IF(I4822="Booked",VLOOKUP(K4822,'FIN CAL LOOKUP'!$A:$J,7,1),IF(I4822="Complete",VLOOKUP(J4822,'FIN CAL LOOKUP'!$A:$J,7,1),VLOOKUP(D4822,'FIN CAL LOOKUP'!$A:$J,7,1))),"Not Applicable")</f>
        <v>APR, FY24</v>
      </c>
      <c r="N4822" s="8" t="str">
        <f>IFERROR(IF(I4822="Booked",VLOOKUP(K4822,'FIN CAL LOOKUP'!$A:$J,10,1),IF(I4822="Complete",VLOOKUP(J4822,'FIN CAL LOOKUP'!$A:$J,10,1),VLOOKUP(D4822,'FIN CAL LOOKUP'!$A:$J,10,1))),"Not Applicable")</f>
        <v>Q4, FY24</v>
      </c>
    </row>
    <row r="4823" spans="1:14" x14ac:dyDescent="0.25">
      <c r="A4823" t="s">
        <v>46</v>
      </c>
      <c r="C4823" t="s">
        <v>47</v>
      </c>
      <c r="D4823" s="3">
        <v>41484</v>
      </c>
      <c r="E4823" t="s">
        <v>275</v>
      </c>
      <c r="F4823" t="s">
        <v>494</v>
      </c>
      <c r="G4823" t="s">
        <v>317</v>
      </c>
      <c r="H4823" t="s">
        <v>1367</v>
      </c>
      <c r="I4823" t="s">
        <v>17</v>
      </c>
      <c r="J4823" s="3">
        <v>45398</v>
      </c>
      <c r="K4823" s="3">
        <v>45351</v>
      </c>
      <c r="M4823" s="8" t="str">
        <f>IFERROR(IF(I4823="Booked",VLOOKUP(K4823,'FIN CAL LOOKUP'!$A:$J,7,1),IF(I4823="Complete",VLOOKUP(J4823,'FIN CAL LOOKUP'!$A:$J,7,1),VLOOKUP(D4823,'FIN CAL LOOKUP'!$A:$J,7,1))),"Not Applicable")</f>
        <v>APR, FY24</v>
      </c>
      <c r="N4823" s="8" t="str">
        <f>IFERROR(IF(I4823="Booked",VLOOKUP(K4823,'FIN CAL LOOKUP'!$A:$J,10,1),IF(I4823="Complete",VLOOKUP(J4823,'FIN CAL LOOKUP'!$A:$J,10,1),VLOOKUP(D4823,'FIN CAL LOOKUP'!$A:$J,10,1))),"Not Applicable")</f>
        <v>Q4, FY24</v>
      </c>
    </row>
    <row r="4824" spans="1:14" x14ac:dyDescent="0.25">
      <c r="A4824" t="s">
        <v>46</v>
      </c>
      <c r="C4824" t="s">
        <v>47</v>
      </c>
      <c r="D4824" s="3">
        <v>41484</v>
      </c>
      <c r="E4824" t="s">
        <v>275</v>
      </c>
      <c r="F4824" t="s">
        <v>494</v>
      </c>
      <c r="G4824" t="s">
        <v>317</v>
      </c>
      <c r="H4824" t="s">
        <v>1367</v>
      </c>
      <c r="I4824" t="s">
        <v>18</v>
      </c>
      <c r="J4824" s="3"/>
      <c r="K4824" s="3">
        <v>45398</v>
      </c>
      <c r="M4824" s="8" t="str">
        <f>IFERROR(IF(I4824="Booked",VLOOKUP(K4824,'FIN CAL LOOKUP'!$A:$J,7,1),IF(I4824="Complete",VLOOKUP(J4824,'FIN CAL LOOKUP'!$A:$J,7,1),VLOOKUP(D4824,'FIN CAL LOOKUP'!$A:$J,7,1))),"Not Applicable")</f>
        <v>Not Applicable</v>
      </c>
      <c r="N4824" s="8" t="str">
        <f>IFERROR(IF(I4824="Booked",VLOOKUP(K4824,'FIN CAL LOOKUP'!$A:$J,10,1),IF(I4824="Complete",VLOOKUP(J4824,'FIN CAL LOOKUP'!$A:$J,10,1),VLOOKUP(D4824,'FIN CAL LOOKUP'!$A:$J,10,1))),"Not Applicable")</f>
        <v>Not Applicable</v>
      </c>
    </row>
    <row r="4825" spans="1:14" x14ac:dyDescent="0.25">
      <c r="A4825" t="s">
        <v>46</v>
      </c>
      <c r="C4825" t="s">
        <v>47</v>
      </c>
      <c r="D4825" s="3">
        <v>41484</v>
      </c>
      <c r="E4825" t="s">
        <v>275</v>
      </c>
      <c r="F4825" t="s">
        <v>494</v>
      </c>
      <c r="G4825" t="s">
        <v>317</v>
      </c>
      <c r="H4825" t="s">
        <v>1368</v>
      </c>
      <c r="I4825" t="s">
        <v>17</v>
      </c>
      <c r="J4825" s="3">
        <v>45398</v>
      </c>
      <c r="K4825" s="3">
        <v>45351</v>
      </c>
      <c r="M4825" s="8" t="str">
        <f>IFERROR(IF(I4825="Booked",VLOOKUP(K4825,'FIN CAL LOOKUP'!$A:$J,7,1),IF(I4825="Complete",VLOOKUP(J4825,'FIN CAL LOOKUP'!$A:$J,7,1),VLOOKUP(D4825,'FIN CAL LOOKUP'!$A:$J,7,1))),"Not Applicable")</f>
        <v>APR, FY24</v>
      </c>
      <c r="N4825" s="8" t="str">
        <f>IFERROR(IF(I4825="Booked",VLOOKUP(K4825,'FIN CAL LOOKUP'!$A:$J,10,1),IF(I4825="Complete",VLOOKUP(J4825,'FIN CAL LOOKUP'!$A:$J,10,1),VLOOKUP(D4825,'FIN CAL LOOKUP'!$A:$J,10,1))),"Not Applicable")</f>
        <v>Q4, FY24</v>
      </c>
    </row>
    <row r="4826" spans="1:14" x14ac:dyDescent="0.25">
      <c r="A4826" t="s">
        <v>46</v>
      </c>
      <c r="C4826" t="s">
        <v>47</v>
      </c>
      <c r="D4826" s="3">
        <v>41484</v>
      </c>
      <c r="E4826" t="s">
        <v>275</v>
      </c>
      <c r="F4826" t="s">
        <v>494</v>
      </c>
      <c r="G4826" t="s">
        <v>317</v>
      </c>
      <c r="H4826" t="s">
        <v>1369</v>
      </c>
      <c r="I4826" t="s">
        <v>17</v>
      </c>
      <c r="J4826" s="3">
        <v>45398</v>
      </c>
      <c r="K4826" s="3">
        <v>45351</v>
      </c>
      <c r="M4826" s="8" t="str">
        <f>IFERROR(IF(I4826="Booked",VLOOKUP(K4826,'FIN CAL LOOKUP'!$A:$J,7,1),IF(I4826="Complete",VLOOKUP(J4826,'FIN CAL LOOKUP'!$A:$J,7,1),VLOOKUP(D4826,'FIN CAL LOOKUP'!$A:$J,7,1))),"Not Applicable")</f>
        <v>APR, FY24</v>
      </c>
      <c r="N4826" s="8" t="str">
        <f>IFERROR(IF(I4826="Booked",VLOOKUP(K4826,'FIN CAL LOOKUP'!$A:$J,10,1),IF(I4826="Complete",VLOOKUP(J4826,'FIN CAL LOOKUP'!$A:$J,10,1),VLOOKUP(D4826,'FIN CAL LOOKUP'!$A:$J,10,1))),"Not Applicable")</f>
        <v>Q4, FY24</v>
      </c>
    </row>
    <row r="4827" spans="1:14" x14ac:dyDescent="0.25">
      <c r="A4827" t="s">
        <v>46</v>
      </c>
      <c r="C4827" t="s">
        <v>47</v>
      </c>
      <c r="D4827" s="3">
        <v>41484</v>
      </c>
      <c r="E4827" t="s">
        <v>275</v>
      </c>
      <c r="F4827" t="s">
        <v>494</v>
      </c>
      <c r="G4827" t="s">
        <v>317</v>
      </c>
      <c r="H4827" t="s">
        <v>1369</v>
      </c>
      <c r="I4827" t="s">
        <v>18</v>
      </c>
      <c r="J4827" s="3"/>
      <c r="K4827" s="3">
        <v>45398</v>
      </c>
      <c r="M4827" s="8" t="str">
        <f>IFERROR(IF(I4827="Booked",VLOOKUP(K4827,'FIN CAL LOOKUP'!$A:$J,7,1),IF(I4827="Complete",VLOOKUP(J4827,'FIN CAL LOOKUP'!$A:$J,7,1),VLOOKUP(D4827,'FIN CAL LOOKUP'!$A:$J,7,1))),"Not Applicable")</f>
        <v>Not Applicable</v>
      </c>
      <c r="N4827" s="8" t="str">
        <f>IFERROR(IF(I4827="Booked",VLOOKUP(K4827,'FIN CAL LOOKUP'!$A:$J,10,1),IF(I4827="Complete",VLOOKUP(J4827,'FIN CAL LOOKUP'!$A:$J,10,1),VLOOKUP(D4827,'FIN CAL LOOKUP'!$A:$J,10,1))),"Not Applicable")</f>
        <v>Not Applicable</v>
      </c>
    </row>
    <row r="4828" spans="1:14" x14ac:dyDescent="0.25">
      <c r="A4828" t="s">
        <v>46</v>
      </c>
      <c r="C4828" t="s">
        <v>47</v>
      </c>
      <c r="D4828" s="3">
        <v>41484</v>
      </c>
      <c r="E4828" t="s">
        <v>275</v>
      </c>
      <c r="F4828" t="s">
        <v>494</v>
      </c>
      <c r="G4828" t="s">
        <v>317</v>
      </c>
      <c r="H4828" t="s">
        <v>1370</v>
      </c>
      <c r="I4828" t="s">
        <v>17</v>
      </c>
      <c r="J4828" s="3">
        <v>45398</v>
      </c>
      <c r="K4828" s="3">
        <v>45351</v>
      </c>
      <c r="M4828" s="8" t="str">
        <f>IFERROR(IF(I4828="Booked",VLOOKUP(K4828,'FIN CAL LOOKUP'!$A:$J,7,1),IF(I4828="Complete",VLOOKUP(J4828,'FIN CAL LOOKUP'!$A:$J,7,1),VLOOKUP(D4828,'FIN CAL LOOKUP'!$A:$J,7,1))),"Not Applicable")</f>
        <v>APR, FY24</v>
      </c>
      <c r="N4828" s="8" t="str">
        <f>IFERROR(IF(I4828="Booked",VLOOKUP(K4828,'FIN CAL LOOKUP'!$A:$J,10,1),IF(I4828="Complete",VLOOKUP(J4828,'FIN CAL LOOKUP'!$A:$J,10,1),VLOOKUP(D4828,'FIN CAL LOOKUP'!$A:$J,10,1))),"Not Applicable")</f>
        <v>Q4, FY24</v>
      </c>
    </row>
    <row r="4829" spans="1:14" x14ac:dyDescent="0.25">
      <c r="A4829" t="s">
        <v>46</v>
      </c>
      <c r="C4829" t="s">
        <v>47</v>
      </c>
      <c r="D4829" s="3">
        <v>41484</v>
      </c>
      <c r="E4829" t="s">
        <v>275</v>
      </c>
      <c r="F4829" t="s">
        <v>494</v>
      </c>
      <c r="G4829" t="s">
        <v>317</v>
      </c>
      <c r="H4829" t="s">
        <v>8</v>
      </c>
      <c r="I4829" t="s">
        <v>17</v>
      </c>
      <c r="J4829" s="3">
        <v>44642</v>
      </c>
      <c r="K4829" s="3">
        <v>44635</v>
      </c>
      <c r="M4829" s="8" t="str">
        <f>IFERROR(IF(I4829="Booked",VLOOKUP(K4829,'FIN CAL LOOKUP'!$A:$J,7,1),IF(I4829="Complete",VLOOKUP(J4829,'FIN CAL LOOKUP'!$A:$J,7,1),VLOOKUP(D4829,'FIN CAL LOOKUP'!$A:$J,7,1))),"Not Applicable")</f>
        <v>MAR, FY22</v>
      </c>
      <c r="N4829" s="8" t="str">
        <f>IFERROR(IF(I4829="Booked",VLOOKUP(K4829,'FIN CAL LOOKUP'!$A:$J,10,1),IF(I4829="Complete",VLOOKUP(J4829,'FIN CAL LOOKUP'!$A:$J,10,1),VLOOKUP(D4829,'FIN CAL LOOKUP'!$A:$J,10,1))),"Not Applicable")</f>
        <v>Q3, FY22</v>
      </c>
    </row>
    <row r="4830" spans="1:14" x14ac:dyDescent="0.25">
      <c r="A4830" t="s">
        <v>46</v>
      </c>
      <c r="C4830" t="s">
        <v>47</v>
      </c>
      <c r="D4830" s="3">
        <v>41484</v>
      </c>
      <c r="E4830" t="s">
        <v>275</v>
      </c>
      <c r="F4830" t="s">
        <v>494</v>
      </c>
      <c r="G4830" t="s">
        <v>317</v>
      </c>
      <c r="H4830" t="s">
        <v>9</v>
      </c>
      <c r="I4830" t="s">
        <v>17</v>
      </c>
      <c r="J4830" s="3">
        <v>44820</v>
      </c>
      <c r="K4830" s="3">
        <v>44735</v>
      </c>
      <c r="M4830" s="8" t="str">
        <f>IFERROR(IF(I4830="Booked",VLOOKUP(K4830,'FIN CAL LOOKUP'!$A:$J,7,1),IF(I4830="Complete",VLOOKUP(J4830,'FIN CAL LOOKUP'!$A:$J,7,1),VLOOKUP(D4830,'FIN CAL LOOKUP'!$A:$J,7,1))),"Not Applicable")</f>
        <v>SEP, FY23</v>
      </c>
      <c r="N4830" s="8" t="str">
        <f>IFERROR(IF(I4830="Booked",VLOOKUP(K4830,'FIN CAL LOOKUP'!$A:$J,10,1),IF(I4830="Complete",VLOOKUP(J4830,'FIN CAL LOOKUP'!$A:$J,10,1),VLOOKUP(D4830,'FIN CAL LOOKUP'!$A:$J,10,1))),"Not Applicable")</f>
        <v>Q1, FY23</v>
      </c>
    </row>
    <row r="4831" spans="1:14" x14ac:dyDescent="0.25">
      <c r="A4831" t="s">
        <v>46</v>
      </c>
      <c r="C4831" t="s">
        <v>47</v>
      </c>
      <c r="D4831" s="3">
        <v>41484</v>
      </c>
      <c r="E4831" t="s">
        <v>275</v>
      </c>
      <c r="F4831" t="s">
        <v>494</v>
      </c>
      <c r="G4831" t="s">
        <v>317</v>
      </c>
      <c r="H4831" t="s">
        <v>9</v>
      </c>
      <c r="I4831" t="s">
        <v>17</v>
      </c>
      <c r="J4831" s="3">
        <v>45020</v>
      </c>
      <c r="K4831" s="3">
        <v>44830</v>
      </c>
      <c r="M4831" s="8" t="str">
        <f>IFERROR(IF(I4831="Booked",VLOOKUP(K4831,'FIN CAL LOOKUP'!$A:$J,7,1),IF(I4831="Complete",VLOOKUP(J4831,'FIN CAL LOOKUP'!$A:$J,7,1),VLOOKUP(D4831,'FIN CAL LOOKUP'!$A:$J,7,1))),"Not Applicable")</f>
        <v>APR, FY23</v>
      </c>
      <c r="N4831" s="8" t="str">
        <f>IFERROR(IF(I4831="Booked",VLOOKUP(K4831,'FIN CAL LOOKUP'!$A:$J,10,1),IF(I4831="Complete",VLOOKUP(J4831,'FIN CAL LOOKUP'!$A:$J,10,1),VLOOKUP(D4831,'FIN CAL LOOKUP'!$A:$J,10,1))),"Not Applicable")</f>
        <v>Q4, FY23</v>
      </c>
    </row>
    <row r="4832" spans="1:14" x14ac:dyDescent="0.25">
      <c r="A4832" t="s">
        <v>46</v>
      </c>
      <c r="C4832" t="s">
        <v>47</v>
      </c>
      <c r="D4832" s="3">
        <v>41484</v>
      </c>
      <c r="E4832" t="s">
        <v>275</v>
      </c>
      <c r="F4832" t="s">
        <v>494</v>
      </c>
      <c r="G4832" t="s">
        <v>317</v>
      </c>
      <c r="H4832" t="s">
        <v>10</v>
      </c>
      <c r="I4832" t="s">
        <v>17</v>
      </c>
      <c r="J4832" s="3">
        <v>44529</v>
      </c>
      <c r="K4832" s="3">
        <v>44417</v>
      </c>
      <c r="M4832" s="8" t="str">
        <f>IFERROR(IF(I4832="Booked",VLOOKUP(K4832,'FIN CAL LOOKUP'!$A:$J,7,1),IF(I4832="Complete",VLOOKUP(J4832,'FIN CAL LOOKUP'!$A:$J,7,1),VLOOKUP(D4832,'FIN CAL LOOKUP'!$A:$J,7,1))),"Not Applicable")</f>
        <v>DEC, FY22</v>
      </c>
      <c r="N4832" s="8" t="str">
        <f>IFERROR(IF(I4832="Booked",VLOOKUP(K4832,'FIN CAL LOOKUP'!$A:$J,10,1),IF(I4832="Complete",VLOOKUP(J4832,'FIN CAL LOOKUP'!$A:$J,10,1),VLOOKUP(D4832,'FIN CAL LOOKUP'!$A:$J,10,1))),"Not Applicable")</f>
        <v>Q2, FY22</v>
      </c>
    </row>
    <row r="4833" spans="1:14" x14ac:dyDescent="0.25">
      <c r="A4833" t="s">
        <v>46</v>
      </c>
      <c r="C4833" t="s">
        <v>47</v>
      </c>
      <c r="D4833" s="3">
        <v>41484</v>
      </c>
      <c r="E4833" t="s">
        <v>275</v>
      </c>
      <c r="F4833" t="s">
        <v>494</v>
      </c>
      <c r="G4833" t="s">
        <v>317</v>
      </c>
      <c r="H4833" t="s">
        <v>11</v>
      </c>
      <c r="I4833" t="s">
        <v>17</v>
      </c>
      <c r="J4833" s="3">
        <v>44776</v>
      </c>
      <c r="K4833" s="3">
        <v>43635</v>
      </c>
      <c r="M4833" s="8" t="str">
        <f>IFERROR(IF(I4833="Booked",VLOOKUP(K4833,'FIN CAL LOOKUP'!$A:$J,7,1),IF(I4833="Complete",VLOOKUP(J4833,'FIN CAL LOOKUP'!$A:$J,7,1),VLOOKUP(D4833,'FIN CAL LOOKUP'!$A:$J,7,1))),"Not Applicable")</f>
        <v>AUG, FY23</v>
      </c>
      <c r="N4833" s="8" t="str">
        <f>IFERROR(IF(I4833="Booked",VLOOKUP(K4833,'FIN CAL LOOKUP'!$A:$J,10,1),IF(I4833="Complete",VLOOKUP(J4833,'FIN CAL LOOKUP'!$A:$J,10,1),VLOOKUP(D4833,'FIN CAL LOOKUP'!$A:$J,10,1))),"Not Applicable")</f>
        <v>Q1, FY23</v>
      </c>
    </row>
    <row r="4834" spans="1:14" x14ac:dyDescent="0.25">
      <c r="A4834" t="s">
        <v>46</v>
      </c>
      <c r="C4834" t="s">
        <v>47</v>
      </c>
      <c r="D4834" s="3">
        <v>41464</v>
      </c>
      <c r="E4834" t="s">
        <v>73</v>
      </c>
      <c r="F4834" t="s">
        <v>1115</v>
      </c>
      <c r="G4834" t="s">
        <v>1116</v>
      </c>
      <c r="H4834" t="s">
        <v>4</v>
      </c>
      <c r="I4834" t="s">
        <v>17</v>
      </c>
      <c r="J4834" s="3">
        <v>44944</v>
      </c>
      <c r="K4834" s="3">
        <v>44824</v>
      </c>
      <c r="M4834" s="8" t="str">
        <f>IFERROR(IF(I4834="Booked",VLOOKUP(K4834,'FIN CAL LOOKUP'!$A:$J,7,1),IF(I4834="Complete",VLOOKUP(J4834,'FIN CAL LOOKUP'!$A:$J,7,1),VLOOKUP(D4834,'FIN CAL LOOKUP'!$A:$J,7,1))),"Not Applicable")</f>
        <v>JAN, FY23</v>
      </c>
      <c r="N4834" s="8" t="str">
        <f>IFERROR(IF(I4834="Booked",VLOOKUP(K4834,'FIN CAL LOOKUP'!$A:$J,10,1),IF(I4834="Complete",VLOOKUP(J4834,'FIN CAL LOOKUP'!$A:$J,10,1),VLOOKUP(D4834,'FIN CAL LOOKUP'!$A:$J,10,1))),"Not Applicable")</f>
        <v>Q3, FY23</v>
      </c>
    </row>
    <row r="4835" spans="1:14" x14ac:dyDescent="0.25">
      <c r="A4835" t="s">
        <v>46</v>
      </c>
      <c r="C4835" t="s">
        <v>47</v>
      </c>
      <c r="D4835" s="3">
        <v>41464</v>
      </c>
      <c r="E4835" t="s">
        <v>73</v>
      </c>
      <c r="F4835" t="s">
        <v>1115</v>
      </c>
      <c r="G4835" t="s">
        <v>1116</v>
      </c>
      <c r="H4835" t="s">
        <v>7</v>
      </c>
      <c r="I4835" t="s">
        <v>17</v>
      </c>
      <c r="J4835" s="3">
        <v>44944</v>
      </c>
      <c r="K4835" s="3">
        <v>44824</v>
      </c>
      <c r="M4835" s="8" t="str">
        <f>IFERROR(IF(I4835="Booked",VLOOKUP(K4835,'FIN CAL LOOKUP'!$A:$J,7,1),IF(I4835="Complete",VLOOKUP(J4835,'FIN CAL LOOKUP'!$A:$J,7,1),VLOOKUP(D4835,'FIN CAL LOOKUP'!$A:$J,7,1))),"Not Applicable")</f>
        <v>JAN, FY23</v>
      </c>
      <c r="N4835" s="8" t="str">
        <f>IFERROR(IF(I4835="Booked",VLOOKUP(K4835,'FIN CAL LOOKUP'!$A:$J,10,1),IF(I4835="Complete",VLOOKUP(J4835,'FIN CAL LOOKUP'!$A:$J,10,1),VLOOKUP(D4835,'FIN CAL LOOKUP'!$A:$J,10,1))),"Not Applicable")</f>
        <v>Q3, FY23</v>
      </c>
    </row>
    <row r="4836" spans="1:14" x14ac:dyDescent="0.25">
      <c r="A4836" t="s">
        <v>46</v>
      </c>
      <c r="C4836" t="s">
        <v>47</v>
      </c>
      <c r="D4836" s="3">
        <v>41464</v>
      </c>
      <c r="E4836" t="s">
        <v>73</v>
      </c>
      <c r="F4836" t="s">
        <v>1115</v>
      </c>
      <c r="G4836" t="s">
        <v>1116</v>
      </c>
      <c r="H4836" t="s">
        <v>1366</v>
      </c>
      <c r="I4836" t="s">
        <v>5</v>
      </c>
      <c r="J4836" s="3"/>
      <c r="K4836" s="3">
        <v>45808</v>
      </c>
      <c r="M4836" s="8" t="str">
        <f>IFERROR(IF(I4836="Booked",VLOOKUP(K4836,'FIN CAL LOOKUP'!$A:$J,7,1),IF(I4836="Complete",VLOOKUP(J4836,'FIN CAL LOOKUP'!$A:$J,7,1),VLOOKUP(D4836,'FIN CAL LOOKUP'!$A:$J,7,1))),"Not Applicable")</f>
        <v>MAY, FY25</v>
      </c>
      <c r="N4836" s="8" t="str">
        <f>IFERROR(IF(I4836="Booked",VLOOKUP(K4836,'FIN CAL LOOKUP'!$A:$J,10,1),IF(I4836="Complete",VLOOKUP(J4836,'FIN CAL LOOKUP'!$A:$J,10,1),VLOOKUP(D4836,'FIN CAL LOOKUP'!$A:$J,10,1))),"Not Applicable")</f>
        <v>Q4, FY25</v>
      </c>
    </row>
    <row r="4837" spans="1:14" x14ac:dyDescent="0.25">
      <c r="A4837" t="s">
        <v>46</v>
      </c>
      <c r="C4837" t="s">
        <v>47</v>
      </c>
      <c r="D4837" s="3">
        <v>41464</v>
      </c>
      <c r="E4837" t="s">
        <v>73</v>
      </c>
      <c r="F4837" t="s">
        <v>1115</v>
      </c>
      <c r="G4837" t="s">
        <v>1116</v>
      </c>
      <c r="H4837" t="s">
        <v>1366</v>
      </c>
      <c r="I4837" t="s">
        <v>17</v>
      </c>
      <c r="J4837" s="3">
        <v>45487</v>
      </c>
      <c r="K4837" s="3">
        <v>45351</v>
      </c>
      <c r="M4837" s="8" t="str">
        <f>IFERROR(IF(I4837="Booked",VLOOKUP(K4837,'FIN CAL LOOKUP'!$A:$J,7,1),IF(I4837="Complete",VLOOKUP(J4837,'FIN CAL LOOKUP'!$A:$J,7,1),VLOOKUP(D4837,'FIN CAL LOOKUP'!$A:$J,7,1))),"Not Applicable")</f>
        <v>JUL, FY25</v>
      </c>
      <c r="N4837" s="8" t="str">
        <f>IFERROR(IF(I4837="Booked",VLOOKUP(K4837,'FIN CAL LOOKUP'!$A:$J,10,1),IF(I4837="Complete",VLOOKUP(J4837,'FIN CAL LOOKUP'!$A:$J,10,1),VLOOKUP(D4837,'FIN CAL LOOKUP'!$A:$J,10,1))),"Not Applicable")</f>
        <v>Q1, FY25</v>
      </c>
    </row>
    <row r="4838" spans="1:14" x14ac:dyDescent="0.25">
      <c r="A4838" t="s">
        <v>46</v>
      </c>
      <c r="C4838" t="s">
        <v>47</v>
      </c>
      <c r="D4838" s="3">
        <v>41464</v>
      </c>
      <c r="E4838" t="s">
        <v>73</v>
      </c>
      <c r="F4838" t="s">
        <v>1115</v>
      </c>
      <c r="G4838" t="s">
        <v>1116</v>
      </c>
      <c r="H4838" t="s">
        <v>1367</v>
      </c>
      <c r="I4838" t="s">
        <v>17</v>
      </c>
      <c r="J4838" s="3">
        <v>45424</v>
      </c>
      <c r="K4838" s="3">
        <v>45351</v>
      </c>
      <c r="M4838" s="8" t="str">
        <f>IFERROR(IF(I4838="Booked",VLOOKUP(K4838,'FIN CAL LOOKUP'!$A:$J,7,1),IF(I4838="Complete",VLOOKUP(J4838,'FIN CAL LOOKUP'!$A:$J,7,1),VLOOKUP(D4838,'FIN CAL LOOKUP'!$A:$J,7,1))),"Not Applicable")</f>
        <v>MAY, FY24</v>
      </c>
      <c r="N4838" s="8" t="str">
        <f>IFERROR(IF(I4838="Booked",VLOOKUP(K4838,'FIN CAL LOOKUP'!$A:$J,10,1),IF(I4838="Complete",VLOOKUP(J4838,'FIN CAL LOOKUP'!$A:$J,10,1),VLOOKUP(D4838,'FIN CAL LOOKUP'!$A:$J,10,1))),"Not Applicable")</f>
        <v>Q4, FY24</v>
      </c>
    </row>
    <row r="4839" spans="1:14" x14ac:dyDescent="0.25">
      <c r="A4839" t="s">
        <v>46</v>
      </c>
      <c r="C4839" t="s">
        <v>47</v>
      </c>
      <c r="D4839" s="3">
        <v>41464</v>
      </c>
      <c r="E4839" t="s">
        <v>73</v>
      </c>
      <c r="F4839" t="s">
        <v>1115</v>
      </c>
      <c r="G4839" t="s">
        <v>1116</v>
      </c>
      <c r="H4839" t="s">
        <v>1367</v>
      </c>
      <c r="I4839" t="s">
        <v>17</v>
      </c>
      <c r="J4839" s="3">
        <v>45781</v>
      </c>
      <c r="K4839" s="3">
        <v>45745</v>
      </c>
      <c r="M4839" s="8" t="str">
        <f>IFERROR(IF(I4839="Booked",VLOOKUP(K4839,'FIN CAL LOOKUP'!$A:$J,7,1),IF(I4839="Complete",VLOOKUP(J4839,'FIN CAL LOOKUP'!$A:$J,7,1),VLOOKUP(D4839,'FIN CAL LOOKUP'!$A:$J,7,1))),"Not Applicable")</f>
        <v>MAY, FY25</v>
      </c>
      <c r="N4839" s="8" t="str">
        <f>IFERROR(IF(I4839="Booked",VLOOKUP(K4839,'FIN CAL LOOKUP'!$A:$J,10,1),IF(I4839="Complete",VLOOKUP(J4839,'FIN CAL LOOKUP'!$A:$J,10,1),VLOOKUP(D4839,'FIN CAL LOOKUP'!$A:$J,10,1))),"Not Applicable")</f>
        <v>Q4, FY25</v>
      </c>
    </row>
    <row r="4840" spans="1:14" x14ac:dyDescent="0.25">
      <c r="A4840" t="s">
        <v>46</v>
      </c>
      <c r="C4840" t="s">
        <v>47</v>
      </c>
      <c r="D4840" s="3">
        <v>41464</v>
      </c>
      <c r="E4840" t="s">
        <v>73</v>
      </c>
      <c r="F4840" t="s">
        <v>1115</v>
      </c>
      <c r="G4840" t="s">
        <v>1116</v>
      </c>
      <c r="H4840" t="s">
        <v>1368</v>
      </c>
      <c r="I4840" t="s">
        <v>5</v>
      </c>
      <c r="J4840" s="3"/>
      <c r="K4840" s="3">
        <v>45808</v>
      </c>
      <c r="M4840" s="8" t="str">
        <f>IFERROR(IF(I4840="Booked",VLOOKUP(K4840,'FIN CAL LOOKUP'!$A:$J,7,1),IF(I4840="Complete",VLOOKUP(J4840,'FIN CAL LOOKUP'!$A:$J,7,1),VLOOKUP(D4840,'FIN CAL LOOKUP'!$A:$J,7,1))),"Not Applicable")</f>
        <v>MAY, FY25</v>
      </c>
      <c r="N4840" s="8" t="str">
        <f>IFERROR(IF(I4840="Booked",VLOOKUP(K4840,'FIN CAL LOOKUP'!$A:$J,10,1),IF(I4840="Complete",VLOOKUP(J4840,'FIN CAL LOOKUP'!$A:$J,10,1),VLOOKUP(D4840,'FIN CAL LOOKUP'!$A:$J,10,1))),"Not Applicable")</f>
        <v>Q4, FY25</v>
      </c>
    </row>
    <row r="4841" spans="1:14" x14ac:dyDescent="0.25">
      <c r="A4841" t="s">
        <v>46</v>
      </c>
      <c r="C4841" t="s">
        <v>47</v>
      </c>
      <c r="D4841" s="3">
        <v>41464</v>
      </c>
      <c r="E4841" t="s">
        <v>73</v>
      </c>
      <c r="F4841" t="s">
        <v>1115</v>
      </c>
      <c r="G4841" t="s">
        <v>1116</v>
      </c>
      <c r="H4841" t="s">
        <v>1368</v>
      </c>
      <c r="I4841" t="s">
        <v>17</v>
      </c>
      <c r="J4841" s="3">
        <v>45487</v>
      </c>
      <c r="K4841" s="3">
        <v>45351</v>
      </c>
      <c r="M4841" s="8" t="str">
        <f>IFERROR(IF(I4841="Booked",VLOOKUP(K4841,'FIN CAL LOOKUP'!$A:$J,7,1),IF(I4841="Complete",VLOOKUP(J4841,'FIN CAL LOOKUP'!$A:$J,7,1),VLOOKUP(D4841,'FIN CAL LOOKUP'!$A:$J,7,1))),"Not Applicable")</f>
        <v>JUL, FY25</v>
      </c>
      <c r="N4841" s="8" t="str">
        <f>IFERROR(IF(I4841="Booked",VLOOKUP(K4841,'FIN CAL LOOKUP'!$A:$J,10,1),IF(I4841="Complete",VLOOKUP(J4841,'FIN CAL LOOKUP'!$A:$J,10,1),VLOOKUP(D4841,'FIN CAL LOOKUP'!$A:$J,10,1))),"Not Applicable")</f>
        <v>Q1, FY25</v>
      </c>
    </row>
    <row r="4842" spans="1:14" x14ac:dyDescent="0.25">
      <c r="A4842" t="s">
        <v>46</v>
      </c>
      <c r="C4842" t="s">
        <v>47</v>
      </c>
      <c r="D4842" s="3">
        <v>41464</v>
      </c>
      <c r="E4842" t="s">
        <v>73</v>
      </c>
      <c r="F4842" t="s">
        <v>1115</v>
      </c>
      <c r="G4842" t="s">
        <v>1116</v>
      </c>
      <c r="H4842" t="s">
        <v>1369</v>
      </c>
      <c r="I4842" t="s">
        <v>5</v>
      </c>
      <c r="J4842" s="3"/>
      <c r="K4842" s="3">
        <v>45808</v>
      </c>
      <c r="M4842" s="8" t="str">
        <f>IFERROR(IF(I4842="Booked",VLOOKUP(K4842,'FIN CAL LOOKUP'!$A:$J,7,1),IF(I4842="Complete",VLOOKUP(J4842,'FIN CAL LOOKUP'!$A:$J,7,1),VLOOKUP(D4842,'FIN CAL LOOKUP'!$A:$J,7,1))),"Not Applicable")</f>
        <v>MAY, FY25</v>
      </c>
      <c r="N4842" s="8" t="str">
        <f>IFERROR(IF(I4842="Booked",VLOOKUP(K4842,'FIN CAL LOOKUP'!$A:$J,10,1),IF(I4842="Complete",VLOOKUP(J4842,'FIN CAL LOOKUP'!$A:$J,10,1),VLOOKUP(D4842,'FIN CAL LOOKUP'!$A:$J,10,1))),"Not Applicable")</f>
        <v>Q4, FY25</v>
      </c>
    </row>
    <row r="4843" spans="1:14" x14ac:dyDescent="0.25">
      <c r="A4843" t="s">
        <v>46</v>
      </c>
      <c r="C4843" t="s">
        <v>47</v>
      </c>
      <c r="D4843" s="3">
        <v>41464</v>
      </c>
      <c r="E4843" t="s">
        <v>73</v>
      </c>
      <c r="F4843" t="s">
        <v>1115</v>
      </c>
      <c r="G4843" t="s">
        <v>1116</v>
      </c>
      <c r="H4843" t="s">
        <v>1369</v>
      </c>
      <c r="I4843" t="s">
        <v>17</v>
      </c>
      <c r="J4843" s="3">
        <v>45487</v>
      </c>
      <c r="K4843" s="3">
        <v>45351</v>
      </c>
      <c r="M4843" s="8" t="str">
        <f>IFERROR(IF(I4843="Booked",VLOOKUP(K4843,'FIN CAL LOOKUP'!$A:$J,7,1),IF(I4843="Complete",VLOOKUP(J4843,'FIN CAL LOOKUP'!$A:$J,7,1),VLOOKUP(D4843,'FIN CAL LOOKUP'!$A:$J,7,1))),"Not Applicable")</f>
        <v>JUL, FY25</v>
      </c>
      <c r="N4843" s="8" t="str">
        <f>IFERROR(IF(I4843="Booked",VLOOKUP(K4843,'FIN CAL LOOKUP'!$A:$J,10,1),IF(I4843="Complete",VLOOKUP(J4843,'FIN CAL LOOKUP'!$A:$J,10,1),VLOOKUP(D4843,'FIN CAL LOOKUP'!$A:$J,10,1))),"Not Applicable")</f>
        <v>Q1, FY25</v>
      </c>
    </row>
    <row r="4844" spans="1:14" x14ac:dyDescent="0.25">
      <c r="A4844" t="s">
        <v>46</v>
      </c>
      <c r="C4844" t="s">
        <v>47</v>
      </c>
      <c r="D4844" s="3">
        <v>41464</v>
      </c>
      <c r="E4844" t="s">
        <v>73</v>
      </c>
      <c r="F4844" t="s">
        <v>1115</v>
      </c>
      <c r="G4844" t="s">
        <v>1116</v>
      </c>
      <c r="H4844" t="s">
        <v>1370</v>
      </c>
      <c r="I4844" t="s">
        <v>17</v>
      </c>
      <c r="J4844" s="3">
        <v>45424</v>
      </c>
      <c r="K4844" s="3">
        <v>45351</v>
      </c>
      <c r="M4844" s="8" t="str">
        <f>IFERROR(IF(I4844="Booked",VLOOKUP(K4844,'FIN CAL LOOKUP'!$A:$J,7,1),IF(I4844="Complete",VLOOKUP(J4844,'FIN CAL LOOKUP'!$A:$J,7,1),VLOOKUP(D4844,'FIN CAL LOOKUP'!$A:$J,7,1))),"Not Applicable")</f>
        <v>MAY, FY24</v>
      </c>
      <c r="N4844" s="8" t="str">
        <f>IFERROR(IF(I4844="Booked",VLOOKUP(K4844,'FIN CAL LOOKUP'!$A:$J,10,1),IF(I4844="Complete",VLOOKUP(J4844,'FIN CAL LOOKUP'!$A:$J,10,1),VLOOKUP(D4844,'FIN CAL LOOKUP'!$A:$J,10,1))),"Not Applicable")</f>
        <v>Q4, FY24</v>
      </c>
    </row>
    <row r="4845" spans="1:14" x14ac:dyDescent="0.25">
      <c r="A4845" t="s">
        <v>46</v>
      </c>
      <c r="C4845" t="s">
        <v>47</v>
      </c>
      <c r="D4845" s="3">
        <v>41464</v>
      </c>
      <c r="E4845" t="s">
        <v>73</v>
      </c>
      <c r="F4845" t="s">
        <v>1115</v>
      </c>
      <c r="G4845" t="s">
        <v>1116</v>
      </c>
      <c r="H4845" t="s">
        <v>1370</v>
      </c>
      <c r="I4845" t="s">
        <v>17</v>
      </c>
      <c r="J4845" s="3">
        <v>45805</v>
      </c>
      <c r="K4845" s="3">
        <v>45745</v>
      </c>
      <c r="M4845" s="8" t="str">
        <f>IFERROR(IF(I4845="Booked",VLOOKUP(K4845,'FIN CAL LOOKUP'!$A:$J,7,1),IF(I4845="Complete",VLOOKUP(J4845,'FIN CAL LOOKUP'!$A:$J,7,1),VLOOKUP(D4845,'FIN CAL LOOKUP'!$A:$J,7,1))),"Not Applicable")</f>
        <v>MAY, FY25</v>
      </c>
      <c r="N4845" s="8" t="str">
        <f>IFERROR(IF(I4845="Booked",VLOOKUP(K4845,'FIN CAL LOOKUP'!$A:$J,10,1),IF(I4845="Complete",VLOOKUP(J4845,'FIN CAL LOOKUP'!$A:$J,10,1),VLOOKUP(D4845,'FIN CAL LOOKUP'!$A:$J,10,1))),"Not Applicable")</f>
        <v>Q4, FY25</v>
      </c>
    </row>
    <row r="4846" spans="1:14" x14ac:dyDescent="0.25">
      <c r="A4846" t="s">
        <v>46</v>
      </c>
      <c r="C4846" t="s">
        <v>47</v>
      </c>
      <c r="D4846" s="3">
        <v>41464</v>
      </c>
      <c r="E4846" t="s">
        <v>73</v>
      </c>
      <c r="F4846" t="s">
        <v>1115</v>
      </c>
      <c r="G4846" t="s">
        <v>1116</v>
      </c>
      <c r="H4846" t="s">
        <v>8</v>
      </c>
      <c r="I4846" t="s">
        <v>17</v>
      </c>
      <c r="J4846" s="3">
        <v>44642</v>
      </c>
      <c r="K4846" s="3">
        <v>44635</v>
      </c>
      <c r="M4846" s="8" t="str">
        <f>IFERROR(IF(I4846="Booked",VLOOKUP(K4846,'FIN CAL LOOKUP'!$A:$J,7,1),IF(I4846="Complete",VLOOKUP(J4846,'FIN CAL LOOKUP'!$A:$J,7,1),VLOOKUP(D4846,'FIN CAL LOOKUP'!$A:$J,7,1))),"Not Applicable")</f>
        <v>MAR, FY22</v>
      </c>
      <c r="N4846" s="8" t="str">
        <f>IFERROR(IF(I4846="Booked",VLOOKUP(K4846,'FIN CAL LOOKUP'!$A:$J,10,1),IF(I4846="Complete",VLOOKUP(J4846,'FIN CAL LOOKUP'!$A:$J,10,1),VLOOKUP(D4846,'FIN CAL LOOKUP'!$A:$J,10,1))),"Not Applicable")</f>
        <v>Q3, FY22</v>
      </c>
    </row>
    <row r="4847" spans="1:14" x14ac:dyDescent="0.25">
      <c r="A4847" t="s">
        <v>46</v>
      </c>
      <c r="C4847" t="s">
        <v>47</v>
      </c>
      <c r="D4847" s="3">
        <v>41464</v>
      </c>
      <c r="E4847" t="s">
        <v>73</v>
      </c>
      <c r="F4847" t="s">
        <v>1115</v>
      </c>
      <c r="G4847" t="s">
        <v>1116</v>
      </c>
      <c r="H4847" t="s">
        <v>9</v>
      </c>
      <c r="I4847" t="s">
        <v>17</v>
      </c>
      <c r="J4847" s="3">
        <v>44944</v>
      </c>
      <c r="K4847" s="3">
        <v>44735</v>
      </c>
      <c r="M4847" s="8" t="str">
        <f>IFERROR(IF(I4847="Booked",VLOOKUP(K4847,'FIN CAL LOOKUP'!$A:$J,7,1),IF(I4847="Complete",VLOOKUP(J4847,'FIN CAL LOOKUP'!$A:$J,7,1),VLOOKUP(D4847,'FIN CAL LOOKUP'!$A:$J,7,1))),"Not Applicable")</f>
        <v>JAN, FY23</v>
      </c>
      <c r="N4847" s="8" t="str">
        <f>IFERROR(IF(I4847="Booked",VLOOKUP(K4847,'FIN CAL LOOKUP'!$A:$J,10,1),IF(I4847="Complete",VLOOKUP(J4847,'FIN CAL LOOKUP'!$A:$J,10,1),VLOOKUP(D4847,'FIN CAL LOOKUP'!$A:$J,10,1))),"Not Applicable")</f>
        <v>Q3, FY23</v>
      </c>
    </row>
    <row r="4848" spans="1:14" x14ac:dyDescent="0.25">
      <c r="A4848" t="s">
        <v>46</v>
      </c>
      <c r="C4848" t="s">
        <v>47</v>
      </c>
      <c r="D4848" s="3">
        <v>41464</v>
      </c>
      <c r="E4848" t="s">
        <v>73</v>
      </c>
      <c r="F4848" t="s">
        <v>1115</v>
      </c>
      <c r="G4848" t="s">
        <v>1116</v>
      </c>
      <c r="H4848" t="s">
        <v>10</v>
      </c>
      <c r="I4848" t="s">
        <v>17</v>
      </c>
      <c r="J4848" s="3">
        <v>44490</v>
      </c>
      <c r="K4848" s="3">
        <v>44417</v>
      </c>
      <c r="L4848" t="s">
        <v>1117</v>
      </c>
      <c r="M4848" s="8" t="str">
        <f>IFERROR(IF(I4848="Booked",VLOOKUP(K4848,'FIN CAL LOOKUP'!$A:$J,7,1),IF(I4848="Complete",VLOOKUP(J4848,'FIN CAL LOOKUP'!$A:$J,7,1),VLOOKUP(D4848,'FIN CAL LOOKUP'!$A:$J,7,1))),"Not Applicable")</f>
        <v>OCT, FY22</v>
      </c>
      <c r="N4848" s="8" t="str">
        <f>IFERROR(IF(I4848="Booked",VLOOKUP(K4848,'FIN CAL LOOKUP'!$A:$J,10,1),IF(I4848="Complete",VLOOKUP(J4848,'FIN CAL LOOKUP'!$A:$J,10,1),VLOOKUP(D4848,'FIN CAL LOOKUP'!$A:$J,10,1))),"Not Applicable")</f>
        <v>Q2, FY22</v>
      </c>
    </row>
    <row r="4849" spans="1:14" x14ac:dyDescent="0.25">
      <c r="A4849" t="s">
        <v>46</v>
      </c>
      <c r="C4849" t="s">
        <v>47</v>
      </c>
      <c r="D4849" s="3">
        <v>41464</v>
      </c>
      <c r="E4849" t="s">
        <v>73</v>
      </c>
      <c r="F4849" t="s">
        <v>1115</v>
      </c>
      <c r="G4849" t="s">
        <v>1116</v>
      </c>
      <c r="H4849" t="s">
        <v>10</v>
      </c>
      <c r="I4849" t="s">
        <v>17</v>
      </c>
      <c r="J4849" s="3">
        <v>44845</v>
      </c>
      <c r="K4849" s="3">
        <v>44845</v>
      </c>
      <c r="L4849" t="s">
        <v>1117</v>
      </c>
      <c r="M4849" s="8" t="str">
        <f>IFERROR(IF(I4849="Booked",VLOOKUP(K4849,'FIN CAL LOOKUP'!$A:$J,7,1),IF(I4849="Complete",VLOOKUP(J4849,'FIN CAL LOOKUP'!$A:$J,7,1),VLOOKUP(D4849,'FIN CAL LOOKUP'!$A:$J,7,1))),"Not Applicable")</f>
        <v>OCT, FY23</v>
      </c>
      <c r="N4849" s="8" t="str">
        <f>IFERROR(IF(I4849="Booked",VLOOKUP(K4849,'FIN CAL LOOKUP'!$A:$J,10,1),IF(I4849="Complete",VLOOKUP(J4849,'FIN CAL LOOKUP'!$A:$J,10,1),VLOOKUP(D4849,'FIN CAL LOOKUP'!$A:$J,10,1))),"Not Applicable")</f>
        <v>Q2, FY23</v>
      </c>
    </row>
    <row r="4850" spans="1:14" x14ac:dyDescent="0.25">
      <c r="A4850" t="s">
        <v>46</v>
      </c>
      <c r="C4850" t="s">
        <v>47</v>
      </c>
      <c r="D4850" s="3">
        <v>41464</v>
      </c>
      <c r="E4850" t="s">
        <v>73</v>
      </c>
      <c r="F4850" t="s">
        <v>1115</v>
      </c>
      <c r="G4850" t="s">
        <v>1116</v>
      </c>
      <c r="H4850" t="s">
        <v>10</v>
      </c>
      <c r="I4850" t="s">
        <v>17</v>
      </c>
      <c r="J4850" s="3">
        <v>44998</v>
      </c>
      <c r="K4850" s="3">
        <v>44995</v>
      </c>
      <c r="L4850" t="s">
        <v>1117</v>
      </c>
      <c r="M4850" s="8" t="str">
        <f>IFERROR(IF(I4850="Booked",VLOOKUP(K4850,'FIN CAL LOOKUP'!$A:$J,7,1),IF(I4850="Complete",VLOOKUP(J4850,'FIN CAL LOOKUP'!$A:$J,7,1),VLOOKUP(D4850,'FIN CAL LOOKUP'!$A:$J,7,1))),"Not Applicable")</f>
        <v>MAR, FY23</v>
      </c>
      <c r="N4850" s="8" t="str">
        <f>IFERROR(IF(I4850="Booked",VLOOKUP(K4850,'FIN CAL LOOKUP'!$A:$J,10,1),IF(I4850="Complete",VLOOKUP(J4850,'FIN CAL LOOKUP'!$A:$J,10,1),VLOOKUP(D4850,'FIN CAL LOOKUP'!$A:$J,10,1))),"Not Applicable")</f>
        <v>Q3, FY23</v>
      </c>
    </row>
    <row r="4851" spans="1:14" x14ac:dyDescent="0.25">
      <c r="A4851" t="s">
        <v>46</v>
      </c>
      <c r="C4851" t="s">
        <v>47</v>
      </c>
      <c r="D4851" s="3">
        <v>41464</v>
      </c>
      <c r="E4851" t="s">
        <v>73</v>
      </c>
      <c r="F4851" t="s">
        <v>1115</v>
      </c>
      <c r="G4851" t="s">
        <v>1116</v>
      </c>
      <c r="H4851" t="s">
        <v>11</v>
      </c>
      <c r="I4851" t="s">
        <v>17</v>
      </c>
      <c r="J4851" s="3">
        <v>44539</v>
      </c>
      <c r="K4851" s="3">
        <v>43635</v>
      </c>
      <c r="M4851" s="8" t="str">
        <f>IFERROR(IF(I4851="Booked",VLOOKUP(K4851,'FIN CAL LOOKUP'!$A:$J,7,1),IF(I4851="Complete",VLOOKUP(J4851,'FIN CAL LOOKUP'!$A:$J,7,1),VLOOKUP(D4851,'FIN CAL LOOKUP'!$A:$J,7,1))),"Not Applicable")</f>
        <v>DEC, FY22</v>
      </c>
      <c r="N4851" s="8" t="str">
        <f>IFERROR(IF(I4851="Booked",VLOOKUP(K4851,'FIN CAL LOOKUP'!$A:$J,10,1),IF(I4851="Complete",VLOOKUP(J4851,'FIN CAL LOOKUP'!$A:$J,10,1),VLOOKUP(D4851,'FIN CAL LOOKUP'!$A:$J,10,1))),"Not Applicable")</f>
        <v>Q2, FY22</v>
      </c>
    </row>
    <row r="4852" spans="1:14" x14ac:dyDescent="0.25">
      <c r="A4852" t="s">
        <v>46</v>
      </c>
      <c r="C4852" t="s">
        <v>47</v>
      </c>
      <c r="D4852" s="3">
        <v>41464</v>
      </c>
      <c r="E4852" t="s">
        <v>73</v>
      </c>
      <c r="F4852" t="s">
        <v>1115</v>
      </c>
      <c r="G4852" t="s">
        <v>1116</v>
      </c>
      <c r="H4852" t="s">
        <v>11</v>
      </c>
      <c r="I4852" t="s">
        <v>17</v>
      </c>
      <c r="J4852" s="3">
        <v>44539</v>
      </c>
      <c r="K4852" s="3">
        <v>44539</v>
      </c>
      <c r="M4852" s="8" t="str">
        <f>IFERROR(IF(I4852="Booked",VLOOKUP(K4852,'FIN CAL LOOKUP'!$A:$J,7,1),IF(I4852="Complete",VLOOKUP(J4852,'FIN CAL LOOKUP'!$A:$J,7,1),VLOOKUP(D4852,'FIN CAL LOOKUP'!$A:$J,7,1))),"Not Applicable")</f>
        <v>DEC, FY22</v>
      </c>
      <c r="N4852" s="8" t="str">
        <f>IFERROR(IF(I4852="Booked",VLOOKUP(K4852,'FIN CAL LOOKUP'!$A:$J,10,1),IF(I4852="Complete",VLOOKUP(J4852,'FIN CAL LOOKUP'!$A:$J,10,1),VLOOKUP(D4852,'FIN CAL LOOKUP'!$A:$J,10,1))),"Not Applicable")</f>
        <v>Q2, FY22</v>
      </c>
    </row>
    <row r="4853" spans="1:14" x14ac:dyDescent="0.25">
      <c r="A4853" t="s">
        <v>60</v>
      </c>
      <c r="B4853" t="s">
        <v>498</v>
      </c>
      <c r="C4853" t="s">
        <v>14</v>
      </c>
      <c r="D4853" s="3">
        <v>41288</v>
      </c>
      <c r="E4853" t="s">
        <v>1118</v>
      </c>
      <c r="F4853" t="s">
        <v>1119</v>
      </c>
      <c r="G4853" t="s">
        <v>1120</v>
      </c>
      <c r="H4853" t="s">
        <v>4</v>
      </c>
      <c r="I4853" t="s">
        <v>17</v>
      </c>
      <c r="J4853" s="3">
        <v>44832</v>
      </c>
      <c r="K4853" s="3">
        <v>44824</v>
      </c>
      <c r="M4853" s="8" t="str">
        <f>IFERROR(IF(I4853="Booked",VLOOKUP(K4853,'FIN CAL LOOKUP'!$A:$J,7,1),IF(I4853="Complete",VLOOKUP(J4853,'FIN CAL LOOKUP'!$A:$J,7,1),VLOOKUP(D4853,'FIN CAL LOOKUP'!$A:$J,7,1))),"Not Applicable")</f>
        <v>OCT, FY23</v>
      </c>
      <c r="N4853" s="8" t="str">
        <f>IFERROR(IF(I4853="Booked",VLOOKUP(K4853,'FIN CAL LOOKUP'!$A:$J,10,1),IF(I4853="Complete",VLOOKUP(J4853,'FIN CAL LOOKUP'!$A:$J,10,1),VLOOKUP(D4853,'FIN CAL LOOKUP'!$A:$J,10,1))),"Not Applicable")</f>
        <v>Q2, FY23</v>
      </c>
    </row>
    <row r="4854" spans="1:14" x14ac:dyDescent="0.25">
      <c r="A4854" t="s">
        <v>60</v>
      </c>
      <c r="B4854" t="s">
        <v>498</v>
      </c>
      <c r="C4854" t="s">
        <v>14</v>
      </c>
      <c r="D4854" s="3">
        <v>41288</v>
      </c>
      <c r="E4854" t="s">
        <v>1118</v>
      </c>
      <c r="F4854" t="s">
        <v>1119</v>
      </c>
      <c r="G4854" t="s">
        <v>1120</v>
      </c>
      <c r="H4854" t="s">
        <v>4</v>
      </c>
      <c r="I4854" t="s">
        <v>17</v>
      </c>
      <c r="J4854" s="3">
        <v>45356</v>
      </c>
      <c r="K4854" s="3">
        <v>45351</v>
      </c>
      <c r="M4854" s="8" t="str">
        <f>IFERROR(IF(I4854="Booked",VLOOKUP(K4854,'FIN CAL LOOKUP'!$A:$J,7,1),IF(I4854="Complete",VLOOKUP(J4854,'FIN CAL LOOKUP'!$A:$J,7,1),VLOOKUP(D4854,'FIN CAL LOOKUP'!$A:$J,7,1))),"Not Applicable")</f>
        <v>MAR, FY24</v>
      </c>
      <c r="N4854" s="8" t="str">
        <f>IFERROR(IF(I4854="Booked",VLOOKUP(K4854,'FIN CAL LOOKUP'!$A:$J,10,1),IF(I4854="Complete",VLOOKUP(J4854,'FIN CAL LOOKUP'!$A:$J,10,1),VLOOKUP(D4854,'FIN CAL LOOKUP'!$A:$J,10,1))),"Not Applicable")</f>
        <v>Q3, FY24</v>
      </c>
    </row>
    <row r="4855" spans="1:14" x14ac:dyDescent="0.25">
      <c r="A4855" t="s">
        <v>60</v>
      </c>
      <c r="B4855" t="s">
        <v>498</v>
      </c>
      <c r="C4855" t="s">
        <v>14</v>
      </c>
      <c r="D4855" s="3">
        <v>41288</v>
      </c>
      <c r="E4855" t="s">
        <v>1118</v>
      </c>
      <c r="F4855" t="s">
        <v>1119</v>
      </c>
      <c r="G4855" t="s">
        <v>1120</v>
      </c>
      <c r="H4855" t="s">
        <v>7</v>
      </c>
      <c r="I4855" t="s">
        <v>17</v>
      </c>
      <c r="J4855" s="3">
        <v>44832</v>
      </c>
      <c r="K4855" s="3">
        <v>44824</v>
      </c>
      <c r="M4855" s="8" t="str">
        <f>IFERROR(IF(I4855="Booked",VLOOKUP(K4855,'FIN CAL LOOKUP'!$A:$J,7,1),IF(I4855="Complete",VLOOKUP(J4855,'FIN CAL LOOKUP'!$A:$J,7,1),VLOOKUP(D4855,'FIN CAL LOOKUP'!$A:$J,7,1))),"Not Applicable")</f>
        <v>OCT, FY23</v>
      </c>
      <c r="N4855" s="8" t="str">
        <f>IFERROR(IF(I4855="Booked",VLOOKUP(K4855,'FIN CAL LOOKUP'!$A:$J,10,1),IF(I4855="Complete",VLOOKUP(J4855,'FIN CAL LOOKUP'!$A:$J,10,1),VLOOKUP(D4855,'FIN CAL LOOKUP'!$A:$J,10,1))),"Not Applicable")</f>
        <v>Q2, FY23</v>
      </c>
    </row>
    <row r="4856" spans="1:14" x14ac:dyDescent="0.25">
      <c r="A4856" t="s">
        <v>60</v>
      </c>
      <c r="B4856" t="s">
        <v>498</v>
      </c>
      <c r="C4856" t="s">
        <v>14</v>
      </c>
      <c r="D4856" s="3">
        <v>41288</v>
      </c>
      <c r="E4856" t="s">
        <v>1118</v>
      </c>
      <c r="F4856" t="s">
        <v>1119</v>
      </c>
      <c r="G4856" t="s">
        <v>1120</v>
      </c>
      <c r="H4856" t="s">
        <v>7</v>
      </c>
      <c r="I4856" t="s">
        <v>17</v>
      </c>
      <c r="J4856" s="3">
        <v>45356</v>
      </c>
      <c r="K4856" s="3">
        <v>45351</v>
      </c>
      <c r="M4856" s="8" t="str">
        <f>IFERROR(IF(I4856="Booked",VLOOKUP(K4856,'FIN CAL LOOKUP'!$A:$J,7,1),IF(I4856="Complete",VLOOKUP(J4856,'FIN CAL LOOKUP'!$A:$J,7,1),VLOOKUP(D4856,'FIN CAL LOOKUP'!$A:$J,7,1))),"Not Applicable")</f>
        <v>MAR, FY24</v>
      </c>
      <c r="N4856" s="8" t="str">
        <f>IFERROR(IF(I4856="Booked",VLOOKUP(K4856,'FIN CAL LOOKUP'!$A:$J,10,1),IF(I4856="Complete",VLOOKUP(J4856,'FIN CAL LOOKUP'!$A:$J,10,1),VLOOKUP(D4856,'FIN CAL LOOKUP'!$A:$J,10,1))),"Not Applicable")</f>
        <v>Q3, FY24</v>
      </c>
    </row>
    <row r="4857" spans="1:14" x14ac:dyDescent="0.25">
      <c r="A4857" t="s">
        <v>60</v>
      </c>
      <c r="B4857" t="s">
        <v>498</v>
      </c>
      <c r="C4857" t="s">
        <v>14</v>
      </c>
      <c r="D4857" s="3">
        <v>41288</v>
      </c>
      <c r="E4857" t="s">
        <v>1118</v>
      </c>
      <c r="F4857" t="s">
        <v>1119</v>
      </c>
      <c r="G4857" t="s">
        <v>1120</v>
      </c>
      <c r="H4857" t="s">
        <v>1366</v>
      </c>
      <c r="I4857" t="s">
        <v>18</v>
      </c>
      <c r="J4857" s="3"/>
      <c r="K4857" s="3">
        <v>45351</v>
      </c>
      <c r="M4857" s="8" t="str">
        <f>IFERROR(IF(I4857="Booked",VLOOKUP(K4857,'FIN CAL LOOKUP'!$A:$J,7,1),IF(I4857="Complete",VLOOKUP(J4857,'FIN CAL LOOKUP'!$A:$J,7,1),VLOOKUP(D4857,'FIN CAL LOOKUP'!$A:$J,7,1))),"Not Applicable")</f>
        <v>Not Applicable</v>
      </c>
      <c r="N4857" s="8" t="str">
        <f>IFERROR(IF(I4857="Booked",VLOOKUP(K4857,'FIN CAL LOOKUP'!$A:$J,10,1),IF(I4857="Complete",VLOOKUP(J4857,'FIN CAL LOOKUP'!$A:$J,10,1),VLOOKUP(D4857,'FIN CAL LOOKUP'!$A:$J,10,1))),"Not Applicable")</f>
        <v>Not Applicable</v>
      </c>
    </row>
    <row r="4858" spans="1:14" x14ac:dyDescent="0.25">
      <c r="A4858" t="s">
        <v>60</v>
      </c>
      <c r="B4858" t="s">
        <v>498</v>
      </c>
      <c r="C4858" t="s">
        <v>14</v>
      </c>
      <c r="D4858" s="3">
        <v>41288</v>
      </c>
      <c r="E4858" t="s">
        <v>1118</v>
      </c>
      <c r="F4858" t="s">
        <v>1119</v>
      </c>
      <c r="G4858" t="s">
        <v>1120</v>
      </c>
      <c r="H4858" t="s">
        <v>1367</v>
      </c>
      <c r="I4858" t="s">
        <v>5</v>
      </c>
      <c r="J4858" s="3"/>
      <c r="K4858" s="3">
        <v>45783</v>
      </c>
      <c r="M4858" s="8" t="str">
        <f>IFERROR(IF(I4858="Booked",VLOOKUP(K4858,'FIN CAL LOOKUP'!$A:$J,7,1),IF(I4858="Complete",VLOOKUP(J4858,'FIN CAL LOOKUP'!$A:$J,7,1),VLOOKUP(D4858,'FIN CAL LOOKUP'!$A:$J,7,1))),"Not Applicable")</f>
        <v>MAY, FY25</v>
      </c>
      <c r="N4858" s="8" t="str">
        <f>IFERROR(IF(I4858="Booked",VLOOKUP(K4858,'FIN CAL LOOKUP'!$A:$J,10,1),IF(I4858="Complete",VLOOKUP(J4858,'FIN CAL LOOKUP'!$A:$J,10,1),VLOOKUP(D4858,'FIN CAL LOOKUP'!$A:$J,10,1))),"Not Applicable")</f>
        <v>Q4, FY25</v>
      </c>
    </row>
    <row r="4859" spans="1:14" x14ac:dyDescent="0.25">
      <c r="A4859" t="s">
        <v>60</v>
      </c>
      <c r="B4859" t="s">
        <v>498</v>
      </c>
      <c r="C4859" t="s">
        <v>14</v>
      </c>
      <c r="D4859" s="3">
        <v>41288</v>
      </c>
      <c r="E4859" t="s">
        <v>1118</v>
      </c>
      <c r="F4859" t="s">
        <v>1119</v>
      </c>
      <c r="G4859" t="s">
        <v>1120</v>
      </c>
      <c r="H4859" t="s">
        <v>1367</v>
      </c>
      <c r="I4859" t="s">
        <v>17</v>
      </c>
      <c r="J4859" s="3">
        <v>45462</v>
      </c>
      <c r="K4859" s="3">
        <v>45351</v>
      </c>
      <c r="M4859" s="8" t="str">
        <f>IFERROR(IF(I4859="Booked",VLOOKUP(K4859,'FIN CAL LOOKUP'!$A:$J,7,1),IF(I4859="Complete",VLOOKUP(J4859,'FIN CAL LOOKUP'!$A:$J,7,1),VLOOKUP(D4859,'FIN CAL LOOKUP'!$A:$J,7,1))),"Not Applicable")</f>
        <v>JUN, FY24</v>
      </c>
      <c r="N4859" s="8" t="str">
        <f>IFERROR(IF(I4859="Booked",VLOOKUP(K4859,'FIN CAL LOOKUP'!$A:$J,10,1),IF(I4859="Complete",VLOOKUP(J4859,'FIN CAL LOOKUP'!$A:$J,10,1),VLOOKUP(D4859,'FIN CAL LOOKUP'!$A:$J,10,1))),"Not Applicable")</f>
        <v>Q4, FY24</v>
      </c>
    </row>
    <row r="4860" spans="1:14" x14ac:dyDescent="0.25">
      <c r="A4860" t="s">
        <v>60</v>
      </c>
      <c r="B4860" t="s">
        <v>498</v>
      </c>
      <c r="C4860" t="s">
        <v>14</v>
      </c>
      <c r="D4860" s="3">
        <v>41288</v>
      </c>
      <c r="E4860" t="s">
        <v>1118</v>
      </c>
      <c r="F4860" t="s">
        <v>1119</v>
      </c>
      <c r="G4860" t="s">
        <v>1120</v>
      </c>
      <c r="H4860" t="s">
        <v>1368</v>
      </c>
      <c r="I4860" t="s">
        <v>5</v>
      </c>
      <c r="J4860" s="3"/>
      <c r="K4860" s="3">
        <v>45351</v>
      </c>
      <c r="M4860" s="8" t="str">
        <f>IFERROR(IF(I4860="Booked",VLOOKUP(K4860,'FIN CAL LOOKUP'!$A:$J,7,1),IF(I4860="Complete",VLOOKUP(J4860,'FIN CAL LOOKUP'!$A:$J,7,1),VLOOKUP(D4860,'FIN CAL LOOKUP'!$A:$J,7,1))),"Not Applicable")</f>
        <v>MAR, FY24</v>
      </c>
      <c r="N4860" s="8" t="str">
        <f>IFERROR(IF(I4860="Booked",VLOOKUP(K4860,'FIN CAL LOOKUP'!$A:$J,10,1),IF(I4860="Complete",VLOOKUP(J4860,'FIN CAL LOOKUP'!$A:$J,10,1),VLOOKUP(D4860,'FIN CAL LOOKUP'!$A:$J,10,1))),"Not Applicable")</f>
        <v>Q3, FY24</v>
      </c>
    </row>
    <row r="4861" spans="1:14" x14ac:dyDescent="0.25">
      <c r="A4861" t="s">
        <v>60</v>
      </c>
      <c r="B4861" t="s">
        <v>498</v>
      </c>
      <c r="C4861" t="s">
        <v>14</v>
      </c>
      <c r="D4861" s="3">
        <v>41288</v>
      </c>
      <c r="E4861" t="s">
        <v>1118</v>
      </c>
      <c r="F4861" t="s">
        <v>1119</v>
      </c>
      <c r="G4861" t="s">
        <v>1120</v>
      </c>
      <c r="H4861" t="s">
        <v>1369</v>
      </c>
      <c r="I4861" t="s">
        <v>5</v>
      </c>
      <c r="J4861" s="3"/>
      <c r="K4861" s="3">
        <v>45351</v>
      </c>
      <c r="M4861" s="8" t="str">
        <f>IFERROR(IF(I4861="Booked",VLOOKUP(K4861,'FIN CAL LOOKUP'!$A:$J,7,1),IF(I4861="Complete",VLOOKUP(J4861,'FIN CAL LOOKUP'!$A:$J,7,1),VLOOKUP(D4861,'FIN CAL LOOKUP'!$A:$J,7,1))),"Not Applicable")</f>
        <v>MAR, FY24</v>
      </c>
      <c r="N4861" s="8" t="str">
        <f>IFERROR(IF(I4861="Booked",VLOOKUP(K4861,'FIN CAL LOOKUP'!$A:$J,10,1),IF(I4861="Complete",VLOOKUP(J4861,'FIN CAL LOOKUP'!$A:$J,10,1),VLOOKUP(D4861,'FIN CAL LOOKUP'!$A:$J,10,1))),"Not Applicable")</f>
        <v>Q3, FY24</v>
      </c>
    </row>
    <row r="4862" spans="1:14" x14ac:dyDescent="0.25">
      <c r="A4862" t="s">
        <v>60</v>
      </c>
      <c r="B4862" t="s">
        <v>498</v>
      </c>
      <c r="C4862" t="s">
        <v>14</v>
      </c>
      <c r="D4862" s="3">
        <v>41288</v>
      </c>
      <c r="E4862" t="s">
        <v>1118</v>
      </c>
      <c r="F4862" t="s">
        <v>1119</v>
      </c>
      <c r="G4862" t="s">
        <v>1120</v>
      </c>
      <c r="H4862" t="s">
        <v>1370</v>
      </c>
      <c r="I4862" t="s">
        <v>17</v>
      </c>
      <c r="J4862" s="3">
        <v>45502</v>
      </c>
      <c r="K4862" s="3">
        <v>45351</v>
      </c>
      <c r="M4862" s="8" t="str">
        <f>IFERROR(IF(I4862="Booked",VLOOKUP(K4862,'FIN CAL LOOKUP'!$A:$J,7,1),IF(I4862="Complete",VLOOKUP(J4862,'FIN CAL LOOKUP'!$A:$J,7,1),VLOOKUP(D4862,'FIN CAL LOOKUP'!$A:$J,7,1))),"Not Applicable")</f>
        <v>AUG, FY25</v>
      </c>
      <c r="N4862" s="8" t="str">
        <f>IFERROR(IF(I4862="Booked",VLOOKUP(K4862,'FIN CAL LOOKUP'!$A:$J,10,1),IF(I4862="Complete",VLOOKUP(J4862,'FIN CAL LOOKUP'!$A:$J,10,1),VLOOKUP(D4862,'FIN CAL LOOKUP'!$A:$J,10,1))),"Not Applicable")</f>
        <v>Q1, FY25</v>
      </c>
    </row>
    <row r="4863" spans="1:14" x14ac:dyDescent="0.25">
      <c r="A4863" t="s">
        <v>60</v>
      </c>
      <c r="B4863" t="s">
        <v>498</v>
      </c>
      <c r="C4863" t="s">
        <v>14</v>
      </c>
      <c r="D4863" s="3">
        <v>41288</v>
      </c>
      <c r="E4863" t="s">
        <v>1118</v>
      </c>
      <c r="F4863" t="s">
        <v>1119</v>
      </c>
      <c r="G4863" t="s">
        <v>1120</v>
      </c>
      <c r="H4863" t="s">
        <v>8</v>
      </c>
      <c r="I4863" t="s">
        <v>17</v>
      </c>
      <c r="J4863" s="3">
        <v>44649</v>
      </c>
      <c r="K4863" s="3">
        <v>44635</v>
      </c>
      <c r="M4863" s="8" t="str">
        <f>IFERROR(IF(I4863="Booked",VLOOKUP(K4863,'FIN CAL LOOKUP'!$A:$J,7,1),IF(I4863="Complete",VLOOKUP(J4863,'FIN CAL LOOKUP'!$A:$J,7,1),VLOOKUP(D4863,'FIN CAL LOOKUP'!$A:$J,7,1))),"Not Applicable")</f>
        <v>APR, FY22</v>
      </c>
      <c r="N4863" s="8" t="str">
        <f>IFERROR(IF(I4863="Booked",VLOOKUP(K4863,'FIN CAL LOOKUP'!$A:$J,10,1),IF(I4863="Complete",VLOOKUP(J4863,'FIN CAL LOOKUP'!$A:$J,10,1),VLOOKUP(D4863,'FIN CAL LOOKUP'!$A:$J,10,1))),"Not Applicable")</f>
        <v>Q4, FY22</v>
      </c>
    </row>
    <row r="4864" spans="1:14" x14ac:dyDescent="0.25">
      <c r="A4864" t="s">
        <v>60</v>
      </c>
      <c r="B4864" t="s">
        <v>498</v>
      </c>
      <c r="C4864" t="s">
        <v>14</v>
      </c>
      <c r="D4864" s="3">
        <v>41288</v>
      </c>
      <c r="E4864" t="s">
        <v>1118</v>
      </c>
      <c r="F4864" t="s">
        <v>1119</v>
      </c>
      <c r="G4864" t="s">
        <v>1120</v>
      </c>
      <c r="H4864" t="s">
        <v>9</v>
      </c>
      <c r="I4864" t="s">
        <v>17</v>
      </c>
      <c r="J4864" s="3">
        <v>44931</v>
      </c>
      <c r="K4864" s="3">
        <v>44735</v>
      </c>
      <c r="M4864" s="8" t="str">
        <f>IFERROR(IF(I4864="Booked",VLOOKUP(K4864,'FIN CAL LOOKUP'!$A:$J,7,1),IF(I4864="Complete",VLOOKUP(J4864,'FIN CAL LOOKUP'!$A:$J,7,1),VLOOKUP(D4864,'FIN CAL LOOKUP'!$A:$J,7,1))),"Not Applicable")</f>
        <v>JAN, FY23</v>
      </c>
      <c r="N4864" s="8" t="str">
        <f>IFERROR(IF(I4864="Booked",VLOOKUP(K4864,'FIN CAL LOOKUP'!$A:$J,10,1),IF(I4864="Complete",VLOOKUP(J4864,'FIN CAL LOOKUP'!$A:$J,10,1),VLOOKUP(D4864,'FIN CAL LOOKUP'!$A:$J,10,1))),"Not Applicable")</f>
        <v>Q3, FY23</v>
      </c>
    </row>
    <row r="4865" spans="1:14" x14ac:dyDescent="0.25">
      <c r="A4865" t="s">
        <v>60</v>
      </c>
      <c r="B4865" t="s">
        <v>498</v>
      </c>
      <c r="C4865" t="s">
        <v>14</v>
      </c>
      <c r="D4865" s="3">
        <v>41288</v>
      </c>
      <c r="E4865" t="s">
        <v>1118</v>
      </c>
      <c r="F4865" t="s">
        <v>1119</v>
      </c>
      <c r="G4865" t="s">
        <v>1120</v>
      </c>
      <c r="H4865" t="s">
        <v>10</v>
      </c>
      <c r="I4865" t="s">
        <v>17</v>
      </c>
      <c r="J4865" s="3">
        <v>44448</v>
      </c>
      <c r="K4865" s="3">
        <v>44417</v>
      </c>
      <c r="M4865" s="8" t="str">
        <f>IFERROR(IF(I4865="Booked",VLOOKUP(K4865,'FIN CAL LOOKUP'!$A:$J,7,1),IF(I4865="Complete",VLOOKUP(J4865,'FIN CAL LOOKUP'!$A:$J,7,1),VLOOKUP(D4865,'FIN CAL LOOKUP'!$A:$J,7,1))),"Not Applicable")</f>
        <v>SEP, FY22</v>
      </c>
      <c r="N4865" s="8" t="str">
        <f>IFERROR(IF(I4865="Booked",VLOOKUP(K4865,'FIN CAL LOOKUP'!$A:$J,10,1),IF(I4865="Complete",VLOOKUP(J4865,'FIN CAL LOOKUP'!$A:$J,10,1),VLOOKUP(D4865,'FIN CAL LOOKUP'!$A:$J,10,1))),"Not Applicable")</f>
        <v>Q1, FY22</v>
      </c>
    </row>
    <row r="4866" spans="1:14" x14ac:dyDescent="0.25">
      <c r="A4866" t="s">
        <v>60</v>
      </c>
      <c r="B4866" t="s">
        <v>498</v>
      </c>
      <c r="C4866" t="s">
        <v>14</v>
      </c>
      <c r="D4866" s="3">
        <v>41288</v>
      </c>
      <c r="E4866" t="s">
        <v>1118</v>
      </c>
      <c r="F4866" t="s">
        <v>1119</v>
      </c>
      <c r="G4866" t="s">
        <v>1120</v>
      </c>
      <c r="H4866" t="s">
        <v>10</v>
      </c>
      <c r="I4866" t="s">
        <v>17</v>
      </c>
      <c r="J4866" s="3">
        <v>44628</v>
      </c>
      <c r="K4866" s="3">
        <v>44618</v>
      </c>
      <c r="M4866" s="8" t="str">
        <f>IFERROR(IF(I4866="Booked",VLOOKUP(K4866,'FIN CAL LOOKUP'!$A:$J,7,1),IF(I4866="Complete",VLOOKUP(J4866,'FIN CAL LOOKUP'!$A:$J,7,1),VLOOKUP(D4866,'FIN CAL LOOKUP'!$A:$J,7,1))),"Not Applicable")</f>
        <v>MAR, FY22</v>
      </c>
      <c r="N4866" s="8" t="str">
        <f>IFERROR(IF(I4866="Booked",VLOOKUP(K4866,'FIN CAL LOOKUP'!$A:$J,10,1),IF(I4866="Complete",VLOOKUP(J4866,'FIN CAL LOOKUP'!$A:$J,10,1),VLOOKUP(D4866,'FIN CAL LOOKUP'!$A:$J,10,1))),"Not Applicable")</f>
        <v>Q3, FY22</v>
      </c>
    </row>
    <row r="4867" spans="1:14" x14ac:dyDescent="0.25">
      <c r="A4867" t="s">
        <v>60</v>
      </c>
      <c r="B4867" t="s">
        <v>498</v>
      </c>
      <c r="C4867" t="s">
        <v>14</v>
      </c>
      <c r="D4867" s="3">
        <v>41288</v>
      </c>
      <c r="E4867" t="s">
        <v>1118</v>
      </c>
      <c r="F4867" t="s">
        <v>1119</v>
      </c>
      <c r="G4867" t="s">
        <v>1120</v>
      </c>
      <c r="H4867" t="s">
        <v>11</v>
      </c>
      <c r="I4867" t="s">
        <v>17</v>
      </c>
      <c r="J4867" s="3">
        <v>43661</v>
      </c>
      <c r="K4867" s="3">
        <v>43635</v>
      </c>
      <c r="L4867" t="s">
        <v>1121</v>
      </c>
      <c r="M4867" s="8" t="str">
        <f>IFERROR(IF(I4867="Booked",VLOOKUP(K4867,'FIN CAL LOOKUP'!$A:$J,7,1),IF(I4867="Complete",VLOOKUP(J4867,'FIN CAL LOOKUP'!$A:$J,7,1),VLOOKUP(D4867,'FIN CAL LOOKUP'!$A:$J,7,1))),"Not Applicable")</f>
        <v>JUL, FY20</v>
      </c>
      <c r="N4867" s="8" t="str">
        <f>IFERROR(IF(I4867="Booked",VLOOKUP(K4867,'FIN CAL LOOKUP'!$A:$J,10,1),IF(I4867="Complete",VLOOKUP(J4867,'FIN CAL LOOKUP'!$A:$J,10,1),VLOOKUP(D4867,'FIN CAL LOOKUP'!$A:$J,10,1))),"Not Applicable")</f>
        <v>Q1, FY20</v>
      </c>
    </row>
    <row r="4868" spans="1:14" x14ac:dyDescent="0.25">
      <c r="A4868" t="s">
        <v>41</v>
      </c>
      <c r="C4868" t="s">
        <v>14</v>
      </c>
      <c r="D4868" s="3">
        <v>41232</v>
      </c>
      <c r="E4868" t="s">
        <v>1122</v>
      </c>
      <c r="F4868" t="s">
        <v>1123</v>
      </c>
      <c r="G4868" t="s">
        <v>1124</v>
      </c>
      <c r="H4868" t="s">
        <v>4</v>
      </c>
      <c r="I4868" t="s">
        <v>17</v>
      </c>
      <c r="J4868" s="3">
        <v>44831</v>
      </c>
      <c r="K4868" s="3">
        <v>44824</v>
      </c>
      <c r="M4868" s="8" t="str">
        <f>IFERROR(IF(I4868="Booked",VLOOKUP(K4868,'FIN CAL LOOKUP'!$A:$J,7,1),IF(I4868="Complete",VLOOKUP(J4868,'FIN CAL LOOKUP'!$A:$J,7,1),VLOOKUP(D4868,'FIN CAL LOOKUP'!$A:$J,7,1))),"Not Applicable")</f>
        <v>OCT, FY23</v>
      </c>
      <c r="N4868" s="8" t="str">
        <f>IFERROR(IF(I4868="Booked",VLOOKUP(K4868,'FIN CAL LOOKUP'!$A:$J,10,1),IF(I4868="Complete",VLOOKUP(J4868,'FIN CAL LOOKUP'!$A:$J,10,1),VLOOKUP(D4868,'FIN CAL LOOKUP'!$A:$J,10,1))),"Not Applicable")</f>
        <v>Q2, FY23</v>
      </c>
    </row>
    <row r="4869" spans="1:14" x14ac:dyDescent="0.25">
      <c r="A4869" t="s">
        <v>41</v>
      </c>
      <c r="C4869" t="s">
        <v>14</v>
      </c>
      <c r="D4869" s="3">
        <v>41232</v>
      </c>
      <c r="E4869" t="s">
        <v>1122</v>
      </c>
      <c r="F4869" t="s">
        <v>1123</v>
      </c>
      <c r="G4869" t="s">
        <v>1124</v>
      </c>
      <c r="H4869" t="s">
        <v>7</v>
      </c>
      <c r="I4869" t="s">
        <v>17</v>
      </c>
      <c r="J4869" s="3">
        <v>44831</v>
      </c>
      <c r="K4869" s="3">
        <v>44824</v>
      </c>
      <c r="M4869" s="8" t="str">
        <f>IFERROR(IF(I4869="Booked",VLOOKUP(K4869,'FIN CAL LOOKUP'!$A:$J,7,1),IF(I4869="Complete",VLOOKUP(J4869,'FIN CAL LOOKUP'!$A:$J,7,1),VLOOKUP(D4869,'FIN CAL LOOKUP'!$A:$J,7,1))),"Not Applicable")</f>
        <v>OCT, FY23</v>
      </c>
      <c r="N4869" s="8" t="str">
        <f>IFERROR(IF(I4869="Booked",VLOOKUP(K4869,'FIN CAL LOOKUP'!$A:$J,10,1),IF(I4869="Complete",VLOOKUP(J4869,'FIN CAL LOOKUP'!$A:$J,10,1),VLOOKUP(D4869,'FIN CAL LOOKUP'!$A:$J,10,1))),"Not Applicable")</f>
        <v>Q2, FY23</v>
      </c>
    </row>
    <row r="4870" spans="1:14" x14ac:dyDescent="0.25">
      <c r="A4870" t="s">
        <v>41</v>
      </c>
      <c r="C4870" t="s">
        <v>14</v>
      </c>
      <c r="D4870" s="3">
        <v>41232</v>
      </c>
      <c r="E4870" t="s">
        <v>1122</v>
      </c>
      <c r="F4870" t="s">
        <v>1123</v>
      </c>
      <c r="G4870" t="s">
        <v>1124</v>
      </c>
      <c r="H4870" t="s">
        <v>1366</v>
      </c>
      <c r="I4870" t="s">
        <v>5</v>
      </c>
      <c r="J4870" s="3"/>
      <c r="K4870" s="3">
        <v>45351</v>
      </c>
      <c r="M4870" s="8" t="str">
        <f>IFERROR(IF(I4870="Booked",VLOOKUP(K4870,'FIN CAL LOOKUP'!$A:$J,7,1),IF(I4870="Complete",VLOOKUP(J4870,'FIN CAL LOOKUP'!$A:$J,7,1),VLOOKUP(D4870,'FIN CAL LOOKUP'!$A:$J,7,1))),"Not Applicable")</f>
        <v>MAR, FY24</v>
      </c>
      <c r="N4870" s="8" t="str">
        <f>IFERROR(IF(I4870="Booked",VLOOKUP(K4870,'FIN CAL LOOKUP'!$A:$J,10,1),IF(I4870="Complete",VLOOKUP(J4870,'FIN CAL LOOKUP'!$A:$J,10,1),VLOOKUP(D4870,'FIN CAL LOOKUP'!$A:$J,10,1))),"Not Applicable")</f>
        <v>Q3, FY24</v>
      </c>
    </row>
    <row r="4871" spans="1:14" x14ac:dyDescent="0.25">
      <c r="A4871" t="s">
        <v>41</v>
      </c>
      <c r="C4871" t="s">
        <v>14</v>
      </c>
      <c r="D4871" s="3">
        <v>41232</v>
      </c>
      <c r="E4871" t="s">
        <v>1122</v>
      </c>
      <c r="F4871" t="s">
        <v>1123</v>
      </c>
      <c r="G4871" t="s">
        <v>1124</v>
      </c>
      <c r="H4871" t="s">
        <v>1367</v>
      </c>
      <c r="I4871" t="s">
        <v>5</v>
      </c>
      <c r="J4871" s="3"/>
      <c r="K4871" s="3">
        <v>45351</v>
      </c>
      <c r="M4871" s="8" t="str">
        <f>IFERROR(IF(I4871="Booked",VLOOKUP(K4871,'FIN CAL LOOKUP'!$A:$J,7,1),IF(I4871="Complete",VLOOKUP(J4871,'FIN CAL LOOKUP'!$A:$J,7,1),VLOOKUP(D4871,'FIN CAL LOOKUP'!$A:$J,7,1))),"Not Applicable")</f>
        <v>MAR, FY24</v>
      </c>
      <c r="N4871" s="8" t="str">
        <f>IFERROR(IF(I4871="Booked",VLOOKUP(K4871,'FIN CAL LOOKUP'!$A:$J,10,1),IF(I4871="Complete",VLOOKUP(J4871,'FIN CAL LOOKUP'!$A:$J,10,1),VLOOKUP(D4871,'FIN CAL LOOKUP'!$A:$J,10,1))),"Not Applicable")</f>
        <v>Q3, FY24</v>
      </c>
    </row>
    <row r="4872" spans="1:14" x14ac:dyDescent="0.25">
      <c r="A4872" t="s">
        <v>41</v>
      </c>
      <c r="C4872" t="s">
        <v>14</v>
      </c>
      <c r="D4872" s="3">
        <v>41232</v>
      </c>
      <c r="E4872" t="s">
        <v>1122</v>
      </c>
      <c r="F4872" t="s">
        <v>1123</v>
      </c>
      <c r="G4872" t="s">
        <v>1124</v>
      </c>
      <c r="H4872" t="s">
        <v>1368</v>
      </c>
      <c r="I4872" t="s">
        <v>5</v>
      </c>
      <c r="J4872" s="3"/>
      <c r="K4872" s="3">
        <v>45351</v>
      </c>
      <c r="M4872" s="8" t="str">
        <f>IFERROR(IF(I4872="Booked",VLOOKUP(K4872,'FIN CAL LOOKUP'!$A:$J,7,1),IF(I4872="Complete",VLOOKUP(J4872,'FIN CAL LOOKUP'!$A:$J,7,1),VLOOKUP(D4872,'FIN CAL LOOKUP'!$A:$J,7,1))),"Not Applicable")</f>
        <v>MAR, FY24</v>
      </c>
      <c r="N4872" s="8" t="str">
        <f>IFERROR(IF(I4872="Booked",VLOOKUP(K4872,'FIN CAL LOOKUP'!$A:$J,10,1),IF(I4872="Complete",VLOOKUP(J4872,'FIN CAL LOOKUP'!$A:$J,10,1),VLOOKUP(D4872,'FIN CAL LOOKUP'!$A:$J,10,1))),"Not Applicable")</f>
        <v>Q3, FY24</v>
      </c>
    </row>
    <row r="4873" spans="1:14" x14ac:dyDescent="0.25">
      <c r="A4873" t="s">
        <v>41</v>
      </c>
      <c r="C4873" t="s">
        <v>14</v>
      </c>
      <c r="D4873" s="3">
        <v>41232</v>
      </c>
      <c r="E4873" t="s">
        <v>1122</v>
      </c>
      <c r="F4873" t="s">
        <v>1123</v>
      </c>
      <c r="G4873" t="s">
        <v>1124</v>
      </c>
      <c r="H4873" t="s">
        <v>1369</v>
      </c>
      <c r="I4873" t="s">
        <v>5</v>
      </c>
      <c r="J4873" s="3"/>
      <c r="K4873" s="3">
        <v>45351</v>
      </c>
      <c r="M4873" s="8" t="str">
        <f>IFERROR(IF(I4873="Booked",VLOOKUP(K4873,'FIN CAL LOOKUP'!$A:$J,7,1),IF(I4873="Complete",VLOOKUP(J4873,'FIN CAL LOOKUP'!$A:$J,7,1),VLOOKUP(D4873,'FIN CAL LOOKUP'!$A:$J,7,1))),"Not Applicable")</f>
        <v>MAR, FY24</v>
      </c>
      <c r="N4873" s="8" t="str">
        <f>IFERROR(IF(I4873="Booked",VLOOKUP(K4873,'FIN CAL LOOKUP'!$A:$J,10,1),IF(I4873="Complete",VLOOKUP(J4873,'FIN CAL LOOKUP'!$A:$J,10,1),VLOOKUP(D4873,'FIN CAL LOOKUP'!$A:$J,10,1))),"Not Applicable")</f>
        <v>Q3, FY24</v>
      </c>
    </row>
    <row r="4874" spans="1:14" x14ac:dyDescent="0.25">
      <c r="A4874" t="s">
        <v>41</v>
      </c>
      <c r="C4874" t="s">
        <v>14</v>
      </c>
      <c r="D4874" s="3">
        <v>41232</v>
      </c>
      <c r="E4874" t="s">
        <v>1122</v>
      </c>
      <c r="F4874" t="s">
        <v>1123</v>
      </c>
      <c r="G4874" t="s">
        <v>1124</v>
      </c>
      <c r="H4874" t="s">
        <v>1370</v>
      </c>
      <c r="I4874" t="s">
        <v>5</v>
      </c>
      <c r="J4874" s="3"/>
      <c r="K4874" s="3">
        <v>45351</v>
      </c>
      <c r="M4874" s="8" t="str">
        <f>IFERROR(IF(I4874="Booked",VLOOKUP(K4874,'FIN CAL LOOKUP'!$A:$J,7,1),IF(I4874="Complete",VLOOKUP(J4874,'FIN CAL LOOKUP'!$A:$J,7,1),VLOOKUP(D4874,'FIN CAL LOOKUP'!$A:$J,7,1))),"Not Applicable")</f>
        <v>MAR, FY24</v>
      </c>
      <c r="N4874" s="8" t="str">
        <f>IFERROR(IF(I4874="Booked",VLOOKUP(K4874,'FIN CAL LOOKUP'!$A:$J,10,1),IF(I4874="Complete",VLOOKUP(J4874,'FIN CAL LOOKUP'!$A:$J,10,1),VLOOKUP(D4874,'FIN CAL LOOKUP'!$A:$J,10,1))),"Not Applicable")</f>
        <v>Q3, FY24</v>
      </c>
    </row>
    <row r="4875" spans="1:14" x14ac:dyDescent="0.25">
      <c r="A4875" t="s">
        <v>41</v>
      </c>
      <c r="C4875" t="s">
        <v>14</v>
      </c>
      <c r="D4875" s="3">
        <v>41232</v>
      </c>
      <c r="E4875" t="s">
        <v>1122</v>
      </c>
      <c r="F4875" t="s">
        <v>1123</v>
      </c>
      <c r="G4875" t="s">
        <v>1124</v>
      </c>
      <c r="H4875" t="s">
        <v>8</v>
      </c>
      <c r="I4875" t="s">
        <v>17</v>
      </c>
      <c r="J4875" s="3">
        <v>44658</v>
      </c>
      <c r="K4875" s="3">
        <v>44635</v>
      </c>
      <c r="M4875" s="8" t="str">
        <f>IFERROR(IF(I4875="Booked",VLOOKUP(K4875,'FIN CAL LOOKUP'!$A:$J,7,1),IF(I4875="Complete",VLOOKUP(J4875,'FIN CAL LOOKUP'!$A:$J,7,1),VLOOKUP(D4875,'FIN CAL LOOKUP'!$A:$J,7,1))),"Not Applicable")</f>
        <v>APR, FY22</v>
      </c>
      <c r="N4875" s="8" t="str">
        <f>IFERROR(IF(I4875="Booked",VLOOKUP(K4875,'FIN CAL LOOKUP'!$A:$J,10,1),IF(I4875="Complete",VLOOKUP(J4875,'FIN CAL LOOKUP'!$A:$J,10,1),VLOOKUP(D4875,'FIN CAL LOOKUP'!$A:$J,10,1))),"Not Applicable")</f>
        <v>Q4, FY22</v>
      </c>
    </row>
    <row r="4876" spans="1:14" x14ac:dyDescent="0.25">
      <c r="A4876" t="s">
        <v>41</v>
      </c>
      <c r="C4876" t="s">
        <v>14</v>
      </c>
      <c r="D4876" s="3">
        <v>41232</v>
      </c>
      <c r="E4876" t="s">
        <v>1122</v>
      </c>
      <c r="F4876" t="s">
        <v>1123</v>
      </c>
      <c r="G4876" t="s">
        <v>1124</v>
      </c>
      <c r="H4876" t="s">
        <v>9</v>
      </c>
      <c r="I4876" t="s">
        <v>17</v>
      </c>
      <c r="J4876" s="3">
        <v>44817</v>
      </c>
      <c r="K4876" s="3">
        <v>44735</v>
      </c>
      <c r="M4876" s="8" t="str">
        <f>IFERROR(IF(I4876="Booked",VLOOKUP(K4876,'FIN CAL LOOKUP'!$A:$J,7,1),IF(I4876="Complete",VLOOKUP(J4876,'FIN CAL LOOKUP'!$A:$J,7,1),VLOOKUP(D4876,'FIN CAL LOOKUP'!$A:$J,7,1))),"Not Applicable")</f>
        <v>SEP, FY23</v>
      </c>
      <c r="N4876" s="8" t="str">
        <f>IFERROR(IF(I4876="Booked",VLOOKUP(K4876,'FIN CAL LOOKUP'!$A:$J,10,1),IF(I4876="Complete",VLOOKUP(J4876,'FIN CAL LOOKUP'!$A:$J,10,1),VLOOKUP(D4876,'FIN CAL LOOKUP'!$A:$J,10,1))),"Not Applicable")</f>
        <v>Q1, FY23</v>
      </c>
    </row>
    <row r="4877" spans="1:14" x14ac:dyDescent="0.25">
      <c r="A4877" t="s">
        <v>41</v>
      </c>
      <c r="C4877" t="s">
        <v>14</v>
      </c>
      <c r="D4877" s="3">
        <v>41232</v>
      </c>
      <c r="E4877" t="s">
        <v>1122</v>
      </c>
      <c r="F4877" t="s">
        <v>1123</v>
      </c>
      <c r="G4877" t="s">
        <v>1124</v>
      </c>
      <c r="H4877" t="s">
        <v>9</v>
      </c>
      <c r="I4877" t="s">
        <v>17</v>
      </c>
      <c r="J4877" s="3">
        <v>44820</v>
      </c>
      <c r="K4877" s="3">
        <v>44820</v>
      </c>
      <c r="M4877" s="8" t="str">
        <f>IFERROR(IF(I4877="Booked",VLOOKUP(K4877,'FIN CAL LOOKUP'!$A:$J,7,1),IF(I4877="Complete",VLOOKUP(J4877,'FIN CAL LOOKUP'!$A:$J,7,1),VLOOKUP(D4877,'FIN CAL LOOKUP'!$A:$J,7,1))),"Not Applicable")</f>
        <v>SEP, FY23</v>
      </c>
      <c r="N4877" s="8" t="str">
        <f>IFERROR(IF(I4877="Booked",VLOOKUP(K4877,'FIN CAL LOOKUP'!$A:$J,10,1),IF(I4877="Complete",VLOOKUP(J4877,'FIN CAL LOOKUP'!$A:$J,10,1),VLOOKUP(D4877,'FIN CAL LOOKUP'!$A:$J,10,1))),"Not Applicable")</f>
        <v>Q1, FY23</v>
      </c>
    </row>
    <row r="4878" spans="1:14" x14ac:dyDescent="0.25">
      <c r="A4878" t="s">
        <v>41</v>
      </c>
      <c r="C4878" t="s">
        <v>14</v>
      </c>
      <c r="D4878" s="3">
        <v>41232</v>
      </c>
      <c r="E4878" t="s">
        <v>1122</v>
      </c>
      <c r="F4878" t="s">
        <v>1123</v>
      </c>
      <c r="G4878" t="s">
        <v>1124</v>
      </c>
      <c r="H4878" t="s">
        <v>10</v>
      </c>
      <c r="I4878" t="s">
        <v>17</v>
      </c>
      <c r="J4878" s="3">
        <v>44438</v>
      </c>
      <c r="K4878" s="3">
        <v>44417</v>
      </c>
      <c r="M4878" s="8" t="str">
        <f>IFERROR(IF(I4878="Booked",VLOOKUP(K4878,'FIN CAL LOOKUP'!$A:$J,7,1),IF(I4878="Complete",VLOOKUP(J4878,'FIN CAL LOOKUP'!$A:$J,7,1),VLOOKUP(D4878,'FIN CAL LOOKUP'!$A:$J,7,1))),"Not Applicable")</f>
        <v>SEP, FY22</v>
      </c>
      <c r="N4878" s="8" t="str">
        <f>IFERROR(IF(I4878="Booked",VLOOKUP(K4878,'FIN CAL LOOKUP'!$A:$J,10,1),IF(I4878="Complete",VLOOKUP(J4878,'FIN CAL LOOKUP'!$A:$J,10,1),VLOOKUP(D4878,'FIN CAL LOOKUP'!$A:$J,10,1))),"Not Applicable")</f>
        <v>Q1, FY22</v>
      </c>
    </row>
    <row r="4879" spans="1:14" x14ac:dyDescent="0.25">
      <c r="A4879" t="s">
        <v>41</v>
      </c>
      <c r="C4879" t="s">
        <v>14</v>
      </c>
      <c r="D4879" s="3">
        <v>41232</v>
      </c>
      <c r="E4879" t="s">
        <v>1122</v>
      </c>
      <c r="F4879" t="s">
        <v>1123</v>
      </c>
      <c r="G4879" t="s">
        <v>1124</v>
      </c>
      <c r="H4879" t="s">
        <v>10</v>
      </c>
      <c r="I4879" t="s">
        <v>17</v>
      </c>
      <c r="J4879" s="3">
        <v>44837</v>
      </c>
      <c r="K4879" s="3">
        <v>44831</v>
      </c>
      <c r="M4879" s="8" t="str">
        <f>IFERROR(IF(I4879="Booked",VLOOKUP(K4879,'FIN CAL LOOKUP'!$A:$J,7,1),IF(I4879="Complete",VLOOKUP(J4879,'FIN CAL LOOKUP'!$A:$J,7,1),VLOOKUP(D4879,'FIN CAL LOOKUP'!$A:$J,7,1))),"Not Applicable")</f>
        <v>OCT, FY23</v>
      </c>
      <c r="N4879" s="8" t="str">
        <f>IFERROR(IF(I4879="Booked",VLOOKUP(K4879,'FIN CAL LOOKUP'!$A:$J,10,1),IF(I4879="Complete",VLOOKUP(J4879,'FIN CAL LOOKUP'!$A:$J,10,1),VLOOKUP(D4879,'FIN CAL LOOKUP'!$A:$J,10,1))),"Not Applicable")</f>
        <v>Q2, FY23</v>
      </c>
    </row>
    <row r="4880" spans="1:14" x14ac:dyDescent="0.25">
      <c r="A4880" t="s">
        <v>41</v>
      </c>
      <c r="C4880" t="s">
        <v>14</v>
      </c>
      <c r="D4880" s="3">
        <v>41232</v>
      </c>
      <c r="E4880" t="s">
        <v>1122</v>
      </c>
      <c r="F4880" t="s">
        <v>1123</v>
      </c>
      <c r="G4880" t="s">
        <v>1124</v>
      </c>
      <c r="H4880" t="s">
        <v>11</v>
      </c>
      <c r="I4880" t="s">
        <v>17</v>
      </c>
      <c r="J4880" s="3">
        <v>42789</v>
      </c>
      <c r="K4880" s="3">
        <v>43616</v>
      </c>
      <c r="L4880" t="s">
        <v>982</v>
      </c>
      <c r="M4880" s="8" t="str">
        <f>IFERROR(IF(I4880="Booked",VLOOKUP(K4880,'FIN CAL LOOKUP'!$A:$J,7,1),IF(I4880="Complete",VLOOKUP(J4880,'FIN CAL LOOKUP'!$A:$J,7,1),VLOOKUP(D4880,'FIN CAL LOOKUP'!$A:$J,7,1))),"Not Applicable")</f>
        <v>Not Applicable</v>
      </c>
      <c r="N4880" s="8" t="str">
        <f>IFERROR(IF(I4880="Booked",VLOOKUP(K4880,'FIN CAL LOOKUP'!$A:$J,10,1),IF(I4880="Complete",VLOOKUP(J4880,'FIN CAL LOOKUP'!$A:$J,10,1),VLOOKUP(D4880,'FIN CAL LOOKUP'!$A:$J,10,1))),"Not Applicable")</f>
        <v>Not Applicable</v>
      </c>
    </row>
    <row r="4881" spans="1:14" x14ac:dyDescent="0.25">
      <c r="A4881" t="s">
        <v>41</v>
      </c>
      <c r="B4881" t="s">
        <v>119</v>
      </c>
      <c r="C4881" t="s">
        <v>124</v>
      </c>
      <c r="D4881" s="3">
        <v>41163</v>
      </c>
      <c r="E4881" t="s">
        <v>463</v>
      </c>
      <c r="F4881" t="s">
        <v>1129</v>
      </c>
      <c r="G4881" t="s">
        <v>1130</v>
      </c>
      <c r="H4881" t="s">
        <v>4</v>
      </c>
      <c r="I4881" t="s">
        <v>17</v>
      </c>
      <c r="J4881" s="3">
        <v>45090</v>
      </c>
      <c r="K4881" s="3">
        <v>44840</v>
      </c>
      <c r="M4881" s="8" t="str">
        <f>IFERROR(IF(I4881="Booked",VLOOKUP(K4881,'FIN CAL LOOKUP'!$A:$J,7,1),IF(I4881="Complete",VLOOKUP(J4881,'FIN CAL LOOKUP'!$A:$J,7,1),VLOOKUP(D4881,'FIN CAL LOOKUP'!$A:$J,7,1))),"Not Applicable")</f>
        <v>JUN, FY23</v>
      </c>
      <c r="N4881" s="8" t="str">
        <f>IFERROR(IF(I4881="Booked",VLOOKUP(K4881,'FIN CAL LOOKUP'!$A:$J,10,1),IF(I4881="Complete",VLOOKUP(J4881,'FIN CAL LOOKUP'!$A:$J,10,1),VLOOKUP(D4881,'FIN CAL LOOKUP'!$A:$J,10,1))),"Not Applicable")</f>
        <v>Q4, FY23</v>
      </c>
    </row>
    <row r="4882" spans="1:14" x14ac:dyDescent="0.25">
      <c r="A4882" t="s">
        <v>41</v>
      </c>
      <c r="B4882" t="s">
        <v>119</v>
      </c>
      <c r="C4882" t="s">
        <v>124</v>
      </c>
      <c r="D4882" s="3">
        <v>41163</v>
      </c>
      <c r="E4882" t="s">
        <v>463</v>
      </c>
      <c r="F4882" t="s">
        <v>1129</v>
      </c>
      <c r="G4882" t="s">
        <v>1130</v>
      </c>
      <c r="H4882" t="s">
        <v>7</v>
      </c>
      <c r="I4882" t="s">
        <v>17</v>
      </c>
      <c r="J4882" s="3">
        <v>45090</v>
      </c>
      <c r="K4882" s="3">
        <v>44840</v>
      </c>
      <c r="M4882" s="8" t="str">
        <f>IFERROR(IF(I4882="Booked",VLOOKUP(K4882,'FIN CAL LOOKUP'!$A:$J,7,1),IF(I4882="Complete",VLOOKUP(J4882,'FIN CAL LOOKUP'!$A:$J,7,1),VLOOKUP(D4882,'FIN CAL LOOKUP'!$A:$J,7,1))),"Not Applicable")</f>
        <v>JUN, FY23</v>
      </c>
      <c r="N4882" s="8" t="str">
        <f>IFERROR(IF(I4882="Booked",VLOOKUP(K4882,'FIN CAL LOOKUP'!$A:$J,10,1),IF(I4882="Complete",VLOOKUP(J4882,'FIN CAL LOOKUP'!$A:$J,10,1),VLOOKUP(D4882,'FIN CAL LOOKUP'!$A:$J,10,1))),"Not Applicable")</f>
        <v>Q4, FY23</v>
      </c>
    </row>
    <row r="4883" spans="1:14" x14ac:dyDescent="0.25">
      <c r="A4883" t="s">
        <v>41</v>
      </c>
      <c r="B4883" t="s">
        <v>42</v>
      </c>
      <c r="C4883" t="s">
        <v>124</v>
      </c>
      <c r="D4883" s="3">
        <v>41163</v>
      </c>
      <c r="E4883" t="s">
        <v>1125</v>
      </c>
      <c r="F4883" t="s">
        <v>1126</v>
      </c>
      <c r="G4883" t="s">
        <v>1127</v>
      </c>
      <c r="H4883" t="s">
        <v>4</v>
      </c>
      <c r="I4883" t="s">
        <v>17</v>
      </c>
      <c r="J4883" s="3">
        <v>44849</v>
      </c>
      <c r="K4883" s="3">
        <v>44840</v>
      </c>
      <c r="L4883" t="s">
        <v>1128</v>
      </c>
      <c r="M4883" s="8" t="str">
        <f>IFERROR(IF(I4883="Booked",VLOOKUP(K4883,'FIN CAL LOOKUP'!$A:$J,7,1),IF(I4883="Complete",VLOOKUP(J4883,'FIN CAL LOOKUP'!$A:$J,7,1),VLOOKUP(D4883,'FIN CAL LOOKUP'!$A:$J,7,1))),"Not Applicable")</f>
        <v>OCT, FY23</v>
      </c>
      <c r="N4883" s="8" t="str">
        <f>IFERROR(IF(I4883="Booked",VLOOKUP(K4883,'FIN CAL LOOKUP'!$A:$J,10,1),IF(I4883="Complete",VLOOKUP(J4883,'FIN CAL LOOKUP'!$A:$J,10,1),VLOOKUP(D4883,'FIN CAL LOOKUP'!$A:$J,10,1))),"Not Applicable")</f>
        <v>Q2, FY23</v>
      </c>
    </row>
    <row r="4884" spans="1:14" x14ac:dyDescent="0.25">
      <c r="A4884" t="s">
        <v>41</v>
      </c>
      <c r="B4884" t="s">
        <v>42</v>
      </c>
      <c r="C4884" t="s">
        <v>124</v>
      </c>
      <c r="D4884" s="3">
        <v>41163</v>
      </c>
      <c r="E4884" t="s">
        <v>1125</v>
      </c>
      <c r="F4884" t="s">
        <v>1126</v>
      </c>
      <c r="G4884" t="s">
        <v>1127</v>
      </c>
      <c r="H4884" t="s">
        <v>7</v>
      </c>
      <c r="I4884" t="s">
        <v>17</v>
      </c>
      <c r="J4884" s="3">
        <v>44849</v>
      </c>
      <c r="K4884" s="3">
        <v>44840</v>
      </c>
      <c r="M4884" s="8" t="str">
        <f>IFERROR(IF(I4884="Booked",VLOOKUP(K4884,'FIN CAL LOOKUP'!$A:$J,7,1),IF(I4884="Complete",VLOOKUP(J4884,'FIN CAL LOOKUP'!$A:$J,7,1),VLOOKUP(D4884,'FIN CAL LOOKUP'!$A:$J,7,1))),"Not Applicable")</f>
        <v>OCT, FY23</v>
      </c>
      <c r="N4884" s="8" t="str">
        <f>IFERROR(IF(I4884="Booked",VLOOKUP(K4884,'FIN CAL LOOKUP'!$A:$J,10,1),IF(I4884="Complete",VLOOKUP(J4884,'FIN CAL LOOKUP'!$A:$J,10,1),VLOOKUP(D4884,'FIN CAL LOOKUP'!$A:$J,10,1))),"Not Applicable")</f>
        <v>Q2, FY23</v>
      </c>
    </row>
    <row r="4885" spans="1:14" x14ac:dyDescent="0.25">
      <c r="A4885" t="s">
        <v>41</v>
      </c>
      <c r="B4885" t="s">
        <v>485</v>
      </c>
      <c r="C4885" t="s">
        <v>124</v>
      </c>
      <c r="D4885" s="3">
        <v>41092</v>
      </c>
      <c r="E4885" t="s">
        <v>1131</v>
      </c>
      <c r="F4885" t="s">
        <v>1132</v>
      </c>
      <c r="G4885" t="s">
        <v>1133</v>
      </c>
      <c r="H4885" t="s">
        <v>4</v>
      </c>
      <c r="I4885" t="s">
        <v>17</v>
      </c>
      <c r="J4885" s="3">
        <v>45090</v>
      </c>
      <c r="K4885" s="3">
        <v>44840</v>
      </c>
      <c r="M4885" s="8" t="str">
        <f>IFERROR(IF(I4885="Booked",VLOOKUP(K4885,'FIN CAL LOOKUP'!$A:$J,7,1),IF(I4885="Complete",VLOOKUP(J4885,'FIN CAL LOOKUP'!$A:$J,7,1),VLOOKUP(D4885,'FIN CAL LOOKUP'!$A:$J,7,1))),"Not Applicable")</f>
        <v>JUN, FY23</v>
      </c>
      <c r="N4885" s="8" t="str">
        <f>IFERROR(IF(I4885="Booked",VLOOKUP(K4885,'FIN CAL LOOKUP'!$A:$J,10,1),IF(I4885="Complete",VLOOKUP(J4885,'FIN CAL LOOKUP'!$A:$J,10,1),VLOOKUP(D4885,'FIN CAL LOOKUP'!$A:$J,10,1))),"Not Applicable")</f>
        <v>Q4, FY23</v>
      </c>
    </row>
    <row r="4886" spans="1:14" x14ac:dyDescent="0.25">
      <c r="A4886" t="s">
        <v>41</v>
      </c>
      <c r="B4886" t="s">
        <v>485</v>
      </c>
      <c r="C4886" t="s">
        <v>124</v>
      </c>
      <c r="D4886" s="3">
        <v>41092</v>
      </c>
      <c r="E4886" t="s">
        <v>1131</v>
      </c>
      <c r="F4886" t="s">
        <v>1132</v>
      </c>
      <c r="G4886" t="s">
        <v>1133</v>
      </c>
      <c r="H4886" t="s">
        <v>7</v>
      </c>
      <c r="I4886" t="s">
        <v>17</v>
      </c>
      <c r="J4886" s="3">
        <v>45090</v>
      </c>
      <c r="K4886" s="3">
        <v>44840</v>
      </c>
      <c r="M4886" s="8" t="str">
        <f>IFERROR(IF(I4886="Booked",VLOOKUP(K4886,'FIN CAL LOOKUP'!$A:$J,7,1),IF(I4886="Complete",VLOOKUP(J4886,'FIN CAL LOOKUP'!$A:$J,7,1),VLOOKUP(D4886,'FIN CAL LOOKUP'!$A:$J,7,1))),"Not Applicable")</f>
        <v>JUN, FY23</v>
      </c>
      <c r="N4886" s="8" t="str">
        <f>IFERROR(IF(I4886="Booked",VLOOKUP(K4886,'FIN CAL LOOKUP'!$A:$J,10,1),IF(I4886="Complete",VLOOKUP(J4886,'FIN CAL LOOKUP'!$A:$J,10,1),VLOOKUP(D4886,'FIN CAL LOOKUP'!$A:$J,10,1))),"Not Applicable")</f>
        <v>Q4, FY23</v>
      </c>
    </row>
    <row r="4887" spans="1:14" x14ac:dyDescent="0.25">
      <c r="A4887" t="s">
        <v>41</v>
      </c>
      <c r="B4887" t="s">
        <v>42</v>
      </c>
      <c r="C4887" t="s">
        <v>124</v>
      </c>
      <c r="D4887" s="3">
        <v>41092</v>
      </c>
      <c r="E4887" t="s">
        <v>1134</v>
      </c>
      <c r="F4887" t="s">
        <v>1135</v>
      </c>
      <c r="G4887" t="s">
        <v>1620</v>
      </c>
      <c r="H4887" t="s">
        <v>4</v>
      </c>
      <c r="I4887" t="s">
        <v>17</v>
      </c>
      <c r="J4887" s="3">
        <v>45379</v>
      </c>
      <c r="K4887" s="3">
        <v>44840</v>
      </c>
      <c r="M4887" s="8" t="str">
        <f>IFERROR(IF(I4887="Booked",VLOOKUP(K4887,'FIN CAL LOOKUP'!$A:$J,7,1),IF(I4887="Complete",VLOOKUP(J4887,'FIN CAL LOOKUP'!$A:$J,7,1),VLOOKUP(D4887,'FIN CAL LOOKUP'!$A:$J,7,1))),"Not Applicable")</f>
        <v>APR, FY24</v>
      </c>
      <c r="N4887" s="8" t="str">
        <f>IFERROR(IF(I4887="Booked",VLOOKUP(K4887,'FIN CAL LOOKUP'!$A:$J,10,1),IF(I4887="Complete",VLOOKUP(J4887,'FIN CAL LOOKUP'!$A:$J,10,1),VLOOKUP(D4887,'FIN CAL LOOKUP'!$A:$J,10,1))),"Not Applicable")</f>
        <v>Q4, FY24</v>
      </c>
    </row>
    <row r="4888" spans="1:14" x14ac:dyDescent="0.25">
      <c r="A4888" t="s">
        <v>41</v>
      </c>
      <c r="B4888" t="s">
        <v>42</v>
      </c>
      <c r="C4888" t="s">
        <v>124</v>
      </c>
      <c r="D4888" s="3">
        <v>41092</v>
      </c>
      <c r="E4888" t="s">
        <v>1134</v>
      </c>
      <c r="F4888" t="s">
        <v>1135</v>
      </c>
      <c r="G4888" t="s">
        <v>1620</v>
      </c>
      <c r="H4888" t="s">
        <v>7</v>
      </c>
      <c r="I4888" t="s">
        <v>17</v>
      </c>
      <c r="J4888" s="3">
        <v>45379</v>
      </c>
      <c r="K4888" s="3">
        <v>44840</v>
      </c>
      <c r="M4888" s="8" t="str">
        <f>IFERROR(IF(I4888="Booked",VLOOKUP(K4888,'FIN CAL LOOKUP'!$A:$J,7,1),IF(I4888="Complete",VLOOKUP(J4888,'FIN CAL LOOKUP'!$A:$J,7,1),VLOOKUP(D4888,'FIN CAL LOOKUP'!$A:$J,7,1))),"Not Applicable")</f>
        <v>APR, FY24</v>
      </c>
      <c r="N4888" s="8" t="str">
        <f>IFERROR(IF(I4888="Booked",VLOOKUP(K4888,'FIN CAL LOOKUP'!$A:$J,10,1),IF(I4888="Complete",VLOOKUP(J4888,'FIN CAL LOOKUP'!$A:$J,10,1),VLOOKUP(D4888,'FIN CAL LOOKUP'!$A:$J,10,1))),"Not Applicable")</f>
        <v>Q4, FY24</v>
      </c>
    </row>
    <row r="4889" spans="1:14" x14ac:dyDescent="0.25">
      <c r="A4889" t="s">
        <v>41</v>
      </c>
      <c r="B4889" t="s">
        <v>485</v>
      </c>
      <c r="C4889" t="s">
        <v>124</v>
      </c>
      <c r="D4889" s="3">
        <v>40945</v>
      </c>
      <c r="E4889" t="s">
        <v>677</v>
      </c>
      <c r="F4889" t="s">
        <v>1136</v>
      </c>
      <c r="G4889" t="s">
        <v>1137</v>
      </c>
      <c r="H4889" t="s">
        <v>4</v>
      </c>
      <c r="I4889" t="s">
        <v>17</v>
      </c>
      <c r="J4889" s="3">
        <v>45406</v>
      </c>
      <c r="K4889" s="3">
        <v>44840</v>
      </c>
      <c r="M4889" s="8" t="str">
        <f>IFERROR(IF(I4889="Booked",VLOOKUP(K4889,'FIN CAL LOOKUP'!$A:$J,7,1),IF(I4889="Complete",VLOOKUP(J4889,'FIN CAL LOOKUP'!$A:$J,7,1),VLOOKUP(D4889,'FIN CAL LOOKUP'!$A:$J,7,1))),"Not Applicable")</f>
        <v>MAY, FY24</v>
      </c>
      <c r="N4889" s="8" t="str">
        <f>IFERROR(IF(I4889="Booked",VLOOKUP(K4889,'FIN CAL LOOKUP'!$A:$J,10,1),IF(I4889="Complete",VLOOKUP(J4889,'FIN CAL LOOKUP'!$A:$J,10,1),VLOOKUP(D4889,'FIN CAL LOOKUP'!$A:$J,10,1))),"Not Applicable")</f>
        <v>Q4, FY24</v>
      </c>
    </row>
    <row r="4890" spans="1:14" x14ac:dyDescent="0.25">
      <c r="A4890" t="s">
        <v>41</v>
      </c>
      <c r="B4890" t="s">
        <v>485</v>
      </c>
      <c r="C4890" t="s">
        <v>124</v>
      </c>
      <c r="D4890" s="3">
        <v>40945</v>
      </c>
      <c r="E4890" t="s">
        <v>677</v>
      </c>
      <c r="F4890" t="s">
        <v>1136</v>
      </c>
      <c r="G4890" t="s">
        <v>1137</v>
      </c>
      <c r="H4890" t="s">
        <v>7</v>
      </c>
      <c r="I4890" t="s">
        <v>17</v>
      </c>
      <c r="J4890" s="3">
        <v>45406</v>
      </c>
      <c r="K4890" s="3">
        <v>44840</v>
      </c>
      <c r="M4890" s="8" t="str">
        <f>IFERROR(IF(I4890="Booked",VLOOKUP(K4890,'FIN CAL LOOKUP'!$A:$J,7,1),IF(I4890="Complete",VLOOKUP(J4890,'FIN CAL LOOKUP'!$A:$J,7,1),VLOOKUP(D4890,'FIN CAL LOOKUP'!$A:$J,7,1))),"Not Applicable")</f>
        <v>MAY, FY24</v>
      </c>
      <c r="N4890" s="8" t="str">
        <f>IFERROR(IF(I4890="Booked",VLOOKUP(K4890,'FIN CAL LOOKUP'!$A:$J,10,1),IF(I4890="Complete",VLOOKUP(J4890,'FIN CAL LOOKUP'!$A:$J,10,1),VLOOKUP(D4890,'FIN CAL LOOKUP'!$A:$J,10,1))),"Not Applicable")</f>
        <v>Q4, FY24</v>
      </c>
    </row>
    <row r="4891" spans="1:14" x14ac:dyDescent="0.25">
      <c r="A4891" t="s">
        <v>30</v>
      </c>
      <c r="B4891" t="s">
        <v>339</v>
      </c>
      <c r="C4891" t="s">
        <v>32</v>
      </c>
      <c r="D4891" s="3">
        <v>40805</v>
      </c>
      <c r="E4891" t="s">
        <v>1138</v>
      </c>
      <c r="F4891" t="s">
        <v>1139</v>
      </c>
      <c r="G4891" t="s">
        <v>1621</v>
      </c>
      <c r="H4891" t="s">
        <v>4</v>
      </c>
      <c r="I4891" t="s">
        <v>17</v>
      </c>
      <c r="J4891" s="3">
        <v>44956</v>
      </c>
      <c r="K4891" s="3">
        <v>44824</v>
      </c>
      <c r="L4891" t="s">
        <v>1140</v>
      </c>
      <c r="M4891" s="8" t="str">
        <f>IFERROR(IF(I4891="Booked",VLOOKUP(K4891,'FIN CAL LOOKUP'!$A:$J,7,1),IF(I4891="Complete",VLOOKUP(J4891,'FIN CAL LOOKUP'!$A:$J,7,1),VLOOKUP(D4891,'FIN CAL LOOKUP'!$A:$J,7,1))),"Not Applicable")</f>
        <v>FEB, FY23</v>
      </c>
      <c r="N4891" s="8" t="str">
        <f>IFERROR(IF(I4891="Booked",VLOOKUP(K4891,'FIN CAL LOOKUP'!$A:$J,10,1),IF(I4891="Complete",VLOOKUP(J4891,'FIN CAL LOOKUP'!$A:$J,10,1),VLOOKUP(D4891,'FIN CAL LOOKUP'!$A:$J,10,1))),"Not Applicable")</f>
        <v>Q3, FY23</v>
      </c>
    </row>
    <row r="4892" spans="1:14" x14ac:dyDescent="0.25">
      <c r="A4892" t="s">
        <v>30</v>
      </c>
      <c r="B4892" t="s">
        <v>339</v>
      </c>
      <c r="C4892" t="s">
        <v>32</v>
      </c>
      <c r="D4892" s="3">
        <v>40805</v>
      </c>
      <c r="E4892" t="s">
        <v>1138</v>
      </c>
      <c r="F4892" t="s">
        <v>1139</v>
      </c>
      <c r="G4892" t="s">
        <v>1621</v>
      </c>
      <c r="H4892" t="s">
        <v>7</v>
      </c>
      <c r="I4892" t="s">
        <v>17</v>
      </c>
      <c r="J4892" s="3">
        <v>44956</v>
      </c>
      <c r="K4892" s="3">
        <v>44824</v>
      </c>
      <c r="L4892" t="s">
        <v>1141</v>
      </c>
      <c r="M4892" s="8" t="str">
        <f>IFERROR(IF(I4892="Booked",VLOOKUP(K4892,'FIN CAL LOOKUP'!$A:$J,7,1),IF(I4892="Complete",VLOOKUP(J4892,'FIN CAL LOOKUP'!$A:$J,7,1),VLOOKUP(D4892,'FIN CAL LOOKUP'!$A:$J,7,1))),"Not Applicable")</f>
        <v>FEB, FY23</v>
      </c>
      <c r="N4892" s="8" t="str">
        <f>IFERROR(IF(I4892="Booked",VLOOKUP(K4892,'FIN CAL LOOKUP'!$A:$J,10,1),IF(I4892="Complete",VLOOKUP(J4892,'FIN CAL LOOKUP'!$A:$J,10,1),VLOOKUP(D4892,'FIN CAL LOOKUP'!$A:$J,10,1))),"Not Applicable")</f>
        <v>Q3, FY23</v>
      </c>
    </row>
    <row r="4893" spans="1:14" x14ac:dyDescent="0.25">
      <c r="A4893" t="s">
        <v>30</v>
      </c>
      <c r="B4893" t="s">
        <v>339</v>
      </c>
      <c r="C4893" t="s">
        <v>32</v>
      </c>
      <c r="D4893" s="3">
        <v>40805</v>
      </c>
      <c r="E4893" t="s">
        <v>1138</v>
      </c>
      <c r="F4893" t="s">
        <v>1139</v>
      </c>
      <c r="G4893" t="s">
        <v>1621</v>
      </c>
      <c r="H4893" t="s">
        <v>1366</v>
      </c>
      <c r="I4893" t="s">
        <v>17</v>
      </c>
      <c r="J4893" s="3">
        <v>45761</v>
      </c>
      <c r="K4893" s="3">
        <v>45351</v>
      </c>
      <c r="M4893" s="8" t="str">
        <f>IFERROR(IF(I4893="Booked",VLOOKUP(K4893,'FIN CAL LOOKUP'!$A:$J,7,1),IF(I4893="Complete",VLOOKUP(J4893,'FIN CAL LOOKUP'!$A:$J,7,1),VLOOKUP(D4893,'FIN CAL LOOKUP'!$A:$J,7,1))),"Not Applicable")</f>
        <v>APR, FY25</v>
      </c>
      <c r="N4893" s="8" t="str">
        <f>IFERROR(IF(I4893="Booked",VLOOKUP(K4893,'FIN CAL LOOKUP'!$A:$J,10,1),IF(I4893="Complete",VLOOKUP(J4893,'FIN CAL LOOKUP'!$A:$J,10,1),VLOOKUP(D4893,'FIN CAL LOOKUP'!$A:$J,10,1))),"Not Applicable")</f>
        <v>Q4, FY25</v>
      </c>
    </row>
    <row r="4894" spans="1:14" x14ac:dyDescent="0.25">
      <c r="A4894" t="s">
        <v>30</v>
      </c>
      <c r="B4894" t="s">
        <v>339</v>
      </c>
      <c r="C4894" t="s">
        <v>32</v>
      </c>
      <c r="D4894" s="3">
        <v>40805</v>
      </c>
      <c r="E4894" t="s">
        <v>1138</v>
      </c>
      <c r="F4894" t="s">
        <v>1139</v>
      </c>
      <c r="G4894" t="s">
        <v>1621</v>
      </c>
      <c r="H4894" t="s">
        <v>1367</v>
      </c>
      <c r="I4894" t="s">
        <v>17</v>
      </c>
      <c r="J4894" s="3">
        <v>45761</v>
      </c>
      <c r="K4894" s="3">
        <v>45351</v>
      </c>
      <c r="M4894" s="8" t="str">
        <f>IFERROR(IF(I4894="Booked",VLOOKUP(K4894,'FIN CAL LOOKUP'!$A:$J,7,1),IF(I4894="Complete",VLOOKUP(J4894,'FIN CAL LOOKUP'!$A:$J,7,1),VLOOKUP(D4894,'FIN CAL LOOKUP'!$A:$J,7,1))),"Not Applicable")</f>
        <v>APR, FY25</v>
      </c>
      <c r="N4894" s="8" t="str">
        <f>IFERROR(IF(I4894="Booked",VLOOKUP(K4894,'FIN CAL LOOKUP'!$A:$J,10,1),IF(I4894="Complete",VLOOKUP(J4894,'FIN CAL LOOKUP'!$A:$J,10,1),VLOOKUP(D4894,'FIN CAL LOOKUP'!$A:$J,10,1))),"Not Applicable")</f>
        <v>Q4, FY25</v>
      </c>
    </row>
    <row r="4895" spans="1:14" x14ac:dyDescent="0.25">
      <c r="A4895" t="s">
        <v>30</v>
      </c>
      <c r="B4895" t="s">
        <v>339</v>
      </c>
      <c r="C4895" t="s">
        <v>32</v>
      </c>
      <c r="D4895" s="3">
        <v>40805</v>
      </c>
      <c r="E4895" t="s">
        <v>1138</v>
      </c>
      <c r="F4895" t="s">
        <v>1139</v>
      </c>
      <c r="G4895" t="s">
        <v>1621</v>
      </c>
      <c r="H4895" t="s">
        <v>1368</v>
      </c>
      <c r="I4895" t="s">
        <v>17</v>
      </c>
      <c r="J4895" s="3">
        <v>45761</v>
      </c>
      <c r="K4895" s="3">
        <v>45351</v>
      </c>
      <c r="M4895" s="8" t="str">
        <f>IFERROR(IF(I4895="Booked",VLOOKUP(K4895,'FIN CAL LOOKUP'!$A:$J,7,1),IF(I4895="Complete",VLOOKUP(J4895,'FIN CAL LOOKUP'!$A:$J,7,1),VLOOKUP(D4895,'FIN CAL LOOKUP'!$A:$J,7,1))),"Not Applicable")</f>
        <v>APR, FY25</v>
      </c>
      <c r="N4895" s="8" t="str">
        <f>IFERROR(IF(I4895="Booked",VLOOKUP(K4895,'FIN CAL LOOKUP'!$A:$J,10,1),IF(I4895="Complete",VLOOKUP(J4895,'FIN CAL LOOKUP'!$A:$J,10,1),VLOOKUP(D4895,'FIN CAL LOOKUP'!$A:$J,10,1))),"Not Applicable")</f>
        <v>Q4, FY25</v>
      </c>
    </row>
    <row r="4896" spans="1:14" x14ac:dyDescent="0.25">
      <c r="A4896" t="s">
        <v>30</v>
      </c>
      <c r="B4896" t="s">
        <v>339</v>
      </c>
      <c r="C4896" t="s">
        <v>32</v>
      </c>
      <c r="D4896" s="3">
        <v>40805</v>
      </c>
      <c r="E4896" t="s">
        <v>1138</v>
      </c>
      <c r="F4896" t="s">
        <v>1139</v>
      </c>
      <c r="G4896" t="s">
        <v>1621</v>
      </c>
      <c r="H4896" t="s">
        <v>1369</v>
      </c>
      <c r="I4896" t="s">
        <v>17</v>
      </c>
      <c r="J4896" s="3">
        <v>45761</v>
      </c>
      <c r="K4896" s="3">
        <v>45351</v>
      </c>
      <c r="M4896" s="8" t="str">
        <f>IFERROR(IF(I4896="Booked",VLOOKUP(K4896,'FIN CAL LOOKUP'!$A:$J,7,1),IF(I4896="Complete",VLOOKUP(J4896,'FIN CAL LOOKUP'!$A:$J,7,1),VLOOKUP(D4896,'FIN CAL LOOKUP'!$A:$J,7,1))),"Not Applicable")</f>
        <v>APR, FY25</v>
      </c>
      <c r="N4896" s="8" t="str">
        <f>IFERROR(IF(I4896="Booked",VLOOKUP(K4896,'FIN CAL LOOKUP'!$A:$J,10,1),IF(I4896="Complete",VLOOKUP(J4896,'FIN CAL LOOKUP'!$A:$J,10,1),VLOOKUP(D4896,'FIN CAL LOOKUP'!$A:$J,10,1))),"Not Applicable")</f>
        <v>Q4, FY25</v>
      </c>
    </row>
    <row r="4897" spans="1:14" x14ac:dyDescent="0.25">
      <c r="A4897" t="s">
        <v>30</v>
      </c>
      <c r="B4897" t="s">
        <v>339</v>
      </c>
      <c r="C4897" t="s">
        <v>32</v>
      </c>
      <c r="D4897" s="3">
        <v>40805</v>
      </c>
      <c r="E4897" t="s">
        <v>1138</v>
      </c>
      <c r="F4897" t="s">
        <v>1139</v>
      </c>
      <c r="G4897" t="s">
        <v>1621</v>
      </c>
      <c r="H4897" t="s">
        <v>1370</v>
      </c>
      <c r="I4897" t="s">
        <v>17</v>
      </c>
      <c r="J4897" s="3">
        <v>45798</v>
      </c>
      <c r="K4897" s="3">
        <v>45351</v>
      </c>
      <c r="M4897" s="8" t="str">
        <f>IFERROR(IF(I4897="Booked",VLOOKUP(K4897,'FIN CAL LOOKUP'!$A:$J,7,1),IF(I4897="Complete",VLOOKUP(J4897,'FIN CAL LOOKUP'!$A:$J,7,1),VLOOKUP(D4897,'FIN CAL LOOKUP'!$A:$J,7,1))),"Not Applicable")</f>
        <v>MAY, FY25</v>
      </c>
      <c r="N4897" s="8" t="str">
        <f>IFERROR(IF(I4897="Booked",VLOOKUP(K4897,'FIN CAL LOOKUP'!$A:$J,10,1),IF(I4897="Complete",VLOOKUP(J4897,'FIN CAL LOOKUP'!$A:$J,10,1),VLOOKUP(D4897,'FIN CAL LOOKUP'!$A:$J,10,1))),"Not Applicable")</f>
        <v>Q4, FY25</v>
      </c>
    </row>
    <row r="4898" spans="1:14" x14ac:dyDescent="0.25">
      <c r="A4898" t="s">
        <v>30</v>
      </c>
      <c r="B4898" t="s">
        <v>339</v>
      </c>
      <c r="C4898" t="s">
        <v>32</v>
      </c>
      <c r="D4898" s="3">
        <v>40805</v>
      </c>
      <c r="E4898" t="s">
        <v>1138</v>
      </c>
      <c r="F4898" t="s">
        <v>1139</v>
      </c>
      <c r="G4898" t="s">
        <v>1621</v>
      </c>
      <c r="H4898" t="s">
        <v>8</v>
      </c>
      <c r="I4898" t="s">
        <v>17</v>
      </c>
      <c r="J4898" s="3">
        <v>44648</v>
      </c>
      <c r="K4898" s="3">
        <v>44635</v>
      </c>
      <c r="L4898" t="s">
        <v>1142</v>
      </c>
      <c r="M4898" s="8" t="str">
        <f>IFERROR(IF(I4898="Booked",VLOOKUP(K4898,'FIN CAL LOOKUP'!$A:$J,7,1),IF(I4898="Complete",VLOOKUP(J4898,'FIN CAL LOOKUP'!$A:$J,7,1),VLOOKUP(D4898,'FIN CAL LOOKUP'!$A:$J,7,1))),"Not Applicable")</f>
        <v>APR, FY22</v>
      </c>
      <c r="N4898" s="8" t="str">
        <f>IFERROR(IF(I4898="Booked",VLOOKUP(K4898,'FIN CAL LOOKUP'!$A:$J,10,1),IF(I4898="Complete",VLOOKUP(J4898,'FIN CAL LOOKUP'!$A:$J,10,1),VLOOKUP(D4898,'FIN CAL LOOKUP'!$A:$J,10,1))),"Not Applicable")</f>
        <v>Q4, FY22</v>
      </c>
    </row>
    <row r="4899" spans="1:14" x14ac:dyDescent="0.25">
      <c r="A4899" t="s">
        <v>30</v>
      </c>
      <c r="B4899" t="s">
        <v>339</v>
      </c>
      <c r="C4899" t="s">
        <v>32</v>
      </c>
      <c r="D4899" s="3">
        <v>40805</v>
      </c>
      <c r="E4899" t="s">
        <v>1138</v>
      </c>
      <c r="F4899" t="s">
        <v>1139</v>
      </c>
      <c r="G4899" t="s">
        <v>1621</v>
      </c>
      <c r="H4899" t="s">
        <v>9</v>
      </c>
      <c r="I4899" t="s">
        <v>17</v>
      </c>
      <c r="J4899" s="3">
        <v>44956</v>
      </c>
      <c r="K4899" s="3">
        <v>44735</v>
      </c>
      <c r="L4899" t="s">
        <v>1143</v>
      </c>
      <c r="M4899" s="8" t="str">
        <f>IFERROR(IF(I4899="Booked",VLOOKUP(K4899,'FIN CAL LOOKUP'!$A:$J,7,1),IF(I4899="Complete",VLOOKUP(J4899,'FIN CAL LOOKUP'!$A:$J,7,1),VLOOKUP(D4899,'FIN CAL LOOKUP'!$A:$J,7,1))),"Not Applicable")</f>
        <v>FEB, FY23</v>
      </c>
      <c r="N4899" s="8" t="str">
        <f>IFERROR(IF(I4899="Booked",VLOOKUP(K4899,'FIN CAL LOOKUP'!$A:$J,10,1),IF(I4899="Complete",VLOOKUP(J4899,'FIN CAL LOOKUP'!$A:$J,10,1),VLOOKUP(D4899,'FIN CAL LOOKUP'!$A:$J,10,1))),"Not Applicable")</f>
        <v>Q3, FY23</v>
      </c>
    </row>
    <row r="4900" spans="1:14" x14ac:dyDescent="0.25">
      <c r="A4900" t="s">
        <v>30</v>
      </c>
      <c r="B4900" t="s">
        <v>339</v>
      </c>
      <c r="C4900" t="s">
        <v>32</v>
      </c>
      <c r="D4900" s="3">
        <v>40805</v>
      </c>
      <c r="E4900" t="s">
        <v>1138</v>
      </c>
      <c r="F4900" t="s">
        <v>1139</v>
      </c>
      <c r="G4900" t="s">
        <v>1621</v>
      </c>
      <c r="H4900" t="s">
        <v>10</v>
      </c>
      <c r="I4900" t="s">
        <v>17</v>
      </c>
      <c r="J4900" s="3">
        <v>44438</v>
      </c>
      <c r="K4900" s="3">
        <v>44417</v>
      </c>
      <c r="L4900" t="s">
        <v>1144</v>
      </c>
      <c r="M4900" s="8" t="str">
        <f>IFERROR(IF(I4900="Booked",VLOOKUP(K4900,'FIN CAL LOOKUP'!$A:$J,7,1),IF(I4900="Complete",VLOOKUP(J4900,'FIN CAL LOOKUP'!$A:$J,7,1),VLOOKUP(D4900,'FIN CAL LOOKUP'!$A:$J,7,1))),"Not Applicable")</f>
        <v>SEP, FY22</v>
      </c>
      <c r="N4900" s="8" t="str">
        <f>IFERROR(IF(I4900="Booked",VLOOKUP(K4900,'FIN CAL LOOKUP'!$A:$J,10,1),IF(I4900="Complete",VLOOKUP(J4900,'FIN CAL LOOKUP'!$A:$J,10,1),VLOOKUP(D4900,'FIN CAL LOOKUP'!$A:$J,10,1))),"Not Applicable")</f>
        <v>Q1, FY22</v>
      </c>
    </row>
    <row r="4901" spans="1:14" x14ac:dyDescent="0.25">
      <c r="A4901" t="s">
        <v>30</v>
      </c>
      <c r="B4901" t="s">
        <v>339</v>
      </c>
      <c r="C4901" t="s">
        <v>32</v>
      </c>
      <c r="D4901" s="3">
        <v>40805</v>
      </c>
      <c r="E4901" t="s">
        <v>1138</v>
      </c>
      <c r="F4901" t="s">
        <v>1139</v>
      </c>
      <c r="G4901" t="s">
        <v>1621</v>
      </c>
      <c r="H4901" t="s">
        <v>11</v>
      </c>
      <c r="I4901" t="s">
        <v>17</v>
      </c>
      <c r="J4901" s="3">
        <v>44551</v>
      </c>
      <c r="K4901" s="3">
        <v>43635</v>
      </c>
      <c r="M4901" s="8" t="str">
        <f>IFERROR(IF(I4901="Booked",VLOOKUP(K4901,'FIN CAL LOOKUP'!$A:$J,7,1),IF(I4901="Complete",VLOOKUP(J4901,'FIN CAL LOOKUP'!$A:$J,7,1),VLOOKUP(D4901,'FIN CAL LOOKUP'!$A:$J,7,1))),"Not Applicable")</f>
        <v>DEC, FY22</v>
      </c>
      <c r="N4901" s="8" t="str">
        <f>IFERROR(IF(I4901="Booked",VLOOKUP(K4901,'FIN CAL LOOKUP'!$A:$J,10,1),IF(I4901="Complete",VLOOKUP(J4901,'FIN CAL LOOKUP'!$A:$J,10,1),VLOOKUP(D4901,'FIN CAL LOOKUP'!$A:$J,10,1))),"Not Applicable")</f>
        <v>Q2, FY22</v>
      </c>
    </row>
    <row r="4902" spans="1:14" x14ac:dyDescent="0.25">
      <c r="A4902" t="s">
        <v>30</v>
      </c>
      <c r="B4902" t="s">
        <v>339</v>
      </c>
      <c r="C4902" t="s">
        <v>32</v>
      </c>
      <c r="D4902" s="3">
        <v>40700</v>
      </c>
      <c r="E4902" t="s">
        <v>1145</v>
      </c>
      <c r="F4902" t="s">
        <v>1146</v>
      </c>
      <c r="G4902" t="s">
        <v>1622</v>
      </c>
      <c r="H4902" t="s">
        <v>4</v>
      </c>
      <c r="I4902" t="s">
        <v>17</v>
      </c>
      <c r="J4902" s="3">
        <v>44930</v>
      </c>
      <c r="K4902" s="3">
        <v>44824</v>
      </c>
      <c r="M4902" s="8" t="str">
        <f>IFERROR(IF(I4902="Booked",VLOOKUP(K4902,'FIN CAL LOOKUP'!$A:$J,7,1),IF(I4902="Complete",VLOOKUP(J4902,'FIN CAL LOOKUP'!$A:$J,7,1),VLOOKUP(D4902,'FIN CAL LOOKUP'!$A:$J,7,1))),"Not Applicable")</f>
        <v>JAN, FY23</v>
      </c>
      <c r="N4902" s="8" t="str">
        <f>IFERROR(IF(I4902="Booked",VLOOKUP(K4902,'FIN CAL LOOKUP'!$A:$J,10,1),IF(I4902="Complete",VLOOKUP(J4902,'FIN CAL LOOKUP'!$A:$J,10,1),VLOOKUP(D4902,'FIN CAL LOOKUP'!$A:$J,10,1))),"Not Applicable")</f>
        <v>Q3, FY23</v>
      </c>
    </row>
    <row r="4903" spans="1:14" x14ac:dyDescent="0.25">
      <c r="A4903" t="s">
        <v>30</v>
      </c>
      <c r="B4903" t="s">
        <v>339</v>
      </c>
      <c r="C4903" t="s">
        <v>32</v>
      </c>
      <c r="D4903" s="3">
        <v>40700</v>
      </c>
      <c r="E4903" t="s">
        <v>1145</v>
      </c>
      <c r="F4903" t="s">
        <v>1146</v>
      </c>
      <c r="G4903" t="s">
        <v>1622</v>
      </c>
      <c r="H4903" t="s">
        <v>7</v>
      </c>
      <c r="I4903" t="s">
        <v>17</v>
      </c>
      <c r="J4903" s="3">
        <v>44930</v>
      </c>
      <c r="K4903" s="3">
        <v>44824</v>
      </c>
      <c r="M4903" s="8" t="str">
        <f>IFERROR(IF(I4903="Booked",VLOOKUP(K4903,'FIN CAL LOOKUP'!$A:$J,7,1),IF(I4903="Complete",VLOOKUP(J4903,'FIN CAL LOOKUP'!$A:$J,7,1),VLOOKUP(D4903,'FIN CAL LOOKUP'!$A:$J,7,1))),"Not Applicable")</f>
        <v>JAN, FY23</v>
      </c>
      <c r="N4903" s="8" t="str">
        <f>IFERROR(IF(I4903="Booked",VLOOKUP(K4903,'FIN CAL LOOKUP'!$A:$J,10,1),IF(I4903="Complete",VLOOKUP(J4903,'FIN CAL LOOKUP'!$A:$J,10,1),VLOOKUP(D4903,'FIN CAL LOOKUP'!$A:$J,10,1))),"Not Applicable")</f>
        <v>Q3, FY23</v>
      </c>
    </row>
    <row r="4904" spans="1:14" x14ac:dyDescent="0.25">
      <c r="A4904" t="s">
        <v>30</v>
      </c>
      <c r="B4904" t="s">
        <v>339</v>
      </c>
      <c r="C4904" t="s">
        <v>32</v>
      </c>
      <c r="D4904" s="3">
        <v>40700</v>
      </c>
      <c r="E4904" t="s">
        <v>1145</v>
      </c>
      <c r="F4904" t="s">
        <v>1146</v>
      </c>
      <c r="G4904" t="s">
        <v>1622</v>
      </c>
      <c r="H4904" t="s">
        <v>1366</v>
      </c>
      <c r="I4904" t="s">
        <v>5</v>
      </c>
      <c r="J4904" s="3"/>
      <c r="K4904" s="3">
        <v>45782</v>
      </c>
      <c r="M4904" s="8" t="str">
        <f>IFERROR(IF(I4904="Booked",VLOOKUP(K4904,'FIN CAL LOOKUP'!$A:$J,7,1),IF(I4904="Complete",VLOOKUP(J4904,'FIN CAL LOOKUP'!$A:$J,7,1),VLOOKUP(D4904,'FIN CAL LOOKUP'!$A:$J,7,1))),"Not Applicable")</f>
        <v>MAY, FY25</v>
      </c>
      <c r="N4904" s="8" t="str">
        <f>IFERROR(IF(I4904="Booked",VLOOKUP(K4904,'FIN CAL LOOKUP'!$A:$J,10,1),IF(I4904="Complete",VLOOKUP(J4904,'FIN CAL LOOKUP'!$A:$J,10,1),VLOOKUP(D4904,'FIN CAL LOOKUP'!$A:$J,10,1))),"Not Applicable")</f>
        <v>Q4, FY25</v>
      </c>
    </row>
    <row r="4905" spans="1:14" x14ac:dyDescent="0.25">
      <c r="A4905" t="s">
        <v>30</v>
      </c>
      <c r="B4905" t="s">
        <v>339</v>
      </c>
      <c r="C4905" t="s">
        <v>32</v>
      </c>
      <c r="D4905" s="3">
        <v>40700</v>
      </c>
      <c r="E4905" t="s">
        <v>1145</v>
      </c>
      <c r="F4905" t="s">
        <v>1146</v>
      </c>
      <c r="G4905" t="s">
        <v>1622</v>
      </c>
      <c r="H4905" t="s">
        <v>1366</v>
      </c>
      <c r="I4905" t="s">
        <v>17</v>
      </c>
      <c r="J4905" s="3">
        <v>45461</v>
      </c>
      <c r="K4905" s="3">
        <v>45351</v>
      </c>
      <c r="M4905" s="8" t="str">
        <f>IFERROR(IF(I4905="Booked",VLOOKUP(K4905,'FIN CAL LOOKUP'!$A:$J,7,1),IF(I4905="Complete",VLOOKUP(J4905,'FIN CAL LOOKUP'!$A:$J,7,1),VLOOKUP(D4905,'FIN CAL LOOKUP'!$A:$J,7,1))),"Not Applicable")</f>
        <v>JUN, FY24</v>
      </c>
      <c r="N4905" s="8" t="str">
        <f>IFERROR(IF(I4905="Booked",VLOOKUP(K4905,'FIN CAL LOOKUP'!$A:$J,10,1),IF(I4905="Complete",VLOOKUP(J4905,'FIN CAL LOOKUP'!$A:$J,10,1),VLOOKUP(D4905,'FIN CAL LOOKUP'!$A:$J,10,1))),"Not Applicable")</f>
        <v>Q4, FY24</v>
      </c>
    </row>
    <row r="4906" spans="1:14" x14ac:dyDescent="0.25">
      <c r="A4906" t="s">
        <v>30</v>
      </c>
      <c r="B4906" t="s">
        <v>339</v>
      </c>
      <c r="C4906" t="s">
        <v>32</v>
      </c>
      <c r="D4906" s="3">
        <v>40700</v>
      </c>
      <c r="E4906" t="s">
        <v>1145</v>
      </c>
      <c r="F4906" t="s">
        <v>1146</v>
      </c>
      <c r="G4906" t="s">
        <v>1622</v>
      </c>
      <c r="H4906" t="s">
        <v>1367</v>
      </c>
      <c r="I4906" t="s">
        <v>5</v>
      </c>
      <c r="J4906" s="3"/>
      <c r="K4906" s="3">
        <v>45782</v>
      </c>
      <c r="M4906" s="8" t="str">
        <f>IFERROR(IF(I4906="Booked",VLOOKUP(K4906,'FIN CAL LOOKUP'!$A:$J,7,1),IF(I4906="Complete",VLOOKUP(J4906,'FIN CAL LOOKUP'!$A:$J,7,1),VLOOKUP(D4906,'FIN CAL LOOKUP'!$A:$J,7,1))),"Not Applicable")</f>
        <v>MAY, FY25</v>
      </c>
      <c r="N4906" s="8" t="str">
        <f>IFERROR(IF(I4906="Booked",VLOOKUP(K4906,'FIN CAL LOOKUP'!$A:$J,10,1),IF(I4906="Complete",VLOOKUP(J4906,'FIN CAL LOOKUP'!$A:$J,10,1),VLOOKUP(D4906,'FIN CAL LOOKUP'!$A:$J,10,1))),"Not Applicable")</f>
        <v>Q4, FY25</v>
      </c>
    </row>
    <row r="4907" spans="1:14" x14ac:dyDescent="0.25">
      <c r="A4907" t="s">
        <v>30</v>
      </c>
      <c r="B4907" t="s">
        <v>339</v>
      </c>
      <c r="C4907" t="s">
        <v>32</v>
      </c>
      <c r="D4907" s="3">
        <v>40700</v>
      </c>
      <c r="E4907" t="s">
        <v>1145</v>
      </c>
      <c r="F4907" t="s">
        <v>1146</v>
      </c>
      <c r="G4907" t="s">
        <v>1622</v>
      </c>
      <c r="H4907" t="s">
        <v>1367</v>
      </c>
      <c r="I4907" t="s">
        <v>17</v>
      </c>
      <c r="J4907" s="3">
        <v>45461</v>
      </c>
      <c r="K4907" s="3">
        <v>45351</v>
      </c>
      <c r="M4907" s="8" t="str">
        <f>IFERROR(IF(I4907="Booked",VLOOKUP(K4907,'FIN CAL LOOKUP'!$A:$J,7,1),IF(I4907="Complete",VLOOKUP(J4907,'FIN CAL LOOKUP'!$A:$J,7,1),VLOOKUP(D4907,'FIN CAL LOOKUP'!$A:$J,7,1))),"Not Applicable")</f>
        <v>JUN, FY24</v>
      </c>
      <c r="N4907" s="8" t="str">
        <f>IFERROR(IF(I4907="Booked",VLOOKUP(K4907,'FIN CAL LOOKUP'!$A:$J,10,1),IF(I4907="Complete",VLOOKUP(J4907,'FIN CAL LOOKUP'!$A:$J,10,1),VLOOKUP(D4907,'FIN CAL LOOKUP'!$A:$J,10,1))),"Not Applicable")</f>
        <v>Q4, FY24</v>
      </c>
    </row>
    <row r="4908" spans="1:14" x14ac:dyDescent="0.25">
      <c r="A4908" t="s">
        <v>30</v>
      </c>
      <c r="B4908" t="s">
        <v>339</v>
      </c>
      <c r="C4908" t="s">
        <v>32</v>
      </c>
      <c r="D4908" s="3">
        <v>40700</v>
      </c>
      <c r="E4908" t="s">
        <v>1145</v>
      </c>
      <c r="F4908" t="s">
        <v>1146</v>
      </c>
      <c r="G4908" t="s">
        <v>1622</v>
      </c>
      <c r="H4908" t="s">
        <v>1368</v>
      </c>
      <c r="I4908" t="s">
        <v>5</v>
      </c>
      <c r="J4908" s="3"/>
      <c r="K4908" s="3">
        <v>45782</v>
      </c>
      <c r="M4908" s="8" t="str">
        <f>IFERROR(IF(I4908="Booked",VLOOKUP(K4908,'FIN CAL LOOKUP'!$A:$J,7,1),IF(I4908="Complete",VLOOKUP(J4908,'FIN CAL LOOKUP'!$A:$J,7,1),VLOOKUP(D4908,'FIN CAL LOOKUP'!$A:$J,7,1))),"Not Applicable")</f>
        <v>MAY, FY25</v>
      </c>
      <c r="N4908" s="8" t="str">
        <f>IFERROR(IF(I4908="Booked",VLOOKUP(K4908,'FIN CAL LOOKUP'!$A:$J,10,1),IF(I4908="Complete",VLOOKUP(J4908,'FIN CAL LOOKUP'!$A:$J,10,1),VLOOKUP(D4908,'FIN CAL LOOKUP'!$A:$J,10,1))),"Not Applicable")</f>
        <v>Q4, FY25</v>
      </c>
    </row>
    <row r="4909" spans="1:14" x14ac:dyDescent="0.25">
      <c r="A4909" t="s">
        <v>30</v>
      </c>
      <c r="B4909" t="s">
        <v>339</v>
      </c>
      <c r="C4909" t="s">
        <v>32</v>
      </c>
      <c r="D4909" s="3">
        <v>40700</v>
      </c>
      <c r="E4909" t="s">
        <v>1145</v>
      </c>
      <c r="F4909" t="s">
        <v>1146</v>
      </c>
      <c r="G4909" t="s">
        <v>1622</v>
      </c>
      <c r="H4909" t="s">
        <v>1368</v>
      </c>
      <c r="I4909" t="s">
        <v>17</v>
      </c>
      <c r="J4909" s="3">
        <v>45461</v>
      </c>
      <c r="K4909" s="3">
        <v>45351</v>
      </c>
      <c r="M4909" s="8" t="str">
        <f>IFERROR(IF(I4909="Booked",VLOOKUP(K4909,'FIN CAL LOOKUP'!$A:$J,7,1),IF(I4909="Complete",VLOOKUP(J4909,'FIN CAL LOOKUP'!$A:$J,7,1),VLOOKUP(D4909,'FIN CAL LOOKUP'!$A:$J,7,1))),"Not Applicable")</f>
        <v>JUN, FY24</v>
      </c>
      <c r="N4909" s="8" t="str">
        <f>IFERROR(IF(I4909="Booked",VLOOKUP(K4909,'FIN CAL LOOKUP'!$A:$J,10,1),IF(I4909="Complete",VLOOKUP(J4909,'FIN CAL LOOKUP'!$A:$J,10,1),VLOOKUP(D4909,'FIN CAL LOOKUP'!$A:$J,10,1))),"Not Applicable")</f>
        <v>Q4, FY24</v>
      </c>
    </row>
    <row r="4910" spans="1:14" x14ac:dyDescent="0.25">
      <c r="A4910" t="s">
        <v>30</v>
      </c>
      <c r="B4910" t="s">
        <v>339</v>
      </c>
      <c r="C4910" t="s">
        <v>32</v>
      </c>
      <c r="D4910" s="3">
        <v>40700</v>
      </c>
      <c r="E4910" t="s">
        <v>1145</v>
      </c>
      <c r="F4910" t="s">
        <v>1146</v>
      </c>
      <c r="G4910" t="s">
        <v>1622</v>
      </c>
      <c r="H4910" t="s">
        <v>1369</v>
      </c>
      <c r="I4910" t="s">
        <v>5</v>
      </c>
      <c r="J4910" s="3"/>
      <c r="K4910" s="3">
        <v>45782</v>
      </c>
      <c r="M4910" s="8" t="str">
        <f>IFERROR(IF(I4910="Booked",VLOOKUP(K4910,'FIN CAL LOOKUP'!$A:$J,7,1),IF(I4910="Complete",VLOOKUP(J4910,'FIN CAL LOOKUP'!$A:$J,7,1),VLOOKUP(D4910,'FIN CAL LOOKUP'!$A:$J,7,1))),"Not Applicable")</f>
        <v>MAY, FY25</v>
      </c>
      <c r="N4910" s="8" t="str">
        <f>IFERROR(IF(I4910="Booked",VLOOKUP(K4910,'FIN CAL LOOKUP'!$A:$J,10,1),IF(I4910="Complete",VLOOKUP(J4910,'FIN CAL LOOKUP'!$A:$J,10,1),VLOOKUP(D4910,'FIN CAL LOOKUP'!$A:$J,10,1))),"Not Applicable")</f>
        <v>Q4, FY25</v>
      </c>
    </row>
    <row r="4911" spans="1:14" x14ac:dyDescent="0.25">
      <c r="A4911" t="s">
        <v>30</v>
      </c>
      <c r="B4911" t="s">
        <v>339</v>
      </c>
      <c r="C4911" t="s">
        <v>32</v>
      </c>
      <c r="D4911" s="3">
        <v>40700</v>
      </c>
      <c r="E4911" t="s">
        <v>1145</v>
      </c>
      <c r="F4911" t="s">
        <v>1146</v>
      </c>
      <c r="G4911" t="s">
        <v>1622</v>
      </c>
      <c r="H4911" t="s">
        <v>1369</v>
      </c>
      <c r="I4911" t="s">
        <v>17</v>
      </c>
      <c r="J4911" s="3">
        <v>44245</v>
      </c>
      <c r="K4911" s="3">
        <v>44245</v>
      </c>
      <c r="M4911" s="8" t="str">
        <f>IFERROR(IF(I4911="Booked",VLOOKUP(K4911,'FIN CAL LOOKUP'!$A:$J,7,1),IF(I4911="Complete",VLOOKUP(J4911,'FIN CAL LOOKUP'!$A:$J,7,1),VLOOKUP(D4911,'FIN CAL LOOKUP'!$A:$J,7,1))),"Not Applicable")</f>
        <v>FEB, FY21</v>
      </c>
      <c r="N4911" s="8" t="str">
        <f>IFERROR(IF(I4911="Booked",VLOOKUP(K4911,'FIN CAL LOOKUP'!$A:$J,10,1),IF(I4911="Complete",VLOOKUP(J4911,'FIN CAL LOOKUP'!$A:$J,10,1),VLOOKUP(D4911,'FIN CAL LOOKUP'!$A:$J,10,1))),"Not Applicable")</f>
        <v>Q3, FY21</v>
      </c>
    </row>
    <row r="4912" spans="1:14" x14ac:dyDescent="0.25">
      <c r="A4912" t="s">
        <v>30</v>
      </c>
      <c r="B4912" t="s">
        <v>339</v>
      </c>
      <c r="C4912" t="s">
        <v>32</v>
      </c>
      <c r="D4912" s="3">
        <v>40700</v>
      </c>
      <c r="E4912" t="s">
        <v>1145</v>
      </c>
      <c r="F4912" t="s">
        <v>1146</v>
      </c>
      <c r="G4912" t="s">
        <v>1622</v>
      </c>
      <c r="H4912" t="s">
        <v>1369</v>
      </c>
      <c r="I4912" t="s">
        <v>17</v>
      </c>
      <c r="J4912" s="3">
        <v>45461</v>
      </c>
      <c r="K4912" s="3">
        <v>45351</v>
      </c>
      <c r="M4912" s="8" t="str">
        <f>IFERROR(IF(I4912="Booked",VLOOKUP(K4912,'FIN CAL LOOKUP'!$A:$J,7,1),IF(I4912="Complete",VLOOKUP(J4912,'FIN CAL LOOKUP'!$A:$J,7,1),VLOOKUP(D4912,'FIN CAL LOOKUP'!$A:$J,7,1))),"Not Applicable")</f>
        <v>JUN, FY24</v>
      </c>
      <c r="N4912" s="8" t="str">
        <f>IFERROR(IF(I4912="Booked",VLOOKUP(K4912,'FIN CAL LOOKUP'!$A:$J,10,1),IF(I4912="Complete",VLOOKUP(J4912,'FIN CAL LOOKUP'!$A:$J,10,1),VLOOKUP(D4912,'FIN CAL LOOKUP'!$A:$J,10,1))),"Not Applicable")</f>
        <v>Q4, FY24</v>
      </c>
    </row>
    <row r="4913" spans="1:14" x14ac:dyDescent="0.25">
      <c r="A4913" t="s">
        <v>30</v>
      </c>
      <c r="B4913" t="s">
        <v>339</v>
      </c>
      <c r="C4913" t="s">
        <v>32</v>
      </c>
      <c r="D4913" s="3">
        <v>40700</v>
      </c>
      <c r="E4913" t="s">
        <v>1145</v>
      </c>
      <c r="F4913" t="s">
        <v>1146</v>
      </c>
      <c r="G4913" t="s">
        <v>1622</v>
      </c>
      <c r="H4913" t="s">
        <v>1370</v>
      </c>
      <c r="I4913" t="s">
        <v>5</v>
      </c>
      <c r="J4913" s="3"/>
      <c r="K4913" s="3">
        <v>45782</v>
      </c>
      <c r="M4913" s="8" t="str">
        <f>IFERROR(IF(I4913="Booked",VLOOKUP(K4913,'FIN CAL LOOKUP'!$A:$J,7,1),IF(I4913="Complete",VLOOKUP(J4913,'FIN CAL LOOKUP'!$A:$J,7,1),VLOOKUP(D4913,'FIN CAL LOOKUP'!$A:$J,7,1))),"Not Applicable")</f>
        <v>MAY, FY25</v>
      </c>
      <c r="N4913" s="8" t="str">
        <f>IFERROR(IF(I4913="Booked",VLOOKUP(K4913,'FIN CAL LOOKUP'!$A:$J,10,1),IF(I4913="Complete",VLOOKUP(J4913,'FIN CAL LOOKUP'!$A:$J,10,1),VLOOKUP(D4913,'FIN CAL LOOKUP'!$A:$J,10,1))),"Not Applicable")</f>
        <v>Q4, FY25</v>
      </c>
    </row>
    <row r="4914" spans="1:14" x14ac:dyDescent="0.25">
      <c r="A4914" t="s">
        <v>30</v>
      </c>
      <c r="B4914" t="s">
        <v>339</v>
      </c>
      <c r="C4914" t="s">
        <v>32</v>
      </c>
      <c r="D4914" s="3">
        <v>40700</v>
      </c>
      <c r="E4914" t="s">
        <v>1145</v>
      </c>
      <c r="F4914" t="s">
        <v>1146</v>
      </c>
      <c r="G4914" t="s">
        <v>1622</v>
      </c>
      <c r="H4914" t="s">
        <v>1370</v>
      </c>
      <c r="I4914" t="s">
        <v>17</v>
      </c>
      <c r="J4914" s="3">
        <v>45461</v>
      </c>
      <c r="K4914" s="3">
        <v>45351</v>
      </c>
      <c r="M4914" s="8" t="str">
        <f>IFERROR(IF(I4914="Booked",VLOOKUP(K4914,'FIN CAL LOOKUP'!$A:$J,7,1),IF(I4914="Complete",VLOOKUP(J4914,'FIN CAL LOOKUP'!$A:$J,7,1),VLOOKUP(D4914,'FIN CAL LOOKUP'!$A:$J,7,1))),"Not Applicable")</f>
        <v>JUN, FY24</v>
      </c>
      <c r="N4914" s="8" t="str">
        <f>IFERROR(IF(I4914="Booked",VLOOKUP(K4914,'FIN CAL LOOKUP'!$A:$J,10,1),IF(I4914="Complete",VLOOKUP(J4914,'FIN CAL LOOKUP'!$A:$J,10,1),VLOOKUP(D4914,'FIN CAL LOOKUP'!$A:$J,10,1))),"Not Applicable")</f>
        <v>Q4, FY24</v>
      </c>
    </row>
    <row r="4915" spans="1:14" x14ac:dyDescent="0.25">
      <c r="A4915" t="s">
        <v>30</v>
      </c>
      <c r="B4915" t="s">
        <v>339</v>
      </c>
      <c r="C4915" t="s">
        <v>32</v>
      </c>
      <c r="D4915" s="3">
        <v>40700</v>
      </c>
      <c r="E4915" t="s">
        <v>1145</v>
      </c>
      <c r="F4915" t="s">
        <v>1146</v>
      </c>
      <c r="G4915" t="s">
        <v>1622</v>
      </c>
      <c r="H4915" t="s">
        <v>1370</v>
      </c>
      <c r="I4915" t="s">
        <v>17</v>
      </c>
      <c r="J4915" s="3">
        <v>45461</v>
      </c>
      <c r="K4915" s="3">
        <v>45461</v>
      </c>
      <c r="M4915" s="8" t="str">
        <f>IFERROR(IF(I4915="Booked",VLOOKUP(K4915,'FIN CAL LOOKUP'!$A:$J,7,1),IF(I4915="Complete",VLOOKUP(J4915,'FIN CAL LOOKUP'!$A:$J,7,1),VLOOKUP(D4915,'FIN CAL LOOKUP'!$A:$J,7,1))),"Not Applicable")</f>
        <v>JUN, FY24</v>
      </c>
      <c r="N4915" s="8" t="str">
        <f>IFERROR(IF(I4915="Booked",VLOOKUP(K4915,'FIN CAL LOOKUP'!$A:$J,10,1),IF(I4915="Complete",VLOOKUP(J4915,'FIN CAL LOOKUP'!$A:$J,10,1),VLOOKUP(D4915,'FIN CAL LOOKUP'!$A:$J,10,1))),"Not Applicable")</f>
        <v>Q4, FY24</v>
      </c>
    </row>
    <row r="4916" spans="1:14" x14ac:dyDescent="0.25">
      <c r="A4916" t="s">
        <v>30</v>
      </c>
      <c r="B4916" t="s">
        <v>339</v>
      </c>
      <c r="C4916" t="s">
        <v>32</v>
      </c>
      <c r="D4916" s="3">
        <v>40700</v>
      </c>
      <c r="E4916" t="s">
        <v>1145</v>
      </c>
      <c r="F4916" t="s">
        <v>1146</v>
      </c>
      <c r="G4916" t="s">
        <v>1622</v>
      </c>
      <c r="H4916" t="s">
        <v>8</v>
      </c>
      <c r="I4916" t="s">
        <v>17</v>
      </c>
      <c r="J4916" s="3">
        <v>44657</v>
      </c>
      <c r="K4916" s="3">
        <v>44635</v>
      </c>
      <c r="M4916" s="8" t="str">
        <f>IFERROR(IF(I4916="Booked",VLOOKUP(K4916,'FIN CAL LOOKUP'!$A:$J,7,1),IF(I4916="Complete",VLOOKUP(J4916,'FIN CAL LOOKUP'!$A:$J,7,1),VLOOKUP(D4916,'FIN CAL LOOKUP'!$A:$J,7,1))),"Not Applicable")</f>
        <v>APR, FY22</v>
      </c>
      <c r="N4916" s="8" t="str">
        <f>IFERROR(IF(I4916="Booked",VLOOKUP(K4916,'FIN CAL LOOKUP'!$A:$J,10,1),IF(I4916="Complete",VLOOKUP(J4916,'FIN CAL LOOKUP'!$A:$J,10,1),VLOOKUP(D4916,'FIN CAL LOOKUP'!$A:$J,10,1))),"Not Applicable")</f>
        <v>Q4, FY22</v>
      </c>
    </row>
    <row r="4917" spans="1:14" x14ac:dyDescent="0.25">
      <c r="A4917" t="s">
        <v>30</v>
      </c>
      <c r="B4917" t="s">
        <v>339</v>
      </c>
      <c r="C4917" t="s">
        <v>32</v>
      </c>
      <c r="D4917" s="3">
        <v>40700</v>
      </c>
      <c r="E4917" t="s">
        <v>1145</v>
      </c>
      <c r="F4917" t="s">
        <v>1146</v>
      </c>
      <c r="G4917" t="s">
        <v>1622</v>
      </c>
      <c r="H4917" t="s">
        <v>9</v>
      </c>
      <c r="I4917" t="s">
        <v>17</v>
      </c>
      <c r="J4917" s="3">
        <v>44810</v>
      </c>
      <c r="K4917" s="3">
        <v>44735</v>
      </c>
      <c r="M4917" s="8" t="str">
        <f>IFERROR(IF(I4917="Booked",VLOOKUP(K4917,'FIN CAL LOOKUP'!$A:$J,7,1),IF(I4917="Complete",VLOOKUP(J4917,'FIN CAL LOOKUP'!$A:$J,7,1),VLOOKUP(D4917,'FIN CAL LOOKUP'!$A:$J,7,1))),"Not Applicable")</f>
        <v>SEP, FY23</v>
      </c>
      <c r="N4917" s="8" t="str">
        <f>IFERROR(IF(I4917="Booked",VLOOKUP(K4917,'FIN CAL LOOKUP'!$A:$J,10,1),IF(I4917="Complete",VLOOKUP(J4917,'FIN CAL LOOKUP'!$A:$J,10,1),VLOOKUP(D4917,'FIN CAL LOOKUP'!$A:$J,10,1))),"Not Applicable")</f>
        <v>Q1, FY23</v>
      </c>
    </row>
    <row r="4918" spans="1:14" x14ac:dyDescent="0.25">
      <c r="A4918" t="s">
        <v>30</v>
      </c>
      <c r="B4918" t="s">
        <v>339</v>
      </c>
      <c r="C4918" t="s">
        <v>32</v>
      </c>
      <c r="D4918" s="3">
        <v>40700</v>
      </c>
      <c r="E4918" t="s">
        <v>1145</v>
      </c>
      <c r="F4918" t="s">
        <v>1146</v>
      </c>
      <c r="G4918" t="s">
        <v>1622</v>
      </c>
      <c r="H4918" t="s">
        <v>10</v>
      </c>
      <c r="I4918" t="s">
        <v>17</v>
      </c>
      <c r="J4918" s="3">
        <v>44474</v>
      </c>
      <c r="K4918" s="3">
        <v>44417</v>
      </c>
      <c r="M4918" s="8" t="str">
        <f>IFERROR(IF(I4918="Booked",VLOOKUP(K4918,'FIN CAL LOOKUP'!$A:$J,7,1),IF(I4918="Complete",VLOOKUP(J4918,'FIN CAL LOOKUP'!$A:$J,7,1),VLOOKUP(D4918,'FIN CAL LOOKUP'!$A:$J,7,1))),"Not Applicable")</f>
        <v>OCT, FY22</v>
      </c>
      <c r="N4918" s="8" t="str">
        <f>IFERROR(IF(I4918="Booked",VLOOKUP(K4918,'FIN CAL LOOKUP'!$A:$J,10,1),IF(I4918="Complete",VLOOKUP(J4918,'FIN CAL LOOKUP'!$A:$J,10,1),VLOOKUP(D4918,'FIN CAL LOOKUP'!$A:$J,10,1))),"Not Applicable")</f>
        <v>Q2, FY22</v>
      </c>
    </row>
    <row r="4919" spans="1:14" x14ac:dyDescent="0.25">
      <c r="A4919" t="s">
        <v>30</v>
      </c>
      <c r="B4919" t="s">
        <v>339</v>
      </c>
      <c r="C4919" t="s">
        <v>32</v>
      </c>
      <c r="D4919" s="3">
        <v>40700</v>
      </c>
      <c r="E4919" t="s">
        <v>1145</v>
      </c>
      <c r="F4919" t="s">
        <v>1146</v>
      </c>
      <c r="G4919" t="s">
        <v>1622</v>
      </c>
      <c r="H4919" t="s">
        <v>11</v>
      </c>
      <c r="I4919" t="s">
        <v>17</v>
      </c>
      <c r="J4919" s="3">
        <v>44245</v>
      </c>
      <c r="K4919" s="3">
        <v>44110</v>
      </c>
      <c r="M4919" s="8" t="str">
        <f>IFERROR(IF(I4919="Booked",VLOOKUP(K4919,'FIN CAL LOOKUP'!$A:$J,7,1),IF(I4919="Complete",VLOOKUP(J4919,'FIN CAL LOOKUP'!$A:$J,7,1),VLOOKUP(D4919,'FIN CAL LOOKUP'!$A:$J,7,1))),"Not Applicable")</f>
        <v>FEB, FY21</v>
      </c>
      <c r="N4919" s="8" t="str">
        <f>IFERROR(IF(I4919="Booked",VLOOKUP(K4919,'FIN CAL LOOKUP'!$A:$J,10,1),IF(I4919="Complete",VLOOKUP(J4919,'FIN CAL LOOKUP'!$A:$J,10,1),VLOOKUP(D4919,'FIN CAL LOOKUP'!$A:$J,10,1))),"Not Applicable")</f>
        <v>Q3, FY21</v>
      </c>
    </row>
    <row r="4920" spans="1:14" x14ac:dyDescent="0.25">
      <c r="A4920" t="s">
        <v>24</v>
      </c>
      <c r="B4920" t="s">
        <v>1422</v>
      </c>
      <c r="C4920" t="s">
        <v>16</v>
      </c>
      <c r="D4920" s="3">
        <v>40665</v>
      </c>
      <c r="E4920" t="s">
        <v>290</v>
      </c>
      <c r="F4920" t="s">
        <v>1147</v>
      </c>
      <c r="G4920" t="s">
        <v>1148</v>
      </c>
      <c r="H4920" t="s">
        <v>4</v>
      </c>
      <c r="I4920" t="s">
        <v>17</v>
      </c>
      <c r="J4920" s="3">
        <v>44942</v>
      </c>
      <c r="K4920" s="3">
        <v>44824</v>
      </c>
      <c r="M4920" s="8" t="str">
        <f>IFERROR(IF(I4920="Booked",VLOOKUP(K4920,'FIN CAL LOOKUP'!$A:$J,7,1),IF(I4920="Complete",VLOOKUP(J4920,'FIN CAL LOOKUP'!$A:$J,7,1),VLOOKUP(D4920,'FIN CAL LOOKUP'!$A:$J,7,1))),"Not Applicable")</f>
        <v>JAN, FY23</v>
      </c>
      <c r="N4920" s="8" t="str">
        <f>IFERROR(IF(I4920="Booked",VLOOKUP(K4920,'FIN CAL LOOKUP'!$A:$J,10,1),IF(I4920="Complete",VLOOKUP(J4920,'FIN CAL LOOKUP'!$A:$J,10,1),VLOOKUP(D4920,'FIN CAL LOOKUP'!$A:$J,10,1))),"Not Applicable")</f>
        <v>Q3, FY23</v>
      </c>
    </row>
    <row r="4921" spans="1:14" x14ac:dyDescent="0.25">
      <c r="A4921" t="s">
        <v>24</v>
      </c>
      <c r="B4921" t="s">
        <v>1422</v>
      </c>
      <c r="C4921" t="s">
        <v>16</v>
      </c>
      <c r="D4921" s="3">
        <v>40665</v>
      </c>
      <c r="E4921" t="s">
        <v>290</v>
      </c>
      <c r="F4921" t="s">
        <v>1147</v>
      </c>
      <c r="G4921" t="s">
        <v>1148</v>
      </c>
      <c r="H4921" t="s">
        <v>7</v>
      </c>
      <c r="I4921" t="s">
        <v>17</v>
      </c>
      <c r="J4921" s="3">
        <v>44942</v>
      </c>
      <c r="K4921" s="3">
        <v>44824</v>
      </c>
      <c r="M4921" s="8" t="str">
        <f>IFERROR(IF(I4921="Booked",VLOOKUP(K4921,'FIN CAL LOOKUP'!$A:$J,7,1),IF(I4921="Complete",VLOOKUP(J4921,'FIN CAL LOOKUP'!$A:$J,7,1),VLOOKUP(D4921,'FIN CAL LOOKUP'!$A:$J,7,1))),"Not Applicable")</f>
        <v>JAN, FY23</v>
      </c>
      <c r="N4921" s="8" t="str">
        <f>IFERROR(IF(I4921="Booked",VLOOKUP(K4921,'FIN CAL LOOKUP'!$A:$J,10,1),IF(I4921="Complete",VLOOKUP(J4921,'FIN CAL LOOKUP'!$A:$J,10,1),VLOOKUP(D4921,'FIN CAL LOOKUP'!$A:$J,10,1))),"Not Applicable")</f>
        <v>Q3, FY23</v>
      </c>
    </row>
    <row r="4922" spans="1:14" x14ac:dyDescent="0.25">
      <c r="A4922" t="s">
        <v>24</v>
      </c>
      <c r="B4922" t="s">
        <v>1422</v>
      </c>
      <c r="C4922" t="s">
        <v>16</v>
      </c>
      <c r="D4922" s="3">
        <v>40665</v>
      </c>
      <c r="E4922" t="s">
        <v>290</v>
      </c>
      <c r="F4922" t="s">
        <v>1147</v>
      </c>
      <c r="G4922" t="s">
        <v>1148</v>
      </c>
      <c r="H4922" t="s">
        <v>1366</v>
      </c>
      <c r="I4922" t="s">
        <v>17</v>
      </c>
      <c r="J4922" s="3">
        <v>45497</v>
      </c>
      <c r="K4922" s="3">
        <v>45351</v>
      </c>
      <c r="M4922" s="8" t="str">
        <f>IFERROR(IF(I4922="Booked",VLOOKUP(K4922,'FIN CAL LOOKUP'!$A:$J,7,1),IF(I4922="Complete",VLOOKUP(J4922,'FIN CAL LOOKUP'!$A:$J,7,1),VLOOKUP(D4922,'FIN CAL LOOKUP'!$A:$J,7,1))),"Not Applicable")</f>
        <v>JUL, FY25</v>
      </c>
      <c r="N4922" s="8" t="str">
        <f>IFERROR(IF(I4922="Booked",VLOOKUP(K4922,'FIN CAL LOOKUP'!$A:$J,10,1),IF(I4922="Complete",VLOOKUP(J4922,'FIN CAL LOOKUP'!$A:$J,10,1),VLOOKUP(D4922,'FIN CAL LOOKUP'!$A:$J,10,1))),"Not Applicable")</f>
        <v>Q1, FY25</v>
      </c>
    </row>
    <row r="4923" spans="1:14" x14ac:dyDescent="0.25">
      <c r="A4923" t="s">
        <v>24</v>
      </c>
      <c r="B4923" t="s">
        <v>1422</v>
      </c>
      <c r="C4923" t="s">
        <v>16</v>
      </c>
      <c r="D4923" s="3">
        <v>40665</v>
      </c>
      <c r="E4923" t="s">
        <v>290</v>
      </c>
      <c r="F4923" t="s">
        <v>1147</v>
      </c>
      <c r="G4923" t="s">
        <v>1148</v>
      </c>
      <c r="H4923" t="s">
        <v>1367</v>
      </c>
      <c r="I4923" t="s">
        <v>17</v>
      </c>
      <c r="J4923" s="3">
        <v>45489</v>
      </c>
      <c r="K4923" s="3">
        <v>45351</v>
      </c>
      <c r="M4923" s="8" t="str">
        <f>IFERROR(IF(I4923="Booked",VLOOKUP(K4923,'FIN CAL LOOKUP'!$A:$J,7,1),IF(I4923="Complete",VLOOKUP(J4923,'FIN CAL LOOKUP'!$A:$J,7,1),VLOOKUP(D4923,'FIN CAL LOOKUP'!$A:$J,7,1))),"Not Applicable")</f>
        <v>JUL, FY25</v>
      </c>
      <c r="N4923" s="8" t="str">
        <f>IFERROR(IF(I4923="Booked",VLOOKUP(K4923,'FIN CAL LOOKUP'!$A:$J,10,1),IF(I4923="Complete",VLOOKUP(J4923,'FIN CAL LOOKUP'!$A:$J,10,1),VLOOKUP(D4923,'FIN CAL LOOKUP'!$A:$J,10,1))),"Not Applicable")</f>
        <v>Q1, FY25</v>
      </c>
    </row>
    <row r="4924" spans="1:14" x14ac:dyDescent="0.25">
      <c r="A4924" t="s">
        <v>24</v>
      </c>
      <c r="B4924" t="s">
        <v>1422</v>
      </c>
      <c r="C4924" t="s">
        <v>16</v>
      </c>
      <c r="D4924" s="3">
        <v>40665</v>
      </c>
      <c r="E4924" t="s">
        <v>290</v>
      </c>
      <c r="F4924" t="s">
        <v>1147</v>
      </c>
      <c r="G4924" t="s">
        <v>1148</v>
      </c>
      <c r="H4924" t="s">
        <v>1368</v>
      </c>
      <c r="I4924" t="s">
        <v>17</v>
      </c>
      <c r="J4924" s="3">
        <v>45497</v>
      </c>
      <c r="K4924" s="3">
        <v>45351</v>
      </c>
      <c r="M4924" s="8" t="str">
        <f>IFERROR(IF(I4924="Booked",VLOOKUP(K4924,'FIN CAL LOOKUP'!$A:$J,7,1),IF(I4924="Complete",VLOOKUP(J4924,'FIN CAL LOOKUP'!$A:$J,7,1),VLOOKUP(D4924,'FIN CAL LOOKUP'!$A:$J,7,1))),"Not Applicable")</f>
        <v>JUL, FY25</v>
      </c>
      <c r="N4924" s="8" t="str">
        <f>IFERROR(IF(I4924="Booked",VLOOKUP(K4924,'FIN CAL LOOKUP'!$A:$J,10,1),IF(I4924="Complete",VLOOKUP(J4924,'FIN CAL LOOKUP'!$A:$J,10,1),VLOOKUP(D4924,'FIN CAL LOOKUP'!$A:$J,10,1))),"Not Applicable")</f>
        <v>Q1, FY25</v>
      </c>
    </row>
    <row r="4925" spans="1:14" x14ac:dyDescent="0.25">
      <c r="A4925" t="s">
        <v>24</v>
      </c>
      <c r="B4925" t="s">
        <v>1422</v>
      </c>
      <c r="C4925" t="s">
        <v>16</v>
      </c>
      <c r="D4925" s="3">
        <v>40665</v>
      </c>
      <c r="E4925" t="s">
        <v>290</v>
      </c>
      <c r="F4925" t="s">
        <v>1147</v>
      </c>
      <c r="G4925" t="s">
        <v>1148</v>
      </c>
      <c r="H4925" t="s">
        <v>1369</v>
      </c>
      <c r="I4925" t="s">
        <v>17</v>
      </c>
      <c r="J4925" s="3">
        <v>45497</v>
      </c>
      <c r="K4925" s="3">
        <v>44398</v>
      </c>
      <c r="L4925" t="s">
        <v>1623</v>
      </c>
      <c r="M4925" s="8" t="str">
        <f>IFERROR(IF(I4925="Booked",VLOOKUP(K4925,'FIN CAL LOOKUP'!$A:$J,7,1),IF(I4925="Complete",VLOOKUP(J4925,'FIN CAL LOOKUP'!$A:$J,7,1),VLOOKUP(D4925,'FIN CAL LOOKUP'!$A:$J,7,1))),"Not Applicable")</f>
        <v>JUL, FY25</v>
      </c>
      <c r="N4925" s="8" t="str">
        <f>IFERROR(IF(I4925="Booked",VLOOKUP(K4925,'FIN CAL LOOKUP'!$A:$J,10,1),IF(I4925="Complete",VLOOKUP(J4925,'FIN CAL LOOKUP'!$A:$J,10,1),VLOOKUP(D4925,'FIN CAL LOOKUP'!$A:$J,10,1))),"Not Applicable")</f>
        <v>Q1, FY25</v>
      </c>
    </row>
    <row r="4926" spans="1:14" x14ac:dyDescent="0.25">
      <c r="A4926" t="s">
        <v>24</v>
      </c>
      <c r="B4926" t="s">
        <v>1422</v>
      </c>
      <c r="C4926" t="s">
        <v>16</v>
      </c>
      <c r="D4926" s="3">
        <v>40665</v>
      </c>
      <c r="E4926" t="s">
        <v>290</v>
      </c>
      <c r="F4926" t="s">
        <v>1147</v>
      </c>
      <c r="G4926" t="s">
        <v>1148</v>
      </c>
      <c r="H4926" t="s">
        <v>1370</v>
      </c>
      <c r="I4926" t="s">
        <v>17</v>
      </c>
      <c r="J4926" s="3">
        <v>45497</v>
      </c>
      <c r="K4926" s="3">
        <v>45351</v>
      </c>
      <c r="M4926" s="8" t="str">
        <f>IFERROR(IF(I4926="Booked",VLOOKUP(K4926,'FIN CAL LOOKUP'!$A:$J,7,1),IF(I4926="Complete",VLOOKUP(J4926,'FIN CAL LOOKUP'!$A:$J,7,1),VLOOKUP(D4926,'FIN CAL LOOKUP'!$A:$J,7,1))),"Not Applicable")</f>
        <v>JUL, FY25</v>
      </c>
      <c r="N4926" s="8" t="str">
        <f>IFERROR(IF(I4926="Booked",VLOOKUP(K4926,'FIN CAL LOOKUP'!$A:$J,10,1),IF(I4926="Complete",VLOOKUP(J4926,'FIN CAL LOOKUP'!$A:$J,10,1),VLOOKUP(D4926,'FIN CAL LOOKUP'!$A:$J,10,1))),"Not Applicable")</f>
        <v>Q1, FY25</v>
      </c>
    </row>
    <row r="4927" spans="1:14" x14ac:dyDescent="0.25">
      <c r="A4927" t="s">
        <v>24</v>
      </c>
      <c r="B4927" t="s">
        <v>1422</v>
      </c>
      <c r="C4927" t="s">
        <v>16</v>
      </c>
      <c r="D4927" s="3">
        <v>40665</v>
      </c>
      <c r="E4927" t="s">
        <v>290</v>
      </c>
      <c r="F4927" t="s">
        <v>1147</v>
      </c>
      <c r="G4927" t="s">
        <v>1148</v>
      </c>
      <c r="H4927" t="s">
        <v>1370</v>
      </c>
      <c r="I4927" t="s">
        <v>17</v>
      </c>
      <c r="J4927" s="3">
        <v>45497</v>
      </c>
      <c r="K4927" s="3">
        <v>45497</v>
      </c>
      <c r="M4927" s="8" t="str">
        <f>IFERROR(IF(I4927="Booked",VLOOKUP(K4927,'FIN CAL LOOKUP'!$A:$J,7,1),IF(I4927="Complete",VLOOKUP(J4927,'FIN CAL LOOKUP'!$A:$J,7,1),VLOOKUP(D4927,'FIN CAL LOOKUP'!$A:$J,7,1))),"Not Applicable")</f>
        <v>JUL, FY25</v>
      </c>
      <c r="N4927" s="8" t="str">
        <f>IFERROR(IF(I4927="Booked",VLOOKUP(K4927,'FIN CAL LOOKUP'!$A:$J,10,1),IF(I4927="Complete",VLOOKUP(J4927,'FIN CAL LOOKUP'!$A:$J,10,1),VLOOKUP(D4927,'FIN CAL LOOKUP'!$A:$J,10,1))),"Not Applicable")</f>
        <v>Q1, FY25</v>
      </c>
    </row>
    <row r="4928" spans="1:14" x14ac:dyDescent="0.25">
      <c r="A4928" t="s">
        <v>24</v>
      </c>
      <c r="B4928" t="s">
        <v>1422</v>
      </c>
      <c r="C4928" t="s">
        <v>16</v>
      </c>
      <c r="D4928" s="3">
        <v>40665</v>
      </c>
      <c r="E4928" t="s">
        <v>290</v>
      </c>
      <c r="F4928" t="s">
        <v>1147</v>
      </c>
      <c r="G4928" t="s">
        <v>1148</v>
      </c>
      <c r="H4928" t="s">
        <v>8</v>
      </c>
      <c r="I4928" t="s">
        <v>17</v>
      </c>
      <c r="J4928" s="3">
        <v>44651</v>
      </c>
      <c r="K4928" s="3">
        <v>44635</v>
      </c>
      <c r="M4928" s="8" t="str">
        <f>IFERROR(IF(I4928="Booked",VLOOKUP(K4928,'FIN CAL LOOKUP'!$A:$J,7,1),IF(I4928="Complete",VLOOKUP(J4928,'FIN CAL LOOKUP'!$A:$J,7,1),VLOOKUP(D4928,'FIN CAL LOOKUP'!$A:$J,7,1))),"Not Applicable")</f>
        <v>APR, FY22</v>
      </c>
      <c r="N4928" s="8" t="str">
        <f>IFERROR(IF(I4928="Booked",VLOOKUP(K4928,'FIN CAL LOOKUP'!$A:$J,10,1),IF(I4928="Complete",VLOOKUP(J4928,'FIN CAL LOOKUP'!$A:$J,10,1),VLOOKUP(D4928,'FIN CAL LOOKUP'!$A:$J,10,1))),"Not Applicable")</f>
        <v>Q4, FY22</v>
      </c>
    </row>
    <row r="4929" spans="1:14" x14ac:dyDescent="0.25">
      <c r="A4929" t="s">
        <v>24</v>
      </c>
      <c r="B4929" t="s">
        <v>1422</v>
      </c>
      <c r="C4929" t="s">
        <v>16</v>
      </c>
      <c r="D4929" s="3">
        <v>40665</v>
      </c>
      <c r="E4929" t="s">
        <v>290</v>
      </c>
      <c r="F4929" t="s">
        <v>1147</v>
      </c>
      <c r="G4929" t="s">
        <v>1148</v>
      </c>
      <c r="H4929" t="s">
        <v>9</v>
      </c>
      <c r="I4929" t="s">
        <v>17</v>
      </c>
      <c r="J4929" s="3">
        <v>44946</v>
      </c>
      <c r="K4929" s="3">
        <v>44735</v>
      </c>
      <c r="M4929" s="8" t="str">
        <f>IFERROR(IF(I4929="Booked",VLOOKUP(K4929,'FIN CAL LOOKUP'!$A:$J,7,1),IF(I4929="Complete",VLOOKUP(J4929,'FIN CAL LOOKUP'!$A:$J,7,1),VLOOKUP(D4929,'FIN CAL LOOKUP'!$A:$J,7,1))),"Not Applicable")</f>
        <v>JAN, FY23</v>
      </c>
      <c r="N4929" s="8" t="str">
        <f>IFERROR(IF(I4929="Booked",VLOOKUP(K4929,'FIN CAL LOOKUP'!$A:$J,10,1),IF(I4929="Complete",VLOOKUP(J4929,'FIN CAL LOOKUP'!$A:$J,10,1),VLOOKUP(D4929,'FIN CAL LOOKUP'!$A:$J,10,1))),"Not Applicable")</f>
        <v>Q3, FY23</v>
      </c>
    </row>
    <row r="4930" spans="1:14" x14ac:dyDescent="0.25">
      <c r="A4930" t="s">
        <v>24</v>
      </c>
      <c r="B4930" t="s">
        <v>1422</v>
      </c>
      <c r="C4930" t="s">
        <v>16</v>
      </c>
      <c r="D4930" s="3">
        <v>40665</v>
      </c>
      <c r="E4930" t="s">
        <v>290</v>
      </c>
      <c r="F4930" t="s">
        <v>1147</v>
      </c>
      <c r="G4930" t="s">
        <v>1148</v>
      </c>
      <c r="H4930" t="s">
        <v>10</v>
      </c>
      <c r="I4930" t="s">
        <v>17</v>
      </c>
      <c r="J4930" s="3">
        <v>44450</v>
      </c>
      <c r="K4930" s="3">
        <v>44417</v>
      </c>
      <c r="M4930" s="8" t="str">
        <f>IFERROR(IF(I4930="Booked",VLOOKUP(K4930,'FIN CAL LOOKUP'!$A:$J,7,1),IF(I4930="Complete",VLOOKUP(J4930,'FIN CAL LOOKUP'!$A:$J,7,1),VLOOKUP(D4930,'FIN CAL LOOKUP'!$A:$J,7,1))),"Not Applicable")</f>
        <v>SEP, FY22</v>
      </c>
      <c r="N4930" s="8" t="str">
        <f>IFERROR(IF(I4930="Booked",VLOOKUP(K4930,'FIN CAL LOOKUP'!$A:$J,10,1),IF(I4930="Complete",VLOOKUP(J4930,'FIN CAL LOOKUP'!$A:$J,10,1),VLOOKUP(D4930,'FIN CAL LOOKUP'!$A:$J,10,1))),"Not Applicable")</f>
        <v>Q1, FY22</v>
      </c>
    </row>
    <row r="4931" spans="1:14" x14ac:dyDescent="0.25">
      <c r="A4931" t="s">
        <v>24</v>
      </c>
      <c r="B4931" t="s">
        <v>1422</v>
      </c>
      <c r="C4931" t="s">
        <v>16</v>
      </c>
      <c r="D4931" s="3">
        <v>40665</v>
      </c>
      <c r="E4931" t="s">
        <v>290</v>
      </c>
      <c r="F4931" t="s">
        <v>1147</v>
      </c>
      <c r="G4931" t="s">
        <v>1148</v>
      </c>
      <c r="H4931" t="s">
        <v>11</v>
      </c>
      <c r="I4931" t="s">
        <v>17</v>
      </c>
      <c r="J4931" s="3">
        <v>42804</v>
      </c>
      <c r="K4931" s="3">
        <v>43616</v>
      </c>
      <c r="L4931" t="s">
        <v>982</v>
      </c>
      <c r="M4931" s="8" t="str">
        <f>IFERROR(IF(I4931="Booked",VLOOKUP(K4931,'FIN CAL LOOKUP'!$A:$J,7,1),IF(I4931="Complete",VLOOKUP(J4931,'FIN CAL LOOKUP'!$A:$J,7,1),VLOOKUP(D4931,'FIN CAL LOOKUP'!$A:$J,7,1))),"Not Applicable")</f>
        <v>Not Applicable</v>
      </c>
      <c r="N4931" s="8" t="str">
        <f>IFERROR(IF(I4931="Booked",VLOOKUP(K4931,'FIN CAL LOOKUP'!$A:$J,10,1),IF(I4931="Complete",VLOOKUP(J4931,'FIN CAL LOOKUP'!$A:$J,10,1),VLOOKUP(D4931,'FIN CAL LOOKUP'!$A:$J,10,1))),"Not Applicable")</f>
        <v>Not Applicable</v>
      </c>
    </row>
    <row r="4932" spans="1:14" x14ac:dyDescent="0.25">
      <c r="A4932" t="s">
        <v>30</v>
      </c>
      <c r="B4932" t="s">
        <v>189</v>
      </c>
      <c r="C4932" t="s">
        <v>32</v>
      </c>
      <c r="D4932" s="3">
        <v>40665</v>
      </c>
      <c r="E4932" t="s">
        <v>33</v>
      </c>
      <c r="F4932" t="s">
        <v>1149</v>
      </c>
      <c r="G4932" t="s">
        <v>193</v>
      </c>
      <c r="H4932" t="s">
        <v>192</v>
      </c>
      <c r="I4932" t="s">
        <v>17</v>
      </c>
      <c r="J4932" s="3">
        <v>44839</v>
      </c>
      <c r="K4932" s="3">
        <v>44837</v>
      </c>
      <c r="M4932" s="8" t="str">
        <f>IFERROR(IF(I4932="Booked",VLOOKUP(K4932,'FIN CAL LOOKUP'!$A:$J,7,1),IF(I4932="Complete",VLOOKUP(J4932,'FIN CAL LOOKUP'!$A:$J,7,1),VLOOKUP(D4932,'FIN CAL LOOKUP'!$A:$J,7,1))),"Not Applicable")</f>
        <v>OCT, FY23</v>
      </c>
      <c r="N4932" s="8" t="str">
        <f>IFERROR(IF(I4932="Booked",VLOOKUP(K4932,'FIN CAL LOOKUP'!$A:$J,10,1),IF(I4932="Complete",VLOOKUP(J4932,'FIN CAL LOOKUP'!$A:$J,10,1),VLOOKUP(D4932,'FIN CAL LOOKUP'!$A:$J,10,1))),"Not Applicable")</f>
        <v>Q2, FY23</v>
      </c>
    </row>
    <row r="4933" spans="1:14" x14ac:dyDescent="0.25">
      <c r="A4933" t="s">
        <v>30</v>
      </c>
      <c r="B4933" t="s">
        <v>189</v>
      </c>
      <c r="C4933" t="s">
        <v>32</v>
      </c>
      <c r="D4933" s="3">
        <v>40665</v>
      </c>
      <c r="E4933" t="s">
        <v>33</v>
      </c>
      <c r="F4933" t="s">
        <v>1149</v>
      </c>
      <c r="G4933" t="s">
        <v>193</v>
      </c>
      <c r="H4933" t="s">
        <v>4</v>
      </c>
      <c r="I4933" t="s">
        <v>17</v>
      </c>
      <c r="J4933" s="3">
        <v>44838</v>
      </c>
      <c r="K4933" s="3">
        <v>44824</v>
      </c>
      <c r="M4933" s="8" t="str">
        <f>IFERROR(IF(I4933="Booked",VLOOKUP(K4933,'FIN CAL LOOKUP'!$A:$J,7,1),IF(I4933="Complete",VLOOKUP(J4933,'FIN CAL LOOKUP'!$A:$J,7,1),VLOOKUP(D4933,'FIN CAL LOOKUP'!$A:$J,7,1))),"Not Applicable")</f>
        <v>OCT, FY23</v>
      </c>
      <c r="N4933" s="8" t="str">
        <f>IFERROR(IF(I4933="Booked",VLOOKUP(K4933,'FIN CAL LOOKUP'!$A:$J,10,1),IF(I4933="Complete",VLOOKUP(J4933,'FIN CAL LOOKUP'!$A:$J,10,1),VLOOKUP(D4933,'FIN CAL LOOKUP'!$A:$J,10,1))),"Not Applicable")</f>
        <v>Q2, FY23</v>
      </c>
    </row>
    <row r="4934" spans="1:14" x14ac:dyDescent="0.25">
      <c r="A4934" t="s">
        <v>30</v>
      </c>
      <c r="B4934" t="s">
        <v>189</v>
      </c>
      <c r="C4934" t="s">
        <v>32</v>
      </c>
      <c r="D4934" s="3">
        <v>40665</v>
      </c>
      <c r="E4934" t="s">
        <v>33</v>
      </c>
      <c r="F4934" t="s">
        <v>1149</v>
      </c>
      <c r="G4934" t="s">
        <v>193</v>
      </c>
      <c r="H4934" t="s">
        <v>7</v>
      </c>
      <c r="I4934" t="s">
        <v>17</v>
      </c>
      <c r="J4934" s="3">
        <v>44839</v>
      </c>
      <c r="K4934" s="3">
        <v>44824</v>
      </c>
      <c r="M4934" s="8" t="str">
        <f>IFERROR(IF(I4934="Booked",VLOOKUP(K4934,'FIN CAL LOOKUP'!$A:$J,7,1),IF(I4934="Complete",VLOOKUP(J4934,'FIN CAL LOOKUP'!$A:$J,7,1),VLOOKUP(D4934,'FIN CAL LOOKUP'!$A:$J,7,1))),"Not Applicable")</f>
        <v>OCT, FY23</v>
      </c>
      <c r="N4934" s="8" t="str">
        <f>IFERROR(IF(I4934="Booked",VLOOKUP(K4934,'FIN CAL LOOKUP'!$A:$J,10,1),IF(I4934="Complete",VLOOKUP(J4934,'FIN CAL LOOKUP'!$A:$J,10,1),VLOOKUP(D4934,'FIN CAL LOOKUP'!$A:$J,10,1))),"Not Applicable")</f>
        <v>Q2, FY23</v>
      </c>
    </row>
    <row r="4935" spans="1:14" x14ac:dyDescent="0.25">
      <c r="A4935" t="s">
        <v>30</v>
      </c>
      <c r="B4935" t="s">
        <v>189</v>
      </c>
      <c r="C4935" t="s">
        <v>32</v>
      </c>
      <c r="D4935" s="3">
        <v>40665</v>
      </c>
      <c r="E4935" t="s">
        <v>33</v>
      </c>
      <c r="F4935" t="s">
        <v>1149</v>
      </c>
      <c r="G4935" t="s">
        <v>193</v>
      </c>
      <c r="H4935" t="s">
        <v>1366</v>
      </c>
      <c r="I4935" t="s">
        <v>5</v>
      </c>
      <c r="J4935" s="3"/>
      <c r="K4935" s="3">
        <v>45802</v>
      </c>
      <c r="M4935" s="8" t="str">
        <f>IFERROR(IF(I4935="Booked",VLOOKUP(K4935,'FIN CAL LOOKUP'!$A:$J,7,1),IF(I4935="Complete",VLOOKUP(J4935,'FIN CAL LOOKUP'!$A:$J,7,1),VLOOKUP(D4935,'FIN CAL LOOKUP'!$A:$J,7,1))),"Not Applicable")</f>
        <v>MAY, FY25</v>
      </c>
      <c r="N4935" s="8" t="str">
        <f>IFERROR(IF(I4935="Booked",VLOOKUP(K4935,'FIN CAL LOOKUP'!$A:$J,10,1),IF(I4935="Complete",VLOOKUP(J4935,'FIN CAL LOOKUP'!$A:$J,10,1),VLOOKUP(D4935,'FIN CAL LOOKUP'!$A:$J,10,1))),"Not Applicable")</f>
        <v>Q4, FY25</v>
      </c>
    </row>
    <row r="4936" spans="1:14" x14ac:dyDescent="0.25">
      <c r="A4936" t="s">
        <v>30</v>
      </c>
      <c r="B4936" t="s">
        <v>189</v>
      </c>
      <c r="C4936" t="s">
        <v>32</v>
      </c>
      <c r="D4936" s="3">
        <v>40665</v>
      </c>
      <c r="E4936" t="s">
        <v>33</v>
      </c>
      <c r="F4936" t="s">
        <v>1149</v>
      </c>
      <c r="G4936" t="s">
        <v>193</v>
      </c>
      <c r="H4936" t="s">
        <v>1366</v>
      </c>
      <c r="I4936" t="s">
        <v>17</v>
      </c>
      <c r="J4936" s="3">
        <v>45481</v>
      </c>
      <c r="K4936" s="3">
        <v>45351</v>
      </c>
      <c r="M4936" s="8" t="str">
        <f>IFERROR(IF(I4936="Booked",VLOOKUP(K4936,'FIN CAL LOOKUP'!$A:$J,7,1),IF(I4936="Complete",VLOOKUP(J4936,'FIN CAL LOOKUP'!$A:$J,7,1),VLOOKUP(D4936,'FIN CAL LOOKUP'!$A:$J,7,1))),"Not Applicable")</f>
        <v>JUL, FY25</v>
      </c>
      <c r="N4936" s="8" t="str">
        <f>IFERROR(IF(I4936="Booked",VLOOKUP(K4936,'FIN CAL LOOKUP'!$A:$J,10,1),IF(I4936="Complete",VLOOKUP(J4936,'FIN CAL LOOKUP'!$A:$J,10,1),VLOOKUP(D4936,'FIN CAL LOOKUP'!$A:$J,10,1))),"Not Applicable")</f>
        <v>Q1, FY25</v>
      </c>
    </row>
    <row r="4937" spans="1:14" x14ac:dyDescent="0.25">
      <c r="A4937" t="s">
        <v>30</v>
      </c>
      <c r="B4937" t="s">
        <v>189</v>
      </c>
      <c r="C4937" t="s">
        <v>32</v>
      </c>
      <c r="D4937" s="3">
        <v>40665</v>
      </c>
      <c r="E4937" t="s">
        <v>33</v>
      </c>
      <c r="F4937" t="s">
        <v>1149</v>
      </c>
      <c r="G4937" t="s">
        <v>193</v>
      </c>
      <c r="H4937" t="s">
        <v>1367</v>
      </c>
      <c r="I4937" t="s">
        <v>5</v>
      </c>
      <c r="J4937" s="3"/>
      <c r="K4937" s="3">
        <v>45802</v>
      </c>
      <c r="M4937" s="8" t="str">
        <f>IFERROR(IF(I4937="Booked",VLOOKUP(K4937,'FIN CAL LOOKUP'!$A:$J,7,1),IF(I4937="Complete",VLOOKUP(J4937,'FIN CAL LOOKUP'!$A:$J,7,1),VLOOKUP(D4937,'FIN CAL LOOKUP'!$A:$J,7,1))),"Not Applicable")</f>
        <v>MAY, FY25</v>
      </c>
      <c r="N4937" s="8" t="str">
        <f>IFERROR(IF(I4937="Booked",VLOOKUP(K4937,'FIN CAL LOOKUP'!$A:$J,10,1),IF(I4937="Complete",VLOOKUP(J4937,'FIN CAL LOOKUP'!$A:$J,10,1),VLOOKUP(D4937,'FIN CAL LOOKUP'!$A:$J,10,1))),"Not Applicable")</f>
        <v>Q4, FY25</v>
      </c>
    </row>
    <row r="4938" spans="1:14" x14ac:dyDescent="0.25">
      <c r="A4938" t="s">
        <v>30</v>
      </c>
      <c r="B4938" t="s">
        <v>189</v>
      </c>
      <c r="C4938" t="s">
        <v>32</v>
      </c>
      <c r="D4938" s="3">
        <v>40665</v>
      </c>
      <c r="E4938" t="s">
        <v>33</v>
      </c>
      <c r="F4938" t="s">
        <v>1149</v>
      </c>
      <c r="G4938" t="s">
        <v>193</v>
      </c>
      <c r="H4938" t="s">
        <v>1367</v>
      </c>
      <c r="I4938" t="s">
        <v>17</v>
      </c>
      <c r="J4938" s="3">
        <v>45481</v>
      </c>
      <c r="K4938" s="3">
        <v>45351</v>
      </c>
      <c r="M4938" s="8" t="str">
        <f>IFERROR(IF(I4938="Booked",VLOOKUP(K4938,'FIN CAL LOOKUP'!$A:$J,7,1),IF(I4938="Complete",VLOOKUP(J4938,'FIN CAL LOOKUP'!$A:$J,7,1),VLOOKUP(D4938,'FIN CAL LOOKUP'!$A:$J,7,1))),"Not Applicable")</f>
        <v>JUL, FY25</v>
      </c>
      <c r="N4938" s="8" t="str">
        <f>IFERROR(IF(I4938="Booked",VLOOKUP(K4938,'FIN CAL LOOKUP'!$A:$J,10,1),IF(I4938="Complete",VLOOKUP(J4938,'FIN CAL LOOKUP'!$A:$J,10,1),VLOOKUP(D4938,'FIN CAL LOOKUP'!$A:$J,10,1))),"Not Applicable")</f>
        <v>Q1, FY25</v>
      </c>
    </row>
    <row r="4939" spans="1:14" x14ac:dyDescent="0.25">
      <c r="A4939" t="s">
        <v>30</v>
      </c>
      <c r="B4939" t="s">
        <v>189</v>
      </c>
      <c r="C4939" t="s">
        <v>32</v>
      </c>
      <c r="D4939" s="3">
        <v>40665</v>
      </c>
      <c r="E4939" t="s">
        <v>33</v>
      </c>
      <c r="F4939" t="s">
        <v>1149</v>
      </c>
      <c r="G4939" t="s">
        <v>193</v>
      </c>
      <c r="H4939" t="s">
        <v>1368</v>
      </c>
      <c r="I4939" t="s">
        <v>5</v>
      </c>
      <c r="J4939" s="3"/>
      <c r="K4939" s="3">
        <v>45802</v>
      </c>
      <c r="M4939" s="8" t="str">
        <f>IFERROR(IF(I4939="Booked",VLOOKUP(K4939,'FIN CAL LOOKUP'!$A:$J,7,1),IF(I4939="Complete",VLOOKUP(J4939,'FIN CAL LOOKUP'!$A:$J,7,1),VLOOKUP(D4939,'FIN CAL LOOKUP'!$A:$J,7,1))),"Not Applicable")</f>
        <v>MAY, FY25</v>
      </c>
      <c r="N4939" s="8" t="str">
        <f>IFERROR(IF(I4939="Booked",VLOOKUP(K4939,'FIN CAL LOOKUP'!$A:$J,10,1),IF(I4939="Complete",VLOOKUP(J4939,'FIN CAL LOOKUP'!$A:$J,10,1),VLOOKUP(D4939,'FIN CAL LOOKUP'!$A:$J,10,1))),"Not Applicable")</f>
        <v>Q4, FY25</v>
      </c>
    </row>
    <row r="4940" spans="1:14" x14ac:dyDescent="0.25">
      <c r="A4940" t="s">
        <v>30</v>
      </c>
      <c r="B4940" t="s">
        <v>189</v>
      </c>
      <c r="C4940" t="s">
        <v>32</v>
      </c>
      <c r="D4940" s="3">
        <v>40665</v>
      </c>
      <c r="E4940" t="s">
        <v>33</v>
      </c>
      <c r="F4940" t="s">
        <v>1149</v>
      </c>
      <c r="G4940" t="s">
        <v>193</v>
      </c>
      <c r="H4940" t="s">
        <v>1368</v>
      </c>
      <c r="I4940" t="s">
        <v>17</v>
      </c>
      <c r="J4940" s="3">
        <v>45481</v>
      </c>
      <c r="K4940" s="3">
        <v>45351</v>
      </c>
      <c r="M4940" s="8" t="str">
        <f>IFERROR(IF(I4940="Booked",VLOOKUP(K4940,'FIN CAL LOOKUP'!$A:$J,7,1),IF(I4940="Complete",VLOOKUP(J4940,'FIN CAL LOOKUP'!$A:$J,7,1),VLOOKUP(D4940,'FIN CAL LOOKUP'!$A:$J,7,1))),"Not Applicable")</f>
        <v>JUL, FY25</v>
      </c>
      <c r="N4940" s="8" t="str">
        <f>IFERROR(IF(I4940="Booked",VLOOKUP(K4940,'FIN CAL LOOKUP'!$A:$J,10,1),IF(I4940="Complete",VLOOKUP(J4940,'FIN CAL LOOKUP'!$A:$J,10,1),VLOOKUP(D4940,'FIN CAL LOOKUP'!$A:$J,10,1))),"Not Applicable")</f>
        <v>Q1, FY25</v>
      </c>
    </row>
    <row r="4941" spans="1:14" x14ac:dyDescent="0.25">
      <c r="A4941" t="s">
        <v>30</v>
      </c>
      <c r="B4941" t="s">
        <v>189</v>
      </c>
      <c r="C4941" t="s">
        <v>32</v>
      </c>
      <c r="D4941" s="3">
        <v>40665</v>
      </c>
      <c r="E4941" t="s">
        <v>33</v>
      </c>
      <c r="F4941" t="s">
        <v>1149</v>
      </c>
      <c r="G4941" t="s">
        <v>193</v>
      </c>
      <c r="H4941" t="s">
        <v>1369</v>
      </c>
      <c r="I4941" t="s">
        <v>5</v>
      </c>
      <c r="J4941" s="3"/>
      <c r="K4941" s="3">
        <v>45802</v>
      </c>
      <c r="M4941" s="8" t="str">
        <f>IFERROR(IF(I4941="Booked",VLOOKUP(K4941,'FIN CAL LOOKUP'!$A:$J,7,1),IF(I4941="Complete",VLOOKUP(J4941,'FIN CAL LOOKUP'!$A:$J,7,1),VLOOKUP(D4941,'FIN CAL LOOKUP'!$A:$J,7,1))),"Not Applicable")</f>
        <v>MAY, FY25</v>
      </c>
      <c r="N4941" s="8" t="str">
        <f>IFERROR(IF(I4941="Booked",VLOOKUP(K4941,'FIN CAL LOOKUP'!$A:$J,10,1),IF(I4941="Complete",VLOOKUP(J4941,'FIN CAL LOOKUP'!$A:$J,10,1),VLOOKUP(D4941,'FIN CAL LOOKUP'!$A:$J,10,1))),"Not Applicable")</f>
        <v>Q4, FY25</v>
      </c>
    </row>
    <row r="4942" spans="1:14" x14ac:dyDescent="0.25">
      <c r="A4942" t="s">
        <v>30</v>
      </c>
      <c r="B4942" t="s">
        <v>189</v>
      </c>
      <c r="C4942" t="s">
        <v>32</v>
      </c>
      <c r="D4942" s="3">
        <v>40665</v>
      </c>
      <c r="E4942" t="s">
        <v>33</v>
      </c>
      <c r="F4942" t="s">
        <v>1149</v>
      </c>
      <c r="G4942" t="s">
        <v>193</v>
      </c>
      <c r="H4942" t="s">
        <v>1369</v>
      </c>
      <c r="I4942" t="s">
        <v>17</v>
      </c>
      <c r="J4942" s="3">
        <v>45481</v>
      </c>
      <c r="K4942" s="3">
        <v>45351</v>
      </c>
      <c r="M4942" s="8" t="str">
        <f>IFERROR(IF(I4942="Booked",VLOOKUP(K4942,'FIN CAL LOOKUP'!$A:$J,7,1),IF(I4942="Complete",VLOOKUP(J4942,'FIN CAL LOOKUP'!$A:$J,7,1),VLOOKUP(D4942,'FIN CAL LOOKUP'!$A:$J,7,1))),"Not Applicable")</f>
        <v>JUL, FY25</v>
      </c>
      <c r="N4942" s="8" t="str">
        <f>IFERROR(IF(I4942="Booked",VLOOKUP(K4942,'FIN CAL LOOKUP'!$A:$J,10,1),IF(I4942="Complete",VLOOKUP(J4942,'FIN CAL LOOKUP'!$A:$J,10,1),VLOOKUP(D4942,'FIN CAL LOOKUP'!$A:$J,10,1))),"Not Applicable")</f>
        <v>Q1, FY25</v>
      </c>
    </row>
    <row r="4943" spans="1:14" x14ac:dyDescent="0.25">
      <c r="A4943" t="s">
        <v>30</v>
      </c>
      <c r="B4943" t="s">
        <v>189</v>
      </c>
      <c r="C4943" t="s">
        <v>32</v>
      </c>
      <c r="D4943" s="3">
        <v>40665</v>
      </c>
      <c r="E4943" t="s">
        <v>33</v>
      </c>
      <c r="F4943" t="s">
        <v>1149</v>
      </c>
      <c r="G4943" t="s">
        <v>193</v>
      </c>
      <c r="H4943" t="s">
        <v>1370</v>
      </c>
      <c r="I4943" t="s">
        <v>5</v>
      </c>
      <c r="J4943" s="3"/>
      <c r="K4943" s="3">
        <v>45802</v>
      </c>
      <c r="M4943" s="8" t="str">
        <f>IFERROR(IF(I4943="Booked",VLOOKUP(K4943,'FIN CAL LOOKUP'!$A:$J,7,1),IF(I4943="Complete",VLOOKUP(J4943,'FIN CAL LOOKUP'!$A:$J,7,1),VLOOKUP(D4943,'FIN CAL LOOKUP'!$A:$J,7,1))),"Not Applicable")</f>
        <v>MAY, FY25</v>
      </c>
      <c r="N4943" s="8" t="str">
        <f>IFERROR(IF(I4943="Booked",VLOOKUP(K4943,'FIN CAL LOOKUP'!$A:$J,10,1),IF(I4943="Complete",VLOOKUP(J4943,'FIN CAL LOOKUP'!$A:$J,10,1),VLOOKUP(D4943,'FIN CAL LOOKUP'!$A:$J,10,1))),"Not Applicable")</f>
        <v>Q4, FY25</v>
      </c>
    </row>
    <row r="4944" spans="1:14" x14ac:dyDescent="0.25">
      <c r="A4944" t="s">
        <v>30</v>
      </c>
      <c r="B4944" t="s">
        <v>189</v>
      </c>
      <c r="C4944" t="s">
        <v>32</v>
      </c>
      <c r="D4944" s="3">
        <v>40665</v>
      </c>
      <c r="E4944" t="s">
        <v>33</v>
      </c>
      <c r="F4944" t="s">
        <v>1149</v>
      </c>
      <c r="G4944" t="s">
        <v>193</v>
      </c>
      <c r="H4944" t="s">
        <v>1370</v>
      </c>
      <c r="I4944" t="s">
        <v>17</v>
      </c>
      <c r="J4944" s="3">
        <v>45481</v>
      </c>
      <c r="K4944" s="3">
        <v>45351</v>
      </c>
      <c r="M4944" s="8" t="str">
        <f>IFERROR(IF(I4944="Booked",VLOOKUP(K4944,'FIN CAL LOOKUP'!$A:$J,7,1),IF(I4944="Complete",VLOOKUP(J4944,'FIN CAL LOOKUP'!$A:$J,7,1),VLOOKUP(D4944,'FIN CAL LOOKUP'!$A:$J,7,1))),"Not Applicable")</f>
        <v>JUL, FY25</v>
      </c>
      <c r="N4944" s="8" t="str">
        <f>IFERROR(IF(I4944="Booked",VLOOKUP(K4944,'FIN CAL LOOKUP'!$A:$J,10,1),IF(I4944="Complete",VLOOKUP(J4944,'FIN CAL LOOKUP'!$A:$J,10,1),VLOOKUP(D4944,'FIN CAL LOOKUP'!$A:$J,10,1))),"Not Applicable")</f>
        <v>Q1, FY25</v>
      </c>
    </row>
    <row r="4945" spans="1:14" x14ac:dyDescent="0.25">
      <c r="A4945" t="s">
        <v>30</v>
      </c>
      <c r="B4945" t="s">
        <v>189</v>
      </c>
      <c r="C4945" t="s">
        <v>32</v>
      </c>
      <c r="D4945" s="3">
        <v>40665</v>
      </c>
      <c r="E4945" t="s">
        <v>33</v>
      </c>
      <c r="F4945" t="s">
        <v>1149</v>
      </c>
      <c r="G4945" t="s">
        <v>193</v>
      </c>
      <c r="H4945" t="s">
        <v>8</v>
      </c>
      <c r="I4945" t="s">
        <v>17</v>
      </c>
      <c r="J4945" s="3">
        <v>44643</v>
      </c>
      <c r="K4945" s="3">
        <v>44635</v>
      </c>
      <c r="M4945" s="8" t="str">
        <f>IFERROR(IF(I4945="Booked",VLOOKUP(K4945,'FIN CAL LOOKUP'!$A:$J,7,1),IF(I4945="Complete",VLOOKUP(J4945,'FIN CAL LOOKUP'!$A:$J,7,1),VLOOKUP(D4945,'FIN CAL LOOKUP'!$A:$J,7,1))),"Not Applicable")</f>
        <v>MAR, FY22</v>
      </c>
      <c r="N4945" s="8" t="str">
        <f>IFERROR(IF(I4945="Booked",VLOOKUP(K4945,'FIN CAL LOOKUP'!$A:$J,10,1),IF(I4945="Complete",VLOOKUP(J4945,'FIN CAL LOOKUP'!$A:$J,10,1),VLOOKUP(D4945,'FIN CAL LOOKUP'!$A:$J,10,1))),"Not Applicable")</f>
        <v>Q3, FY22</v>
      </c>
    </row>
    <row r="4946" spans="1:14" x14ac:dyDescent="0.25">
      <c r="A4946" t="s">
        <v>30</v>
      </c>
      <c r="B4946" t="s">
        <v>189</v>
      </c>
      <c r="C4946" t="s">
        <v>32</v>
      </c>
      <c r="D4946" s="3">
        <v>40665</v>
      </c>
      <c r="E4946" t="s">
        <v>33</v>
      </c>
      <c r="F4946" t="s">
        <v>1149</v>
      </c>
      <c r="G4946" t="s">
        <v>193</v>
      </c>
      <c r="H4946" t="s">
        <v>9</v>
      </c>
      <c r="I4946" t="s">
        <v>17</v>
      </c>
      <c r="J4946" s="3">
        <v>44795</v>
      </c>
      <c r="K4946" s="3">
        <v>44735</v>
      </c>
      <c r="M4946" s="8" t="str">
        <f>IFERROR(IF(I4946="Booked",VLOOKUP(K4946,'FIN CAL LOOKUP'!$A:$J,7,1),IF(I4946="Complete",VLOOKUP(J4946,'FIN CAL LOOKUP'!$A:$J,7,1),VLOOKUP(D4946,'FIN CAL LOOKUP'!$A:$J,7,1))),"Not Applicable")</f>
        <v>AUG, FY23</v>
      </c>
      <c r="N4946" s="8" t="str">
        <f>IFERROR(IF(I4946="Booked",VLOOKUP(K4946,'FIN CAL LOOKUP'!$A:$J,10,1),IF(I4946="Complete",VLOOKUP(J4946,'FIN CAL LOOKUP'!$A:$J,10,1),VLOOKUP(D4946,'FIN CAL LOOKUP'!$A:$J,10,1))),"Not Applicable")</f>
        <v>Q1, FY23</v>
      </c>
    </row>
    <row r="4947" spans="1:14" x14ac:dyDescent="0.25">
      <c r="A4947" t="s">
        <v>30</v>
      </c>
      <c r="B4947" t="s">
        <v>189</v>
      </c>
      <c r="C4947" t="s">
        <v>32</v>
      </c>
      <c r="D4947" s="3">
        <v>40665</v>
      </c>
      <c r="E4947" t="s">
        <v>33</v>
      </c>
      <c r="F4947" t="s">
        <v>1149</v>
      </c>
      <c r="G4947" t="s">
        <v>193</v>
      </c>
      <c r="H4947" t="s">
        <v>10</v>
      </c>
      <c r="I4947" t="s">
        <v>17</v>
      </c>
      <c r="J4947" s="3">
        <v>44439</v>
      </c>
      <c r="K4947" s="3">
        <v>44417</v>
      </c>
      <c r="M4947" s="8" t="str">
        <f>IFERROR(IF(I4947="Booked",VLOOKUP(K4947,'FIN CAL LOOKUP'!$A:$J,7,1),IF(I4947="Complete",VLOOKUP(J4947,'FIN CAL LOOKUP'!$A:$J,7,1),VLOOKUP(D4947,'FIN CAL LOOKUP'!$A:$J,7,1))),"Not Applicable")</f>
        <v>SEP, FY22</v>
      </c>
      <c r="N4947" s="8" t="str">
        <f>IFERROR(IF(I4947="Booked",VLOOKUP(K4947,'FIN CAL LOOKUP'!$A:$J,10,1),IF(I4947="Complete",VLOOKUP(J4947,'FIN CAL LOOKUP'!$A:$J,10,1),VLOOKUP(D4947,'FIN CAL LOOKUP'!$A:$J,10,1))),"Not Applicable")</f>
        <v>Q1, FY22</v>
      </c>
    </row>
    <row r="4948" spans="1:14" x14ac:dyDescent="0.25">
      <c r="A4948" t="s">
        <v>30</v>
      </c>
      <c r="B4948" t="s">
        <v>189</v>
      </c>
      <c r="C4948" t="s">
        <v>32</v>
      </c>
      <c r="D4948" s="3">
        <v>40665</v>
      </c>
      <c r="E4948" t="s">
        <v>33</v>
      </c>
      <c r="F4948" t="s">
        <v>1149</v>
      </c>
      <c r="G4948" t="s">
        <v>193</v>
      </c>
      <c r="H4948" t="s">
        <v>11</v>
      </c>
      <c r="I4948" t="s">
        <v>17</v>
      </c>
      <c r="J4948" s="3">
        <v>42720</v>
      </c>
      <c r="K4948" s="3">
        <v>43291</v>
      </c>
      <c r="M4948" s="8" t="str">
        <f>IFERROR(IF(I4948="Booked",VLOOKUP(K4948,'FIN CAL LOOKUP'!$A:$J,7,1),IF(I4948="Complete",VLOOKUP(J4948,'FIN CAL LOOKUP'!$A:$J,7,1),VLOOKUP(D4948,'FIN CAL LOOKUP'!$A:$J,7,1))),"Not Applicable")</f>
        <v>Not Applicable</v>
      </c>
      <c r="N4948" s="8" t="str">
        <f>IFERROR(IF(I4948="Booked",VLOOKUP(K4948,'FIN CAL LOOKUP'!$A:$J,10,1),IF(I4948="Complete",VLOOKUP(J4948,'FIN CAL LOOKUP'!$A:$J,10,1),VLOOKUP(D4948,'FIN CAL LOOKUP'!$A:$J,10,1))),"Not Applicable")</f>
        <v>Not Applicable</v>
      </c>
    </row>
    <row r="4949" spans="1:14" x14ac:dyDescent="0.25">
      <c r="A4949" t="s">
        <v>30</v>
      </c>
      <c r="B4949" t="s">
        <v>156</v>
      </c>
      <c r="C4949" t="s">
        <v>32</v>
      </c>
      <c r="D4949" s="3">
        <v>40612</v>
      </c>
      <c r="E4949" t="s">
        <v>961</v>
      </c>
      <c r="F4949" t="s">
        <v>1150</v>
      </c>
      <c r="G4949" t="s">
        <v>1151</v>
      </c>
      <c r="H4949" t="s">
        <v>4</v>
      </c>
      <c r="I4949" t="s">
        <v>17</v>
      </c>
      <c r="J4949" s="3">
        <v>44851</v>
      </c>
      <c r="K4949" s="3">
        <v>44824</v>
      </c>
      <c r="M4949" s="8" t="str">
        <f>IFERROR(IF(I4949="Booked",VLOOKUP(K4949,'FIN CAL LOOKUP'!$A:$J,7,1),IF(I4949="Complete",VLOOKUP(J4949,'FIN CAL LOOKUP'!$A:$J,7,1),VLOOKUP(D4949,'FIN CAL LOOKUP'!$A:$J,7,1))),"Not Applicable")</f>
        <v>OCT, FY23</v>
      </c>
      <c r="N4949" s="8" t="str">
        <f>IFERROR(IF(I4949="Booked",VLOOKUP(K4949,'FIN CAL LOOKUP'!$A:$J,10,1),IF(I4949="Complete",VLOOKUP(J4949,'FIN CAL LOOKUP'!$A:$J,10,1),VLOOKUP(D4949,'FIN CAL LOOKUP'!$A:$J,10,1))),"Not Applicable")</f>
        <v>Q2, FY23</v>
      </c>
    </row>
    <row r="4950" spans="1:14" x14ac:dyDescent="0.25">
      <c r="A4950" t="s">
        <v>30</v>
      </c>
      <c r="B4950" t="s">
        <v>156</v>
      </c>
      <c r="C4950" t="s">
        <v>32</v>
      </c>
      <c r="D4950" s="3">
        <v>40612</v>
      </c>
      <c r="E4950" t="s">
        <v>961</v>
      </c>
      <c r="F4950" t="s">
        <v>1150</v>
      </c>
      <c r="G4950" t="s">
        <v>1151</v>
      </c>
      <c r="H4950" t="s">
        <v>7</v>
      </c>
      <c r="I4950" t="s">
        <v>17</v>
      </c>
      <c r="J4950" s="3">
        <v>44851</v>
      </c>
      <c r="K4950" s="3">
        <v>44824</v>
      </c>
      <c r="M4950" s="8" t="str">
        <f>IFERROR(IF(I4950="Booked",VLOOKUP(K4950,'FIN CAL LOOKUP'!$A:$J,7,1),IF(I4950="Complete",VLOOKUP(J4950,'FIN CAL LOOKUP'!$A:$J,7,1),VLOOKUP(D4950,'FIN CAL LOOKUP'!$A:$J,7,1))),"Not Applicable")</f>
        <v>OCT, FY23</v>
      </c>
      <c r="N4950" s="8" t="str">
        <f>IFERROR(IF(I4950="Booked",VLOOKUP(K4950,'FIN CAL LOOKUP'!$A:$J,10,1),IF(I4950="Complete",VLOOKUP(J4950,'FIN CAL LOOKUP'!$A:$J,10,1),VLOOKUP(D4950,'FIN CAL LOOKUP'!$A:$J,10,1))),"Not Applicable")</f>
        <v>Q2, FY23</v>
      </c>
    </row>
    <row r="4951" spans="1:14" x14ac:dyDescent="0.25">
      <c r="A4951" t="s">
        <v>30</v>
      </c>
      <c r="B4951" t="s">
        <v>156</v>
      </c>
      <c r="C4951" t="s">
        <v>32</v>
      </c>
      <c r="D4951" s="3">
        <v>40612</v>
      </c>
      <c r="E4951" t="s">
        <v>961</v>
      </c>
      <c r="F4951" t="s">
        <v>1150</v>
      </c>
      <c r="G4951" t="s">
        <v>1151</v>
      </c>
      <c r="H4951" t="s">
        <v>1366</v>
      </c>
      <c r="I4951" t="s">
        <v>5</v>
      </c>
      <c r="J4951" s="3"/>
      <c r="K4951" s="3">
        <v>45351</v>
      </c>
      <c r="M4951" s="8" t="str">
        <f>IFERROR(IF(I4951="Booked",VLOOKUP(K4951,'FIN CAL LOOKUP'!$A:$J,7,1),IF(I4951="Complete",VLOOKUP(J4951,'FIN CAL LOOKUP'!$A:$J,7,1),VLOOKUP(D4951,'FIN CAL LOOKUP'!$A:$J,7,1))),"Not Applicable")</f>
        <v>MAR, FY24</v>
      </c>
      <c r="N4951" s="8" t="str">
        <f>IFERROR(IF(I4951="Booked",VLOOKUP(K4951,'FIN CAL LOOKUP'!$A:$J,10,1),IF(I4951="Complete",VLOOKUP(J4951,'FIN CAL LOOKUP'!$A:$J,10,1),VLOOKUP(D4951,'FIN CAL LOOKUP'!$A:$J,10,1))),"Not Applicable")</f>
        <v>Q3, FY24</v>
      </c>
    </row>
    <row r="4952" spans="1:14" x14ac:dyDescent="0.25">
      <c r="A4952" t="s">
        <v>30</v>
      </c>
      <c r="B4952" t="s">
        <v>156</v>
      </c>
      <c r="C4952" t="s">
        <v>32</v>
      </c>
      <c r="D4952" s="3">
        <v>40612</v>
      </c>
      <c r="E4952" t="s">
        <v>961</v>
      </c>
      <c r="F4952" t="s">
        <v>1150</v>
      </c>
      <c r="G4952" t="s">
        <v>1151</v>
      </c>
      <c r="H4952" t="s">
        <v>1367</v>
      </c>
      <c r="I4952" t="s">
        <v>5</v>
      </c>
      <c r="J4952" s="3"/>
      <c r="K4952" s="3">
        <v>45351</v>
      </c>
      <c r="M4952" s="8" t="str">
        <f>IFERROR(IF(I4952="Booked",VLOOKUP(K4952,'FIN CAL LOOKUP'!$A:$J,7,1),IF(I4952="Complete",VLOOKUP(J4952,'FIN CAL LOOKUP'!$A:$J,7,1),VLOOKUP(D4952,'FIN CAL LOOKUP'!$A:$J,7,1))),"Not Applicable")</f>
        <v>MAR, FY24</v>
      </c>
      <c r="N4952" s="8" t="str">
        <f>IFERROR(IF(I4952="Booked",VLOOKUP(K4952,'FIN CAL LOOKUP'!$A:$J,10,1),IF(I4952="Complete",VLOOKUP(J4952,'FIN CAL LOOKUP'!$A:$J,10,1),VLOOKUP(D4952,'FIN CAL LOOKUP'!$A:$J,10,1))),"Not Applicable")</f>
        <v>Q3, FY24</v>
      </c>
    </row>
    <row r="4953" spans="1:14" x14ac:dyDescent="0.25">
      <c r="A4953" t="s">
        <v>30</v>
      </c>
      <c r="B4953" t="s">
        <v>156</v>
      </c>
      <c r="C4953" t="s">
        <v>32</v>
      </c>
      <c r="D4953" s="3">
        <v>40612</v>
      </c>
      <c r="E4953" t="s">
        <v>961</v>
      </c>
      <c r="F4953" t="s">
        <v>1150</v>
      </c>
      <c r="G4953" t="s">
        <v>1151</v>
      </c>
      <c r="H4953" t="s">
        <v>1368</v>
      </c>
      <c r="I4953" t="s">
        <v>5</v>
      </c>
      <c r="J4953" s="3"/>
      <c r="K4953" s="3">
        <v>45351</v>
      </c>
      <c r="M4953" s="8" t="str">
        <f>IFERROR(IF(I4953="Booked",VLOOKUP(K4953,'FIN CAL LOOKUP'!$A:$J,7,1),IF(I4953="Complete",VLOOKUP(J4953,'FIN CAL LOOKUP'!$A:$J,7,1),VLOOKUP(D4953,'FIN CAL LOOKUP'!$A:$J,7,1))),"Not Applicable")</f>
        <v>MAR, FY24</v>
      </c>
      <c r="N4953" s="8" t="str">
        <f>IFERROR(IF(I4953="Booked",VLOOKUP(K4953,'FIN CAL LOOKUP'!$A:$J,10,1),IF(I4953="Complete",VLOOKUP(J4953,'FIN CAL LOOKUP'!$A:$J,10,1),VLOOKUP(D4953,'FIN CAL LOOKUP'!$A:$J,10,1))),"Not Applicable")</f>
        <v>Q3, FY24</v>
      </c>
    </row>
    <row r="4954" spans="1:14" x14ac:dyDescent="0.25">
      <c r="A4954" t="s">
        <v>30</v>
      </c>
      <c r="B4954" t="s">
        <v>156</v>
      </c>
      <c r="C4954" t="s">
        <v>32</v>
      </c>
      <c r="D4954" s="3">
        <v>40612</v>
      </c>
      <c r="E4954" t="s">
        <v>961</v>
      </c>
      <c r="F4954" t="s">
        <v>1150</v>
      </c>
      <c r="G4954" t="s">
        <v>1151</v>
      </c>
      <c r="H4954" t="s">
        <v>1369</v>
      </c>
      <c r="I4954" t="s">
        <v>5</v>
      </c>
      <c r="J4954" s="3"/>
      <c r="K4954" s="3">
        <v>45351</v>
      </c>
      <c r="M4954" s="8" t="str">
        <f>IFERROR(IF(I4954="Booked",VLOOKUP(K4954,'FIN CAL LOOKUP'!$A:$J,7,1),IF(I4954="Complete",VLOOKUP(J4954,'FIN CAL LOOKUP'!$A:$J,7,1),VLOOKUP(D4954,'FIN CAL LOOKUP'!$A:$J,7,1))),"Not Applicable")</f>
        <v>MAR, FY24</v>
      </c>
      <c r="N4954" s="8" t="str">
        <f>IFERROR(IF(I4954="Booked",VLOOKUP(K4954,'FIN CAL LOOKUP'!$A:$J,10,1),IF(I4954="Complete",VLOOKUP(J4954,'FIN CAL LOOKUP'!$A:$J,10,1),VLOOKUP(D4954,'FIN CAL LOOKUP'!$A:$J,10,1))),"Not Applicable")</f>
        <v>Q3, FY24</v>
      </c>
    </row>
    <row r="4955" spans="1:14" x14ac:dyDescent="0.25">
      <c r="A4955" t="s">
        <v>30</v>
      </c>
      <c r="B4955" t="s">
        <v>156</v>
      </c>
      <c r="C4955" t="s">
        <v>32</v>
      </c>
      <c r="D4955" s="3">
        <v>40612</v>
      </c>
      <c r="E4955" t="s">
        <v>961</v>
      </c>
      <c r="F4955" t="s">
        <v>1150</v>
      </c>
      <c r="G4955" t="s">
        <v>1151</v>
      </c>
      <c r="H4955" t="s">
        <v>1370</v>
      </c>
      <c r="I4955" t="s">
        <v>5</v>
      </c>
      <c r="J4955" s="3"/>
      <c r="K4955" s="3">
        <v>45351</v>
      </c>
      <c r="M4955" s="8" t="str">
        <f>IFERROR(IF(I4955="Booked",VLOOKUP(K4955,'FIN CAL LOOKUP'!$A:$J,7,1),IF(I4955="Complete",VLOOKUP(J4955,'FIN CAL LOOKUP'!$A:$J,7,1),VLOOKUP(D4955,'FIN CAL LOOKUP'!$A:$J,7,1))),"Not Applicable")</f>
        <v>MAR, FY24</v>
      </c>
      <c r="N4955" s="8" t="str">
        <f>IFERROR(IF(I4955="Booked",VLOOKUP(K4955,'FIN CAL LOOKUP'!$A:$J,10,1),IF(I4955="Complete",VLOOKUP(J4955,'FIN CAL LOOKUP'!$A:$J,10,1),VLOOKUP(D4955,'FIN CAL LOOKUP'!$A:$J,10,1))),"Not Applicable")</f>
        <v>Q3, FY24</v>
      </c>
    </row>
    <row r="4956" spans="1:14" x14ac:dyDescent="0.25">
      <c r="A4956" t="s">
        <v>30</v>
      </c>
      <c r="B4956" t="s">
        <v>156</v>
      </c>
      <c r="C4956" t="s">
        <v>32</v>
      </c>
      <c r="D4956" s="3">
        <v>40612</v>
      </c>
      <c r="E4956" t="s">
        <v>961</v>
      </c>
      <c r="F4956" t="s">
        <v>1150</v>
      </c>
      <c r="G4956" t="s">
        <v>1151</v>
      </c>
      <c r="H4956" t="s">
        <v>8</v>
      </c>
      <c r="I4956" t="s">
        <v>17</v>
      </c>
      <c r="J4956" s="3">
        <v>44642</v>
      </c>
      <c r="K4956" s="3">
        <v>44635</v>
      </c>
      <c r="M4956" s="8" t="str">
        <f>IFERROR(IF(I4956="Booked",VLOOKUP(K4956,'FIN CAL LOOKUP'!$A:$J,7,1),IF(I4956="Complete",VLOOKUP(J4956,'FIN CAL LOOKUP'!$A:$J,7,1),VLOOKUP(D4956,'FIN CAL LOOKUP'!$A:$J,7,1))),"Not Applicable")</f>
        <v>MAR, FY22</v>
      </c>
      <c r="N4956" s="8" t="str">
        <f>IFERROR(IF(I4956="Booked",VLOOKUP(K4956,'FIN CAL LOOKUP'!$A:$J,10,1),IF(I4956="Complete",VLOOKUP(J4956,'FIN CAL LOOKUP'!$A:$J,10,1),VLOOKUP(D4956,'FIN CAL LOOKUP'!$A:$J,10,1))),"Not Applicable")</f>
        <v>Q3, FY22</v>
      </c>
    </row>
    <row r="4957" spans="1:14" x14ac:dyDescent="0.25">
      <c r="A4957" t="s">
        <v>30</v>
      </c>
      <c r="B4957" t="s">
        <v>156</v>
      </c>
      <c r="C4957" t="s">
        <v>32</v>
      </c>
      <c r="D4957" s="3">
        <v>40612</v>
      </c>
      <c r="E4957" t="s">
        <v>961</v>
      </c>
      <c r="F4957" t="s">
        <v>1150</v>
      </c>
      <c r="G4957" t="s">
        <v>1151</v>
      </c>
      <c r="H4957" t="s">
        <v>9</v>
      </c>
      <c r="I4957" t="s">
        <v>17</v>
      </c>
      <c r="J4957" s="3">
        <v>44943</v>
      </c>
      <c r="K4957" s="3">
        <v>44735</v>
      </c>
      <c r="M4957" s="8" t="str">
        <f>IFERROR(IF(I4957="Booked",VLOOKUP(K4957,'FIN CAL LOOKUP'!$A:$J,7,1),IF(I4957="Complete",VLOOKUP(J4957,'FIN CAL LOOKUP'!$A:$J,7,1),VLOOKUP(D4957,'FIN CAL LOOKUP'!$A:$J,7,1))),"Not Applicable")</f>
        <v>JAN, FY23</v>
      </c>
      <c r="N4957" s="8" t="str">
        <f>IFERROR(IF(I4957="Booked",VLOOKUP(K4957,'FIN CAL LOOKUP'!$A:$J,10,1),IF(I4957="Complete",VLOOKUP(J4957,'FIN CAL LOOKUP'!$A:$J,10,1),VLOOKUP(D4957,'FIN CAL LOOKUP'!$A:$J,10,1))),"Not Applicable")</f>
        <v>Q3, FY23</v>
      </c>
    </row>
    <row r="4958" spans="1:14" x14ac:dyDescent="0.25">
      <c r="A4958" t="s">
        <v>30</v>
      </c>
      <c r="B4958" t="s">
        <v>156</v>
      </c>
      <c r="C4958" t="s">
        <v>32</v>
      </c>
      <c r="D4958" s="3">
        <v>40612</v>
      </c>
      <c r="E4958" t="s">
        <v>961</v>
      </c>
      <c r="F4958" t="s">
        <v>1150</v>
      </c>
      <c r="G4958" t="s">
        <v>1151</v>
      </c>
      <c r="H4958" t="s">
        <v>10</v>
      </c>
      <c r="I4958" t="s">
        <v>17</v>
      </c>
      <c r="J4958" s="3">
        <v>44469</v>
      </c>
      <c r="K4958" s="3">
        <v>44417</v>
      </c>
      <c r="M4958" s="8" t="str">
        <f>IFERROR(IF(I4958="Booked",VLOOKUP(K4958,'FIN CAL LOOKUP'!$A:$J,7,1),IF(I4958="Complete",VLOOKUP(J4958,'FIN CAL LOOKUP'!$A:$J,7,1),VLOOKUP(D4958,'FIN CAL LOOKUP'!$A:$J,7,1))),"Not Applicable")</f>
        <v>OCT, FY22</v>
      </c>
      <c r="N4958" s="8" t="str">
        <f>IFERROR(IF(I4958="Booked",VLOOKUP(K4958,'FIN CAL LOOKUP'!$A:$J,10,1),IF(I4958="Complete",VLOOKUP(J4958,'FIN CAL LOOKUP'!$A:$J,10,1),VLOOKUP(D4958,'FIN CAL LOOKUP'!$A:$J,10,1))),"Not Applicable")</f>
        <v>Q2, FY22</v>
      </c>
    </row>
    <row r="4959" spans="1:14" x14ac:dyDescent="0.25">
      <c r="A4959" t="s">
        <v>30</v>
      </c>
      <c r="B4959" t="s">
        <v>156</v>
      </c>
      <c r="C4959" t="s">
        <v>32</v>
      </c>
      <c r="D4959" s="3">
        <v>40612</v>
      </c>
      <c r="E4959" t="s">
        <v>961</v>
      </c>
      <c r="F4959" t="s">
        <v>1150</v>
      </c>
      <c r="G4959" t="s">
        <v>1151</v>
      </c>
      <c r="H4959" t="s">
        <v>11</v>
      </c>
      <c r="I4959" t="s">
        <v>17</v>
      </c>
      <c r="J4959" s="3">
        <v>44544</v>
      </c>
      <c r="K4959" s="3">
        <v>44110</v>
      </c>
      <c r="M4959" s="8" t="str">
        <f>IFERROR(IF(I4959="Booked",VLOOKUP(K4959,'FIN CAL LOOKUP'!$A:$J,7,1),IF(I4959="Complete",VLOOKUP(J4959,'FIN CAL LOOKUP'!$A:$J,7,1),VLOOKUP(D4959,'FIN CAL LOOKUP'!$A:$J,7,1))),"Not Applicable")</f>
        <v>DEC, FY22</v>
      </c>
      <c r="N4959" s="8" t="str">
        <f>IFERROR(IF(I4959="Booked",VLOOKUP(K4959,'FIN CAL LOOKUP'!$A:$J,10,1),IF(I4959="Complete",VLOOKUP(J4959,'FIN CAL LOOKUP'!$A:$J,10,1),VLOOKUP(D4959,'FIN CAL LOOKUP'!$A:$J,10,1))),"Not Applicable")</f>
        <v>Q2, FY22</v>
      </c>
    </row>
    <row r="4960" spans="1:14" x14ac:dyDescent="0.25">
      <c r="A4960" t="s">
        <v>24</v>
      </c>
      <c r="B4960" t="s">
        <v>1515</v>
      </c>
      <c r="C4960" t="s">
        <v>16</v>
      </c>
      <c r="D4960" s="3">
        <v>40492</v>
      </c>
      <c r="E4960" t="s">
        <v>1152</v>
      </c>
      <c r="F4960" t="s">
        <v>1153</v>
      </c>
      <c r="G4960" t="s">
        <v>118</v>
      </c>
      <c r="H4960" t="s">
        <v>192</v>
      </c>
      <c r="I4960" t="s">
        <v>17</v>
      </c>
      <c r="J4960" s="3">
        <v>44838</v>
      </c>
      <c r="K4960" s="3">
        <v>44837</v>
      </c>
      <c r="M4960" s="8" t="str">
        <f>IFERROR(IF(I4960="Booked",VLOOKUP(K4960,'FIN CAL LOOKUP'!$A:$J,7,1),IF(I4960="Complete",VLOOKUP(J4960,'FIN CAL LOOKUP'!$A:$J,7,1),VLOOKUP(D4960,'FIN CAL LOOKUP'!$A:$J,7,1))),"Not Applicable")</f>
        <v>OCT, FY23</v>
      </c>
      <c r="N4960" s="8" t="str">
        <f>IFERROR(IF(I4960="Booked",VLOOKUP(K4960,'FIN CAL LOOKUP'!$A:$J,10,1),IF(I4960="Complete",VLOOKUP(J4960,'FIN CAL LOOKUP'!$A:$J,10,1),VLOOKUP(D4960,'FIN CAL LOOKUP'!$A:$J,10,1))),"Not Applicable")</f>
        <v>Q2, FY23</v>
      </c>
    </row>
    <row r="4961" spans="1:14" x14ac:dyDescent="0.25">
      <c r="A4961" t="s">
        <v>24</v>
      </c>
      <c r="B4961" t="s">
        <v>1515</v>
      </c>
      <c r="C4961" t="s">
        <v>16</v>
      </c>
      <c r="D4961" s="3">
        <v>40492</v>
      </c>
      <c r="E4961" t="s">
        <v>1152</v>
      </c>
      <c r="F4961" t="s">
        <v>1153</v>
      </c>
      <c r="G4961" t="s">
        <v>118</v>
      </c>
      <c r="H4961" t="s">
        <v>4</v>
      </c>
      <c r="I4961" t="s">
        <v>17</v>
      </c>
      <c r="J4961" s="3">
        <v>44825</v>
      </c>
      <c r="K4961" s="3">
        <v>44824</v>
      </c>
      <c r="M4961" s="8" t="str">
        <f>IFERROR(IF(I4961="Booked",VLOOKUP(K4961,'FIN CAL LOOKUP'!$A:$J,7,1),IF(I4961="Complete",VLOOKUP(J4961,'FIN CAL LOOKUP'!$A:$J,7,1),VLOOKUP(D4961,'FIN CAL LOOKUP'!$A:$J,7,1))),"Not Applicable")</f>
        <v>SEP, FY23</v>
      </c>
      <c r="N4961" s="8" t="str">
        <f>IFERROR(IF(I4961="Booked",VLOOKUP(K4961,'FIN CAL LOOKUP'!$A:$J,10,1),IF(I4961="Complete",VLOOKUP(J4961,'FIN CAL LOOKUP'!$A:$J,10,1),VLOOKUP(D4961,'FIN CAL LOOKUP'!$A:$J,10,1))),"Not Applicable")</f>
        <v>Q1, FY23</v>
      </c>
    </row>
    <row r="4962" spans="1:14" x14ac:dyDescent="0.25">
      <c r="A4962" t="s">
        <v>24</v>
      </c>
      <c r="B4962" t="s">
        <v>1515</v>
      </c>
      <c r="C4962" t="s">
        <v>16</v>
      </c>
      <c r="D4962" s="3">
        <v>40492</v>
      </c>
      <c r="E4962" t="s">
        <v>1152</v>
      </c>
      <c r="F4962" t="s">
        <v>1153</v>
      </c>
      <c r="G4962" t="s">
        <v>118</v>
      </c>
      <c r="H4962" t="s">
        <v>7</v>
      </c>
      <c r="I4962" t="s">
        <v>17</v>
      </c>
      <c r="J4962" s="3">
        <v>44825</v>
      </c>
      <c r="K4962" s="3">
        <v>44824</v>
      </c>
      <c r="M4962" s="8" t="str">
        <f>IFERROR(IF(I4962="Booked",VLOOKUP(K4962,'FIN CAL LOOKUP'!$A:$J,7,1),IF(I4962="Complete",VLOOKUP(J4962,'FIN CAL LOOKUP'!$A:$J,7,1),VLOOKUP(D4962,'FIN CAL LOOKUP'!$A:$J,7,1))),"Not Applicable")</f>
        <v>SEP, FY23</v>
      </c>
      <c r="N4962" s="8" t="str">
        <f>IFERROR(IF(I4962="Booked",VLOOKUP(K4962,'FIN CAL LOOKUP'!$A:$J,10,1),IF(I4962="Complete",VLOOKUP(J4962,'FIN CAL LOOKUP'!$A:$J,10,1),VLOOKUP(D4962,'FIN CAL LOOKUP'!$A:$J,10,1))),"Not Applicable")</f>
        <v>Q1, FY23</v>
      </c>
    </row>
    <row r="4963" spans="1:14" x14ac:dyDescent="0.25">
      <c r="A4963" t="s">
        <v>24</v>
      </c>
      <c r="B4963" t="s">
        <v>1515</v>
      </c>
      <c r="C4963" t="s">
        <v>16</v>
      </c>
      <c r="D4963" s="3">
        <v>40492</v>
      </c>
      <c r="E4963" t="s">
        <v>1152</v>
      </c>
      <c r="F4963" t="s">
        <v>1153</v>
      </c>
      <c r="G4963" t="s">
        <v>118</v>
      </c>
      <c r="H4963" t="s">
        <v>1366</v>
      </c>
      <c r="I4963" t="s">
        <v>17</v>
      </c>
      <c r="J4963" s="3">
        <v>45394</v>
      </c>
      <c r="K4963" s="3">
        <v>45351</v>
      </c>
      <c r="M4963" s="8" t="str">
        <f>IFERROR(IF(I4963="Booked",VLOOKUP(K4963,'FIN CAL LOOKUP'!$A:$J,7,1),IF(I4963="Complete",VLOOKUP(J4963,'FIN CAL LOOKUP'!$A:$J,7,1),VLOOKUP(D4963,'FIN CAL LOOKUP'!$A:$J,7,1))),"Not Applicable")</f>
        <v>APR, FY24</v>
      </c>
      <c r="N4963" s="8" t="str">
        <f>IFERROR(IF(I4963="Booked",VLOOKUP(K4963,'FIN CAL LOOKUP'!$A:$J,10,1),IF(I4963="Complete",VLOOKUP(J4963,'FIN CAL LOOKUP'!$A:$J,10,1),VLOOKUP(D4963,'FIN CAL LOOKUP'!$A:$J,10,1))),"Not Applicable")</f>
        <v>Q4, FY24</v>
      </c>
    </row>
    <row r="4964" spans="1:14" x14ac:dyDescent="0.25">
      <c r="A4964" t="s">
        <v>24</v>
      </c>
      <c r="B4964" t="s">
        <v>1515</v>
      </c>
      <c r="C4964" t="s">
        <v>16</v>
      </c>
      <c r="D4964" s="3">
        <v>40492</v>
      </c>
      <c r="E4964" t="s">
        <v>1152</v>
      </c>
      <c r="F4964" t="s">
        <v>1153</v>
      </c>
      <c r="G4964" t="s">
        <v>118</v>
      </c>
      <c r="H4964" t="s">
        <v>1367</v>
      </c>
      <c r="I4964" t="s">
        <v>17</v>
      </c>
      <c r="J4964" s="3">
        <v>45393</v>
      </c>
      <c r="K4964" s="3">
        <v>45351</v>
      </c>
      <c r="M4964" s="8" t="str">
        <f>IFERROR(IF(I4964="Booked",VLOOKUP(K4964,'FIN CAL LOOKUP'!$A:$J,7,1),IF(I4964="Complete",VLOOKUP(J4964,'FIN CAL LOOKUP'!$A:$J,7,1),VLOOKUP(D4964,'FIN CAL LOOKUP'!$A:$J,7,1))),"Not Applicable")</f>
        <v>APR, FY24</v>
      </c>
      <c r="N4964" s="8" t="str">
        <f>IFERROR(IF(I4964="Booked",VLOOKUP(K4964,'FIN CAL LOOKUP'!$A:$J,10,1),IF(I4964="Complete",VLOOKUP(J4964,'FIN CAL LOOKUP'!$A:$J,10,1),VLOOKUP(D4964,'FIN CAL LOOKUP'!$A:$J,10,1))),"Not Applicable")</f>
        <v>Q4, FY24</v>
      </c>
    </row>
    <row r="4965" spans="1:14" x14ac:dyDescent="0.25">
      <c r="A4965" t="s">
        <v>24</v>
      </c>
      <c r="B4965" t="s">
        <v>1515</v>
      </c>
      <c r="C4965" t="s">
        <v>16</v>
      </c>
      <c r="D4965" s="3">
        <v>40492</v>
      </c>
      <c r="E4965" t="s">
        <v>1152</v>
      </c>
      <c r="F4965" t="s">
        <v>1153</v>
      </c>
      <c r="G4965" t="s">
        <v>118</v>
      </c>
      <c r="H4965" t="s">
        <v>1368</v>
      </c>
      <c r="I4965" t="s">
        <v>17</v>
      </c>
      <c r="J4965" s="3">
        <v>45394</v>
      </c>
      <c r="K4965" s="3">
        <v>45351</v>
      </c>
      <c r="M4965" s="8" t="str">
        <f>IFERROR(IF(I4965="Booked",VLOOKUP(K4965,'FIN CAL LOOKUP'!$A:$J,7,1),IF(I4965="Complete",VLOOKUP(J4965,'FIN CAL LOOKUP'!$A:$J,7,1),VLOOKUP(D4965,'FIN CAL LOOKUP'!$A:$J,7,1))),"Not Applicable")</f>
        <v>APR, FY24</v>
      </c>
      <c r="N4965" s="8" t="str">
        <f>IFERROR(IF(I4965="Booked",VLOOKUP(K4965,'FIN CAL LOOKUP'!$A:$J,10,1),IF(I4965="Complete",VLOOKUP(J4965,'FIN CAL LOOKUP'!$A:$J,10,1),VLOOKUP(D4965,'FIN CAL LOOKUP'!$A:$J,10,1))),"Not Applicable")</f>
        <v>Q4, FY24</v>
      </c>
    </row>
    <row r="4966" spans="1:14" x14ac:dyDescent="0.25">
      <c r="A4966" t="s">
        <v>24</v>
      </c>
      <c r="B4966" t="s">
        <v>1515</v>
      </c>
      <c r="C4966" t="s">
        <v>16</v>
      </c>
      <c r="D4966" s="3">
        <v>40492</v>
      </c>
      <c r="E4966" t="s">
        <v>1152</v>
      </c>
      <c r="F4966" t="s">
        <v>1153</v>
      </c>
      <c r="G4966" t="s">
        <v>118</v>
      </c>
      <c r="H4966" t="s">
        <v>1369</v>
      </c>
      <c r="I4966" t="s">
        <v>17</v>
      </c>
      <c r="J4966" s="3">
        <v>45394</v>
      </c>
      <c r="K4966" s="3">
        <v>45351</v>
      </c>
      <c r="M4966" s="8" t="str">
        <f>IFERROR(IF(I4966="Booked",VLOOKUP(K4966,'FIN CAL LOOKUP'!$A:$J,7,1),IF(I4966="Complete",VLOOKUP(J4966,'FIN CAL LOOKUP'!$A:$J,7,1),VLOOKUP(D4966,'FIN CAL LOOKUP'!$A:$J,7,1))),"Not Applicable")</f>
        <v>APR, FY24</v>
      </c>
      <c r="N4966" s="8" t="str">
        <f>IFERROR(IF(I4966="Booked",VLOOKUP(K4966,'FIN CAL LOOKUP'!$A:$J,10,1),IF(I4966="Complete",VLOOKUP(J4966,'FIN CAL LOOKUP'!$A:$J,10,1),VLOOKUP(D4966,'FIN CAL LOOKUP'!$A:$J,10,1))),"Not Applicable")</f>
        <v>Q4, FY24</v>
      </c>
    </row>
    <row r="4967" spans="1:14" x14ac:dyDescent="0.25">
      <c r="A4967" t="s">
        <v>24</v>
      </c>
      <c r="B4967" t="s">
        <v>1515</v>
      </c>
      <c r="C4967" t="s">
        <v>16</v>
      </c>
      <c r="D4967" s="3">
        <v>40492</v>
      </c>
      <c r="E4967" t="s">
        <v>1152</v>
      </c>
      <c r="F4967" t="s">
        <v>1153</v>
      </c>
      <c r="G4967" t="s">
        <v>118</v>
      </c>
      <c r="H4967" t="s">
        <v>1370</v>
      </c>
      <c r="I4967" t="s">
        <v>17</v>
      </c>
      <c r="J4967" s="3">
        <v>45384</v>
      </c>
      <c r="K4967" s="3">
        <v>45351</v>
      </c>
      <c r="M4967" s="8" t="str">
        <f>IFERROR(IF(I4967="Booked",VLOOKUP(K4967,'FIN CAL LOOKUP'!$A:$J,7,1),IF(I4967="Complete",VLOOKUP(J4967,'FIN CAL LOOKUP'!$A:$J,7,1),VLOOKUP(D4967,'FIN CAL LOOKUP'!$A:$J,7,1))),"Not Applicable")</f>
        <v>APR, FY24</v>
      </c>
      <c r="N4967" s="8" t="str">
        <f>IFERROR(IF(I4967="Booked",VLOOKUP(K4967,'FIN CAL LOOKUP'!$A:$J,10,1),IF(I4967="Complete",VLOOKUP(J4967,'FIN CAL LOOKUP'!$A:$J,10,1),VLOOKUP(D4967,'FIN CAL LOOKUP'!$A:$J,10,1))),"Not Applicable")</f>
        <v>Q4, FY24</v>
      </c>
    </row>
    <row r="4968" spans="1:14" x14ac:dyDescent="0.25">
      <c r="A4968" t="s">
        <v>24</v>
      </c>
      <c r="B4968" t="s">
        <v>1515</v>
      </c>
      <c r="C4968" t="s">
        <v>16</v>
      </c>
      <c r="D4968" s="3">
        <v>40492</v>
      </c>
      <c r="E4968" t="s">
        <v>1152</v>
      </c>
      <c r="F4968" t="s">
        <v>1153</v>
      </c>
      <c r="G4968" t="s">
        <v>118</v>
      </c>
      <c r="H4968" t="s">
        <v>8</v>
      </c>
      <c r="I4968" t="s">
        <v>17</v>
      </c>
      <c r="J4968" s="3">
        <v>44642</v>
      </c>
      <c r="K4968" s="3">
        <v>44635</v>
      </c>
      <c r="M4968" s="8" t="str">
        <f>IFERROR(IF(I4968="Booked",VLOOKUP(K4968,'FIN CAL LOOKUP'!$A:$J,7,1),IF(I4968="Complete",VLOOKUP(J4968,'FIN CAL LOOKUP'!$A:$J,7,1),VLOOKUP(D4968,'FIN CAL LOOKUP'!$A:$J,7,1))),"Not Applicable")</f>
        <v>MAR, FY22</v>
      </c>
      <c r="N4968" s="8" t="str">
        <f>IFERROR(IF(I4968="Booked",VLOOKUP(K4968,'FIN CAL LOOKUP'!$A:$J,10,1),IF(I4968="Complete",VLOOKUP(J4968,'FIN CAL LOOKUP'!$A:$J,10,1),VLOOKUP(D4968,'FIN CAL LOOKUP'!$A:$J,10,1))),"Not Applicable")</f>
        <v>Q3, FY22</v>
      </c>
    </row>
    <row r="4969" spans="1:14" x14ac:dyDescent="0.25">
      <c r="A4969" t="s">
        <v>24</v>
      </c>
      <c r="B4969" t="s">
        <v>1515</v>
      </c>
      <c r="C4969" t="s">
        <v>16</v>
      </c>
      <c r="D4969" s="3">
        <v>40492</v>
      </c>
      <c r="E4969" t="s">
        <v>1152</v>
      </c>
      <c r="F4969" t="s">
        <v>1153</v>
      </c>
      <c r="G4969" t="s">
        <v>118</v>
      </c>
      <c r="H4969" t="s">
        <v>9</v>
      </c>
      <c r="I4969" t="s">
        <v>17</v>
      </c>
      <c r="J4969" s="3">
        <v>44797</v>
      </c>
      <c r="K4969" s="3">
        <v>44735</v>
      </c>
      <c r="M4969" s="8" t="str">
        <f>IFERROR(IF(I4969="Booked",VLOOKUP(K4969,'FIN CAL LOOKUP'!$A:$J,7,1),IF(I4969="Complete",VLOOKUP(J4969,'FIN CAL LOOKUP'!$A:$J,7,1),VLOOKUP(D4969,'FIN CAL LOOKUP'!$A:$J,7,1))),"Not Applicable")</f>
        <v>AUG, FY23</v>
      </c>
      <c r="N4969" s="8" t="str">
        <f>IFERROR(IF(I4969="Booked",VLOOKUP(K4969,'FIN CAL LOOKUP'!$A:$J,10,1),IF(I4969="Complete",VLOOKUP(J4969,'FIN CAL LOOKUP'!$A:$J,10,1),VLOOKUP(D4969,'FIN CAL LOOKUP'!$A:$J,10,1))),"Not Applicable")</f>
        <v>Q1, FY23</v>
      </c>
    </row>
    <row r="4970" spans="1:14" x14ac:dyDescent="0.25">
      <c r="A4970" t="s">
        <v>24</v>
      </c>
      <c r="B4970" t="s">
        <v>1515</v>
      </c>
      <c r="C4970" t="s">
        <v>16</v>
      </c>
      <c r="D4970" s="3">
        <v>40492</v>
      </c>
      <c r="E4970" t="s">
        <v>1152</v>
      </c>
      <c r="F4970" t="s">
        <v>1153</v>
      </c>
      <c r="G4970" t="s">
        <v>118</v>
      </c>
      <c r="H4970" t="s">
        <v>10</v>
      </c>
      <c r="I4970" t="s">
        <v>17</v>
      </c>
      <c r="J4970" s="3">
        <v>44449</v>
      </c>
      <c r="K4970" s="3">
        <v>44417</v>
      </c>
      <c r="M4970" s="8" t="str">
        <f>IFERROR(IF(I4970="Booked",VLOOKUP(K4970,'FIN CAL LOOKUP'!$A:$J,7,1),IF(I4970="Complete",VLOOKUP(J4970,'FIN CAL LOOKUP'!$A:$J,7,1),VLOOKUP(D4970,'FIN CAL LOOKUP'!$A:$J,7,1))),"Not Applicable")</f>
        <v>SEP, FY22</v>
      </c>
      <c r="N4970" s="8" t="str">
        <f>IFERROR(IF(I4970="Booked",VLOOKUP(K4970,'FIN CAL LOOKUP'!$A:$J,10,1),IF(I4970="Complete",VLOOKUP(J4970,'FIN CAL LOOKUP'!$A:$J,10,1),VLOOKUP(D4970,'FIN CAL LOOKUP'!$A:$J,10,1))),"Not Applicable")</f>
        <v>Q1, FY22</v>
      </c>
    </row>
    <row r="4971" spans="1:14" x14ac:dyDescent="0.25">
      <c r="A4971" t="s">
        <v>24</v>
      </c>
      <c r="B4971" t="s">
        <v>1515</v>
      </c>
      <c r="C4971" t="s">
        <v>16</v>
      </c>
      <c r="D4971" s="3">
        <v>40492</v>
      </c>
      <c r="E4971" t="s">
        <v>1152</v>
      </c>
      <c r="F4971" t="s">
        <v>1153</v>
      </c>
      <c r="G4971" t="s">
        <v>118</v>
      </c>
      <c r="H4971" t="s">
        <v>10</v>
      </c>
      <c r="I4971" t="s">
        <v>17</v>
      </c>
      <c r="J4971" s="3">
        <v>45000</v>
      </c>
      <c r="K4971" s="3">
        <v>45000</v>
      </c>
      <c r="M4971" s="8" t="str">
        <f>IFERROR(IF(I4971="Booked",VLOOKUP(K4971,'FIN CAL LOOKUP'!$A:$J,7,1),IF(I4971="Complete",VLOOKUP(J4971,'FIN CAL LOOKUP'!$A:$J,7,1),VLOOKUP(D4971,'FIN CAL LOOKUP'!$A:$J,7,1))),"Not Applicable")</f>
        <v>MAR, FY23</v>
      </c>
      <c r="N4971" s="8" t="str">
        <f>IFERROR(IF(I4971="Booked",VLOOKUP(K4971,'FIN CAL LOOKUP'!$A:$J,10,1),IF(I4971="Complete",VLOOKUP(J4971,'FIN CAL LOOKUP'!$A:$J,10,1),VLOOKUP(D4971,'FIN CAL LOOKUP'!$A:$J,10,1))),"Not Applicable")</f>
        <v>Q3, FY23</v>
      </c>
    </row>
    <row r="4972" spans="1:14" x14ac:dyDescent="0.25">
      <c r="A4972" t="s">
        <v>24</v>
      </c>
      <c r="B4972" t="s">
        <v>1515</v>
      </c>
      <c r="C4972" t="s">
        <v>16</v>
      </c>
      <c r="D4972" s="3">
        <v>40492</v>
      </c>
      <c r="E4972" t="s">
        <v>1152</v>
      </c>
      <c r="F4972" t="s">
        <v>1153</v>
      </c>
      <c r="G4972" t="s">
        <v>118</v>
      </c>
      <c r="H4972" t="s">
        <v>11</v>
      </c>
      <c r="I4972" t="s">
        <v>17</v>
      </c>
      <c r="J4972" s="3">
        <v>42795</v>
      </c>
      <c r="K4972" s="3">
        <v>43616</v>
      </c>
      <c r="L4972" t="s">
        <v>982</v>
      </c>
      <c r="M4972" s="8" t="str">
        <f>IFERROR(IF(I4972="Booked",VLOOKUP(K4972,'FIN CAL LOOKUP'!$A:$J,7,1),IF(I4972="Complete",VLOOKUP(J4972,'FIN CAL LOOKUP'!$A:$J,7,1),VLOOKUP(D4972,'FIN CAL LOOKUP'!$A:$J,7,1))),"Not Applicable")</f>
        <v>Not Applicable</v>
      </c>
      <c r="N4972" s="8" t="str">
        <f>IFERROR(IF(I4972="Booked",VLOOKUP(K4972,'FIN CAL LOOKUP'!$A:$J,10,1),IF(I4972="Complete",VLOOKUP(J4972,'FIN CAL LOOKUP'!$A:$J,10,1),VLOOKUP(D4972,'FIN CAL LOOKUP'!$A:$J,10,1))),"Not Applicable")</f>
        <v>Not Applicable</v>
      </c>
    </row>
    <row r="4973" spans="1:14" x14ac:dyDescent="0.25">
      <c r="A4973" t="s">
        <v>30</v>
      </c>
      <c r="B4973" t="s">
        <v>565</v>
      </c>
      <c r="C4973" t="s">
        <v>32</v>
      </c>
      <c r="D4973" s="3">
        <v>40462</v>
      </c>
      <c r="E4973" t="s">
        <v>251</v>
      </c>
      <c r="F4973" t="s">
        <v>1154</v>
      </c>
      <c r="G4973" t="s">
        <v>1155</v>
      </c>
      <c r="H4973" t="s">
        <v>4</v>
      </c>
      <c r="I4973" t="s">
        <v>17</v>
      </c>
      <c r="J4973" s="3">
        <v>45020</v>
      </c>
      <c r="K4973" s="3">
        <v>44824</v>
      </c>
      <c r="M4973" s="8" t="str">
        <f>IFERROR(IF(I4973="Booked",VLOOKUP(K4973,'FIN CAL LOOKUP'!$A:$J,7,1),IF(I4973="Complete",VLOOKUP(J4973,'FIN CAL LOOKUP'!$A:$J,7,1),VLOOKUP(D4973,'FIN CAL LOOKUP'!$A:$J,7,1))),"Not Applicable")</f>
        <v>APR, FY23</v>
      </c>
      <c r="N4973" s="8" t="str">
        <f>IFERROR(IF(I4973="Booked",VLOOKUP(K4973,'FIN CAL LOOKUP'!$A:$J,10,1),IF(I4973="Complete",VLOOKUP(J4973,'FIN CAL LOOKUP'!$A:$J,10,1),VLOOKUP(D4973,'FIN CAL LOOKUP'!$A:$J,10,1))),"Not Applicable")</f>
        <v>Q4, FY23</v>
      </c>
    </row>
    <row r="4974" spans="1:14" x14ac:dyDescent="0.25">
      <c r="A4974" t="s">
        <v>30</v>
      </c>
      <c r="B4974" t="s">
        <v>565</v>
      </c>
      <c r="C4974" t="s">
        <v>32</v>
      </c>
      <c r="D4974" s="3">
        <v>40462</v>
      </c>
      <c r="E4974" t="s">
        <v>251</v>
      </c>
      <c r="F4974" t="s">
        <v>1154</v>
      </c>
      <c r="G4974" t="s">
        <v>1155</v>
      </c>
      <c r="H4974" t="s">
        <v>7</v>
      </c>
      <c r="I4974" t="s">
        <v>17</v>
      </c>
      <c r="J4974" s="3">
        <v>45020</v>
      </c>
      <c r="K4974" s="3">
        <v>44824</v>
      </c>
      <c r="M4974" s="8" t="str">
        <f>IFERROR(IF(I4974="Booked",VLOOKUP(K4974,'FIN CAL LOOKUP'!$A:$J,7,1),IF(I4974="Complete",VLOOKUP(J4974,'FIN CAL LOOKUP'!$A:$J,7,1),VLOOKUP(D4974,'FIN CAL LOOKUP'!$A:$J,7,1))),"Not Applicable")</f>
        <v>APR, FY23</v>
      </c>
      <c r="N4974" s="8" t="str">
        <f>IFERROR(IF(I4974="Booked",VLOOKUP(K4974,'FIN CAL LOOKUP'!$A:$J,10,1),IF(I4974="Complete",VLOOKUP(J4974,'FIN CAL LOOKUP'!$A:$J,10,1),VLOOKUP(D4974,'FIN CAL LOOKUP'!$A:$J,10,1))),"Not Applicable")</f>
        <v>Q4, FY23</v>
      </c>
    </row>
    <row r="4975" spans="1:14" x14ac:dyDescent="0.25">
      <c r="A4975" t="s">
        <v>30</v>
      </c>
      <c r="B4975" t="s">
        <v>565</v>
      </c>
      <c r="C4975" t="s">
        <v>32</v>
      </c>
      <c r="D4975" s="3">
        <v>40462</v>
      </c>
      <c r="E4975" t="s">
        <v>251</v>
      </c>
      <c r="F4975" t="s">
        <v>1154</v>
      </c>
      <c r="G4975" t="s">
        <v>1155</v>
      </c>
      <c r="H4975" t="s">
        <v>1366</v>
      </c>
      <c r="I4975" t="s">
        <v>5</v>
      </c>
      <c r="J4975" s="3"/>
      <c r="K4975" s="3">
        <v>45351</v>
      </c>
      <c r="M4975" s="8" t="str">
        <f>IFERROR(IF(I4975="Booked",VLOOKUP(K4975,'FIN CAL LOOKUP'!$A:$J,7,1),IF(I4975="Complete",VLOOKUP(J4975,'FIN CAL LOOKUP'!$A:$J,7,1),VLOOKUP(D4975,'FIN CAL LOOKUP'!$A:$J,7,1))),"Not Applicable")</f>
        <v>MAR, FY24</v>
      </c>
      <c r="N4975" s="8" t="str">
        <f>IFERROR(IF(I4975="Booked",VLOOKUP(K4975,'FIN CAL LOOKUP'!$A:$J,10,1),IF(I4975="Complete",VLOOKUP(J4975,'FIN CAL LOOKUP'!$A:$J,10,1),VLOOKUP(D4975,'FIN CAL LOOKUP'!$A:$J,10,1))),"Not Applicable")</f>
        <v>Q3, FY24</v>
      </c>
    </row>
    <row r="4976" spans="1:14" x14ac:dyDescent="0.25">
      <c r="A4976" t="s">
        <v>30</v>
      </c>
      <c r="B4976" t="s">
        <v>565</v>
      </c>
      <c r="C4976" t="s">
        <v>32</v>
      </c>
      <c r="D4976" s="3">
        <v>40462</v>
      </c>
      <c r="E4976" t="s">
        <v>251</v>
      </c>
      <c r="F4976" t="s">
        <v>1154</v>
      </c>
      <c r="G4976" t="s">
        <v>1155</v>
      </c>
      <c r="H4976" t="s">
        <v>1367</v>
      </c>
      <c r="I4976" t="s">
        <v>5</v>
      </c>
      <c r="J4976" s="3"/>
      <c r="K4976" s="3">
        <v>45351</v>
      </c>
      <c r="M4976" s="8" t="str">
        <f>IFERROR(IF(I4976="Booked",VLOOKUP(K4976,'FIN CAL LOOKUP'!$A:$J,7,1),IF(I4976="Complete",VLOOKUP(J4976,'FIN CAL LOOKUP'!$A:$J,7,1),VLOOKUP(D4976,'FIN CAL LOOKUP'!$A:$J,7,1))),"Not Applicable")</f>
        <v>MAR, FY24</v>
      </c>
      <c r="N4976" s="8" t="str">
        <f>IFERROR(IF(I4976="Booked",VLOOKUP(K4976,'FIN CAL LOOKUP'!$A:$J,10,1),IF(I4976="Complete",VLOOKUP(J4976,'FIN CAL LOOKUP'!$A:$J,10,1),VLOOKUP(D4976,'FIN CAL LOOKUP'!$A:$J,10,1))),"Not Applicable")</f>
        <v>Q3, FY24</v>
      </c>
    </row>
    <row r="4977" spans="1:14" x14ac:dyDescent="0.25">
      <c r="A4977" t="s">
        <v>30</v>
      </c>
      <c r="B4977" t="s">
        <v>565</v>
      </c>
      <c r="C4977" t="s">
        <v>32</v>
      </c>
      <c r="D4977" s="3">
        <v>40462</v>
      </c>
      <c r="E4977" t="s">
        <v>251</v>
      </c>
      <c r="F4977" t="s">
        <v>1154</v>
      </c>
      <c r="G4977" t="s">
        <v>1155</v>
      </c>
      <c r="H4977" t="s">
        <v>1368</v>
      </c>
      <c r="I4977" t="s">
        <v>5</v>
      </c>
      <c r="J4977" s="3"/>
      <c r="K4977" s="3">
        <v>45351</v>
      </c>
      <c r="M4977" s="8" t="str">
        <f>IFERROR(IF(I4977="Booked",VLOOKUP(K4977,'FIN CAL LOOKUP'!$A:$J,7,1),IF(I4977="Complete",VLOOKUP(J4977,'FIN CAL LOOKUP'!$A:$J,7,1),VLOOKUP(D4977,'FIN CAL LOOKUP'!$A:$J,7,1))),"Not Applicable")</f>
        <v>MAR, FY24</v>
      </c>
      <c r="N4977" s="8" t="str">
        <f>IFERROR(IF(I4977="Booked",VLOOKUP(K4977,'FIN CAL LOOKUP'!$A:$J,10,1),IF(I4977="Complete",VLOOKUP(J4977,'FIN CAL LOOKUP'!$A:$J,10,1),VLOOKUP(D4977,'FIN CAL LOOKUP'!$A:$J,10,1))),"Not Applicable")</f>
        <v>Q3, FY24</v>
      </c>
    </row>
    <row r="4978" spans="1:14" x14ac:dyDescent="0.25">
      <c r="A4978" t="s">
        <v>30</v>
      </c>
      <c r="B4978" t="s">
        <v>565</v>
      </c>
      <c r="C4978" t="s">
        <v>32</v>
      </c>
      <c r="D4978" s="3">
        <v>40462</v>
      </c>
      <c r="E4978" t="s">
        <v>251</v>
      </c>
      <c r="F4978" t="s">
        <v>1154</v>
      </c>
      <c r="G4978" t="s">
        <v>1155</v>
      </c>
      <c r="H4978" t="s">
        <v>1369</v>
      </c>
      <c r="I4978" t="s">
        <v>5</v>
      </c>
      <c r="J4978" s="3"/>
      <c r="K4978" s="3">
        <v>45351</v>
      </c>
      <c r="M4978" s="8" t="str">
        <f>IFERROR(IF(I4978="Booked",VLOOKUP(K4978,'FIN CAL LOOKUP'!$A:$J,7,1),IF(I4978="Complete",VLOOKUP(J4978,'FIN CAL LOOKUP'!$A:$J,7,1),VLOOKUP(D4978,'FIN CAL LOOKUP'!$A:$J,7,1))),"Not Applicable")</f>
        <v>MAR, FY24</v>
      </c>
      <c r="N4978" s="8" t="str">
        <f>IFERROR(IF(I4978="Booked",VLOOKUP(K4978,'FIN CAL LOOKUP'!$A:$J,10,1),IF(I4978="Complete",VLOOKUP(J4978,'FIN CAL LOOKUP'!$A:$J,10,1),VLOOKUP(D4978,'FIN CAL LOOKUP'!$A:$J,10,1))),"Not Applicable")</f>
        <v>Q3, FY24</v>
      </c>
    </row>
    <row r="4979" spans="1:14" x14ac:dyDescent="0.25">
      <c r="A4979" t="s">
        <v>30</v>
      </c>
      <c r="B4979" t="s">
        <v>565</v>
      </c>
      <c r="C4979" t="s">
        <v>32</v>
      </c>
      <c r="D4979" s="3">
        <v>40462</v>
      </c>
      <c r="E4979" t="s">
        <v>251</v>
      </c>
      <c r="F4979" t="s">
        <v>1154</v>
      </c>
      <c r="G4979" t="s">
        <v>1155</v>
      </c>
      <c r="H4979" t="s">
        <v>1370</v>
      </c>
      <c r="I4979" t="s">
        <v>17</v>
      </c>
      <c r="J4979" s="3">
        <v>45579</v>
      </c>
      <c r="K4979" s="3">
        <v>45351</v>
      </c>
      <c r="M4979" s="8" t="str">
        <f>IFERROR(IF(I4979="Booked",VLOOKUP(K4979,'FIN CAL LOOKUP'!$A:$J,7,1),IF(I4979="Complete",VLOOKUP(J4979,'FIN CAL LOOKUP'!$A:$J,7,1),VLOOKUP(D4979,'FIN CAL LOOKUP'!$A:$J,7,1))),"Not Applicable")</f>
        <v>OCT, FY25</v>
      </c>
      <c r="N4979" s="8" t="str">
        <f>IFERROR(IF(I4979="Booked",VLOOKUP(K4979,'FIN CAL LOOKUP'!$A:$J,10,1),IF(I4979="Complete",VLOOKUP(J4979,'FIN CAL LOOKUP'!$A:$J,10,1),VLOOKUP(D4979,'FIN CAL LOOKUP'!$A:$J,10,1))),"Not Applicable")</f>
        <v>Q2, FY25</v>
      </c>
    </row>
    <row r="4980" spans="1:14" x14ac:dyDescent="0.25">
      <c r="A4980" t="s">
        <v>30</v>
      </c>
      <c r="B4980" t="s">
        <v>565</v>
      </c>
      <c r="C4980" t="s">
        <v>32</v>
      </c>
      <c r="D4980" s="3">
        <v>40462</v>
      </c>
      <c r="E4980" t="s">
        <v>251</v>
      </c>
      <c r="F4980" t="s">
        <v>1154</v>
      </c>
      <c r="G4980" t="s">
        <v>1155</v>
      </c>
      <c r="H4980" t="s">
        <v>8</v>
      </c>
      <c r="I4980" t="s">
        <v>17</v>
      </c>
      <c r="J4980" s="3">
        <v>44677</v>
      </c>
      <c r="K4980" s="3">
        <v>44635</v>
      </c>
      <c r="M4980" s="8" t="str">
        <f>IFERROR(IF(I4980="Booked",VLOOKUP(K4980,'FIN CAL LOOKUP'!$A:$J,7,1),IF(I4980="Complete",VLOOKUP(J4980,'FIN CAL LOOKUP'!$A:$J,7,1),VLOOKUP(D4980,'FIN CAL LOOKUP'!$A:$J,7,1))),"Not Applicable")</f>
        <v>MAY, FY22</v>
      </c>
      <c r="N4980" s="8" t="str">
        <f>IFERROR(IF(I4980="Booked",VLOOKUP(K4980,'FIN CAL LOOKUP'!$A:$J,10,1),IF(I4980="Complete",VLOOKUP(J4980,'FIN CAL LOOKUP'!$A:$J,10,1),VLOOKUP(D4980,'FIN CAL LOOKUP'!$A:$J,10,1))),"Not Applicable")</f>
        <v>Q4, FY22</v>
      </c>
    </row>
    <row r="4981" spans="1:14" x14ac:dyDescent="0.25">
      <c r="A4981" t="s">
        <v>30</v>
      </c>
      <c r="B4981" t="s">
        <v>565</v>
      </c>
      <c r="C4981" t="s">
        <v>32</v>
      </c>
      <c r="D4981" s="3">
        <v>40462</v>
      </c>
      <c r="E4981" t="s">
        <v>251</v>
      </c>
      <c r="F4981" t="s">
        <v>1154</v>
      </c>
      <c r="G4981" t="s">
        <v>1155</v>
      </c>
      <c r="H4981" t="s">
        <v>9</v>
      </c>
      <c r="I4981" t="s">
        <v>17</v>
      </c>
      <c r="J4981" s="3">
        <v>45113</v>
      </c>
      <c r="K4981" s="3">
        <v>44735</v>
      </c>
      <c r="M4981" s="8" t="str">
        <f>IFERROR(IF(I4981="Booked",VLOOKUP(K4981,'FIN CAL LOOKUP'!$A:$J,7,1),IF(I4981="Complete",VLOOKUP(J4981,'FIN CAL LOOKUP'!$A:$J,7,1),VLOOKUP(D4981,'FIN CAL LOOKUP'!$A:$J,7,1))),"Not Applicable")</f>
        <v>JUL, FY24</v>
      </c>
      <c r="N4981" s="8" t="str">
        <f>IFERROR(IF(I4981="Booked",VLOOKUP(K4981,'FIN CAL LOOKUP'!$A:$J,10,1),IF(I4981="Complete",VLOOKUP(J4981,'FIN CAL LOOKUP'!$A:$J,10,1),VLOOKUP(D4981,'FIN CAL LOOKUP'!$A:$J,10,1))),"Not Applicable")</f>
        <v>Q1, FY24</v>
      </c>
    </row>
    <row r="4982" spans="1:14" x14ac:dyDescent="0.25">
      <c r="A4982" t="s">
        <v>30</v>
      </c>
      <c r="B4982" t="s">
        <v>565</v>
      </c>
      <c r="C4982" t="s">
        <v>32</v>
      </c>
      <c r="D4982" s="3">
        <v>40462</v>
      </c>
      <c r="E4982" t="s">
        <v>251</v>
      </c>
      <c r="F4982" t="s">
        <v>1154</v>
      </c>
      <c r="G4982" t="s">
        <v>1155</v>
      </c>
      <c r="H4982" t="s">
        <v>10</v>
      </c>
      <c r="I4982" t="s">
        <v>17</v>
      </c>
      <c r="J4982" s="3">
        <v>44449</v>
      </c>
      <c r="K4982" s="3">
        <v>44417</v>
      </c>
      <c r="M4982" s="8" t="str">
        <f>IFERROR(IF(I4982="Booked",VLOOKUP(K4982,'FIN CAL LOOKUP'!$A:$J,7,1),IF(I4982="Complete",VLOOKUP(J4982,'FIN CAL LOOKUP'!$A:$J,7,1),VLOOKUP(D4982,'FIN CAL LOOKUP'!$A:$J,7,1))),"Not Applicable")</f>
        <v>SEP, FY22</v>
      </c>
      <c r="N4982" s="8" t="str">
        <f>IFERROR(IF(I4982="Booked",VLOOKUP(K4982,'FIN CAL LOOKUP'!$A:$J,10,1),IF(I4982="Complete",VLOOKUP(J4982,'FIN CAL LOOKUP'!$A:$J,10,1),VLOOKUP(D4982,'FIN CAL LOOKUP'!$A:$J,10,1))),"Not Applicable")</f>
        <v>Q1, FY22</v>
      </c>
    </row>
    <row r="4983" spans="1:14" x14ac:dyDescent="0.25">
      <c r="A4983" t="s">
        <v>30</v>
      </c>
      <c r="B4983" t="s">
        <v>565</v>
      </c>
      <c r="C4983" t="s">
        <v>32</v>
      </c>
      <c r="D4983" s="3">
        <v>40462</v>
      </c>
      <c r="E4983" t="s">
        <v>251</v>
      </c>
      <c r="F4983" t="s">
        <v>1154</v>
      </c>
      <c r="G4983" t="s">
        <v>1155</v>
      </c>
      <c r="H4983" t="s">
        <v>10</v>
      </c>
      <c r="I4983" t="s">
        <v>17</v>
      </c>
      <c r="J4983" s="3">
        <v>44837</v>
      </c>
      <c r="K4983" s="3">
        <v>44837</v>
      </c>
      <c r="M4983" s="8" t="str">
        <f>IFERROR(IF(I4983="Booked",VLOOKUP(K4983,'FIN CAL LOOKUP'!$A:$J,7,1),IF(I4983="Complete",VLOOKUP(J4983,'FIN CAL LOOKUP'!$A:$J,7,1),VLOOKUP(D4983,'FIN CAL LOOKUP'!$A:$J,7,1))),"Not Applicable")</f>
        <v>OCT, FY23</v>
      </c>
      <c r="N4983" s="8" t="str">
        <f>IFERROR(IF(I4983="Booked",VLOOKUP(K4983,'FIN CAL LOOKUP'!$A:$J,10,1),IF(I4983="Complete",VLOOKUP(J4983,'FIN CAL LOOKUP'!$A:$J,10,1),VLOOKUP(D4983,'FIN CAL LOOKUP'!$A:$J,10,1))),"Not Applicable")</f>
        <v>Q2, FY23</v>
      </c>
    </row>
    <row r="4984" spans="1:14" x14ac:dyDescent="0.25">
      <c r="A4984" t="s">
        <v>30</v>
      </c>
      <c r="B4984" t="s">
        <v>565</v>
      </c>
      <c r="C4984" t="s">
        <v>32</v>
      </c>
      <c r="D4984" s="3">
        <v>40462</v>
      </c>
      <c r="E4984" t="s">
        <v>251</v>
      </c>
      <c r="F4984" t="s">
        <v>1154</v>
      </c>
      <c r="G4984" t="s">
        <v>1155</v>
      </c>
      <c r="H4984" t="s">
        <v>11</v>
      </c>
      <c r="I4984" t="s">
        <v>17</v>
      </c>
      <c r="J4984" s="3">
        <v>42744</v>
      </c>
      <c r="K4984" s="3">
        <v>43616</v>
      </c>
      <c r="L4984" t="s">
        <v>982</v>
      </c>
      <c r="M4984" s="8" t="str">
        <f>IFERROR(IF(I4984="Booked",VLOOKUP(K4984,'FIN CAL LOOKUP'!$A:$J,7,1),IF(I4984="Complete",VLOOKUP(J4984,'FIN CAL LOOKUP'!$A:$J,7,1),VLOOKUP(D4984,'FIN CAL LOOKUP'!$A:$J,7,1))),"Not Applicable")</f>
        <v>Not Applicable</v>
      </c>
      <c r="N4984" s="8" t="str">
        <f>IFERROR(IF(I4984="Booked",VLOOKUP(K4984,'FIN CAL LOOKUP'!$A:$J,10,1),IF(I4984="Complete",VLOOKUP(J4984,'FIN CAL LOOKUP'!$A:$J,10,1),VLOOKUP(D4984,'FIN CAL LOOKUP'!$A:$J,10,1))),"Not Applicable")</f>
        <v>Not Applicable</v>
      </c>
    </row>
    <row r="4985" spans="1:14" x14ac:dyDescent="0.25">
      <c r="A4985" t="s">
        <v>30</v>
      </c>
      <c r="B4985" t="s">
        <v>106</v>
      </c>
      <c r="C4985" t="s">
        <v>32</v>
      </c>
      <c r="D4985" s="3">
        <v>40329</v>
      </c>
      <c r="E4985" t="s">
        <v>1156</v>
      </c>
      <c r="F4985" t="s">
        <v>1157</v>
      </c>
      <c r="G4985" t="s">
        <v>1624</v>
      </c>
      <c r="H4985" t="s">
        <v>4</v>
      </c>
      <c r="I4985" t="s">
        <v>17</v>
      </c>
      <c r="J4985" s="3">
        <v>44931</v>
      </c>
      <c r="K4985" s="3">
        <v>44824</v>
      </c>
      <c r="M4985" s="8" t="str">
        <f>IFERROR(IF(I4985="Booked",VLOOKUP(K4985,'FIN CAL LOOKUP'!$A:$J,7,1),IF(I4985="Complete",VLOOKUP(J4985,'FIN CAL LOOKUP'!$A:$J,7,1),VLOOKUP(D4985,'FIN CAL LOOKUP'!$A:$J,7,1))),"Not Applicable")</f>
        <v>JAN, FY23</v>
      </c>
      <c r="N4985" s="8" t="str">
        <f>IFERROR(IF(I4985="Booked",VLOOKUP(K4985,'FIN CAL LOOKUP'!$A:$J,10,1),IF(I4985="Complete",VLOOKUP(J4985,'FIN CAL LOOKUP'!$A:$J,10,1),VLOOKUP(D4985,'FIN CAL LOOKUP'!$A:$J,10,1))),"Not Applicable")</f>
        <v>Q3, FY23</v>
      </c>
    </row>
    <row r="4986" spans="1:14" x14ac:dyDescent="0.25">
      <c r="A4986" t="s">
        <v>30</v>
      </c>
      <c r="B4986" t="s">
        <v>106</v>
      </c>
      <c r="C4986" t="s">
        <v>32</v>
      </c>
      <c r="D4986" s="3">
        <v>40329</v>
      </c>
      <c r="E4986" t="s">
        <v>1156</v>
      </c>
      <c r="F4986" t="s">
        <v>1157</v>
      </c>
      <c r="G4986" t="s">
        <v>1624</v>
      </c>
      <c r="H4986" t="s">
        <v>7</v>
      </c>
      <c r="I4986" t="s">
        <v>17</v>
      </c>
      <c r="J4986" s="3">
        <v>44931</v>
      </c>
      <c r="K4986" s="3">
        <v>44824</v>
      </c>
      <c r="M4986" s="8" t="str">
        <f>IFERROR(IF(I4986="Booked",VLOOKUP(K4986,'FIN CAL LOOKUP'!$A:$J,7,1),IF(I4986="Complete",VLOOKUP(J4986,'FIN CAL LOOKUP'!$A:$J,7,1),VLOOKUP(D4986,'FIN CAL LOOKUP'!$A:$J,7,1))),"Not Applicable")</f>
        <v>JAN, FY23</v>
      </c>
      <c r="N4986" s="8" t="str">
        <f>IFERROR(IF(I4986="Booked",VLOOKUP(K4986,'FIN CAL LOOKUP'!$A:$J,10,1),IF(I4986="Complete",VLOOKUP(J4986,'FIN CAL LOOKUP'!$A:$J,10,1),VLOOKUP(D4986,'FIN CAL LOOKUP'!$A:$J,10,1))),"Not Applicable")</f>
        <v>Q3, FY23</v>
      </c>
    </row>
    <row r="4987" spans="1:14" x14ac:dyDescent="0.25">
      <c r="A4987" t="s">
        <v>30</v>
      </c>
      <c r="B4987" t="s">
        <v>106</v>
      </c>
      <c r="C4987" t="s">
        <v>32</v>
      </c>
      <c r="D4987" s="3">
        <v>40329</v>
      </c>
      <c r="E4987" t="s">
        <v>1156</v>
      </c>
      <c r="F4987" t="s">
        <v>1157</v>
      </c>
      <c r="G4987" t="s">
        <v>1624</v>
      </c>
      <c r="H4987" t="s">
        <v>1366</v>
      </c>
      <c r="I4987" t="s">
        <v>5</v>
      </c>
      <c r="J4987" s="3"/>
      <c r="K4987" s="3">
        <v>45795</v>
      </c>
      <c r="M4987" s="8" t="str">
        <f>IFERROR(IF(I4987="Booked",VLOOKUP(K4987,'FIN CAL LOOKUP'!$A:$J,7,1),IF(I4987="Complete",VLOOKUP(J4987,'FIN CAL LOOKUP'!$A:$J,7,1),VLOOKUP(D4987,'FIN CAL LOOKUP'!$A:$J,7,1))),"Not Applicable")</f>
        <v>MAY, FY25</v>
      </c>
      <c r="N4987" s="8" t="str">
        <f>IFERROR(IF(I4987="Booked",VLOOKUP(K4987,'FIN CAL LOOKUP'!$A:$J,10,1),IF(I4987="Complete",VLOOKUP(J4987,'FIN CAL LOOKUP'!$A:$J,10,1),VLOOKUP(D4987,'FIN CAL LOOKUP'!$A:$J,10,1))),"Not Applicable")</f>
        <v>Q4, FY25</v>
      </c>
    </row>
    <row r="4988" spans="1:14" x14ac:dyDescent="0.25">
      <c r="A4988" t="s">
        <v>30</v>
      </c>
      <c r="B4988" t="s">
        <v>106</v>
      </c>
      <c r="C4988" t="s">
        <v>32</v>
      </c>
      <c r="D4988" s="3">
        <v>40329</v>
      </c>
      <c r="E4988" t="s">
        <v>1156</v>
      </c>
      <c r="F4988" t="s">
        <v>1157</v>
      </c>
      <c r="G4988" t="s">
        <v>1624</v>
      </c>
      <c r="H4988" t="s">
        <v>1366</v>
      </c>
      <c r="I4988" t="s">
        <v>17</v>
      </c>
      <c r="J4988" s="3">
        <v>45474</v>
      </c>
      <c r="K4988" s="3">
        <v>45351</v>
      </c>
      <c r="M4988" s="8" t="str">
        <f>IFERROR(IF(I4988="Booked",VLOOKUP(K4988,'FIN CAL LOOKUP'!$A:$J,7,1),IF(I4988="Complete",VLOOKUP(J4988,'FIN CAL LOOKUP'!$A:$J,7,1),VLOOKUP(D4988,'FIN CAL LOOKUP'!$A:$J,7,1))),"Not Applicable")</f>
        <v>JUL, FY25</v>
      </c>
      <c r="N4988" s="8" t="str">
        <f>IFERROR(IF(I4988="Booked",VLOOKUP(K4988,'FIN CAL LOOKUP'!$A:$J,10,1),IF(I4988="Complete",VLOOKUP(J4988,'FIN CAL LOOKUP'!$A:$J,10,1),VLOOKUP(D4988,'FIN CAL LOOKUP'!$A:$J,10,1))),"Not Applicable")</f>
        <v>Q1, FY25</v>
      </c>
    </row>
    <row r="4989" spans="1:14" x14ac:dyDescent="0.25">
      <c r="A4989" t="s">
        <v>30</v>
      </c>
      <c r="B4989" t="s">
        <v>106</v>
      </c>
      <c r="C4989" t="s">
        <v>32</v>
      </c>
      <c r="D4989" s="3">
        <v>40329</v>
      </c>
      <c r="E4989" t="s">
        <v>1156</v>
      </c>
      <c r="F4989" t="s">
        <v>1157</v>
      </c>
      <c r="G4989" t="s">
        <v>1624</v>
      </c>
      <c r="H4989" t="s">
        <v>1367</v>
      </c>
      <c r="I4989" t="s">
        <v>5</v>
      </c>
      <c r="J4989" s="3"/>
      <c r="K4989" s="3">
        <v>45785</v>
      </c>
      <c r="M4989" s="8" t="str">
        <f>IFERROR(IF(I4989="Booked",VLOOKUP(K4989,'FIN CAL LOOKUP'!$A:$J,7,1),IF(I4989="Complete",VLOOKUP(J4989,'FIN CAL LOOKUP'!$A:$J,7,1),VLOOKUP(D4989,'FIN CAL LOOKUP'!$A:$J,7,1))),"Not Applicable")</f>
        <v>MAY, FY25</v>
      </c>
      <c r="N4989" s="8" t="str">
        <f>IFERROR(IF(I4989="Booked",VLOOKUP(K4989,'FIN CAL LOOKUP'!$A:$J,10,1),IF(I4989="Complete",VLOOKUP(J4989,'FIN CAL LOOKUP'!$A:$J,10,1),VLOOKUP(D4989,'FIN CAL LOOKUP'!$A:$J,10,1))),"Not Applicable")</f>
        <v>Q4, FY25</v>
      </c>
    </row>
    <row r="4990" spans="1:14" x14ac:dyDescent="0.25">
      <c r="A4990" t="s">
        <v>30</v>
      </c>
      <c r="B4990" t="s">
        <v>106</v>
      </c>
      <c r="C4990" t="s">
        <v>32</v>
      </c>
      <c r="D4990" s="3">
        <v>40329</v>
      </c>
      <c r="E4990" t="s">
        <v>1156</v>
      </c>
      <c r="F4990" t="s">
        <v>1157</v>
      </c>
      <c r="G4990" t="s">
        <v>1624</v>
      </c>
      <c r="H4990" t="s">
        <v>1367</v>
      </c>
      <c r="I4990" t="s">
        <v>17</v>
      </c>
      <c r="J4990" s="3">
        <v>45464</v>
      </c>
      <c r="K4990" s="3">
        <v>45351</v>
      </c>
      <c r="M4990" s="8" t="str">
        <f>IFERROR(IF(I4990="Booked",VLOOKUP(K4990,'FIN CAL LOOKUP'!$A:$J,7,1),IF(I4990="Complete",VLOOKUP(J4990,'FIN CAL LOOKUP'!$A:$J,7,1),VLOOKUP(D4990,'FIN CAL LOOKUP'!$A:$J,7,1))),"Not Applicable")</f>
        <v>JUN, FY24</v>
      </c>
      <c r="N4990" s="8" t="str">
        <f>IFERROR(IF(I4990="Booked",VLOOKUP(K4990,'FIN CAL LOOKUP'!$A:$J,10,1),IF(I4990="Complete",VLOOKUP(J4990,'FIN CAL LOOKUP'!$A:$J,10,1),VLOOKUP(D4990,'FIN CAL LOOKUP'!$A:$J,10,1))),"Not Applicable")</f>
        <v>Q4, FY24</v>
      </c>
    </row>
    <row r="4991" spans="1:14" x14ac:dyDescent="0.25">
      <c r="A4991" t="s">
        <v>30</v>
      </c>
      <c r="B4991" t="s">
        <v>106</v>
      </c>
      <c r="C4991" t="s">
        <v>32</v>
      </c>
      <c r="D4991" s="3">
        <v>40329</v>
      </c>
      <c r="E4991" t="s">
        <v>1156</v>
      </c>
      <c r="F4991" t="s">
        <v>1157</v>
      </c>
      <c r="G4991" t="s">
        <v>1624</v>
      </c>
      <c r="H4991" t="s">
        <v>1368</v>
      </c>
      <c r="I4991" t="s">
        <v>5</v>
      </c>
      <c r="J4991" s="3"/>
      <c r="K4991" s="3">
        <v>45791</v>
      </c>
      <c r="M4991" s="8" t="str">
        <f>IFERROR(IF(I4991="Booked",VLOOKUP(K4991,'FIN CAL LOOKUP'!$A:$J,7,1),IF(I4991="Complete",VLOOKUP(J4991,'FIN CAL LOOKUP'!$A:$J,7,1),VLOOKUP(D4991,'FIN CAL LOOKUP'!$A:$J,7,1))),"Not Applicable")</f>
        <v>MAY, FY25</v>
      </c>
      <c r="N4991" s="8" t="str">
        <f>IFERROR(IF(I4991="Booked",VLOOKUP(K4991,'FIN CAL LOOKUP'!$A:$J,10,1),IF(I4991="Complete",VLOOKUP(J4991,'FIN CAL LOOKUP'!$A:$J,10,1),VLOOKUP(D4991,'FIN CAL LOOKUP'!$A:$J,10,1))),"Not Applicable")</f>
        <v>Q4, FY25</v>
      </c>
    </row>
    <row r="4992" spans="1:14" x14ac:dyDescent="0.25">
      <c r="A4992" t="s">
        <v>30</v>
      </c>
      <c r="B4992" t="s">
        <v>106</v>
      </c>
      <c r="C4992" t="s">
        <v>32</v>
      </c>
      <c r="D4992" s="3">
        <v>40329</v>
      </c>
      <c r="E4992" t="s">
        <v>1156</v>
      </c>
      <c r="F4992" t="s">
        <v>1157</v>
      </c>
      <c r="G4992" t="s">
        <v>1624</v>
      </c>
      <c r="H4992" t="s">
        <v>1368</v>
      </c>
      <c r="I4992" t="s">
        <v>17</v>
      </c>
      <c r="J4992" s="3">
        <v>45470</v>
      </c>
      <c r="K4992" s="3">
        <v>45351</v>
      </c>
      <c r="M4992" s="8" t="str">
        <f>IFERROR(IF(I4992="Booked",VLOOKUP(K4992,'FIN CAL LOOKUP'!$A:$J,7,1),IF(I4992="Complete",VLOOKUP(J4992,'FIN CAL LOOKUP'!$A:$J,7,1),VLOOKUP(D4992,'FIN CAL LOOKUP'!$A:$J,7,1))),"Not Applicable")</f>
        <v>JUN, FY24</v>
      </c>
      <c r="N4992" s="8" t="str">
        <f>IFERROR(IF(I4992="Booked",VLOOKUP(K4992,'FIN CAL LOOKUP'!$A:$J,10,1),IF(I4992="Complete",VLOOKUP(J4992,'FIN CAL LOOKUP'!$A:$J,10,1),VLOOKUP(D4992,'FIN CAL LOOKUP'!$A:$J,10,1))),"Not Applicable")</f>
        <v>Q4, FY24</v>
      </c>
    </row>
    <row r="4993" spans="1:14" x14ac:dyDescent="0.25">
      <c r="A4993" t="s">
        <v>30</v>
      </c>
      <c r="B4993" t="s">
        <v>106</v>
      </c>
      <c r="C4993" t="s">
        <v>32</v>
      </c>
      <c r="D4993" s="3">
        <v>40329</v>
      </c>
      <c r="E4993" t="s">
        <v>1156</v>
      </c>
      <c r="F4993" t="s">
        <v>1157</v>
      </c>
      <c r="G4993" t="s">
        <v>1624</v>
      </c>
      <c r="H4993" t="s">
        <v>1369</v>
      </c>
      <c r="I4993" t="s">
        <v>5</v>
      </c>
      <c r="J4993" s="3"/>
      <c r="K4993" s="3">
        <v>45795</v>
      </c>
      <c r="M4993" s="8" t="str">
        <f>IFERROR(IF(I4993="Booked",VLOOKUP(K4993,'FIN CAL LOOKUP'!$A:$J,7,1),IF(I4993="Complete",VLOOKUP(J4993,'FIN CAL LOOKUP'!$A:$J,7,1),VLOOKUP(D4993,'FIN CAL LOOKUP'!$A:$J,7,1))),"Not Applicable")</f>
        <v>MAY, FY25</v>
      </c>
      <c r="N4993" s="8" t="str">
        <f>IFERROR(IF(I4993="Booked",VLOOKUP(K4993,'FIN CAL LOOKUP'!$A:$J,10,1),IF(I4993="Complete",VLOOKUP(J4993,'FIN CAL LOOKUP'!$A:$J,10,1),VLOOKUP(D4993,'FIN CAL LOOKUP'!$A:$J,10,1))),"Not Applicable")</f>
        <v>Q4, FY25</v>
      </c>
    </row>
    <row r="4994" spans="1:14" x14ac:dyDescent="0.25">
      <c r="A4994" t="s">
        <v>30</v>
      </c>
      <c r="B4994" t="s">
        <v>106</v>
      </c>
      <c r="C4994" t="s">
        <v>32</v>
      </c>
      <c r="D4994" s="3">
        <v>40329</v>
      </c>
      <c r="E4994" t="s">
        <v>1156</v>
      </c>
      <c r="F4994" t="s">
        <v>1157</v>
      </c>
      <c r="G4994" t="s">
        <v>1624</v>
      </c>
      <c r="H4994" t="s">
        <v>1369</v>
      </c>
      <c r="I4994" t="s">
        <v>17</v>
      </c>
      <c r="J4994" s="3">
        <v>45474</v>
      </c>
      <c r="K4994" s="3">
        <v>45351</v>
      </c>
      <c r="M4994" s="8" t="str">
        <f>IFERROR(IF(I4994="Booked",VLOOKUP(K4994,'FIN CAL LOOKUP'!$A:$J,7,1),IF(I4994="Complete",VLOOKUP(J4994,'FIN CAL LOOKUP'!$A:$J,7,1),VLOOKUP(D4994,'FIN CAL LOOKUP'!$A:$J,7,1))),"Not Applicable")</f>
        <v>JUL, FY25</v>
      </c>
      <c r="N4994" s="8" t="str">
        <f>IFERROR(IF(I4994="Booked",VLOOKUP(K4994,'FIN CAL LOOKUP'!$A:$J,10,1),IF(I4994="Complete",VLOOKUP(J4994,'FIN CAL LOOKUP'!$A:$J,10,1),VLOOKUP(D4994,'FIN CAL LOOKUP'!$A:$J,10,1))),"Not Applicable")</f>
        <v>Q1, FY25</v>
      </c>
    </row>
    <row r="4995" spans="1:14" x14ac:dyDescent="0.25">
      <c r="A4995" t="s">
        <v>30</v>
      </c>
      <c r="B4995" t="s">
        <v>106</v>
      </c>
      <c r="C4995" t="s">
        <v>32</v>
      </c>
      <c r="D4995" s="3">
        <v>40329</v>
      </c>
      <c r="E4995" t="s">
        <v>1156</v>
      </c>
      <c r="F4995" t="s">
        <v>1157</v>
      </c>
      <c r="G4995" t="s">
        <v>1624</v>
      </c>
      <c r="H4995" t="s">
        <v>1370</v>
      </c>
      <c r="I4995" t="s">
        <v>5</v>
      </c>
      <c r="J4995" s="3"/>
      <c r="K4995" s="3">
        <v>45795</v>
      </c>
      <c r="M4995" s="8" t="str">
        <f>IFERROR(IF(I4995="Booked",VLOOKUP(K4995,'FIN CAL LOOKUP'!$A:$J,7,1),IF(I4995="Complete",VLOOKUP(J4995,'FIN CAL LOOKUP'!$A:$J,7,1),VLOOKUP(D4995,'FIN CAL LOOKUP'!$A:$J,7,1))),"Not Applicable")</f>
        <v>MAY, FY25</v>
      </c>
      <c r="N4995" s="8" t="str">
        <f>IFERROR(IF(I4995="Booked",VLOOKUP(K4995,'FIN CAL LOOKUP'!$A:$J,10,1),IF(I4995="Complete",VLOOKUP(J4995,'FIN CAL LOOKUP'!$A:$J,10,1),VLOOKUP(D4995,'FIN CAL LOOKUP'!$A:$J,10,1))),"Not Applicable")</f>
        <v>Q4, FY25</v>
      </c>
    </row>
    <row r="4996" spans="1:14" x14ac:dyDescent="0.25">
      <c r="A4996" t="s">
        <v>30</v>
      </c>
      <c r="B4996" t="s">
        <v>106</v>
      </c>
      <c r="C4996" t="s">
        <v>32</v>
      </c>
      <c r="D4996" s="3">
        <v>40329</v>
      </c>
      <c r="E4996" t="s">
        <v>1156</v>
      </c>
      <c r="F4996" t="s">
        <v>1157</v>
      </c>
      <c r="G4996" t="s">
        <v>1624</v>
      </c>
      <c r="H4996" t="s">
        <v>1370</v>
      </c>
      <c r="I4996" t="s">
        <v>17</v>
      </c>
      <c r="J4996" s="3">
        <v>45474</v>
      </c>
      <c r="K4996" s="3">
        <v>45351</v>
      </c>
      <c r="M4996" s="8" t="str">
        <f>IFERROR(IF(I4996="Booked",VLOOKUP(K4996,'FIN CAL LOOKUP'!$A:$J,7,1),IF(I4996="Complete",VLOOKUP(J4996,'FIN CAL LOOKUP'!$A:$J,7,1),VLOOKUP(D4996,'FIN CAL LOOKUP'!$A:$J,7,1))),"Not Applicable")</f>
        <v>JUL, FY25</v>
      </c>
      <c r="N4996" s="8" t="str">
        <f>IFERROR(IF(I4996="Booked",VLOOKUP(K4996,'FIN CAL LOOKUP'!$A:$J,10,1),IF(I4996="Complete",VLOOKUP(J4996,'FIN CAL LOOKUP'!$A:$J,10,1),VLOOKUP(D4996,'FIN CAL LOOKUP'!$A:$J,10,1))),"Not Applicable")</f>
        <v>Q1, FY25</v>
      </c>
    </row>
    <row r="4997" spans="1:14" x14ac:dyDescent="0.25">
      <c r="A4997" t="s">
        <v>30</v>
      </c>
      <c r="B4997" t="s">
        <v>106</v>
      </c>
      <c r="C4997" t="s">
        <v>32</v>
      </c>
      <c r="D4997" s="3">
        <v>40329</v>
      </c>
      <c r="E4997" t="s">
        <v>1156</v>
      </c>
      <c r="F4997" t="s">
        <v>1157</v>
      </c>
      <c r="G4997" t="s">
        <v>1624</v>
      </c>
      <c r="H4997" t="s">
        <v>8</v>
      </c>
      <c r="I4997" t="s">
        <v>17</v>
      </c>
      <c r="J4997" s="3">
        <v>44649</v>
      </c>
      <c r="K4997" s="3">
        <v>44635</v>
      </c>
      <c r="M4997" s="8" t="str">
        <f>IFERROR(IF(I4997="Booked",VLOOKUP(K4997,'FIN CAL LOOKUP'!$A:$J,7,1),IF(I4997="Complete",VLOOKUP(J4997,'FIN CAL LOOKUP'!$A:$J,7,1),VLOOKUP(D4997,'FIN CAL LOOKUP'!$A:$J,7,1))),"Not Applicable")</f>
        <v>APR, FY22</v>
      </c>
      <c r="N4997" s="8" t="str">
        <f>IFERROR(IF(I4997="Booked",VLOOKUP(K4997,'FIN CAL LOOKUP'!$A:$J,10,1),IF(I4997="Complete",VLOOKUP(J4997,'FIN CAL LOOKUP'!$A:$J,10,1),VLOOKUP(D4997,'FIN CAL LOOKUP'!$A:$J,10,1))),"Not Applicable")</f>
        <v>Q4, FY22</v>
      </c>
    </row>
    <row r="4998" spans="1:14" x14ac:dyDescent="0.25">
      <c r="A4998" t="s">
        <v>30</v>
      </c>
      <c r="B4998" t="s">
        <v>106</v>
      </c>
      <c r="C4998" t="s">
        <v>32</v>
      </c>
      <c r="D4998" s="3">
        <v>40329</v>
      </c>
      <c r="E4998" t="s">
        <v>1156</v>
      </c>
      <c r="F4998" t="s">
        <v>1157</v>
      </c>
      <c r="G4998" t="s">
        <v>1624</v>
      </c>
      <c r="H4998" t="s">
        <v>9</v>
      </c>
      <c r="I4998" t="s">
        <v>17</v>
      </c>
      <c r="J4998" s="3">
        <v>44806</v>
      </c>
      <c r="K4998" s="3">
        <v>44735</v>
      </c>
      <c r="M4998" s="8" t="str">
        <f>IFERROR(IF(I4998="Booked",VLOOKUP(K4998,'FIN CAL LOOKUP'!$A:$J,7,1),IF(I4998="Complete",VLOOKUP(J4998,'FIN CAL LOOKUP'!$A:$J,7,1),VLOOKUP(D4998,'FIN CAL LOOKUP'!$A:$J,7,1))),"Not Applicable")</f>
        <v>SEP, FY23</v>
      </c>
      <c r="N4998" s="8" t="str">
        <f>IFERROR(IF(I4998="Booked",VLOOKUP(K4998,'FIN CAL LOOKUP'!$A:$J,10,1),IF(I4998="Complete",VLOOKUP(J4998,'FIN CAL LOOKUP'!$A:$J,10,1),VLOOKUP(D4998,'FIN CAL LOOKUP'!$A:$J,10,1))),"Not Applicable")</f>
        <v>Q1, FY23</v>
      </c>
    </row>
    <row r="4999" spans="1:14" x14ac:dyDescent="0.25">
      <c r="A4999" t="s">
        <v>30</v>
      </c>
      <c r="B4999" t="s">
        <v>106</v>
      </c>
      <c r="C4999" t="s">
        <v>32</v>
      </c>
      <c r="D4999" s="3">
        <v>40329</v>
      </c>
      <c r="E4999" t="s">
        <v>1156</v>
      </c>
      <c r="F4999" t="s">
        <v>1157</v>
      </c>
      <c r="G4999" t="s">
        <v>1624</v>
      </c>
      <c r="H4999" t="s">
        <v>10</v>
      </c>
      <c r="I4999" t="s">
        <v>17</v>
      </c>
      <c r="J4999" s="3">
        <v>44504</v>
      </c>
      <c r="K4999" s="3">
        <v>44417</v>
      </c>
      <c r="L4999" t="s">
        <v>1625</v>
      </c>
      <c r="M4999" s="8" t="str">
        <f>IFERROR(IF(I4999="Booked",VLOOKUP(K4999,'FIN CAL LOOKUP'!$A:$J,7,1),IF(I4999="Complete",VLOOKUP(J4999,'FIN CAL LOOKUP'!$A:$J,7,1),VLOOKUP(D4999,'FIN CAL LOOKUP'!$A:$J,7,1))),"Not Applicable")</f>
        <v>NOV, FY22</v>
      </c>
      <c r="N4999" s="8" t="str">
        <f>IFERROR(IF(I4999="Booked",VLOOKUP(K4999,'FIN CAL LOOKUP'!$A:$J,10,1),IF(I4999="Complete",VLOOKUP(J4999,'FIN CAL LOOKUP'!$A:$J,10,1),VLOOKUP(D4999,'FIN CAL LOOKUP'!$A:$J,10,1))),"Not Applicable")</f>
        <v>Q2, FY22</v>
      </c>
    </row>
    <row r="5000" spans="1:14" x14ac:dyDescent="0.25">
      <c r="A5000" t="s">
        <v>30</v>
      </c>
      <c r="B5000" t="s">
        <v>106</v>
      </c>
      <c r="C5000" t="s">
        <v>32</v>
      </c>
      <c r="D5000" s="3">
        <v>40329</v>
      </c>
      <c r="E5000" t="s">
        <v>1156</v>
      </c>
      <c r="F5000" t="s">
        <v>1157</v>
      </c>
      <c r="G5000" t="s">
        <v>1624</v>
      </c>
      <c r="H5000" t="s">
        <v>11</v>
      </c>
      <c r="I5000" t="s">
        <v>17</v>
      </c>
      <c r="J5000" s="3">
        <v>44568</v>
      </c>
      <c r="K5000" s="3">
        <v>43635</v>
      </c>
      <c r="M5000" s="8" t="str">
        <f>IFERROR(IF(I5000="Booked",VLOOKUP(K5000,'FIN CAL LOOKUP'!$A:$J,7,1),IF(I5000="Complete",VLOOKUP(J5000,'FIN CAL LOOKUP'!$A:$J,7,1),VLOOKUP(D5000,'FIN CAL LOOKUP'!$A:$J,7,1))),"Not Applicable")</f>
        <v>JAN, FY22</v>
      </c>
      <c r="N5000" s="8" t="str">
        <f>IFERROR(IF(I5000="Booked",VLOOKUP(K5000,'FIN CAL LOOKUP'!$A:$J,10,1),IF(I5000="Complete",VLOOKUP(J5000,'FIN CAL LOOKUP'!$A:$J,10,1),VLOOKUP(D5000,'FIN CAL LOOKUP'!$A:$J,10,1))),"Not Applicable")</f>
        <v>Q3, FY22</v>
      </c>
    </row>
    <row r="5001" spans="1:14" x14ac:dyDescent="0.25">
      <c r="A5001" t="s">
        <v>30</v>
      </c>
      <c r="B5001" t="s">
        <v>339</v>
      </c>
      <c r="C5001" t="s">
        <v>32</v>
      </c>
      <c r="D5001" s="3">
        <v>40322</v>
      </c>
      <c r="E5001" t="s">
        <v>1158</v>
      </c>
      <c r="F5001" t="s">
        <v>506</v>
      </c>
      <c r="G5001" t="s">
        <v>1159</v>
      </c>
      <c r="H5001" t="s">
        <v>4</v>
      </c>
      <c r="I5001" t="s">
        <v>17</v>
      </c>
      <c r="J5001" s="3">
        <v>44825</v>
      </c>
      <c r="K5001" s="3">
        <v>44824</v>
      </c>
      <c r="L5001" t="s">
        <v>1160</v>
      </c>
      <c r="M5001" s="8" t="str">
        <f>IFERROR(IF(I5001="Booked",VLOOKUP(K5001,'FIN CAL LOOKUP'!$A:$J,7,1),IF(I5001="Complete",VLOOKUP(J5001,'FIN CAL LOOKUP'!$A:$J,7,1),VLOOKUP(D5001,'FIN CAL LOOKUP'!$A:$J,7,1))),"Not Applicable")</f>
        <v>SEP, FY23</v>
      </c>
      <c r="N5001" s="8" t="str">
        <f>IFERROR(IF(I5001="Booked",VLOOKUP(K5001,'FIN CAL LOOKUP'!$A:$J,10,1),IF(I5001="Complete",VLOOKUP(J5001,'FIN CAL LOOKUP'!$A:$J,10,1),VLOOKUP(D5001,'FIN CAL LOOKUP'!$A:$J,10,1))),"Not Applicable")</f>
        <v>Q1, FY23</v>
      </c>
    </row>
    <row r="5002" spans="1:14" x14ac:dyDescent="0.25">
      <c r="A5002" t="s">
        <v>30</v>
      </c>
      <c r="B5002" t="s">
        <v>339</v>
      </c>
      <c r="C5002" t="s">
        <v>32</v>
      </c>
      <c r="D5002" s="3">
        <v>40322</v>
      </c>
      <c r="E5002" t="s">
        <v>1158</v>
      </c>
      <c r="F5002" t="s">
        <v>506</v>
      </c>
      <c r="G5002" t="s">
        <v>1159</v>
      </c>
      <c r="H5002" t="s">
        <v>7</v>
      </c>
      <c r="I5002" t="s">
        <v>17</v>
      </c>
      <c r="J5002" s="3">
        <v>44825</v>
      </c>
      <c r="K5002" s="3">
        <v>44824</v>
      </c>
      <c r="M5002" s="8" t="str">
        <f>IFERROR(IF(I5002="Booked",VLOOKUP(K5002,'FIN CAL LOOKUP'!$A:$J,7,1),IF(I5002="Complete",VLOOKUP(J5002,'FIN CAL LOOKUP'!$A:$J,7,1),VLOOKUP(D5002,'FIN CAL LOOKUP'!$A:$J,7,1))),"Not Applicable")</f>
        <v>SEP, FY23</v>
      </c>
      <c r="N5002" s="8" t="str">
        <f>IFERROR(IF(I5002="Booked",VLOOKUP(K5002,'FIN CAL LOOKUP'!$A:$J,10,1),IF(I5002="Complete",VLOOKUP(J5002,'FIN CAL LOOKUP'!$A:$J,10,1),VLOOKUP(D5002,'FIN CAL LOOKUP'!$A:$J,10,1))),"Not Applicable")</f>
        <v>Q1, FY23</v>
      </c>
    </row>
    <row r="5003" spans="1:14" x14ac:dyDescent="0.25">
      <c r="A5003" t="s">
        <v>30</v>
      </c>
      <c r="B5003" t="s">
        <v>339</v>
      </c>
      <c r="C5003" t="s">
        <v>32</v>
      </c>
      <c r="D5003" s="3">
        <v>40322</v>
      </c>
      <c r="E5003" t="s">
        <v>1158</v>
      </c>
      <c r="F5003" t="s">
        <v>506</v>
      </c>
      <c r="G5003" t="s">
        <v>1159</v>
      </c>
      <c r="H5003" t="s">
        <v>1366</v>
      </c>
      <c r="I5003" t="s">
        <v>5</v>
      </c>
      <c r="J5003" s="3"/>
      <c r="K5003" s="3">
        <v>45739</v>
      </c>
      <c r="M5003" s="8" t="str">
        <f>IFERROR(IF(I5003="Booked",VLOOKUP(K5003,'FIN CAL LOOKUP'!$A:$J,7,1),IF(I5003="Complete",VLOOKUP(J5003,'FIN CAL LOOKUP'!$A:$J,7,1),VLOOKUP(D5003,'FIN CAL LOOKUP'!$A:$J,7,1))),"Not Applicable")</f>
        <v>MAR, FY25</v>
      </c>
      <c r="N5003" s="8" t="str">
        <f>IFERROR(IF(I5003="Booked",VLOOKUP(K5003,'FIN CAL LOOKUP'!$A:$J,10,1),IF(I5003="Complete",VLOOKUP(J5003,'FIN CAL LOOKUP'!$A:$J,10,1),VLOOKUP(D5003,'FIN CAL LOOKUP'!$A:$J,10,1))),"Not Applicable")</f>
        <v>Q3, FY25</v>
      </c>
    </row>
    <row r="5004" spans="1:14" x14ac:dyDescent="0.25">
      <c r="A5004" t="s">
        <v>30</v>
      </c>
      <c r="B5004" t="s">
        <v>339</v>
      </c>
      <c r="C5004" t="s">
        <v>32</v>
      </c>
      <c r="D5004" s="3">
        <v>40322</v>
      </c>
      <c r="E5004" t="s">
        <v>1158</v>
      </c>
      <c r="F5004" t="s">
        <v>506</v>
      </c>
      <c r="G5004" t="s">
        <v>1159</v>
      </c>
      <c r="H5004" t="s">
        <v>1366</v>
      </c>
      <c r="I5004" t="s">
        <v>17</v>
      </c>
      <c r="J5004" s="3">
        <v>45418</v>
      </c>
      <c r="K5004" s="3">
        <v>45351</v>
      </c>
      <c r="M5004" s="8" t="str">
        <f>IFERROR(IF(I5004="Booked",VLOOKUP(K5004,'FIN CAL LOOKUP'!$A:$J,7,1),IF(I5004="Complete",VLOOKUP(J5004,'FIN CAL LOOKUP'!$A:$J,7,1),VLOOKUP(D5004,'FIN CAL LOOKUP'!$A:$J,7,1))),"Not Applicable")</f>
        <v>MAY, FY24</v>
      </c>
      <c r="N5004" s="8" t="str">
        <f>IFERROR(IF(I5004="Booked",VLOOKUP(K5004,'FIN CAL LOOKUP'!$A:$J,10,1),IF(I5004="Complete",VLOOKUP(J5004,'FIN CAL LOOKUP'!$A:$J,10,1),VLOOKUP(D5004,'FIN CAL LOOKUP'!$A:$J,10,1))),"Not Applicable")</f>
        <v>Q4, FY24</v>
      </c>
    </row>
    <row r="5005" spans="1:14" x14ac:dyDescent="0.25">
      <c r="A5005" t="s">
        <v>30</v>
      </c>
      <c r="B5005" t="s">
        <v>339</v>
      </c>
      <c r="C5005" t="s">
        <v>32</v>
      </c>
      <c r="D5005" s="3">
        <v>40322</v>
      </c>
      <c r="E5005" t="s">
        <v>1158</v>
      </c>
      <c r="F5005" t="s">
        <v>506</v>
      </c>
      <c r="G5005" t="s">
        <v>1159</v>
      </c>
      <c r="H5005" t="s">
        <v>1367</v>
      </c>
      <c r="I5005" t="s">
        <v>5</v>
      </c>
      <c r="J5005" s="3"/>
      <c r="K5005" s="3">
        <v>45739</v>
      </c>
      <c r="M5005" s="8" t="str">
        <f>IFERROR(IF(I5005="Booked",VLOOKUP(K5005,'FIN CAL LOOKUP'!$A:$J,7,1),IF(I5005="Complete",VLOOKUP(J5005,'FIN CAL LOOKUP'!$A:$J,7,1),VLOOKUP(D5005,'FIN CAL LOOKUP'!$A:$J,7,1))),"Not Applicable")</f>
        <v>MAR, FY25</v>
      </c>
      <c r="N5005" s="8" t="str">
        <f>IFERROR(IF(I5005="Booked",VLOOKUP(K5005,'FIN CAL LOOKUP'!$A:$J,10,1),IF(I5005="Complete",VLOOKUP(J5005,'FIN CAL LOOKUP'!$A:$J,10,1),VLOOKUP(D5005,'FIN CAL LOOKUP'!$A:$J,10,1))),"Not Applicable")</f>
        <v>Q3, FY25</v>
      </c>
    </row>
    <row r="5006" spans="1:14" x14ac:dyDescent="0.25">
      <c r="A5006" t="s">
        <v>30</v>
      </c>
      <c r="B5006" t="s">
        <v>339</v>
      </c>
      <c r="C5006" t="s">
        <v>32</v>
      </c>
      <c r="D5006" s="3">
        <v>40322</v>
      </c>
      <c r="E5006" t="s">
        <v>1158</v>
      </c>
      <c r="F5006" t="s">
        <v>506</v>
      </c>
      <c r="G5006" t="s">
        <v>1159</v>
      </c>
      <c r="H5006" t="s">
        <v>1367</v>
      </c>
      <c r="I5006" t="s">
        <v>17</v>
      </c>
      <c r="J5006" s="3">
        <v>45418</v>
      </c>
      <c r="K5006" s="3">
        <v>45351</v>
      </c>
      <c r="M5006" s="8" t="str">
        <f>IFERROR(IF(I5006="Booked",VLOOKUP(K5006,'FIN CAL LOOKUP'!$A:$J,7,1),IF(I5006="Complete",VLOOKUP(J5006,'FIN CAL LOOKUP'!$A:$J,7,1),VLOOKUP(D5006,'FIN CAL LOOKUP'!$A:$J,7,1))),"Not Applicable")</f>
        <v>MAY, FY24</v>
      </c>
      <c r="N5006" s="8" t="str">
        <f>IFERROR(IF(I5006="Booked",VLOOKUP(K5006,'FIN CAL LOOKUP'!$A:$J,10,1),IF(I5006="Complete",VLOOKUP(J5006,'FIN CAL LOOKUP'!$A:$J,10,1),VLOOKUP(D5006,'FIN CAL LOOKUP'!$A:$J,10,1))),"Not Applicable")</f>
        <v>Q4, FY24</v>
      </c>
    </row>
    <row r="5007" spans="1:14" x14ac:dyDescent="0.25">
      <c r="A5007" t="s">
        <v>30</v>
      </c>
      <c r="B5007" t="s">
        <v>339</v>
      </c>
      <c r="C5007" t="s">
        <v>32</v>
      </c>
      <c r="D5007" s="3">
        <v>40322</v>
      </c>
      <c r="E5007" t="s">
        <v>1158</v>
      </c>
      <c r="F5007" t="s">
        <v>506</v>
      </c>
      <c r="G5007" t="s">
        <v>1159</v>
      </c>
      <c r="H5007" t="s">
        <v>1368</v>
      </c>
      <c r="I5007" t="s">
        <v>5</v>
      </c>
      <c r="J5007" s="3"/>
      <c r="K5007" s="3">
        <v>45739</v>
      </c>
      <c r="M5007" s="8" t="str">
        <f>IFERROR(IF(I5007="Booked",VLOOKUP(K5007,'FIN CAL LOOKUP'!$A:$J,7,1),IF(I5007="Complete",VLOOKUP(J5007,'FIN CAL LOOKUP'!$A:$J,7,1),VLOOKUP(D5007,'FIN CAL LOOKUP'!$A:$J,7,1))),"Not Applicable")</f>
        <v>MAR, FY25</v>
      </c>
      <c r="N5007" s="8" t="str">
        <f>IFERROR(IF(I5007="Booked",VLOOKUP(K5007,'FIN CAL LOOKUP'!$A:$J,10,1),IF(I5007="Complete",VLOOKUP(J5007,'FIN CAL LOOKUP'!$A:$J,10,1),VLOOKUP(D5007,'FIN CAL LOOKUP'!$A:$J,10,1))),"Not Applicable")</f>
        <v>Q3, FY25</v>
      </c>
    </row>
    <row r="5008" spans="1:14" x14ac:dyDescent="0.25">
      <c r="A5008" t="s">
        <v>30</v>
      </c>
      <c r="B5008" t="s">
        <v>339</v>
      </c>
      <c r="C5008" t="s">
        <v>32</v>
      </c>
      <c r="D5008" s="3">
        <v>40322</v>
      </c>
      <c r="E5008" t="s">
        <v>1158</v>
      </c>
      <c r="F5008" t="s">
        <v>506</v>
      </c>
      <c r="G5008" t="s">
        <v>1159</v>
      </c>
      <c r="H5008" t="s">
        <v>1368</v>
      </c>
      <c r="I5008" t="s">
        <v>17</v>
      </c>
      <c r="J5008" s="3">
        <v>45418</v>
      </c>
      <c r="K5008" s="3">
        <v>45351</v>
      </c>
      <c r="M5008" s="8" t="str">
        <f>IFERROR(IF(I5008="Booked",VLOOKUP(K5008,'FIN CAL LOOKUP'!$A:$J,7,1),IF(I5008="Complete",VLOOKUP(J5008,'FIN CAL LOOKUP'!$A:$J,7,1),VLOOKUP(D5008,'FIN CAL LOOKUP'!$A:$J,7,1))),"Not Applicable")</f>
        <v>MAY, FY24</v>
      </c>
      <c r="N5008" s="8" t="str">
        <f>IFERROR(IF(I5008="Booked",VLOOKUP(K5008,'FIN CAL LOOKUP'!$A:$J,10,1),IF(I5008="Complete",VLOOKUP(J5008,'FIN CAL LOOKUP'!$A:$J,10,1),VLOOKUP(D5008,'FIN CAL LOOKUP'!$A:$J,10,1))),"Not Applicable")</f>
        <v>Q4, FY24</v>
      </c>
    </row>
    <row r="5009" spans="1:14" x14ac:dyDescent="0.25">
      <c r="A5009" t="s">
        <v>30</v>
      </c>
      <c r="B5009" t="s">
        <v>339</v>
      </c>
      <c r="C5009" t="s">
        <v>32</v>
      </c>
      <c r="D5009" s="3">
        <v>40322</v>
      </c>
      <c r="E5009" t="s">
        <v>1158</v>
      </c>
      <c r="F5009" t="s">
        <v>506</v>
      </c>
      <c r="G5009" t="s">
        <v>1159</v>
      </c>
      <c r="H5009" t="s">
        <v>1369</v>
      </c>
      <c r="I5009" t="s">
        <v>5</v>
      </c>
      <c r="J5009" s="3"/>
      <c r="K5009" s="3">
        <v>45739</v>
      </c>
      <c r="M5009" s="8" t="str">
        <f>IFERROR(IF(I5009="Booked",VLOOKUP(K5009,'FIN CAL LOOKUP'!$A:$J,7,1),IF(I5009="Complete",VLOOKUP(J5009,'FIN CAL LOOKUP'!$A:$J,7,1),VLOOKUP(D5009,'FIN CAL LOOKUP'!$A:$J,7,1))),"Not Applicable")</f>
        <v>MAR, FY25</v>
      </c>
      <c r="N5009" s="8" t="str">
        <f>IFERROR(IF(I5009="Booked",VLOOKUP(K5009,'FIN CAL LOOKUP'!$A:$J,10,1),IF(I5009="Complete",VLOOKUP(J5009,'FIN CAL LOOKUP'!$A:$J,10,1),VLOOKUP(D5009,'FIN CAL LOOKUP'!$A:$J,10,1))),"Not Applicable")</f>
        <v>Q3, FY25</v>
      </c>
    </row>
    <row r="5010" spans="1:14" x14ac:dyDescent="0.25">
      <c r="A5010" t="s">
        <v>30</v>
      </c>
      <c r="B5010" t="s">
        <v>339</v>
      </c>
      <c r="C5010" t="s">
        <v>32</v>
      </c>
      <c r="D5010" s="3">
        <v>40322</v>
      </c>
      <c r="E5010" t="s">
        <v>1158</v>
      </c>
      <c r="F5010" t="s">
        <v>506</v>
      </c>
      <c r="G5010" t="s">
        <v>1159</v>
      </c>
      <c r="H5010" t="s">
        <v>1369</v>
      </c>
      <c r="I5010" t="s">
        <v>17</v>
      </c>
      <c r="J5010" s="3">
        <v>44797</v>
      </c>
      <c r="K5010" s="3">
        <v>44797</v>
      </c>
      <c r="M5010" s="8" t="str">
        <f>IFERROR(IF(I5010="Booked",VLOOKUP(K5010,'FIN CAL LOOKUP'!$A:$J,7,1),IF(I5010="Complete",VLOOKUP(J5010,'FIN CAL LOOKUP'!$A:$J,7,1),VLOOKUP(D5010,'FIN CAL LOOKUP'!$A:$J,7,1))),"Not Applicable")</f>
        <v>AUG, FY23</v>
      </c>
      <c r="N5010" s="8" t="str">
        <f>IFERROR(IF(I5010="Booked",VLOOKUP(K5010,'FIN CAL LOOKUP'!$A:$J,10,1),IF(I5010="Complete",VLOOKUP(J5010,'FIN CAL LOOKUP'!$A:$J,10,1),VLOOKUP(D5010,'FIN CAL LOOKUP'!$A:$J,10,1))),"Not Applicable")</f>
        <v>Q1, FY23</v>
      </c>
    </row>
    <row r="5011" spans="1:14" x14ac:dyDescent="0.25">
      <c r="A5011" t="s">
        <v>30</v>
      </c>
      <c r="B5011" t="s">
        <v>339</v>
      </c>
      <c r="C5011" t="s">
        <v>32</v>
      </c>
      <c r="D5011" s="3">
        <v>40322</v>
      </c>
      <c r="E5011" t="s">
        <v>1158</v>
      </c>
      <c r="F5011" t="s">
        <v>506</v>
      </c>
      <c r="G5011" t="s">
        <v>1159</v>
      </c>
      <c r="H5011" t="s">
        <v>1369</v>
      </c>
      <c r="I5011" t="s">
        <v>17</v>
      </c>
      <c r="J5011" s="3">
        <v>45418</v>
      </c>
      <c r="K5011" s="3">
        <v>45351</v>
      </c>
      <c r="M5011" s="8" t="str">
        <f>IFERROR(IF(I5011="Booked",VLOOKUP(K5011,'FIN CAL LOOKUP'!$A:$J,7,1),IF(I5011="Complete",VLOOKUP(J5011,'FIN CAL LOOKUP'!$A:$J,7,1),VLOOKUP(D5011,'FIN CAL LOOKUP'!$A:$J,7,1))),"Not Applicable")</f>
        <v>MAY, FY24</v>
      </c>
      <c r="N5011" s="8" t="str">
        <f>IFERROR(IF(I5011="Booked",VLOOKUP(K5011,'FIN CAL LOOKUP'!$A:$J,10,1),IF(I5011="Complete",VLOOKUP(J5011,'FIN CAL LOOKUP'!$A:$J,10,1),VLOOKUP(D5011,'FIN CAL LOOKUP'!$A:$J,10,1))),"Not Applicable")</f>
        <v>Q4, FY24</v>
      </c>
    </row>
    <row r="5012" spans="1:14" x14ac:dyDescent="0.25">
      <c r="A5012" t="s">
        <v>30</v>
      </c>
      <c r="B5012" t="s">
        <v>339</v>
      </c>
      <c r="C5012" t="s">
        <v>32</v>
      </c>
      <c r="D5012" s="3">
        <v>40322</v>
      </c>
      <c r="E5012" t="s">
        <v>1158</v>
      </c>
      <c r="F5012" t="s">
        <v>506</v>
      </c>
      <c r="G5012" t="s">
        <v>1159</v>
      </c>
      <c r="H5012" t="s">
        <v>1370</v>
      </c>
      <c r="I5012" t="s">
        <v>5</v>
      </c>
      <c r="J5012" s="3"/>
      <c r="K5012" s="3">
        <v>45739</v>
      </c>
      <c r="M5012" s="8" t="str">
        <f>IFERROR(IF(I5012="Booked",VLOOKUP(K5012,'FIN CAL LOOKUP'!$A:$J,7,1),IF(I5012="Complete",VLOOKUP(J5012,'FIN CAL LOOKUP'!$A:$J,7,1),VLOOKUP(D5012,'FIN CAL LOOKUP'!$A:$J,7,1))),"Not Applicable")</f>
        <v>MAR, FY25</v>
      </c>
      <c r="N5012" s="8" t="str">
        <f>IFERROR(IF(I5012="Booked",VLOOKUP(K5012,'FIN CAL LOOKUP'!$A:$J,10,1),IF(I5012="Complete",VLOOKUP(J5012,'FIN CAL LOOKUP'!$A:$J,10,1),VLOOKUP(D5012,'FIN CAL LOOKUP'!$A:$J,10,1))),"Not Applicable")</f>
        <v>Q3, FY25</v>
      </c>
    </row>
    <row r="5013" spans="1:14" x14ac:dyDescent="0.25">
      <c r="A5013" t="s">
        <v>30</v>
      </c>
      <c r="B5013" t="s">
        <v>339</v>
      </c>
      <c r="C5013" t="s">
        <v>32</v>
      </c>
      <c r="D5013" s="3">
        <v>40322</v>
      </c>
      <c r="E5013" t="s">
        <v>1158</v>
      </c>
      <c r="F5013" t="s">
        <v>506</v>
      </c>
      <c r="G5013" t="s">
        <v>1159</v>
      </c>
      <c r="H5013" t="s">
        <v>1370</v>
      </c>
      <c r="I5013" t="s">
        <v>17</v>
      </c>
      <c r="J5013" s="3">
        <v>45418</v>
      </c>
      <c r="K5013" s="3">
        <v>45351</v>
      </c>
      <c r="M5013" s="8" t="str">
        <f>IFERROR(IF(I5013="Booked",VLOOKUP(K5013,'FIN CAL LOOKUP'!$A:$J,7,1),IF(I5013="Complete",VLOOKUP(J5013,'FIN CAL LOOKUP'!$A:$J,7,1),VLOOKUP(D5013,'FIN CAL LOOKUP'!$A:$J,7,1))),"Not Applicable")</f>
        <v>MAY, FY24</v>
      </c>
      <c r="N5013" s="8" t="str">
        <f>IFERROR(IF(I5013="Booked",VLOOKUP(K5013,'FIN CAL LOOKUP'!$A:$J,10,1),IF(I5013="Complete",VLOOKUP(J5013,'FIN CAL LOOKUP'!$A:$J,10,1),VLOOKUP(D5013,'FIN CAL LOOKUP'!$A:$J,10,1))),"Not Applicable")</f>
        <v>Q4, FY24</v>
      </c>
    </row>
    <row r="5014" spans="1:14" x14ac:dyDescent="0.25">
      <c r="A5014" t="s">
        <v>30</v>
      </c>
      <c r="B5014" t="s">
        <v>339</v>
      </c>
      <c r="C5014" t="s">
        <v>32</v>
      </c>
      <c r="D5014" s="3">
        <v>40322</v>
      </c>
      <c r="E5014" t="s">
        <v>1158</v>
      </c>
      <c r="F5014" t="s">
        <v>506</v>
      </c>
      <c r="G5014" t="s">
        <v>1159</v>
      </c>
      <c r="H5014" t="s">
        <v>8</v>
      </c>
      <c r="I5014" t="s">
        <v>17</v>
      </c>
      <c r="J5014" s="3">
        <v>44658</v>
      </c>
      <c r="K5014" s="3">
        <v>44635</v>
      </c>
      <c r="M5014" s="8" t="str">
        <f>IFERROR(IF(I5014="Booked",VLOOKUP(K5014,'FIN CAL LOOKUP'!$A:$J,7,1),IF(I5014="Complete",VLOOKUP(J5014,'FIN CAL LOOKUP'!$A:$J,7,1),VLOOKUP(D5014,'FIN CAL LOOKUP'!$A:$J,7,1))),"Not Applicable")</f>
        <v>APR, FY22</v>
      </c>
      <c r="N5014" s="8" t="str">
        <f>IFERROR(IF(I5014="Booked",VLOOKUP(K5014,'FIN CAL LOOKUP'!$A:$J,10,1),IF(I5014="Complete",VLOOKUP(J5014,'FIN CAL LOOKUP'!$A:$J,10,1),VLOOKUP(D5014,'FIN CAL LOOKUP'!$A:$J,10,1))),"Not Applicable")</f>
        <v>Q4, FY22</v>
      </c>
    </row>
    <row r="5015" spans="1:14" x14ac:dyDescent="0.25">
      <c r="A5015" t="s">
        <v>30</v>
      </c>
      <c r="B5015" t="s">
        <v>339</v>
      </c>
      <c r="C5015" t="s">
        <v>32</v>
      </c>
      <c r="D5015" s="3">
        <v>40322</v>
      </c>
      <c r="E5015" t="s">
        <v>1158</v>
      </c>
      <c r="F5015" t="s">
        <v>506</v>
      </c>
      <c r="G5015" t="s">
        <v>1159</v>
      </c>
      <c r="H5015" t="s">
        <v>9</v>
      </c>
      <c r="I5015" t="s">
        <v>17</v>
      </c>
      <c r="J5015" s="3">
        <v>44797</v>
      </c>
      <c r="K5015" s="3">
        <v>44735</v>
      </c>
      <c r="M5015" s="8" t="str">
        <f>IFERROR(IF(I5015="Booked",VLOOKUP(K5015,'FIN CAL LOOKUP'!$A:$J,7,1),IF(I5015="Complete",VLOOKUP(J5015,'FIN CAL LOOKUP'!$A:$J,7,1),VLOOKUP(D5015,'FIN CAL LOOKUP'!$A:$J,7,1))),"Not Applicable")</f>
        <v>AUG, FY23</v>
      </c>
      <c r="N5015" s="8" t="str">
        <f>IFERROR(IF(I5015="Booked",VLOOKUP(K5015,'FIN CAL LOOKUP'!$A:$J,10,1),IF(I5015="Complete",VLOOKUP(J5015,'FIN CAL LOOKUP'!$A:$J,10,1),VLOOKUP(D5015,'FIN CAL LOOKUP'!$A:$J,10,1))),"Not Applicable")</f>
        <v>Q1, FY23</v>
      </c>
    </row>
    <row r="5016" spans="1:14" x14ac:dyDescent="0.25">
      <c r="A5016" t="s">
        <v>30</v>
      </c>
      <c r="B5016" t="s">
        <v>339</v>
      </c>
      <c r="C5016" t="s">
        <v>32</v>
      </c>
      <c r="D5016" s="3">
        <v>40322</v>
      </c>
      <c r="E5016" t="s">
        <v>1158</v>
      </c>
      <c r="F5016" t="s">
        <v>506</v>
      </c>
      <c r="G5016" t="s">
        <v>1159</v>
      </c>
      <c r="H5016" t="s">
        <v>10</v>
      </c>
      <c r="I5016" t="s">
        <v>17</v>
      </c>
      <c r="J5016" s="3">
        <v>44501</v>
      </c>
      <c r="K5016" s="3">
        <v>44417</v>
      </c>
      <c r="M5016" s="8" t="str">
        <f>IFERROR(IF(I5016="Booked",VLOOKUP(K5016,'FIN CAL LOOKUP'!$A:$J,7,1),IF(I5016="Complete",VLOOKUP(J5016,'FIN CAL LOOKUP'!$A:$J,7,1),VLOOKUP(D5016,'FIN CAL LOOKUP'!$A:$J,7,1))),"Not Applicable")</f>
        <v>NOV, FY22</v>
      </c>
      <c r="N5016" s="8" t="str">
        <f>IFERROR(IF(I5016="Booked",VLOOKUP(K5016,'FIN CAL LOOKUP'!$A:$J,10,1),IF(I5016="Complete",VLOOKUP(J5016,'FIN CAL LOOKUP'!$A:$J,10,1),VLOOKUP(D5016,'FIN CAL LOOKUP'!$A:$J,10,1))),"Not Applicable")</f>
        <v>Q2, FY22</v>
      </c>
    </row>
    <row r="5017" spans="1:14" x14ac:dyDescent="0.25">
      <c r="A5017" t="s">
        <v>30</v>
      </c>
      <c r="B5017" t="s">
        <v>339</v>
      </c>
      <c r="C5017" t="s">
        <v>32</v>
      </c>
      <c r="D5017" s="3">
        <v>40322</v>
      </c>
      <c r="E5017" t="s">
        <v>1158</v>
      </c>
      <c r="F5017" t="s">
        <v>506</v>
      </c>
      <c r="G5017" t="s">
        <v>1159</v>
      </c>
      <c r="H5017" t="s">
        <v>11</v>
      </c>
      <c r="I5017" t="s">
        <v>17</v>
      </c>
      <c r="J5017" s="3">
        <v>44501</v>
      </c>
      <c r="K5017" s="3">
        <v>44110</v>
      </c>
      <c r="M5017" s="8" t="str">
        <f>IFERROR(IF(I5017="Booked",VLOOKUP(K5017,'FIN CAL LOOKUP'!$A:$J,7,1),IF(I5017="Complete",VLOOKUP(J5017,'FIN CAL LOOKUP'!$A:$J,7,1),VLOOKUP(D5017,'FIN CAL LOOKUP'!$A:$J,7,1))),"Not Applicable")</f>
        <v>NOV, FY22</v>
      </c>
      <c r="N5017" s="8" t="str">
        <f>IFERROR(IF(I5017="Booked",VLOOKUP(K5017,'FIN CAL LOOKUP'!$A:$J,10,1),IF(I5017="Complete",VLOOKUP(J5017,'FIN CAL LOOKUP'!$A:$J,10,1),VLOOKUP(D5017,'FIN CAL LOOKUP'!$A:$J,10,1))),"Not Applicable")</f>
        <v>Q2, FY22</v>
      </c>
    </row>
    <row r="5018" spans="1:14" x14ac:dyDescent="0.25">
      <c r="A5018" t="s">
        <v>30</v>
      </c>
      <c r="C5018" t="s">
        <v>32</v>
      </c>
      <c r="D5018" s="3">
        <v>40183</v>
      </c>
      <c r="E5018" t="s">
        <v>1028</v>
      </c>
      <c r="F5018" t="s">
        <v>1161</v>
      </c>
      <c r="G5018" t="s">
        <v>35</v>
      </c>
      <c r="H5018" t="s">
        <v>192</v>
      </c>
      <c r="I5018" t="s">
        <v>17</v>
      </c>
      <c r="J5018" s="3">
        <v>44932</v>
      </c>
      <c r="K5018" s="3">
        <v>44837</v>
      </c>
      <c r="M5018" s="8" t="str">
        <f>IFERROR(IF(I5018="Booked",VLOOKUP(K5018,'FIN CAL LOOKUP'!$A:$J,7,1),IF(I5018="Complete",VLOOKUP(J5018,'FIN CAL LOOKUP'!$A:$J,7,1),VLOOKUP(D5018,'FIN CAL LOOKUP'!$A:$J,7,1))),"Not Applicable")</f>
        <v>JAN, FY23</v>
      </c>
      <c r="N5018" s="8" t="str">
        <f>IFERROR(IF(I5018="Booked",VLOOKUP(K5018,'FIN CAL LOOKUP'!$A:$J,10,1),IF(I5018="Complete",VLOOKUP(J5018,'FIN CAL LOOKUP'!$A:$J,10,1),VLOOKUP(D5018,'FIN CAL LOOKUP'!$A:$J,10,1))),"Not Applicable")</f>
        <v>Q3, FY23</v>
      </c>
    </row>
    <row r="5019" spans="1:14" x14ac:dyDescent="0.25">
      <c r="A5019" t="s">
        <v>30</v>
      </c>
      <c r="C5019" t="s">
        <v>32</v>
      </c>
      <c r="D5019" s="3">
        <v>40183</v>
      </c>
      <c r="E5019" t="s">
        <v>1028</v>
      </c>
      <c r="F5019" t="s">
        <v>1161</v>
      </c>
      <c r="G5019" t="s">
        <v>35</v>
      </c>
      <c r="H5019" t="s">
        <v>4</v>
      </c>
      <c r="I5019" t="s">
        <v>17</v>
      </c>
      <c r="J5019" s="3">
        <v>44932</v>
      </c>
      <c r="K5019" s="3">
        <v>44824</v>
      </c>
      <c r="M5019" s="8" t="str">
        <f>IFERROR(IF(I5019="Booked",VLOOKUP(K5019,'FIN CAL LOOKUP'!$A:$J,7,1),IF(I5019="Complete",VLOOKUP(J5019,'FIN CAL LOOKUP'!$A:$J,7,1),VLOOKUP(D5019,'FIN CAL LOOKUP'!$A:$J,7,1))),"Not Applicable")</f>
        <v>JAN, FY23</v>
      </c>
      <c r="N5019" s="8" t="str">
        <f>IFERROR(IF(I5019="Booked",VLOOKUP(K5019,'FIN CAL LOOKUP'!$A:$J,10,1),IF(I5019="Complete",VLOOKUP(J5019,'FIN CAL LOOKUP'!$A:$J,10,1),VLOOKUP(D5019,'FIN CAL LOOKUP'!$A:$J,10,1))),"Not Applicable")</f>
        <v>Q3, FY23</v>
      </c>
    </row>
    <row r="5020" spans="1:14" x14ac:dyDescent="0.25">
      <c r="A5020" t="s">
        <v>30</v>
      </c>
      <c r="C5020" t="s">
        <v>32</v>
      </c>
      <c r="D5020" s="3">
        <v>40183</v>
      </c>
      <c r="E5020" t="s">
        <v>1028</v>
      </c>
      <c r="F5020" t="s">
        <v>1161</v>
      </c>
      <c r="G5020" t="s">
        <v>35</v>
      </c>
      <c r="H5020" t="s">
        <v>7</v>
      </c>
      <c r="I5020" t="s">
        <v>17</v>
      </c>
      <c r="J5020" s="3">
        <v>44932</v>
      </c>
      <c r="K5020" s="3">
        <v>44824</v>
      </c>
      <c r="M5020" s="8" t="str">
        <f>IFERROR(IF(I5020="Booked",VLOOKUP(K5020,'FIN CAL LOOKUP'!$A:$J,7,1),IF(I5020="Complete",VLOOKUP(J5020,'FIN CAL LOOKUP'!$A:$J,7,1),VLOOKUP(D5020,'FIN CAL LOOKUP'!$A:$J,7,1))),"Not Applicable")</f>
        <v>JAN, FY23</v>
      </c>
      <c r="N5020" s="8" t="str">
        <f>IFERROR(IF(I5020="Booked",VLOOKUP(K5020,'FIN CAL LOOKUP'!$A:$J,10,1),IF(I5020="Complete",VLOOKUP(J5020,'FIN CAL LOOKUP'!$A:$J,10,1),VLOOKUP(D5020,'FIN CAL LOOKUP'!$A:$J,10,1))),"Not Applicable")</f>
        <v>Q3, FY23</v>
      </c>
    </row>
    <row r="5021" spans="1:14" x14ac:dyDescent="0.25">
      <c r="A5021" t="s">
        <v>30</v>
      </c>
      <c r="C5021" t="s">
        <v>32</v>
      </c>
      <c r="D5021" s="3">
        <v>40183</v>
      </c>
      <c r="E5021" t="s">
        <v>1028</v>
      </c>
      <c r="F5021" t="s">
        <v>1161</v>
      </c>
      <c r="G5021" t="s">
        <v>35</v>
      </c>
      <c r="H5021" t="s">
        <v>1366</v>
      </c>
      <c r="I5021" t="s">
        <v>17</v>
      </c>
      <c r="J5021" s="3">
        <v>45537</v>
      </c>
      <c r="K5021" s="3">
        <v>45351</v>
      </c>
      <c r="M5021" s="8" t="str">
        <f>IFERROR(IF(I5021="Booked",VLOOKUP(K5021,'FIN CAL LOOKUP'!$A:$J,7,1),IF(I5021="Complete",VLOOKUP(J5021,'FIN CAL LOOKUP'!$A:$J,7,1),VLOOKUP(D5021,'FIN CAL LOOKUP'!$A:$J,7,1))),"Not Applicable")</f>
        <v>SEP, FY25</v>
      </c>
      <c r="N5021" s="8" t="str">
        <f>IFERROR(IF(I5021="Booked",VLOOKUP(K5021,'FIN CAL LOOKUP'!$A:$J,10,1),IF(I5021="Complete",VLOOKUP(J5021,'FIN CAL LOOKUP'!$A:$J,10,1),VLOOKUP(D5021,'FIN CAL LOOKUP'!$A:$J,10,1))),"Not Applicable")</f>
        <v>Q1, FY25</v>
      </c>
    </row>
    <row r="5022" spans="1:14" x14ac:dyDescent="0.25">
      <c r="A5022" t="s">
        <v>30</v>
      </c>
      <c r="C5022" t="s">
        <v>32</v>
      </c>
      <c r="D5022" s="3">
        <v>40183</v>
      </c>
      <c r="E5022" t="s">
        <v>1028</v>
      </c>
      <c r="F5022" t="s">
        <v>1161</v>
      </c>
      <c r="G5022" t="s">
        <v>35</v>
      </c>
      <c r="H5022" t="s">
        <v>1367</v>
      </c>
      <c r="I5022" t="s">
        <v>17</v>
      </c>
      <c r="J5022" s="3">
        <v>45537</v>
      </c>
      <c r="K5022" s="3">
        <v>45351</v>
      </c>
      <c r="M5022" s="8" t="str">
        <f>IFERROR(IF(I5022="Booked",VLOOKUP(K5022,'FIN CAL LOOKUP'!$A:$J,7,1),IF(I5022="Complete",VLOOKUP(J5022,'FIN CAL LOOKUP'!$A:$J,7,1),VLOOKUP(D5022,'FIN CAL LOOKUP'!$A:$J,7,1))),"Not Applicable")</f>
        <v>SEP, FY25</v>
      </c>
      <c r="N5022" s="8" t="str">
        <f>IFERROR(IF(I5022="Booked",VLOOKUP(K5022,'FIN CAL LOOKUP'!$A:$J,10,1),IF(I5022="Complete",VLOOKUP(J5022,'FIN CAL LOOKUP'!$A:$J,10,1),VLOOKUP(D5022,'FIN CAL LOOKUP'!$A:$J,10,1))),"Not Applicable")</f>
        <v>Q1, FY25</v>
      </c>
    </row>
    <row r="5023" spans="1:14" x14ac:dyDescent="0.25">
      <c r="A5023" t="s">
        <v>30</v>
      </c>
      <c r="C5023" t="s">
        <v>32</v>
      </c>
      <c r="D5023" s="3">
        <v>40183</v>
      </c>
      <c r="E5023" t="s">
        <v>1028</v>
      </c>
      <c r="F5023" t="s">
        <v>1161</v>
      </c>
      <c r="G5023" t="s">
        <v>35</v>
      </c>
      <c r="H5023" t="s">
        <v>1368</v>
      </c>
      <c r="I5023" t="s">
        <v>17</v>
      </c>
      <c r="J5023" s="3">
        <v>45537</v>
      </c>
      <c r="K5023" s="3">
        <v>45351</v>
      </c>
      <c r="M5023" s="8" t="str">
        <f>IFERROR(IF(I5023="Booked",VLOOKUP(K5023,'FIN CAL LOOKUP'!$A:$J,7,1),IF(I5023="Complete",VLOOKUP(J5023,'FIN CAL LOOKUP'!$A:$J,7,1),VLOOKUP(D5023,'FIN CAL LOOKUP'!$A:$J,7,1))),"Not Applicable")</f>
        <v>SEP, FY25</v>
      </c>
      <c r="N5023" s="8" t="str">
        <f>IFERROR(IF(I5023="Booked",VLOOKUP(K5023,'FIN CAL LOOKUP'!$A:$J,10,1),IF(I5023="Complete",VLOOKUP(J5023,'FIN CAL LOOKUP'!$A:$J,10,1),VLOOKUP(D5023,'FIN CAL LOOKUP'!$A:$J,10,1))),"Not Applicable")</f>
        <v>Q1, FY25</v>
      </c>
    </row>
    <row r="5024" spans="1:14" x14ac:dyDescent="0.25">
      <c r="A5024" t="s">
        <v>30</v>
      </c>
      <c r="C5024" t="s">
        <v>32</v>
      </c>
      <c r="D5024" s="3">
        <v>40183</v>
      </c>
      <c r="E5024" t="s">
        <v>1028</v>
      </c>
      <c r="F5024" t="s">
        <v>1161</v>
      </c>
      <c r="G5024" t="s">
        <v>35</v>
      </c>
      <c r="H5024" t="s">
        <v>1369</v>
      </c>
      <c r="I5024" t="s">
        <v>17</v>
      </c>
      <c r="J5024" s="3">
        <v>45537</v>
      </c>
      <c r="K5024" s="3">
        <v>45351</v>
      </c>
      <c r="M5024" s="8" t="str">
        <f>IFERROR(IF(I5024="Booked",VLOOKUP(K5024,'FIN CAL LOOKUP'!$A:$J,7,1),IF(I5024="Complete",VLOOKUP(J5024,'FIN CAL LOOKUP'!$A:$J,7,1),VLOOKUP(D5024,'FIN CAL LOOKUP'!$A:$J,7,1))),"Not Applicable")</f>
        <v>SEP, FY25</v>
      </c>
      <c r="N5024" s="8" t="str">
        <f>IFERROR(IF(I5024="Booked",VLOOKUP(K5024,'FIN CAL LOOKUP'!$A:$J,10,1),IF(I5024="Complete",VLOOKUP(J5024,'FIN CAL LOOKUP'!$A:$J,10,1),VLOOKUP(D5024,'FIN CAL LOOKUP'!$A:$J,10,1))),"Not Applicable")</f>
        <v>Q1, FY25</v>
      </c>
    </row>
    <row r="5025" spans="1:14" x14ac:dyDescent="0.25">
      <c r="A5025" t="s">
        <v>30</v>
      </c>
      <c r="C5025" t="s">
        <v>32</v>
      </c>
      <c r="D5025" s="3">
        <v>40183</v>
      </c>
      <c r="E5025" t="s">
        <v>1028</v>
      </c>
      <c r="F5025" t="s">
        <v>1161</v>
      </c>
      <c r="G5025" t="s">
        <v>35</v>
      </c>
      <c r="H5025" t="s">
        <v>8</v>
      </c>
      <c r="I5025" t="s">
        <v>17</v>
      </c>
      <c r="J5025" s="3">
        <v>44645</v>
      </c>
      <c r="K5025" s="3">
        <v>44635</v>
      </c>
      <c r="M5025" s="8" t="str">
        <f>IFERROR(IF(I5025="Booked",VLOOKUP(K5025,'FIN CAL LOOKUP'!$A:$J,7,1),IF(I5025="Complete",VLOOKUP(J5025,'FIN CAL LOOKUP'!$A:$J,7,1),VLOOKUP(D5025,'FIN CAL LOOKUP'!$A:$J,7,1))),"Not Applicable")</f>
        <v>MAR, FY22</v>
      </c>
      <c r="N5025" s="8" t="str">
        <f>IFERROR(IF(I5025="Booked",VLOOKUP(K5025,'FIN CAL LOOKUP'!$A:$J,10,1),IF(I5025="Complete",VLOOKUP(J5025,'FIN CAL LOOKUP'!$A:$J,10,1),VLOOKUP(D5025,'FIN CAL LOOKUP'!$A:$J,10,1))),"Not Applicable")</f>
        <v>Q3, FY22</v>
      </c>
    </row>
    <row r="5026" spans="1:14" x14ac:dyDescent="0.25">
      <c r="A5026" t="s">
        <v>30</v>
      </c>
      <c r="C5026" t="s">
        <v>32</v>
      </c>
      <c r="D5026" s="3">
        <v>40183</v>
      </c>
      <c r="E5026" t="s">
        <v>1028</v>
      </c>
      <c r="F5026" t="s">
        <v>1161</v>
      </c>
      <c r="G5026" t="s">
        <v>35</v>
      </c>
      <c r="H5026" t="s">
        <v>9</v>
      </c>
      <c r="I5026" t="s">
        <v>17</v>
      </c>
      <c r="J5026" s="3">
        <v>44932</v>
      </c>
      <c r="K5026" s="3">
        <v>44735</v>
      </c>
      <c r="M5026" s="8" t="str">
        <f>IFERROR(IF(I5026="Booked",VLOOKUP(K5026,'FIN CAL LOOKUP'!$A:$J,7,1),IF(I5026="Complete",VLOOKUP(J5026,'FIN CAL LOOKUP'!$A:$J,7,1),VLOOKUP(D5026,'FIN CAL LOOKUP'!$A:$J,7,1))),"Not Applicable")</f>
        <v>JAN, FY23</v>
      </c>
      <c r="N5026" s="8" t="str">
        <f>IFERROR(IF(I5026="Booked",VLOOKUP(K5026,'FIN CAL LOOKUP'!$A:$J,10,1),IF(I5026="Complete",VLOOKUP(J5026,'FIN CAL LOOKUP'!$A:$J,10,1),VLOOKUP(D5026,'FIN CAL LOOKUP'!$A:$J,10,1))),"Not Applicable")</f>
        <v>Q3, FY23</v>
      </c>
    </row>
    <row r="5027" spans="1:14" x14ac:dyDescent="0.25">
      <c r="A5027" t="s">
        <v>30</v>
      </c>
      <c r="C5027" t="s">
        <v>32</v>
      </c>
      <c r="D5027" s="3">
        <v>40183</v>
      </c>
      <c r="E5027" t="s">
        <v>1028</v>
      </c>
      <c r="F5027" t="s">
        <v>1161</v>
      </c>
      <c r="G5027" t="s">
        <v>35</v>
      </c>
      <c r="H5027" t="s">
        <v>10</v>
      </c>
      <c r="I5027" t="s">
        <v>17</v>
      </c>
      <c r="J5027" s="3">
        <v>44468</v>
      </c>
      <c r="K5027" s="3">
        <v>44417</v>
      </c>
      <c r="M5027" s="8" t="str">
        <f>IFERROR(IF(I5027="Booked",VLOOKUP(K5027,'FIN CAL LOOKUP'!$A:$J,7,1),IF(I5027="Complete",VLOOKUP(J5027,'FIN CAL LOOKUP'!$A:$J,7,1),VLOOKUP(D5027,'FIN CAL LOOKUP'!$A:$J,7,1))),"Not Applicable")</f>
        <v>OCT, FY22</v>
      </c>
      <c r="N5027" s="8" t="str">
        <f>IFERROR(IF(I5027="Booked",VLOOKUP(K5027,'FIN CAL LOOKUP'!$A:$J,10,1),IF(I5027="Complete",VLOOKUP(J5027,'FIN CAL LOOKUP'!$A:$J,10,1),VLOOKUP(D5027,'FIN CAL LOOKUP'!$A:$J,10,1))),"Not Applicable")</f>
        <v>Q2, FY22</v>
      </c>
    </row>
    <row r="5028" spans="1:14" x14ac:dyDescent="0.25">
      <c r="A5028" t="s">
        <v>30</v>
      </c>
      <c r="C5028" t="s">
        <v>32</v>
      </c>
      <c r="D5028" s="3">
        <v>40183</v>
      </c>
      <c r="E5028" t="s">
        <v>1028</v>
      </c>
      <c r="F5028" t="s">
        <v>1161</v>
      </c>
      <c r="G5028" t="s">
        <v>35</v>
      </c>
      <c r="H5028" t="s">
        <v>11</v>
      </c>
      <c r="I5028" t="s">
        <v>17</v>
      </c>
      <c r="J5028" s="3">
        <v>42747</v>
      </c>
      <c r="K5028" s="3">
        <v>43616</v>
      </c>
      <c r="L5028" t="s">
        <v>982</v>
      </c>
      <c r="M5028" s="8" t="str">
        <f>IFERROR(IF(I5028="Booked",VLOOKUP(K5028,'FIN CAL LOOKUP'!$A:$J,7,1),IF(I5028="Complete",VLOOKUP(J5028,'FIN CAL LOOKUP'!$A:$J,7,1),VLOOKUP(D5028,'FIN CAL LOOKUP'!$A:$J,7,1))),"Not Applicable")</f>
        <v>Not Applicable</v>
      </c>
      <c r="N5028" s="8" t="str">
        <f>IFERROR(IF(I5028="Booked",VLOOKUP(K5028,'FIN CAL LOOKUP'!$A:$J,10,1),IF(I5028="Complete",VLOOKUP(J5028,'FIN CAL LOOKUP'!$A:$J,10,1),VLOOKUP(D5028,'FIN CAL LOOKUP'!$A:$J,10,1))),"Not Applicable")</f>
        <v>Not Applicable</v>
      </c>
    </row>
    <row r="5029" spans="1:14" x14ac:dyDescent="0.25">
      <c r="A5029" t="s">
        <v>1</v>
      </c>
      <c r="B5029" t="s">
        <v>2</v>
      </c>
      <c r="C5029" t="s">
        <v>3</v>
      </c>
      <c r="D5029" s="3">
        <v>40057</v>
      </c>
      <c r="E5029" t="s">
        <v>1088</v>
      </c>
      <c r="F5029" t="s">
        <v>1162</v>
      </c>
      <c r="G5029" t="s">
        <v>1163</v>
      </c>
      <c r="H5029" t="s">
        <v>4</v>
      </c>
      <c r="I5029" t="s">
        <v>17</v>
      </c>
      <c r="J5029" s="3">
        <v>45113</v>
      </c>
      <c r="K5029" s="3">
        <v>44824</v>
      </c>
      <c r="L5029" t="s">
        <v>1164</v>
      </c>
      <c r="M5029" s="8" t="str">
        <f>IFERROR(IF(I5029="Booked",VLOOKUP(K5029,'FIN CAL LOOKUP'!$A:$J,7,1),IF(I5029="Complete",VLOOKUP(J5029,'FIN CAL LOOKUP'!$A:$J,7,1),VLOOKUP(D5029,'FIN CAL LOOKUP'!$A:$J,7,1))),"Not Applicable")</f>
        <v>JUL, FY24</v>
      </c>
      <c r="N5029" s="8" t="str">
        <f>IFERROR(IF(I5029="Booked",VLOOKUP(K5029,'FIN CAL LOOKUP'!$A:$J,10,1),IF(I5029="Complete",VLOOKUP(J5029,'FIN CAL LOOKUP'!$A:$J,10,1),VLOOKUP(D5029,'FIN CAL LOOKUP'!$A:$J,10,1))),"Not Applicable")</f>
        <v>Q1, FY24</v>
      </c>
    </row>
    <row r="5030" spans="1:14" x14ac:dyDescent="0.25">
      <c r="A5030" t="s">
        <v>1</v>
      </c>
      <c r="B5030" t="s">
        <v>2</v>
      </c>
      <c r="C5030" t="s">
        <v>3</v>
      </c>
      <c r="D5030" s="3">
        <v>40057</v>
      </c>
      <c r="E5030" t="s">
        <v>1088</v>
      </c>
      <c r="F5030" t="s">
        <v>1162</v>
      </c>
      <c r="G5030" t="s">
        <v>1163</v>
      </c>
      <c r="H5030" t="s">
        <v>7</v>
      </c>
      <c r="I5030" t="s">
        <v>17</v>
      </c>
      <c r="J5030" s="3">
        <v>45113</v>
      </c>
      <c r="K5030" s="3">
        <v>44824</v>
      </c>
      <c r="L5030" t="s">
        <v>1164</v>
      </c>
      <c r="M5030" s="8" t="str">
        <f>IFERROR(IF(I5030="Booked",VLOOKUP(K5030,'FIN CAL LOOKUP'!$A:$J,7,1),IF(I5030="Complete",VLOOKUP(J5030,'FIN CAL LOOKUP'!$A:$J,7,1),VLOOKUP(D5030,'FIN CAL LOOKUP'!$A:$J,7,1))),"Not Applicable")</f>
        <v>JUL, FY24</v>
      </c>
      <c r="N5030" s="8" t="str">
        <f>IFERROR(IF(I5030="Booked",VLOOKUP(K5030,'FIN CAL LOOKUP'!$A:$J,10,1),IF(I5030="Complete",VLOOKUP(J5030,'FIN CAL LOOKUP'!$A:$J,10,1),VLOOKUP(D5030,'FIN CAL LOOKUP'!$A:$J,10,1))),"Not Applicable")</f>
        <v>Q1, FY24</v>
      </c>
    </row>
    <row r="5031" spans="1:14" x14ac:dyDescent="0.25">
      <c r="A5031" t="s">
        <v>1</v>
      </c>
      <c r="B5031" t="s">
        <v>2</v>
      </c>
      <c r="C5031" t="s">
        <v>3</v>
      </c>
      <c r="D5031" s="3">
        <v>40057</v>
      </c>
      <c r="E5031" t="s">
        <v>1088</v>
      </c>
      <c r="F5031" t="s">
        <v>1162</v>
      </c>
      <c r="G5031" t="s">
        <v>1163</v>
      </c>
      <c r="H5031" t="s">
        <v>1366</v>
      </c>
      <c r="I5031" t="s">
        <v>17</v>
      </c>
      <c r="J5031" s="3">
        <v>45574</v>
      </c>
      <c r="K5031" s="3">
        <v>45400</v>
      </c>
      <c r="M5031" s="8" t="str">
        <f>IFERROR(IF(I5031="Booked",VLOOKUP(K5031,'FIN CAL LOOKUP'!$A:$J,7,1),IF(I5031="Complete",VLOOKUP(J5031,'FIN CAL LOOKUP'!$A:$J,7,1),VLOOKUP(D5031,'FIN CAL LOOKUP'!$A:$J,7,1))),"Not Applicable")</f>
        <v>OCT, FY25</v>
      </c>
      <c r="N5031" s="8" t="str">
        <f>IFERROR(IF(I5031="Booked",VLOOKUP(K5031,'FIN CAL LOOKUP'!$A:$J,10,1),IF(I5031="Complete",VLOOKUP(J5031,'FIN CAL LOOKUP'!$A:$J,10,1),VLOOKUP(D5031,'FIN CAL LOOKUP'!$A:$J,10,1))),"Not Applicable")</f>
        <v>Q2, FY25</v>
      </c>
    </row>
    <row r="5032" spans="1:14" x14ac:dyDescent="0.25">
      <c r="A5032" t="s">
        <v>1</v>
      </c>
      <c r="B5032" t="s">
        <v>2</v>
      </c>
      <c r="C5032" t="s">
        <v>3</v>
      </c>
      <c r="D5032" s="3">
        <v>40057</v>
      </c>
      <c r="E5032" t="s">
        <v>1088</v>
      </c>
      <c r="F5032" t="s">
        <v>1162</v>
      </c>
      <c r="G5032" t="s">
        <v>1163</v>
      </c>
      <c r="H5032" t="s">
        <v>1367</v>
      </c>
      <c r="I5032" t="s">
        <v>17</v>
      </c>
      <c r="J5032" s="3">
        <v>45581</v>
      </c>
      <c r="K5032" s="3">
        <v>45400</v>
      </c>
      <c r="M5032" s="8" t="str">
        <f>IFERROR(IF(I5032="Booked",VLOOKUP(K5032,'FIN CAL LOOKUP'!$A:$J,7,1),IF(I5032="Complete",VLOOKUP(J5032,'FIN CAL LOOKUP'!$A:$J,7,1),VLOOKUP(D5032,'FIN CAL LOOKUP'!$A:$J,7,1))),"Not Applicable")</f>
        <v>OCT, FY25</v>
      </c>
      <c r="N5032" s="8" t="str">
        <f>IFERROR(IF(I5032="Booked",VLOOKUP(K5032,'FIN CAL LOOKUP'!$A:$J,10,1),IF(I5032="Complete",VLOOKUP(J5032,'FIN CAL LOOKUP'!$A:$J,10,1),VLOOKUP(D5032,'FIN CAL LOOKUP'!$A:$J,10,1))),"Not Applicable")</f>
        <v>Q2, FY25</v>
      </c>
    </row>
    <row r="5033" spans="1:14" x14ac:dyDescent="0.25">
      <c r="A5033" t="s">
        <v>1</v>
      </c>
      <c r="B5033" t="s">
        <v>2</v>
      </c>
      <c r="C5033" t="s">
        <v>3</v>
      </c>
      <c r="D5033" s="3">
        <v>40057</v>
      </c>
      <c r="E5033" t="s">
        <v>1088</v>
      </c>
      <c r="F5033" t="s">
        <v>1162</v>
      </c>
      <c r="G5033" t="s">
        <v>1163</v>
      </c>
      <c r="H5033" t="s">
        <v>1368</v>
      </c>
      <c r="I5033" t="s">
        <v>17</v>
      </c>
      <c r="J5033" s="3">
        <v>45574</v>
      </c>
      <c r="K5033" s="3">
        <v>45400</v>
      </c>
      <c r="M5033" s="8" t="str">
        <f>IFERROR(IF(I5033="Booked",VLOOKUP(K5033,'FIN CAL LOOKUP'!$A:$J,7,1),IF(I5033="Complete",VLOOKUP(J5033,'FIN CAL LOOKUP'!$A:$J,7,1),VLOOKUP(D5033,'FIN CAL LOOKUP'!$A:$J,7,1))),"Not Applicable")</f>
        <v>OCT, FY25</v>
      </c>
      <c r="N5033" s="8" t="str">
        <f>IFERROR(IF(I5033="Booked",VLOOKUP(K5033,'FIN CAL LOOKUP'!$A:$J,10,1),IF(I5033="Complete",VLOOKUP(J5033,'FIN CAL LOOKUP'!$A:$J,10,1),VLOOKUP(D5033,'FIN CAL LOOKUP'!$A:$J,10,1))),"Not Applicable")</f>
        <v>Q2, FY25</v>
      </c>
    </row>
    <row r="5034" spans="1:14" x14ac:dyDescent="0.25">
      <c r="A5034" t="s">
        <v>1</v>
      </c>
      <c r="B5034" t="s">
        <v>2</v>
      </c>
      <c r="C5034" t="s">
        <v>3</v>
      </c>
      <c r="D5034" s="3">
        <v>40057</v>
      </c>
      <c r="E5034" t="s">
        <v>1088</v>
      </c>
      <c r="F5034" t="s">
        <v>1162</v>
      </c>
      <c r="G5034" t="s">
        <v>1163</v>
      </c>
      <c r="H5034" t="s">
        <v>1369</v>
      </c>
      <c r="I5034" t="s">
        <v>17</v>
      </c>
      <c r="J5034" s="3">
        <v>45581</v>
      </c>
      <c r="K5034" s="3">
        <v>45400</v>
      </c>
      <c r="M5034" s="8" t="str">
        <f>IFERROR(IF(I5034="Booked",VLOOKUP(K5034,'FIN CAL LOOKUP'!$A:$J,7,1),IF(I5034="Complete",VLOOKUP(J5034,'FIN CAL LOOKUP'!$A:$J,7,1),VLOOKUP(D5034,'FIN CAL LOOKUP'!$A:$J,7,1))),"Not Applicable")</f>
        <v>OCT, FY25</v>
      </c>
      <c r="N5034" s="8" t="str">
        <f>IFERROR(IF(I5034="Booked",VLOOKUP(K5034,'FIN CAL LOOKUP'!$A:$J,10,1),IF(I5034="Complete",VLOOKUP(J5034,'FIN CAL LOOKUP'!$A:$J,10,1),VLOOKUP(D5034,'FIN CAL LOOKUP'!$A:$J,10,1))),"Not Applicable")</f>
        <v>Q2, FY25</v>
      </c>
    </row>
    <row r="5035" spans="1:14" x14ac:dyDescent="0.25">
      <c r="A5035" t="s">
        <v>1</v>
      </c>
      <c r="B5035" t="s">
        <v>2</v>
      </c>
      <c r="C5035" t="s">
        <v>3</v>
      </c>
      <c r="D5035" s="3">
        <v>40057</v>
      </c>
      <c r="E5035" t="s">
        <v>1088</v>
      </c>
      <c r="F5035" t="s">
        <v>1162</v>
      </c>
      <c r="G5035" t="s">
        <v>1163</v>
      </c>
      <c r="H5035" t="s">
        <v>1370</v>
      </c>
      <c r="I5035" t="s">
        <v>17</v>
      </c>
      <c r="J5035" s="3">
        <v>45583</v>
      </c>
      <c r="K5035" s="3">
        <v>45400</v>
      </c>
      <c r="M5035" s="8" t="str">
        <f>IFERROR(IF(I5035="Booked",VLOOKUP(K5035,'FIN CAL LOOKUP'!$A:$J,7,1),IF(I5035="Complete",VLOOKUP(J5035,'FIN CAL LOOKUP'!$A:$J,7,1),VLOOKUP(D5035,'FIN CAL LOOKUP'!$A:$J,7,1))),"Not Applicable")</f>
        <v>OCT, FY25</v>
      </c>
      <c r="N5035" s="8" t="str">
        <f>IFERROR(IF(I5035="Booked",VLOOKUP(K5035,'FIN CAL LOOKUP'!$A:$J,10,1),IF(I5035="Complete",VLOOKUP(J5035,'FIN CAL LOOKUP'!$A:$J,10,1),VLOOKUP(D5035,'FIN CAL LOOKUP'!$A:$J,10,1))),"Not Applicable")</f>
        <v>Q2, FY25</v>
      </c>
    </row>
    <row r="5036" spans="1:14" x14ac:dyDescent="0.25">
      <c r="A5036" t="s">
        <v>1</v>
      </c>
      <c r="B5036" t="s">
        <v>2</v>
      </c>
      <c r="C5036" t="s">
        <v>3</v>
      </c>
      <c r="D5036" s="3">
        <v>40057</v>
      </c>
      <c r="E5036" t="s">
        <v>1088</v>
      </c>
      <c r="F5036" t="s">
        <v>1162</v>
      </c>
      <c r="G5036" t="s">
        <v>1163</v>
      </c>
      <c r="H5036" t="s">
        <v>8</v>
      </c>
      <c r="I5036" t="s">
        <v>17</v>
      </c>
      <c r="J5036" s="3">
        <v>44643</v>
      </c>
      <c r="K5036" s="3">
        <v>44635</v>
      </c>
      <c r="M5036" s="8" t="str">
        <f>IFERROR(IF(I5036="Booked",VLOOKUP(K5036,'FIN CAL LOOKUP'!$A:$J,7,1),IF(I5036="Complete",VLOOKUP(J5036,'FIN CAL LOOKUP'!$A:$J,7,1),VLOOKUP(D5036,'FIN CAL LOOKUP'!$A:$J,7,1))),"Not Applicable")</f>
        <v>MAR, FY22</v>
      </c>
      <c r="N5036" s="8" t="str">
        <f>IFERROR(IF(I5036="Booked",VLOOKUP(K5036,'FIN CAL LOOKUP'!$A:$J,10,1),IF(I5036="Complete",VLOOKUP(J5036,'FIN CAL LOOKUP'!$A:$J,10,1),VLOOKUP(D5036,'FIN CAL LOOKUP'!$A:$J,10,1))),"Not Applicable")</f>
        <v>Q3, FY22</v>
      </c>
    </row>
    <row r="5037" spans="1:14" x14ac:dyDescent="0.25">
      <c r="A5037" t="s">
        <v>1</v>
      </c>
      <c r="B5037" t="s">
        <v>2</v>
      </c>
      <c r="C5037" t="s">
        <v>3</v>
      </c>
      <c r="D5037" s="3">
        <v>40057</v>
      </c>
      <c r="E5037" t="s">
        <v>1088</v>
      </c>
      <c r="F5037" t="s">
        <v>1162</v>
      </c>
      <c r="G5037" t="s">
        <v>1163</v>
      </c>
      <c r="H5037" t="s">
        <v>9</v>
      </c>
      <c r="I5037" t="s">
        <v>17</v>
      </c>
      <c r="J5037" s="3">
        <v>45364</v>
      </c>
      <c r="K5037" s="3">
        <v>45057</v>
      </c>
      <c r="M5037" s="8" t="str">
        <f>IFERROR(IF(I5037="Booked",VLOOKUP(K5037,'FIN CAL LOOKUP'!$A:$J,7,1),IF(I5037="Complete",VLOOKUP(J5037,'FIN CAL LOOKUP'!$A:$J,7,1),VLOOKUP(D5037,'FIN CAL LOOKUP'!$A:$J,7,1))),"Not Applicable")</f>
        <v>MAR, FY24</v>
      </c>
      <c r="N5037" s="8" t="str">
        <f>IFERROR(IF(I5037="Booked",VLOOKUP(K5037,'FIN CAL LOOKUP'!$A:$J,10,1),IF(I5037="Complete",VLOOKUP(J5037,'FIN CAL LOOKUP'!$A:$J,10,1),VLOOKUP(D5037,'FIN CAL LOOKUP'!$A:$J,10,1))),"Not Applicable")</f>
        <v>Q3, FY24</v>
      </c>
    </row>
    <row r="5038" spans="1:14" x14ac:dyDescent="0.25">
      <c r="A5038" t="s">
        <v>1</v>
      </c>
      <c r="B5038" t="s">
        <v>2</v>
      </c>
      <c r="C5038" t="s">
        <v>3</v>
      </c>
      <c r="D5038" s="3">
        <v>40057</v>
      </c>
      <c r="E5038" t="s">
        <v>1088</v>
      </c>
      <c r="F5038" t="s">
        <v>1162</v>
      </c>
      <c r="G5038" t="s">
        <v>1163</v>
      </c>
      <c r="H5038" t="s">
        <v>10</v>
      </c>
      <c r="I5038" t="s">
        <v>17</v>
      </c>
      <c r="J5038" s="3">
        <v>44445</v>
      </c>
      <c r="K5038" s="3">
        <v>44438</v>
      </c>
      <c r="M5038" s="8" t="str">
        <f>IFERROR(IF(I5038="Booked",VLOOKUP(K5038,'FIN CAL LOOKUP'!$A:$J,7,1),IF(I5038="Complete",VLOOKUP(J5038,'FIN CAL LOOKUP'!$A:$J,7,1),VLOOKUP(D5038,'FIN CAL LOOKUP'!$A:$J,7,1))),"Not Applicable")</f>
        <v>SEP, FY22</v>
      </c>
      <c r="N5038" s="8" t="str">
        <f>IFERROR(IF(I5038="Booked",VLOOKUP(K5038,'FIN CAL LOOKUP'!$A:$J,10,1),IF(I5038="Complete",VLOOKUP(J5038,'FIN CAL LOOKUP'!$A:$J,10,1),VLOOKUP(D5038,'FIN CAL LOOKUP'!$A:$J,10,1))),"Not Applicable")</f>
        <v>Q1, FY22</v>
      </c>
    </row>
    <row r="5039" spans="1:14" x14ac:dyDescent="0.25">
      <c r="A5039" t="s">
        <v>1</v>
      </c>
      <c r="B5039" t="s">
        <v>2</v>
      </c>
      <c r="C5039" t="s">
        <v>3</v>
      </c>
      <c r="D5039" s="3">
        <v>40057</v>
      </c>
      <c r="E5039" t="s">
        <v>1088</v>
      </c>
      <c r="F5039" t="s">
        <v>1162</v>
      </c>
      <c r="G5039" t="s">
        <v>1163</v>
      </c>
      <c r="H5039" t="s">
        <v>11</v>
      </c>
      <c r="I5039" t="s">
        <v>17</v>
      </c>
      <c r="J5039" s="3">
        <v>45113</v>
      </c>
      <c r="K5039" s="3">
        <v>43635</v>
      </c>
      <c r="M5039" s="8" t="str">
        <f>IFERROR(IF(I5039="Booked",VLOOKUP(K5039,'FIN CAL LOOKUP'!$A:$J,7,1),IF(I5039="Complete",VLOOKUP(J5039,'FIN CAL LOOKUP'!$A:$J,7,1),VLOOKUP(D5039,'FIN CAL LOOKUP'!$A:$J,7,1))),"Not Applicable")</f>
        <v>JUL, FY24</v>
      </c>
      <c r="N5039" s="8" t="str">
        <f>IFERROR(IF(I5039="Booked",VLOOKUP(K5039,'FIN CAL LOOKUP'!$A:$J,10,1),IF(I5039="Complete",VLOOKUP(J5039,'FIN CAL LOOKUP'!$A:$J,10,1),VLOOKUP(D5039,'FIN CAL LOOKUP'!$A:$J,10,1))),"Not Applicable")</f>
        <v>Q1, FY24</v>
      </c>
    </row>
    <row r="5040" spans="1:14" x14ac:dyDescent="0.25">
      <c r="A5040" t="s">
        <v>24</v>
      </c>
      <c r="B5040" t="s">
        <v>1626</v>
      </c>
      <c r="C5040" t="s">
        <v>16</v>
      </c>
      <c r="D5040" s="3">
        <v>39769</v>
      </c>
      <c r="E5040" t="s">
        <v>58</v>
      </c>
      <c r="F5040" t="s">
        <v>896</v>
      </c>
      <c r="G5040" t="s">
        <v>1165</v>
      </c>
      <c r="H5040" t="s">
        <v>192</v>
      </c>
      <c r="I5040" t="s">
        <v>17</v>
      </c>
      <c r="J5040" s="3">
        <v>45702</v>
      </c>
      <c r="K5040" s="3">
        <v>44837</v>
      </c>
      <c r="M5040" s="8" t="str">
        <f>IFERROR(IF(I5040="Booked",VLOOKUP(K5040,'FIN CAL LOOKUP'!$A:$J,7,1),IF(I5040="Complete",VLOOKUP(J5040,'FIN CAL LOOKUP'!$A:$J,7,1),VLOOKUP(D5040,'FIN CAL LOOKUP'!$A:$J,7,1))),"Not Applicable")</f>
        <v>FEB, FY25</v>
      </c>
      <c r="N5040" s="8" t="str">
        <f>IFERROR(IF(I5040="Booked",VLOOKUP(K5040,'FIN CAL LOOKUP'!$A:$J,10,1),IF(I5040="Complete",VLOOKUP(J5040,'FIN CAL LOOKUP'!$A:$J,10,1),VLOOKUP(D5040,'FIN CAL LOOKUP'!$A:$J,10,1))),"Not Applicable")</f>
        <v>Q3, FY25</v>
      </c>
    </row>
    <row r="5041" spans="1:14" x14ac:dyDescent="0.25">
      <c r="A5041" t="s">
        <v>24</v>
      </c>
      <c r="B5041" t="s">
        <v>1626</v>
      </c>
      <c r="C5041" t="s">
        <v>16</v>
      </c>
      <c r="D5041" s="3">
        <v>39769</v>
      </c>
      <c r="E5041" t="s">
        <v>58</v>
      </c>
      <c r="F5041" t="s">
        <v>896</v>
      </c>
      <c r="G5041" t="s">
        <v>1165</v>
      </c>
      <c r="H5041" t="s">
        <v>4</v>
      </c>
      <c r="I5041" t="s">
        <v>17</v>
      </c>
      <c r="J5041" s="3">
        <v>45664</v>
      </c>
      <c r="K5041" s="3">
        <v>44824</v>
      </c>
      <c r="M5041" s="8" t="str">
        <f>IFERROR(IF(I5041="Booked",VLOOKUP(K5041,'FIN CAL LOOKUP'!$A:$J,7,1),IF(I5041="Complete",VLOOKUP(J5041,'FIN CAL LOOKUP'!$A:$J,7,1),VLOOKUP(D5041,'FIN CAL LOOKUP'!$A:$J,7,1))),"Not Applicable")</f>
        <v>JAN, FY25</v>
      </c>
      <c r="N5041" s="8" t="str">
        <f>IFERROR(IF(I5041="Booked",VLOOKUP(K5041,'FIN CAL LOOKUP'!$A:$J,10,1),IF(I5041="Complete",VLOOKUP(J5041,'FIN CAL LOOKUP'!$A:$J,10,1),VLOOKUP(D5041,'FIN CAL LOOKUP'!$A:$J,10,1))),"Not Applicable")</f>
        <v>Q3, FY25</v>
      </c>
    </row>
    <row r="5042" spans="1:14" x14ac:dyDescent="0.25">
      <c r="A5042" t="s">
        <v>24</v>
      </c>
      <c r="B5042" t="s">
        <v>1626</v>
      </c>
      <c r="C5042" t="s">
        <v>16</v>
      </c>
      <c r="D5042" s="3">
        <v>39769</v>
      </c>
      <c r="E5042" t="s">
        <v>58</v>
      </c>
      <c r="F5042" t="s">
        <v>896</v>
      </c>
      <c r="G5042" t="s">
        <v>1165</v>
      </c>
      <c r="H5042" t="s">
        <v>4</v>
      </c>
      <c r="I5042" t="s">
        <v>17</v>
      </c>
      <c r="J5042" s="3">
        <v>45699</v>
      </c>
      <c r="K5042" s="3">
        <v>45699</v>
      </c>
      <c r="M5042" s="8" t="str">
        <f>IFERROR(IF(I5042="Booked",VLOOKUP(K5042,'FIN CAL LOOKUP'!$A:$J,7,1),IF(I5042="Complete",VLOOKUP(J5042,'FIN CAL LOOKUP'!$A:$J,7,1),VLOOKUP(D5042,'FIN CAL LOOKUP'!$A:$J,7,1))),"Not Applicable")</f>
        <v>FEB, FY25</v>
      </c>
      <c r="N5042" s="8" t="str">
        <f>IFERROR(IF(I5042="Booked",VLOOKUP(K5042,'FIN CAL LOOKUP'!$A:$J,10,1),IF(I5042="Complete",VLOOKUP(J5042,'FIN CAL LOOKUP'!$A:$J,10,1),VLOOKUP(D5042,'FIN CAL LOOKUP'!$A:$J,10,1))),"Not Applicable")</f>
        <v>Q3, FY25</v>
      </c>
    </row>
    <row r="5043" spans="1:14" x14ac:dyDescent="0.25">
      <c r="A5043" t="s">
        <v>24</v>
      </c>
      <c r="B5043" t="s">
        <v>1626</v>
      </c>
      <c r="C5043" t="s">
        <v>16</v>
      </c>
      <c r="D5043" s="3">
        <v>39769</v>
      </c>
      <c r="E5043" t="s">
        <v>58</v>
      </c>
      <c r="F5043" t="s">
        <v>896</v>
      </c>
      <c r="G5043" t="s">
        <v>1165</v>
      </c>
      <c r="H5043" t="s">
        <v>7</v>
      </c>
      <c r="I5043" t="s">
        <v>17</v>
      </c>
      <c r="J5043" s="3">
        <v>45699</v>
      </c>
      <c r="K5043" s="3">
        <v>44824</v>
      </c>
      <c r="M5043" s="8" t="str">
        <f>IFERROR(IF(I5043="Booked",VLOOKUP(K5043,'FIN CAL LOOKUP'!$A:$J,7,1),IF(I5043="Complete",VLOOKUP(J5043,'FIN CAL LOOKUP'!$A:$J,7,1),VLOOKUP(D5043,'FIN CAL LOOKUP'!$A:$J,7,1))),"Not Applicable")</f>
        <v>FEB, FY25</v>
      </c>
      <c r="N5043" s="8" t="str">
        <f>IFERROR(IF(I5043="Booked",VLOOKUP(K5043,'FIN CAL LOOKUP'!$A:$J,10,1),IF(I5043="Complete",VLOOKUP(J5043,'FIN CAL LOOKUP'!$A:$J,10,1),VLOOKUP(D5043,'FIN CAL LOOKUP'!$A:$J,10,1))),"Not Applicable")</f>
        <v>Q3, FY25</v>
      </c>
    </row>
    <row r="5044" spans="1:14" x14ac:dyDescent="0.25">
      <c r="A5044" t="s">
        <v>24</v>
      </c>
      <c r="B5044" t="s">
        <v>1626</v>
      </c>
      <c r="C5044" t="s">
        <v>16</v>
      </c>
      <c r="D5044" s="3">
        <v>39769</v>
      </c>
      <c r="E5044" t="s">
        <v>58</v>
      </c>
      <c r="F5044" t="s">
        <v>896</v>
      </c>
      <c r="G5044" t="s">
        <v>1165</v>
      </c>
      <c r="H5044" t="s">
        <v>1366</v>
      </c>
      <c r="I5044" t="s">
        <v>5</v>
      </c>
      <c r="J5044" s="3"/>
      <c r="K5044" s="3">
        <v>45351</v>
      </c>
      <c r="M5044" s="8" t="str">
        <f>IFERROR(IF(I5044="Booked",VLOOKUP(K5044,'FIN CAL LOOKUP'!$A:$J,7,1),IF(I5044="Complete",VLOOKUP(J5044,'FIN CAL LOOKUP'!$A:$J,7,1),VLOOKUP(D5044,'FIN CAL LOOKUP'!$A:$J,7,1))),"Not Applicable")</f>
        <v>MAR, FY24</v>
      </c>
      <c r="N5044" s="8" t="str">
        <f>IFERROR(IF(I5044="Booked",VLOOKUP(K5044,'FIN CAL LOOKUP'!$A:$J,10,1),IF(I5044="Complete",VLOOKUP(J5044,'FIN CAL LOOKUP'!$A:$J,10,1),VLOOKUP(D5044,'FIN CAL LOOKUP'!$A:$J,10,1))),"Not Applicable")</f>
        <v>Q3, FY24</v>
      </c>
    </row>
    <row r="5045" spans="1:14" x14ac:dyDescent="0.25">
      <c r="A5045" t="s">
        <v>24</v>
      </c>
      <c r="B5045" t="s">
        <v>1626</v>
      </c>
      <c r="C5045" t="s">
        <v>16</v>
      </c>
      <c r="D5045" s="3">
        <v>39769</v>
      </c>
      <c r="E5045" t="s">
        <v>58</v>
      </c>
      <c r="F5045" t="s">
        <v>896</v>
      </c>
      <c r="G5045" t="s">
        <v>1165</v>
      </c>
      <c r="H5045" t="s">
        <v>1367</v>
      </c>
      <c r="I5045" t="s">
        <v>5</v>
      </c>
      <c r="J5045" s="3"/>
      <c r="K5045" s="3">
        <v>45351</v>
      </c>
      <c r="M5045" s="8" t="str">
        <f>IFERROR(IF(I5045="Booked",VLOOKUP(K5045,'FIN CAL LOOKUP'!$A:$J,7,1),IF(I5045="Complete",VLOOKUP(J5045,'FIN CAL LOOKUP'!$A:$J,7,1),VLOOKUP(D5045,'FIN CAL LOOKUP'!$A:$J,7,1))),"Not Applicable")</f>
        <v>MAR, FY24</v>
      </c>
      <c r="N5045" s="8" t="str">
        <f>IFERROR(IF(I5045="Booked",VLOOKUP(K5045,'FIN CAL LOOKUP'!$A:$J,10,1),IF(I5045="Complete",VLOOKUP(J5045,'FIN CAL LOOKUP'!$A:$J,10,1),VLOOKUP(D5045,'FIN CAL LOOKUP'!$A:$J,10,1))),"Not Applicable")</f>
        <v>Q3, FY24</v>
      </c>
    </row>
    <row r="5046" spans="1:14" x14ac:dyDescent="0.25">
      <c r="A5046" t="s">
        <v>24</v>
      </c>
      <c r="B5046" t="s">
        <v>1626</v>
      </c>
      <c r="C5046" t="s">
        <v>16</v>
      </c>
      <c r="D5046" s="3">
        <v>39769</v>
      </c>
      <c r="E5046" t="s">
        <v>58</v>
      </c>
      <c r="F5046" t="s">
        <v>896</v>
      </c>
      <c r="G5046" t="s">
        <v>1165</v>
      </c>
      <c r="H5046" t="s">
        <v>1368</v>
      </c>
      <c r="I5046" t="s">
        <v>5</v>
      </c>
      <c r="J5046" s="3"/>
      <c r="K5046" s="3">
        <v>45351</v>
      </c>
      <c r="M5046" s="8" t="str">
        <f>IFERROR(IF(I5046="Booked",VLOOKUP(K5046,'FIN CAL LOOKUP'!$A:$J,7,1),IF(I5046="Complete",VLOOKUP(J5046,'FIN CAL LOOKUP'!$A:$J,7,1),VLOOKUP(D5046,'FIN CAL LOOKUP'!$A:$J,7,1))),"Not Applicable")</f>
        <v>MAR, FY24</v>
      </c>
      <c r="N5046" s="8" t="str">
        <f>IFERROR(IF(I5046="Booked",VLOOKUP(K5046,'FIN CAL LOOKUP'!$A:$J,10,1),IF(I5046="Complete",VLOOKUP(J5046,'FIN CAL LOOKUP'!$A:$J,10,1),VLOOKUP(D5046,'FIN CAL LOOKUP'!$A:$J,10,1))),"Not Applicable")</f>
        <v>Q3, FY24</v>
      </c>
    </row>
    <row r="5047" spans="1:14" x14ac:dyDescent="0.25">
      <c r="A5047" t="s">
        <v>24</v>
      </c>
      <c r="B5047" t="s">
        <v>1626</v>
      </c>
      <c r="C5047" t="s">
        <v>16</v>
      </c>
      <c r="D5047" s="3">
        <v>39769</v>
      </c>
      <c r="E5047" t="s">
        <v>58</v>
      </c>
      <c r="F5047" t="s">
        <v>896</v>
      </c>
      <c r="G5047" t="s">
        <v>1165</v>
      </c>
      <c r="H5047" t="s">
        <v>1369</v>
      </c>
      <c r="I5047" t="s">
        <v>5</v>
      </c>
      <c r="J5047" s="3"/>
      <c r="K5047" s="3">
        <v>45351</v>
      </c>
      <c r="M5047" s="8" t="str">
        <f>IFERROR(IF(I5047="Booked",VLOOKUP(K5047,'FIN CAL LOOKUP'!$A:$J,7,1),IF(I5047="Complete",VLOOKUP(J5047,'FIN CAL LOOKUP'!$A:$J,7,1),VLOOKUP(D5047,'FIN CAL LOOKUP'!$A:$J,7,1))),"Not Applicable")</f>
        <v>MAR, FY24</v>
      </c>
      <c r="N5047" s="8" t="str">
        <f>IFERROR(IF(I5047="Booked",VLOOKUP(K5047,'FIN CAL LOOKUP'!$A:$J,10,1),IF(I5047="Complete",VLOOKUP(J5047,'FIN CAL LOOKUP'!$A:$J,10,1),VLOOKUP(D5047,'FIN CAL LOOKUP'!$A:$J,10,1))),"Not Applicable")</f>
        <v>Q3, FY24</v>
      </c>
    </row>
    <row r="5048" spans="1:14" x14ac:dyDescent="0.25">
      <c r="A5048" t="s">
        <v>24</v>
      </c>
      <c r="B5048" t="s">
        <v>1626</v>
      </c>
      <c r="C5048" t="s">
        <v>16</v>
      </c>
      <c r="D5048" s="3">
        <v>39769</v>
      </c>
      <c r="E5048" t="s">
        <v>58</v>
      </c>
      <c r="F5048" t="s">
        <v>896</v>
      </c>
      <c r="G5048" t="s">
        <v>1165</v>
      </c>
      <c r="H5048" t="s">
        <v>1370</v>
      </c>
      <c r="I5048" t="s">
        <v>5</v>
      </c>
      <c r="J5048" s="3"/>
      <c r="K5048" s="3">
        <v>45351</v>
      </c>
      <c r="M5048" s="8" t="str">
        <f>IFERROR(IF(I5048="Booked",VLOOKUP(K5048,'FIN CAL LOOKUP'!$A:$J,7,1),IF(I5048="Complete",VLOOKUP(J5048,'FIN CAL LOOKUP'!$A:$J,7,1),VLOOKUP(D5048,'FIN CAL LOOKUP'!$A:$J,7,1))),"Not Applicable")</f>
        <v>MAR, FY24</v>
      </c>
      <c r="N5048" s="8" t="str">
        <f>IFERROR(IF(I5048="Booked",VLOOKUP(K5048,'FIN CAL LOOKUP'!$A:$J,10,1),IF(I5048="Complete",VLOOKUP(J5048,'FIN CAL LOOKUP'!$A:$J,10,1),VLOOKUP(D5048,'FIN CAL LOOKUP'!$A:$J,10,1))),"Not Applicable")</f>
        <v>Q3, FY24</v>
      </c>
    </row>
    <row r="5049" spans="1:14" x14ac:dyDescent="0.25">
      <c r="A5049" t="s">
        <v>24</v>
      </c>
      <c r="B5049" t="s">
        <v>1626</v>
      </c>
      <c r="C5049" t="s">
        <v>16</v>
      </c>
      <c r="D5049" s="3">
        <v>39769</v>
      </c>
      <c r="E5049" t="s">
        <v>58</v>
      </c>
      <c r="F5049" t="s">
        <v>896</v>
      </c>
      <c r="G5049" t="s">
        <v>1165</v>
      </c>
      <c r="H5049" t="s">
        <v>8</v>
      </c>
      <c r="I5049" t="s">
        <v>17</v>
      </c>
      <c r="J5049" s="3">
        <v>44837</v>
      </c>
      <c r="K5049" s="3">
        <v>44635</v>
      </c>
      <c r="M5049" s="8" t="str">
        <f>IFERROR(IF(I5049="Booked",VLOOKUP(K5049,'FIN CAL LOOKUP'!$A:$J,7,1),IF(I5049="Complete",VLOOKUP(J5049,'FIN CAL LOOKUP'!$A:$J,7,1),VLOOKUP(D5049,'FIN CAL LOOKUP'!$A:$J,7,1))),"Not Applicable")</f>
        <v>OCT, FY23</v>
      </c>
      <c r="N5049" s="8" t="str">
        <f>IFERROR(IF(I5049="Booked",VLOOKUP(K5049,'FIN CAL LOOKUP'!$A:$J,10,1),IF(I5049="Complete",VLOOKUP(J5049,'FIN CAL LOOKUP'!$A:$J,10,1),VLOOKUP(D5049,'FIN CAL LOOKUP'!$A:$J,10,1))),"Not Applicable")</f>
        <v>Q2, FY23</v>
      </c>
    </row>
    <row r="5050" spans="1:14" x14ac:dyDescent="0.25">
      <c r="A5050" t="s">
        <v>24</v>
      </c>
      <c r="B5050" t="s">
        <v>1626</v>
      </c>
      <c r="C5050" t="s">
        <v>16</v>
      </c>
      <c r="D5050" s="3">
        <v>39769</v>
      </c>
      <c r="E5050" t="s">
        <v>58</v>
      </c>
      <c r="F5050" t="s">
        <v>896</v>
      </c>
      <c r="G5050" t="s">
        <v>1165</v>
      </c>
      <c r="H5050" t="s">
        <v>9</v>
      </c>
      <c r="I5050" t="s">
        <v>17</v>
      </c>
      <c r="J5050" s="3">
        <v>45699</v>
      </c>
      <c r="K5050" s="3">
        <v>44735</v>
      </c>
      <c r="L5050" t="s">
        <v>1627</v>
      </c>
      <c r="M5050" s="8" t="str">
        <f>IFERROR(IF(I5050="Booked",VLOOKUP(K5050,'FIN CAL LOOKUP'!$A:$J,7,1),IF(I5050="Complete",VLOOKUP(J5050,'FIN CAL LOOKUP'!$A:$J,7,1),VLOOKUP(D5050,'FIN CAL LOOKUP'!$A:$J,7,1))),"Not Applicable")</f>
        <v>FEB, FY25</v>
      </c>
      <c r="N5050" s="8" t="str">
        <f>IFERROR(IF(I5050="Booked",VLOOKUP(K5050,'FIN CAL LOOKUP'!$A:$J,10,1),IF(I5050="Complete",VLOOKUP(J5050,'FIN CAL LOOKUP'!$A:$J,10,1),VLOOKUP(D5050,'FIN CAL LOOKUP'!$A:$J,10,1))),"Not Applicable")</f>
        <v>Q3, FY25</v>
      </c>
    </row>
    <row r="5051" spans="1:14" x14ac:dyDescent="0.25">
      <c r="A5051" t="s">
        <v>24</v>
      </c>
      <c r="B5051" t="s">
        <v>1626</v>
      </c>
      <c r="C5051" t="s">
        <v>16</v>
      </c>
      <c r="D5051" s="3">
        <v>39769</v>
      </c>
      <c r="E5051" t="s">
        <v>58</v>
      </c>
      <c r="F5051" t="s">
        <v>896</v>
      </c>
      <c r="G5051" t="s">
        <v>1165</v>
      </c>
      <c r="H5051" t="s">
        <v>10</v>
      </c>
      <c r="I5051" t="s">
        <v>17</v>
      </c>
      <c r="J5051" s="3">
        <v>44449</v>
      </c>
      <c r="K5051" s="3">
        <v>44417</v>
      </c>
      <c r="M5051" s="8" t="str">
        <f>IFERROR(IF(I5051="Booked",VLOOKUP(K5051,'FIN CAL LOOKUP'!$A:$J,7,1),IF(I5051="Complete",VLOOKUP(J5051,'FIN CAL LOOKUP'!$A:$J,7,1),VLOOKUP(D5051,'FIN CAL LOOKUP'!$A:$J,7,1))),"Not Applicable")</f>
        <v>SEP, FY22</v>
      </c>
      <c r="N5051" s="8" t="str">
        <f>IFERROR(IF(I5051="Booked",VLOOKUP(K5051,'FIN CAL LOOKUP'!$A:$J,10,1),IF(I5051="Complete",VLOOKUP(J5051,'FIN CAL LOOKUP'!$A:$J,10,1),VLOOKUP(D5051,'FIN CAL LOOKUP'!$A:$J,10,1))),"Not Applicable")</f>
        <v>Q1, FY22</v>
      </c>
    </row>
    <row r="5052" spans="1:14" x14ac:dyDescent="0.25">
      <c r="A5052" t="s">
        <v>24</v>
      </c>
      <c r="B5052" t="s">
        <v>1626</v>
      </c>
      <c r="C5052" t="s">
        <v>16</v>
      </c>
      <c r="D5052" s="3">
        <v>39769</v>
      </c>
      <c r="E5052" t="s">
        <v>58</v>
      </c>
      <c r="F5052" t="s">
        <v>896</v>
      </c>
      <c r="G5052" t="s">
        <v>1165</v>
      </c>
      <c r="H5052" t="s">
        <v>10</v>
      </c>
      <c r="I5052" t="s">
        <v>17</v>
      </c>
      <c r="J5052" s="3">
        <v>45699</v>
      </c>
      <c r="K5052" s="3">
        <v>45699</v>
      </c>
      <c r="M5052" s="8" t="str">
        <f>IFERROR(IF(I5052="Booked",VLOOKUP(K5052,'FIN CAL LOOKUP'!$A:$J,7,1),IF(I5052="Complete",VLOOKUP(J5052,'FIN CAL LOOKUP'!$A:$J,7,1),VLOOKUP(D5052,'FIN CAL LOOKUP'!$A:$J,7,1))),"Not Applicable")</f>
        <v>FEB, FY25</v>
      </c>
      <c r="N5052" s="8" t="str">
        <f>IFERROR(IF(I5052="Booked",VLOOKUP(K5052,'FIN CAL LOOKUP'!$A:$J,10,1),IF(I5052="Complete",VLOOKUP(J5052,'FIN CAL LOOKUP'!$A:$J,10,1),VLOOKUP(D5052,'FIN CAL LOOKUP'!$A:$J,10,1))),"Not Applicable")</f>
        <v>Q3, FY25</v>
      </c>
    </row>
    <row r="5053" spans="1:14" x14ac:dyDescent="0.25">
      <c r="A5053" t="s">
        <v>24</v>
      </c>
      <c r="B5053" t="s">
        <v>1626</v>
      </c>
      <c r="C5053" t="s">
        <v>16</v>
      </c>
      <c r="D5053" s="3">
        <v>39769</v>
      </c>
      <c r="E5053" t="s">
        <v>58</v>
      </c>
      <c r="F5053" t="s">
        <v>896</v>
      </c>
      <c r="G5053" t="s">
        <v>1165</v>
      </c>
      <c r="H5053" t="s">
        <v>11</v>
      </c>
      <c r="I5053" t="s">
        <v>17</v>
      </c>
      <c r="J5053" s="3">
        <v>42800</v>
      </c>
      <c r="K5053" s="3">
        <v>43616</v>
      </c>
      <c r="L5053" t="s">
        <v>982</v>
      </c>
      <c r="M5053" s="8" t="str">
        <f>IFERROR(IF(I5053="Booked",VLOOKUP(K5053,'FIN CAL LOOKUP'!$A:$J,7,1),IF(I5053="Complete",VLOOKUP(J5053,'FIN CAL LOOKUP'!$A:$J,7,1),VLOOKUP(D5053,'FIN CAL LOOKUP'!$A:$J,7,1))),"Not Applicable")</f>
        <v>Not Applicable</v>
      </c>
      <c r="N5053" s="8" t="str">
        <f>IFERROR(IF(I5053="Booked",VLOOKUP(K5053,'FIN CAL LOOKUP'!$A:$J,10,1),IF(I5053="Complete",VLOOKUP(J5053,'FIN CAL LOOKUP'!$A:$J,10,1),VLOOKUP(D5053,'FIN CAL LOOKUP'!$A:$J,10,1))),"Not Applicable")</f>
        <v>Not Applicable</v>
      </c>
    </row>
    <row r="5054" spans="1:14" x14ac:dyDescent="0.25">
      <c r="A5054" t="s">
        <v>24</v>
      </c>
      <c r="B5054" t="s">
        <v>1626</v>
      </c>
      <c r="C5054" t="s">
        <v>16</v>
      </c>
      <c r="D5054" s="3">
        <v>39769</v>
      </c>
      <c r="E5054" t="s">
        <v>58</v>
      </c>
      <c r="F5054" t="s">
        <v>896</v>
      </c>
      <c r="G5054" t="s">
        <v>1165</v>
      </c>
      <c r="H5054" t="s">
        <v>11</v>
      </c>
      <c r="I5054" t="s">
        <v>17</v>
      </c>
      <c r="J5054" s="3">
        <v>45699</v>
      </c>
      <c r="K5054" s="3">
        <v>45699</v>
      </c>
      <c r="L5054" t="s">
        <v>982</v>
      </c>
      <c r="M5054" s="8" t="str">
        <f>IFERROR(IF(I5054="Booked",VLOOKUP(K5054,'FIN CAL LOOKUP'!$A:$J,7,1),IF(I5054="Complete",VLOOKUP(J5054,'FIN CAL LOOKUP'!$A:$J,7,1),VLOOKUP(D5054,'FIN CAL LOOKUP'!$A:$J,7,1))),"Not Applicable")</f>
        <v>FEB, FY25</v>
      </c>
      <c r="N5054" s="8" t="str">
        <f>IFERROR(IF(I5054="Booked",VLOOKUP(K5054,'FIN CAL LOOKUP'!$A:$J,10,1),IF(I5054="Complete",VLOOKUP(J5054,'FIN CAL LOOKUP'!$A:$J,10,1),VLOOKUP(D5054,'FIN CAL LOOKUP'!$A:$J,10,1))),"Not Applicable")</f>
        <v>Q3, FY25</v>
      </c>
    </row>
    <row r="5055" spans="1:14" x14ac:dyDescent="0.25">
      <c r="A5055" t="s">
        <v>60</v>
      </c>
      <c r="B5055" t="s">
        <v>498</v>
      </c>
      <c r="C5055" t="s">
        <v>14</v>
      </c>
      <c r="D5055" s="3">
        <v>39762</v>
      </c>
      <c r="E5055" t="s">
        <v>1166</v>
      </c>
      <c r="F5055" t="s">
        <v>1167</v>
      </c>
      <c r="G5055" t="s">
        <v>1168</v>
      </c>
      <c r="H5055" t="s">
        <v>4</v>
      </c>
      <c r="I5055" t="s">
        <v>17</v>
      </c>
      <c r="J5055" s="3">
        <v>44942</v>
      </c>
      <c r="K5055" s="3">
        <v>44824</v>
      </c>
      <c r="M5055" s="8" t="str">
        <f>IFERROR(IF(I5055="Booked",VLOOKUP(K5055,'FIN CAL LOOKUP'!$A:$J,7,1),IF(I5055="Complete",VLOOKUP(J5055,'FIN CAL LOOKUP'!$A:$J,7,1),VLOOKUP(D5055,'FIN CAL LOOKUP'!$A:$J,7,1))),"Not Applicable")</f>
        <v>JAN, FY23</v>
      </c>
      <c r="N5055" s="8" t="str">
        <f>IFERROR(IF(I5055="Booked",VLOOKUP(K5055,'FIN CAL LOOKUP'!$A:$J,10,1),IF(I5055="Complete",VLOOKUP(J5055,'FIN CAL LOOKUP'!$A:$J,10,1),VLOOKUP(D5055,'FIN CAL LOOKUP'!$A:$J,10,1))),"Not Applicable")</f>
        <v>Q3, FY23</v>
      </c>
    </row>
    <row r="5056" spans="1:14" x14ac:dyDescent="0.25">
      <c r="A5056" t="s">
        <v>60</v>
      </c>
      <c r="B5056" t="s">
        <v>498</v>
      </c>
      <c r="C5056" t="s">
        <v>14</v>
      </c>
      <c r="D5056" s="3">
        <v>39762</v>
      </c>
      <c r="E5056" t="s">
        <v>1166</v>
      </c>
      <c r="F5056" t="s">
        <v>1167</v>
      </c>
      <c r="G5056" t="s">
        <v>1168</v>
      </c>
      <c r="H5056" t="s">
        <v>7</v>
      </c>
      <c r="I5056" t="s">
        <v>17</v>
      </c>
      <c r="J5056" s="3">
        <v>44942</v>
      </c>
      <c r="K5056" s="3">
        <v>44824</v>
      </c>
      <c r="M5056" s="8" t="str">
        <f>IFERROR(IF(I5056="Booked",VLOOKUP(K5056,'FIN CAL LOOKUP'!$A:$J,7,1),IF(I5056="Complete",VLOOKUP(J5056,'FIN CAL LOOKUP'!$A:$J,7,1),VLOOKUP(D5056,'FIN CAL LOOKUP'!$A:$J,7,1))),"Not Applicable")</f>
        <v>JAN, FY23</v>
      </c>
      <c r="N5056" s="8" t="str">
        <f>IFERROR(IF(I5056="Booked",VLOOKUP(K5056,'FIN CAL LOOKUP'!$A:$J,10,1),IF(I5056="Complete",VLOOKUP(J5056,'FIN CAL LOOKUP'!$A:$J,10,1),VLOOKUP(D5056,'FIN CAL LOOKUP'!$A:$J,10,1))),"Not Applicable")</f>
        <v>Q3, FY23</v>
      </c>
    </row>
    <row r="5057" spans="1:14" x14ac:dyDescent="0.25">
      <c r="A5057" t="s">
        <v>60</v>
      </c>
      <c r="B5057" t="s">
        <v>498</v>
      </c>
      <c r="C5057" t="s">
        <v>14</v>
      </c>
      <c r="D5057" s="3">
        <v>39762</v>
      </c>
      <c r="E5057" t="s">
        <v>1166</v>
      </c>
      <c r="F5057" t="s">
        <v>1167</v>
      </c>
      <c r="G5057" t="s">
        <v>1168</v>
      </c>
      <c r="H5057" t="s">
        <v>1366</v>
      </c>
      <c r="I5057" t="s">
        <v>5</v>
      </c>
      <c r="J5057" s="3"/>
      <c r="K5057" s="3">
        <v>45351</v>
      </c>
      <c r="M5057" s="8" t="str">
        <f>IFERROR(IF(I5057="Booked",VLOOKUP(K5057,'FIN CAL LOOKUP'!$A:$J,7,1),IF(I5057="Complete",VLOOKUP(J5057,'FIN CAL LOOKUP'!$A:$J,7,1),VLOOKUP(D5057,'FIN CAL LOOKUP'!$A:$J,7,1))),"Not Applicable")</f>
        <v>MAR, FY24</v>
      </c>
      <c r="N5057" s="8" t="str">
        <f>IFERROR(IF(I5057="Booked",VLOOKUP(K5057,'FIN CAL LOOKUP'!$A:$J,10,1),IF(I5057="Complete",VLOOKUP(J5057,'FIN CAL LOOKUP'!$A:$J,10,1),VLOOKUP(D5057,'FIN CAL LOOKUP'!$A:$J,10,1))),"Not Applicable")</f>
        <v>Q3, FY24</v>
      </c>
    </row>
    <row r="5058" spans="1:14" x14ac:dyDescent="0.25">
      <c r="A5058" t="s">
        <v>60</v>
      </c>
      <c r="B5058" t="s">
        <v>498</v>
      </c>
      <c r="C5058" t="s">
        <v>14</v>
      </c>
      <c r="D5058" s="3">
        <v>39762</v>
      </c>
      <c r="E5058" t="s">
        <v>1166</v>
      </c>
      <c r="F5058" t="s">
        <v>1167</v>
      </c>
      <c r="G5058" t="s">
        <v>1168</v>
      </c>
      <c r="H5058" t="s">
        <v>1367</v>
      </c>
      <c r="I5058" t="s">
        <v>18</v>
      </c>
      <c r="J5058" s="3"/>
      <c r="K5058" s="3">
        <v>45351</v>
      </c>
      <c r="M5058" s="8" t="str">
        <f>IFERROR(IF(I5058="Booked",VLOOKUP(K5058,'FIN CAL LOOKUP'!$A:$J,7,1),IF(I5058="Complete",VLOOKUP(J5058,'FIN CAL LOOKUP'!$A:$J,7,1),VLOOKUP(D5058,'FIN CAL LOOKUP'!$A:$J,7,1))),"Not Applicable")</f>
        <v>Not Applicable</v>
      </c>
      <c r="N5058" s="8" t="str">
        <f>IFERROR(IF(I5058="Booked",VLOOKUP(K5058,'FIN CAL LOOKUP'!$A:$J,10,1),IF(I5058="Complete",VLOOKUP(J5058,'FIN CAL LOOKUP'!$A:$J,10,1),VLOOKUP(D5058,'FIN CAL LOOKUP'!$A:$J,10,1))),"Not Applicable")</f>
        <v>Not Applicable</v>
      </c>
    </row>
    <row r="5059" spans="1:14" x14ac:dyDescent="0.25">
      <c r="A5059" t="s">
        <v>60</v>
      </c>
      <c r="B5059" t="s">
        <v>498</v>
      </c>
      <c r="C5059" t="s">
        <v>14</v>
      </c>
      <c r="D5059" s="3">
        <v>39762</v>
      </c>
      <c r="E5059" t="s">
        <v>1166</v>
      </c>
      <c r="F5059" t="s">
        <v>1167</v>
      </c>
      <c r="G5059" t="s">
        <v>1168</v>
      </c>
      <c r="H5059" t="s">
        <v>1368</v>
      </c>
      <c r="I5059" t="s">
        <v>5</v>
      </c>
      <c r="J5059" s="3"/>
      <c r="K5059" s="3">
        <v>45351</v>
      </c>
      <c r="M5059" s="8" t="str">
        <f>IFERROR(IF(I5059="Booked",VLOOKUP(K5059,'FIN CAL LOOKUP'!$A:$J,7,1),IF(I5059="Complete",VLOOKUP(J5059,'FIN CAL LOOKUP'!$A:$J,7,1),VLOOKUP(D5059,'FIN CAL LOOKUP'!$A:$J,7,1))),"Not Applicable")</f>
        <v>MAR, FY24</v>
      </c>
      <c r="N5059" s="8" t="str">
        <f>IFERROR(IF(I5059="Booked",VLOOKUP(K5059,'FIN CAL LOOKUP'!$A:$J,10,1),IF(I5059="Complete",VLOOKUP(J5059,'FIN CAL LOOKUP'!$A:$J,10,1),VLOOKUP(D5059,'FIN CAL LOOKUP'!$A:$J,10,1))),"Not Applicable")</f>
        <v>Q3, FY24</v>
      </c>
    </row>
    <row r="5060" spans="1:14" x14ac:dyDescent="0.25">
      <c r="A5060" t="s">
        <v>60</v>
      </c>
      <c r="B5060" t="s">
        <v>498</v>
      </c>
      <c r="C5060" t="s">
        <v>14</v>
      </c>
      <c r="D5060" s="3">
        <v>39762</v>
      </c>
      <c r="E5060" t="s">
        <v>1166</v>
      </c>
      <c r="F5060" t="s">
        <v>1167</v>
      </c>
      <c r="G5060" t="s">
        <v>1168</v>
      </c>
      <c r="H5060" t="s">
        <v>1369</v>
      </c>
      <c r="I5060" t="s">
        <v>5</v>
      </c>
      <c r="J5060" s="3"/>
      <c r="K5060" s="3">
        <v>45351</v>
      </c>
      <c r="M5060" s="8" t="str">
        <f>IFERROR(IF(I5060="Booked",VLOOKUP(K5060,'FIN CAL LOOKUP'!$A:$J,7,1),IF(I5060="Complete",VLOOKUP(J5060,'FIN CAL LOOKUP'!$A:$J,7,1),VLOOKUP(D5060,'FIN CAL LOOKUP'!$A:$J,7,1))),"Not Applicable")</f>
        <v>MAR, FY24</v>
      </c>
      <c r="N5060" s="8" t="str">
        <f>IFERROR(IF(I5060="Booked",VLOOKUP(K5060,'FIN CAL LOOKUP'!$A:$J,10,1),IF(I5060="Complete",VLOOKUP(J5060,'FIN CAL LOOKUP'!$A:$J,10,1),VLOOKUP(D5060,'FIN CAL LOOKUP'!$A:$J,10,1))),"Not Applicable")</f>
        <v>Q3, FY24</v>
      </c>
    </row>
    <row r="5061" spans="1:14" x14ac:dyDescent="0.25">
      <c r="A5061" t="s">
        <v>60</v>
      </c>
      <c r="B5061" t="s">
        <v>498</v>
      </c>
      <c r="C5061" t="s">
        <v>14</v>
      </c>
      <c r="D5061" s="3">
        <v>39762</v>
      </c>
      <c r="E5061" t="s">
        <v>1166</v>
      </c>
      <c r="F5061" t="s">
        <v>1167</v>
      </c>
      <c r="G5061" t="s">
        <v>1168</v>
      </c>
      <c r="H5061" t="s">
        <v>1370</v>
      </c>
      <c r="I5061" t="s">
        <v>17</v>
      </c>
      <c r="J5061" s="3">
        <v>45573</v>
      </c>
      <c r="K5061" s="3">
        <v>45351</v>
      </c>
      <c r="M5061" s="8" t="str">
        <f>IFERROR(IF(I5061="Booked",VLOOKUP(K5061,'FIN CAL LOOKUP'!$A:$J,7,1),IF(I5061="Complete",VLOOKUP(J5061,'FIN CAL LOOKUP'!$A:$J,7,1),VLOOKUP(D5061,'FIN CAL LOOKUP'!$A:$J,7,1))),"Not Applicable")</f>
        <v>OCT, FY25</v>
      </c>
      <c r="N5061" s="8" t="str">
        <f>IFERROR(IF(I5061="Booked",VLOOKUP(K5061,'FIN CAL LOOKUP'!$A:$J,10,1),IF(I5061="Complete",VLOOKUP(J5061,'FIN CAL LOOKUP'!$A:$J,10,1),VLOOKUP(D5061,'FIN CAL LOOKUP'!$A:$J,10,1))),"Not Applicable")</f>
        <v>Q2, FY25</v>
      </c>
    </row>
    <row r="5062" spans="1:14" x14ac:dyDescent="0.25">
      <c r="A5062" t="s">
        <v>60</v>
      </c>
      <c r="B5062" t="s">
        <v>498</v>
      </c>
      <c r="C5062" t="s">
        <v>14</v>
      </c>
      <c r="D5062" s="3">
        <v>39762</v>
      </c>
      <c r="E5062" t="s">
        <v>1166</v>
      </c>
      <c r="F5062" t="s">
        <v>1167</v>
      </c>
      <c r="G5062" t="s">
        <v>1168</v>
      </c>
      <c r="H5062" t="s">
        <v>8</v>
      </c>
      <c r="I5062" t="s">
        <v>17</v>
      </c>
      <c r="J5062" s="3">
        <v>44649</v>
      </c>
      <c r="K5062" s="3">
        <v>44635</v>
      </c>
      <c r="M5062" s="8" t="str">
        <f>IFERROR(IF(I5062="Booked",VLOOKUP(K5062,'FIN CAL LOOKUP'!$A:$J,7,1),IF(I5062="Complete",VLOOKUP(J5062,'FIN CAL LOOKUP'!$A:$J,7,1),VLOOKUP(D5062,'FIN CAL LOOKUP'!$A:$J,7,1))),"Not Applicable")</f>
        <v>APR, FY22</v>
      </c>
      <c r="N5062" s="8" t="str">
        <f>IFERROR(IF(I5062="Booked",VLOOKUP(K5062,'FIN CAL LOOKUP'!$A:$J,10,1),IF(I5062="Complete",VLOOKUP(J5062,'FIN CAL LOOKUP'!$A:$J,10,1),VLOOKUP(D5062,'FIN CAL LOOKUP'!$A:$J,10,1))),"Not Applicable")</f>
        <v>Q4, FY22</v>
      </c>
    </row>
    <row r="5063" spans="1:14" x14ac:dyDescent="0.25">
      <c r="A5063" t="s">
        <v>60</v>
      </c>
      <c r="B5063" t="s">
        <v>498</v>
      </c>
      <c r="C5063" t="s">
        <v>14</v>
      </c>
      <c r="D5063" s="3">
        <v>39762</v>
      </c>
      <c r="E5063" t="s">
        <v>1166</v>
      </c>
      <c r="F5063" t="s">
        <v>1167</v>
      </c>
      <c r="G5063" t="s">
        <v>1168</v>
      </c>
      <c r="H5063" t="s">
        <v>9</v>
      </c>
      <c r="I5063" t="s">
        <v>17</v>
      </c>
      <c r="J5063" s="3">
        <v>44776</v>
      </c>
      <c r="K5063" s="3">
        <v>44735</v>
      </c>
      <c r="M5063" s="8" t="str">
        <f>IFERROR(IF(I5063="Booked",VLOOKUP(K5063,'FIN CAL LOOKUP'!$A:$J,7,1),IF(I5063="Complete",VLOOKUP(J5063,'FIN CAL LOOKUP'!$A:$J,7,1),VLOOKUP(D5063,'FIN CAL LOOKUP'!$A:$J,7,1))),"Not Applicable")</f>
        <v>AUG, FY23</v>
      </c>
      <c r="N5063" s="8" t="str">
        <f>IFERROR(IF(I5063="Booked",VLOOKUP(K5063,'FIN CAL LOOKUP'!$A:$J,10,1),IF(I5063="Complete",VLOOKUP(J5063,'FIN CAL LOOKUP'!$A:$J,10,1),VLOOKUP(D5063,'FIN CAL LOOKUP'!$A:$J,10,1))),"Not Applicable")</f>
        <v>Q1, FY23</v>
      </c>
    </row>
    <row r="5064" spans="1:14" x14ac:dyDescent="0.25">
      <c r="A5064" t="s">
        <v>60</v>
      </c>
      <c r="B5064" t="s">
        <v>498</v>
      </c>
      <c r="C5064" t="s">
        <v>14</v>
      </c>
      <c r="D5064" s="3">
        <v>39762</v>
      </c>
      <c r="E5064" t="s">
        <v>1166</v>
      </c>
      <c r="F5064" t="s">
        <v>1167</v>
      </c>
      <c r="G5064" t="s">
        <v>1168</v>
      </c>
      <c r="H5064" t="s">
        <v>10</v>
      </c>
      <c r="I5064" t="s">
        <v>17</v>
      </c>
      <c r="J5064" s="3">
        <v>44538</v>
      </c>
      <c r="K5064" s="3">
        <v>44533</v>
      </c>
      <c r="M5064" s="8" t="str">
        <f>IFERROR(IF(I5064="Booked",VLOOKUP(K5064,'FIN CAL LOOKUP'!$A:$J,7,1),IF(I5064="Complete",VLOOKUP(J5064,'FIN CAL LOOKUP'!$A:$J,7,1),VLOOKUP(D5064,'FIN CAL LOOKUP'!$A:$J,7,1))),"Not Applicable")</f>
        <v>DEC, FY22</v>
      </c>
      <c r="N5064" s="8" t="str">
        <f>IFERROR(IF(I5064="Booked",VLOOKUP(K5064,'FIN CAL LOOKUP'!$A:$J,10,1),IF(I5064="Complete",VLOOKUP(J5064,'FIN CAL LOOKUP'!$A:$J,10,1),VLOOKUP(D5064,'FIN CAL LOOKUP'!$A:$J,10,1))),"Not Applicable")</f>
        <v>Q2, FY22</v>
      </c>
    </row>
    <row r="5065" spans="1:14" x14ac:dyDescent="0.25">
      <c r="A5065" t="s">
        <v>60</v>
      </c>
      <c r="B5065" t="s">
        <v>498</v>
      </c>
      <c r="C5065" t="s">
        <v>14</v>
      </c>
      <c r="D5065" s="3">
        <v>39762</v>
      </c>
      <c r="E5065" t="s">
        <v>1166</v>
      </c>
      <c r="F5065" t="s">
        <v>1167</v>
      </c>
      <c r="G5065" t="s">
        <v>1168</v>
      </c>
      <c r="H5065" t="s">
        <v>11</v>
      </c>
      <c r="I5065" t="s">
        <v>17</v>
      </c>
      <c r="J5065" s="3">
        <v>42788</v>
      </c>
      <c r="K5065" s="3">
        <v>43291</v>
      </c>
      <c r="M5065" s="8" t="str">
        <f>IFERROR(IF(I5065="Booked",VLOOKUP(K5065,'FIN CAL LOOKUP'!$A:$J,7,1),IF(I5065="Complete",VLOOKUP(J5065,'FIN CAL LOOKUP'!$A:$J,7,1),VLOOKUP(D5065,'FIN CAL LOOKUP'!$A:$J,7,1))),"Not Applicable")</f>
        <v>Not Applicable</v>
      </c>
      <c r="N5065" s="8" t="str">
        <f>IFERROR(IF(I5065="Booked",VLOOKUP(K5065,'FIN CAL LOOKUP'!$A:$J,10,1),IF(I5065="Complete",VLOOKUP(J5065,'FIN CAL LOOKUP'!$A:$J,10,1),VLOOKUP(D5065,'FIN CAL LOOKUP'!$A:$J,10,1))),"Not Applicable")</f>
        <v>Not Applicable</v>
      </c>
    </row>
    <row r="5066" spans="1:14" x14ac:dyDescent="0.25">
      <c r="A5066" t="s">
        <v>12</v>
      </c>
      <c r="B5066" t="s">
        <v>51</v>
      </c>
      <c r="C5066" t="s">
        <v>52</v>
      </c>
      <c r="D5066" s="3">
        <v>39685</v>
      </c>
      <c r="E5066" t="s">
        <v>1169</v>
      </c>
      <c r="F5066" t="s">
        <v>1170</v>
      </c>
      <c r="G5066" t="s">
        <v>1628</v>
      </c>
      <c r="H5066" t="s">
        <v>4</v>
      </c>
      <c r="I5066" t="s">
        <v>17</v>
      </c>
      <c r="J5066" s="3">
        <v>44929</v>
      </c>
      <c r="K5066" s="3">
        <v>44824</v>
      </c>
      <c r="M5066" s="8" t="str">
        <f>IFERROR(IF(I5066="Booked",VLOOKUP(K5066,'FIN CAL LOOKUP'!$A:$J,7,1),IF(I5066="Complete",VLOOKUP(J5066,'FIN CAL LOOKUP'!$A:$J,7,1),VLOOKUP(D5066,'FIN CAL LOOKUP'!$A:$J,7,1))),"Not Applicable")</f>
        <v>JAN, FY23</v>
      </c>
      <c r="N5066" s="8" t="str">
        <f>IFERROR(IF(I5066="Booked",VLOOKUP(K5066,'FIN CAL LOOKUP'!$A:$J,10,1),IF(I5066="Complete",VLOOKUP(J5066,'FIN CAL LOOKUP'!$A:$J,10,1),VLOOKUP(D5066,'FIN CAL LOOKUP'!$A:$J,10,1))),"Not Applicable")</f>
        <v>Q3, FY23</v>
      </c>
    </row>
    <row r="5067" spans="1:14" x14ac:dyDescent="0.25">
      <c r="A5067" t="s">
        <v>12</v>
      </c>
      <c r="B5067" t="s">
        <v>51</v>
      </c>
      <c r="C5067" t="s">
        <v>52</v>
      </c>
      <c r="D5067" s="3">
        <v>39685</v>
      </c>
      <c r="E5067" t="s">
        <v>1169</v>
      </c>
      <c r="F5067" t="s">
        <v>1170</v>
      </c>
      <c r="G5067" t="s">
        <v>1628</v>
      </c>
      <c r="H5067" t="s">
        <v>7</v>
      </c>
      <c r="I5067" t="s">
        <v>17</v>
      </c>
      <c r="J5067" s="3">
        <v>44929</v>
      </c>
      <c r="K5067" s="3">
        <v>44824</v>
      </c>
      <c r="M5067" s="8" t="str">
        <f>IFERROR(IF(I5067="Booked",VLOOKUP(K5067,'FIN CAL LOOKUP'!$A:$J,7,1),IF(I5067="Complete",VLOOKUP(J5067,'FIN CAL LOOKUP'!$A:$J,7,1),VLOOKUP(D5067,'FIN CAL LOOKUP'!$A:$J,7,1))),"Not Applicable")</f>
        <v>JAN, FY23</v>
      </c>
      <c r="N5067" s="8" t="str">
        <f>IFERROR(IF(I5067="Booked",VLOOKUP(K5067,'FIN CAL LOOKUP'!$A:$J,10,1),IF(I5067="Complete",VLOOKUP(J5067,'FIN CAL LOOKUP'!$A:$J,10,1),VLOOKUP(D5067,'FIN CAL LOOKUP'!$A:$J,10,1))),"Not Applicable")</f>
        <v>Q3, FY23</v>
      </c>
    </row>
    <row r="5068" spans="1:14" x14ac:dyDescent="0.25">
      <c r="A5068" t="s">
        <v>12</v>
      </c>
      <c r="B5068" t="s">
        <v>51</v>
      </c>
      <c r="C5068" t="s">
        <v>52</v>
      </c>
      <c r="D5068" s="3">
        <v>39685</v>
      </c>
      <c r="E5068" t="s">
        <v>1169</v>
      </c>
      <c r="F5068" t="s">
        <v>1170</v>
      </c>
      <c r="G5068" t="s">
        <v>1628</v>
      </c>
      <c r="H5068" t="s">
        <v>1366</v>
      </c>
      <c r="I5068" t="s">
        <v>5</v>
      </c>
      <c r="J5068" s="3"/>
      <c r="K5068" s="3">
        <v>45770</v>
      </c>
      <c r="M5068" s="8" t="str">
        <f>IFERROR(IF(I5068="Booked",VLOOKUP(K5068,'FIN CAL LOOKUP'!$A:$J,7,1),IF(I5068="Complete",VLOOKUP(J5068,'FIN CAL LOOKUP'!$A:$J,7,1),VLOOKUP(D5068,'FIN CAL LOOKUP'!$A:$J,7,1))),"Not Applicable")</f>
        <v>APR, FY25</v>
      </c>
      <c r="N5068" s="8" t="str">
        <f>IFERROR(IF(I5068="Booked",VLOOKUP(K5068,'FIN CAL LOOKUP'!$A:$J,10,1),IF(I5068="Complete",VLOOKUP(J5068,'FIN CAL LOOKUP'!$A:$J,10,1),VLOOKUP(D5068,'FIN CAL LOOKUP'!$A:$J,10,1))),"Not Applicable")</f>
        <v>Q4, FY25</v>
      </c>
    </row>
    <row r="5069" spans="1:14" x14ac:dyDescent="0.25">
      <c r="A5069" t="s">
        <v>12</v>
      </c>
      <c r="B5069" t="s">
        <v>51</v>
      </c>
      <c r="C5069" t="s">
        <v>52</v>
      </c>
      <c r="D5069" s="3">
        <v>39685</v>
      </c>
      <c r="E5069" t="s">
        <v>1169</v>
      </c>
      <c r="F5069" t="s">
        <v>1170</v>
      </c>
      <c r="G5069" t="s">
        <v>1628</v>
      </c>
      <c r="H5069" t="s">
        <v>1366</v>
      </c>
      <c r="I5069" t="s">
        <v>17</v>
      </c>
      <c r="J5069" s="3">
        <v>45449</v>
      </c>
      <c r="K5069" s="3">
        <v>45351</v>
      </c>
      <c r="M5069" s="8" t="str">
        <f>IFERROR(IF(I5069="Booked",VLOOKUP(K5069,'FIN CAL LOOKUP'!$A:$J,7,1),IF(I5069="Complete",VLOOKUP(J5069,'FIN CAL LOOKUP'!$A:$J,7,1),VLOOKUP(D5069,'FIN CAL LOOKUP'!$A:$J,7,1))),"Not Applicable")</f>
        <v>JUN, FY24</v>
      </c>
      <c r="N5069" s="8" t="str">
        <f>IFERROR(IF(I5069="Booked",VLOOKUP(K5069,'FIN CAL LOOKUP'!$A:$J,10,1),IF(I5069="Complete",VLOOKUP(J5069,'FIN CAL LOOKUP'!$A:$J,10,1),VLOOKUP(D5069,'FIN CAL LOOKUP'!$A:$J,10,1))),"Not Applicable")</f>
        <v>Q4, FY24</v>
      </c>
    </row>
    <row r="5070" spans="1:14" x14ac:dyDescent="0.25">
      <c r="A5070" t="s">
        <v>12</v>
      </c>
      <c r="B5070" t="s">
        <v>51</v>
      </c>
      <c r="C5070" t="s">
        <v>52</v>
      </c>
      <c r="D5070" s="3">
        <v>39685</v>
      </c>
      <c r="E5070" t="s">
        <v>1169</v>
      </c>
      <c r="F5070" t="s">
        <v>1170</v>
      </c>
      <c r="G5070" t="s">
        <v>1628</v>
      </c>
      <c r="H5070" t="s">
        <v>1367</v>
      </c>
      <c r="I5070" t="s">
        <v>5</v>
      </c>
      <c r="J5070" s="3"/>
      <c r="K5070" s="3">
        <v>45770</v>
      </c>
      <c r="M5070" s="8" t="str">
        <f>IFERROR(IF(I5070="Booked",VLOOKUP(K5070,'FIN CAL LOOKUP'!$A:$J,7,1),IF(I5070="Complete",VLOOKUP(J5070,'FIN CAL LOOKUP'!$A:$J,7,1),VLOOKUP(D5070,'FIN CAL LOOKUP'!$A:$J,7,1))),"Not Applicable")</f>
        <v>APR, FY25</v>
      </c>
      <c r="N5070" s="8" t="str">
        <f>IFERROR(IF(I5070="Booked",VLOOKUP(K5070,'FIN CAL LOOKUP'!$A:$J,10,1),IF(I5070="Complete",VLOOKUP(J5070,'FIN CAL LOOKUP'!$A:$J,10,1),VLOOKUP(D5070,'FIN CAL LOOKUP'!$A:$J,10,1))),"Not Applicable")</f>
        <v>Q4, FY25</v>
      </c>
    </row>
    <row r="5071" spans="1:14" x14ac:dyDescent="0.25">
      <c r="A5071" t="s">
        <v>12</v>
      </c>
      <c r="B5071" t="s">
        <v>51</v>
      </c>
      <c r="C5071" t="s">
        <v>52</v>
      </c>
      <c r="D5071" s="3">
        <v>39685</v>
      </c>
      <c r="E5071" t="s">
        <v>1169</v>
      </c>
      <c r="F5071" t="s">
        <v>1170</v>
      </c>
      <c r="G5071" t="s">
        <v>1628</v>
      </c>
      <c r="H5071" t="s">
        <v>1367</v>
      </c>
      <c r="I5071" t="s">
        <v>17</v>
      </c>
      <c r="J5071" s="3">
        <v>45449</v>
      </c>
      <c r="K5071" s="3">
        <v>45351</v>
      </c>
      <c r="M5071" s="8" t="str">
        <f>IFERROR(IF(I5071="Booked",VLOOKUP(K5071,'FIN CAL LOOKUP'!$A:$J,7,1),IF(I5071="Complete",VLOOKUP(J5071,'FIN CAL LOOKUP'!$A:$J,7,1),VLOOKUP(D5071,'FIN CAL LOOKUP'!$A:$J,7,1))),"Not Applicable")</f>
        <v>JUN, FY24</v>
      </c>
      <c r="N5071" s="8" t="str">
        <f>IFERROR(IF(I5071="Booked",VLOOKUP(K5071,'FIN CAL LOOKUP'!$A:$J,10,1),IF(I5071="Complete",VLOOKUP(J5071,'FIN CAL LOOKUP'!$A:$J,10,1),VLOOKUP(D5071,'FIN CAL LOOKUP'!$A:$J,10,1))),"Not Applicable")</f>
        <v>Q4, FY24</v>
      </c>
    </row>
    <row r="5072" spans="1:14" x14ac:dyDescent="0.25">
      <c r="A5072" t="s">
        <v>12</v>
      </c>
      <c r="B5072" t="s">
        <v>51</v>
      </c>
      <c r="C5072" t="s">
        <v>52</v>
      </c>
      <c r="D5072" s="3">
        <v>39685</v>
      </c>
      <c r="E5072" t="s">
        <v>1169</v>
      </c>
      <c r="F5072" t="s">
        <v>1170</v>
      </c>
      <c r="G5072" t="s">
        <v>1628</v>
      </c>
      <c r="H5072" t="s">
        <v>1368</v>
      </c>
      <c r="I5072" t="s">
        <v>5</v>
      </c>
      <c r="J5072" s="3"/>
      <c r="K5072" s="3">
        <v>45770</v>
      </c>
      <c r="M5072" s="8" t="str">
        <f>IFERROR(IF(I5072="Booked",VLOOKUP(K5072,'FIN CAL LOOKUP'!$A:$J,7,1),IF(I5072="Complete",VLOOKUP(J5072,'FIN CAL LOOKUP'!$A:$J,7,1),VLOOKUP(D5072,'FIN CAL LOOKUP'!$A:$J,7,1))),"Not Applicable")</f>
        <v>APR, FY25</v>
      </c>
      <c r="N5072" s="8" t="str">
        <f>IFERROR(IF(I5072="Booked",VLOOKUP(K5072,'FIN CAL LOOKUP'!$A:$J,10,1),IF(I5072="Complete",VLOOKUP(J5072,'FIN CAL LOOKUP'!$A:$J,10,1),VLOOKUP(D5072,'FIN CAL LOOKUP'!$A:$J,10,1))),"Not Applicable")</f>
        <v>Q4, FY25</v>
      </c>
    </row>
    <row r="5073" spans="1:14" x14ac:dyDescent="0.25">
      <c r="A5073" t="s">
        <v>12</v>
      </c>
      <c r="B5073" t="s">
        <v>51</v>
      </c>
      <c r="C5073" t="s">
        <v>52</v>
      </c>
      <c r="D5073" s="3">
        <v>39685</v>
      </c>
      <c r="E5073" t="s">
        <v>1169</v>
      </c>
      <c r="F5073" t="s">
        <v>1170</v>
      </c>
      <c r="G5073" t="s">
        <v>1628</v>
      </c>
      <c r="H5073" t="s">
        <v>1368</v>
      </c>
      <c r="I5073" t="s">
        <v>17</v>
      </c>
      <c r="J5073" s="3">
        <v>45449</v>
      </c>
      <c r="K5073" s="3">
        <v>45351</v>
      </c>
      <c r="M5073" s="8" t="str">
        <f>IFERROR(IF(I5073="Booked",VLOOKUP(K5073,'FIN CAL LOOKUP'!$A:$J,7,1),IF(I5073="Complete",VLOOKUP(J5073,'FIN CAL LOOKUP'!$A:$J,7,1),VLOOKUP(D5073,'FIN CAL LOOKUP'!$A:$J,7,1))),"Not Applicable")</f>
        <v>JUN, FY24</v>
      </c>
      <c r="N5073" s="8" t="str">
        <f>IFERROR(IF(I5073="Booked",VLOOKUP(K5073,'FIN CAL LOOKUP'!$A:$J,10,1),IF(I5073="Complete",VLOOKUP(J5073,'FIN CAL LOOKUP'!$A:$J,10,1),VLOOKUP(D5073,'FIN CAL LOOKUP'!$A:$J,10,1))),"Not Applicable")</f>
        <v>Q4, FY24</v>
      </c>
    </row>
    <row r="5074" spans="1:14" x14ac:dyDescent="0.25">
      <c r="A5074" t="s">
        <v>12</v>
      </c>
      <c r="B5074" t="s">
        <v>51</v>
      </c>
      <c r="C5074" t="s">
        <v>52</v>
      </c>
      <c r="D5074" s="3">
        <v>39685</v>
      </c>
      <c r="E5074" t="s">
        <v>1169</v>
      </c>
      <c r="F5074" t="s">
        <v>1170</v>
      </c>
      <c r="G5074" t="s">
        <v>1628</v>
      </c>
      <c r="H5074" t="s">
        <v>1369</v>
      </c>
      <c r="I5074" t="s">
        <v>5</v>
      </c>
      <c r="J5074" s="3"/>
      <c r="K5074" s="3">
        <v>45770</v>
      </c>
      <c r="M5074" s="8" t="str">
        <f>IFERROR(IF(I5074="Booked",VLOOKUP(K5074,'FIN CAL LOOKUP'!$A:$J,7,1),IF(I5074="Complete",VLOOKUP(J5074,'FIN CAL LOOKUP'!$A:$J,7,1),VLOOKUP(D5074,'FIN CAL LOOKUP'!$A:$J,7,1))),"Not Applicable")</f>
        <v>APR, FY25</v>
      </c>
      <c r="N5074" s="8" t="str">
        <f>IFERROR(IF(I5074="Booked",VLOOKUP(K5074,'FIN CAL LOOKUP'!$A:$J,10,1),IF(I5074="Complete",VLOOKUP(J5074,'FIN CAL LOOKUP'!$A:$J,10,1),VLOOKUP(D5074,'FIN CAL LOOKUP'!$A:$J,10,1))),"Not Applicable")</f>
        <v>Q4, FY25</v>
      </c>
    </row>
    <row r="5075" spans="1:14" x14ac:dyDescent="0.25">
      <c r="A5075" t="s">
        <v>12</v>
      </c>
      <c r="B5075" t="s">
        <v>51</v>
      </c>
      <c r="C5075" t="s">
        <v>52</v>
      </c>
      <c r="D5075" s="3">
        <v>39685</v>
      </c>
      <c r="E5075" t="s">
        <v>1169</v>
      </c>
      <c r="F5075" t="s">
        <v>1170</v>
      </c>
      <c r="G5075" t="s">
        <v>1628</v>
      </c>
      <c r="H5075" t="s">
        <v>1369</v>
      </c>
      <c r="I5075" t="s">
        <v>17</v>
      </c>
      <c r="J5075" s="3">
        <v>45449</v>
      </c>
      <c r="K5075" s="3">
        <v>45351</v>
      </c>
      <c r="M5075" s="8" t="str">
        <f>IFERROR(IF(I5075="Booked",VLOOKUP(K5075,'FIN CAL LOOKUP'!$A:$J,7,1),IF(I5075="Complete",VLOOKUP(J5075,'FIN CAL LOOKUP'!$A:$J,7,1),VLOOKUP(D5075,'FIN CAL LOOKUP'!$A:$J,7,1))),"Not Applicable")</f>
        <v>JUN, FY24</v>
      </c>
      <c r="N5075" s="8" t="str">
        <f>IFERROR(IF(I5075="Booked",VLOOKUP(K5075,'FIN CAL LOOKUP'!$A:$J,10,1),IF(I5075="Complete",VLOOKUP(J5075,'FIN CAL LOOKUP'!$A:$J,10,1),VLOOKUP(D5075,'FIN CAL LOOKUP'!$A:$J,10,1))),"Not Applicable")</f>
        <v>Q4, FY24</v>
      </c>
    </row>
    <row r="5076" spans="1:14" x14ac:dyDescent="0.25">
      <c r="A5076" t="s">
        <v>12</v>
      </c>
      <c r="B5076" t="s">
        <v>51</v>
      </c>
      <c r="C5076" t="s">
        <v>52</v>
      </c>
      <c r="D5076" s="3">
        <v>39685</v>
      </c>
      <c r="E5076" t="s">
        <v>1169</v>
      </c>
      <c r="F5076" t="s">
        <v>1170</v>
      </c>
      <c r="G5076" t="s">
        <v>1628</v>
      </c>
      <c r="H5076" t="s">
        <v>1370</v>
      </c>
      <c r="I5076" t="s">
        <v>5</v>
      </c>
      <c r="J5076" s="3"/>
      <c r="K5076" s="3">
        <v>45770</v>
      </c>
      <c r="M5076" s="8" t="str">
        <f>IFERROR(IF(I5076="Booked",VLOOKUP(K5076,'FIN CAL LOOKUP'!$A:$J,7,1),IF(I5076="Complete",VLOOKUP(J5076,'FIN CAL LOOKUP'!$A:$J,7,1),VLOOKUP(D5076,'FIN CAL LOOKUP'!$A:$J,7,1))),"Not Applicable")</f>
        <v>APR, FY25</v>
      </c>
      <c r="N5076" s="8" t="str">
        <f>IFERROR(IF(I5076="Booked",VLOOKUP(K5076,'FIN CAL LOOKUP'!$A:$J,10,1),IF(I5076="Complete",VLOOKUP(J5076,'FIN CAL LOOKUP'!$A:$J,10,1),VLOOKUP(D5076,'FIN CAL LOOKUP'!$A:$J,10,1))),"Not Applicable")</f>
        <v>Q4, FY25</v>
      </c>
    </row>
    <row r="5077" spans="1:14" x14ac:dyDescent="0.25">
      <c r="A5077" t="s">
        <v>12</v>
      </c>
      <c r="B5077" t="s">
        <v>51</v>
      </c>
      <c r="C5077" t="s">
        <v>52</v>
      </c>
      <c r="D5077" s="3">
        <v>39685</v>
      </c>
      <c r="E5077" t="s">
        <v>1169</v>
      </c>
      <c r="F5077" t="s">
        <v>1170</v>
      </c>
      <c r="G5077" t="s">
        <v>1628</v>
      </c>
      <c r="H5077" t="s">
        <v>1370</v>
      </c>
      <c r="I5077" t="s">
        <v>17</v>
      </c>
      <c r="J5077" s="3">
        <v>45449</v>
      </c>
      <c r="K5077" s="3">
        <v>45351</v>
      </c>
      <c r="M5077" s="8" t="str">
        <f>IFERROR(IF(I5077="Booked",VLOOKUP(K5077,'FIN CAL LOOKUP'!$A:$J,7,1),IF(I5077="Complete",VLOOKUP(J5077,'FIN CAL LOOKUP'!$A:$J,7,1),VLOOKUP(D5077,'FIN CAL LOOKUP'!$A:$J,7,1))),"Not Applicable")</f>
        <v>JUN, FY24</v>
      </c>
      <c r="N5077" s="8" t="str">
        <f>IFERROR(IF(I5077="Booked",VLOOKUP(K5077,'FIN CAL LOOKUP'!$A:$J,10,1),IF(I5077="Complete",VLOOKUP(J5077,'FIN CAL LOOKUP'!$A:$J,10,1),VLOOKUP(D5077,'FIN CAL LOOKUP'!$A:$J,10,1))),"Not Applicable")</f>
        <v>Q4, FY24</v>
      </c>
    </row>
    <row r="5078" spans="1:14" x14ac:dyDescent="0.25">
      <c r="A5078" t="s">
        <v>12</v>
      </c>
      <c r="B5078" t="s">
        <v>51</v>
      </c>
      <c r="C5078" t="s">
        <v>52</v>
      </c>
      <c r="D5078" s="3">
        <v>39685</v>
      </c>
      <c r="E5078" t="s">
        <v>1169</v>
      </c>
      <c r="F5078" t="s">
        <v>1170</v>
      </c>
      <c r="G5078" t="s">
        <v>1628</v>
      </c>
      <c r="H5078" t="s">
        <v>8</v>
      </c>
      <c r="I5078" t="s">
        <v>17</v>
      </c>
      <c r="J5078" s="3">
        <v>44677</v>
      </c>
      <c r="K5078" s="3">
        <v>44635</v>
      </c>
      <c r="M5078" s="8" t="str">
        <f>IFERROR(IF(I5078="Booked",VLOOKUP(K5078,'FIN CAL LOOKUP'!$A:$J,7,1),IF(I5078="Complete",VLOOKUP(J5078,'FIN CAL LOOKUP'!$A:$J,7,1),VLOOKUP(D5078,'FIN CAL LOOKUP'!$A:$J,7,1))),"Not Applicable")</f>
        <v>MAY, FY22</v>
      </c>
      <c r="N5078" s="8" t="str">
        <f>IFERROR(IF(I5078="Booked",VLOOKUP(K5078,'FIN CAL LOOKUP'!$A:$J,10,1),IF(I5078="Complete",VLOOKUP(J5078,'FIN CAL LOOKUP'!$A:$J,10,1),VLOOKUP(D5078,'FIN CAL LOOKUP'!$A:$J,10,1))),"Not Applicable")</f>
        <v>Q4, FY22</v>
      </c>
    </row>
    <row r="5079" spans="1:14" x14ac:dyDescent="0.25">
      <c r="A5079" t="s">
        <v>12</v>
      </c>
      <c r="B5079" t="s">
        <v>51</v>
      </c>
      <c r="C5079" t="s">
        <v>52</v>
      </c>
      <c r="D5079" s="3">
        <v>39685</v>
      </c>
      <c r="E5079" t="s">
        <v>1169</v>
      </c>
      <c r="F5079" t="s">
        <v>1170</v>
      </c>
      <c r="G5079" t="s">
        <v>1628</v>
      </c>
      <c r="H5079" t="s">
        <v>9</v>
      </c>
      <c r="I5079" t="s">
        <v>17</v>
      </c>
      <c r="J5079" s="3">
        <v>44929</v>
      </c>
      <c r="K5079" s="3">
        <v>44735</v>
      </c>
      <c r="M5079" s="8" t="str">
        <f>IFERROR(IF(I5079="Booked",VLOOKUP(K5079,'FIN CAL LOOKUP'!$A:$J,7,1),IF(I5079="Complete",VLOOKUP(J5079,'FIN CAL LOOKUP'!$A:$J,7,1),VLOOKUP(D5079,'FIN CAL LOOKUP'!$A:$J,7,1))),"Not Applicable")</f>
        <v>JAN, FY23</v>
      </c>
      <c r="N5079" s="8" t="str">
        <f>IFERROR(IF(I5079="Booked",VLOOKUP(K5079,'FIN CAL LOOKUP'!$A:$J,10,1),IF(I5079="Complete",VLOOKUP(J5079,'FIN CAL LOOKUP'!$A:$J,10,1),VLOOKUP(D5079,'FIN CAL LOOKUP'!$A:$J,10,1))),"Not Applicable")</f>
        <v>Q3, FY23</v>
      </c>
    </row>
    <row r="5080" spans="1:14" x14ac:dyDescent="0.25">
      <c r="A5080" t="s">
        <v>12</v>
      </c>
      <c r="B5080" t="s">
        <v>51</v>
      </c>
      <c r="C5080" t="s">
        <v>52</v>
      </c>
      <c r="D5080" s="3">
        <v>39685</v>
      </c>
      <c r="E5080" t="s">
        <v>1169</v>
      </c>
      <c r="F5080" t="s">
        <v>1170</v>
      </c>
      <c r="G5080" t="s">
        <v>1628</v>
      </c>
      <c r="H5080" t="s">
        <v>10</v>
      </c>
      <c r="I5080" t="s">
        <v>17</v>
      </c>
      <c r="J5080" s="3">
        <v>44459</v>
      </c>
      <c r="K5080" s="3">
        <v>44417</v>
      </c>
      <c r="M5080" s="8" t="str">
        <f>IFERROR(IF(I5080="Booked",VLOOKUP(K5080,'FIN CAL LOOKUP'!$A:$J,7,1),IF(I5080="Complete",VLOOKUP(J5080,'FIN CAL LOOKUP'!$A:$J,7,1),VLOOKUP(D5080,'FIN CAL LOOKUP'!$A:$J,7,1))),"Not Applicable")</f>
        <v>SEP, FY22</v>
      </c>
      <c r="N5080" s="8" t="str">
        <f>IFERROR(IF(I5080="Booked",VLOOKUP(K5080,'FIN CAL LOOKUP'!$A:$J,10,1),IF(I5080="Complete",VLOOKUP(J5080,'FIN CAL LOOKUP'!$A:$J,10,1),VLOOKUP(D5080,'FIN CAL LOOKUP'!$A:$J,10,1))),"Not Applicable")</f>
        <v>Q1, FY22</v>
      </c>
    </row>
    <row r="5081" spans="1:14" x14ac:dyDescent="0.25">
      <c r="A5081" t="s">
        <v>12</v>
      </c>
      <c r="B5081" t="s">
        <v>51</v>
      </c>
      <c r="C5081" t="s">
        <v>52</v>
      </c>
      <c r="D5081" s="3">
        <v>39685</v>
      </c>
      <c r="E5081" t="s">
        <v>1169</v>
      </c>
      <c r="F5081" t="s">
        <v>1170</v>
      </c>
      <c r="G5081" t="s">
        <v>1628</v>
      </c>
      <c r="H5081" t="s">
        <v>11</v>
      </c>
      <c r="I5081" t="s">
        <v>17</v>
      </c>
      <c r="J5081" s="3">
        <v>42803</v>
      </c>
      <c r="K5081" s="3">
        <v>43616</v>
      </c>
      <c r="L5081" t="s">
        <v>982</v>
      </c>
      <c r="M5081" s="8" t="str">
        <f>IFERROR(IF(I5081="Booked",VLOOKUP(K5081,'FIN CAL LOOKUP'!$A:$J,7,1),IF(I5081="Complete",VLOOKUP(J5081,'FIN CAL LOOKUP'!$A:$J,7,1),VLOOKUP(D5081,'FIN CAL LOOKUP'!$A:$J,7,1))),"Not Applicable")</f>
        <v>Not Applicable</v>
      </c>
      <c r="N5081" s="8" t="str">
        <f>IFERROR(IF(I5081="Booked",VLOOKUP(K5081,'FIN CAL LOOKUP'!$A:$J,10,1),IF(I5081="Complete",VLOOKUP(J5081,'FIN CAL LOOKUP'!$A:$J,10,1),VLOOKUP(D5081,'FIN CAL LOOKUP'!$A:$J,10,1))),"Not Applicable")</f>
        <v>Not Applicable</v>
      </c>
    </row>
    <row r="5082" spans="1:14" x14ac:dyDescent="0.25">
      <c r="A5082" t="s">
        <v>24</v>
      </c>
      <c r="B5082" t="s">
        <v>1363</v>
      </c>
      <c r="C5082" t="s">
        <v>16</v>
      </c>
      <c r="D5082" s="3">
        <v>39594</v>
      </c>
      <c r="E5082" t="s">
        <v>1171</v>
      </c>
      <c r="F5082" t="s">
        <v>1172</v>
      </c>
      <c r="G5082" t="s">
        <v>1173</v>
      </c>
      <c r="H5082" t="s">
        <v>4</v>
      </c>
      <c r="I5082" t="s">
        <v>17</v>
      </c>
      <c r="J5082" s="3">
        <v>44831</v>
      </c>
      <c r="K5082" s="3">
        <v>44824</v>
      </c>
      <c r="M5082" s="8" t="str">
        <f>IFERROR(IF(I5082="Booked",VLOOKUP(K5082,'FIN CAL LOOKUP'!$A:$J,7,1),IF(I5082="Complete",VLOOKUP(J5082,'FIN CAL LOOKUP'!$A:$J,7,1),VLOOKUP(D5082,'FIN CAL LOOKUP'!$A:$J,7,1))),"Not Applicable")</f>
        <v>OCT, FY23</v>
      </c>
      <c r="N5082" s="8" t="str">
        <f>IFERROR(IF(I5082="Booked",VLOOKUP(K5082,'FIN CAL LOOKUP'!$A:$J,10,1),IF(I5082="Complete",VLOOKUP(J5082,'FIN CAL LOOKUP'!$A:$J,10,1),VLOOKUP(D5082,'FIN CAL LOOKUP'!$A:$J,10,1))),"Not Applicable")</f>
        <v>Q2, FY23</v>
      </c>
    </row>
    <row r="5083" spans="1:14" x14ac:dyDescent="0.25">
      <c r="A5083" t="s">
        <v>24</v>
      </c>
      <c r="B5083" t="s">
        <v>1363</v>
      </c>
      <c r="C5083" t="s">
        <v>16</v>
      </c>
      <c r="D5083" s="3">
        <v>39594</v>
      </c>
      <c r="E5083" t="s">
        <v>1171</v>
      </c>
      <c r="F5083" t="s">
        <v>1172</v>
      </c>
      <c r="G5083" t="s">
        <v>1173</v>
      </c>
      <c r="H5083" t="s">
        <v>7</v>
      </c>
      <c r="I5083" t="s">
        <v>17</v>
      </c>
      <c r="J5083" s="3">
        <v>44831</v>
      </c>
      <c r="K5083" s="3">
        <v>44824</v>
      </c>
      <c r="M5083" s="8" t="str">
        <f>IFERROR(IF(I5083="Booked",VLOOKUP(K5083,'FIN CAL LOOKUP'!$A:$J,7,1),IF(I5083="Complete",VLOOKUP(J5083,'FIN CAL LOOKUP'!$A:$J,7,1),VLOOKUP(D5083,'FIN CAL LOOKUP'!$A:$J,7,1))),"Not Applicable")</f>
        <v>OCT, FY23</v>
      </c>
      <c r="N5083" s="8" t="str">
        <f>IFERROR(IF(I5083="Booked",VLOOKUP(K5083,'FIN CAL LOOKUP'!$A:$J,10,1),IF(I5083="Complete",VLOOKUP(J5083,'FIN CAL LOOKUP'!$A:$J,10,1),VLOOKUP(D5083,'FIN CAL LOOKUP'!$A:$J,10,1))),"Not Applicable")</f>
        <v>Q2, FY23</v>
      </c>
    </row>
    <row r="5084" spans="1:14" x14ac:dyDescent="0.25">
      <c r="A5084" t="s">
        <v>24</v>
      </c>
      <c r="B5084" t="s">
        <v>1363</v>
      </c>
      <c r="C5084" t="s">
        <v>16</v>
      </c>
      <c r="D5084" s="3">
        <v>39594</v>
      </c>
      <c r="E5084" t="s">
        <v>1171</v>
      </c>
      <c r="F5084" t="s">
        <v>1172</v>
      </c>
      <c r="G5084" t="s">
        <v>1173</v>
      </c>
      <c r="H5084" t="s">
        <v>1366</v>
      </c>
      <c r="I5084" t="s">
        <v>17</v>
      </c>
      <c r="J5084" s="3">
        <v>45357</v>
      </c>
      <c r="K5084" s="3">
        <v>45351</v>
      </c>
      <c r="M5084" s="8" t="str">
        <f>IFERROR(IF(I5084="Booked",VLOOKUP(K5084,'FIN CAL LOOKUP'!$A:$J,7,1),IF(I5084="Complete",VLOOKUP(J5084,'FIN CAL LOOKUP'!$A:$J,7,1),VLOOKUP(D5084,'FIN CAL LOOKUP'!$A:$J,7,1))),"Not Applicable")</f>
        <v>MAR, FY24</v>
      </c>
      <c r="N5084" s="8" t="str">
        <f>IFERROR(IF(I5084="Booked",VLOOKUP(K5084,'FIN CAL LOOKUP'!$A:$J,10,1),IF(I5084="Complete",VLOOKUP(J5084,'FIN CAL LOOKUP'!$A:$J,10,1),VLOOKUP(D5084,'FIN CAL LOOKUP'!$A:$J,10,1))),"Not Applicable")</f>
        <v>Q3, FY24</v>
      </c>
    </row>
    <row r="5085" spans="1:14" x14ac:dyDescent="0.25">
      <c r="A5085" t="s">
        <v>24</v>
      </c>
      <c r="B5085" t="s">
        <v>1363</v>
      </c>
      <c r="C5085" t="s">
        <v>16</v>
      </c>
      <c r="D5085" s="3">
        <v>39594</v>
      </c>
      <c r="E5085" t="s">
        <v>1171</v>
      </c>
      <c r="F5085" t="s">
        <v>1172</v>
      </c>
      <c r="G5085" t="s">
        <v>1173</v>
      </c>
      <c r="H5085" t="s">
        <v>1367</v>
      </c>
      <c r="I5085" t="s">
        <v>17</v>
      </c>
      <c r="J5085" s="3">
        <v>45357</v>
      </c>
      <c r="K5085" s="3">
        <v>45351</v>
      </c>
      <c r="M5085" s="8" t="str">
        <f>IFERROR(IF(I5085="Booked",VLOOKUP(K5085,'FIN CAL LOOKUP'!$A:$J,7,1),IF(I5085="Complete",VLOOKUP(J5085,'FIN CAL LOOKUP'!$A:$J,7,1),VLOOKUP(D5085,'FIN CAL LOOKUP'!$A:$J,7,1))),"Not Applicable")</f>
        <v>MAR, FY24</v>
      </c>
      <c r="N5085" s="8" t="str">
        <f>IFERROR(IF(I5085="Booked",VLOOKUP(K5085,'FIN CAL LOOKUP'!$A:$J,10,1),IF(I5085="Complete",VLOOKUP(J5085,'FIN CAL LOOKUP'!$A:$J,10,1),VLOOKUP(D5085,'FIN CAL LOOKUP'!$A:$J,10,1))),"Not Applicable")</f>
        <v>Q3, FY24</v>
      </c>
    </row>
    <row r="5086" spans="1:14" x14ac:dyDescent="0.25">
      <c r="A5086" t="s">
        <v>24</v>
      </c>
      <c r="B5086" t="s">
        <v>1363</v>
      </c>
      <c r="C5086" t="s">
        <v>16</v>
      </c>
      <c r="D5086" s="3">
        <v>39594</v>
      </c>
      <c r="E5086" t="s">
        <v>1171</v>
      </c>
      <c r="F5086" t="s">
        <v>1172</v>
      </c>
      <c r="G5086" t="s">
        <v>1173</v>
      </c>
      <c r="H5086" t="s">
        <v>1368</v>
      </c>
      <c r="I5086" t="s">
        <v>17</v>
      </c>
      <c r="J5086" s="3">
        <v>45357</v>
      </c>
      <c r="K5086" s="3">
        <v>45351</v>
      </c>
      <c r="M5086" s="8" t="str">
        <f>IFERROR(IF(I5086="Booked",VLOOKUP(K5086,'FIN CAL LOOKUP'!$A:$J,7,1),IF(I5086="Complete",VLOOKUP(J5086,'FIN CAL LOOKUP'!$A:$J,7,1),VLOOKUP(D5086,'FIN CAL LOOKUP'!$A:$J,7,1))),"Not Applicable")</f>
        <v>MAR, FY24</v>
      </c>
      <c r="N5086" s="8" t="str">
        <f>IFERROR(IF(I5086="Booked",VLOOKUP(K5086,'FIN CAL LOOKUP'!$A:$J,10,1),IF(I5086="Complete",VLOOKUP(J5086,'FIN CAL LOOKUP'!$A:$J,10,1),VLOOKUP(D5086,'FIN CAL LOOKUP'!$A:$J,10,1))),"Not Applicable")</f>
        <v>Q3, FY24</v>
      </c>
    </row>
    <row r="5087" spans="1:14" x14ac:dyDescent="0.25">
      <c r="A5087" t="s">
        <v>24</v>
      </c>
      <c r="B5087" t="s">
        <v>1363</v>
      </c>
      <c r="C5087" t="s">
        <v>16</v>
      </c>
      <c r="D5087" s="3">
        <v>39594</v>
      </c>
      <c r="E5087" t="s">
        <v>1171</v>
      </c>
      <c r="F5087" t="s">
        <v>1172</v>
      </c>
      <c r="G5087" t="s">
        <v>1173</v>
      </c>
      <c r="H5087" t="s">
        <v>1369</v>
      </c>
      <c r="I5087" t="s">
        <v>17</v>
      </c>
      <c r="J5087" s="3">
        <v>45357</v>
      </c>
      <c r="K5087" s="3">
        <v>45351</v>
      </c>
      <c r="M5087" s="8" t="str">
        <f>IFERROR(IF(I5087="Booked",VLOOKUP(K5087,'FIN CAL LOOKUP'!$A:$J,7,1),IF(I5087="Complete",VLOOKUP(J5087,'FIN CAL LOOKUP'!$A:$J,7,1),VLOOKUP(D5087,'FIN CAL LOOKUP'!$A:$J,7,1))),"Not Applicable")</f>
        <v>MAR, FY24</v>
      </c>
      <c r="N5087" s="8" t="str">
        <f>IFERROR(IF(I5087="Booked",VLOOKUP(K5087,'FIN CAL LOOKUP'!$A:$J,10,1),IF(I5087="Complete",VLOOKUP(J5087,'FIN CAL LOOKUP'!$A:$J,10,1),VLOOKUP(D5087,'FIN CAL LOOKUP'!$A:$J,10,1))),"Not Applicable")</f>
        <v>Q3, FY24</v>
      </c>
    </row>
    <row r="5088" spans="1:14" x14ac:dyDescent="0.25">
      <c r="A5088" t="s">
        <v>24</v>
      </c>
      <c r="B5088" t="s">
        <v>1363</v>
      </c>
      <c r="C5088" t="s">
        <v>16</v>
      </c>
      <c r="D5088" s="3">
        <v>39594</v>
      </c>
      <c r="E5088" t="s">
        <v>1171</v>
      </c>
      <c r="F5088" t="s">
        <v>1172</v>
      </c>
      <c r="G5088" t="s">
        <v>1173</v>
      </c>
      <c r="H5088" t="s">
        <v>1370</v>
      </c>
      <c r="I5088" t="s">
        <v>17</v>
      </c>
      <c r="J5088" s="3">
        <v>45357</v>
      </c>
      <c r="K5088" s="3">
        <v>45351</v>
      </c>
      <c r="M5088" s="8" t="str">
        <f>IFERROR(IF(I5088="Booked",VLOOKUP(K5088,'FIN CAL LOOKUP'!$A:$J,7,1),IF(I5088="Complete",VLOOKUP(J5088,'FIN CAL LOOKUP'!$A:$J,7,1),VLOOKUP(D5088,'FIN CAL LOOKUP'!$A:$J,7,1))),"Not Applicable")</f>
        <v>MAR, FY24</v>
      </c>
      <c r="N5088" s="8" t="str">
        <f>IFERROR(IF(I5088="Booked",VLOOKUP(K5088,'FIN CAL LOOKUP'!$A:$J,10,1),IF(I5088="Complete",VLOOKUP(J5088,'FIN CAL LOOKUP'!$A:$J,10,1),VLOOKUP(D5088,'FIN CAL LOOKUP'!$A:$J,10,1))),"Not Applicable")</f>
        <v>Q3, FY24</v>
      </c>
    </row>
    <row r="5089" spans="1:14" x14ac:dyDescent="0.25">
      <c r="A5089" t="s">
        <v>24</v>
      </c>
      <c r="B5089" t="s">
        <v>1363</v>
      </c>
      <c r="C5089" t="s">
        <v>16</v>
      </c>
      <c r="D5089" s="3">
        <v>39594</v>
      </c>
      <c r="E5089" t="s">
        <v>1171</v>
      </c>
      <c r="F5089" t="s">
        <v>1172</v>
      </c>
      <c r="G5089" t="s">
        <v>1173</v>
      </c>
      <c r="H5089" t="s">
        <v>8</v>
      </c>
      <c r="I5089" t="s">
        <v>17</v>
      </c>
      <c r="J5089" s="3">
        <v>44643</v>
      </c>
      <c r="K5089" s="3">
        <v>44635</v>
      </c>
      <c r="M5089" s="8" t="str">
        <f>IFERROR(IF(I5089="Booked",VLOOKUP(K5089,'FIN CAL LOOKUP'!$A:$J,7,1),IF(I5089="Complete",VLOOKUP(J5089,'FIN CAL LOOKUP'!$A:$J,7,1),VLOOKUP(D5089,'FIN CAL LOOKUP'!$A:$J,7,1))),"Not Applicable")</f>
        <v>MAR, FY22</v>
      </c>
      <c r="N5089" s="8" t="str">
        <f>IFERROR(IF(I5089="Booked",VLOOKUP(K5089,'FIN CAL LOOKUP'!$A:$J,10,1),IF(I5089="Complete",VLOOKUP(J5089,'FIN CAL LOOKUP'!$A:$J,10,1),VLOOKUP(D5089,'FIN CAL LOOKUP'!$A:$J,10,1))),"Not Applicable")</f>
        <v>Q3, FY22</v>
      </c>
    </row>
    <row r="5090" spans="1:14" x14ac:dyDescent="0.25">
      <c r="A5090" t="s">
        <v>24</v>
      </c>
      <c r="B5090" t="s">
        <v>1363</v>
      </c>
      <c r="C5090" t="s">
        <v>16</v>
      </c>
      <c r="D5090" s="3">
        <v>39594</v>
      </c>
      <c r="E5090" t="s">
        <v>1171</v>
      </c>
      <c r="F5090" t="s">
        <v>1172</v>
      </c>
      <c r="G5090" t="s">
        <v>1173</v>
      </c>
      <c r="H5090" t="s">
        <v>9</v>
      </c>
      <c r="I5090" t="s">
        <v>17</v>
      </c>
      <c r="J5090" s="3">
        <v>44802</v>
      </c>
      <c r="K5090" s="3">
        <v>44735</v>
      </c>
      <c r="M5090" s="8" t="str">
        <f>IFERROR(IF(I5090="Booked",VLOOKUP(K5090,'FIN CAL LOOKUP'!$A:$J,7,1),IF(I5090="Complete",VLOOKUP(J5090,'FIN CAL LOOKUP'!$A:$J,7,1),VLOOKUP(D5090,'FIN CAL LOOKUP'!$A:$J,7,1))),"Not Applicable")</f>
        <v>SEP, FY23</v>
      </c>
      <c r="N5090" s="8" t="str">
        <f>IFERROR(IF(I5090="Booked",VLOOKUP(K5090,'FIN CAL LOOKUP'!$A:$J,10,1),IF(I5090="Complete",VLOOKUP(J5090,'FIN CAL LOOKUP'!$A:$J,10,1),VLOOKUP(D5090,'FIN CAL LOOKUP'!$A:$J,10,1))),"Not Applicable")</f>
        <v>Q1, FY23</v>
      </c>
    </row>
    <row r="5091" spans="1:14" x14ac:dyDescent="0.25">
      <c r="A5091" t="s">
        <v>24</v>
      </c>
      <c r="B5091" t="s">
        <v>1363</v>
      </c>
      <c r="C5091" t="s">
        <v>16</v>
      </c>
      <c r="D5091" s="3">
        <v>39594</v>
      </c>
      <c r="E5091" t="s">
        <v>1171</v>
      </c>
      <c r="F5091" t="s">
        <v>1172</v>
      </c>
      <c r="G5091" t="s">
        <v>1173</v>
      </c>
      <c r="H5091" t="s">
        <v>9</v>
      </c>
      <c r="I5091" t="s">
        <v>17</v>
      </c>
      <c r="J5091" s="3">
        <v>44868</v>
      </c>
      <c r="K5091" s="3">
        <v>44820</v>
      </c>
      <c r="M5091" s="8" t="str">
        <f>IFERROR(IF(I5091="Booked",VLOOKUP(K5091,'FIN CAL LOOKUP'!$A:$J,7,1),IF(I5091="Complete",VLOOKUP(J5091,'FIN CAL LOOKUP'!$A:$J,7,1),VLOOKUP(D5091,'FIN CAL LOOKUP'!$A:$J,7,1))),"Not Applicable")</f>
        <v>NOV, FY23</v>
      </c>
      <c r="N5091" s="8" t="str">
        <f>IFERROR(IF(I5091="Booked",VLOOKUP(K5091,'FIN CAL LOOKUP'!$A:$J,10,1),IF(I5091="Complete",VLOOKUP(J5091,'FIN CAL LOOKUP'!$A:$J,10,1),VLOOKUP(D5091,'FIN CAL LOOKUP'!$A:$J,10,1))),"Not Applicable")</f>
        <v>Q2, FY23</v>
      </c>
    </row>
    <row r="5092" spans="1:14" x14ac:dyDescent="0.25">
      <c r="A5092" t="s">
        <v>24</v>
      </c>
      <c r="B5092" t="s">
        <v>1363</v>
      </c>
      <c r="C5092" t="s">
        <v>16</v>
      </c>
      <c r="D5092" s="3">
        <v>39594</v>
      </c>
      <c r="E5092" t="s">
        <v>1171</v>
      </c>
      <c r="F5092" t="s">
        <v>1172</v>
      </c>
      <c r="G5092" t="s">
        <v>1173</v>
      </c>
      <c r="H5092" t="s">
        <v>10</v>
      </c>
      <c r="I5092" t="s">
        <v>17</v>
      </c>
      <c r="J5092" s="3">
        <v>44438</v>
      </c>
      <c r="K5092" s="3">
        <v>44417</v>
      </c>
      <c r="M5092" s="8" t="str">
        <f>IFERROR(IF(I5092="Booked",VLOOKUP(K5092,'FIN CAL LOOKUP'!$A:$J,7,1),IF(I5092="Complete",VLOOKUP(J5092,'FIN CAL LOOKUP'!$A:$J,7,1),VLOOKUP(D5092,'FIN CAL LOOKUP'!$A:$J,7,1))),"Not Applicable")</f>
        <v>SEP, FY22</v>
      </c>
      <c r="N5092" s="8" t="str">
        <f>IFERROR(IF(I5092="Booked",VLOOKUP(K5092,'FIN CAL LOOKUP'!$A:$J,10,1),IF(I5092="Complete",VLOOKUP(J5092,'FIN CAL LOOKUP'!$A:$J,10,1),VLOOKUP(D5092,'FIN CAL LOOKUP'!$A:$J,10,1))),"Not Applicable")</f>
        <v>Q1, FY22</v>
      </c>
    </row>
    <row r="5093" spans="1:14" x14ac:dyDescent="0.25">
      <c r="A5093" t="s">
        <v>24</v>
      </c>
      <c r="B5093" t="s">
        <v>1363</v>
      </c>
      <c r="C5093" t="s">
        <v>16</v>
      </c>
      <c r="D5093" s="3">
        <v>39594</v>
      </c>
      <c r="E5093" t="s">
        <v>1171</v>
      </c>
      <c r="F5093" t="s">
        <v>1172</v>
      </c>
      <c r="G5093" t="s">
        <v>1173</v>
      </c>
      <c r="H5093" t="s">
        <v>10</v>
      </c>
      <c r="I5093" t="s">
        <v>17</v>
      </c>
      <c r="J5093" s="3">
        <v>44859</v>
      </c>
      <c r="K5093" s="3">
        <v>44859</v>
      </c>
      <c r="M5093" s="8" t="str">
        <f>IFERROR(IF(I5093="Booked",VLOOKUP(K5093,'FIN CAL LOOKUP'!$A:$J,7,1),IF(I5093="Complete",VLOOKUP(J5093,'FIN CAL LOOKUP'!$A:$J,7,1),VLOOKUP(D5093,'FIN CAL LOOKUP'!$A:$J,7,1))),"Not Applicable")</f>
        <v>NOV, FY23</v>
      </c>
      <c r="N5093" s="8" t="str">
        <f>IFERROR(IF(I5093="Booked",VLOOKUP(K5093,'FIN CAL LOOKUP'!$A:$J,10,1),IF(I5093="Complete",VLOOKUP(J5093,'FIN CAL LOOKUP'!$A:$J,10,1),VLOOKUP(D5093,'FIN CAL LOOKUP'!$A:$J,10,1))),"Not Applicable")</f>
        <v>Q2, FY23</v>
      </c>
    </row>
    <row r="5094" spans="1:14" x14ac:dyDescent="0.25">
      <c r="A5094" t="s">
        <v>24</v>
      </c>
      <c r="B5094" t="s">
        <v>1363</v>
      </c>
      <c r="C5094" t="s">
        <v>16</v>
      </c>
      <c r="D5094" s="3">
        <v>39594</v>
      </c>
      <c r="E5094" t="s">
        <v>1171</v>
      </c>
      <c r="F5094" t="s">
        <v>1172</v>
      </c>
      <c r="G5094" t="s">
        <v>1173</v>
      </c>
      <c r="H5094" t="s">
        <v>10</v>
      </c>
      <c r="I5094" t="s">
        <v>17</v>
      </c>
      <c r="J5094" s="3">
        <v>45026</v>
      </c>
      <c r="K5094" s="3">
        <v>45026</v>
      </c>
      <c r="M5094" s="8" t="str">
        <f>IFERROR(IF(I5094="Booked",VLOOKUP(K5094,'FIN CAL LOOKUP'!$A:$J,7,1),IF(I5094="Complete",VLOOKUP(J5094,'FIN CAL LOOKUP'!$A:$J,7,1),VLOOKUP(D5094,'FIN CAL LOOKUP'!$A:$J,7,1))),"Not Applicable")</f>
        <v>APR, FY23</v>
      </c>
      <c r="N5094" s="8" t="str">
        <f>IFERROR(IF(I5094="Booked",VLOOKUP(K5094,'FIN CAL LOOKUP'!$A:$J,10,1),IF(I5094="Complete",VLOOKUP(J5094,'FIN CAL LOOKUP'!$A:$J,10,1),VLOOKUP(D5094,'FIN CAL LOOKUP'!$A:$J,10,1))),"Not Applicable")</f>
        <v>Q4, FY23</v>
      </c>
    </row>
    <row r="5095" spans="1:14" x14ac:dyDescent="0.25">
      <c r="A5095" t="s">
        <v>24</v>
      </c>
      <c r="B5095" t="s">
        <v>1363</v>
      </c>
      <c r="C5095" t="s">
        <v>16</v>
      </c>
      <c r="D5095" s="3">
        <v>39594</v>
      </c>
      <c r="E5095" t="s">
        <v>1171</v>
      </c>
      <c r="F5095" t="s">
        <v>1172</v>
      </c>
      <c r="G5095" t="s">
        <v>1173</v>
      </c>
      <c r="H5095" t="s">
        <v>10</v>
      </c>
      <c r="I5095" t="s">
        <v>17</v>
      </c>
      <c r="J5095" s="3">
        <v>45357</v>
      </c>
      <c r="K5095" s="3">
        <v>45357</v>
      </c>
      <c r="M5095" s="8" t="str">
        <f>IFERROR(IF(I5095="Booked",VLOOKUP(K5095,'FIN CAL LOOKUP'!$A:$J,7,1),IF(I5095="Complete",VLOOKUP(J5095,'FIN CAL LOOKUP'!$A:$J,7,1),VLOOKUP(D5095,'FIN CAL LOOKUP'!$A:$J,7,1))),"Not Applicable")</f>
        <v>MAR, FY24</v>
      </c>
      <c r="N5095" s="8" t="str">
        <f>IFERROR(IF(I5095="Booked",VLOOKUP(K5095,'FIN CAL LOOKUP'!$A:$J,10,1),IF(I5095="Complete",VLOOKUP(J5095,'FIN CAL LOOKUP'!$A:$J,10,1),VLOOKUP(D5095,'FIN CAL LOOKUP'!$A:$J,10,1))),"Not Applicable")</f>
        <v>Q3, FY24</v>
      </c>
    </row>
    <row r="5096" spans="1:14" x14ac:dyDescent="0.25">
      <c r="A5096" t="s">
        <v>24</v>
      </c>
      <c r="B5096" t="s">
        <v>1363</v>
      </c>
      <c r="C5096" t="s">
        <v>16</v>
      </c>
      <c r="D5096" s="3">
        <v>39594</v>
      </c>
      <c r="E5096" t="s">
        <v>1171</v>
      </c>
      <c r="F5096" t="s">
        <v>1172</v>
      </c>
      <c r="G5096" t="s">
        <v>1173</v>
      </c>
      <c r="H5096" t="s">
        <v>10</v>
      </c>
      <c r="I5096" t="s">
        <v>17</v>
      </c>
      <c r="J5096" s="3">
        <v>45392</v>
      </c>
      <c r="K5096" s="3">
        <v>45392</v>
      </c>
      <c r="M5096" s="8" t="str">
        <f>IFERROR(IF(I5096="Booked",VLOOKUP(K5096,'FIN CAL LOOKUP'!$A:$J,7,1),IF(I5096="Complete",VLOOKUP(J5096,'FIN CAL LOOKUP'!$A:$J,7,1),VLOOKUP(D5096,'FIN CAL LOOKUP'!$A:$J,7,1))),"Not Applicable")</f>
        <v>APR, FY24</v>
      </c>
      <c r="N5096" s="8" t="str">
        <f>IFERROR(IF(I5096="Booked",VLOOKUP(K5096,'FIN CAL LOOKUP'!$A:$J,10,1),IF(I5096="Complete",VLOOKUP(J5096,'FIN CAL LOOKUP'!$A:$J,10,1),VLOOKUP(D5096,'FIN CAL LOOKUP'!$A:$J,10,1))),"Not Applicable")</f>
        <v>Q4, FY24</v>
      </c>
    </row>
    <row r="5097" spans="1:14" x14ac:dyDescent="0.25">
      <c r="A5097" t="s">
        <v>24</v>
      </c>
      <c r="B5097" t="s">
        <v>1363</v>
      </c>
      <c r="C5097" t="s">
        <v>16</v>
      </c>
      <c r="D5097" s="3">
        <v>39594</v>
      </c>
      <c r="E5097" t="s">
        <v>1171</v>
      </c>
      <c r="F5097" t="s">
        <v>1172</v>
      </c>
      <c r="G5097" t="s">
        <v>1173</v>
      </c>
      <c r="H5097" t="s">
        <v>11</v>
      </c>
      <c r="I5097" t="s">
        <v>17</v>
      </c>
      <c r="J5097" s="3">
        <v>42786</v>
      </c>
      <c r="K5097" s="3">
        <v>43291</v>
      </c>
      <c r="M5097" s="8" t="str">
        <f>IFERROR(IF(I5097="Booked",VLOOKUP(K5097,'FIN CAL LOOKUP'!$A:$J,7,1),IF(I5097="Complete",VLOOKUP(J5097,'FIN CAL LOOKUP'!$A:$J,7,1),VLOOKUP(D5097,'FIN CAL LOOKUP'!$A:$J,7,1))),"Not Applicable")</f>
        <v>Not Applicable</v>
      </c>
      <c r="N5097" s="8" t="str">
        <f>IFERROR(IF(I5097="Booked",VLOOKUP(K5097,'FIN CAL LOOKUP'!$A:$J,10,1),IF(I5097="Complete",VLOOKUP(J5097,'FIN CAL LOOKUP'!$A:$J,10,1),VLOOKUP(D5097,'FIN CAL LOOKUP'!$A:$J,10,1))),"Not Applicable")</f>
        <v>Not Applicable</v>
      </c>
    </row>
    <row r="5098" spans="1:14" x14ac:dyDescent="0.25">
      <c r="A5098" t="s">
        <v>30</v>
      </c>
      <c r="B5098" t="s">
        <v>156</v>
      </c>
      <c r="C5098" t="s">
        <v>32</v>
      </c>
      <c r="D5098" s="3">
        <v>39552</v>
      </c>
      <c r="E5098" t="s">
        <v>323</v>
      </c>
      <c r="F5098" t="s">
        <v>1174</v>
      </c>
      <c r="G5098" t="s">
        <v>160</v>
      </c>
      <c r="H5098" t="s">
        <v>192</v>
      </c>
      <c r="I5098" t="s">
        <v>17</v>
      </c>
      <c r="J5098" s="3">
        <v>44848</v>
      </c>
      <c r="K5098" s="3">
        <v>44837</v>
      </c>
      <c r="M5098" s="8" t="str">
        <f>IFERROR(IF(I5098="Booked",VLOOKUP(K5098,'FIN CAL LOOKUP'!$A:$J,7,1),IF(I5098="Complete",VLOOKUP(J5098,'FIN CAL LOOKUP'!$A:$J,7,1),VLOOKUP(D5098,'FIN CAL LOOKUP'!$A:$J,7,1))),"Not Applicable")</f>
        <v>OCT, FY23</v>
      </c>
      <c r="N5098" s="8" t="str">
        <f>IFERROR(IF(I5098="Booked",VLOOKUP(K5098,'FIN CAL LOOKUP'!$A:$J,10,1),IF(I5098="Complete",VLOOKUP(J5098,'FIN CAL LOOKUP'!$A:$J,10,1),VLOOKUP(D5098,'FIN CAL LOOKUP'!$A:$J,10,1))),"Not Applicable")</f>
        <v>Q2, FY23</v>
      </c>
    </row>
    <row r="5099" spans="1:14" x14ac:dyDescent="0.25">
      <c r="A5099" t="s">
        <v>30</v>
      </c>
      <c r="B5099" t="s">
        <v>156</v>
      </c>
      <c r="C5099" t="s">
        <v>32</v>
      </c>
      <c r="D5099" s="3">
        <v>39552</v>
      </c>
      <c r="E5099" t="s">
        <v>323</v>
      </c>
      <c r="F5099" t="s">
        <v>1174</v>
      </c>
      <c r="G5099" t="s">
        <v>160</v>
      </c>
      <c r="H5099" t="s">
        <v>4</v>
      </c>
      <c r="I5099" t="s">
        <v>17</v>
      </c>
      <c r="J5099" s="3">
        <v>44834</v>
      </c>
      <c r="K5099" s="3">
        <v>44824</v>
      </c>
      <c r="M5099" s="8" t="str">
        <f>IFERROR(IF(I5099="Booked",VLOOKUP(K5099,'FIN CAL LOOKUP'!$A:$J,7,1),IF(I5099="Complete",VLOOKUP(J5099,'FIN CAL LOOKUP'!$A:$J,7,1),VLOOKUP(D5099,'FIN CAL LOOKUP'!$A:$J,7,1))),"Not Applicable")</f>
        <v>OCT, FY23</v>
      </c>
      <c r="N5099" s="8" t="str">
        <f>IFERROR(IF(I5099="Booked",VLOOKUP(K5099,'FIN CAL LOOKUP'!$A:$J,10,1),IF(I5099="Complete",VLOOKUP(J5099,'FIN CAL LOOKUP'!$A:$J,10,1),VLOOKUP(D5099,'FIN CAL LOOKUP'!$A:$J,10,1))),"Not Applicable")</f>
        <v>Q2, FY23</v>
      </c>
    </row>
    <row r="5100" spans="1:14" x14ac:dyDescent="0.25">
      <c r="A5100" t="s">
        <v>30</v>
      </c>
      <c r="B5100" t="s">
        <v>156</v>
      </c>
      <c r="C5100" t="s">
        <v>32</v>
      </c>
      <c r="D5100" s="3">
        <v>39552</v>
      </c>
      <c r="E5100" t="s">
        <v>323</v>
      </c>
      <c r="F5100" t="s">
        <v>1174</v>
      </c>
      <c r="G5100" t="s">
        <v>160</v>
      </c>
      <c r="H5100" t="s">
        <v>7</v>
      </c>
      <c r="I5100" t="s">
        <v>17</v>
      </c>
      <c r="J5100" s="3">
        <v>44834</v>
      </c>
      <c r="K5100" s="3">
        <v>44824</v>
      </c>
      <c r="M5100" s="8" t="str">
        <f>IFERROR(IF(I5100="Booked",VLOOKUP(K5100,'FIN CAL LOOKUP'!$A:$J,7,1),IF(I5100="Complete",VLOOKUP(J5100,'FIN CAL LOOKUP'!$A:$J,7,1),VLOOKUP(D5100,'FIN CAL LOOKUP'!$A:$J,7,1))),"Not Applicable")</f>
        <v>OCT, FY23</v>
      </c>
      <c r="N5100" s="8" t="str">
        <f>IFERROR(IF(I5100="Booked",VLOOKUP(K5100,'FIN CAL LOOKUP'!$A:$J,10,1),IF(I5100="Complete",VLOOKUP(J5100,'FIN CAL LOOKUP'!$A:$J,10,1),VLOOKUP(D5100,'FIN CAL LOOKUP'!$A:$J,10,1))),"Not Applicable")</f>
        <v>Q2, FY23</v>
      </c>
    </row>
    <row r="5101" spans="1:14" x14ac:dyDescent="0.25">
      <c r="A5101" t="s">
        <v>30</v>
      </c>
      <c r="B5101" t="s">
        <v>156</v>
      </c>
      <c r="C5101" t="s">
        <v>32</v>
      </c>
      <c r="D5101" s="3">
        <v>39552</v>
      </c>
      <c r="E5101" t="s">
        <v>323</v>
      </c>
      <c r="F5101" t="s">
        <v>1174</v>
      </c>
      <c r="G5101" t="s">
        <v>160</v>
      </c>
      <c r="H5101" t="s">
        <v>1366</v>
      </c>
      <c r="I5101" t="s">
        <v>5</v>
      </c>
      <c r="J5101" s="3"/>
      <c r="K5101" s="3">
        <v>45351</v>
      </c>
      <c r="M5101" s="8" t="str">
        <f>IFERROR(IF(I5101="Booked",VLOOKUP(K5101,'FIN CAL LOOKUP'!$A:$J,7,1),IF(I5101="Complete",VLOOKUP(J5101,'FIN CAL LOOKUP'!$A:$J,7,1),VLOOKUP(D5101,'FIN CAL LOOKUP'!$A:$J,7,1))),"Not Applicable")</f>
        <v>MAR, FY24</v>
      </c>
      <c r="N5101" s="8" t="str">
        <f>IFERROR(IF(I5101="Booked",VLOOKUP(K5101,'FIN CAL LOOKUP'!$A:$J,10,1),IF(I5101="Complete",VLOOKUP(J5101,'FIN CAL LOOKUP'!$A:$J,10,1),VLOOKUP(D5101,'FIN CAL LOOKUP'!$A:$J,10,1))),"Not Applicable")</f>
        <v>Q3, FY24</v>
      </c>
    </row>
    <row r="5102" spans="1:14" x14ac:dyDescent="0.25">
      <c r="A5102" t="s">
        <v>30</v>
      </c>
      <c r="B5102" t="s">
        <v>156</v>
      </c>
      <c r="C5102" t="s">
        <v>32</v>
      </c>
      <c r="D5102" s="3">
        <v>39552</v>
      </c>
      <c r="E5102" t="s">
        <v>323</v>
      </c>
      <c r="F5102" t="s">
        <v>1174</v>
      </c>
      <c r="G5102" t="s">
        <v>160</v>
      </c>
      <c r="H5102" t="s">
        <v>1366</v>
      </c>
      <c r="I5102" t="s">
        <v>17</v>
      </c>
      <c r="J5102" s="3">
        <v>43699</v>
      </c>
      <c r="K5102" s="3">
        <v>43699</v>
      </c>
      <c r="M5102" s="8" t="str">
        <f>IFERROR(IF(I5102="Booked",VLOOKUP(K5102,'FIN CAL LOOKUP'!$A:$J,7,1),IF(I5102="Complete",VLOOKUP(J5102,'FIN CAL LOOKUP'!$A:$J,7,1),VLOOKUP(D5102,'FIN CAL LOOKUP'!$A:$J,7,1))),"Not Applicable")</f>
        <v>AUG, FY20</v>
      </c>
      <c r="N5102" s="8" t="str">
        <f>IFERROR(IF(I5102="Booked",VLOOKUP(K5102,'FIN CAL LOOKUP'!$A:$J,10,1),IF(I5102="Complete",VLOOKUP(J5102,'FIN CAL LOOKUP'!$A:$J,10,1),VLOOKUP(D5102,'FIN CAL LOOKUP'!$A:$J,10,1))),"Not Applicable")</f>
        <v>Q1, FY20</v>
      </c>
    </row>
    <row r="5103" spans="1:14" x14ac:dyDescent="0.25">
      <c r="A5103" t="s">
        <v>30</v>
      </c>
      <c r="B5103" t="s">
        <v>156</v>
      </c>
      <c r="C5103" t="s">
        <v>32</v>
      </c>
      <c r="D5103" s="3">
        <v>39552</v>
      </c>
      <c r="E5103" t="s">
        <v>323</v>
      </c>
      <c r="F5103" t="s">
        <v>1174</v>
      </c>
      <c r="G5103" t="s">
        <v>160</v>
      </c>
      <c r="H5103" t="s">
        <v>1367</v>
      </c>
      <c r="I5103" t="s">
        <v>5</v>
      </c>
      <c r="J5103" s="3"/>
      <c r="K5103" s="3">
        <v>45351</v>
      </c>
      <c r="M5103" s="8" t="str">
        <f>IFERROR(IF(I5103="Booked",VLOOKUP(K5103,'FIN CAL LOOKUP'!$A:$J,7,1),IF(I5103="Complete",VLOOKUP(J5103,'FIN CAL LOOKUP'!$A:$J,7,1),VLOOKUP(D5103,'FIN CAL LOOKUP'!$A:$J,7,1))),"Not Applicable")</f>
        <v>MAR, FY24</v>
      </c>
      <c r="N5103" s="8" t="str">
        <f>IFERROR(IF(I5103="Booked",VLOOKUP(K5103,'FIN CAL LOOKUP'!$A:$J,10,1),IF(I5103="Complete",VLOOKUP(J5103,'FIN CAL LOOKUP'!$A:$J,10,1),VLOOKUP(D5103,'FIN CAL LOOKUP'!$A:$J,10,1))),"Not Applicable")</f>
        <v>Q3, FY24</v>
      </c>
    </row>
    <row r="5104" spans="1:14" x14ac:dyDescent="0.25">
      <c r="A5104" t="s">
        <v>30</v>
      </c>
      <c r="B5104" t="s">
        <v>156</v>
      </c>
      <c r="C5104" t="s">
        <v>32</v>
      </c>
      <c r="D5104" s="3">
        <v>39552</v>
      </c>
      <c r="E5104" t="s">
        <v>323</v>
      </c>
      <c r="F5104" t="s">
        <v>1174</v>
      </c>
      <c r="G5104" t="s">
        <v>160</v>
      </c>
      <c r="H5104" t="s">
        <v>1368</v>
      </c>
      <c r="I5104" t="s">
        <v>5</v>
      </c>
      <c r="J5104" s="3"/>
      <c r="K5104" s="3">
        <v>45351</v>
      </c>
      <c r="M5104" s="8" t="str">
        <f>IFERROR(IF(I5104="Booked",VLOOKUP(K5104,'FIN CAL LOOKUP'!$A:$J,7,1),IF(I5104="Complete",VLOOKUP(J5104,'FIN CAL LOOKUP'!$A:$J,7,1),VLOOKUP(D5104,'FIN CAL LOOKUP'!$A:$J,7,1))),"Not Applicable")</f>
        <v>MAR, FY24</v>
      </c>
      <c r="N5104" s="8" t="str">
        <f>IFERROR(IF(I5104="Booked",VLOOKUP(K5104,'FIN CAL LOOKUP'!$A:$J,10,1),IF(I5104="Complete",VLOOKUP(J5104,'FIN CAL LOOKUP'!$A:$J,10,1),VLOOKUP(D5104,'FIN CAL LOOKUP'!$A:$J,10,1))),"Not Applicable")</f>
        <v>Q3, FY24</v>
      </c>
    </row>
    <row r="5105" spans="1:14" x14ac:dyDescent="0.25">
      <c r="A5105" t="s">
        <v>30</v>
      </c>
      <c r="B5105" t="s">
        <v>156</v>
      </c>
      <c r="C5105" t="s">
        <v>32</v>
      </c>
      <c r="D5105" s="3">
        <v>39552</v>
      </c>
      <c r="E5105" t="s">
        <v>323</v>
      </c>
      <c r="F5105" t="s">
        <v>1174</v>
      </c>
      <c r="G5105" t="s">
        <v>160</v>
      </c>
      <c r="H5105" t="s">
        <v>1369</v>
      </c>
      <c r="I5105" t="s">
        <v>5</v>
      </c>
      <c r="J5105" s="3"/>
      <c r="K5105" s="3">
        <v>45351</v>
      </c>
      <c r="M5105" s="8" t="str">
        <f>IFERROR(IF(I5105="Booked",VLOOKUP(K5105,'FIN CAL LOOKUP'!$A:$J,7,1),IF(I5105="Complete",VLOOKUP(J5105,'FIN CAL LOOKUP'!$A:$J,7,1),VLOOKUP(D5105,'FIN CAL LOOKUP'!$A:$J,7,1))),"Not Applicable")</f>
        <v>MAR, FY24</v>
      </c>
      <c r="N5105" s="8" t="str">
        <f>IFERROR(IF(I5105="Booked",VLOOKUP(K5105,'FIN CAL LOOKUP'!$A:$J,10,1),IF(I5105="Complete",VLOOKUP(J5105,'FIN CAL LOOKUP'!$A:$J,10,1),VLOOKUP(D5105,'FIN CAL LOOKUP'!$A:$J,10,1))),"Not Applicable")</f>
        <v>Q3, FY24</v>
      </c>
    </row>
    <row r="5106" spans="1:14" x14ac:dyDescent="0.25">
      <c r="A5106" t="s">
        <v>30</v>
      </c>
      <c r="B5106" t="s">
        <v>156</v>
      </c>
      <c r="C5106" t="s">
        <v>32</v>
      </c>
      <c r="D5106" s="3">
        <v>39552</v>
      </c>
      <c r="E5106" t="s">
        <v>323</v>
      </c>
      <c r="F5106" t="s">
        <v>1174</v>
      </c>
      <c r="G5106" t="s">
        <v>160</v>
      </c>
      <c r="H5106" t="s">
        <v>1369</v>
      </c>
      <c r="I5106" t="s">
        <v>17</v>
      </c>
      <c r="J5106" s="3">
        <v>43699</v>
      </c>
      <c r="K5106" s="3">
        <v>43699</v>
      </c>
      <c r="M5106" s="8" t="str">
        <f>IFERROR(IF(I5106="Booked",VLOOKUP(K5106,'FIN CAL LOOKUP'!$A:$J,7,1),IF(I5106="Complete",VLOOKUP(J5106,'FIN CAL LOOKUP'!$A:$J,7,1),VLOOKUP(D5106,'FIN CAL LOOKUP'!$A:$J,7,1))),"Not Applicable")</f>
        <v>AUG, FY20</v>
      </c>
      <c r="N5106" s="8" t="str">
        <f>IFERROR(IF(I5106="Booked",VLOOKUP(K5106,'FIN CAL LOOKUP'!$A:$J,10,1),IF(I5106="Complete",VLOOKUP(J5106,'FIN CAL LOOKUP'!$A:$J,10,1),VLOOKUP(D5106,'FIN CAL LOOKUP'!$A:$J,10,1))),"Not Applicable")</f>
        <v>Q1, FY20</v>
      </c>
    </row>
    <row r="5107" spans="1:14" x14ac:dyDescent="0.25">
      <c r="A5107" t="s">
        <v>30</v>
      </c>
      <c r="B5107" t="s">
        <v>156</v>
      </c>
      <c r="C5107" t="s">
        <v>32</v>
      </c>
      <c r="D5107" s="3">
        <v>39552</v>
      </c>
      <c r="E5107" t="s">
        <v>323</v>
      </c>
      <c r="F5107" t="s">
        <v>1174</v>
      </c>
      <c r="G5107" t="s">
        <v>160</v>
      </c>
      <c r="H5107" t="s">
        <v>1370</v>
      </c>
      <c r="I5107" t="s">
        <v>5</v>
      </c>
      <c r="J5107" s="3"/>
      <c r="K5107" s="3">
        <v>45351</v>
      </c>
      <c r="M5107" s="8" t="str">
        <f>IFERROR(IF(I5107="Booked",VLOOKUP(K5107,'FIN CAL LOOKUP'!$A:$J,7,1),IF(I5107="Complete",VLOOKUP(J5107,'FIN CAL LOOKUP'!$A:$J,7,1),VLOOKUP(D5107,'FIN CAL LOOKUP'!$A:$J,7,1))),"Not Applicable")</f>
        <v>MAR, FY24</v>
      </c>
      <c r="N5107" s="8" t="str">
        <f>IFERROR(IF(I5107="Booked",VLOOKUP(K5107,'FIN CAL LOOKUP'!$A:$J,10,1),IF(I5107="Complete",VLOOKUP(J5107,'FIN CAL LOOKUP'!$A:$J,10,1),VLOOKUP(D5107,'FIN CAL LOOKUP'!$A:$J,10,1))),"Not Applicable")</f>
        <v>Q3, FY24</v>
      </c>
    </row>
    <row r="5108" spans="1:14" x14ac:dyDescent="0.25">
      <c r="A5108" t="s">
        <v>30</v>
      </c>
      <c r="B5108" t="s">
        <v>156</v>
      </c>
      <c r="C5108" t="s">
        <v>32</v>
      </c>
      <c r="D5108" s="3">
        <v>39552</v>
      </c>
      <c r="E5108" t="s">
        <v>323</v>
      </c>
      <c r="F5108" t="s">
        <v>1174</v>
      </c>
      <c r="G5108" t="s">
        <v>160</v>
      </c>
      <c r="H5108" t="s">
        <v>8</v>
      </c>
      <c r="I5108" t="s">
        <v>17</v>
      </c>
      <c r="J5108" s="3">
        <v>44644</v>
      </c>
      <c r="K5108" s="3">
        <v>44635</v>
      </c>
      <c r="M5108" s="8" t="str">
        <f>IFERROR(IF(I5108="Booked",VLOOKUP(K5108,'FIN CAL LOOKUP'!$A:$J,7,1),IF(I5108="Complete",VLOOKUP(J5108,'FIN CAL LOOKUP'!$A:$J,7,1),VLOOKUP(D5108,'FIN CAL LOOKUP'!$A:$J,7,1))),"Not Applicable")</f>
        <v>MAR, FY22</v>
      </c>
      <c r="N5108" s="8" t="str">
        <f>IFERROR(IF(I5108="Booked",VLOOKUP(K5108,'FIN CAL LOOKUP'!$A:$J,10,1),IF(I5108="Complete",VLOOKUP(J5108,'FIN CAL LOOKUP'!$A:$J,10,1),VLOOKUP(D5108,'FIN CAL LOOKUP'!$A:$J,10,1))),"Not Applicable")</f>
        <v>Q3, FY22</v>
      </c>
    </row>
    <row r="5109" spans="1:14" x14ac:dyDescent="0.25">
      <c r="A5109" t="s">
        <v>30</v>
      </c>
      <c r="B5109" t="s">
        <v>156</v>
      </c>
      <c r="C5109" t="s">
        <v>32</v>
      </c>
      <c r="D5109" s="3">
        <v>39552</v>
      </c>
      <c r="E5109" t="s">
        <v>323</v>
      </c>
      <c r="F5109" t="s">
        <v>1174</v>
      </c>
      <c r="G5109" t="s">
        <v>160</v>
      </c>
      <c r="H5109" t="s">
        <v>9</v>
      </c>
      <c r="I5109" t="s">
        <v>17</v>
      </c>
      <c r="J5109" s="3">
        <v>44833</v>
      </c>
      <c r="K5109" s="3">
        <v>44735</v>
      </c>
      <c r="M5109" s="8" t="str">
        <f>IFERROR(IF(I5109="Booked",VLOOKUP(K5109,'FIN CAL LOOKUP'!$A:$J,7,1),IF(I5109="Complete",VLOOKUP(J5109,'FIN CAL LOOKUP'!$A:$J,7,1),VLOOKUP(D5109,'FIN CAL LOOKUP'!$A:$J,7,1))),"Not Applicable")</f>
        <v>OCT, FY23</v>
      </c>
      <c r="N5109" s="8" t="str">
        <f>IFERROR(IF(I5109="Booked",VLOOKUP(K5109,'FIN CAL LOOKUP'!$A:$J,10,1),IF(I5109="Complete",VLOOKUP(J5109,'FIN CAL LOOKUP'!$A:$J,10,1),VLOOKUP(D5109,'FIN CAL LOOKUP'!$A:$J,10,1))),"Not Applicable")</f>
        <v>Q2, FY23</v>
      </c>
    </row>
    <row r="5110" spans="1:14" x14ac:dyDescent="0.25">
      <c r="A5110" t="s">
        <v>30</v>
      </c>
      <c r="B5110" t="s">
        <v>156</v>
      </c>
      <c r="C5110" t="s">
        <v>32</v>
      </c>
      <c r="D5110" s="3">
        <v>39552</v>
      </c>
      <c r="E5110" t="s">
        <v>323</v>
      </c>
      <c r="F5110" t="s">
        <v>1174</v>
      </c>
      <c r="G5110" t="s">
        <v>160</v>
      </c>
      <c r="H5110" t="s">
        <v>10</v>
      </c>
      <c r="I5110" t="s">
        <v>17</v>
      </c>
      <c r="J5110" s="3">
        <v>44442</v>
      </c>
      <c r="K5110" s="3">
        <v>44417</v>
      </c>
      <c r="L5110" t="s">
        <v>1175</v>
      </c>
      <c r="M5110" s="8" t="str">
        <f>IFERROR(IF(I5110="Booked",VLOOKUP(K5110,'FIN CAL LOOKUP'!$A:$J,7,1),IF(I5110="Complete",VLOOKUP(J5110,'FIN CAL LOOKUP'!$A:$J,7,1),VLOOKUP(D5110,'FIN CAL LOOKUP'!$A:$J,7,1))),"Not Applicable")</f>
        <v>SEP, FY22</v>
      </c>
      <c r="N5110" s="8" t="str">
        <f>IFERROR(IF(I5110="Booked",VLOOKUP(K5110,'FIN CAL LOOKUP'!$A:$J,10,1),IF(I5110="Complete",VLOOKUP(J5110,'FIN CAL LOOKUP'!$A:$J,10,1),VLOOKUP(D5110,'FIN CAL LOOKUP'!$A:$J,10,1))),"Not Applicable")</f>
        <v>Q1, FY22</v>
      </c>
    </row>
    <row r="5111" spans="1:14" x14ac:dyDescent="0.25">
      <c r="A5111" t="s">
        <v>30</v>
      </c>
      <c r="B5111" t="s">
        <v>156</v>
      </c>
      <c r="C5111" t="s">
        <v>32</v>
      </c>
      <c r="D5111" s="3">
        <v>39552</v>
      </c>
      <c r="E5111" t="s">
        <v>323</v>
      </c>
      <c r="F5111" t="s">
        <v>1174</v>
      </c>
      <c r="G5111" t="s">
        <v>160</v>
      </c>
      <c r="H5111" t="s">
        <v>10</v>
      </c>
      <c r="I5111" t="s">
        <v>17</v>
      </c>
      <c r="J5111" s="3">
        <v>44448</v>
      </c>
      <c r="K5111" s="3">
        <v>44448</v>
      </c>
      <c r="L5111" t="s">
        <v>1175</v>
      </c>
      <c r="M5111" s="8" t="str">
        <f>IFERROR(IF(I5111="Booked",VLOOKUP(K5111,'FIN CAL LOOKUP'!$A:$J,7,1),IF(I5111="Complete",VLOOKUP(J5111,'FIN CAL LOOKUP'!$A:$J,7,1),VLOOKUP(D5111,'FIN CAL LOOKUP'!$A:$J,7,1))),"Not Applicable")</f>
        <v>SEP, FY22</v>
      </c>
      <c r="N5111" s="8" t="str">
        <f>IFERROR(IF(I5111="Booked",VLOOKUP(K5111,'FIN CAL LOOKUP'!$A:$J,10,1),IF(I5111="Complete",VLOOKUP(J5111,'FIN CAL LOOKUP'!$A:$J,10,1),VLOOKUP(D5111,'FIN CAL LOOKUP'!$A:$J,10,1))),"Not Applicable")</f>
        <v>Q1, FY22</v>
      </c>
    </row>
    <row r="5112" spans="1:14" x14ac:dyDescent="0.25">
      <c r="A5112" t="s">
        <v>30</v>
      </c>
      <c r="B5112" t="s">
        <v>156</v>
      </c>
      <c r="C5112" t="s">
        <v>32</v>
      </c>
      <c r="D5112" s="3">
        <v>39552</v>
      </c>
      <c r="E5112" t="s">
        <v>323</v>
      </c>
      <c r="F5112" t="s">
        <v>1174</v>
      </c>
      <c r="G5112" t="s">
        <v>160</v>
      </c>
      <c r="H5112" t="s">
        <v>10</v>
      </c>
      <c r="I5112" t="s">
        <v>17</v>
      </c>
      <c r="J5112" s="3">
        <v>44767</v>
      </c>
      <c r="K5112" s="3">
        <v>44755</v>
      </c>
      <c r="L5112" t="s">
        <v>1175</v>
      </c>
      <c r="M5112" s="8" t="str">
        <f>IFERROR(IF(I5112="Booked",VLOOKUP(K5112,'FIN CAL LOOKUP'!$A:$J,7,1),IF(I5112="Complete",VLOOKUP(J5112,'FIN CAL LOOKUP'!$A:$J,7,1),VLOOKUP(D5112,'FIN CAL LOOKUP'!$A:$J,7,1))),"Not Applicable")</f>
        <v>AUG, FY23</v>
      </c>
      <c r="N5112" s="8" t="str">
        <f>IFERROR(IF(I5112="Booked",VLOOKUP(K5112,'FIN CAL LOOKUP'!$A:$J,10,1),IF(I5112="Complete",VLOOKUP(J5112,'FIN CAL LOOKUP'!$A:$J,10,1),VLOOKUP(D5112,'FIN CAL LOOKUP'!$A:$J,10,1))),"Not Applicable")</f>
        <v>Q1, FY23</v>
      </c>
    </row>
    <row r="5113" spans="1:14" x14ac:dyDescent="0.25">
      <c r="A5113" t="s">
        <v>30</v>
      </c>
      <c r="B5113" t="s">
        <v>156</v>
      </c>
      <c r="C5113" t="s">
        <v>32</v>
      </c>
      <c r="D5113" s="3">
        <v>39552</v>
      </c>
      <c r="E5113" t="s">
        <v>323</v>
      </c>
      <c r="F5113" t="s">
        <v>1174</v>
      </c>
      <c r="G5113" t="s">
        <v>160</v>
      </c>
      <c r="H5113" t="s">
        <v>11</v>
      </c>
      <c r="I5113" t="s">
        <v>17</v>
      </c>
      <c r="J5113" s="3">
        <v>42754</v>
      </c>
      <c r="K5113" s="3">
        <v>43291</v>
      </c>
      <c r="M5113" s="8" t="str">
        <f>IFERROR(IF(I5113="Booked",VLOOKUP(K5113,'FIN CAL LOOKUP'!$A:$J,7,1),IF(I5113="Complete",VLOOKUP(J5113,'FIN CAL LOOKUP'!$A:$J,7,1),VLOOKUP(D5113,'FIN CAL LOOKUP'!$A:$J,7,1))),"Not Applicable")</f>
        <v>Not Applicable</v>
      </c>
      <c r="N5113" s="8" t="str">
        <f>IFERROR(IF(I5113="Booked",VLOOKUP(K5113,'FIN CAL LOOKUP'!$A:$J,10,1),IF(I5113="Complete",VLOOKUP(J5113,'FIN CAL LOOKUP'!$A:$J,10,1),VLOOKUP(D5113,'FIN CAL LOOKUP'!$A:$J,10,1))),"Not Applicable")</f>
        <v>Not Applicable</v>
      </c>
    </row>
    <row r="5114" spans="1:14" x14ac:dyDescent="0.25">
      <c r="A5114" t="s">
        <v>30</v>
      </c>
      <c r="B5114" t="s">
        <v>156</v>
      </c>
      <c r="C5114" t="s">
        <v>32</v>
      </c>
      <c r="D5114" s="3">
        <v>39552</v>
      </c>
      <c r="E5114" t="s">
        <v>323</v>
      </c>
      <c r="F5114" t="s">
        <v>1174</v>
      </c>
      <c r="G5114" t="s">
        <v>160</v>
      </c>
      <c r="H5114" t="s">
        <v>11</v>
      </c>
      <c r="I5114" t="s">
        <v>17</v>
      </c>
      <c r="J5114" s="3">
        <v>45112</v>
      </c>
      <c r="K5114" s="3">
        <v>45064</v>
      </c>
      <c r="M5114" s="8" t="str">
        <f>IFERROR(IF(I5114="Booked",VLOOKUP(K5114,'FIN CAL LOOKUP'!$A:$J,7,1),IF(I5114="Complete",VLOOKUP(J5114,'FIN CAL LOOKUP'!$A:$J,7,1),VLOOKUP(D5114,'FIN CAL LOOKUP'!$A:$J,7,1))),"Not Applicable")</f>
        <v>JUL, FY24</v>
      </c>
      <c r="N5114" s="8" t="str">
        <f>IFERROR(IF(I5114="Booked",VLOOKUP(K5114,'FIN CAL LOOKUP'!$A:$J,10,1),IF(I5114="Complete",VLOOKUP(J5114,'FIN CAL LOOKUP'!$A:$J,10,1),VLOOKUP(D5114,'FIN CAL LOOKUP'!$A:$J,10,1))),"Not Applicable")</f>
        <v>Q1, FY24</v>
      </c>
    </row>
    <row r="5115" spans="1:14" x14ac:dyDescent="0.25">
      <c r="A5115" t="s">
        <v>30</v>
      </c>
      <c r="B5115" t="s">
        <v>260</v>
      </c>
      <c r="C5115" t="s">
        <v>32</v>
      </c>
      <c r="D5115" s="3">
        <v>39545</v>
      </c>
      <c r="E5115" t="s">
        <v>1176</v>
      </c>
      <c r="F5115" t="s">
        <v>1177</v>
      </c>
      <c r="G5115" t="s">
        <v>1178</v>
      </c>
      <c r="H5115" t="s">
        <v>4</v>
      </c>
      <c r="I5115" t="s">
        <v>17</v>
      </c>
      <c r="J5115" s="3">
        <v>44834</v>
      </c>
      <c r="K5115" s="3">
        <v>44824</v>
      </c>
      <c r="M5115" s="8" t="str">
        <f>IFERROR(IF(I5115="Booked",VLOOKUP(K5115,'FIN CAL LOOKUP'!$A:$J,7,1),IF(I5115="Complete",VLOOKUP(J5115,'FIN CAL LOOKUP'!$A:$J,7,1),VLOOKUP(D5115,'FIN CAL LOOKUP'!$A:$J,7,1))),"Not Applicable")</f>
        <v>OCT, FY23</v>
      </c>
      <c r="N5115" s="8" t="str">
        <f>IFERROR(IF(I5115="Booked",VLOOKUP(K5115,'FIN CAL LOOKUP'!$A:$J,10,1),IF(I5115="Complete",VLOOKUP(J5115,'FIN CAL LOOKUP'!$A:$J,10,1),VLOOKUP(D5115,'FIN CAL LOOKUP'!$A:$J,10,1))),"Not Applicable")</f>
        <v>Q2, FY23</v>
      </c>
    </row>
    <row r="5116" spans="1:14" x14ac:dyDescent="0.25">
      <c r="A5116" t="s">
        <v>30</v>
      </c>
      <c r="B5116" t="s">
        <v>260</v>
      </c>
      <c r="C5116" t="s">
        <v>32</v>
      </c>
      <c r="D5116" s="3">
        <v>39545</v>
      </c>
      <c r="E5116" t="s">
        <v>1176</v>
      </c>
      <c r="F5116" t="s">
        <v>1177</v>
      </c>
      <c r="G5116" t="s">
        <v>1178</v>
      </c>
      <c r="H5116" t="s">
        <v>7</v>
      </c>
      <c r="I5116" t="s">
        <v>17</v>
      </c>
      <c r="J5116" s="3">
        <v>44834</v>
      </c>
      <c r="K5116" s="3">
        <v>44824</v>
      </c>
      <c r="M5116" s="8" t="str">
        <f>IFERROR(IF(I5116="Booked",VLOOKUP(K5116,'FIN CAL LOOKUP'!$A:$J,7,1),IF(I5116="Complete",VLOOKUP(J5116,'FIN CAL LOOKUP'!$A:$J,7,1),VLOOKUP(D5116,'FIN CAL LOOKUP'!$A:$J,7,1))),"Not Applicable")</f>
        <v>OCT, FY23</v>
      </c>
      <c r="N5116" s="8" t="str">
        <f>IFERROR(IF(I5116="Booked",VLOOKUP(K5116,'FIN CAL LOOKUP'!$A:$J,10,1),IF(I5116="Complete",VLOOKUP(J5116,'FIN CAL LOOKUP'!$A:$J,10,1),VLOOKUP(D5116,'FIN CAL LOOKUP'!$A:$J,10,1))),"Not Applicable")</f>
        <v>Q2, FY23</v>
      </c>
    </row>
    <row r="5117" spans="1:14" x14ac:dyDescent="0.25">
      <c r="A5117" t="s">
        <v>30</v>
      </c>
      <c r="B5117" t="s">
        <v>260</v>
      </c>
      <c r="C5117" t="s">
        <v>32</v>
      </c>
      <c r="D5117" s="3">
        <v>39545</v>
      </c>
      <c r="E5117" t="s">
        <v>1176</v>
      </c>
      <c r="F5117" t="s">
        <v>1177</v>
      </c>
      <c r="G5117" t="s">
        <v>1178</v>
      </c>
      <c r="H5117" t="s">
        <v>1366</v>
      </c>
      <c r="I5117" t="s">
        <v>17</v>
      </c>
      <c r="J5117" s="3">
        <v>45463</v>
      </c>
      <c r="K5117" s="3">
        <v>45351</v>
      </c>
      <c r="M5117" s="8" t="str">
        <f>IFERROR(IF(I5117="Booked",VLOOKUP(K5117,'FIN CAL LOOKUP'!$A:$J,7,1),IF(I5117="Complete",VLOOKUP(J5117,'FIN CAL LOOKUP'!$A:$J,7,1),VLOOKUP(D5117,'FIN CAL LOOKUP'!$A:$J,7,1))),"Not Applicable")</f>
        <v>JUN, FY24</v>
      </c>
      <c r="N5117" s="8" t="str">
        <f>IFERROR(IF(I5117="Booked",VLOOKUP(K5117,'FIN CAL LOOKUP'!$A:$J,10,1),IF(I5117="Complete",VLOOKUP(J5117,'FIN CAL LOOKUP'!$A:$J,10,1),VLOOKUP(D5117,'FIN CAL LOOKUP'!$A:$J,10,1))),"Not Applicable")</f>
        <v>Q4, FY24</v>
      </c>
    </row>
    <row r="5118" spans="1:14" x14ac:dyDescent="0.25">
      <c r="A5118" t="s">
        <v>30</v>
      </c>
      <c r="B5118" t="s">
        <v>260</v>
      </c>
      <c r="C5118" t="s">
        <v>32</v>
      </c>
      <c r="D5118" s="3">
        <v>39545</v>
      </c>
      <c r="E5118" t="s">
        <v>1176</v>
      </c>
      <c r="F5118" t="s">
        <v>1177</v>
      </c>
      <c r="G5118" t="s">
        <v>1178</v>
      </c>
      <c r="H5118" t="s">
        <v>1366</v>
      </c>
      <c r="I5118" t="s">
        <v>17</v>
      </c>
      <c r="J5118" s="3">
        <v>45796</v>
      </c>
      <c r="K5118" s="3">
        <v>45784</v>
      </c>
      <c r="M5118" s="8" t="str">
        <f>IFERROR(IF(I5118="Booked",VLOOKUP(K5118,'FIN CAL LOOKUP'!$A:$J,7,1),IF(I5118="Complete",VLOOKUP(J5118,'FIN CAL LOOKUP'!$A:$J,7,1),VLOOKUP(D5118,'FIN CAL LOOKUP'!$A:$J,7,1))),"Not Applicable")</f>
        <v>MAY, FY25</v>
      </c>
      <c r="N5118" s="8" t="str">
        <f>IFERROR(IF(I5118="Booked",VLOOKUP(K5118,'FIN CAL LOOKUP'!$A:$J,10,1),IF(I5118="Complete",VLOOKUP(J5118,'FIN CAL LOOKUP'!$A:$J,10,1),VLOOKUP(D5118,'FIN CAL LOOKUP'!$A:$J,10,1))),"Not Applicable")</f>
        <v>Q4, FY25</v>
      </c>
    </row>
    <row r="5119" spans="1:14" x14ac:dyDescent="0.25">
      <c r="A5119" t="s">
        <v>30</v>
      </c>
      <c r="B5119" t="s">
        <v>260</v>
      </c>
      <c r="C5119" t="s">
        <v>32</v>
      </c>
      <c r="D5119" s="3">
        <v>39545</v>
      </c>
      <c r="E5119" t="s">
        <v>1176</v>
      </c>
      <c r="F5119" t="s">
        <v>1177</v>
      </c>
      <c r="G5119" t="s">
        <v>1178</v>
      </c>
      <c r="H5119" t="s">
        <v>1367</v>
      </c>
      <c r="I5119" t="s">
        <v>17</v>
      </c>
      <c r="J5119" s="3">
        <v>45463</v>
      </c>
      <c r="K5119" s="3">
        <v>45351</v>
      </c>
      <c r="M5119" s="8" t="str">
        <f>IFERROR(IF(I5119="Booked",VLOOKUP(K5119,'FIN CAL LOOKUP'!$A:$J,7,1),IF(I5119="Complete",VLOOKUP(J5119,'FIN CAL LOOKUP'!$A:$J,7,1),VLOOKUP(D5119,'FIN CAL LOOKUP'!$A:$J,7,1))),"Not Applicable")</f>
        <v>JUN, FY24</v>
      </c>
      <c r="N5119" s="8" t="str">
        <f>IFERROR(IF(I5119="Booked",VLOOKUP(K5119,'FIN CAL LOOKUP'!$A:$J,10,1),IF(I5119="Complete",VLOOKUP(J5119,'FIN CAL LOOKUP'!$A:$J,10,1),VLOOKUP(D5119,'FIN CAL LOOKUP'!$A:$J,10,1))),"Not Applicable")</f>
        <v>Q4, FY24</v>
      </c>
    </row>
    <row r="5120" spans="1:14" x14ac:dyDescent="0.25">
      <c r="A5120" t="s">
        <v>30</v>
      </c>
      <c r="B5120" t="s">
        <v>260</v>
      </c>
      <c r="C5120" t="s">
        <v>32</v>
      </c>
      <c r="D5120" s="3">
        <v>39545</v>
      </c>
      <c r="E5120" t="s">
        <v>1176</v>
      </c>
      <c r="F5120" t="s">
        <v>1177</v>
      </c>
      <c r="G5120" t="s">
        <v>1178</v>
      </c>
      <c r="H5120" t="s">
        <v>1367</v>
      </c>
      <c r="I5120" t="s">
        <v>17</v>
      </c>
      <c r="J5120" s="3">
        <v>45796</v>
      </c>
      <c r="K5120" s="3">
        <v>45784</v>
      </c>
      <c r="M5120" s="8" t="str">
        <f>IFERROR(IF(I5120="Booked",VLOOKUP(K5120,'FIN CAL LOOKUP'!$A:$J,7,1),IF(I5120="Complete",VLOOKUP(J5120,'FIN CAL LOOKUP'!$A:$J,7,1),VLOOKUP(D5120,'FIN CAL LOOKUP'!$A:$J,7,1))),"Not Applicable")</f>
        <v>MAY, FY25</v>
      </c>
      <c r="N5120" s="8" t="str">
        <f>IFERROR(IF(I5120="Booked",VLOOKUP(K5120,'FIN CAL LOOKUP'!$A:$J,10,1),IF(I5120="Complete",VLOOKUP(J5120,'FIN CAL LOOKUP'!$A:$J,10,1),VLOOKUP(D5120,'FIN CAL LOOKUP'!$A:$J,10,1))),"Not Applicable")</f>
        <v>Q4, FY25</v>
      </c>
    </row>
    <row r="5121" spans="1:14" x14ac:dyDescent="0.25">
      <c r="A5121" t="s">
        <v>30</v>
      </c>
      <c r="B5121" t="s">
        <v>260</v>
      </c>
      <c r="C5121" t="s">
        <v>32</v>
      </c>
      <c r="D5121" s="3">
        <v>39545</v>
      </c>
      <c r="E5121" t="s">
        <v>1176</v>
      </c>
      <c r="F5121" t="s">
        <v>1177</v>
      </c>
      <c r="G5121" t="s">
        <v>1178</v>
      </c>
      <c r="H5121" t="s">
        <v>1368</v>
      </c>
      <c r="I5121" t="s">
        <v>17</v>
      </c>
      <c r="J5121" s="3">
        <v>45463</v>
      </c>
      <c r="K5121" s="3">
        <v>45351</v>
      </c>
      <c r="M5121" s="8" t="str">
        <f>IFERROR(IF(I5121="Booked",VLOOKUP(K5121,'FIN CAL LOOKUP'!$A:$J,7,1),IF(I5121="Complete",VLOOKUP(J5121,'FIN CAL LOOKUP'!$A:$J,7,1),VLOOKUP(D5121,'FIN CAL LOOKUP'!$A:$J,7,1))),"Not Applicable")</f>
        <v>JUN, FY24</v>
      </c>
      <c r="N5121" s="8" t="str">
        <f>IFERROR(IF(I5121="Booked",VLOOKUP(K5121,'FIN CAL LOOKUP'!$A:$J,10,1),IF(I5121="Complete",VLOOKUP(J5121,'FIN CAL LOOKUP'!$A:$J,10,1),VLOOKUP(D5121,'FIN CAL LOOKUP'!$A:$J,10,1))),"Not Applicable")</f>
        <v>Q4, FY24</v>
      </c>
    </row>
    <row r="5122" spans="1:14" x14ac:dyDescent="0.25">
      <c r="A5122" t="s">
        <v>30</v>
      </c>
      <c r="B5122" t="s">
        <v>260</v>
      </c>
      <c r="C5122" t="s">
        <v>32</v>
      </c>
      <c r="D5122" s="3">
        <v>39545</v>
      </c>
      <c r="E5122" t="s">
        <v>1176</v>
      </c>
      <c r="F5122" t="s">
        <v>1177</v>
      </c>
      <c r="G5122" t="s">
        <v>1178</v>
      </c>
      <c r="H5122" t="s">
        <v>1368</v>
      </c>
      <c r="I5122" t="s">
        <v>17</v>
      </c>
      <c r="J5122" s="3">
        <v>45796</v>
      </c>
      <c r="K5122" s="3">
        <v>45784</v>
      </c>
      <c r="M5122" s="8" t="str">
        <f>IFERROR(IF(I5122="Booked",VLOOKUP(K5122,'FIN CAL LOOKUP'!$A:$J,7,1),IF(I5122="Complete",VLOOKUP(J5122,'FIN CAL LOOKUP'!$A:$J,7,1),VLOOKUP(D5122,'FIN CAL LOOKUP'!$A:$J,7,1))),"Not Applicable")</f>
        <v>MAY, FY25</v>
      </c>
      <c r="N5122" s="8" t="str">
        <f>IFERROR(IF(I5122="Booked",VLOOKUP(K5122,'FIN CAL LOOKUP'!$A:$J,10,1),IF(I5122="Complete",VLOOKUP(J5122,'FIN CAL LOOKUP'!$A:$J,10,1),VLOOKUP(D5122,'FIN CAL LOOKUP'!$A:$J,10,1))),"Not Applicable")</f>
        <v>Q4, FY25</v>
      </c>
    </row>
    <row r="5123" spans="1:14" x14ac:dyDescent="0.25">
      <c r="A5123" t="s">
        <v>30</v>
      </c>
      <c r="B5123" t="s">
        <v>260</v>
      </c>
      <c r="C5123" t="s">
        <v>32</v>
      </c>
      <c r="D5123" s="3">
        <v>39545</v>
      </c>
      <c r="E5123" t="s">
        <v>1176</v>
      </c>
      <c r="F5123" t="s">
        <v>1177</v>
      </c>
      <c r="G5123" t="s">
        <v>1178</v>
      </c>
      <c r="H5123" t="s">
        <v>1369</v>
      </c>
      <c r="I5123" t="s">
        <v>17</v>
      </c>
      <c r="J5123" s="3">
        <v>43572</v>
      </c>
      <c r="K5123" s="3">
        <v>43572</v>
      </c>
      <c r="M5123" s="8" t="str">
        <f>IFERROR(IF(I5123="Booked",VLOOKUP(K5123,'FIN CAL LOOKUP'!$A:$J,7,1),IF(I5123="Complete",VLOOKUP(J5123,'FIN CAL LOOKUP'!$A:$J,7,1),VLOOKUP(D5123,'FIN CAL LOOKUP'!$A:$J,7,1))),"Not Applicable")</f>
        <v>APR, FY19</v>
      </c>
      <c r="N5123" s="8" t="str">
        <f>IFERROR(IF(I5123="Booked",VLOOKUP(K5123,'FIN CAL LOOKUP'!$A:$J,10,1),IF(I5123="Complete",VLOOKUP(J5123,'FIN CAL LOOKUP'!$A:$J,10,1),VLOOKUP(D5123,'FIN CAL LOOKUP'!$A:$J,10,1))),"Not Applicable")</f>
        <v>Q4, FY19</v>
      </c>
    </row>
    <row r="5124" spans="1:14" x14ac:dyDescent="0.25">
      <c r="A5124" t="s">
        <v>30</v>
      </c>
      <c r="B5124" t="s">
        <v>260</v>
      </c>
      <c r="C5124" t="s">
        <v>32</v>
      </c>
      <c r="D5124" s="3">
        <v>39545</v>
      </c>
      <c r="E5124" t="s">
        <v>1176</v>
      </c>
      <c r="F5124" t="s">
        <v>1177</v>
      </c>
      <c r="G5124" t="s">
        <v>1178</v>
      </c>
      <c r="H5124" t="s">
        <v>1369</v>
      </c>
      <c r="I5124" t="s">
        <v>17</v>
      </c>
      <c r="J5124" s="3">
        <v>45463</v>
      </c>
      <c r="K5124" s="3">
        <v>45351</v>
      </c>
      <c r="M5124" s="8" t="str">
        <f>IFERROR(IF(I5124="Booked",VLOOKUP(K5124,'FIN CAL LOOKUP'!$A:$J,7,1),IF(I5124="Complete",VLOOKUP(J5124,'FIN CAL LOOKUP'!$A:$J,7,1),VLOOKUP(D5124,'FIN CAL LOOKUP'!$A:$J,7,1))),"Not Applicable")</f>
        <v>JUN, FY24</v>
      </c>
      <c r="N5124" s="8" t="str">
        <f>IFERROR(IF(I5124="Booked",VLOOKUP(K5124,'FIN CAL LOOKUP'!$A:$J,10,1),IF(I5124="Complete",VLOOKUP(J5124,'FIN CAL LOOKUP'!$A:$J,10,1),VLOOKUP(D5124,'FIN CAL LOOKUP'!$A:$J,10,1))),"Not Applicable")</f>
        <v>Q4, FY24</v>
      </c>
    </row>
    <row r="5125" spans="1:14" x14ac:dyDescent="0.25">
      <c r="A5125" t="s">
        <v>30</v>
      </c>
      <c r="B5125" t="s">
        <v>260</v>
      </c>
      <c r="C5125" t="s">
        <v>32</v>
      </c>
      <c r="D5125" s="3">
        <v>39545</v>
      </c>
      <c r="E5125" t="s">
        <v>1176</v>
      </c>
      <c r="F5125" t="s">
        <v>1177</v>
      </c>
      <c r="G5125" t="s">
        <v>1178</v>
      </c>
      <c r="H5125" t="s">
        <v>1369</v>
      </c>
      <c r="I5125" t="s">
        <v>17</v>
      </c>
      <c r="J5125" s="3">
        <v>45796</v>
      </c>
      <c r="K5125" s="3">
        <v>45784</v>
      </c>
      <c r="M5125" s="8" t="str">
        <f>IFERROR(IF(I5125="Booked",VLOOKUP(K5125,'FIN CAL LOOKUP'!$A:$J,7,1),IF(I5125="Complete",VLOOKUP(J5125,'FIN CAL LOOKUP'!$A:$J,7,1),VLOOKUP(D5125,'FIN CAL LOOKUP'!$A:$J,7,1))),"Not Applicable")</f>
        <v>MAY, FY25</v>
      </c>
      <c r="N5125" s="8" t="str">
        <f>IFERROR(IF(I5125="Booked",VLOOKUP(K5125,'FIN CAL LOOKUP'!$A:$J,10,1),IF(I5125="Complete",VLOOKUP(J5125,'FIN CAL LOOKUP'!$A:$J,10,1),VLOOKUP(D5125,'FIN CAL LOOKUP'!$A:$J,10,1))),"Not Applicable")</f>
        <v>Q4, FY25</v>
      </c>
    </row>
    <row r="5126" spans="1:14" x14ac:dyDescent="0.25">
      <c r="A5126" t="s">
        <v>30</v>
      </c>
      <c r="B5126" t="s">
        <v>260</v>
      </c>
      <c r="C5126" t="s">
        <v>32</v>
      </c>
      <c r="D5126" s="3">
        <v>39545</v>
      </c>
      <c r="E5126" t="s">
        <v>1176</v>
      </c>
      <c r="F5126" t="s">
        <v>1177</v>
      </c>
      <c r="G5126" t="s">
        <v>1178</v>
      </c>
      <c r="H5126" t="s">
        <v>1370</v>
      </c>
      <c r="I5126" t="s">
        <v>17</v>
      </c>
      <c r="J5126" s="3">
        <v>45463</v>
      </c>
      <c r="K5126" s="3">
        <v>45351</v>
      </c>
      <c r="M5126" s="8" t="str">
        <f>IFERROR(IF(I5126="Booked",VLOOKUP(K5126,'FIN CAL LOOKUP'!$A:$J,7,1),IF(I5126="Complete",VLOOKUP(J5126,'FIN CAL LOOKUP'!$A:$J,7,1),VLOOKUP(D5126,'FIN CAL LOOKUP'!$A:$J,7,1))),"Not Applicable")</f>
        <v>JUN, FY24</v>
      </c>
      <c r="N5126" s="8" t="str">
        <f>IFERROR(IF(I5126="Booked",VLOOKUP(K5126,'FIN CAL LOOKUP'!$A:$J,10,1),IF(I5126="Complete",VLOOKUP(J5126,'FIN CAL LOOKUP'!$A:$J,10,1),VLOOKUP(D5126,'FIN CAL LOOKUP'!$A:$J,10,1))),"Not Applicable")</f>
        <v>Q4, FY24</v>
      </c>
    </row>
    <row r="5127" spans="1:14" x14ac:dyDescent="0.25">
      <c r="A5127" t="s">
        <v>30</v>
      </c>
      <c r="B5127" t="s">
        <v>260</v>
      </c>
      <c r="C5127" t="s">
        <v>32</v>
      </c>
      <c r="D5127" s="3">
        <v>39545</v>
      </c>
      <c r="E5127" t="s">
        <v>1176</v>
      </c>
      <c r="F5127" t="s">
        <v>1177</v>
      </c>
      <c r="G5127" t="s">
        <v>1178</v>
      </c>
      <c r="H5127" t="s">
        <v>1370</v>
      </c>
      <c r="I5127" t="s">
        <v>17</v>
      </c>
      <c r="J5127" s="3">
        <v>45796</v>
      </c>
      <c r="K5127" s="3">
        <v>45784</v>
      </c>
      <c r="M5127" s="8" t="str">
        <f>IFERROR(IF(I5127="Booked",VLOOKUP(K5127,'FIN CAL LOOKUP'!$A:$J,7,1),IF(I5127="Complete",VLOOKUP(J5127,'FIN CAL LOOKUP'!$A:$J,7,1),VLOOKUP(D5127,'FIN CAL LOOKUP'!$A:$J,7,1))),"Not Applicable")</f>
        <v>MAY, FY25</v>
      </c>
      <c r="N5127" s="8" t="str">
        <f>IFERROR(IF(I5127="Booked",VLOOKUP(K5127,'FIN CAL LOOKUP'!$A:$J,10,1),IF(I5127="Complete",VLOOKUP(J5127,'FIN CAL LOOKUP'!$A:$J,10,1),VLOOKUP(D5127,'FIN CAL LOOKUP'!$A:$J,10,1))),"Not Applicable")</f>
        <v>Q4, FY25</v>
      </c>
    </row>
    <row r="5128" spans="1:14" x14ac:dyDescent="0.25">
      <c r="A5128" t="s">
        <v>30</v>
      </c>
      <c r="B5128" t="s">
        <v>260</v>
      </c>
      <c r="C5128" t="s">
        <v>32</v>
      </c>
      <c r="D5128" s="3">
        <v>39545</v>
      </c>
      <c r="E5128" t="s">
        <v>1176</v>
      </c>
      <c r="F5128" t="s">
        <v>1177</v>
      </c>
      <c r="G5128" t="s">
        <v>1178</v>
      </c>
      <c r="H5128" t="s">
        <v>8</v>
      </c>
      <c r="I5128" t="s">
        <v>17</v>
      </c>
      <c r="J5128" s="3">
        <v>44721</v>
      </c>
      <c r="K5128" s="3">
        <v>44635</v>
      </c>
      <c r="M5128" s="8" t="str">
        <f>IFERROR(IF(I5128="Booked",VLOOKUP(K5128,'FIN CAL LOOKUP'!$A:$J,7,1),IF(I5128="Complete",VLOOKUP(J5128,'FIN CAL LOOKUP'!$A:$J,7,1),VLOOKUP(D5128,'FIN CAL LOOKUP'!$A:$J,7,1))),"Not Applicable")</f>
        <v>JUN, FY22</v>
      </c>
      <c r="N5128" s="8" t="str">
        <f>IFERROR(IF(I5128="Booked",VLOOKUP(K5128,'FIN CAL LOOKUP'!$A:$J,10,1),IF(I5128="Complete",VLOOKUP(J5128,'FIN CAL LOOKUP'!$A:$J,10,1),VLOOKUP(D5128,'FIN CAL LOOKUP'!$A:$J,10,1))),"Not Applicable")</f>
        <v>Q4, FY22</v>
      </c>
    </row>
    <row r="5129" spans="1:14" x14ac:dyDescent="0.25">
      <c r="A5129" t="s">
        <v>30</v>
      </c>
      <c r="B5129" t="s">
        <v>260</v>
      </c>
      <c r="C5129" t="s">
        <v>32</v>
      </c>
      <c r="D5129" s="3">
        <v>39545</v>
      </c>
      <c r="E5129" t="s">
        <v>1176</v>
      </c>
      <c r="F5129" t="s">
        <v>1177</v>
      </c>
      <c r="G5129" t="s">
        <v>1178</v>
      </c>
      <c r="H5129" t="s">
        <v>9</v>
      </c>
      <c r="I5129" t="s">
        <v>17</v>
      </c>
      <c r="J5129" s="3">
        <v>44834</v>
      </c>
      <c r="K5129" s="3">
        <v>44735</v>
      </c>
      <c r="M5129" s="8" t="str">
        <f>IFERROR(IF(I5129="Booked",VLOOKUP(K5129,'FIN CAL LOOKUP'!$A:$J,7,1),IF(I5129="Complete",VLOOKUP(J5129,'FIN CAL LOOKUP'!$A:$J,7,1),VLOOKUP(D5129,'FIN CAL LOOKUP'!$A:$J,7,1))),"Not Applicable")</f>
        <v>OCT, FY23</v>
      </c>
      <c r="N5129" s="8" t="str">
        <f>IFERROR(IF(I5129="Booked",VLOOKUP(K5129,'FIN CAL LOOKUP'!$A:$J,10,1),IF(I5129="Complete",VLOOKUP(J5129,'FIN CAL LOOKUP'!$A:$J,10,1),VLOOKUP(D5129,'FIN CAL LOOKUP'!$A:$J,10,1))),"Not Applicable")</f>
        <v>Q2, FY23</v>
      </c>
    </row>
    <row r="5130" spans="1:14" x14ac:dyDescent="0.25">
      <c r="A5130" t="s">
        <v>30</v>
      </c>
      <c r="B5130" t="s">
        <v>260</v>
      </c>
      <c r="C5130" t="s">
        <v>32</v>
      </c>
      <c r="D5130" s="3">
        <v>39545</v>
      </c>
      <c r="E5130" t="s">
        <v>1176</v>
      </c>
      <c r="F5130" t="s">
        <v>1177</v>
      </c>
      <c r="G5130" t="s">
        <v>1178</v>
      </c>
      <c r="H5130" t="s">
        <v>10</v>
      </c>
      <c r="I5130" t="s">
        <v>17</v>
      </c>
      <c r="J5130" s="3">
        <v>44504</v>
      </c>
      <c r="K5130" s="3">
        <v>44417</v>
      </c>
      <c r="M5130" s="8" t="str">
        <f>IFERROR(IF(I5130="Booked",VLOOKUP(K5130,'FIN CAL LOOKUP'!$A:$J,7,1),IF(I5130="Complete",VLOOKUP(J5130,'FIN CAL LOOKUP'!$A:$J,7,1),VLOOKUP(D5130,'FIN CAL LOOKUP'!$A:$J,7,1))),"Not Applicable")</f>
        <v>NOV, FY22</v>
      </c>
      <c r="N5130" s="8" t="str">
        <f>IFERROR(IF(I5130="Booked",VLOOKUP(K5130,'FIN CAL LOOKUP'!$A:$J,10,1),IF(I5130="Complete",VLOOKUP(J5130,'FIN CAL LOOKUP'!$A:$J,10,1),VLOOKUP(D5130,'FIN CAL LOOKUP'!$A:$J,10,1))),"Not Applicable")</f>
        <v>Q2, FY22</v>
      </c>
    </row>
    <row r="5131" spans="1:14" x14ac:dyDescent="0.25">
      <c r="A5131" t="s">
        <v>30</v>
      </c>
      <c r="B5131" t="s">
        <v>260</v>
      </c>
      <c r="C5131" t="s">
        <v>32</v>
      </c>
      <c r="D5131" s="3">
        <v>39545</v>
      </c>
      <c r="E5131" t="s">
        <v>1176</v>
      </c>
      <c r="F5131" t="s">
        <v>1177</v>
      </c>
      <c r="G5131" t="s">
        <v>1178</v>
      </c>
      <c r="H5131" t="s">
        <v>10</v>
      </c>
      <c r="I5131" t="s">
        <v>17</v>
      </c>
      <c r="J5131" s="3">
        <v>44782</v>
      </c>
      <c r="K5131" s="3">
        <v>44782</v>
      </c>
      <c r="M5131" s="8" t="str">
        <f>IFERROR(IF(I5131="Booked",VLOOKUP(K5131,'FIN CAL LOOKUP'!$A:$J,7,1),IF(I5131="Complete",VLOOKUP(J5131,'FIN CAL LOOKUP'!$A:$J,7,1),VLOOKUP(D5131,'FIN CAL LOOKUP'!$A:$J,7,1))),"Not Applicable")</f>
        <v>AUG, FY23</v>
      </c>
      <c r="N5131" s="8" t="str">
        <f>IFERROR(IF(I5131="Booked",VLOOKUP(K5131,'FIN CAL LOOKUP'!$A:$J,10,1),IF(I5131="Complete",VLOOKUP(J5131,'FIN CAL LOOKUP'!$A:$J,10,1),VLOOKUP(D5131,'FIN CAL LOOKUP'!$A:$J,10,1))),"Not Applicable")</f>
        <v>Q1, FY23</v>
      </c>
    </row>
    <row r="5132" spans="1:14" x14ac:dyDescent="0.25">
      <c r="A5132" t="s">
        <v>30</v>
      </c>
      <c r="B5132" t="s">
        <v>260</v>
      </c>
      <c r="C5132" t="s">
        <v>32</v>
      </c>
      <c r="D5132" s="3">
        <v>39545</v>
      </c>
      <c r="E5132" t="s">
        <v>1176</v>
      </c>
      <c r="F5132" t="s">
        <v>1177</v>
      </c>
      <c r="G5132" t="s">
        <v>1178</v>
      </c>
      <c r="H5132" t="s">
        <v>10</v>
      </c>
      <c r="I5132" t="s">
        <v>17</v>
      </c>
      <c r="J5132" s="3">
        <v>45012</v>
      </c>
      <c r="K5132" s="3">
        <v>45012</v>
      </c>
      <c r="M5132" s="8" t="str">
        <f>IFERROR(IF(I5132="Booked",VLOOKUP(K5132,'FIN CAL LOOKUP'!$A:$J,7,1),IF(I5132="Complete",VLOOKUP(J5132,'FIN CAL LOOKUP'!$A:$J,7,1),VLOOKUP(D5132,'FIN CAL LOOKUP'!$A:$J,7,1))),"Not Applicable")</f>
        <v>APR, FY23</v>
      </c>
      <c r="N5132" s="8" t="str">
        <f>IFERROR(IF(I5132="Booked",VLOOKUP(K5132,'FIN CAL LOOKUP'!$A:$J,10,1),IF(I5132="Complete",VLOOKUP(J5132,'FIN CAL LOOKUP'!$A:$J,10,1),VLOOKUP(D5132,'FIN CAL LOOKUP'!$A:$J,10,1))),"Not Applicable")</f>
        <v>Q4, FY23</v>
      </c>
    </row>
    <row r="5133" spans="1:14" x14ac:dyDescent="0.25">
      <c r="A5133" t="s">
        <v>30</v>
      </c>
      <c r="B5133" t="s">
        <v>260</v>
      </c>
      <c r="C5133" t="s">
        <v>32</v>
      </c>
      <c r="D5133" s="3">
        <v>39545</v>
      </c>
      <c r="E5133" t="s">
        <v>1176</v>
      </c>
      <c r="F5133" t="s">
        <v>1177</v>
      </c>
      <c r="G5133" t="s">
        <v>1178</v>
      </c>
      <c r="H5133" t="s">
        <v>11</v>
      </c>
      <c r="I5133" t="s">
        <v>17</v>
      </c>
      <c r="J5133" s="3">
        <v>42738</v>
      </c>
      <c r="K5133" s="3">
        <v>43291</v>
      </c>
      <c r="M5133" s="8" t="str">
        <f>IFERROR(IF(I5133="Booked",VLOOKUP(K5133,'FIN CAL LOOKUP'!$A:$J,7,1),IF(I5133="Complete",VLOOKUP(J5133,'FIN CAL LOOKUP'!$A:$J,7,1),VLOOKUP(D5133,'FIN CAL LOOKUP'!$A:$J,7,1))),"Not Applicable")</f>
        <v>Not Applicable</v>
      </c>
      <c r="N5133" s="8" t="str">
        <f>IFERROR(IF(I5133="Booked",VLOOKUP(K5133,'FIN CAL LOOKUP'!$A:$J,10,1),IF(I5133="Complete",VLOOKUP(J5133,'FIN CAL LOOKUP'!$A:$J,10,1),VLOOKUP(D5133,'FIN CAL LOOKUP'!$A:$J,10,1))),"Not Applicable")</f>
        <v>Not Applicable</v>
      </c>
    </row>
    <row r="5134" spans="1:14" x14ac:dyDescent="0.25">
      <c r="A5134" t="s">
        <v>41</v>
      </c>
      <c r="B5134" t="s">
        <v>223</v>
      </c>
      <c r="C5134" t="s">
        <v>14</v>
      </c>
      <c r="D5134" s="3">
        <v>39503</v>
      </c>
      <c r="E5134" t="s">
        <v>1179</v>
      </c>
      <c r="F5134" t="s">
        <v>1180</v>
      </c>
      <c r="G5134" t="s">
        <v>1629</v>
      </c>
      <c r="H5134" t="s">
        <v>4</v>
      </c>
      <c r="I5134" t="s">
        <v>17</v>
      </c>
      <c r="J5134" s="3">
        <v>44967</v>
      </c>
      <c r="K5134" s="3">
        <v>44824</v>
      </c>
      <c r="M5134" s="8" t="str">
        <f>IFERROR(IF(I5134="Booked",VLOOKUP(K5134,'FIN CAL LOOKUP'!$A:$J,7,1),IF(I5134="Complete",VLOOKUP(J5134,'FIN CAL LOOKUP'!$A:$J,7,1),VLOOKUP(D5134,'FIN CAL LOOKUP'!$A:$J,7,1))),"Not Applicable")</f>
        <v>FEB, FY23</v>
      </c>
      <c r="N5134" s="8" t="str">
        <f>IFERROR(IF(I5134="Booked",VLOOKUP(K5134,'FIN CAL LOOKUP'!$A:$J,10,1),IF(I5134="Complete",VLOOKUP(J5134,'FIN CAL LOOKUP'!$A:$J,10,1),VLOOKUP(D5134,'FIN CAL LOOKUP'!$A:$J,10,1))),"Not Applicable")</f>
        <v>Q3, FY23</v>
      </c>
    </row>
    <row r="5135" spans="1:14" x14ac:dyDescent="0.25">
      <c r="A5135" t="s">
        <v>41</v>
      </c>
      <c r="B5135" t="s">
        <v>223</v>
      </c>
      <c r="C5135" t="s">
        <v>14</v>
      </c>
      <c r="D5135" s="3">
        <v>39503</v>
      </c>
      <c r="E5135" t="s">
        <v>1179</v>
      </c>
      <c r="F5135" t="s">
        <v>1180</v>
      </c>
      <c r="G5135" t="s">
        <v>1629</v>
      </c>
      <c r="H5135" t="s">
        <v>7</v>
      </c>
      <c r="I5135" t="s">
        <v>17</v>
      </c>
      <c r="J5135" s="3">
        <v>44967</v>
      </c>
      <c r="K5135" s="3">
        <v>44824</v>
      </c>
      <c r="M5135" s="8" t="str">
        <f>IFERROR(IF(I5135="Booked",VLOOKUP(K5135,'FIN CAL LOOKUP'!$A:$J,7,1),IF(I5135="Complete",VLOOKUP(J5135,'FIN CAL LOOKUP'!$A:$J,7,1),VLOOKUP(D5135,'FIN CAL LOOKUP'!$A:$J,7,1))),"Not Applicable")</f>
        <v>FEB, FY23</v>
      </c>
      <c r="N5135" s="8" t="str">
        <f>IFERROR(IF(I5135="Booked",VLOOKUP(K5135,'FIN CAL LOOKUP'!$A:$J,10,1),IF(I5135="Complete",VLOOKUP(J5135,'FIN CAL LOOKUP'!$A:$J,10,1),VLOOKUP(D5135,'FIN CAL LOOKUP'!$A:$J,10,1))),"Not Applicable")</f>
        <v>Q3, FY23</v>
      </c>
    </row>
    <row r="5136" spans="1:14" x14ac:dyDescent="0.25">
      <c r="A5136" t="s">
        <v>41</v>
      </c>
      <c r="B5136" t="s">
        <v>223</v>
      </c>
      <c r="C5136" t="s">
        <v>14</v>
      </c>
      <c r="D5136" s="3">
        <v>39503</v>
      </c>
      <c r="E5136" t="s">
        <v>1179</v>
      </c>
      <c r="F5136" t="s">
        <v>1180</v>
      </c>
      <c r="G5136" t="s">
        <v>1629</v>
      </c>
      <c r="H5136" t="s">
        <v>1366</v>
      </c>
      <c r="I5136" t="s">
        <v>5</v>
      </c>
      <c r="J5136" s="3"/>
      <c r="K5136" s="3">
        <v>45351</v>
      </c>
      <c r="M5136" s="8" t="str">
        <f>IFERROR(IF(I5136="Booked",VLOOKUP(K5136,'FIN CAL LOOKUP'!$A:$J,7,1),IF(I5136="Complete",VLOOKUP(J5136,'FIN CAL LOOKUP'!$A:$J,7,1),VLOOKUP(D5136,'FIN CAL LOOKUP'!$A:$J,7,1))),"Not Applicable")</f>
        <v>MAR, FY24</v>
      </c>
      <c r="N5136" s="8" t="str">
        <f>IFERROR(IF(I5136="Booked",VLOOKUP(K5136,'FIN CAL LOOKUP'!$A:$J,10,1),IF(I5136="Complete",VLOOKUP(J5136,'FIN CAL LOOKUP'!$A:$J,10,1),VLOOKUP(D5136,'FIN CAL LOOKUP'!$A:$J,10,1))),"Not Applicable")</f>
        <v>Q3, FY24</v>
      </c>
    </row>
    <row r="5137" spans="1:14" x14ac:dyDescent="0.25">
      <c r="A5137" t="s">
        <v>41</v>
      </c>
      <c r="B5137" t="s">
        <v>223</v>
      </c>
      <c r="C5137" t="s">
        <v>14</v>
      </c>
      <c r="D5137" s="3">
        <v>39503</v>
      </c>
      <c r="E5137" t="s">
        <v>1179</v>
      </c>
      <c r="F5137" t="s">
        <v>1180</v>
      </c>
      <c r="G5137" t="s">
        <v>1629</v>
      </c>
      <c r="H5137" t="s">
        <v>1367</v>
      </c>
      <c r="I5137" t="s">
        <v>5</v>
      </c>
      <c r="J5137" s="3"/>
      <c r="K5137" s="3">
        <v>45351</v>
      </c>
      <c r="M5137" s="8" t="str">
        <f>IFERROR(IF(I5137="Booked",VLOOKUP(K5137,'FIN CAL LOOKUP'!$A:$J,7,1),IF(I5137="Complete",VLOOKUP(J5137,'FIN CAL LOOKUP'!$A:$J,7,1),VLOOKUP(D5137,'FIN CAL LOOKUP'!$A:$J,7,1))),"Not Applicable")</f>
        <v>MAR, FY24</v>
      </c>
      <c r="N5137" s="8" t="str">
        <f>IFERROR(IF(I5137="Booked",VLOOKUP(K5137,'FIN CAL LOOKUP'!$A:$J,10,1),IF(I5137="Complete",VLOOKUP(J5137,'FIN CAL LOOKUP'!$A:$J,10,1),VLOOKUP(D5137,'FIN CAL LOOKUP'!$A:$J,10,1))),"Not Applicable")</f>
        <v>Q3, FY24</v>
      </c>
    </row>
    <row r="5138" spans="1:14" x14ac:dyDescent="0.25">
      <c r="A5138" t="s">
        <v>41</v>
      </c>
      <c r="B5138" t="s">
        <v>223</v>
      </c>
      <c r="C5138" t="s">
        <v>14</v>
      </c>
      <c r="D5138" s="3">
        <v>39503</v>
      </c>
      <c r="E5138" t="s">
        <v>1179</v>
      </c>
      <c r="F5138" t="s">
        <v>1180</v>
      </c>
      <c r="G5138" t="s">
        <v>1629</v>
      </c>
      <c r="H5138" t="s">
        <v>1368</v>
      </c>
      <c r="I5138" t="s">
        <v>5</v>
      </c>
      <c r="J5138" s="3"/>
      <c r="K5138" s="3">
        <v>45351</v>
      </c>
      <c r="M5138" s="8" t="str">
        <f>IFERROR(IF(I5138="Booked",VLOOKUP(K5138,'FIN CAL LOOKUP'!$A:$J,7,1),IF(I5138="Complete",VLOOKUP(J5138,'FIN CAL LOOKUP'!$A:$J,7,1),VLOOKUP(D5138,'FIN CAL LOOKUP'!$A:$J,7,1))),"Not Applicable")</f>
        <v>MAR, FY24</v>
      </c>
      <c r="N5138" s="8" t="str">
        <f>IFERROR(IF(I5138="Booked",VLOOKUP(K5138,'FIN CAL LOOKUP'!$A:$J,10,1),IF(I5138="Complete",VLOOKUP(J5138,'FIN CAL LOOKUP'!$A:$J,10,1),VLOOKUP(D5138,'FIN CAL LOOKUP'!$A:$J,10,1))),"Not Applicable")</f>
        <v>Q3, FY24</v>
      </c>
    </row>
    <row r="5139" spans="1:14" x14ac:dyDescent="0.25">
      <c r="A5139" t="s">
        <v>41</v>
      </c>
      <c r="B5139" t="s">
        <v>223</v>
      </c>
      <c r="C5139" t="s">
        <v>14</v>
      </c>
      <c r="D5139" s="3">
        <v>39503</v>
      </c>
      <c r="E5139" t="s">
        <v>1179</v>
      </c>
      <c r="F5139" t="s">
        <v>1180</v>
      </c>
      <c r="G5139" t="s">
        <v>1629</v>
      </c>
      <c r="H5139" t="s">
        <v>1369</v>
      </c>
      <c r="I5139" t="s">
        <v>5</v>
      </c>
      <c r="J5139" s="3"/>
      <c r="K5139" s="3">
        <v>45351</v>
      </c>
      <c r="M5139" s="8" t="str">
        <f>IFERROR(IF(I5139="Booked",VLOOKUP(K5139,'FIN CAL LOOKUP'!$A:$J,7,1),IF(I5139="Complete",VLOOKUP(J5139,'FIN CAL LOOKUP'!$A:$J,7,1),VLOOKUP(D5139,'FIN CAL LOOKUP'!$A:$J,7,1))),"Not Applicable")</f>
        <v>MAR, FY24</v>
      </c>
      <c r="N5139" s="8" t="str">
        <f>IFERROR(IF(I5139="Booked",VLOOKUP(K5139,'FIN CAL LOOKUP'!$A:$J,10,1),IF(I5139="Complete",VLOOKUP(J5139,'FIN CAL LOOKUP'!$A:$J,10,1),VLOOKUP(D5139,'FIN CAL LOOKUP'!$A:$J,10,1))),"Not Applicable")</f>
        <v>Q3, FY24</v>
      </c>
    </row>
    <row r="5140" spans="1:14" x14ac:dyDescent="0.25">
      <c r="A5140" t="s">
        <v>41</v>
      </c>
      <c r="B5140" t="s">
        <v>223</v>
      </c>
      <c r="C5140" t="s">
        <v>14</v>
      </c>
      <c r="D5140" s="3">
        <v>39503</v>
      </c>
      <c r="E5140" t="s">
        <v>1179</v>
      </c>
      <c r="F5140" t="s">
        <v>1180</v>
      </c>
      <c r="G5140" t="s">
        <v>1629</v>
      </c>
      <c r="H5140" t="s">
        <v>1370</v>
      </c>
      <c r="I5140" t="s">
        <v>5</v>
      </c>
      <c r="J5140" s="3"/>
      <c r="K5140" s="3">
        <v>45351</v>
      </c>
      <c r="M5140" s="8" t="str">
        <f>IFERROR(IF(I5140="Booked",VLOOKUP(K5140,'FIN CAL LOOKUP'!$A:$J,7,1),IF(I5140="Complete",VLOOKUP(J5140,'FIN CAL LOOKUP'!$A:$J,7,1),VLOOKUP(D5140,'FIN CAL LOOKUP'!$A:$J,7,1))),"Not Applicable")</f>
        <v>MAR, FY24</v>
      </c>
      <c r="N5140" s="8" t="str">
        <f>IFERROR(IF(I5140="Booked",VLOOKUP(K5140,'FIN CAL LOOKUP'!$A:$J,10,1),IF(I5140="Complete",VLOOKUP(J5140,'FIN CAL LOOKUP'!$A:$J,10,1),VLOOKUP(D5140,'FIN CAL LOOKUP'!$A:$J,10,1))),"Not Applicable")</f>
        <v>Q3, FY24</v>
      </c>
    </row>
    <row r="5141" spans="1:14" x14ac:dyDescent="0.25">
      <c r="A5141" t="s">
        <v>41</v>
      </c>
      <c r="B5141" t="s">
        <v>223</v>
      </c>
      <c r="C5141" t="s">
        <v>14</v>
      </c>
      <c r="D5141" s="3">
        <v>39503</v>
      </c>
      <c r="E5141" t="s">
        <v>1179</v>
      </c>
      <c r="F5141" t="s">
        <v>1180</v>
      </c>
      <c r="G5141" t="s">
        <v>1629</v>
      </c>
      <c r="H5141" t="s">
        <v>8</v>
      </c>
      <c r="I5141" t="s">
        <v>17</v>
      </c>
      <c r="J5141" s="3">
        <v>44967</v>
      </c>
      <c r="K5141" s="3">
        <v>44635</v>
      </c>
      <c r="M5141" s="8" t="str">
        <f>IFERROR(IF(I5141="Booked",VLOOKUP(K5141,'FIN CAL LOOKUP'!$A:$J,7,1),IF(I5141="Complete",VLOOKUP(J5141,'FIN CAL LOOKUP'!$A:$J,7,1),VLOOKUP(D5141,'FIN CAL LOOKUP'!$A:$J,7,1))),"Not Applicable")</f>
        <v>FEB, FY23</v>
      </c>
      <c r="N5141" s="8" t="str">
        <f>IFERROR(IF(I5141="Booked",VLOOKUP(K5141,'FIN CAL LOOKUP'!$A:$J,10,1),IF(I5141="Complete",VLOOKUP(J5141,'FIN CAL LOOKUP'!$A:$J,10,1),VLOOKUP(D5141,'FIN CAL LOOKUP'!$A:$J,10,1))),"Not Applicable")</f>
        <v>Q3, FY23</v>
      </c>
    </row>
    <row r="5142" spans="1:14" x14ac:dyDescent="0.25">
      <c r="A5142" t="s">
        <v>41</v>
      </c>
      <c r="B5142" t="s">
        <v>223</v>
      </c>
      <c r="C5142" t="s">
        <v>14</v>
      </c>
      <c r="D5142" s="3">
        <v>39503</v>
      </c>
      <c r="E5142" t="s">
        <v>1179</v>
      </c>
      <c r="F5142" t="s">
        <v>1180</v>
      </c>
      <c r="G5142" t="s">
        <v>1629</v>
      </c>
      <c r="H5142" t="s">
        <v>9</v>
      </c>
      <c r="I5142" t="s">
        <v>17</v>
      </c>
      <c r="J5142" s="3">
        <v>44967</v>
      </c>
      <c r="K5142" s="3">
        <v>44735</v>
      </c>
      <c r="M5142" s="8" t="str">
        <f>IFERROR(IF(I5142="Booked",VLOOKUP(K5142,'FIN CAL LOOKUP'!$A:$J,7,1),IF(I5142="Complete",VLOOKUP(J5142,'FIN CAL LOOKUP'!$A:$J,7,1),VLOOKUP(D5142,'FIN CAL LOOKUP'!$A:$J,7,1))),"Not Applicable")</f>
        <v>FEB, FY23</v>
      </c>
      <c r="N5142" s="8" t="str">
        <f>IFERROR(IF(I5142="Booked",VLOOKUP(K5142,'FIN CAL LOOKUP'!$A:$J,10,1),IF(I5142="Complete",VLOOKUP(J5142,'FIN CAL LOOKUP'!$A:$J,10,1),VLOOKUP(D5142,'FIN CAL LOOKUP'!$A:$J,10,1))),"Not Applicable")</f>
        <v>Q3, FY23</v>
      </c>
    </row>
    <row r="5143" spans="1:14" x14ac:dyDescent="0.25">
      <c r="A5143" t="s">
        <v>41</v>
      </c>
      <c r="B5143" t="s">
        <v>223</v>
      </c>
      <c r="C5143" t="s">
        <v>14</v>
      </c>
      <c r="D5143" s="3">
        <v>39503</v>
      </c>
      <c r="E5143" t="s">
        <v>1179</v>
      </c>
      <c r="F5143" t="s">
        <v>1180</v>
      </c>
      <c r="G5143" t="s">
        <v>1629</v>
      </c>
      <c r="H5143" t="s">
        <v>10</v>
      </c>
      <c r="I5143" t="s">
        <v>17</v>
      </c>
      <c r="J5143" s="3">
        <v>45544</v>
      </c>
      <c r="K5143" s="3">
        <v>44486</v>
      </c>
      <c r="M5143" s="8" t="str">
        <f>IFERROR(IF(I5143="Booked",VLOOKUP(K5143,'FIN CAL LOOKUP'!$A:$J,7,1),IF(I5143="Complete",VLOOKUP(J5143,'FIN CAL LOOKUP'!$A:$J,7,1),VLOOKUP(D5143,'FIN CAL LOOKUP'!$A:$J,7,1))),"Not Applicable")</f>
        <v>SEP, FY25</v>
      </c>
      <c r="N5143" s="8" t="str">
        <f>IFERROR(IF(I5143="Booked",VLOOKUP(K5143,'FIN CAL LOOKUP'!$A:$J,10,1),IF(I5143="Complete",VLOOKUP(J5143,'FIN CAL LOOKUP'!$A:$J,10,1),VLOOKUP(D5143,'FIN CAL LOOKUP'!$A:$J,10,1))),"Not Applicable")</f>
        <v>Q1, FY25</v>
      </c>
    </row>
    <row r="5144" spans="1:14" x14ac:dyDescent="0.25">
      <c r="A5144" t="s">
        <v>41</v>
      </c>
      <c r="B5144" t="s">
        <v>223</v>
      </c>
      <c r="C5144" t="s">
        <v>14</v>
      </c>
      <c r="D5144" s="3">
        <v>39503</v>
      </c>
      <c r="E5144" t="s">
        <v>1179</v>
      </c>
      <c r="F5144" t="s">
        <v>1180</v>
      </c>
      <c r="G5144" t="s">
        <v>1629</v>
      </c>
      <c r="H5144" t="s">
        <v>11</v>
      </c>
      <c r="I5144" t="s">
        <v>17</v>
      </c>
      <c r="J5144" s="3">
        <v>44966</v>
      </c>
      <c r="K5144" s="3">
        <v>44486</v>
      </c>
      <c r="M5144" s="8" t="str">
        <f>IFERROR(IF(I5144="Booked",VLOOKUP(K5144,'FIN CAL LOOKUP'!$A:$J,7,1),IF(I5144="Complete",VLOOKUP(J5144,'FIN CAL LOOKUP'!$A:$J,7,1),VLOOKUP(D5144,'FIN CAL LOOKUP'!$A:$J,7,1))),"Not Applicable")</f>
        <v>FEB, FY23</v>
      </c>
      <c r="N5144" s="8" t="str">
        <f>IFERROR(IF(I5144="Booked",VLOOKUP(K5144,'FIN CAL LOOKUP'!$A:$J,10,1),IF(I5144="Complete",VLOOKUP(J5144,'FIN CAL LOOKUP'!$A:$J,10,1),VLOOKUP(D5144,'FIN CAL LOOKUP'!$A:$J,10,1))),"Not Applicable")</f>
        <v>Q3, FY23</v>
      </c>
    </row>
    <row r="5145" spans="1:14" x14ac:dyDescent="0.25">
      <c r="A5145" t="s">
        <v>41</v>
      </c>
      <c r="B5145" t="s">
        <v>485</v>
      </c>
      <c r="C5145" t="s">
        <v>124</v>
      </c>
      <c r="D5145" s="3">
        <v>38978</v>
      </c>
      <c r="E5145" t="s">
        <v>1181</v>
      </c>
      <c r="F5145" t="s">
        <v>1182</v>
      </c>
      <c r="G5145" t="s">
        <v>1183</v>
      </c>
      <c r="H5145" t="s">
        <v>4</v>
      </c>
      <c r="I5145" t="s">
        <v>17</v>
      </c>
      <c r="J5145" s="3">
        <v>45090</v>
      </c>
      <c r="K5145" s="3">
        <v>44840</v>
      </c>
      <c r="M5145" s="8" t="str">
        <f>IFERROR(IF(I5145="Booked",VLOOKUP(K5145,'FIN CAL LOOKUP'!$A:$J,7,1),IF(I5145="Complete",VLOOKUP(J5145,'FIN CAL LOOKUP'!$A:$J,7,1),VLOOKUP(D5145,'FIN CAL LOOKUP'!$A:$J,7,1))),"Not Applicable")</f>
        <v>JUN, FY23</v>
      </c>
      <c r="N5145" s="8" t="str">
        <f>IFERROR(IF(I5145="Booked",VLOOKUP(K5145,'FIN CAL LOOKUP'!$A:$J,10,1),IF(I5145="Complete",VLOOKUP(J5145,'FIN CAL LOOKUP'!$A:$J,10,1),VLOOKUP(D5145,'FIN CAL LOOKUP'!$A:$J,10,1))),"Not Applicable")</f>
        <v>Q4, FY23</v>
      </c>
    </row>
    <row r="5146" spans="1:14" x14ac:dyDescent="0.25">
      <c r="A5146" t="s">
        <v>41</v>
      </c>
      <c r="B5146" t="s">
        <v>485</v>
      </c>
      <c r="C5146" t="s">
        <v>124</v>
      </c>
      <c r="D5146" s="3">
        <v>38978</v>
      </c>
      <c r="E5146" t="s">
        <v>1181</v>
      </c>
      <c r="F5146" t="s">
        <v>1182</v>
      </c>
      <c r="G5146" t="s">
        <v>1183</v>
      </c>
      <c r="H5146" t="s">
        <v>7</v>
      </c>
      <c r="I5146" t="s">
        <v>17</v>
      </c>
      <c r="J5146" s="3">
        <v>45090</v>
      </c>
      <c r="K5146" s="3">
        <v>44840</v>
      </c>
      <c r="M5146" s="8" t="str">
        <f>IFERROR(IF(I5146="Booked",VLOOKUP(K5146,'FIN CAL LOOKUP'!$A:$J,7,1),IF(I5146="Complete",VLOOKUP(J5146,'FIN CAL LOOKUP'!$A:$J,7,1),VLOOKUP(D5146,'FIN CAL LOOKUP'!$A:$J,7,1))),"Not Applicable")</f>
        <v>JUN, FY23</v>
      </c>
      <c r="N5146" s="8" t="str">
        <f>IFERROR(IF(I5146="Booked",VLOOKUP(K5146,'FIN CAL LOOKUP'!$A:$J,10,1),IF(I5146="Complete",VLOOKUP(J5146,'FIN CAL LOOKUP'!$A:$J,10,1),VLOOKUP(D5146,'FIN CAL LOOKUP'!$A:$J,10,1))),"Not Applicable")</f>
        <v>Q4, FY23</v>
      </c>
    </row>
    <row r="5147" spans="1:14" x14ac:dyDescent="0.25">
      <c r="A5147" t="s">
        <v>30</v>
      </c>
      <c r="B5147" t="s">
        <v>565</v>
      </c>
      <c r="C5147" t="s">
        <v>32</v>
      </c>
      <c r="D5147" s="3">
        <v>38964</v>
      </c>
      <c r="E5147" t="s">
        <v>1184</v>
      </c>
      <c r="F5147" t="s">
        <v>1085</v>
      </c>
      <c r="G5147" t="s">
        <v>1185</v>
      </c>
      <c r="H5147" t="s">
        <v>4</v>
      </c>
      <c r="I5147" t="s">
        <v>17</v>
      </c>
      <c r="J5147" s="3">
        <v>44972</v>
      </c>
      <c r="K5147" s="3">
        <v>44824</v>
      </c>
      <c r="M5147" s="8" t="str">
        <f>IFERROR(IF(I5147="Booked",VLOOKUP(K5147,'FIN CAL LOOKUP'!$A:$J,7,1),IF(I5147="Complete",VLOOKUP(J5147,'FIN CAL LOOKUP'!$A:$J,7,1),VLOOKUP(D5147,'FIN CAL LOOKUP'!$A:$J,7,1))),"Not Applicable")</f>
        <v>FEB, FY23</v>
      </c>
      <c r="N5147" s="8" t="str">
        <f>IFERROR(IF(I5147="Booked",VLOOKUP(K5147,'FIN CAL LOOKUP'!$A:$J,10,1),IF(I5147="Complete",VLOOKUP(J5147,'FIN CAL LOOKUP'!$A:$J,10,1),VLOOKUP(D5147,'FIN CAL LOOKUP'!$A:$J,10,1))),"Not Applicable")</f>
        <v>Q3, FY23</v>
      </c>
    </row>
    <row r="5148" spans="1:14" x14ac:dyDescent="0.25">
      <c r="A5148" t="s">
        <v>30</v>
      </c>
      <c r="B5148" t="s">
        <v>565</v>
      </c>
      <c r="C5148" t="s">
        <v>32</v>
      </c>
      <c r="D5148" s="3">
        <v>38964</v>
      </c>
      <c r="E5148" t="s">
        <v>1184</v>
      </c>
      <c r="F5148" t="s">
        <v>1085</v>
      </c>
      <c r="G5148" t="s">
        <v>1185</v>
      </c>
      <c r="H5148" t="s">
        <v>7</v>
      </c>
      <c r="I5148" t="s">
        <v>17</v>
      </c>
      <c r="J5148" s="3">
        <v>44972</v>
      </c>
      <c r="K5148" s="3">
        <v>44824</v>
      </c>
      <c r="M5148" s="8" t="str">
        <f>IFERROR(IF(I5148="Booked",VLOOKUP(K5148,'FIN CAL LOOKUP'!$A:$J,7,1),IF(I5148="Complete",VLOOKUP(J5148,'FIN CAL LOOKUP'!$A:$J,7,1),VLOOKUP(D5148,'FIN CAL LOOKUP'!$A:$J,7,1))),"Not Applicable")</f>
        <v>FEB, FY23</v>
      </c>
      <c r="N5148" s="8" t="str">
        <f>IFERROR(IF(I5148="Booked",VLOOKUP(K5148,'FIN CAL LOOKUP'!$A:$J,10,1),IF(I5148="Complete",VLOOKUP(J5148,'FIN CAL LOOKUP'!$A:$J,10,1),VLOOKUP(D5148,'FIN CAL LOOKUP'!$A:$J,10,1))),"Not Applicable")</f>
        <v>Q3, FY23</v>
      </c>
    </row>
    <row r="5149" spans="1:14" x14ac:dyDescent="0.25">
      <c r="A5149" t="s">
        <v>30</v>
      </c>
      <c r="B5149" t="s">
        <v>565</v>
      </c>
      <c r="C5149" t="s">
        <v>32</v>
      </c>
      <c r="D5149" s="3">
        <v>38964</v>
      </c>
      <c r="E5149" t="s">
        <v>1184</v>
      </c>
      <c r="F5149" t="s">
        <v>1085</v>
      </c>
      <c r="G5149" t="s">
        <v>1185</v>
      </c>
      <c r="H5149" t="s">
        <v>1366</v>
      </c>
      <c r="I5149" t="s">
        <v>17</v>
      </c>
      <c r="J5149" s="3">
        <v>45629</v>
      </c>
      <c r="K5149" s="3">
        <v>45351</v>
      </c>
      <c r="M5149" s="8" t="str">
        <f>IFERROR(IF(I5149="Booked",VLOOKUP(K5149,'FIN CAL LOOKUP'!$A:$J,7,1),IF(I5149="Complete",VLOOKUP(J5149,'FIN CAL LOOKUP'!$A:$J,7,1),VLOOKUP(D5149,'FIN CAL LOOKUP'!$A:$J,7,1))),"Not Applicable")</f>
        <v>DEC, FY25</v>
      </c>
      <c r="N5149" s="8" t="str">
        <f>IFERROR(IF(I5149="Booked",VLOOKUP(K5149,'FIN CAL LOOKUP'!$A:$J,10,1),IF(I5149="Complete",VLOOKUP(J5149,'FIN CAL LOOKUP'!$A:$J,10,1),VLOOKUP(D5149,'FIN CAL LOOKUP'!$A:$J,10,1))),"Not Applicable")</f>
        <v>Q2, FY25</v>
      </c>
    </row>
    <row r="5150" spans="1:14" x14ac:dyDescent="0.25">
      <c r="A5150" t="s">
        <v>30</v>
      </c>
      <c r="B5150" t="s">
        <v>565</v>
      </c>
      <c r="C5150" t="s">
        <v>32</v>
      </c>
      <c r="D5150" s="3">
        <v>38964</v>
      </c>
      <c r="E5150" t="s">
        <v>1184</v>
      </c>
      <c r="F5150" t="s">
        <v>1085</v>
      </c>
      <c r="G5150" t="s">
        <v>1185</v>
      </c>
      <c r="H5150" t="s">
        <v>1367</v>
      </c>
      <c r="I5150" t="s">
        <v>5</v>
      </c>
      <c r="J5150" s="3"/>
      <c r="K5150" s="3">
        <v>45804</v>
      </c>
      <c r="M5150" s="8" t="str">
        <f>IFERROR(IF(I5150="Booked",VLOOKUP(K5150,'FIN CAL LOOKUP'!$A:$J,7,1),IF(I5150="Complete",VLOOKUP(J5150,'FIN CAL LOOKUP'!$A:$J,7,1),VLOOKUP(D5150,'FIN CAL LOOKUP'!$A:$J,7,1))),"Not Applicable")</f>
        <v>MAY, FY25</v>
      </c>
      <c r="N5150" s="8" t="str">
        <f>IFERROR(IF(I5150="Booked",VLOOKUP(K5150,'FIN CAL LOOKUP'!$A:$J,10,1),IF(I5150="Complete",VLOOKUP(J5150,'FIN CAL LOOKUP'!$A:$J,10,1),VLOOKUP(D5150,'FIN CAL LOOKUP'!$A:$J,10,1))),"Not Applicable")</f>
        <v>Q4, FY25</v>
      </c>
    </row>
    <row r="5151" spans="1:14" x14ac:dyDescent="0.25">
      <c r="A5151" t="s">
        <v>30</v>
      </c>
      <c r="B5151" t="s">
        <v>565</v>
      </c>
      <c r="C5151" t="s">
        <v>32</v>
      </c>
      <c r="D5151" s="3">
        <v>38964</v>
      </c>
      <c r="E5151" t="s">
        <v>1184</v>
      </c>
      <c r="F5151" t="s">
        <v>1085</v>
      </c>
      <c r="G5151" t="s">
        <v>1185</v>
      </c>
      <c r="H5151" t="s">
        <v>1367</v>
      </c>
      <c r="I5151" t="s">
        <v>17</v>
      </c>
      <c r="J5151" s="3">
        <v>45483</v>
      </c>
      <c r="K5151" s="3">
        <v>45351</v>
      </c>
      <c r="M5151" s="8" t="str">
        <f>IFERROR(IF(I5151="Booked",VLOOKUP(K5151,'FIN CAL LOOKUP'!$A:$J,7,1),IF(I5151="Complete",VLOOKUP(J5151,'FIN CAL LOOKUP'!$A:$J,7,1),VLOOKUP(D5151,'FIN CAL LOOKUP'!$A:$J,7,1))),"Not Applicable")</f>
        <v>JUL, FY25</v>
      </c>
      <c r="N5151" s="8" t="str">
        <f>IFERROR(IF(I5151="Booked",VLOOKUP(K5151,'FIN CAL LOOKUP'!$A:$J,10,1),IF(I5151="Complete",VLOOKUP(J5151,'FIN CAL LOOKUP'!$A:$J,10,1),VLOOKUP(D5151,'FIN CAL LOOKUP'!$A:$J,10,1))),"Not Applicable")</f>
        <v>Q1, FY25</v>
      </c>
    </row>
    <row r="5152" spans="1:14" x14ac:dyDescent="0.25">
      <c r="A5152" t="s">
        <v>30</v>
      </c>
      <c r="B5152" t="s">
        <v>565</v>
      </c>
      <c r="C5152" t="s">
        <v>32</v>
      </c>
      <c r="D5152" s="3">
        <v>38964</v>
      </c>
      <c r="E5152" t="s">
        <v>1184</v>
      </c>
      <c r="F5152" t="s">
        <v>1085</v>
      </c>
      <c r="G5152" t="s">
        <v>1185</v>
      </c>
      <c r="H5152" t="s">
        <v>1368</v>
      </c>
      <c r="I5152" t="s">
        <v>5</v>
      </c>
      <c r="J5152" s="3"/>
      <c r="K5152" s="3">
        <v>45804</v>
      </c>
      <c r="M5152" s="8" t="str">
        <f>IFERROR(IF(I5152="Booked",VLOOKUP(K5152,'FIN CAL LOOKUP'!$A:$J,7,1),IF(I5152="Complete",VLOOKUP(J5152,'FIN CAL LOOKUP'!$A:$J,7,1),VLOOKUP(D5152,'FIN CAL LOOKUP'!$A:$J,7,1))),"Not Applicable")</f>
        <v>MAY, FY25</v>
      </c>
      <c r="N5152" s="8" t="str">
        <f>IFERROR(IF(I5152="Booked",VLOOKUP(K5152,'FIN CAL LOOKUP'!$A:$J,10,1),IF(I5152="Complete",VLOOKUP(J5152,'FIN CAL LOOKUP'!$A:$J,10,1),VLOOKUP(D5152,'FIN CAL LOOKUP'!$A:$J,10,1))),"Not Applicable")</f>
        <v>Q4, FY25</v>
      </c>
    </row>
    <row r="5153" spans="1:14" x14ac:dyDescent="0.25">
      <c r="A5153" t="s">
        <v>30</v>
      </c>
      <c r="B5153" t="s">
        <v>565</v>
      </c>
      <c r="C5153" t="s">
        <v>32</v>
      </c>
      <c r="D5153" s="3">
        <v>38964</v>
      </c>
      <c r="E5153" t="s">
        <v>1184</v>
      </c>
      <c r="F5153" t="s">
        <v>1085</v>
      </c>
      <c r="G5153" t="s">
        <v>1185</v>
      </c>
      <c r="H5153" t="s">
        <v>1368</v>
      </c>
      <c r="I5153" t="s">
        <v>17</v>
      </c>
      <c r="J5153" s="3">
        <v>45483</v>
      </c>
      <c r="K5153" s="3">
        <v>45351</v>
      </c>
      <c r="M5153" s="8" t="str">
        <f>IFERROR(IF(I5153="Booked",VLOOKUP(K5153,'FIN CAL LOOKUP'!$A:$J,7,1),IF(I5153="Complete",VLOOKUP(J5153,'FIN CAL LOOKUP'!$A:$J,7,1),VLOOKUP(D5153,'FIN CAL LOOKUP'!$A:$J,7,1))),"Not Applicable")</f>
        <v>JUL, FY25</v>
      </c>
      <c r="N5153" s="8" t="str">
        <f>IFERROR(IF(I5153="Booked",VLOOKUP(K5153,'FIN CAL LOOKUP'!$A:$J,10,1),IF(I5153="Complete",VLOOKUP(J5153,'FIN CAL LOOKUP'!$A:$J,10,1),VLOOKUP(D5153,'FIN CAL LOOKUP'!$A:$J,10,1))),"Not Applicable")</f>
        <v>Q1, FY25</v>
      </c>
    </row>
    <row r="5154" spans="1:14" x14ac:dyDescent="0.25">
      <c r="A5154" t="s">
        <v>30</v>
      </c>
      <c r="B5154" t="s">
        <v>565</v>
      </c>
      <c r="C5154" t="s">
        <v>32</v>
      </c>
      <c r="D5154" s="3">
        <v>38964</v>
      </c>
      <c r="E5154" t="s">
        <v>1184</v>
      </c>
      <c r="F5154" t="s">
        <v>1085</v>
      </c>
      <c r="G5154" t="s">
        <v>1185</v>
      </c>
      <c r="H5154" t="s">
        <v>1369</v>
      </c>
      <c r="I5154" t="s">
        <v>17</v>
      </c>
      <c r="J5154" s="3">
        <v>45629</v>
      </c>
      <c r="K5154" s="3">
        <v>45351</v>
      </c>
      <c r="M5154" s="8" t="str">
        <f>IFERROR(IF(I5154="Booked",VLOOKUP(K5154,'FIN CAL LOOKUP'!$A:$J,7,1),IF(I5154="Complete",VLOOKUP(J5154,'FIN CAL LOOKUP'!$A:$J,7,1),VLOOKUP(D5154,'FIN CAL LOOKUP'!$A:$J,7,1))),"Not Applicable")</f>
        <v>DEC, FY25</v>
      </c>
      <c r="N5154" s="8" t="str">
        <f>IFERROR(IF(I5154="Booked",VLOOKUP(K5154,'FIN CAL LOOKUP'!$A:$J,10,1),IF(I5154="Complete",VLOOKUP(J5154,'FIN CAL LOOKUP'!$A:$J,10,1),VLOOKUP(D5154,'FIN CAL LOOKUP'!$A:$J,10,1))),"Not Applicable")</f>
        <v>Q2, FY25</v>
      </c>
    </row>
    <row r="5155" spans="1:14" x14ac:dyDescent="0.25">
      <c r="A5155" t="s">
        <v>30</v>
      </c>
      <c r="B5155" t="s">
        <v>565</v>
      </c>
      <c r="C5155" t="s">
        <v>32</v>
      </c>
      <c r="D5155" s="3">
        <v>38964</v>
      </c>
      <c r="E5155" t="s">
        <v>1184</v>
      </c>
      <c r="F5155" t="s">
        <v>1085</v>
      </c>
      <c r="G5155" t="s">
        <v>1185</v>
      </c>
      <c r="H5155" t="s">
        <v>1370</v>
      </c>
      <c r="I5155" t="s">
        <v>17</v>
      </c>
      <c r="J5155" s="3">
        <v>45629</v>
      </c>
      <c r="K5155" s="3">
        <v>45351</v>
      </c>
      <c r="M5155" s="8" t="str">
        <f>IFERROR(IF(I5155="Booked",VLOOKUP(K5155,'FIN CAL LOOKUP'!$A:$J,7,1),IF(I5155="Complete",VLOOKUP(J5155,'FIN CAL LOOKUP'!$A:$J,7,1),VLOOKUP(D5155,'FIN CAL LOOKUP'!$A:$J,7,1))),"Not Applicable")</f>
        <v>DEC, FY25</v>
      </c>
      <c r="N5155" s="8" t="str">
        <f>IFERROR(IF(I5155="Booked",VLOOKUP(K5155,'FIN CAL LOOKUP'!$A:$J,10,1),IF(I5155="Complete",VLOOKUP(J5155,'FIN CAL LOOKUP'!$A:$J,10,1),VLOOKUP(D5155,'FIN CAL LOOKUP'!$A:$J,10,1))),"Not Applicable")</f>
        <v>Q2, FY25</v>
      </c>
    </row>
    <row r="5156" spans="1:14" x14ac:dyDescent="0.25">
      <c r="A5156" t="s">
        <v>30</v>
      </c>
      <c r="B5156" t="s">
        <v>565</v>
      </c>
      <c r="C5156" t="s">
        <v>32</v>
      </c>
      <c r="D5156" s="3">
        <v>38964</v>
      </c>
      <c r="E5156" t="s">
        <v>1184</v>
      </c>
      <c r="F5156" t="s">
        <v>1085</v>
      </c>
      <c r="G5156" t="s">
        <v>1185</v>
      </c>
      <c r="H5156" t="s">
        <v>8</v>
      </c>
      <c r="I5156" t="s">
        <v>17</v>
      </c>
      <c r="J5156" s="3">
        <v>44642</v>
      </c>
      <c r="K5156" s="3">
        <v>44635</v>
      </c>
      <c r="M5156" s="8" t="str">
        <f>IFERROR(IF(I5156="Booked",VLOOKUP(K5156,'FIN CAL LOOKUP'!$A:$J,7,1),IF(I5156="Complete",VLOOKUP(J5156,'FIN CAL LOOKUP'!$A:$J,7,1),VLOOKUP(D5156,'FIN CAL LOOKUP'!$A:$J,7,1))),"Not Applicable")</f>
        <v>MAR, FY22</v>
      </c>
      <c r="N5156" s="8" t="str">
        <f>IFERROR(IF(I5156="Booked",VLOOKUP(K5156,'FIN CAL LOOKUP'!$A:$J,10,1),IF(I5156="Complete",VLOOKUP(J5156,'FIN CAL LOOKUP'!$A:$J,10,1),VLOOKUP(D5156,'FIN CAL LOOKUP'!$A:$J,10,1))),"Not Applicable")</f>
        <v>Q3, FY22</v>
      </c>
    </row>
    <row r="5157" spans="1:14" x14ac:dyDescent="0.25">
      <c r="A5157" t="s">
        <v>30</v>
      </c>
      <c r="B5157" t="s">
        <v>565</v>
      </c>
      <c r="C5157" t="s">
        <v>32</v>
      </c>
      <c r="D5157" s="3">
        <v>38964</v>
      </c>
      <c r="E5157" t="s">
        <v>1184</v>
      </c>
      <c r="F5157" t="s">
        <v>1085</v>
      </c>
      <c r="G5157" t="s">
        <v>1185</v>
      </c>
      <c r="H5157" t="s">
        <v>9</v>
      </c>
      <c r="I5157" t="s">
        <v>17</v>
      </c>
      <c r="J5157" s="3">
        <v>44937</v>
      </c>
      <c r="K5157" s="3">
        <v>44735</v>
      </c>
      <c r="M5157" s="8" t="str">
        <f>IFERROR(IF(I5157="Booked",VLOOKUP(K5157,'FIN CAL LOOKUP'!$A:$J,7,1),IF(I5157="Complete",VLOOKUP(J5157,'FIN CAL LOOKUP'!$A:$J,7,1),VLOOKUP(D5157,'FIN CAL LOOKUP'!$A:$J,7,1))),"Not Applicable")</f>
        <v>JAN, FY23</v>
      </c>
      <c r="N5157" s="8" t="str">
        <f>IFERROR(IF(I5157="Booked",VLOOKUP(K5157,'FIN CAL LOOKUP'!$A:$J,10,1),IF(I5157="Complete",VLOOKUP(J5157,'FIN CAL LOOKUP'!$A:$J,10,1),VLOOKUP(D5157,'FIN CAL LOOKUP'!$A:$J,10,1))),"Not Applicable")</f>
        <v>Q3, FY23</v>
      </c>
    </row>
    <row r="5158" spans="1:14" x14ac:dyDescent="0.25">
      <c r="A5158" t="s">
        <v>30</v>
      </c>
      <c r="B5158" t="s">
        <v>565</v>
      </c>
      <c r="C5158" t="s">
        <v>32</v>
      </c>
      <c r="D5158" s="3">
        <v>38964</v>
      </c>
      <c r="E5158" t="s">
        <v>1184</v>
      </c>
      <c r="F5158" t="s">
        <v>1085</v>
      </c>
      <c r="G5158" t="s">
        <v>1185</v>
      </c>
      <c r="H5158" t="s">
        <v>9</v>
      </c>
      <c r="I5158" t="s">
        <v>17</v>
      </c>
      <c r="J5158" s="3">
        <v>45127</v>
      </c>
      <c r="K5158" s="3">
        <v>45127</v>
      </c>
      <c r="M5158" s="8" t="str">
        <f>IFERROR(IF(I5158="Booked",VLOOKUP(K5158,'FIN CAL LOOKUP'!$A:$J,7,1),IF(I5158="Complete",VLOOKUP(J5158,'FIN CAL LOOKUP'!$A:$J,7,1),VLOOKUP(D5158,'FIN CAL LOOKUP'!$A:$J,7,1))),"Not Applicable")</f>
        <v>JUL, FY24</v>
      </c>
      <c r="N5158" s="8" t="str">
        <f>IFERROR(IF(I5158="Booked",VLOOKUP(K5158,'FIN CAL LOOKUP'!$A:$J,10,1),IF(I5158="Complete",VLOOKUP(J5158,'FIN CAL LOOKUP'!$A:$J,10,1),VLOOKUP(D5158,'FIN CAL LOOKUP'!$A:$J,10,1))),"Not Applicable")</f>
        <v>Q1, FY24</v>
      </c>
    </row>
    <row r="5159" spans="1:14" x14ac:dyDescent="0.25">
      <c r="A5159" t="s">
        <v>30</v>
      </c>
      <c r="B5159" t="s">
        <v>565</v>
      </c>
      <c r="C5159" t="s">
        <v>32</v>
      </c>
      <c r="D5159" s="3">
        <v>38964</v>
      </c>
      <c r="E5159" t="s">
        <v>1184</v>
      </c>
      <c r="F5159" t="s">
        <v>1085</v>
      </c>
      <c r="G5159" t="s">
        <v>1185</v>
      </c>
      <c r="H5159" t="s">
        <v>10</v>
      </c>
      <c r="I5159" t="s">
        <v>17</v>
      </c>
      <c r="J5159" s="3">
        <v>44449</v>
      </c>
      <c r="K5159" s="3">
        <v>44417</v>
      </c>
      <c r="M5159" s="8" t="str">
        <f>IFERROR(IF(I5159="Booked",VLOOKUP(K5159,'FIN CAL LOOKUP'!$A:$J,7,1),IF(I5159="Complete",VLOOKUP(J5159,'FIN CAL LOOKUP'!$A:$J,7,1),VLOOKUP(D5159,'FIN CAL LOOKUP'!$A:$J,7,1))),"Not Applicable")</f>
        <v>SEP, FY22</v>
      </c>
      <c r="N5159" s="8" t="str">
        <f>IFERROR(IF(I5159="Booked",VLOOKUP(K5159,'FIN CAL LOOKUP'!$A:$J,10,1),IF(I5159="Complete",VLOOKUP(J5159,'FIN CAL LOOKUP'!$A:$J,10,1),VLOOKUP(D5159,'FIN CAL LOOKUP'!$A:$J,10,1))),"Not Applicable")</f>
        <v>Q1, FY22</v>
      </c>
    </row>
    <row r="5160" spans="1:14" x14ac:dyDescent="0.25">
      <c r="A5160" t="s">
        <v>30</v>
      </c>
      <c r="B5160" t="s">
        <v>565</v>
      </c>
      <c r="C5160" t="s">
        <v>32</v>
      </c>
      <c r="D5160" s="3">
        <v>38964</v>
      </c>
      <c r="E5160" t="s">
        <v>1184</v>
      </c>
      <c r="F5160" t="s">
        <v>1085</v>
      </c>
      <c r="G5160" t="s">
        <v>1185</v>
      </c>
      <c r="H5160" t="s">
        <v>10</v>
      </c>
      <c r="I5160" t="s">
        <v>17</v>
      </c>
      <c r="J5160" s="3">
        <v>45005</v>
      </c>
      <c r="K5160" s="3">
        <v>45005</v>
      </c>
      <c r="M5160" s="8" t="str">
        <f>IFERROR(IF(I5160="Booked",VLOOKUP(K5160,'FIN CAL LOOKUP'!$A:$J,7,1),IF(I5160="Complete",VLOOKUP(J5160,'FIN CAL LOOKUP'!$A:$J,7,1),VLOOKUP(D5160,'FIN CAL LOOKUP'!$A:$J,7,1))),"Not Applicable")</f>
        <v>MAR, FY23</v>
      </c>
      <c r="N5160" s="8" t="str">
        <f>IFERROR(IF(I5160="Booked",VLOOKUP(K5160,'FIN CAL LOOKUP'!$A:$J,10,1),IF(I5160="Complete",VLOOKUP(J5160,'FIN CAL LOOKUP'!$A:$J,10,1),VLOOKUP(D5160,'FIN CAL LOOKUP'!$A:$J,10,1))),"Not Applicable")</f>
        <v>Q3, FY23</v>
      </c>
    </row>
    <row r="5161" spans="1:14" x14ac:dyDescent="0.25">
      <c r="A5161" t="s">
        <v>30</v>
      </c>
      <c r="B5161" t="s">
        <v>565</v>
      </c>
      <c r="C5161" t="s">
        <v>32</v>
      </c>
      <c r="D5161" s="3">
        <v>38964</v>
      </c>
      <c r="E5161" t="s">
        <v>1184</v>
      </c>
      <c r="F5161" t="s">
        <v>1085</v>
      </c>
      <c r="G5161" t="s">
        <v>1185</v>
      </c>
      <c r="H5161" t="s">
        <v>11</v>
      </c>
      <c r="I5161" t="s">
        <v>17</v>
      </c>
      <c r="J5161" s="3">
        <v>42739</v>
      </c>
      <c r="K5161" s="3">
        <v>43291</v>
      </c>
      <c r="M5161" s="8" t="str">
        <f>IFERROR(IF(I5161="Booked",VLOOKUP(K5161,'FIN CAL LOOKUP'!$A:$J,7,1),IF(I5161="Complete",VLOOKUP(J5161,'FIN CAL LOOKUP'!$A:$J,7,1),VLOOKUP(D5161,'FIN CAL LOOKUP'!$A:$J,7,1))),"Not Applicable")</f>
        <v>Not Applicable</v>
      </c>
      <c r="N5161" s="8" t="str">
        <f>IFERROR(IF(I5161="Booked",VLOOKUP(K5161,'FIN CAL LOOKUP'!$A:$J,10,1),IF(I5161="Complete",VLOOKUP(J5161,'FIN CAL LOOKUP'!$A:$J,10,1),VLOOKUP(D5161,'FIN CAL LOOKUP'!$A:$J,10,1))),"Not Applicable")</f>
        <v>Not Applicable</v>
      </c>
    </row>
    <row r="5162" spans="1:14" x14ac:dyDescent="0.25">
      <c r="A5162" t="s">
        <v>41</v>
      </c>
      <c r="B5162" t="s">
        <v>42</v>
      </c>
      <c r="C5162" t="s">
        <v>14</v>
      </c>
      <c r="D5162" s="3">
        <v>38950</v>
      </c>
      <c r="E5162" t="s">
        <v>1186</v>
      </c>
      <c r="F5162" t="s">
        <v>1187</v>
      </c>
      <c r="G5162" t="s">
        <v>128</v>
      </c>
      <c r="H5162" t="s">
        <v>4</v>
      </c>
      <c r="I5162" t="s">
        <v>17</v>
      </c>
      <c r="J5162" s="3">
        <v>45090</v>
      </c>
      <c r="K5162" s="3">
        <v>44840</v>
      </c>
      <c r="M5162" s="8" t="str">
        <f>IFERROR(IF(I5162="Booked",VLOOKUP(K5162,'FIN CAL LOOKUP'!$A:$J,7,1),IF(I5162="Complete",VLOOKUP(J5162,'FIN CAL LOOKUP'!$A:$J,7,1),VLOOKUP(D5162,'FIN CAL LOOKUP'!$A:$J,7,1))),"Not Applicable")</f>
        <v>JUN, FY23</v>
      </c>
      <c r="N5162" s="8" t="str">
        <f>IFERROR(IF(I5162="Booked",VLOOKUP(K5162,'FIN CAL LOOKUP'!$A:$J,10,1),IF(I5162="Complete",VLOOKUP(J5162,'FIN CAL LOOKUP'!$A:$J,10,1),VLOOKUP(D5162,'FIN CAL LOOKUP'!$A:$J,10,1))),"Not Applicable")</f>
        <v>Q4, FY23</v>
      </c>
    </row>
    <row r="5163" spans="1:14" x14ac:dyDescent="0.25">
      <c r="A5163" t="s">
        <v>41</v>
      </c>
      <c r="B5163" t="s">
        <v>42</v>
      </c>
      <c r="C5163" t="s">
        <v>14</v>
      </c>
      <c r="D5163" s="3">
        <v>38950</v>
      </c>
      <c r="E5163" t="s">
        <v>1186</v>
      </c>
      <c r="F5163" t="s">
        <v>1187</v>
      </c>
      <c r="G5163" t="s">
        <v>128</v>
      </c>
      <c r="H5163" t="s">
        <v>7</v>
      </c>
      <c r="I5163" t="s">
        <v>17</v>
      </c>
      <c r="J5163" s="3">
        <v>44861</v>
      </c>
      <c r="K5163" s="3">
        <v>44840</v>
      </c>
      <c r="M5163" s="8" t="str">
        <f>IFERROR(IF(I5163="Booked",VLOOKUP(K5163,'FIN CAL LOOKUP'!$A:$J,7,1),IF(I5163="Complete",VLOOKUP(J5163,'FIN CAL LOOKUP'!$A:$J,7,1),VLOOKUP(D5163,'FIN CAL LOOKUP'!$A:$J,7,1))),"Not Applicable")</f>
        <v>NOV, FY23</v>
      </c>
      <c r="N5163" s="8" t="str">
        <f>IFERROR(IF(I5163="Booked",VLOOKUP(K5163,'FIN CAL LOOKUP'!$A:$J,10,1),IF(I5163="Complete",VLOOKUP(J5163,'FIN CAL LOOKUP'!$A:$J,10,1),VLOOKUP(D5163,'FIN CAL LOOKUP'!$A:$J,10,1))),"Not Applicable")</f>
        <v>Q2, FY23</v>
      </c>
    </row>
    <row r="5164" spans="1:14" x14ac:dyDescent="0.25">
      <c r="A5164" t="s">
        <v>41</v>
      </c>
      <c r="B5164" t="s">
        <v>42</v>
      </c>
      <c r="C5164" t="s">
        <v>14</v>
      </c>
      <c r="D5164" s="3">
        <v>38950</v>
      </c>
      <c r="E5164" t="s">
        <v>1186</v>
      </c>
      <c r="F5164" t="s">
        <v>1187</v>
      </c>
      <c r="G5164" t="s">
        <v>128</v>
      </c>
      <c r="H5164" t="s">
        <v>1366</v>
      </c>
      <c r="I5164" t="s">
        <v>17</v>
      </c>
      <c r="J5164" s="3">
        <v>45385</v>
      </c>
      <c r="K5164" s="3">
        <v>45351</v>
      </c>
      <c r="M5164" s="8" t="str">
        <f>IFERROR(IF(I5164="Booked",VLOOKUP(K5164,'FIN CAL LOOKUP'!$A:$J,7,1),IF(I5164="Complete",VLOOKUP(J5164,'FIN CAL LOOKUP'!$A:$J,7,1),VLOOKUP(D5164,'FIN CAL LOOKUP'!$A:$J,7,1))),"Not Applicable")</f>
        <v>APR, FY24</v>
      </c>
      <c r="N5164" s="8" t="str">
        <f>IFERROR(IF(I5164="Booked",VLOOKUP(K5164,'FIN CAL LOOKUP'!$A:$J,10,1),IF(I5164="Complete",VLOOKUP(J5164,'FIN CAL LOOKUP'!$A:$J,10,1),VLOOKUP(D5164,'FIN CAL LOOKUP'!$A:$J,10,1))),"Not Applicable")</f>
        <v>Q4, FY24</v>
      </c>
    </row>
    <row r="5165" spans="1:14" x14ac:dyDescent="0.25">
      <c r="A5165" t="s">
        <v>41</v>
      </c>
      <c r="B5165" t="s">
        <v>42</v>
      </c>
      <c r="C5165" t="s">
        <v>14</v>
      </c>
      <c r="D5165" s="3">
        <v>38950</v>
      </c>
      <c r="E5165" t="s">
        <v>1186</v>
      </c>
      <c r="F5165" t="s">
        <v>1187</v>
      </c>
      <c r="G5165" t="s">
        <v>128</v>
      </c>
      <c r="H5165" t="s">
        <v>1367</v>
      </c>
      <c r="I5165" t="s">
        <v>17</v>
      </c>
      <c r="J5165" s="3">
        <v>45385</v>
      </c>
      <c r="K5165" s="3">
        <v>45351</v>
      </c>
      <c r="M5165" s="8" t="str">
        <f>IFERROR(IF(I5165="Booked",VLOOKUP(K5165,'FIN CAL LOOKUP'!$A:$J,7,1),IF(I5165="Complete",VLOOKUP(J5165,'FIN CAL LOOKUP'!$A:$J,7,1),VLOOKUP(D5165,'FIN CAL LOOKUP'!$A:$J,7,1))),"Not Applicable")</f>
        <v>APR, FY24</v>
      </c>
      <c r="N5165" s="8" t="str">
        <f>IFERROR(IF(I5165="Booked",VLOOKUP(K5165,'FIN CAL LOOKUP'!$A:$J,10,1),IF(I5165="Complete",VLOOKUP(J5165,'FIN CAL LOOKUP'!$A:$J,10,1),VLOOKUP(D5165,'FIN CAL LOOKUP'!$A:$J,10,1))),"Not Applicable")</f>
        <v>Q4, FY24</v>
      </c>
    </row>
    <row r="5166" spans="1:14" x14ac:dyDescent="0.25">
      <c r="A5166" t="s">
        <v>41</v>
      </c>
      <c r="B5166" t="s">
        <v>42</v>
      </c>
      <c r="C5166" t="s">
        <v>14</v>
      </c>
      <c r="D5166" s="3">
        <v>38950</v>
      </c>
      <c r="E5166" t="s">
        <v>1186</v>
      </c>
      <c r="F5166" t="s">
        <v>1187</v>
      </c>
      <c r="G5166" t="s">
        <v>128</v>
      </c>
      <c r="H5166" t="s">
        <v>1368</v>
      </c>
      <c r="I5166" t="s">
        <v>17</v>
      </c>
      <c r="J5166" s="3">
        <v>45385</v>
      </c>
      <c r="K5166" s="3">
        <v>45351</v>
      </c>
      <c r="M5166" s="8" t="str">
        <f>IFERROR(IF(I5166="Booked",VLOOKUP(K5166,'FIN CAL LOOKUP'!$A:$J,7,1),IF(I5166="Complete",VLOOKUP(J5166,'FIN CAL LOOKUP'!$A:$J,7,1),VLOOKUP(D5166,'FIN CAL LOOKUP'!$A:$J,7,1))),"Not Applicable")</f>
        <v>APR, FY24</v>
      </c>
      <c r="N5166" s="8" t="str">
        <f>IFERROR(IF(I5166="Booked",VLOOKUP(K5166,'FIN CAL LOOKUP'!$A:$J,10,1),IF(I5166="Complete",VLOOKUP(J5166,'FIN CAL LOOKUP'!$A:$J,10,1),VLOOKUP(D5166,'FIN CAL LOOKUP'!$A:$J,10,1))),"Not Applicable")</f>
        <v>Q4, FY24</v>
      </c>
    </row>
    <row r="5167" spans="1:14" x14ac:dyDescent="0.25">
      <c r="A5167" t="s">
        <v>41</v>
      </c>
      <c r="B5167" t="s">
        <v>42</v>
      </c>
      <c r="C5167" t="s">
        <v>14</v>
      </c>
      <c r="D5167" s="3">
        <v>38950</v>
      </c>
      <c r="E5167" t="s">
        <v>1186</v>
      </c>
      <c r="F5167" t="s">
        <v>1187</v>
      </c>
      <c r="G5167" t="s">
        <v>128</v>
      </c>
      <c r="H5167" t="s">
        <v>1369</v>
      </c>
      <c r="I5167" t="s">
        <v>17</v>
      </c>
      <c r="J5167" s="3">
        <v>45385</v>
      </c>
      <c r="K5167" s="3">
        <v>45351</v>
      </c>
      <c r="M5167" s="8" t="str">
        <f>IFERROR(IF(I5167="Booked",VLOOKUP(K5167,'FIN CAL LOOKUP'!$A:$J,7,1),IF(I5167="Complete",VLOOKUP(J5167,'FIN CAL LOOKUP'!$A:$J,7,1),VLOOKUP(D5167,'FIN CAL LOOKUP'!$A:$J,7,1))),"Not Applicable")</f>
        <v>APR, FY24</v>
      </c>
      <c r="N5167" s="8" t="str">
        <f>IFERROR(IF(I5167="Booked",VLOOKUP(K5167,'FIN CAL LOOKUP'!$A:$J,10,1),IF(I5167="Complete",VLOOKUP(J5167,'FIN CAL LOOKUP'!$A:$J,10,1),VLOOKUP(D5167,'FIN CAL LOOKUP'!$A:$J,10,1))),"Not Applicable")</f>
        <v>Q4, FY24</v>
      </c>
    </row>
    <row r="5168" spans="1:14" x14ac:dyDescent="0.25">
      <c r="A5168" t="s">
        <v>41</v>
      </c>
      <c r="B5168" t="s">
        <v>42</v>
      </c>
      <c r="C5168" t="s">
        <v>14</v>
      </c>
      <c r="D5168" s="3">
        <v>38950</v>
      </c>
      <c r="E5168" t="s">
        <v>1186</v>
      </c>
      <c r="F5168" t="s">
        <v>1187</v>
      </c>
      <c r="G5168" t="s">
        <v>128</v>
      </c>
      <c r="H5168" t="s">
        <v>1370</v>
      </c>
      <c r="I5168" t="s">
        <v>17</v>
      </c>
      <c r="J5168" s="3">
        <v>45385</v>
      </c>
      <c r="K5168" s="3">
        <v>45351</v>
      </c>
      <c r="M5168" s="8" t="str">
        <f>IFERROR(IF(I5168="Booked",VLOOKUP(K5168,'FIN CAL LOOKUP'!$A:$J,7,1),IF(I5168="Complete",VLOOKUP(J5168,'FIN CAL LOOKUP'!$A:$J,7,1),VLOOKUP(D5168,'FIN CAL LOOKUP'!$A:$J,7,1))),"Not Applicable")</f>
        <v>APR, FY24</v>
      </c>
      <c r="N5168" s="8" t="str">
        <f>IFERROR(IF(I5168="Booked",VLOOKUP(K5168,'FIN CAL LOOKUP'!$A:$J,10,1),IF(I5168="Complete",VLOOKUP(J5168,'FIN CAL LOOKUP'!$A:$J,10,1),VLOOKUP(D5168,'FIN CAL LOOKUP'!$A:$J,10,1))),"Not Applicable")</f>
        <v>Q4, FY24</v>
      </c>
    </row>
    <row r="5169" spans="1:14" x14ac:dyDescent="0.25">
      <c r="A5169" t="s">
        <v>41</v>
      </c>
      <c r="B5169" t="s">
        <v>42</v>
      </c>
      <c r="C5169" t="s">
        <v>14</v>
      </c>
      <c r="D5169" s="3">
        <v>38950</v>
      </c>
      <c r="E5169" t="s">
        <v>1186</v>
      </c>
      <c r="F5169" t="s">
        <v>1187</v>
      </c>
      <c r="G5169" t="s">
        <v>128</v>
      </c>
      <c r="H5169" t="s">
        <v>8</v>
      </c>
      <c r="I5169" t="s">
        <v>17</v>
      </c>
      <c r="J5169" s="3">
        <v>45264</v>
      </c>
      <c r="K5169" s="3">
        <v>44944</v>
      </c>
      <c r="M5169" s="8" t="str">
        <f>IFERROR(IF(I5169="Booked",VLOOKUP(K5169,'FIN CAL LOOKUP'!$A:$J,7,1),IF(I5169="Complete",VLOOKUP(J5169,'FIN CAL LOOKUP'!$A:$J,7,1),VLOOKUP(D5169,'FIN CAL LOOKUP'!$A:$J,7,1))),"Not Applicable")</f>
        <v>DEC, FY24</v>
      </c>
      <c r="N5169" s="8" t="str">
        <f>IFERROR(IF(I5169="Booked",VLOOKUP(K5169,'FIN CAL LOOKUP'!$A:$J,10,1),IF(I5169="Complete",VLOOKUP(J5169,'FIN CAL LOOKUP'!$A:$J,10,1),VLOOKUP(D5169,'FIN CAL LOOKUP'!$A:$J,10,1))),"Not Applicable")</f>
        <v>Q2, FY24</v>
      </c>
    </row>
    <row r="5170" spans="1:14" x14ac:dyDescent="0.25">
      <c r="A5170" t="s">
        <v>41</v>
      </c>
      <c r="B5170" t="s">
        <v>42</v>
      </c>
      <c r="C5170" t="s">
        <v>14</v>
      </c>
      <c r="D5170" s="3">
        <v>38950</v>
      </c>
      <c r="E5170" t="s">
        <v>1186</v>
      </c>
      <c r="F5170" t="s">
        <v>1187</v>
      </c>
      <c r="G5170" t="s">
        <v>128</v>
      </c>
      <c r="H5170" t="s">
        <v>9</v>
      </c>
      <c r="I5170" t="s">
        <v>17</v>
      </c>
      <c r="J5170" s="3">
        <v>45047</v>
      </c>
      <c r="K5170" s="3">
        <v>44944</v>
      </c>
      <c r="M5170" s="8" t="str">
        <f>IFERROR(IF(I5170="Booked",VLOOKUP(K5170,'FIN CAL LOOKUP'!$A:$J,7,1),IF(I5170="Complete",VLOOKUP(J5170,'FIN CAL LOOKUP'!$A:$J,7,1),VLOOKUP(D5170,'FIN CAL LOOKUP'!$A:$J,7,1))),"Not Applicable")</f>
        <v>MAY, FY23</v>
      </c>
      <c r="N5170" s="8" t="str">
        <f>IFERROR(IF(I5170="Booked",VLOOKUP(K5170,'FIN CAL LOOKUP'!$A:$J,10,1),IF(I5170="Complete",VLOOKUP(J5170,'FIN CAL LOOKUP'!$A:$J,10,1),VLOOKUP(D5170,'FIN CAL LOOKUP'!$A:$J,10,1))),"Not Applicable")</f>
        <v>Q4, FY23</v>
      </c>
    </row>
    <row r="5171" spans="1:14" x14ac:dyDescent="0.25">
      <c r="A5171" t="s">
        <v>41</v>
      </c>
      <c r="B5171" t="s">
        <v>42</v>
      </c>
      <c r="C5171" t="s">
        <v>14</v>
      </c>
      <c r="D5171" s="3">
        <v>38950</v>
      </c>
      <c r="E5171" t="s">
        <v>1186</v>
      </c>
      <c r="F5171" t="s">
        <v>1187</v>
      </c>
      <c r="G5171" t="s">
        <v>128</v>
      </c>
      <c r="H5171" t="s">
        <v>10</v>
      </c>
      <c r="I5171" t="s">
        <v>17</v>
      </c>
      <c r="J5171" s="3">
        <v>45037</v>
      </c>
      <c r="K5171" s="3">
        <v>44944</v>
      </c>
      <c r="M5171" s="8" t="str">
        <f>IFERROR(IF(I5171="Booked",VLOOKUP(K5171,'FIN CAL LOOKUP'!$A:$J,7,1),IF(I5171="Complete",VLOOKUP(J5171,'FIN CAL LOOKUP'!$A:$J,7,1),VLOOKUP(D5171,'FIN CAL LOOKUP'!$A:$J,7,1))),"Not Applicable")</f>
        <v>APR, FY23</v>
      </c>
      <c r="N5171" s="8" t="str">
        <f>IFERROR(IF(I5171="Booked",VLOOKUP(K5171,'FIN CAL LOOKUP'!$A:$J,10,1),IF(I5171="Complete",VLOOKUP(J5171,'FIN CAL LOOKUP'!$A:$J,10,1),VLOOKUP(D5171,'FIN CAL LOOKUP'!$A:$J,10,1))),"Not Applicable")</f>
        <v>Q4, FY23</v>
      </c>
    </row>
    <row r="5172" spans="1:14" x14ac:dyDescent="0.25">
      <c r="A5172" t="s">
        <v>41</v>
      </c>
      <c r="B5172" t="s">
        <v>42</v>
      </c>
      <c r="C5172" t="s">
        <v>14</v>
      </c>
      <c r="D5172" s="3">
        <v>38950</v>
      </c>
      <c r="E5172" t="s">
        <v>1186</v>
      </c>
      <c r="F5172" t="s">
        <v>1187</v>
      </c>
      <c r="G5172" t="s">
        <v>128</v>
      </c>
      <c r="H5172" t="s">
        <v>11</v>
      </c>
      <c r="I5172" t="s">
        <v>17</v>
      </c>
      <c r="J5172" s="3">
        <v>42804</v>
      </c>
      <c r="K5172" s="3">
        <v>43291</v>
      </c>
      <c r="M5172" s="8" t="str">
        <f>IFERROR(IF(I5172="Booked",VLOOKUP(K5172,'FIN CAL LOOKUP'!$A:$J,7,1),IF(I5172="Complete",VLOOKUP(J5172,'FIN CAL LOOKUP'!$A:$J,7,1),VLOOKUP(D5172,'FIN CAL LOOKUP'!$A:$J,7,1))),"Not Applicable")</f>
        <v>Not Applicable</v>
      </c>
      <c r="N5172" s="8" t="str">
        <f>IFERROR(IF(I5172="Booked",VLOOKUP(K5172,'FIN CAL LOOKUP'!$A:$J,10,1),IF(I5172="Complete",VLOOKUP(J5172,'FIN CAL LOOKUP'!$A:$J,10,1),VLOOKUP(D5172,'FIN CAL LOOKUP'!$A:$J,10,1))),"Not Applicable")</f>
        <v>Not Applicable</v>
      </c>
    </row>
    <row r="5173" spans="1:14" x14ac:dyDescent="0.25">
      <c r="A5173" t="s">
        <v>41</v>
      </c>
      <c r="C5173" t="s">
        <v>14</v>
      </c>
      <c r="D5173" s="3">
        <v>38887</v>
      </c>
      <c r="E5173" t="s">
        <v>1188</v>
      </c>
      <c r="F5173" t="s">
        <v>1189</v>
      </c>
      <c r="G5173" t="s">
        <v>1190</v>
      </c>
      <c r="H5173" t="s">
        <v>4</v>
      </c>
      <c r="I5173" t="s">
        <v>17</v>
      </c>
      <c r="J5173" s="3">
        <v>44858</v>
      </c>
      <c r="K5173" s="3">
        <v>44824</v>
      </c>
      <c r="M5173" s="8" t="str">
        <f>IFERROR(IF(I5173="Booked",VLOOKUP(K5173,'FIN CAL LOOKUP'!$A:$J,7,1),IF(I5173="Complete",VLOOKUP(J5173,'FIN CAL LOOKUP'!$A:$J,7,1),VLOOKUP(D5173,'FIN CAL LOOKUP'!$A:$J,7,1))),"Not Applicable")</f>
        <v>NOV, FY23</v>
      </c>
      <c r="N5173" s="8" t="str">
        <f>IFERROR(IF(I5173="Booked",VLOOKUP(K5173,'FIN CAL LOOKUP'!$A:$J,10,1),IF(I5173="Complete",VLOOKUP(J5173,'FIN CAL LOOKUP'!$A:$J,10,1),VLOOKUP(D5173,'FIN CAL LOOKUP'!$A:$J,10,1))),"Not Applicable")</f>
        <v>Q2, FY23</v>
      </c>
    </row>
    <row r="5174" spans="1:14" x14ac:dyDescent="0.25">
      <c r="A5174" t="s">
        <v>41</v>
      </c>
      <c r="C5174" t="s">
        <v>14</v>
      </c>
      <c r="D5174" s="3">
        <v>38887</v>
      </c>
      <c r="E5174" t="s">
        <v>1188</v>
      </c>
      <c r="F5174" t="s">
        <v>1189</v>
      </c>
      <c r="G5174" t="s">
        <v>1190</v>
      </c>
      <c r="H5174" t="s">
        <v>7</v>
      </c>
      <c r="I5174" t="s">
        <v>17</v>
      </c>
      <c r="J5174" s="3">
        <v>44978</v>
      </c>
      <c r="K5174" s="3">
        <v>44824</v>
      </c>
      <c r="M5174" s="8" t="str">
        <f>IFERROR(IF(I5174="Booked",VLOOKUP(K5174,'FIN CAL LOOKUP'!$A:$J,7,1),IF(I5174="Complete",VLOOKUP(J5174,'FIN CAL LOOKUP'!$A:$J,7,1),VLOOKUP(D5174,'FIN CAL LOOKUP'!$A:$J,7,1))),"Not Applicable")</f>
        <v>FEB, FY23</v>
      </c>
      <c r="N5174" s="8" t="str">
        <f>IFERROR(IF(I5174="Booked",VLOOKUP(K5174,'FIN CAL LOOKUP'!$A:$J,10,1),IF(I5174="Complete",VLOOKUP(J5174,'FIN CAL LOOKUP'!$A:$J,10,1),VLOOKUP(D5174,'FIN CAL LOOKUP'!$A:$J,10,1))),"Not Applicable")</f>
        <v>Q3, FY23</v>
      </c>
    </row>
    <row r="5175" spans="1:14" x14ac:dyDescent="0.25">
      <c r="A5175" t="s">
        <v>41</v>
      </c>
      <c r="C5175" t="s">
        <v>14</v>
      </c>
      <c r="D5175" s="3">
        <v>38887</v>
      </c>
      <c r="E5175" t="s">
        <v>1188</v>
      </c>
      <c r="F5175" t="s">
        <v>1189</v>
      </c>
      <c r="G5175" t="s">
        <v>1190</v>
      </c>
      <c r="H5175" t="s">
        <v>1366</v>
      </c>
      <c r="I5175" t="s">
        <v>5</v>
      </c>
      <c r="J5175" s="3"/>
      <c r="K5175" s="3">
        <v>45351</v>
      </c>
      <c r="M5175" s="8" t="str">
        <f>IFERROR(IF(I5175="Booked",VLOOKUP(K5175,'FIN CAL LOOKUP'!$A:$J,7,1),IF(I5175="Complete",VLOOKUP(J5175,'FIN CAL LOOKUP'!$A:$J,7,1),VLOOKUP(D5175,'FIN CAL LOOKUP'!$A:$J,7,1))),"Not Applicable")</f>
        <v>MAR, FY24</v>
      </c>
      <c r="N5175" s="8" t="str">
        <f>IFERROR(IF(I5175="Booked",VLOOKUP(K5175,'FIN CAL LOOKUP'!$A:$J,10,1),IF(I5175="Complete",VLOOKUP(J5175,'FIN CAL LOOKUP'!$A:$J,10,1),VLOOKUP(D5175,'FIN CAL LOOKUP'!$A:$J,10,1))),"Not Applicable")</f>
        <v>Q3, FY24</v>
      </c>
    </row>
    <row r="5176" spans="1:14" x14ac:dyDescent="0.25">
      <c r="A5176" t="s">
        <v>41</v>
      </c>
      <c r="C5176" t="s">
        <v>14</v>
      </c>
      <c r="D5176" s="3">
        <v>38887</v>
      </c>
      <c r="E5176" t="s">
        <v>1188</v>
      </c>
      <c r="F5176" t="s">
        <v>1189</v>
      </c>
      <c r="G5176" t="s">
        <v>1190</v>
      </c>
      <c r="H5176" t="s">
        <v>1367</v>
      </c>
      <c r="I5176" t="s">
        <v>17</v>
      </c>
      <c r="J5176" s="3">
        <v>45385</v>
      </c>
      <c r="K5176" s="3">
        <v>45351</v>
      </c>
      <c r="M5176" s="8" t="str">
        <f>IFERROR(IF(I5176="Booked",VLOOKUP(K5176,'FIN CAL LOOKUP'!$A:$J,7,1),IF(I5176="Complete",VLOOKUP(J5176,'FIN CAL LOOKUP'!$A:$J,7,1),VLOOKUP(D5176,'FIN CAL LOOKUP'!$A:$J,7,1))),"Not Applicable")</f>
        <v>APR, FY24</v>
      </c>
      <c r="N5176" s="8" t="str">
        <f>IFERROR(IF(I5176="Booked",VLOOKUP(K5176,'FIN CAL LOOKUP'!$A:$J,10,1),IF(I5176="Complete",VLOOKUP(J5176,'FIN CAL LOOKUP'!$A:$J,10,1),VLOOKUP(D5176,'FIN CAL LOOKUP'!$A:$J,10,1))),"Not Applicable")</f>
        <v>Q4, FY24</v>
      </c>
    </row>
    <row r="5177" spans="1:14" x14ac:dyDescent="0.25">
      <c r="A5177" t="s">
        <v>41</v>
      </c>
      <c r="C5177" t="s">
        <v>14</v>
      </c>
      <c r="D5177" s="3">
        <v>38887</v>
      </c>
      <c r="E5177" t="s">
        <v>1188</v>
      </c>
      <c r="F5177" t="s">
        <v>1189</v>
      </c>
      <c r="G5177" t="s">
        <v>1190</v>
      </c>
      <c r="H5177" t="s">
        <v>1368</v>
      </c>
      <c r="I5177" t="s">
        <v>17</v>
      </c>
      <c r="J5177" s="3">
        <v>45579</v>
      </c>
      <c r="K5177" s="3">
        <v>45351</v>
      </c>
      <c r="M5177" s="8" t="str">
        <f>IFERROR(IF(I5177="Booked",VLOOKUP(K5177,'FIN CAL LOOKUP'!$A:$J,7,1),IF(I5177="Complete",VLOOKUP(J5177,'FIN CAL LOOKUP'!$A:$J,7,1),VLOOKUP(D5177,'FIN CAL LOOKUP'!$A:$J,7,1))),"Not Applicable")</f>
        <v>OCT, FY25</v>
      </c>
      <c r="N5177" s="8" t="str">
        <f>IFERROR(IF(I5177="Booked",VLOOKUP(K5177,'FIN CAL LOOKUP'!$A:$J,10,1),IF(I5177="Complete",VLOOKUP(J5177,'FIN CAL LOOKUP'!$A:$J,10,1),VLOOKUP(D5177,'FIN CAL LOOKUP'!$A:$J,10,1))),"Not Applicable")</f>
        <v>Q2, FY25</v>
      </c>
    </row>
    <row r="5178" spans="1:14" x14ac:dyDescent="0.25">
      <c r="A5178" t="s">
        <v>41</v>
      </c>
      <c r="C5178" t="s">
        <v>14</v>
      </c>
      <c r="D5178" s="3">
        <v>38887</v>
      </c>
      <c r="E5178" t="s">
        <v>1188</v>
      </c>
      <c r="F5178" t="s">
        <v>1189</v>
      </c>
      <c r="G5178" t="s">
        <v>1190</v>
      </c>
      <c r="H5178" t="s">
        <v>1369</v>
      </c>
      <c r="I5178" t="s">
        <v>5</v>
      </c>
      <c r="J5178" s="3"/>
      <c r="K5178" s="3">
        <v>45351</v>
      </c>
      <c r="M5178" s="8" t="str">
        <f>IFERROR(IF(I5178="Booked",VLOOKUP(K5178,'FIN CAL LOOKUP'!$A:$J,7,1),IF(I5178="Complete",VLOOKUP(J5178,'FIN CAL LOOKUP'!$A:$J,7,1),VLOOKUP(D5178,'FIN CAL LOOKUP'!$A:$J,7,1))),"Not Applicable")</f>
        <v>MAR, FY24</v>
      </c>
      <c r="N5178" s="8" t="str">
        <f>IFERROR(IF(I5178="Booked",VLOOKUP(K5178,'FIN CAL LOOKUP'!$A:$J,10,1),IF(I5178="Complete",VLOOKUP(J5178,'FIN CAL LOOKUP'!$A:$J,10,1),VLOOKUP(D5178,'FIN CAL LOOKUP'!$A:$J,10,1))),"Not Applicable")</f>
        <v>Q3, FY24</v>
      </c>
    </row>
    <row r="5179" spans="1:14" x14ac:dyDescent="0.25">
      <c r="A5179" t="s">
        <v>41</v>
      </c>
      <c r="C5179" t="s">
        <v>14</v>
      </c>
      <c r="D5179" s="3">
        <v>38887</v>
      </c>
      <c r="E5179" t="s">
        <v>1188</v>
      </c>
      <c r="F5179" t="s">
        <v>1189</v>
      </c>
      <c r="G5179" t="s">
        <v>1190</v>
      </c>
      <c r="H5179" t="s">
        <v>1370</v>
      </c>
      <c r="I5179" t="s">
        <v>5</v>
      </c>
      <c r="J5179" s="3"/>
      <c r="K5179" s="3">
        <v>45351</v>
      </c>
      <c r="M5179" s="8" t="str">
        <f>IFERROR(IF(I5179="Booked",VLOOKUP(K5179,'FIN CAL LOOKUP'!$A:$J,7,1),IF(I5179="Complete",VLOOKUP(J5179,'FIN CAL LOOKUP'!$A:$J,7,1),VLOOKUP(D5179,'FIN CAL LOOKUP'!$A:$J,7,1))),"Not Applicable")</f>
        <v>MAR, FY24</v>
      </c>
      <c r="N5179" s="8" t="str">
        <f>IFERROR(IF(I5179="Booked",VLOOKUP(K5179,'FIN CAL LOOKUP'!$A:$J,10,1),IF(I5179="Complete",VLOOKUP(J5179,'FIN CAL LOOKUP'!$A:$J,10,1),VLOOKUP(D5179,'FIN CAL LOOKUP'!$A:$J,10,1))),"Not Applicable")</f>
        <v>Q3, FY24</v>
      </c>
    </row>
    <row r="5180" spans="1:14" x14ac:dyDescent="0.25">
      <c r="A5180" t="s">
        <v>41</v>
      </c>
      <c r="C5180" t="s">
        <v>14</v>
      </c>
      <c r="D5180" s="3">
        <v>38887</v>
      </c>
      <c r="E5180" t="s">
        <v>1188</v>
      </c>
      <c r="F5180" t="s">
        <v>1189</v>
      </c>
      <c r="G5180" t="s">
        <v>1190</v>
      </c>
      <c r="H5180" t="s">
        <v>8</v>
      </c>
      <c r="I5180" t="s">
        <v>17</v>
      </c>
      <c r="J5180" s="3">
        <v>44978</v>
      </c>
      <c r="K5180" s="3">
        <v>44635</v>
      </c>
      <c r="M5180" s="8" t="str">
        <f>IFERROR(IF(I5180="Booked",VLOOKUP(K5180,'FIN CAL LOOKUP'!$A:$J,7,1),IF(I5180="Complete",VLOOKUP(J5180,'FIN CAL LOOKUP'!$A:$J,7,1),VLOOKUP(D5180,'FIN CAL LOOKUP'!$A:$J,7,1))),"Not Applicable")</f>
        <v>FEB, FY23</v>
      </c>
      <c r="N5180" s="8" t="str">
        <f>IFERROR(IF(I5180="Booked",VLOOKUP(K5180,'FIN CAL LOOKUP'!$A:$J,10,1),IF(I5180="Complete",VLOOKUP(J5180,'FIN CAL LOOKUP'!$A:$J,10,1),VLOOKUP(D5180,'FIN CAL LOOKUP'!$A:$J,10,1))),"Not Applicable")</f>
        <v>Q3, FY23</v>
      </c>
    </row>
    <row r="5181" spans="1:14" x14ac:dyDescent="0.25">
      <c r="A5181" t="s">
        <v>41</v>
      </c>
      <c r="C5181" t="s">
        <v>14</v>
      </c>
      <c r="D5181" s="3">
        <v>38887</v>
      </c>
      <c r="E5181" t="s">
        <v>1188</v>
      </c>
      <c r="F5181" t="s">
        <v>1189</v>
      </c>
      <c r="G5181" t="s">
        <v>1190</v>
      </c>
      <c r="H5181" t="s">
        <v>9</v>
      </c>
      <c r="I5181" t="s">
        <v>17</v>
      </c>
      <c r="J5181" s="3">
        <v>44767</v>
      </c>
      <c r="K5181" s="3">
        <v>44735</v>
      </c>
      <c r="M5181" s="8" t="str">
        <f>IFERROR(IF(I5181="Booked",VLOOKUP(K5181,'FIN CAL LOOKUP'!$A:$J,7,1),IF(I5181="Complete",VLOOKUP(J5181,'FIN CAL LOOKUP'!$A:$J,7,1),VLOOKUP(D5181,'FIN CAL LOOKUP'!$A:$J,7,1))),"Not Applicable")</f>
        <v>AUG, FY23</v>
      </c>
      <c r="N5181" s="8" t="str">
        <f>IFERROR(IF(I5181="Booked",VLOOKUP(K5181,'FIN CAL LOOKUP'!$A:$J,10,1),IF(I5181="Complete",VLOOKUP(J5181,'FIN CAL LOOKUP'!$A:$J,10,1),VLOOKUP(D5181,'FIN CAL LOOKUP'!$A:$J,10,1))),"Not Applicable")</f>
        <v>Q1, FY23</v>
      </c>
    </row>
    <row r="5182" spans="1:14" x14ac:dyDescent="0.25">
      <c r="A5182" t="s">
        <v>41</v>
      </c>
      <c r="C5182" t="s">
        <v>14</v>
      </c>
      <c r="D5182" s="3">
        <v>38887</v>
      </c>
      <c r="E5182" t="s">
        <v>1188</v>
      </c>
      <c r="F5182" t="s">
        <v>1189</v>
      </c>
      <c r="G5182" t="s">
        <v>1190</v>
      </c>
      <c r="H5182" t="s">
        <v>10</v>
      </c>
      <c r="I5182" t="s">
        <v>17</v>
      </c>
      <c r="J5182" s="3">
        <v>44448</v>
      </c>
      <c r="K5182" s="3">
        <v>44417</v>
      </c>
      <c r="M5182" s="8" t="str">
        <f>IFERROR(IF(I5182="Booked",VLOOKUP(K5182,'FIN CAL LOOKUP'!$A:$J,7,1),IF(I5182="Complete",VLOOKUP(J5182,'FIN CAL LOOKUP'!$A:$J,7,1),VLOOKUP(D5182,'FIN CAL LOOKUP'!$A:$J,7,1))),"Not Applicable")</f>
        <v>SEP, FY22</v>
      </c>
      <c r="N5182" s="8" t="str">
        <f>IFERROR(IF(I5182="Booked",VLOOKUP(K5182,'FIN CAL LOOKUP'!$A:$J,10,1),IF(I5182="Complete",VLOOKUP(J5182,'FIN CAL LOOKUP'!$A:$J,10,1),VLOOKUP(D5182,'FIN CAL LOOKUP'!$A:$J,10,1))),"Not Applicable")</f>
        <v>Q1, FY22</v>
      </c>
    </row>
    <row r="5183" spans="1:14" x14ac:dyDescent="0.25">
      <c r="A5183" t="s">
        <v>41</v>
      </c>
      <c r="C5183" t="s">
        <v>14</v>
      </c>
      <c r="D5183" s="3">
        <v>38887</v>
      </c>
      <c r="E5183" t="s">
        <v>1188</v>
      </c>
      <c r="F5183" t="s">
        <v>1189</v>
      </c>
      <c r="G5183" t="s">
        <v>1190</v>
      </c>
      <c r="H5183" t="s">
        <v>10</v>
      </c>
      <c r="I5183" t="s">
        <v>17</v>
      </c>
      <c r="J5183" s="3">
        <v>44985</v>
      </c>
      <c r="K5183" s="3">
        <v>44985</v>
      </c>
      <c r="M5183" s="8" t="str">
        <f>IFERROR(IF(I5183="Booked",VLOOKUP(K5183,'FIN CAL LOOKUP'!$A:$J,7,1),IF(I5183="Complete",VLOOKUP(J5183,'FIN CAL LOOKUP'!$A:$J,7,1),VLOOKUP(D5183,'FIN CAL LOOKUP'!$A:$J,7,1))),"Not Applicable")</f>
        <v>MAR, FY23</v>
      </c>
      <c r="N5183" s="8" t="str">
        <f>IFERROR(IF(I5183="Booked",VLOOKUP(K5183,'FIN CAL LOOKUP'!$A:$J,10,1),IF(I5183="Complete",VLOOKUP(J5183,'FIN CAL LOOKUP'!$A:$J,10,1),VLOOKUP(D5183,'FIN CAL LOOKUP'!$A:$J,10,1))),"Not Applicable")</f>
        <v>Q3, FY23</v>
      </c>
    </row>
    <row r="5184" spans="1:14" x14ac:dyDescent="0.25">
      <c r="A5184" t="s">
        <v>41</v>
      </c>
      <c r="C5184" t="s">
        <v>14</v>
      </c>
      <c r="D5184" s="3">
        <v>38887</v>
      </c>
      <c r="E5184" t="s">
        <v>1188</v>
      </c>
      <c r="F5184" t="s">
        <v>1189</v>
      </c>
      <c r="G5184" t="s">
        <v>1190</v>
      </c>
      <c r="H5184" t="s">
        <v>11</v>
      </c>
      <c r="I5184" t="s">
        <v>17</v>
      </c>
      <c r="J5184" s="3">
        <v>42800</v>
      </c>
      <c r="K5184" s="3">
        <v>43616</v>
      </c>
      <c r="L5184" t="s">
        <v>982</v>
      </c>
      <c r="M5184" s="8" t="str">
        <f>IFERROR(IF(I5184="Booked",VLOOKUP(K5184,'FIN CAL LOOKUP'!$A:$J,7,1),IF(I5184="Complete",VLOOKUP(J5184,'FIN CAL LOOKUP'!$A:$J,7,1),VLOOKUP(D5184,'FIN CAL LOOKUP'!$A:$J,7,1))),"Not Applicable")</f>
        <v>Not Applicable</v>
      </c>
      <c r="N5184" s="8" t="str">
        <f>IFERROR(IF(I5184="Booked",VLOOKUP(K5184,'FIN CAL LOOKUP'!$A:$J,10,1),IF(I5184="Complete",VLOOKUP(J5184,'FIN CAL LOOKUP'!$A:$J,10,1),VLOOKUP(D5184,'FIN CAL LOOKUP'!$A:$J,10,1))),"Not Applicable")</f>
        <v>Not Applicable</v>
      </c>
    </row>
    <row r="5185" spans="1:14" x14ac:dyDescent="0.25">
      <c r="A5185" t="s">
        <v>1</v>
      </c>
      <c r="B5185" t="s">
        <v>95</v>
      </c>
      <c r="C5185" t="s">
        <v>14</v>
      </c>
      <c r="D5185" s="3">
        <v>38884</v>
      </c>
      <c r="E5185" t="s">
        <v>1191</v>
      </c>
      <c r="F5185" t="s">
        <v>1192</v>
      </c>
      <c r="G5185" t="s">
        <v>1630</v>
      </c>
      <c r="H5185" t="s">
        <v>4</v>
      </c>
      <c r="I5185" t="s">
        <v>17</v>
      </c>
      <c r="J5185" s="3">
        <v>44839</v>
      </c>
      <c r="K5185" s="3">
        <v>44824</v>
      </c>
      <c r="M5185" s="8" t="str">
        <f>IFERROR(IF(I5185="Booked",VLOOKUP(K5185,'FIN CAL LOOKUP'!$A:$J,7,1),IF(I5185="Complete",VLOOKUP(J5185,'FIN CAL LOOKUP'!$A:$J,7,1),VLOOKUP(D5185,'FIN CAL LOOKUP'!$A:$J,7,1))),"Not Applicable")</f>
        <v>OCT, FY23</v>
      </c>
      <c r="N5185" s="8" t="str">
        <f>IFERROR(IF(I5185="Booked",VLOOKUP(K5185,'FIN CAL LOOKUP'!$A:$J,10,1),IF(I5185="Complete",VLOOKUP(J5185,'FIN CAL LOOKUP'!$A:$J,10,1),VLOOKUP(D5185,'FIN CAL LOOKUP'!$A:$J,10,1))),"Not Applicable")</f>
        <v>Q2, FY23</v>
      </c>
    </row>
    <row r="5186" spans="1:14" x14ac:dyDescent="0.25">
      <c r="A5186" t="s">
        <v>1</v>
      </c>
      <c r="B5186" t="s">
        <v>95</v>
      </c>
      <c r="C5186" t="s">
        <v>14</v>
      </c>
      <c r="D5186" s="3">
        <v>38884</v>
      </c>
      <c r="E5186" t="s">
        <v>1191</v>
      </c>
      <c r="F5186" t="s">
        <v>1192</v>
      </c>
      <c r="G5186" t="s">
        <v>1630</v>
      </c>
      <c r="H5186" t="s">
        <v>7</v>
      </c>
      <c r="I5186" t="s">
        <v>17</v>
      </c>
      <c r="J5186" s="3">
        <v>44839</v>
      </c>
      <c r="K5186" s="3">
        <v>44824</v>
      </c>
      <c r="M5186" s="8" t="str">
        <f>IFERROR(IF(I5186="Booked",VLOOKUP(K5186,'FIN CAL LOOKUP'!$A:$J,7,1),IF(I5186="Complete",VLOOKUP(J5186,'FIN CAL LOOKUP'!$A:$J,7,1),VLOOKUP(D5186,'FIN CAL LOOKUP'!$A:$J,7,1))),"Not Applicable")</f>
        <v>OCT, FY23</v>
      </c>
      <c r="N5186" s="8" t="str">
        <f>IFERROR(IF(I5186="Booked",VLOOKUP(K5186,'FIN CAL LOOKUP'!$A:$J,10,1),IF(I5186="Complete",VLOOKUP(J5186,'FIN CAL LOOKUP'!$A:$J,10,1),VLOOKUP(D5186,'FIN CAL LOOKUP'!$A:$J,10,1))),"Not Applicable")</f>
        <v>Q2, FY23</v>
      </c>
    </row>
    <row r="5187" spans="1:14" x14ac:dyDescent="0.25">
      <c r="A5187" t="s">
        <v>1</v>
      </c>
      <c r="B5187" t="s">
        <v>95</v>
      </c>
      <c r="C5187" t="s">
        <v>14</v>
      </c>
      <c r="D5187" s="3">
        <v>38884</v>
      </c>
      <c r="E5187" t="s">
        <v>1191</v>
      </c>
      <c r="F5187" t="s">
        <v>1192</v>
      </c>
      <c r="G5187" t="s">
        <v>1630</v>
      </c>
      <c r="H5187" t="s">
        <v>1366</v>
      </c>
      <c r="I5187" t="s">
        <v>5</v>
      </c>
      <c r="J5187" s="3"/>
      <c r="K5187" s="3">
        <v>45351</v>
      </c>
      <c r="M5187" s="8" t="str">
        <f>IFERROR(IF(I5187="Booked",VLOOKUP(K5187,'FIN CAL LOOKUP'!$A:$J,7,1),IF(I5187="Complete",VLOOKUP(J5187,'FIN CAL LOOKUP'!$A:$J,7,1),VLOOKUP(D5187,'FIN CAL LOOKUP'!$A:$J,7,1))),"Not Applicable")</f>
        <v>MAR, FY24</v>
      </c>
      <c r="N5187" s="8" t="str">
        <f>IFERROR(IF(I5187="Booked",VLOOKUP(K5187,'FIN CAL LOOKUP'!$A:$J,10,1),IF(I5187="Complete",VLOOKUP(J5187,'FIN CAL LOOKUP'!$A:$J,10,1),VLOOKUP(D5187,'FIN CAL LOOKUP'!$A:$J,10,1))),"Not Applicable")</f>
        <v>Q3, FY24</v>
      </c>
    </row>
    <row r="5188" spans="1:14" x14ac:dyDescent="0.25">
      <c r="A5188" t="s">
        <v>1</v>
      </c>
      <c r="B5188" t="s">
        <v>95</v>
      </c>
      <c r="C5188" t="s">
        <v>14</v>
      </c>
      <c r="D5188" s="3">
        <v>38884</v>
      </c>
      <c r="E5188" t="s">
        <v>1191</v>
      </c>
      <c r="F5188" t="s">
        <v>1192</v>
      </c>
      <c r="G5188" t="s">
        <v>1630</v>
      </c>
      <c r="H5188" t="s">
        <v>1367</v>
      </c>
      <c r="I5188" t="s">
        <v>5</v>
      </c>
      <c r="J5188" s="3"/>
      <c r="K5188" s="3">
        <v>45351</v>
      </c>
      <c r="M5188" s="8" t="str">
        <f>IFERROR(IF(I5188="Booked",VLOOKUP(K5188,'FIN CAL LOOKUP'!$A:$J,7,1),IF(I5188="Complete",VLOOKUP(J5188,'FIN CAL LOOKUP'!$A:$J,7,1),VLOOKUP(D5188,'FIN CAL LOOKUP'!$A:$J,7,1))),"Not Applicable")</f>
        <v>MAR, FY24</v>
      </c>
      <c r="N5188" s="8" t="str">
        <f>IFERROR(IF(I5188="Booked",VLOOKUP(K5188,'FIN CAL LOOKUP'!$A:$J,10,1),IF(I5188="Complete",VLOOKUP(J5188,'FIN CAL LOOKUP'!$A:$J,10,1),VLOOKUP(D5188,'FIN CAL LOOKUP'!$A:$J,10,1))),"Not Applicable")</f>
        <v>Q3, FY24</v>
      </c>
    </row>
    <row r="5189" spans="1:14" x14ac:dyDescent="0.25">
      <c r="A5189" t="s">
        <v>1</v>
      </c>
      <c r="B5189" t="s">
        <v>95</v>
      </c>
      <c r="C5189" t="s">
        <v>14</v>
      </c>
      <c r="D5189" s="3">
        <v>38884</v>
      </c>
      <c r="E5189" t="s">
        <v>1191</v>
      </c>
      <c r="F5189" t="s">
        <v>1192</v>
      </c>
      <c r="G5189" t="s">
        <v>1630</v>
      </c>
      <c r="H5189" t="s">
        <v>1368</v>
      </c>
      <c r="I5189" t="s">
        <v>5</v>
      </c>
      <c r="J5189" s="3"/>
      <c r="K5189" s="3">
        <v>45351</v>
      </c>
      <c r="M5189" s="8" t="str">
        <f>IFERROR(IF(I5189="Booked",VLOOKUP(K5189,'FIN CAL LOOKUP'!$A:$J,7,1),IF(I5189="Complete",VLOOKUP(J5189,'FIN CAL LOOKUP'!$A:$J,7,1),VLOOKUP(D5189,'FIN CAL LOOKUP'!$A:$J,7,1))),"Not Applicable")</f>
        <v>MAR, FY24</v>
      </c>
      <c r="N5189" s="8" t="str">
        <f>IFERROR(IF(I5189="Booked",VLOOKUP(K5189,'FIN CAL LOOKUP'!$A:$J,10,1),IF(I5189="Complete",VLOOKUP(J5189,'FIN CAL LOOKUP'!$A:$J,10,1),VLOOKUP(D5189,'FIN CAL LOOKUP'!$A:$J,10,1))),"Not Applicable")</f>
        <v>Q3, FY24</v>
      </c>
    </row>
    <row r="5190" spans="1:14" x14ac:dyDescent="0.25">
      <c r="A5190" t="s">
        <v>1</v>
      </c>
      <c r="B5190" t="s">
        <v>95</v>
      </c>
      <c r="C5190" t="s">
        <v>14</v>
      </c>
      <c r="D5190" s="3">
        <v>38884</v>
      </c>
      <c r="E5190" t="s">
        <v>1191</v>
      </c>
      <c r="F5190" t="s">
        <v>1192</v>
      </c>
      <c r="G5190" t="s">
        <v>1630</v>
      </c>
      <c r="H5190" t="s">
        <v>1369</v>
      </c>
      <c r="I5190" t="s">
        <v>5</v>
      </c>
      <c r="J5190" s="3"/>
      <c r="K5190" s="3">
        <v>45351</v>
      </c>
      <c r="M5190" s="8" t="str">
        <f>IFERROR(IF(I5190="Booked",VLOOKUP(K5190,'FIN CAL LOOKUP'!$A:$J,7,1),IF(I5190="Complete",VLOOKUP(J5190,'FIN CAL LOOKUP'!$A:$J,7,1),VLOOKUP(D5190,'FIN CAL LOOKUP'!$A:$J,7,1))),"Not Applicable")</f>
        <v>MAR, FY24</v>
      </c>
      <c r="N5190" s="8" t="str">
        <f>IFERROR(IF(I5190="Booked",VLOOKUP(K5190,'FIN CAL LOOKUP'!$A:$J,10,1),IF(I5190="Complete",VLOOKUP(J5190,'FIN CAL LOOKUP'!$A:$J,10,1),VLOOKUP(D5190,'FIN CAL LOOKUP'!$A:$J,10,1))),"Not Applicable")</f>
        <v>Q3, FY24</v>
      </c>
    </row>
    <row r="5191" spans="1:14" x14ac:dyDescent="0.25">
      <c r="A5191" t="s">
        <v>1</v>
      </c>
      <c r="B5191" t="s">
        <v>95</v>
      </c>
      <c r="C5191" t="s">
        <v>14</v>
      </c>
      <c r="D5191" s="3">
        <v>38884</v>
      </c>
      <c r="E5191" t="s">
        <v>1191</v>
      </c>
      <c r="F5191" t="s">
        <v>1192</v>
      </c>
      <c r="G5191" t="s">
        <v>1630</v>
      </c>
      <c r="H5191" t="s">
        <v>1370</v>
      </c>
      <c r="I5191" t="s">
        <v>5</v>
      </c>
      <c r="J5191" s="3"/>
      <c r="K5191" s="3">
        <v>45351</v>
      </c>
      <c r="M5191" s="8" t="str">
        <f>IFERROR(IF(I5191="Booked",VLOOKUP(K5191,'FIN CAL LOOKUP'!$A:$J,7,1),IF(I5191="Complete",VLOOKUP(J5191,'FIN CAL LOOKUP'!$A:$J,7,1),VLOOKUP(D5191,'FIN CAL LOOKUP'!$A:$J,7,1))),"Not Applicable")</f>
        <v>MAR, FY24</v>
      </c>
      <c r="N5191" s="8" t="str">
        <f>IFERROR(IF(I5191="Booked",VLOOKUP(K5191,'FIN CAL LOOKUP'!$A:$J,10,1),IF(I5191="Complete",VLOOKUP(J5191,'FIN CAL LOOKUP'!$A:$J,10,1),VLOOKUP(D5191,'FIN CAL LOOKUP'!$A:$J,10,1))),"Not Applicable")</f>
        <v>Q3, FY24</v>
      </c>
    </row>
    <row r="5192" spans="1:14" x14ac:dyDescent="0.25">
      <c r="A5192" t="s">
        <v>1</v>
      </c>
      <c r="B5192" t="s">
        <v>95</v>
      </c>
      <c r="C5192" t="s">
        <v>14</v>
      </c>
      <c r="D5192" s="3">
        <v>38884</v>
      </c>
      <c r="E5192" t="s">
        <v>1191</v>
      </c>
      <c r="F5192" t="s">
        <v>1192</v>
      </c>
      <c r="G5192" t="s">
        <v>1630</v>
      </c>
      <c r="H5192" t="s">
        <v>8</v>
      </c>
      <c r="I5192" t="s">
        <v>17</v>
      </c>
      <c r="J5192" s="3">
        <v>44658</v>
      </c>
      <c r="K5192" s="3">
        <v>44635</v>
      </c>
      <c r="M5192" s="8" t="str">
        <f>IFERROR(IF(I5192="Booked",VLOOKUP(K5192,'FIN CAL LOOKUP'!$A:$J,7,1),IF(I5192="Complete",VLOOKUP(J5192,'FIN CAL LOOKUP'!$A:$J,7,1),VLOOKUP(D5192,'FIN CAL LOOKUP'!$A:$J,7,1))),"Not Applicable")</f>
        <v>APR, FY22</v>
      </c>
      <c r="N5192" s="8" t="str">
        <f>IFERROR(IF(I5192="Booked",VLOOKUP(K5192,'FIN CAL LOOKUP'!$A:$J,10,1),IF(I5192="Complete",VLOOKUP(J5192,'FIN CAL LOOKUP'!$A:$J,10,1),VLOOKUP(D5192,'FIN CAL LOOKUP'!$A:$J,10,1))),"Not Applicable")</f>
        <v>Q4, FY22</v>
      </c>
    </row>
    <row r="5193" spans="1:14" x14ac:dyDescent="0.25">
      <c r="A5193" t="s">
        <v>1</v>
      </c>
      <c r="B5193" t="s">
        <v>95</v>
      </c>
      <c r="C5193" t="s">
        <v>14</v>
      </c>
      <c r="D5193" s="3">
        <v>38884</v>
      </c>
      <c r="E5193" t="s">
        <v>1191</v>
      </c>
      <c r="F5193" t="s">
        <v>1192</v>
      </c>
      <c r="G5193" t="s">
        <v>1630</v>
      </c>
      <c r="H5193" t="s">
        <v>9</v>
      </c>
      <c r="I5193" t="s">
        <v>17</v>
      </c>
      <c r="J5193" s="3">
        <v>44783</v>
      </c>
      <c r="K5193" s="3">
        <v>44735</v>
      </c>
      <c r="M5193" s="8" t="str">
        <f>IFERROR(IF(I5193="Booked",VLOOKUP(K5193,'FIN CAL LOOKUP'!$A:$J,7,1),IF(I5193="Complete",VLOOKUP(J5193,'FIN CAL LOOKUP'!$A:$J,7,1),VLOOKUP(D5193,'FIN CAL LOOKUP'!$A:$J,7,1))),"Not Applicable")</f>
        <v>AUG, FY23</v>
      </c>
      <c r="N5193" s="8" t="str">
        <f>IFERROR(IF(I5193="Booked",VLOOKUP(K5193,'FIN CAL LOOKUP'!$A:$J,10,1),IF(I5193="Complete",VLOOKUP(J5193,'FIN CAL LOOKUP'!$A:$J,10,1),VLOOKUP(D5193,'FIN CAL LOOKUP'!$A:$J,10,1))),"Not Applicable")</f>
        <v>Q1, FY23</v>
      </c>
    </row>
    <row r="5194" spans="1:14" x14ac:dyDescent="0.25">
      <c r="A5194" t="s">
        <v>1</v>
      </c>
      <c r="B5194" t="s">
        <v>95</v>
      </c>
      <c r="C5194" t="s">
        <v>14</v>
      </c>
      <c r="D5194" s="3">
        <v>38884</v>
      </c>
      <c r="E5194" t="s">
        <v>1191</v>
      </c>
      <c r="F5194" t="s">
        <v>1192</v>
      </c>
      <c r="G5194" t="s">
        <v>1630</v>
      </c>
      <c r="H5194" t="s">
        <v>10</v>
      </c>
      <c r="I5194" t="s">
        <v>17</v>
      </c>
      <c r="J5194" s="3">
        <v>44459</v>
      </c>
      <c r="K5194" s="3">
        <v>44417</v>
      </c>
      <c r="M5194" s="8" t="str">
        <f>IFERROR(IF(I5194="Booked",VLOOKUP(K5194,'FIN CAL LOOKUP'!$A:$J,7,1),IF(I5194="Complete",VLOOKUP(J5194,'FIN CAL LOOKUP'!$A:$J,7,1),VLOOKUP(D5194,'FIN CAL LOOKUP'!$A:$J,7,1))),"Not Applicable")</f>
        <v>SEP, FY22</v>
      </c>
      <c r="N5194" s="8" t="str">
        <f>IFERROR(IF(I5194="Booked",VLOOKUP(K5194,'FIN CAL LOOKUP'!$A:$J,10,1),IF(I5194="Complete",VLOOKUP(J5194,'FIN CAL LOOKUP'!$A:$J,10,1),VLOOKUP(D5194,'FIN CAL LOOKUP'!$A:$J,10,1))),"Not Applicable")</f>
        <v>Q1, FY22</v>
      </c>
    </row>
    <row r="5195" spans="1:14" x14ac:dyDescent="0.25">
      <c r="A5195" t="s">
        <v>1</v>
      </c>
      <c r="B5195" t="s">
        <v>95</v>
      </c>
      <c r="C5195" t="s">
        <v>14</v>
      </c>
      <c r="D5195" s="3">
        <v>38884</v>
      </c>
      <c r="E5195" t="s">
        <v>1191</v>
      </c>
      <c r="F5195" t="s">
        <v>1192</v>
      </c>
      <c r="G5195" t="s">
        <v>1630</v>
      </c>
      <c r="H5195" t="s">
        <v>10</v>
      </c>
      <c r="I5195" t="s">
        <v>17</v>
      </c>
      <c r="J5195" s="3">
        <v>44790</v>
      </c>
      <c r="K5195" s="3">
        <v>44790</v>
      </c>
      <c r="M5195" s="8" t="str">
        <f>IFERROR(IF(I5195="Booked",VLOOKUP(K5195,'FIN CAL LOOKUP'!$A:$J,7,1),IF(I5195="Complete",VLOOKUP(J5195,'FIN CAL LOOKUP'!$A:$J,7,1),VLOOKUP(D5195,'FIN CAL LOOKUP'!$A:$J,7,1))),"Not Applicable")</f>
        <v>AUG, FY23</v>
      </c>
      <c r="N5195" s="8" t="str">
        <f>IFERROR(IF(I5195="Booked",VLOOKUP(K5195,'FIN CAL LOOKUP'!$A:$J,10,1),IF(I5195="Complete",VLOOKUP(J5195,'FIN CAL LOOKUP'!$A:$J,10,1),VLOOKUP(D5195,'FIN CAL LOOKUP'!$A:$J,10,1))),"Not Applicable")</f>
        <v>Q1, FY23</v>
      </c>
    </row>
    <row r="5196" spans="1:14" x14ac:dyDescent="0.25">
      <c r="A5196" t="s">
        <v>1</v>
      </c>
      <c r="B5196" t="s">
        <v>95</v>
      </c>
      <c r="C5196" t="s">
        <v>14</v>
      </c>
      <c r="D5196" s="3">
        <v>38884</v>
      </c>
      <c r="E5196" t="s">
        <v>1191</v>
      </c>
      <c r="F5196" t="s">
        <v>1192</v>
      </c>
      <c r="G5196" t="s">
        <v>1630</v>
      </c>
      <c r="H5196" t="s">
        <v>10</v>
      </c>
      <c r="I5196" t="s">
        <v>17</v>
      </c>
      <c r="J5196" s="3">
        <v>45168</v>
      </c>
      <c r="K5196" s="3">
        <v>45168</v>
      </c>
      <c r="L5196">
        <v>5</v>
      </c>
      <c r="M5196" s="8" t="str">
        <f>IFERROR(IF(I5196="Booked",VLOOKUP(K5196,'FIN CAL LOOKUP'!$A:$J,7,1),IF(I5196="Complete",VLOOKUP(J5196,'FIN CAL LOOKUP'!$A:$J,7,1),VLOOKUP(D5196,'FIN CAL LOOKUP'!$A:$J,7,1))),"Not Applicable")</f>
        <v>SEP, FY24</v>
      </c>
      <c r="N5196" s="8" t="str">
        <f>IFERROR(IF(I5196="Booked",VLOOKUP(K5196,'FIN CAL LOOKUP'!$A:$J,10,1),IF(I5196="Complete",VLOOKUP(J5196,'FIN CAL LOOKUP'!$A:$J,10,1),VLOOKUP(D5196,'FIN CAL LOOKUP'!$A:$J,10,1))),"Not Applicable")</f>
        <v>Q1, FY24</v>
      </c>
    </row>
    <row r="5197" spans="1:14" x14ac:dyDescent="0.25">
      <c r="A5197" t="s">
        <v>1</v>
      </c>
      <c r="B5197" t="s">
        <v>95</v>
      </c>
      <c r="C5197" t="s">
        <v>14</v>
      </c>
      <c r="D5197" s="3">
        <v>38884</v>
      </c>
      <c r="E5197" t="s">
        <v>1191</v>
      </c>
      <c r="F5197" t="s">
        <v>1192</v>
      </c>
      <c r="G5197" t="s">
        <v>1630</v>
      </c>
      <c r="H5197" t="s">
        <v>11</v>
      </c>
      <c r="I5197" t="s">
        <v>17</v>
      </c>
      <c r="J5197" s="3">
        <v>44567</v>
      </c>
      <c r="K5197" s="3">
        <v>43635</v>
      </c>
      <c r="M5197" s="8" t="str">
        <f>IFERROR(IF(I5197="Booked",VLOOKUP(K5197,'FIN CAL LOOKUP'!$A:$J,7,1),IF(I5197="Complete",VLOOKUP(J5197,'FIN CAL LOOKUP'!$A:$J,7,1),VLOOKUP(D5197,'FIN CAL LOOKUP'!$A:$J,7,1))),"Not Applicable")</f>
        <v>JAN, FY22</v>
      </c>
      <c r="N5197" s="8" t="str">
        <f>IFERROR(IF(I5197="Booked",VLOOKUP(K5197,'FIN CAL LOOKUP'!$A:$J,10,1),IF(I5197="Complete",VLOOKUP(J5197,'FIN CAL LOOKUP'!$A:$J,10,1),VLOOKUP(D5197,'FIN CAL LOOKUP'!$A:$J,10,1))),"Not Applicable")</f>
        <v>Q3, FY22</v>
      </c>
    </row>
    <row r="5198" spans="1:14" x14ac:dyDescent="0.25">
      <c r="A5198" t="s">
        <v>41</v>
      </c>
      <c r="C5198" t="s">
        <v>14</v>
      </c>
      <c r="D5198" s="3">
        <v>38600</v>
      </c>
      <c r="E5198" t="s">
        <v>163</v>
      </c>
      <c r="F5198" t="s">
        <v>1193</v>
      </c>
      <c r="G5198" t="s">
        <v>1194</v>
      </c>
      <c r="H5198" t="s">
        <v>4</v>
      </c>
      <c r="I5198" t="s">
        <v>17</v>
      </c>
      <c r="J5198" s="3">
        <v>44966</v>
      </c>
      <c r="K5198" s="3">
        <v>44824</v>
      </c>
      <c r="M5198" s="8" t="str">
        <f>IFERROR(IF(I5198="Booked",VLOOKUP(K5198,'FIN CAL LOOKUP'!$A:$J,7,1),IF(I5198="Complete",VLOOKUP(J5198,'FIN CAL LOOKUP'!$A:$J,7,1),VLOOKUP(D5198,'FIN CAL LOOKUP'!$A:$J,7,1))),"Not Applicable")</f>
        <v>FEB, FY23</v>
      </c>
      <c r="N5198" s="8" t="str">
        <f>IFERROR(IF(I5198="Booked",VLOOKUP(K5198,'FIN CAL LOOKUP'!$A:$J,10,1),IF(I5198="Complete",VLOOKUP(J5198,'FIN CAL LOOKUP'!$A:$J,10,1),VLOOKUP(D5198,'FIN CAL LOOKUP'!$A:$J,10,1))),"Not Applicable")</f>
        <v>Q3, FY23</v>
      </c>
    </row>
    <row r="5199" spans="1:14" x14ac:dyDescent="0.25">
      <c r="A5199" t="s">
        <v>41</v>
      </c>
      <c r="C5199" t="s">
        <v>14</v>
      </c>
      <c r="D5199" s="3">
        <v>38600</v>
      </c>
      <c r="E5199" t="s">
        <v>163</v>
      </c>
      <c r="F5199" t="s">
        <v>1193</v>
      </c>
      <c r="G5199" t="s">
        <v>1194</v>
      </c>
      <c r="H5199" t="s">
        <v>7</v>
      </c>
      <c r="I5199" t="s">
        <v>17</v>
      </c>
      <c r="J5199" s="3">
        <v>44966</v>
      </c>
      <c r="K5199" s="3">
        <v>44824</v>
      </c>
      <c r="M5199" s="8" t="str">
        <f>IFERROR(IF(I5199="Booked",VLOOKUP(K5199,'FIN CAL LOOKUP'!$A:$J,7,1),IF(I5199="Complete",VLOOKUP(J5199,'FIN CAL LOOKUP'!$A:$J,7,1),VLOOKUP(D5199,'FIN CAL LOOKUP'!$A:$J,7,1))),"Not Applicable")</f>
        <v>FEB, FY23</v>
      </c>
      <c r="N5199" s="8" t="str">
        <f>IFERROR(IF(I5199="Booked",VLOOKUP(K5199,'FIN CAL LOOKUP'!$A:$J,10,1),IF(I5199="Complete",VLOOKUP(J5199,'FIN CAL LOOKUP'!$A:$J,10,1),VLOOKUP(D5199,'FIN CAL LOOKUP'!$A:$J,10,1))),"Not Applicable")</f>
        <v>Q3, FY23</v>
      </c>
    </row>
    <row r="5200" spans="1:14" x14ac:dyDescent="0.25">
      <c r="A5200" t="s">
        <v>41</v>
      </c>
      <c r="C5200" t="s">
        <v>14</v>
      </c>
      <c r="D5200" s="3">
        <v>38600</v>
      </c>
      <c r="E5200" t="s">
        <v>163</v>
      </c>
      <c r="F5200" t="s">
        <v>1193</v>
      </c>
      <c r="G5200" t="s">
        <v>1194</v>
      </c>
      <c r="H5200" t="s">
        <v>1366</v>
      </c>
      <c r="I5200" t="s">
        <v>5</v>
      </c>
      <c r="J5200" s="3"/>
      <c r="K5200" s="3">
        <v>45721</v>
      </c>
      <c r="M5200" s="8" t="str">
        <f>IFERROR(IF(I5200="Booked",VLOOKUP(K5200,'FIN CAL LOOKUP'!$A:$J,7,1),IF(I5200="Complete",VLOOKUP(J5200,'FIN CAL LOOKUP'!$A:$J,7,1),VLOOKUP(D5200,'FIN CAL LOOKUP'!$A:$J,7,1))),"Not Applicable")</f>
        <v>MAR, FY25</v>
      </c>
      <c r="N5200" s="8" t="str">
        <f>IFERROR(IF(I5200="Booked",VLOOKUP(K5200,'FIN CAL LOOKUP'!$A:$J,10,1),IF(I5200="Complete",VLOOKUP(J5200,'FIN CAL LOOKUP'!$A:$J,10,1),VLOOKUP(D5200,'FIN CAL LOOKUP'!$A:$J,10,1))),"Not Applicable")</f>
        <v>Q3, FY25</v>
      </c>
    </row>
    <row r="5201" spans="1:14" x14ac:dyDescent="0.25">
      <c r="A5201" t="s">
        <v>41</v>
      </c>
      <c r="C5201" t="s">
        <v>14</v>
      </c>
      <c r="D5201" s="3">
        <v>38600</v>
      </c>
      <c r="E5201" t="s">
        <v>163</v>
      </c>
      <c r="F5201" t="s">
        <v>1193</v>
      </c>
      <c r="G5201" t="s">
        <v>1194</v>
      </c>
      <c r="H5201" t="s">
        <v>1366</v>
      </c>
      <c r="I5201" t="s">
        <v>17</v>
      </c>
      <c r="J5201" s="3">
        <v>45400</v>
      </c>
      <c r="K5201" s="3">
        <v>45351</v>
      </c>
      <c r="M5201" s="8" t="str">
        <f>IFERROR(IF(I5201="Booked",VLOOKUP(K5201,'FIN CAL LOOKUP'!$A:$J,7,1),IF(I5201="Complete",VLOOKUP(J5201,'FIN CAL LOOKUP'!$A:$J,7,1),VLOOKUP(D5201,'FIN CAL LOOKUP'!$A:$J,7,1))),"Not Applicable")</f>
        <v>APR, FY24</v>
      </c>
      <c r="N5201" s="8" t="str">
        <f>IFERROR(IF(I5201="Booked",VLOOKUP(K5201,'FIN CAL LOOKUP'!$A:$J,10,1),IF(I5201="Complete",VLOOKUP(J5201,'FIN CAL LOOKUP'!$A:$J,10,1),VLOOKUP(D5201,'FIN CAL LOOKUP'!$A:$J,10,1))),"Not Applicable")</f>
        <v>Q4, FY24</v>
      </c>
    </row>
    <row r="5202" spans="1:14" x14ac:dyDescent="0.25">
      <c r="A5202" t="s">
        <v>41</v>
      </c>
      <c r="C5202" t="s">
        <v>14</v>
      </c>
      <c r="D5202" s="3">
        <v>38600</v>
      </c>
      <c r="E5202" t="s">
        <v>163</v>
      </c>
      <c r="F5202" t="s">
        <v>1193</v>
      </c>
      <c r="G5202" t="s">
        <v>1194</v>
      </c>
      <c r="H5202" t="s">
        <v>1367</v>
      </c>
      <c r="I5202" t="s">
        <v>17</v>
      </c>
      <c r="J5202" s="3">
        <v>45399</v>
      </c>
      <c r="K5202" s="3">
        <v>45351</v>
      </c>
      <c r="M5202" s="8" t="str">
        <f>IFERROR(IF(I5202="Booked",VLOOKUP(K5202,'FIN CAL LOOKUP'!$A:$J,7,1),IF(I5202="Complete",VLOOKUP(J5202,'FIN CAL LOOKUP'!$A:$J,7,1),VLOOKUP(D5202,'FIN CAL LOOKUP'!$A:$J,7,1))),"Not Applicable")</f>
        <v>APR, FY24</v>
      </c>
      <c r="N5202" s="8" t="str">
        <f>IFERROR(IF(I5202="Booked",VLOOKUP(K5202,'FIN CAL LOOKUP'!$A:$J,10,1),IF(I5202="Complete",VLOOKUP(J5202,'FIN CAL LOOKUP'!$A:$J,10,1),VLOOKUP(D5202,'FIN CAL LOOKUP'!$A:$J,10,1))),"Not Applicable")</f>
        <v>Q4, FY24</v>
      </c>
    </row>
    <row r="5203" spans="1:14" x14ac:dyDescent="0.25">
      <c r="A5203" t="s">
        <v>41</v>
      </c>
      <c r="C5203" t="s">
        <v>14</v>
      </c>
      <c r="D5203" s="3">
        <v>38600</v>
      </c>
      <c r="E5203" t="s">
        <v>163</v>
      </c>
      <c r="F5203" t="s">
        <v>1193</v>
      </c>
      <c r="G5203" t="s">
        <v>1194</v>
      </c>
      <c r="H5203" t="s">
        <v>1367</v>
      </c>
      <c r="I5203" t="s">
        <v>18</v>
      </c>
      <c r="J5203" s="3"/>
      <c r="K5203" s="3">
        <v>45720</v>
      </c>
      <c r="M5203" s="8" t="str">
        <f>IFERROR(IF(I5203="Booked",VLOOKUP(K5203,'FIN CAL LOOKUP'!$A:$J,7,1),IF(I5203="Complete",VLOOKUP(J5203,'FIN CAL LOOKUP'!$A:$J,7,1),VLOOKUP(D5203,'FIN CAL LOOKUP'!$A:$J,7,1))),"Not Applicable")</f>
        <v>Not Applicable</v>
      </c>
      <c r="N5203" s="8" t="str">
        <f>IFERROR(IF(I5203="Booked",VLOOKUP(K5203,'FIN CAL LOOKUP'!$A:$J,10,1),IF(I5203="Complete",VLOOKUP(J5203,'FIN CAL LOOKUP'!$A:$J,10,1),VLOOKUP(D5203,'FIN CAL LOOKUP'!$A:$J,10,1))),"Not Applicable")</f>
        <v>Not Applicable</v>
      </c>
    </row>
    <row r="5204" spans="1:14" x14ac:dyDescent="0.25">
      <c r="A5204" t="s">
        <v>41</v>
      </c>
      <c r="C5204" t="s">
        <v>14</v>
      </c>
      <c r="D5204" s="3">
        <v>38600</v>
      </c>
      <c r="E5204" t="s">
        <v>163</v>
      </c>
      <c r="F5204" t="s">
        <v>1193</v>
      </c>
      <c r="G5204" t="s">
        <v>1194</v>
      </c>
      <c r="H5204" t="s">
        <v>1368</v>
      </c>
      <c r="I5204" t="s">
        <v>5</v>
      </c>
      <c r="J5204" s="3"/>
      <c r="K5204" s="3">
        <v>45721</v>
      </c>
      <c r="M5204" s="8" t="str">
        <f>IFERROR(IF(I5204="Booked",VLOOKUP(K5204,'FIN CAL LOOKUP'!$A:$J,7,1),IF(I5204="Complete",VLOOKUP(J5204,'FIN CAL LOOKUP'!$A:$J,7,1),VLOOKUP(D5204,'FIN CAL LOOKUP'!$A:$J,7,1))),"Not Applicable")</f>
        <v>MAR, FY25</v>
      </c>
      <c r="N5204" s="8" t="str">
        <f>IFERROR(IF(I5204="Booked",VLOOKUP(K5204,'FIN CAL LOOKUP'!$A:$J,10,1),IF(I5204="Complete",VLOOKUP(J5204,'FIN CAL LOOKUP'!$A:$J,10,1),VLOOKUP(D5204,'FIN CAL LOOKUP'!$A:$J,10,1))),"Not Applicable")</f>
        <v>Q3, FY25</v>
      </c>
    </row>
    <row r="5205" spans="1:14" x14ac:dyDescent="0.25">
      <c r="A5205" t="s">
        <v>41</v>
      </c>
      <c r="C5205" t="s">
        <v>14</v>
      </c>
      <c r="D5205" s="3">
        <v>38600</v>
      </c>
      <c r="E5205" t="s">
        <v>163</v>
      </c>
      <c r="F5205" t="s">
        <v>1193</v>
      </c>
      <c r="G5205" t="s">
        <v>1194</v>
      </c>
      <c r="H5205" t="s">
        <v>1368</v>
      </c>
      <c r="I5205" t="s">
        <v>17</v>
      </c>
      <c r="J5205" s="3">
        <v>45400</v>
      </c>
      <c r="K5205" s="3">
        <v>45351</v>
      </c>
      <c r="M5205" s="8" t="str">
        <f>IFERROR(IF(I5205="Booked",VLOOKUP(K5205,'FIN CAL LOOKUP'!$A:$J,7,1),IF(I5205="Complete",VLOOKUP(J5205,'FIN CAL LOOKUP'!$A:$J,7,1),VLOOKUP(D5205,'FIN CAL LOOKUP'!$A:$J,7,1))),"Not Applicable")</f>
        <v>APR, FY24</v>
      </c>
      <c r="N5205" s="8" t="str">
        <f>IFERROR(IF(I5205="Booked",VLOOKUP(K5205,'FIN CAL LOOKUP'!$A:$J,10,1),IF(I5205="Complete",VLOOKUP(J5205,'FIN CAL LOOKUP'!$A:$J,10,1),VLOOKUP(D5205,'FIN CAL LOOKUP'!$A:$J,10,1))),"Not Applicable")</f>
        <v>Q4, FY24</v>
      </c>
    </row>
    <row r="5206" spans="1:14" x14ac:dyDescent="0.25">
      <c r="A5206" t="s">
        <v>41</v>
      </c>
      <c r="C5206" t="s">
        <v>14</v>
      </c>
      <c r="D5206" s="3">
        <v>38600</v>
      </c>
      <c r="E5206" t="s">
        <v>163</v>
      </c>
      <c r="F5206" t="s">
        <v>1193</v>
      </c>
      <c r="G5206" t="s">
        <v>1194</v>
      </c>
      <c r="H5206" t="s">
        <v>1369</v>
      </c>
      <c r="I5206" t="s">
        <v>5</v>
      </c>
      <c r="J5206" s="3"/>
      <c r="K5206" s="3">
        <v>45721</v>
      </c>
      <c r="M5206" s="8" t="str">
        <f>IFERROR(IF(I5206="Booked",VLOOKUP(K5206,'FIN CAL LOOKUP'!$A:$J,7,1),IF(I5206="Complete",VLOOKUP(J5206,'FIN CAL LOOKUP'!$A:$J,7,1),VLOOKUP(D5206,'FIN CAL LOOKUP'!$A:$J,7,1))),"Not Applicable")</f>
        <v>MAR, FY25</v>
      </c>
      <c r="N5206" s="8" t="str">
        <f>IFERROR(IF(I5206="Booked",VLOOKUP(K5206,'FIN CAL LOOKUP'!$A:$J,10,1),IF(I5206="Complete",VLOOKUP(J5206,'FIN CAL LOOKUP'!$A:$J,10,1),VLOOKUP(D5206,'FIN CAL LOOKUP'!$A:$J,10,1))),"Not Applicable")</f>
        <v>Q3, FY25</v>
      </c>
    </row>
    <row r="5207" spans="1:14" x14ac:dyDescent="0.25">
      <c r="A5207" t="s">
        <v>41</v>
      </c>
      <c r="C5207" t="s">
        <v>14</v>
      </c>
      <c r="D5207" s="3">
        <v>38600</v>
      </c>
      <c r="E5207" t="s">
        <v>163</v>
      </c>
      <c r="F5207" t="s">
        <v>1193</v>
      </c>
      <c r="G5207" t="s">
        <v>1194</v>
      </c>
      <c r="H5207" t="s">
        <v>1369</v>
      </c>
      <c r="I5207" t="s">
        <v>17</v>
      </c>
      <c r="J5207" s="3">
        <v>45400</v>
      </c>
      <c r="K5207" s="3">
        <v>45351</v>
      </c>
      <c r="M5207" s="8" t="str">
        <f>IFERROR(IF(I5207="Booked",VLOOKUP(K5207,'FIN CAL LOOKUP'!$A:$J,7,1),IF(I5207="Complete",VLOOKUP(J5207,'FIN CAL LOOKUP'!$A:$J,7,1),VLOOKUP(D5207,'FIN CAL LOOKUP'!$A:$J,7,1))),"Not Applicable")</f>
        <v>APR, FY24</v>
      </c>
      <c r="N5207" s="8" t="str">
        <f>IFERROR(IF(I5207="Booked",VLOOKUP(K5207,'FIN CAL LOOKUP'!$A:$J,10,1),IF(I5207="Complete",VLOOKUP(J5207,'FIN CAL LOOKUP'!$A:$J,10,1),VLOOKUP(D5207,'FIN CAL LOOKUP'!$A:$J,10,1))),"Not Applicable")</f>
        <v>Q4, FY24</v>
      </c>
    </row>
    <row r="5208" spans="1:14" x14ac:dyDescent="0.25">
      <c r="A5208" t="s">
        <v>41</v>
      </c>
      <c r="C5208" t="s">
        <v>14</v>
      </c>
      <c r="D5208" s="3">
        <v>38600</v>
      </c>
      <c r="E5208" t="s">
        <v>163</v>
      </c>
      <c r="F5208" t="s">
        <v>1193</v>
      </c>
      <c r="G5208" t="s">
        <v>1194</v>
      </c>
      <c r="H5208" t="s">
        <v>1370</v>
      </c>
      <c r="I5208" t="s">
        <v>5</v>
      </c>
      <c r="J5208" s="3"/>
      <c r="K5208" s="3">
        <v>45721</v>
      </c>
      <c r="M5208" s="8" t="str">
        <f>IFERROR(IF(I5208="Booked",VLOOKUP(K5208,'FIN CAL LOOKUP'!$A:$J,7,1),IF(I5208="Complete",VLOOKUP(J5208,'FIN CAL LOOKUP'!$A:$J,7,1),VLOOKUP(D5208,'FIN CAL LOOKUP'!$A:$J,7,1))),"Not Applicable")</f>
        <v>MAR, FY25</v>
      </c>
      <c r="N5208" s="8" t="str">
        <f>IFERROR(IF(I5208="Booked",VLOOKUP(K5208,'FIN CAL LOOKUP'!$A:$J,10,1),IF(I5208="Complete",VLOOKUP(J5208,'FIN CAL LOOKUP'!$A:$J,10,1),VLOOKUP(D5208,'FIN CAL LOOKUP'!$A:$J,10,1))),"Not Applicable")</f>
        <v>Q3, FY25</v>
      </c>
    </row>
    <row r="5209" spans="1:14" x14ac:dyDescent="0.25">
      <c r="A5209" t="s">
        <v>41</v>
      </c>
      <c r="C5209" t="s">
        <v>14</v>
      </c>
      <c r="D5209" s="3">
        <v>38600</v>
      </c>
      <c r="E5209" t="s">
        <v>163</v>
      </c>
      <c r="F5209" t="s">
        <v>1193</v>
      </c>
      <c r="G5209" t="s">
        <v>1194</v>
      </c>
      <c r="H5209" t="s">
        <v>1370</v>
      </c>
      <c r="I5209" t="s">
        <v>17</v>
      </c>
      <c r="J5209" s="3">
        <v>45400</v>
      </c>
      <c r="K5209" s="3">
        <v>45351</v>
      </c>
      <c r="M5209" s="8" t="str">
        <f>IFERROR(IF(I5209="Booked",VLOOKUP(K5209,'FIN CAL LOOKUP'!$A:$J,7,1),IF(I5209="Complete",VLOOKUP(J5209,'FIN CAL LOOKUP'!$A:$J,7,1),VLOOKUP(D5209,'FIN CAL LOOKUP'!$A:$J,7,1))),"Not Applicable")</f>
        <v>APR, FY24</v>
      </c>
      <c r="N5209" s="8" t="str">
        <f>IFERROR(IF(I5209="Booked",VLOOKUP(K5209,'FIN CAL LOOKUP'!$A:$J,10,1),IF(I5209="Complete",VLOOKUP(J5209,'FIN CAL LOOKUP'!$A:$J,10,1),VLOOKUP(D5209,'FIN CAL LOOKUP'!$A:$J,10,1))),"Not Applicable")</f>
        <v>Q4, FY24</v>
      </c>
    </row>
    <row r="5210" spans="1:14" x14ac:dyDescent="0.25">
      <c r="A5210" t="s">
        <v>41</v>
      </c>
      <c r="C5210" t="s">
        <v>14</v>
      </c>
      <c r="D5210" s="3">
        <v>38600</v>
      </c>
      <c r="E5210" t="s">
        <v>163</v>
      </c>
      <c r="F5210" t="s">
        <v>1193</v>
      </c>
      <c r="G5210" t="s">
        <v>1194</v>
      </c>
      <c r="H5210" t="s">
        <v>8</v>
      </c>
      <c r="I5210" t="s">
        <v>17</v>
      </c>
      <c r="J5210" s="3">
        <v>44784</v>
      </c>
      <c r="K5210" s="3">
        <v>44635</v>
      </c>
      <c r="M5210" s="8" t="str">
        <f>IFERROR(IF(I5210="Booked",VLOOKUP(K5210,'FIN CAL LOOKUP'!$A:$J,7,1),IF(I5210="Complete",VLOOKUP(J5210,'FIN CAL LOOKUP'!$A:$J,7,1),VLOOKUP(D5210,'FIN CAL LOOKUP'!$A:$J,7,1))),"Not Applicable")</f>
        <v>AUG, FY23</v>
      </c>
      <c r="N5210" s="8" t="str">
        <f>IFERROR(IF(I5210="Booked",VLOOKUP(K5210,'FIN CAL LOOKUP'!$A:$J,10,1),IF(I5210="Complete",VLOOKUP(J5210,'FIN CAL LOOKUP'!$A:$J,10,1),VLOOKUP(D5210,'FIN CAL LOOKUP'!$A:$J,10,1))),"Not Applicable")</f>
        <v>Q1, FY23</v>
      </c>
    </row>
    <row r="5211" spans="1:14" x14ac:dyDescent="0.25">
      <c r="A5211" t="s">
        <v>41</v>
      </c>
      <c r="C5211" t="s">
        <v>14</v>
      </c>
      <c r="D5211" s="3">
        <v>38600</v>
      </c>
      <c r="E5211" t="s">
        <v>163</v>
      </c>
      <c r="F5211" t="s">
        <v>1193</v>
      </c>
      <c r="G5211" t="s">
        <v>1194</v>
      </c>
      <c r="H5211" t="s">
        <v>9</v>
      </c>
      <c r="I5211" t="s">
        <v>17</v>
      </c>
      <c r="J5211" s="3">
        <v>44783</v>
      </c>
      <c r="K5211" s="3">
        <v>44735</v>
      </c>
      <c r="M5211" s="8" t="str">
        <f>IFERROR(IF(I5211="Booked",VLOOKUP(K5211,'FIN CAL LOOKUP'!$A:$J,7,1),IF(I5211="Complete",VLOOKUP(J5211,'FIN CAL LOOKUP'!$A:$J,7,1),VLOOKUP(D5211,'FIN CAL LOOKUP'!$A:$J,7,1))),"Not Applicable")</f>
        <v>AUG, FY23</v>
      </c>
      <c r="N5211" s="8" t="str">
        <f>IFERROR(IF(I5211="Booked",VLOOKUP(K5211,'FIN CAL LOOKUP'!$A:$J,10,1),IF(I5211="Complete",VLOOKUP(J5211,'FIN CAL LOOKUP'!$A:$J,10,1),VLOOKUP(D5211,'FIN CAL LOOKUP'!$A:$J,10,1))),"Not Applicable")</f>
        <v>Q1, FY23</v>
      </c>
    </row>
    <row r="5212" spans="1:14" x14ac:dyDescent="0.25">
      <c r="A5212" t="s">
        <v>41</v>
      </c>
      <c r="C5212" t="s">
        <v>14</v>
      </c>
      <c r="D5212" s="3">
        <v>38600</v>
      </c>
      <c r="E5212" t="s">
        <v>163</v>
      </c>
      <c r="F5212" t="s">
        <v>1193</v>
      </c>
      <c r="G5212" t="s">
        <v>1194</v>
      </c>
      <c r="H5212" t="s">
        <v>10</v>
      </c>
      <c r="I5212" t="s">
        <v>17</v>
      </c>
      <c r="J5212" s="3">
        <v>44783</v>
      </c>
      <c r="K5212" s="3">
        <v>44486</v>
      </c>
      <c r="M5212" s="8" t="str">
        <f>IFERROR(IF(I5212="Booked",VLOOKUP(K5212,'FIN CAL LOOKUP'!$A:$J,7,1),IF(I5212="Complete",VLOOKUP(J5212,'FIN CAL LOOKUP'!$A:$J,7,1),VLOOKUP(D5212,'FIN CAL LOOKUP'!$A:$J,7,1))),"Not Applicable")</f>
        <v>AUG, FY23</v>
      </c>
      <c r="N5212" s="8" t="str">
        <f>IFERROR(IF(I5212="Booked",VLOOKUP(K5212,'FIN CAL LOOKUP'!$A:$J,10,1),IF(I5212="Complete",VLOOKUP(J5212,'FIN CAL LOOKUP'!$A:$J,10,1),VLOOKUP(D5212,'FIN CAL LOOKUP'!$A:$J,10,1))),"Not Applicable")</f>
        <v>Q1, FY23</v>
      </c>
    </row>
    <row r="5213" spans="1:14" x14ac:dyDescent="0.25">
      <c r="A5213" t="s">
        <v>41</v>
      </c>
      <c r="C5213" t="s">
        <v>14</v>
      </c>
      <c r="D5213" s="3">
        <v>38600</v>
      </c>
      <c r="E5213" t="s">
        <v>163</v>
      </c>
      <c r="F5213" t="s">
        <v>1193</v>
      </c>
      <c r="G5213" t="s">
        <v>1194</v>
      </c>
      <c r="H5213" t="s">
        <v>11</v>
      </c>
      <c r="I5213" t="s">
        <v>17</v>
      </c>
      <c r="J5213" s="3">
        <v>44784</v>
      </c>
      <c r="K5213" s="3">
        <v>44486</v>
      </c>
      <c r="M5213" s="8" t="str">
        <f>IFERROR(IF(I5213="Booked",VLOOKUP(K5213,'FIN CAL LOOKUP'!$A:$J,7,1),IF(I5213="Complete",VLOOKUP(J5213,'FIN CAL LOOKUP'!$A:$J,7,1),VLOOKUP(D5213,'FIN CAL LOOKUP'!$A:$J,7,1))),"Not Applicable")</f>
        <v>AUG, FY23</v>
      </c>
      <c r="N5213" s="8" t="str">
        <f>IFERROR(IF(I5213="Booked",VLOOKUP(K5213,'FIN CAL LOOKUP'!$A:$J,10,1),IF(I5213="Complete",VLOOKUP(J5213,'FIN CAL LOOKUP'!$A:$J,10,1),VLOOKUP(D5213,'FIN CAL LOOKUP'!$A:$J,10,1))),"Not Applicable")</f>
        <v>Q1, FY23</v>
      </c>
    </row>
    <row r="5214" spans="1:14" x14ac:dyDescent="0.25">
      <c r="A5214" t="s">
        <v>41</v>
      </c>
      <c r="B5214" t="s">
        <v>119</v>
      </c>
      <c r="C5214" t="s">
        <v>124</v>
      </c>
      <c r="D5214" s="3">
        <v>38586</v>
      </c>
      <c r="E5214" t="s">
        <v>1196</v>
      </c>
      <c r="F5214" t="s">
        <v>1197</v>
      </c>
      <c r="G5214" t="s">
        <v>1198</v>
      </c>
      <c r="H5214" t="s">
        <v>4</v>
      </c>
      <c r="I5214" t="s">
        <v>17</v>
      </c>
      <c r="J5214" s="3">
        <v>45090</v>
      </c>
      <c r="K5214" s="3">
        <v>44840</v>
      </c>
      <c r="M5214" s="8" t="str">
        <f>IFERROR(IF(I5214="Booked",VLOOKUP(K5214,'FIN CAL LOOKUP'!$A:$J,7,1),IF(I5214="Complete",VLOOKUP(J5214,'FIN CAL LOOKUP'!$A:$J,7,1),VLOOKUP(D5214,'FIN CAL LOOKUP'!$A:$J,7,1))),"Not Applicable")</f>
        <v>JUN, FY23</v>
      </c>
      <c r="N5214" s="8" t="str">
        <f>IFERROR(IF(I5214="Booked",VLOOKUP(K5214,'FIN CAL LOOKUP'!$A:$J,10,1),IF(I5214="Complete",VLOOKUP(J5214,'FIN CAL LOOKUP'!$A:$J,10,1),VLOOKUP(D5214,'FIN CAL LOOKUP'!$A:$J,10,1))),"Not Applicable")</f>
        <v>Q4, FY23</v>
      </c>
    </row>
    <row r="5215" spans="1:14" x14ac:dyDescent="0.25">
      <c r="A5215" t="s">
        <v>41</v>
      </c>
      <c r="B5215" t="s">
        <v>119</v>
      </c>
      <c r="C5215" t="s">
        <v>124</v>
      </c>
      <c r="D5215" s="3">
        <v>38586</v>
      </c>
      <c r="E5215" t="s">
        <v>1196</v>
      </c>
      <c r="F5215" t="s">
        <v>1197</v>
      </c>
      <c r="G5215" t="s">
        <v>1198</v>
      </c>
      <c r="H5215" t="s">
        <v>7</v>
      </c>
      <c r="I5215" t="s">
        <v>17</v>
      </c>
      <c r="J5215" s="3">
        <v>45090</v>
      </c>
      <c r="K5215" s="3">
        <v>44840</v>
      </c>
      <c r="M5215" s="8" t="str">
        <f>IFERROR(IF(I5215="Booked",VLOOKUP(K5215,'FIN CAL LOOKUP'!$A:$J,7,1),IF(I5215="Complete",VLOOKUP(J5215,'FIN CAL LOOKUP'!$A:$J,7,1),VLOOKUP(D5215,'FIN CAL LOOKUP'!$A:$J,7,1))),"Not Applicable")</f>
        <v>JUN, FY23</v>
      </c>
      <c r="N5215" s="8" t="str">
        <f>IFERROR(IF(I5215="Booked",VLOOKUP(K5215,'FIN CAL LOOKUP'!$A:$J,10,1),IF(I5215="Complete",VLOOKUP(J5215,'FIN CAL LOOKUP'!$A:$J,10,1),VLOOKUP(D5215,'FIN CAL LOOKUP'!$A:$J,10,1))),"Not Applicable")</f>
        <v>Q4, FY23</v>
      </c>
    </row>
    <row r="5216" spans="1:14" x14ac:dyDescent="0.25">
      <c r="A5216" t="s">
        <v>30</v>
      </c>
      <c r="B5216" t="s">
        <v>106</v>
      </c>
      <c r="C5216" t="s">
        <v>32</v>
      </c>
      <c r="D5216" s="3">
        <v>38523</v>
      </c>
      <c r="E5216" t="s">
        <v>1199</v>
      </c>
      <c r="F5216" t="s">
        <v>1200</v>
      </c>
      <c r="G5216" t="s">
        <v>1201</v>
      </c>
      <c r="H5216" t="s">
        <v>192</v>
      </c>
      <c r="I5216" t="s">
        <v>17</v>
      </c>
      <c r="J5216" s="3">
        <v>45078</v>
      </c>
      <c r="K5216" s="3">
        <v>44837</v>
      </c>
      <c r="M5216" s="8" t="str">
        <f>IFERROR(IF(I5216="Booked",VLOOKUP(K5216,'FIN CAL LOOKUP'!$A:$J,7,1),IF(I5216="Complete",VLOOKUP(J5216,'FIN CAL LOOKUP'!$A:$J,7,1),VLOOKUP(D5216,'FIN CAL LOOKUP'!$A:$J,7,1))),"Not Applicable")</f>
        <v>JUN, FY23</v>
      </c>
      <c r="N5216" s="8" t="str">
        <f>IFERROR(IF(I5216="Booked",VLOOKUP(K5216,'FIN CAL LOOKUP'!$A:$J,10,1),IF(I5216="Complete",VLOOKUP(J5216,'FIN CAL LOOKUP'!$A:$J,10,1),VLOOKUP(D5216,'FIN CAL LOOKUP'!$A:$J,10,1))),"Not Applicable")</f>
        <v>Q4, FY23</v>
      </c>
    </row>
    <row r="5217" spans="1:14" x14ac:dyDescent="0.25">
      <c r="A5217" t="s">
        <v>30</v>
      </c>
      <c r="B5217" t="s">
        <v>106</v>
      </c>
      <c r="C5217" t="s">
        <v>32</v>
      </c>
      <c r="D5217" s="3">
        <v>38523</v>
      </c>
      <c r="E5217" t="s">
        <v>1199</v>
      </c>
      <c r="F5217" t="s">
        <v>1200</v>
      </c>
      <c r="G5217" t="s">
        <v>1201</v>
      </c>
      <c r="H5217" t="s">
        <v>4</v>
      </c>
      <c r="I5217" t="s">
        <v>17</v>
      </c>
      <c r="J5217" s="3">
        <v>44837</v>
      </c>
      <c r="K5217" s="3">
        <v>44824</v>
      </c>
      <c r="M5217" s="8" t="str">
        <f>IFERROR(IF(I5217="Booked",VLOOKUP(K5217,'FIN CAL LOOKUP'!$A:$J,7,1),IF(I5217="Complete",VLOOKUP(J5217,'FIN CAL LOOKUP'!$A:$J,7,1),VLOOKUP(D5217,'FIN CAL LOOKUP'!$A:$J,7,1))),"Not Applicable")</f>
        <v>OCT, FY23</v>
      </c>
      <c r="N5217" s="8" t="str">
        <f>IFERROR(IF(I5217="Booked",VLOOKUP(K5217,'FIN CAL LOOKUP'!$A:$J,10,1),IF(I5217="Complete",VLOOKUP(J5217,'FIN CAL LOOKUP'!$A:$J,10,1),VLOOKUP(D5217,'FIN CAL LOOKUP'!$A:$J,10,1))),"Not Applicable")</f>
        <v>Q2, FY23</v>
      </c>
    </row>
    <row r="5218" spans="1:14" x14ac:dyDescent="0.25">
      <c r="A5218" t="s">
        <v>30</v>
      </c>
      <c r="B5218" t="s">
        <v>106</v>
      </c>
      <c r="C5218" t="s">
        <v>32</v>
      </c>
      <c r="D5218" s="3">
        <v>38523</v>
      </c>
      <c r="E5218" t="s">
        <v>1199</v>
      </c>
      <c r="F5218" t="s">
        <v>1200</v>
      </c>
      <c r="G5218" t="s">
        <v>1201</v>
      </c>
      <c r="H5218" t="s">
        <v>7</v>
      </c>
      <c r="I5218" t="s">
        <v>17</v>
      </c>
      <c r="J5218" s="3">
        <v>44837</v>
      </c>
      <c r="K5218" s="3">
        <v>44824</v>
      </c>
      <c r="M5218" s="8" t="str">
        <f>IFERROR(IF(I5218="Booked",VLOOKUP(K5218,'FIN CAL LOOKUP'!$A:$J,7,1),IF(I5218="Complete",VLOOKUP(J5218,'FIN CAL LOOKUP'!$A:$J,7,1),VLOOKUP(D5218,'FIN CAL LOOKUP'!$A:$J,7,1))),"Not Applicable")</f>
        <v>OCT, FY23</v>
      </c>
      <c r="N5218" s="8" t="str">
        <f>IFERROR(IF(I5218="Booked",VLOOKUP(K5218,'FIN CAL LOOKUP'!$A:$J,10,1),IF(I5218="Complete",VLOOKUP(J5218,'FIN CAL LOOKUP'!$A:$J,10,1),VLOOKUP(D5218,'FIN CAL LOOKUP'!$A:$J,10,1))),"Not Applicable")</f>
        <v>Q2, FY23</v>
      </c>
    </row>
    <row r="5219" spans="1:14" x14ac:dyDescent="0.25">
      <c r="A5219" t="s">
        <v>30</v>
      </c>
      <c r="B5219" t="s">
        <v>106</v>
      </c>
      <c r="C5219" t="s">
        <v>32</v>
      </c>
      <c r="D5219" s="3">
        <v>38523</v>
      </c>
      <c r="E5219" t="s">
        <v>1199</v>
      </c>
      <c r="F5219" t="s">
        <v>1200</v>
      </c>
      <c r="G5219" t="s">
        <v>1201</v>
      </c>
      <c r="H5219" t="s">
        <v>1366</v>
      </c>
      <c r="I5219" t="s">
        <v>18</v>
      </c>
      <c r="J5219" s="3"/>
      <c r="K5219" s="3">
        <v>45351</v>
      </c>
      <c r="M5219" s="8" t="str">
        <f>IFERROR(IF(I5219="Booked",VLOOKUP(K5219,'FIN CAL LOOKUP'!$A:$J,7,1),IF(I5219="Complete",VLOOKUP(J5219,'FIN CAL LOOKUP'!$A:$J,7,1),VLOOKUP(D5219,'FIN CAL LOOKUP'!$A:$J,7,1))),"Not Applicable")</f>
        <v>Not Applicable</v>
      </c>
      <c r="N5219" s="8" t="str">
        <f>IFERROR(IF(I5219="Booked",VLOOKUP(K5219,'FIN CAL LOOKUP'!$A:$J,10,1),IF(I5219="Complete",VLOOKUP(J5219,'FIN CAL LOOKUP'!$A:$J,10,1),VLOOKUP(D5219,'FIN CAL LOOKUP'!$A:$J,10,1))),"Not Applicable")</f>
        <v>Not Applicable</v>
      </c>
    </row>
    <row r="5220" spans="1:14" x14ac:dyDescent="0.25">
      <c r="A5220" t="s">
        <v>30</v>
      </c>
      <c r="B5220" t="s">
        <v>106</v>
      </c>
      <c r="C5220" t="s">
        <v>32</v>
      </c>
      <c r="D5220" s="3">
        <v>38523</v>
      </c>
      <c r="E5220" t="s">
        <v>1199</v>
      </c>
      <c r="F5220" t="s">
        <v>1200</v>
      </c>
      <c r="G5220" t="s">
        <v>1201</v>
      </c>
      <c r="H5220" t="s">
        <v>1367</v>
      </c>
      <c r="I5220" t="s">
        <v>18</v>
      </c>
      <c r="J5220" s="3"/>
      <c r="K5220" s="3">
        <v>45351</v>
      </c>
      <c r="M5220" s="8" t="str">
        <f>IFERROR(IF(I5220="Booked",VLOOKUP(K5220,'FIN CAL LOOKUP'!$A:$J,7,1),IF(I5220="Complete",VLOOKUP(J5220,'FIN CAL LOOKUP'!$A:$J,7,1),VLOOKUP(D5220,'FIN CAL LOOKUP'!$A:$J,7,1))),"Not Applicable")</f>
        <v>Not Applicable</v>
      </c>
      <c r="N5220" s="8" t="str">
        <f>IFERROR(IF(I5220="Booked",VLOOKUP(K5220,'FIN CAL LOOKUP'!$A:$J,10,1),IF(I5220="Complete",VLOOKUP(J5220,'FIN CAL LOOKUP'!$A:$J,10,1),VLOOKUP(D5220,'FIN CAL LOOKUP'!$A:$J,10,1))),"Not Applicable")</f>
        <v>Not Applicable</v>
      </c>
    </row>
    <row r="5221" spans="1:14" x14ac:dyDescent="0.25">
      <c r="A5221" t="s">
        <v>30</v>
      </c>
      <c r="B5221" t="s">
        <v>106</v>
      </c>
      <c r="C5221" t="s">
        <v>32</v>
      </c>
      <c r="D5221" s="3">
        <v>38523</v>
      </c>
      <c r="E5221" t="s">
        <v>1199</v>
      </c>
      <c r="F5221" t="s">
        <v>1200</v>
      </c>
      <c r="G5221" t="s">
        <v>1201</v>
      </c>
      <c r="H5221" t="s">
        <v>1368</v>
      </c>
      <c r="I5221" t="s">
        <v>17</v>
      </c>
      <c r="J5221" s="3">
        <v>45797</v>
      </c>
      <c r="K5221" s="3">
        <v>45351</v>
      </c>
      <c r="M5221" s="8" t="str">
        <f>IFERROR(IF(I5221="Booked",VLOOKUP(K5221,'FIN CAL LOOKUP'!$A:$J,7,1),IF(I5221="Complete",VLOOKUP(J5221,'FIN CAL LOOKUP'!$A:$J,7,1),VLOOKUP(D5221,'FIN CAL LOOKUP'!$A:$J,7,1))),"Not Applicable")</f>
        <v>MAY, FY25</v>
      </c>
      <c r="N5221" s="8" t="str">
        <f>IFERROR(IF(I5221="Booked",VLOOKUP(K5221,'FIN CAL LOOKUP'!$A:$J,10,1),IF(I5221="Complete",VLOOKUP(J5221,'FIN CAL LOOKUP'!$A:$J,10,1),VLOOKUP(D5221,'FIN CAL LOOKUP'!$A:$J,10,1))),"Not Applicable")</f>
        <v>Q4, FY25</v>
      </c>
    </row>
    <row r="5222" spans="1:14" x14ac:dyDescent="0.25">
      <c r="A5222" t="s">
        <v>30</v>
      </c>
      <c r="B5222" t="s">
        <v>106</v>
      </c>
      <c r="C5222" t="s">
        <v>32</v>
      </c>
      <c r="D5222" s="3">
        <v>38523</v>
      </c>
      <c r="E5222" t="s">
        <v>1199</v>
      </c>
      <c r="F5222" t="s">
        <v>1200</v>
      </c>
      <c r="G5222" t="s">
        <v>1201</v>
      </c>
      <c r="H5222" t="s">
        <v>1369</v>
      </c>
      <c r="I5222" t="s">
        <v>18</v>
      </c>
      <c r="J5222" s="3"/>
      <c r="K5222" s="3">
        <v>43658</v>
      </c>
      <c r="M5222" s="8" t="str">
        <f>IFERROR(IF(I5222="Booked",VLOOKUP(K5222,'FIN CAL LOOKUP'!$A:$J,7,1),IF(I5222="Complete",VLOOKUP(J5222,'FIN CAL LOOKUP'!$A:$J,7,1),VLOOKUP(D5222,'FIN CAL LOOKUP'!$A:$J,7,1))),"Not Applicable")</f>
        <v>Not Applicable</v>
      </c>
      <c r="N5222" s="8" t="str">
        <f>IFERROR(IF(I5222="Booked",VLOOKUP(K5222,'FIN CAL LOOKUP'!$A:$J,10,1),IF(I5222="Complete",VLOOKUP(J5222,'FIN CAL LOOKUP'!$A:$J,10,1),VLOOKUP(D5222,'FIN CAL LOOKUP'!$A:$J,10,1))),"Not Applicable")</f>
        <v>Not Applicable</v>
      </c>
    </row>
    <row r="5223" spans="1:14" x14ac:dyDescent="0.25">
      <c r="A5223" t="s">
        <v>30</v>
      </c>
      <c r="B5223" t="s">
        <v>106</v>
      </c>
      <c r="C5223" t="s">
        <v>32</v>
      </c>
      <c r="D5223" s="3">
        <v>38523</v>
      </c>
      <c r="E5223" t="s">
        <v>1199</v>
      </c>
      <c r="F5223" t="s">
        <v>1200</v>
      </c>
      <c r="G5223" t="s">
        <v>1201</v>
      </c>
      <c r="H5223" t="s">
        <v>1370</v>
      </c>
      <c r="I5223" t="s">
        <v>17</v>
      </c>
      <c r="J5223" s="3">
        <v>45797</v>
      </c>
      <c r="K5223" s="3">
        <v>45351</v>
      </c>
      <c r="M5223" s="8" t="str">
        <f>IFERROR(IF(I5223="Booked",VLOOKUP(K5223,'FIN CAL LOOKUP'!$A:$J,7,1),IF(I5223="Complete",VLOOKUP(J5223,'FIN CAL LOOKUP'!$A:$J,7,1),VLOOKUP(D5223,'FIN CAL LOOKUP'!$A:$J,7,1))),"Not Applicable")</f>
        <v>MAY, FY25</v>
      </c>
      <c r="N5223" s="8" t="str">
        <f>IFERROR(IF(I5223="Booked",VLOOKUP(K5223,'FIN CAL LOOKUP'!$A:$J,10,1),IF(I5223="Complete",VLOOKUP(J5223,'FIN CAL LOOKUP'!$A:$J,10,1),VLOOKUP(D5223,'FIN CAL LOOKUP'!$A:$J,10,1))),"Not Applicable")</f>
        <v>Q4, FY25</v>
      </c>
    </row>
    <row r="5224" spans="1:14" x14ac:dyDescent="0.25">
      <c r="A5224" t="s">
        <v>30</v>
      </c>
      <c r="B5224" t="s">
        <v>106</v>
      </c>
      <c r="C5224" t="s">
        <v>32</v>
      </c>
      <c r="D5224" s="3">
        <v>38523</v>
      </c>
      <c r="E5224" t="s">
        <v>1199</v>
      </c>
      <c r="F5224" t="s">
        <v>1200</v>
      </c>
      <c r="G5224" t="s">
        <v>1201</v>
      </c>
      <c r="H5224" t="s">
        <v>8</v>
      </c>
      <c r="I5224" t="s">
        <v>17</v>
      </c>
      <c r="J5224" s="3">
        <v>44645</v>
      </c>
      <c r="K5224" s="3">
        <v>44635</v>
      </c>
      <c r="M5224" s="8" t="str">
        <f>IFERROR(IF(I5224="Booked",VLOOKUP(K5224,'FIN CAL LOOKUP'!$A:$J,7,1),IF(I5224="Complete",VLOOKUP(J5224,'FIN CAL LOOKUP'!$A:$J,7,1),VLOOKUP(D5224,'FIN CAL LOOKUP'!$A:$J,7,1))),"Not Applicable")</f>
        <v>MAR, FY22</v>
      </c>
      <c r="N5224" s="8" t="str">
        <f>IFERROR(IF(I5224="Booked",VLOOKUP(K5224,'FIN CAL LOOKUP'!$A:$J,10,1),IF(I5224="Complete",VLOOKUP(J5224,'FIN CAL LOOKUP'!$A:$J,10,1),VLOOKUP(D5224,'FIN CAL LOOKUP'!$A:$J,10,1))),"Not Applicable")</f>
        <v>Q3, FY22</v>
      </c>
    </row>
    <row r="5225" spans="1:14" x14ac:dyDescent="0.25">
      <c r="A5225" t="s">
        <v>30</v>
      </c>
      <c r="B5225" t="s">
        <v>106</v>
      </c>
      <c r="C5225" t="s">
        <v>32</v>
      </c>
      <c r="D5225" s="3">
        <v>38523</v>
      </c>
      <c r="E5225" t="s">
        <v>1199</v>
      </c>
      <c r="F5225" t="s">
        <v>1200</v>
      </c>
      <c r="G5225" t="s">
        <v>1201</v>
      </c>
      <c r="H5225" t="s">
        <v>9</v>
      </c>
      <c r="I5225" t="s">
        <v>17</v>
      </c>
      <c r="J5225" s="3">
        <v>44837</v>
      </c>
      <c r="K5225" s="3">
        <v>44735</v>
      </c>
      <c r="M5225" s="8" t="str">
        <f>IFERROR(IF(I5225="Booked",VLOOKUP(K5225,'FIN CAL LOOKUP'!$A:$J,7,1),IF(I5225="Complete",VLOOKUP(J5225,'FIN CAL LOOKUP'!$A:$J,7,1),VLOOKUP(D5225,'FIN CAL LOOKUP'!$A:$J,7,1))),"Not Applicable")</f>
        <v>OCT, FY23</v>
      </c>
      <c r="N5225" s="8" t="str">
        <f>IFERROR(IF(I5225="Booked",VLOOKUP(K5225,'FIN CAL LOOKUP'!$A:$J,10,1),IF(I5225="Complete",VLOOKUP(J5225,'FIN CAL LOOKUP'!$A:$J,10,1),VLOOKUP(D5225,'FIN CAL LOOKUP'!$A:$J,10,1))),"Not Applicable")</f>
        <v>Q2, FY23</v>
      </c>
    </row>
    <row r="5226" spans="1:14" x14ac:dyDescent="0.25">
      <c r="A5226" t="s">
        <v>30</v>
      </c>
      <c r="B5226" t="s">
        <v>106</v>
      </c>
      <c r="C5226" t="s">
        <v>32</v>
      </c>
      <c r="D5226" s="3">
        <v>38523</v>
      </c>
      <c r="E5226" t="s">
        <v>1199</v>
      </c>
      <c r="F5226" t="s">
        <v>1200</v>
      </c>
      <c r="G5226" t="s">
        <v>1201</v>
      </c>
      <c r="H5226" t="s">
        <v>10</v>
      </c>
      <c r="I5226" t="s">
        <v>17</v>
      </c>
      <c r="J5226" s="3">
        <v>44449</v>
      </c>
      <c r="K5226" s="3">
        <v>44417</v>
      </c>
      <c r="M5226" s="8" t="str">
        <f>IFERROR(IF(I5226="Booked",VLOOKUP(K5226,'FIN CAL LOOKUP'!$A:$J,7,1),IF(I5226="Complete",VLOOKUP(J5226,'FIN CAL LOOKUP'!$A:$J,7,1),VLOOKUP(D5226,'FIN CAL LOOKUP'!$A:$J,7,1))),"Not Applicable")</f>
        <v>SEP, FY22</v>
      </c>
      <c r="N5226" s="8" t="str">
        <f>IFERROR(IF(I5226="Booked",VLOOKUP(K5226,'FIN CAL LOOKUP'!$A:$J,10,1),IF(I5226="Complete",VLOOKUP(J5226,'FIN CAL LOOKUP'!$A:$J,10,1),VLOOKUP(D5226,'FIN CAL LOOKUP'!$A:$J,10,1))),"Not Applicable")</f>
        <v>Q1, FY22</v>
      </c>
    </row>
    <row r="5227" spans="1:14" x14ac:dyDescent="0.25">
      <c r="A5227" t="s">
        <v>30</v>
      </c>
      <c r="B5227" t="s">
        <v>106</v>
      </c>
      <c r="C5227" t="s">
        <v>32</v>
      </c>
      <c r="D5227" s="3">
        <v>38523</v>
      </c>
      <c r="E5227" t="s">
        <v>1199</v>
      </c>
      <c r="F5227" t="s">
        <v>1200</v>
      </c>
      <c r="G5227" t="s">
        <v>1201</v>
      </c>
      <c r="H5227" t="s">
        <v>11</v>
      </c>
      <c r="I5227" t="s">
        <v>17</v>
      </c>
      <c r="J5227" s="3">
        <v>42760</v>
      </c>
      <c r="K5227" s="3">
        <v>43616</v>
      </c>
      <c r="L5227" t="s">
        <v>982</v>
      </c>
      <c r="M5227" s="8" t="str">
        <f>IFERROR(IF(I5227="Booked",VLOOKUP(K5227,'FIN CAL LOOKUP'!$A:$J,7,1),IF(I5227="Complete",VLOOKUP(J5227,'FIN CAL LOOKUP'!$A:$J,7,1),VLOOKUP(D5227,'FIN CAL LOOKUP'!$A:$J,7,1))),"Not Applicable")</f>
        <v>Not Applicable</v>
      </c>
      <c r="N5227" s="8" t="str">
        <f>IFERROR(IF(I5227="Booked",VLOOKUP(K5227,'FIN CAL LOOKUP'!$A:$J,10,1),IF(I5227="Complete",VLOOKUP(J5227,'FIN CAL LOOKUP'!$A:$J,10,1),VLOOKUP(D5227,'FIN CAL LOOKUP'!$A:$J,10,1))),"Not Applicable")</f>
        <v>Not Applicable</v>
      </c>
    </row>
    <row r="5228" spans="1:14" x14ac:dyDescent="0.25">
      <c r="A5228" t="s">
        <v>30</v>
      </c>
      <c r="B5228" t="s">
        <v>106</v>
      </c>
      <c r="C5228" t="s">
        <v>32</v>
      </c>
      <c r="D5228" s="3">
        <v>38460</v>
      </c>
      <c r="E5228" t="s">
        <v>401</v>
      </c>
      <c r="F5228" t="s">
        <v>1202</v>
      </c>
      <c r="G5228" t="s">
        <v>1203</v>
      </c>
      <c r="H5228" t="s">
        <v>4</v>
      </c>
      <c r="I5228" t="s">
        <v>17</v>
      </c>
      <c r="J5228" s="3">
        <v>44889</v>
      </c>
      <c r="K5228" s="3">
        <v>44824</v>
      </c>
      <c r="M5228" s="8" t="str">
        <f>IFERROR(IF(I5228="Booked",VLOOKUP(K5228,'FIN CAL LOOKUP'!$A:$J,7,1),IF(I5228="Complete",VLOOKUP(J5228,'FIN CAL LOOKUP'!$A:$J,7,1),VLOOKUP(D5228,'FIN CAL LOOKUP'!$A:$J,7,1))),"Not Applicable")</f>
        <v>NOV, FY23</v>
      </c>
      <c r="N5228" s="8" t="str">
        <f>IFERROR(IF(I5228="Booked",VLOOKUP(K5228,'FIN CAL LOOKUP'!$A:$J,10,1),IF(I5228="Complete",VLOOKUP(J5228,'FIN CAL LOOKUP'!$A:$J,10,1),VLOOKUP(D5228,'FIN CAL LOOKUP'!$A:$J,10,1))),"Not Applicable")</f>
        <v>Q2, FY23</v>
      </c>
    </row>
    <row r="5229" spans="1:14" x14ac:dyDescent="0.25">
      <c r="A5229" t="s">
        <v>30</v>
      </c>
      <c r="B5229" t="s">
        <v>106</v>
      </c>
      <c r="C5229" t="s">
        <v>32</v>
      </c>
      <c r="D5229" s="3">
        <v>38460</v>
      </c>
      <c r="E5229" t="s">
        <v>401</v>
      </c>
      <c r="F5229" t="s">
        <v>1202</v>
      </c>
      <c r="G5229" t="s">
        <v>1203</v>
      </c>
      <c r="H5229" t="s">
        <v>7</v>
      </c>
      <c r="I5229" t="s">
        <v>17</v>
      </c>
      <c r="J5229" s="3">
        <v>44889</v>
      </c>
      <c r="K5229" s="3">
        <v>44824</v>
      </c>
      <c r="M5229" s="8" t="str">
        <f>IFERROR(IF(I5229="Booked",VLOOKUP(K5229,'FIN CAL LOOKUP'!$A:$J,7,1),IF(I5229="Complete",VLOOKUP(J5229,'FIN CAL LOOKUP'!$A:$J,7,1),VLOOKUP(D5229,'FIN CAL LOOKUP'!$A:$J,7,1))),"Not Applicable")</f>
        <v>NOV, FY23</v>
      </c>
      <c r="N5229" s="8" t="str">
        <f>IFERROR(IF(I5229="Booked",VLOOKUP(K5229,'FIN CAL LOOKUP'!$A:$J,10,1),IF(I5229="Complete",VLOOKUP(J5229,'FIN CAL LOOKUP'!$A:$J,10,1),VLOOKUP(D5229,'FIN CAL LOOKUP'!$A:$J,10,1))),"Not Applicable")</f>
        <v>Q2, FY23</v>
      </c>
    </row>
    <row r="5230" spans="1:14" x14ac:dyDescent="0.25">
      <c r="A5230" t="s">
        <v>30</v>
      </c>
      <c r="B5230" t="s">
        <v>106</v>
      </c>
      <c r="C5230" t="s">
        <v>32</v>
      </c>
      <c r="D5230" s="3">
        <v>38460</v>
      </c>
      <c r="E5230" t="s">
        <v>401</v>
      </c>
      <c r="F5230" t="s">
        <v>1202</v>
      </c>
      <c r="G5230" t="s">
        <v>1203</v>
      </c>
      <c r="H5230" t="s">
        <v>1366</v>
      </c>
      <c r="I5230" t="s">
        <v>17</v>
      </c>
      <c r="J5230" s="3">
        <v>45513</v>
      </c>
      <c r="K5230" s="3">
        <v>45351</v>
      </c>
      <c r="M5230" s="8" t="str">
        <f>IFERROR(IF(I5230="Booked",VLOOKUP(K5230,'FIN CAL LOOKUP'!$A:$J,7,1),IF(I5230="Complete",VLOOKUP(J5230,'FIN CAL LOOKUP'!$A:$J,7,1),VLOOKUP(D5230,'FIN CAL LOOKUP'!$A:$J,7,1))),"Not Applicable")</f>
        <v>AUG, FY25</v>
      </c>
      <c r="N5230" s="8" t="str">
        <f>IFERROR(IF(I5230="Booked",VLOOKUP(K5230,'FIN CAL LOOKUP'!$A:$J,10,1),IF(I5230="Complete",VLOOKUP(J5230,'FIN CAL LOOKUP'!$A:$J,10,1),VLOOKUP(D5230,'FIN CAL LOOKUP'!$A:$J,10,1))),"Not Applicable")</f>
        <v>Q1, FY25</v>
      </c>
    </row>
    <row r="5231" spans="1:14" x14ac:dyDescent="0.25">
      <c r="A5231" t="s">
        <v>30</v>
      </c>
      <c r="B5231" t="s">
        <v>106</v>
      </c>
      <c r="C5231" t="s">
        <v>32</v>
      </c>
      <c r="D5231" s="3">
        <v>38460</v>
      </c>
      <c r="E5231" t="s">
        <v>401</v>
      </c>
      <c r="F5231" t="s">
        <v>1202</v>
      </c>
      <c r="G5231" t="s">
        <v>1203</v>
      </c>
      <c r="H5231" t="s">
        <v>1367</v>
      </c>
      <c r="I5231" t="s">
        <v>17</v>
      </c>
      <c r="J5231" s="3">
        <v>45513</v>
      </c>
      <c r="K5231" s="3">
        <v>45351</v>
      </c>
      <c r="M5231" s="8" t="str">
        <f>IFERROR(IF(I5231="Booked",VLOOKUP(K5231,'FIN CAL LOOKUP'!$A:$J,7,1),IF(I5231="Complete",VLOOKUP(J5231,'FIN CAL LOOKUP'!$A:$J,7,1),VLOOKUP(D5231,'FIN CAL LOOKUP'!$A:$J,7,1))),"Not Applicable")</f>
        <v>AUG, FY25</v>
      </c>
      <c r="N5231" s="8" t="str">
        <f>IFERROR(IF(I5231="Booked",VLOOKUP(K5231,'FIN CAL LOOKUP'!$A:$J,10,1),IF(I5231="Complete",VLOOKUP(J5231,'FIN CAL LOOKUP'!$A:$J,10,1),VLOOKUP(D5231,'FIN CAL LOOKUP'!$A:$J,10,1))),"Not Applicable")</f>
        <v>Q1, FY25</v>
      </c>
    </row>
    <row r="5232" spans="1:14" x14ac:dyDescent="0.25">
      <c r="A5232" t="s">
        <v>30</v>
      </c>
      <c r="B5232" t="s">
        <v>106</v>
      </c>
      <c r="C5232" t="s">
        <v>32</v>
      </c>
      <c r="D5232" s="3">
        <v>38460</v>
      </c>
      <c r="E5232" t="s">
        <v>401</v>
      </c>
      <c r="F5232" t="s">
        <v>1202</v>
      </c>
      <c r="G5232" t="s">
        <v>1203</v>
      </c>
      <c r="H5232" t="s">
        <v>1368</v>
      </c>
      <c r="I5232" t="s">
        <v>17</v>
      </c>
      <c r="J5232" s="3">
        <v>45513</v>
      </c>
      <c r="K5232" s="3">
        <v>45351</v>
      </c>
      <c r="M5232" s="8" t="str">
        <f>IFERROR(IF(I5232="Booked",VLOOKUP(K5232,'FIN CAL LOOKUP'!$A:$J,7,1),IF(I5232="Complete",VLOOKUP(J5232,'FIN CAL LOOKUP'!$A:$J,7,1),VLOOKUP(D5232,'FIN CAL LOOKUP'!$A:$J,7,1))),"Not Applicable")</f>
        <v>AUG, FY25</v>
      </c>
      <c r="N5232" s="8" t="str">
        <f>IFERROR(IF(I5232="Booked",VLOOKUP(K5232,'FIN CAL LOOKUP'!$A:$J,10,1),IF(I5232="Complete",VLOOKUP(J5232,'FIN CAL LOOKUP'!$A:$J,10,1),VLOOKUP(D5232,'FIN CAL LOOKUP'!$A:$J,10,1))),"Not Applicable")</f>
        <v>Q1, FY25</v>
      </c>
    </row>
    <row r="5233" spans="1:14" x14ac:dyDescent="0.25">
      <c r="A5233" t="s">
        <v>30</v>
      </c>
      <c r="B5233" t="s">
        <v>106</v>
      </c>
      <c r="C5233" t="s">
        <v>32</v>
      </c>
      <c r="D5233" s="3">
        <v>38460</v>
      </c>
      <c r="E5233" t="s">
        <v>401</v>
      </c>
      <c r="F5233" t="s">
        <v>1202</v>
      </c>
      <c r="G5233" t="s">
        <v>1203</v>
      </c>
      <c r="H5233" t="s">
        <v>1369</v>
      </c>
      <c r="I5233" t="s">
        <v>17</v>
      </c>
      <c r="J5233" s="3">
        <v>45513</v>
      </c>
      <c r="K5233" s="3">
        <v>45351</v>
      </c>
      <c r="M5233" s="8" t="str">
        <f>IFERROR(IF(I5233="Booked",VLOOKUP(K5233,'FIN CAL LOOKUP'!$A:$J,7,1),IF(I5233="Complete",VLOOKUP(J5233,'FIN CAL LOOKUP'!$A:$J,7,1),VLOOKUP(D5233,'FIN CAL LOOKUP'!$A:$J,7,1))),"Not Applicable")</f>
        <v>AUG, FY25</v>
      </c>
      <c r="N5233" s="8" t="str">
        <f>IFERROR(IF(I5233="Booked",VLOOKUP(K5233,'FIN CAL LOOKUP'!$A:$J,10,1),IF(I5233="Complete",VLOOKUP(J5233,'FIN CAL LOOKUP'!$A:$J,10,1),VLOOKUP(D5233,'FIN CAL LOOKUP'!$A:$J,10,1))),"Not Applicable")</f>
        <v>Q1, FY25</v>
      </c>
    </row>
    <row r="5234" spans="1:14" x14ac:dyDescent="0.25">
      <c r="A5234" t="s">
        <v>30</v>
      </c>
      <c r="B5234" t="s">
        <v>106</v>
      </c>
      <c r="C5234" t="s">
        <v>32</v>
      </c>
      <c r="D5234" s="3">
        <v>38460</v>
      </c>
      <c r="E5234" t="s">
        <v>401</v>
      </c>
      <c r="F5234" t="s">
        <v>1202</v>
      </c>
      <c r="G5234" t="s">
        <v>1203</v>
      </c>
      <c r="H5234" t="s">
        <v>1370</v>
      </c>
      <c r="I5234" t="s">
        <v>17</v>
      </c>
      <c r="J5234" s="3">
        <v>45513</v>
      </c>
      <c r="K5234" s="3">
        <v>45351</v>
      </c>
      <c r="M5234" s="8" t="str">
        <f>IFERROR(IF(I5234="Booked",VLOOKUP(K5234,'FIN CAL LOOKUP'!$A:$J,7,1),IF(I5234="Complete",VLOOKUP(J5234,'FIN CAL LOOKUP'!$A:$J,7,1),VLOOKUP(D5234,'FIN CAL LOOKUP'!$A:$J,7,1))),"Not Applicable")</f>
        <v>AUG, FY25</v>
      </c>
      <c r="N5234" s="8" t="str">
        <f>IFERROR(IF(I5234="Booked",VLOOKUP(K5234,'FIN CAL LOOKUP'!$A:$J,10,1),IF(I5234="Complete",VLOOKUP(J5234,'FIN CAL LOOKUP'!$A:$J,10,1),VLOOKUP(D5234,'FIN CAL LOOKUP'!$A:$J,10,1))),"Not Applicable")</f>
        <v>Q1, FY25</v>
      </c>
    </row>
    <row r="5235" spans="1:14" x14ac:dyDescent="0.25">
      <c r="A5235" t="s">
        <v>30</v>
      </c>
      <c r="B5235" t="s">
        <v>106</v>
      </c>
      <c r="C5235" t="s">
        <v>32</v>
      </c>
      <c r="D5235" s="3">
        <v>38460</v>
      </c>
      <c r="E5235" t="s">
        <v>401</v>
      </c>
      <c r="F5235" t="s">
        <v>1202</v>
      </c>
      <c r="G5235" t="s">
        <v>1203</v>
      </c>
      <c r="H5235" t="s">
        <v>8</v>
      </c>
      <c r="I5235" t="s">
        <v>17</v>
      </c>
      <c r="J5235" s="3">
        <v>44643</v>
      </c>
      <c r="K5235" s="3">
        <v>44635</v>
      </c>
      <c r="M5235" s="8" t="str">
        <f>IFERROR(IF(I5235="Booked",VLOOKUP(K5235,'FIN CAL LOOKUP'!$A:$J,7,1),IF(I5235="Complete",VLOOKUP(J5235,'FIN CAL LOOKUP'!$A:$J,7,1),VLOOKUP(D5235,'FIN CAL LOOKUP'!$A:$J,7,1))),"Not Applicable")</f>
        <v>MAR, FY22</v>
      </c>
      <c r="N5235" s="8" t="str">
        <f>IFERROR(IF(I5235="Booked",VLOOKUP(K5235,'FIN CAL LOOKUP'!$A:$J,10,1),IF(I5235="Complete",VLOOKUP(J5235,'FIN CAL LOOKUP'!$A:$J,10,1),VLOOKUP(D5235,'FIN CAL LOOKUP'!$A:$J,10,1))),"Not Applicable")</f>
        <v>Q3, FY22</v>
      </c>
    </row>
    <row r="5236" spans="1:14" x14ac:dyDescent="0.25">
      <c r="A5236" t="s">
        <v>30</v>
      </c>
      <c r="B5236" t="s">
        <v>106</v>
      </c>
      <c r="C5236" t="s">
        <v>32</v>
      </c>
      <c r="D5236" s="3">
        <v>38460</v>
      </c>
      <c r="E5236" t="s">
        <v>401</v>
      </c>
      <c r="F5236" t="s">
        <v>1202</v>
      </c>
      <c r="G5236" t="s">
        <v>1203</v>
      </c>
      <c r="H5236" t="s">
        <v>9</v>
      </c>
      <c r="I5236" t="s">
        <v>17</v>
      </c>
      <c r="J5236" s="3">
        <v>44932</v>
      </c>
      <c r="K5236" s="3">
        <v>44735</v>
      </c>
      <c r="M5236" s="8" t="str">
        <f>IFERROR(IF(I5236="Booked",VLOOKUP(K5236,'FIN CAL LOOKUP'!$A:$J,7,1),IF(I5236="Complete",VLOOKUP(J5236,'FIN CAL LOOKUP'!$A:$J,7,1),VLOOKUP(D5236,'FIN CAL LOOKUP'!$A:$J,7,1))),"Not Applicable")</f>
        <v>JAN, FY23</v>
      </c>
      <c r="N5236" s="8" t="str">
        <f>IFERROR(IF(I5236="Booked",VLOOKUP(K5236,'FIN CAL LOOKUP'!$A:$J,10,1),IF(I5236="Complete",VLOOKUP(J5236,'FIN CAL LOOKUP'!$A:$J,10,1),VLOOKUP(D5236,'FIN CAL LOOKUP'!$A:$J,10,1))),"Not Applicable")</f>
        <v>Q3, FY23</v>
      </c>
    </row>
    <row r="5237" spans="1:14" x14ac:dyDescent="0.25">
      <c r="A5237" t="s">
        <v>30</v>
      </c>
      <c r="B5237" t="s">
        <v>106</v>
      </c>
      <c r="C5237" t="s">
        <v>32</v>
      </c>
      <c r="D5237" s="3">
        <v>38460</v>
      </c>
      <c r="E5237" t="s">
        <v>401</v>
      </c>
      <c r="F5237" t="s">
        <v>1202</v>
      </c>
      <c r="G5237" t="s">
        <v>1203</v>
      </c>
      <c r="H5237" t="s">
        <v>10</v>
      </c>
      <c r="I5237" t="s">
        <v>17</v>
      </c>
      <c r="J5237" s="3">
        <v>44448</v>
      </c>
      <c r="K5237" s="3">
        <v>44417</v>
      </c>
      <c r="M5237" s="8" t="str">
        <f>IFERROR(IF(I5237="Booked",VLOOKUP(K5237,'FIN CAL LOOKUP'!$A:$J,7,1),IF(I5237="Complete",VLOOKUP(J5237,'FIN CAL LOOKUP'!$A:$J,7,1),VLOOKUP(D5237,'FIN CAL LOOKUP'!$A:$J,7,1))),"Not Applicable")</f>
        <v>SEP, FY22</v>
      </c>
      <c r="N5237" s="8" t="str">
        <f>IFERROR(IF(I5237="Booked",VLOOKUP(K5237,'FIN CAL LOOKUP'!$A:$J,10,1),IF(I5237="Complete",VLOOKUP(J5237,'FIN CAL LOOKUP'!$A:$J,10,1),VLOOKUP(D5237,'FIN CAL LOOKUP'!$A:$J,10,1))),"Not Applicable")</f>
        <v>Q1, FY22</v>
      </c>
    </row>
    <row r="5238" spans="1:14" x14ac:dyDescent="0.25">
      <c r="A5238" t="s">
        <v>30</v>
      </c>
      <c r="B5238" t="s">
        <v>106</v>
      </c>
      <c r="C5238" t="s">
        <v>32</v>
      </c>
      <c r="D5238" s="3">
        <v>38460</v>
      </c>
      <c r="E5238" t="s">
        <v>401</v>
      </c>
      <c r="F5238" t="s">
        <v>1202</v>
      </c>
      <c r="G5238" t="s">
        <v>1203</v>
      </c>
      <c r="H5238" t="s">
        <v>11</v>
      </c>
      <c r="I5238" t="s">
        <v>17</v>
      </c>
      <c r="J5238" s="3">
        <v>44539</v>
      </c>
      <c r="K5238" s="3">
        <v>43635</v>
      </c>
      <c r="M5238" s="8" t="str">
        <f>IFERROR(IF(I5238="Booked",VLOOKUP(K5238,'FIN CAL LOOKUP'!$A:$J,7,1),IF(I5238="Complete",VLOOKUP(J5238,'FIN CAL LOOKUP'!$A:$J,7,1),VLOOKUP(D5238,'FIN CAL LOOKUP'!$A:$J,7,1))),"Not Applicable")</f>
        <v>DEC, FY22</v>
      </c>
      <c r="N5238" s="8" t="str">
        <f>IFERROR(IF(I5238="Booked",VLOOKUP(K5238,'FIN CAL LOOKUP'!$A:$J,10,1),IF(I5238="Complete",VLOOKUP(J5238,'FIN CAL LOOKUP'!$A:$J,10,1),VLOOKUP(D5238,'FIN CAL LOOKUP'!$A:$J,10,1))),"Not Applicable")</f>
        <v>Q2, FY22</v>
      </c>
    </row>
    <row r="5239" spans="1:14" x14ac:dyDescent="0.25">
      <c r="A5239" t="s">
        <v>30</v>
      </c>
      <c r="B5239" t="s">
        <v>189</v>
      </c>
      <c r="C5239" t="s">
        <v>32</v>
      </c>
      <c r="D5239" s="3">
        <v>38418</v>
      </c>
      <c r="E5239" t="s">
        <v>1204</v>
      </c>
      <c r="F5239" t="s">
        <v>1149</v>
      </c>
      <c r="G5239" t="s">
        <v>1205</v>
      </c>
      <c r="H5239" t="s">
        <v>4</v>
      </c>
      <c r="I5239" t="s">
        <v>17</v>
      </c>
      <c r="J5239" s="3">
        <v>44847</v>
      </c>
      <c r="K5239" s="3">
        <v>44824</v>
      </c>
      <c r="M5239" s="8" t="str">
        <f>IFERROR(IF(I5239="Booked",VLOOKUP(K5239,'FIN CAL LOOKUP'!$A:$J,7,1),IF(I5239="Complete",VLOOKUP(J5239,'FIN CAL LOOKUP'!$A:$J,7,1),VLOOKUP(D5239,'FIN CAL LOOKUP'!$A:$J,7,1))),"Not Applicable")</f>
        <v>OCT, FY23</v>
      </c>
      <c r="N5239" s="8" t="str">
        <f>IFERROR(IF(I5239="Booked",VLOOKUP(K5239,'FIN CAL LOOKUP'!$A:$J,10,1),IF(I5239="Complete",VLOOKUP(J5239,'FIN CAL LOOKUP'!$A:$J,10,1),VLOOKUP(D5239,'FIN CAL LOOKUP'!$A:$J,10,1))),"Not Applicable")</f>
        <v>Q2, FY23</v>
      </c>
    </row>
    <row r="5240" spans="1:14" x14ac:dyDescent="0.25">
      <c r="A5240" t="s">
        <v>30</v>
      </c>
      <c r="B5240" t="s">
        <v>189</v>
      </c>
      <c r="C5240" t="s">
        <v>32</v>
      </c>
      <c r="D5240" s="3">
        <v>38418</v>
      </c>
      <c r="E5240" t="s">
        <v>1204</v>
      </c>
      <c r="F5240" t="s">
        <v>1149</v>
      </c>
      <c r="G5240" t="s">
        <v>1205</v>
      </c>
      <c r="H5240" t="s">
        <v>7</v>
      </c>
      <c r="I5240" t="s">
        <v>17</v>
      </c>
      <c r="J5240" s="3">
        <v>44847</v>
      </c>
      <c r="K5240" s="3">
        <v>44824</v>
      </c>
      <c r="M5240" s="8" t="str">
        <f>IFERROR(IF(I5240="Booked",VLOOKUP(K5240,'FIN CAL LOOKUP'!$A:$J,7,1),IF(I5240="Complete",VLOOKUP(J5240,'FIN CAL LOOKUP'!$A:$J,7,1),VLOOKUP(D5240,'FIN CAL LOOKUP'!$A:$J,7,1))),"Not Applicable")</f>
        <v>OCT, FY23</v>
      </c>
      <c r="N5240" s="8" t="str">
        <f>IFERROR(IF(I5240="Booked",VLOOKUP(K5240,'FIN CAL LOOKUP'!$A:$J,10,1),IF(I5240="Complete",VLOOKUP(J5240,'FIN CAL LOOKUP'!$A:$J,10,1),VLOOKUP(D5240,'FIN CAL LOOKUP'!$A:$J,10,1))),"Not Applicable")</f>
        <v>Q2, FY23</v>
      </c>
    </row>
    <row r="5241" spans="1:14" x14ac:dyDescent="0.25">
      <c r="A5241" t="s">
        <v>30</v>
      </c>
      <c r="B5241" t="s">
        <v>189</v>
      </c>
      <c r="C5241" t="s">
        <v>32</v>
      </c>
      <c r="D5241" s="3">
        <v>38418</v>
      </c>
      <c r="E5241" t="s">
        <v>1204</v>
      </c>
      <c r="F5241" t="s">
        <v>1149</v>
      </c>
      <c r="G5241" t="s">
        <v>1205</v>
      </c>
      <c r="H5241" t="s">
        <v>1366</v>
      </c>
      <c r="I5241" t="s">
        <v>5</v>
      </c>
      <c r="J5241" s="3"/>
      <c r="K5241" s="3">
        <v>45804</v>
      </c>
      <c r="M5241" s="8" t="str">
        <f>IFERROR(IF(I5241="Booked",VLOOKUP(K5241,'FIN CAL LOOKUP'!$A:$J,7,1),IF(I5241="Complete",VLOOKUP(J5241,'FIN CAL LOOKUP'!$A:$J,7,1),VLOOKUP(D5241,'FIN CAL LOOKUP'!$A:$J,7,1))),"Not Applicable")</f>
        <v>MAY, FY25</v>
      </c>
      <c r="N5241" s="8" t="str">
        <f>IFERROR(IF(I5241="Booked",VLOOKUP(K5241,'FIN CAL LOOKUP'!$A:$J,10,1),IF(I5241="Complete",VLOOKUP(J5241,'FIN CAL LOOKUP'!$A:$J,10,1),VLOOKUP(D5241,'FIN CAL LOOKUP'!$A:$J,10,1))),"Not Applicable")</f>
        <v>Q4, FY25</v>
      </c>
    </row>
    <row r="5242" spans="1:14" x14ac:dyDescent="0.25">
      <c r="A5242" t="s">
        <v>30</v>
      </c>
      <c r="B5242" t="s">
        <v>189</v>
      </c>
      <c r="C5242" t="s">
        <v>32</v>
      </c>
      <c r="D5242" s="3">
        <v>38418</v>
      </c>
      <c r="E5242" t="s">
        <v>1204</v>
      </c>
      <c r="F5242" t="s">
        <v>1149</v>
      </c>
      <c r="G5242" t="s">
        <v>1205</v>
      </c>
      <c r="H5242" t="s">
        <v>1366</v>
      </c>
      <c r="I5242" t="s">
        <v>17</v>
      </c>
      <c r="J5242" s="3">
        <v>45483</v>
      </c>
      <c r="K5242" s="3">
        <v>45351</v>
      </c>
      <c r="M5242" s="8" t="str">
        <f>IFERROR(IF(I5242="Booked",VLOOKUP(K5242,'FIN CAL LOOKUP'!$A:$J,7,1),IF(I5242="Complete",VLOOKUP(J5242,'FIN CAL LOOKUP'!$A:$J,7,1),VLOOKUP(D5242,'FIN CAL LOOKUP'!$A:$J,7,1))),"Not Applicable")</f>
        <v>JUL, FY25</v>
      </c>
      <c r="N5242" s="8" t="str">
        <f>IFERROR(IF(I5242="Booked",VLOOKUP(K5242,'FIN CAL LOOKUP'!$A:$J,10,1),IF(I5242="Complete",VLOOKUP(J5242,'FIN CAL LOOKUP'!$A:$J,10,1),VLOOKUP(D5242,'FIN CAL LOOKUP'!$A:$J,10,1))),"Not Applicable")</f>
        <v>Q1, FY25</v>
      </c>
    </row>
    <row r="5243" spans="1:14" x14ac:dyDescent="0.25">
      <c r="A5243" t="s">
        <v>30</v>
      </c>
      <c r="B5243" t="s">
        <v>189</v>
      </c>
      <c r="C5243" t="s">
        <v>32</v>
      </c>
      <c r="D5243" s="3">
        <v>38418</v>
      </c>
      <c r="E5243" t="s">
        <v>1204</v>
      </c>
      <c r="F5243" t="s">
        <v>1149</v>
      </c>
      <c r="G5243" t="s">
        <v>1205</v>
      </c>
      <c r="H5243" t="s">
        <v>1367</v>
      </c>
      <c r="I5243" t="s">
        <v>5</v>
      </c>
      <c r="J5243" s="3"/>
      <c r="K5243" s="3">
        <v>45804</v>
      </c>
      <c r="M5243" s="8" t="str">
        <f>IFERROR(IF(I5243="Booked",VLOOKUP(K5243,'FIN CAL LOOKUP'!$A:$J,7,1),IF(I5243="Complete",VLOOKUP(J5243,'FIN CAL LOOKUP'!$A:$J,7,1),VLOOKUP(D5243,'FIN CAL LOOKUP'!$A:$J,7,1))),"Not Applicable")</f>
        <v>MAY, FY25</v>
      </c>
      <c r="N5243" s="8" t="str">
        <f>IFERROR(IF(I5243="Booked",VLOOKUP(K5243,'FIN CAL LOOKUP'!$A:$J,10,1),IF(I5243="Complete",VLOOKUP(J5243,'FIN CAL LOOKUP'!$A:$J,10,1),VLOOKUP(D5243,'FIN CAL LOOKUP'!$A:$J,10,1))),"Not Applicable")</f>
        <v>Q4, FY25</v>
      </c>
    </row>
    <row r="5244" spans="1:14" x14ac:dyDescent="0.25">
      <c r="A5244" t="s">
        <v>30</v>
      </c>
      <c r="B5244" t="s">
        <v>189</v>
      </c>
      <c r="C5244" t="s">
        <v>32</v>
      </c>
      <c r="D5244" s="3">
        <v>38418</v>
      </c>
      <c r="E5244" t="s">
        <v>1204</v>
      </c>
      <c r="F5244" t="s">
        <v>1149</v>
      </c>
      <c r="G5244" t="s">
        <v>1205</v>
      </c>
      <c r="H5244" t="s">
        <v>1367</v>
      </c>
      <c r="I5244" t="s">
        <v>17</v>
      </c>
      <c r="J5244" s="3">
        <v>45483</v>
      </c>
      <c r="K5244" s="3">
        <v>45351</v>
      </c>
      <c r="M5244" s="8" t="str">
        <f>IFERROR(IF(I5244="Booked",VLOOKUP(K5244,'FIN CAL LOOKUP'!$A:$J,7,1),IF(I5244="Complete",VLOOKUP(J5244,'FIN CAL LOOKUP'!$A:$J,7,1),VLOOKUP(D5244,'FIN CAL LOOKUP'!$A:$J,7,1))),"Not Applicable")</f>
        <v>JUL, FY25</v>
      </c>
      <c r="N5244" s="8" t="str">
        <f>IFERROR(IF(I5244="Booked",VLOOKUP(K5244,'FIN CAL LOOKUP'!$A:$J,10,1),IF(I5244="Complete",VLOOKUP(J5244,'FIN CAL LOOKUP'!$A:$J,10,1),VLOOKUP(D5244,'FIN CAL LOOKUP'!$A:$J,10,1))),"Not Applicable")</f>
        <v>Q1, FY25</v>
      </c>
    </row>
    <row r="5245" spans="1:14" x14ac:dyDescent="0.25">
      <c r="A5245" t="s">
        <v>30</v>
      </c>
      <c r="B5245" t="s">
        <v>189</v>
      </c>
      <c r="C5245" t="s">
        <v>32</v>
      </c>
      <c r="D5245" s="3">
        <v>38418</v>
      </c>
      <c r="E5245" t="s">
        <v>1204</v>
      </c>
      <c r="F5245" t="s">
        <v>1149</v>
      </c>
      <c r="G5245" t="s">
        <v>1205</v>
      </c>
      <c r="H5245" t="s">
        <v>1368</v>
      </c>
      <c r="I5245" t="s">
        <v>5</v>
      </c>
      <c r="J5245" s="3"/>
      <c r="K5245" s="3">
        <v>45804</v>
      </c>
      <c r="M5245" s="8" t="str">
        <f>IFERROR(IF(I5245="Booked",VLOOKUP(K5245,'FIN CAL LOOKUP'!$A:$J,7,1),IF(I5245="Complete",VLOOKUP(J5245,'FIN CAL LOOKUP'!$A:$J,7,1),VLOOKUP(D5245,'FIN CAL LOOKUP'!$A:$J,7,1))),"Not Applicable")</f>
        <v>MAY, FY25</v>
      </c>
      <c r="N5245" s="8" t="str">
        <f>IFERROR(IF(I5245="Booked",VLOOKUP(K5245,'FIN CAL LOOKUP'!$A:$J,10,1),IF(I5245="Complete",VLOOKUP(J5245,'FIN CAL LOOKUP'!$A:$J,10,1),VLOOKUP(D5245,'FIN CAL LOOKUP'!$A:$J,10,1))),"Not Applicable")</f>
        <v>Q4, FY25</v>
      </c>
    </row>
    <row r="5246" spans="1:14" x14ac:dyDescent="0.25">
      <c r="A5246" t="s">
        <v>30</v>
      </c>
      <c r="B5246" t="s">
        <v>189</v>
      </c>
      <c r="C5246" t="s">
        <v>32</v>
      </c>
      <c r="D5246" s="3">
        <v>38418</v>
      </c>
      <c r="E5246" t="s">
        <v>1204</v>
      </c>
      <c r="F5246" t="s">
        <v>1149</v>
      </c>
      <c r="G5246" t="s">
        <v>1205</v>
      </c>
      <c r="H5246" t="s">
        <v>1368</v>
      </c>
      <c r="I5246" t="s">
        <v>17</v>
      </c>
      <c r="J5246" s="3">
        <v>45483</v>
      </c>
      <c r="K5246" s="3">
        <v>45351</v>
      </c>
      <c r="M5246" s="8" t="str">
        <f>IFERROR(IF(I5246="Booked",VLOOKUP(K5246,'FIN CAL LOOKUP'!$A:$J,7,1),IF(I5246="Complete",VLOOKUP(J5246,'FIN CAL LOOKUP'!$A:$J,7,1),VLOOKUP(D5246,'FIN CAL LOOKUP'!$A:$J,7,1))),"Not Applicable")</f>
        <v>JUL, FY25</v>
      </c>
      <c r="N5246" s="8" t="str">
        <f>IFERROR(IF(I5246="Booked",VLOOKUP(K5246,'FIN CAL LOOKUP'!$A:$J,10,1),IF(I5246="Complete",VLOOKUP(J5246,'FIN CAL LOOKUP'!$A:$J,10,1),VLOOKUP(D5246,'FIN CAL LOOKUP'!$A:$J,10,1))),"Not Applicable")</f>
        <v>Q1, FY25</v>
      </c>
    </row>
    <row r="5247" spans="1:14" x14ac:dyDescent="0.25">
      <c r="A5247" t="s">
        <v>30</v>
      </c>
      <c r="B5247" t="s">
        <v>189</v>
      </c>
      <c r="C5247" t="s">
        <v>32</v>
      </c>
      <c r="D5247" s="3">
        <v>38418</v>
      </c>
      <c r="E5247" t="s">
        <v>1204</v>
      </c>
      <c r="F5247" t="s">
        <v>1149</v>
      </c>
      <c r="G5247" t="s">
        <v>1205</v>
      </c>
      <c r="H5247" t="s">
        <v>1369</v>
      </c>
      <c r="I5247" t="s">
        <v>5</v>
      </c>
      <c r="J5247" s="3"/>
      <c r="K5247" s="3">
        <v>45804</v>
      </c>
      <c r="M5247" s="8" t="str">
        <f>IFERROR(IF(I5247="Booked",VLOOKUP(K5247,'FIN CAL LOOKUP'!$A:$J,7,1),IF(I5247="Complete",VLOOKUP(J5247,'FIN CAL LOOKUP'!$A:$J,7,1),VLOOKUP(D5247,'FIN CAL LOOKUP'!$A:$J,7,1))),"Not Applicable")</f>
        <v>MAY, FY25</v>
      </c>
      <c r="N5247" s="8" t="str">
        <f>IFERROR(IF(I5247="Booked",VLOOKUP(K5247,'FIN CAL LOOKUP'!$A:$J,10,1),IF(I5247="Complete",VLOOKUP(J5247,'FIN CAL LOOKUP'!$A:$J,10,1),VLOOKUP(D5247,'FIN CAL LOOKUP'!$A:$J,10,1))),"Not Applicable")</f>
        <v>Q4, FY25</v>
      </c>
    </row>
    <row r="5248" spans="1:14" x14ac:dyDescent="0.25">
      <c r="A5248" t="s">
        <v>30</v>
      </c>
      <c r="B5248" t="s">
        <v>189</v>
      </c>
      <c r="C5248" t="s">
        <v>32</v>
      </c>
      <c r="D5248" s="3">
        <v>38418</v>
      </c>
      <c r="E5248" t="s">
        <v>1204</v>
      </c>
      <c r="F5248" t="s">
        <v>1149</v>
      </c>
      <c r="G5248" t="s">
        <v>1205</v>
      </c>
      <c r="H5248" t="s">
        <v>1369</v>
      </c>
      <c r="I5248" t="s">
        <v>17</v>
      </c>
      <c r="J5248" s="3">
        <v>45483</v>
      </c>
      <c r="K5248" s="3">
        <v>45351</v>
      </c>
      <c r="M5248" s="8" t="str">
        <f>IFERROR(IF(I5248="Booked",VLOOKUP(K5248,'FIN CAL LOOKUP'!$A:$J,7,1),IF(I5248="Complete",VLOOKUP(J5248,'FIN CAL LOOKUP'!$A:$J,7,1),VLOOKUP(D5248,'FIN CAL LOOKUP'!$A:$J,7,1))),"Not Applicable")</f>
        <v>JUL, FY25</v>
      </c>
      <c r="N5248" s="8" t="str">
        <f>IFERROR(IF(I5248="Booked",VLOOKUP(K5248,'FIN CAL LOOKUP'!$A:$J,10,1),IF(I5248="Complete",VLOOKUP(J5248,'FIN CAL LOOKUP'!$A:$J,10,1),VLOOKUP(D5248,'FIN CAL LOOKUP'!$A:$J,10,1))),"Not Applicable")</f>
        <v>Q1, FY25</v>
      </c>
    </row>
    <row r="5249" spans="1:14" x14ac:dyDescent="0.25">
      <c r="A5249" t="s">
        <v>30</v>
      </c>
      <c r="B5249" t="s">
        <v>189</v>
      </c>
      <c r="C5249" t="s">
        <v>32</v>
      </c>
      <c r="D5249" s="3">
        <v>38418</v>
      </c>
      <c r="E5249" t="s">
        <v>1204</v>
      </c>
      <c r="F5249" t="s">
        <v>1149</v>
      </c>
      <c r="G5249" t="s">
        <v>1205</v>
      </c>
      <c r="H5249" t="s">
        <v>1370</v>
      </c>
      <c r="I5249" t="s">
        <v>5</v>
      </c>
      <c r="J5249" s="3"/>
      <c r="K5249" s="3">
        <v>45804</v>
      </c>
      <c r="M5249" s="8" t="str">
        <f>IFERROR(IF(I5249="Booked",VLOOKUP(K5249,'FIN CAL LOOKUP'!$A:$J,7,1),IF(I5249="Complete",VLOOKUP(J5249,'FIN CAL LOOKUP'!$A:$J,7,1),VLOOKUP(D5249,'FIN CAL LOOKUP'!$A:$J,7,1))),"Not Applicable")</f>
        <v>MAY, FY25</v>
      </c>
      <c r="N5249" s="8" t="str">
        <f>IFERROR(IF(I5249="Booked",VLOOKUP(K5249,'FIN CAL LOOKUP'!$A:$J,10,1),IF(I5249="Complete",VLOOKUP(J5249,'FIN CAL LOOKUP'!$A:$J,10,1),VLOOKUP(D5249,'FIN CAL LOOKUP'!$A:$J,10,1))),"Not Applicable")</f>
        <v>Q4, FY25</v>
      </c>
    </row>
    <row r="5250" spans="1:14" x14ac:dyDescent="0.25">
      <c r="A5250" t="s">
        <v>30</v>
      </c>
      <c r="B5250" t="s">
        <v>189</v>
      </c>
      <c r="C5250" t="s">
        <v>32</v>
      </c>
      <c r="D5250" s="3">
        <v>38418</v>
      </c>
      <c r="E5250" t="s">
        <v>1204</v>
      </c>
      <c r="F5250" t="s">
        <v>1149</v>
      </c>
      <c r="G5250" t="s">
        <v>1205</v>
      </c>
      <c r="H5250" t="s">
        <v>1370</v>
      </c>
      <c r="I5250" t="s">
        <v>17</v>
      </c>
      <c r="J5250" s="3">
        <v>45483</v>
      </c>
      <c r="K5250" s="3">
        <v>45351</v>
      </c>
      <c r="M5250" s="8" t="str">
        <f>IFERROR(IF(I5250="Booked",VLOOKUP(K5250,'FIN CAL LOOKUP'!$A:$J,7,1),IF(I5250="Complete",VLOOKUP(J5250,'FIN CAL LOOKUP'!$A:$J,7,1),VLOOKUP(D5250,'FIN CAL LOOKUP'!$A:$J,7,1))),"Not Applicable")</f>
        <v>JUL, FY25</v>
      </c>
      <c r="N5250" s="8" t="str">
        <f>IFERROR(IF(I5250="Booked",VLOOKUP(K5250,'FIN CAL LOOKUP'!$A:$J,10,1),IF(I5250="Complete",VLOOKUP(J5250,'FIN CAL LOOKUP'!$A:$J,10,1),VLOOKUP(D5250,'FIN CAL LOOKUP'!$A:$J,10,1))),"Not Applicable")</f>
        <v>Q1, FY25</v>
      </c>
    </row>
    <row r="5251" spans="1:14" x14ac:dyDescent="0.25">
      <c r="A5251" t="s">
        <v>30</v>
      </c>
      <c r="B5251" t="s">
        <v>189</v>
      </c>
      <c r="C5251" t="s">
        <v>32</v>
      </c>
      <c r="D5251" s="3">
        <v>38418</v>
      </c>
      <c r="E5251" t="s">
        <v>1204</v>
      </c>
      <c r="F5251" t="s">
        <v>1149</v>
      </c>
      <c r="G5251" t="s">
        <v>1205</v>
      </c>
      <c r="H5251" t="s">
        <v>8</v>
      </c>
      <c r="I5251" t="s">
        <v>17</v>
      </c>
      <c r="J5251" s="3">
        <v>44649</v>
      </c>
      <c r="K5251" s="3">
        <v>44635</v>
      </c>
      <c r="M5251" s="8" t="str">
        <f>IFERROR(IF(I5251="Booked",VLOOKUP(K5251,'FIN CAL LOOKUP'!$A:$J,7,1),IF(I5251="Complete",VLOOKUP(J5251,'FIN CAL LOOKUP'!$A:$J,7,1),VLOOKUP(D5251,'FIN CAL LOOKUP'!$A:$J,7,1))),"Not Applicable")</f>
        <v>APR, FY22</v>
      </c>
      <c r="N5251" s="8" t="str">
        <f>IFERROR(IF(I5251="Booked",VLOOKUP(K5251,'FIN CAL LOOKUP'!$A:$J,10,1),IF(I5251="Complete",VLOOKUP(J5251,'FIN CAL LOOKUP'!$A:$J,10,1),VLOOKUP(D5251,'FIN CAL LOOKUP'!$A:$J,10,1))),"Not Applicable")</f>
        <v>Q4, FY22</v>
      </c>
    </row>
    <row r="5252" spans="1:14" x14ac:dyDescent="0.25">
      <c r="A5252" t="s">
        <v>30</v>
      </c>
      <c r="B5252" t="s">
        <v>189</v>
      </c>
      <c r="C5252" t="s">
        <v>32</v>
      </c>
      <c r="D5252" s="3">
        <v>38418</v>
      </c>
      <c r="E5252" t="s">
        <v>1204</v>
      </c>
      <c r="F5252" t="s">
        <v>1149</v>
      </c>
      <c r="G5252" t="s">
        <v>1205</v>
      </c>
      <c r="H5252" t="s">
        <v>9</v>
      </c>
      <c r="I5252" t="s">
        <v>17</v>
      </c>
      <c r="J5252" s="3">
        <v>44804</v>
      </c>
      <c r="K5252" s="3">
        <v>44735</v>
      </c>
      <c r="M5252" s="8" t="str">
        <f>IFERROR(IF(I5252="Booked",VLOOKUP(K5252,'FIN CAL LOOKUP'!$A:$J,7,1),IF(I5252="Complete",VLOOKUP(J5252,'FIN CAL LOOKUP'!$A:$J,7,1),VLOOKUP(D5252,'FIN CAL LOOKUP'!$A:$J,7,1))),"Not Applicable")</f>
        <v>SEP, FY23</v>
      </c>
      <c r="N5252" s="8" t="str">
        <f>IFERROR(IF(I5252="Booked",VLOOKUP(K5252,'FIN CAL LOOKUP'!$A:$J,10,1),IF(I5252="Complete",VLOOKUP(J5252,'FIN CAL LOOKUP'!$A:$J,10,1),VLOOKUP(D5252,'FIN CAL LOOKUP'!$A:$J,10,1))),"Not Applicable")</f>
        <v>Q1, FY23</v>
      </c>
    </row>
    <row r="5253" spans="1:14" x14ac:dyDescent="0.25">
      <c r="A5253" t="s">
        <v>30</v>
      </c>
      <c r="B5253" t="s">
        <v>189</v>
      </c>
      <c r="C5253" t="s">
        <v>32</v>
      </c>
      <c r="D5253" s="3">
        <v>38418</v>
      </c>
      <c r="E5253" t="s">
        <v>1204</v>
      </c>
      <c r="F5253" t="s">
        <v>1149</v>
      </c>
      <c r="G5253" t="s">
        <v>1205</v>
      </c>
      <c r="H5253" t="s">
        <v>10</v>
      </c>
      <c r="I5253" t="s">
        <v>17</v>
      </c>
      <c r="J5253" s="3">
        <v>44448</v>
      </c>
      <c r="K5253" s="3">
        <v>44417</v>
      </c>
      <c r="M5253" s="8" t="str">
        <f>IFERROR(IF(I5253="Booked",VLOOKUP(K5253,'FIN CAL LOOKUP'!$A:$J,7,1),IF(I5253="Complete",VLOOKUP(J5253,'FIN CAL LOOKUP'!$A:$J,7,1),VLOOKUP(D5253,'FIN CAL LOOKUP'!$A:$J,7,1))),"Not Applicable")</f>
        <v>SEP, FY22</v>
      </c>
      <c r="N5253" s="8" t="str">
        <f>IFERROR(IF(I5253="Booked",VLOOKUP(K5253,'FIN CAL LOOKUP'!$A:$J,10,1),IF(I5253="Complete",VLOOKUP(J5253,'FIN CAL LOOKUP'!$A:$J,10,1),VLOOKUP(D5253,'FIN CAL LOOKUP'!$A:$J,10,1))),"Not Applicable")</f>
        <v>Q1, FY22</v>
      </c>
    </row>
    <row r="5254" spans="1:14" x14ac:dyDescent="0.25">
      <c r="A5254" t="s">
        <v>30</v>
      </c>
      <c r="B5254" t="s">
        <v>189</v>
      </c>
      <c r="C5254" t="s">
        <v>32</v>
      </c>
      <c r="D5254" s="3">
        <v>38418</v>
      </c>
      <c r="E5254" t="s">
        <v>1204</v>
      </c>
      <c r="F5254" t="s">
        <v>1149</v>
      </c>
      <c r="G5254" t="s">
        <v>1205</v>
      </c>
      <c r="H5254" t="s">
        <v>11</v>
      </c>
      <c r="I5254" t="s">
        <v>17</v>
      </c>
      <c r="J5254" s="3">
        <v>44217</v>
      </c>
      <c r="K5254" s="3">
        <v>43635</v>
      </c>
      <c r="M5254" s="8" t="str">
        <f>IFERROR(IF(I5254="Booked",VLOOKUP(K5254,'FIN CAL LOOKUP'!$A:$J,7,1),IF(I5254="Complete",VLOOKUP(J5254,'FIN CAL LOOKUP'!$A:$J,7,1),VLOOKUP(D5254,'FIN CAL LOOKUP'!$A:$J,7,1))),"Not Applicable")</f>
        <v>JAN, FY21</v>
      </c>
      <c r="N5254" s="8" t="str">
        <f>IFERROR(IF(I5254="Booked",VLOOKUP(K5254,'FIN CAL LOOKUP'!$A:$J,10,1),IF(I5254="Complete",VLOOKUP(J5254,'FIN CAL LOOKUP'!$A:$J,10,1),VLOOKUP(D5254,'FIN CAL LOOKUP'!$A:$J,10,1))),"Not Applicable")</f>
        <v>Q3, FY21</v>
      </c>
    </row>
    <row r="5255" spans="1:14" x14ac:dyDescent="0.25">
      <c r="A5255" t="s">
        <v>1</v>
      </c>
      <c r="B5255" t="s">
        <v>95</v>
      </c>
      <c r="C5255" t="s">
        <v>14</v>
      </c>
      <c r="D5255" s="3">
        <v>38418</v>
      </c>
      <c r="E5255" t="s">
        <v>1206</v>
      </c>
      <c r="F5255" t="s">
        <v>1207</v>
      </c>
      <c r="G5255" t="s">
        <v>1208</v>
      </c>
      <c r="H5255" t="s">
        <v>192</v>
      </c>
      <c r="I5255" t="s">
        <v>17</v>
      </c>
      <c r="J5255" s="3">
        <v>44838</v>
      </c>
      <c r="K5255" s="3">
        <v>44837</v>
      </c>
      <c r="M5255" s="8" t="str">
        <f>IFERROR(IF(I5255="Booked",VLOOKUP(K5255,'FIN CAL LOOKUP'!$A:$J,7,1),IF(I5255="Complete",VLOOKUP(J5255,'FIN CAL LOOKUP'!$A:$J,7,1),VLOOKUP(D5255,'FIN CAL LOOKUP'!$A:$J,7,1))),"Not Applicable")</f>
        <v>OCT, FY23</v>
      </c>
      <c r="N5255" s="8" t="str">
        <f>IFERROR(IF(I5255="Booked",VLOOKUP(K5255,'FIN CAL LOOKUP'!$A:$J,10,1),IF(I5255="Complete",VLOOKUP(J5255,'FIN CAL LOOKUP'!$A:$J,10,1),VLOOKUP(D5255,'FIN CAL LOOKUP'!$A:$J,10,1))),"Not Applicable")</f>
        <v>Q2, FY23</v>
      </c>
    </row>
    <row r="5256" spans="1:14" x14ac:dyDescent="0.25">
      <c r="A5256" t="s">
        <v>1</v>
      </c>
      <c r="B5256" t="s">
        <v>95</v>
      </c>
      <c r="C5256" t="s">
        <v>14</v>
      </c>
      <c r="D5256" s="3">
        <v>38418</v>
      </c>
      <c r="E5256" t="s">
        <v>1206</v>
      </c>
      <c r="F5256" t="s">
        <v>1207</v>
      </c>
      <c r="G5256" t="s">
        <v>1208</v>
      </c>
      <c r="H5256" t="s">
        <v>4</v>
      </c>
      <c r="I5256" t="s">
        <v>17</v>
      </c>
      <c r="J5256" s="3">
        <v>44825</v>
      </c>
      <c r="K5256" s="3">
        <v>44824</v>
      </c>
      <c r="M5256" s="8" t="str">
        <f>IFERROR(IF(I5256="Booked",VLOOKUP(K5256,'FIN CAL LOOKUP'!$A:$J,7,1),IF(I5256="Complete",VLOOKUP(J5256,'FIN CAL LOOKUP'!$A:$J,7,1),VLOOKUP(D5256,'FIN CAL LOOKUP'!$A:$J,7,1))),"Not Applicable")</f>
        <v>SEP, FY23</v>
      </c>
      <c r="N5256" s="8" t="str">
        <f>IFERROR(IF(I5256="Booked",VLOOKUP(K5256,'FIN CAL LOOKUP'!$A:$J,10,1),IF(I5256="Complete",VLOOKUP(J5256,'FIN CAL LOOKUP'!$A:$J,10,1),VLOOKUP(D5256,'FIN CAL LOOKUP'!$A:$J,10,1))),"Not Applicable")</f>
        <v>Q1, FY23</v>
      </c>
    </row>
    <row r="5257" spans="1:14" x14ac:dyDescent="0.25">
      <c r="A5257" t="s">
        <v>1</v>
      </c>
      <c r="B5257" t="s">
        <v>95</v>
      </c>
      <c r="C5257" t="s">
        <v>14</v>
      </c>
      <c r="D5257" s="3">
        <v>38418</v>
      </c>
      <c r="E5257" t="s">
        <v>1206</v>
      </c>
      <c r="F5257" t="s">
        <v>1207</v>
      </c>
      <c r="G5257" t="s">
        <v>1208</v>
      </c>
      <c r="H5257" t="s">
        <v>7</v>
      </c>
      <c r="I5257" t="s">
        <v>17</v>
      </c>
      <c r="J5257" s="3">
        <v>44825</v>
      </c>
      <c r="K5257" s="3">
        <v>44824</v>
      </c>
      <c r="M5257" s="8" t="str">
        <f>IFERROR(IF(I5257="Booked",VLOOKUP(K5257,'FIN CAL LOOKUP'!$A:$J,7,1),IF(I5257="Complete",VLOOKUP(J5257,'FIN CAL LOOKUP'!$A:$J,7,1),VLOOKUP(D5257,'FIN CAL LOOKUP'!$A:$J,7,1))),"Not Applicable")</f>
        <v>SEP, FY23</v>
      </c>
      <c r="N5257" s="8" t="str">
        <f>IFERROR(IF(I5257="Booked",VLOOKUP(K5257,'FIN CAL LOOKUP'!$A:$J,10,1),IF(I5257="Complete",VLOOKUP(J5257,'FIN CAL LOOKUP'!$A:$J,10,1),VLOOKUP(D5257,'FIN CAL LOOKUP'!$A:$J,10,1))),"Not Applicable")</f>
        <v>Q1, FY23</v>
      </c>
    </row>
    <row r="5258" spans="1:14" x14ac:dyDescent="0.25">
      <c r="A5258" t="s">
        <v>1</v>
      </c>
      <c r="B5258" t="s">
        <v>95</v>
      </c>
      <c r="C5258" t="s">
        <v>14</v>
      </c>
      <c r="D5258" s="3">
        <v>38418</v>
      </c>
      <c r="E5258" t="s">
        <v>1206</v>
      </c>
      <c r="F5258" t="s">
        <v>1207</v>
      </c>
      <c r="G5258" t="s">
        <v>1208</v>
      </c>
      <c r="H5258" t="s">
        <v>1366</v>
      </c>
      <c r="I5258" t="s">
        <v>5</v>
      </c>
      <c r="J5258" s="3"/>
      <c r="K5258" s="3">
        <v>45729</v>
      </c>
      <c r="M5258" s="8" t="str">
        <f>IFERROR(IF(I5258="Booked",VLOOKUP(K5258,'FIN CAL LOOKUP'!$A:$J,7,1),IF(I5258="Complete",VLOOKUP(J5258,'FIN CAL LOOKUP'!$A:$J,7,1),VLOOKUP(D5258,'FIN CAL LOOKUP'!$A:$J,7,1))),"Not Applicable")</f>
        <v>MAR, FY25</v>
      </c>
      <c r="N5258" s="8" t="str">
        <f>IFERROR(IF(I5258="Booked",VLOOKUP(K5258,'FIN CAL LOOKUP'!$A:$J,10,1),IF(I5258="Complete",VLOOKUP(J5258,'FIN CAL LOOKUP'!$A:$J,10,1),VLOOKUP(D5258,'FIN CAL LOOKUP'!$A:$J,10,1))),"Not Applicable")</f>
        <v>Q3, FY25</v>
      </c>
    </row>
    <row r="5259" spans="1:14" x14ac:dyDescent="0.25">
      <c r="A5259" t="s">
        <v>1</v>
      </c>
      <c r="B5259" t="s">
        <v>95</v>
      </c>
      <c r="C5259" t="s">
        <v>14</v>
      </c>
      <c r="D5259" s="3">
        <v>38418</v>
      </c>
      <c r="E5259" t="s">
        <v>1206</v>
      </c>
      <c r="F5259" t="s">
        <v>1207</v>
      </c>
      <c r="G5259" t="s">
        <v>1208</v>
      </c>
      <c r="H5259" t="s">
        <v>1366</v>
      </c>
      <c r="I5259" t="s">
        <v>17</v>
      </c>
      <c r="J5259" s="3">
        <v>45408</v>
      </c>
      <c r="K5259" s="3">
        <v>45351</v>
      </c>
      <c r="M5259" s="8" t="str">
        <f>IFERROR(IF(I5259="Booked",VLOOKUP(K5259,'FIN CAL LOOKUP'!$A:$J,7,1),IF(I5259="Complete",VLOOKUP(J5259,'FIN CAL LOOKUP'!$A:$J,7,1),VLOOKUP(D5259,'FIN CAL LOOKUP'!$A:$J,7,1))),"Not Applicable")</f>
        <v>MAY, FY24</v>
      </c>
      <c r="N5259" s="8" t="str">
        <f>IFERROR(IF(I5259="Booked",VLOOKUP(K5259,'FIN CAL LOOKUP'!$A:$J,10,1),IF(I5259="Complete",VLOOKUP(J5259,'FIN CAL LOOKUP'!$A:$J,10,1),VLOOKUP(D5259,'FIN CAL LOOKUP'!$A:$J,10,1))),"Not Applicable")</f>
        <v>Q4, FY24</v>
      </c>
    </row>
    <row r="5260" spans="1:14" x14ac:dyDescent="0.25">
      <c r="A5260" t="s">
        <v>1</v>
      </c>
      <c r="B5260" t="s">
        <v>95</v>
      </c>
      <c r="C5260" t="s">
        <v>14</v>
      </c>
      <c r="D5260" s="3">
        <v>38418</v>
      </c>
      <c r="E5260" t="s">
        <v>1206</v>
      </c>
      <c r="F5260" t="s">
        <v>1207</v>
      </c>
      <c r="G5260" t="s">
        <v>1208</v>
      </c>
      <c r="H5260" t="s">
        <v>1367</v>
      </c>
      <c r="I5260" t="s">
        <v>5</v>
      </c>
      <c r="J5260" s="3"/>
      <c r="K5260" s="3">
        <v>45729</v>
      </c>
      <c r="M5260" s="8" t="str">
        <f>IFERROR(IF(I5260="Booked",VLOOKUP(K5260,'FIN CAL LOOKUP'!$A:$J,7,1),IF(I5260="Complete",VLOOKUP(J5260,'FIN CAL LOOKUP'!$A:$J,7,1),VLOOKUP(D5260,'FIN CAL LOOKUP'!$A:$J,7,1))),"Not Applicable")</f>
        <v>MAR, FY25</v>
      </c>
      <c r="N5260" s="8" t="str">
        <f>IFERROR(IF(I5260="Booked",VLOOKUP(K5260,'FIN CAL LOOKUP'!$A:$J,10,1),IF(I5260="Complete",VLOOKUP(J5260,'FIN CAL LOOKUP'!$A:$J,10,1),VLOOKUP(D5260,'FIN CAL LOOKUP'!$A:$J,10,1))),"Not Applicable")</f>
        <v>Q3, FY25</v>
      </c>
    </row>
    <row r="5261" spans="1:14" x14ac:dyDescent="0.25">
      <c r="A5261" t="s">
        <v>1</v>
      </c>
      <c r="B5261" t="s">
        <v>95</v>
      </c>
      <c r="C5261" t="s">
        <v>14</v>
      </c>
      <c r="D5261" s="3">
        <v>38418</v>
      </c>
      <c r="E5261" t="s">
        <v>1206</v>
      </c>
      <c r="F5261" t="s">
        <v>1207</v>
      </c>
      <c r="G5261" t="s">
        <v>1208</v>
      </c>
      <c r="H5261" t="s">
        <v>1367</v>
      </c>
      <c r="I5261" t="s">
        <v>17</v>
      </c>
      <c r="J5261" s="3">
        <v>45408</v>
      </c>
      <c r="K5261" s="3">
        <v>45351</v>
      </c>
      <c r="M5261" s="8" t="str">
        <f>IFERROR(IF(I5261="Booked",VLOOKUP(K5261,'FIN CAL LOOKUP'!$A:$J,7,1),IF(I5261="Complete",VLOOKUP(J5261,'FIN CAL LOOKUP'!$A:$J,7,1),VLOOKUP(D5261,'FIN CAL LOOKUP'!$A:$J,7,1))),"Not Applicable")</f>
        <v>MAY, FY24</v>
      </c>
      <c r="N5261" s="8" t="str">
        <f>IFERROR(IF(I5261="Booked",VLOOKUP(K5261,'FIN CAL LOOKUP'!$A:$J,10,1),IF(I5261="Complete",VLOOKUP(J5261,'FIN CAL LOOKUP'!$A:$J,10,1),VLOOKUP(D5261,'FIN CAL LOOKUP'!$A:$J,10,1))),"Not Applicable")</f>
        <v>Q4, FY24</v>
      </c>
    </row>
    <row r="5262" spans="1:14" x14ac:dyDescent="0.25">
      <c r="A5262" t="s">
        <v>1</v>
      </c>
      <c r="B5262" t="s">
        <v>95</v>
      </c>
      <c r="C5262" t="s">
        <v>14</v>
      </c>
      <c r="D5262" s="3">
        <v>38418</v>
      </c>
      <c r="E5262" t="s">
        <v>1206</v>
      </c>
      <c r="F5262" t="s">
        <v>1207</v>
      </c>
      <c r="G5262" t="s">
        <v>1208</v>
      </c>
      <c r="H5262" t="s">
        <v>1368</v>
      </c>
      <c r="I5262" t="s">
        <v>5</v>
      </c>
      <c r="J5262" s="3"/>
      <c r="K5262" s="3">
        <v>45729</v>
      </c>
      <c r="M5262" s="8" t="str">
        <f>IFERROR(IF(I5262="Booked",VLOOKUP(K5262,'FIN CAL LOOKUP'!$A:$J,7,1),IF(I5262="Complete",VLOOKUP(J5262,'FIN CAL LOOKUP'!$A:$J,7,1),VLOOKUP(D5262,'FIN CAL LOOKUP'!$A:$J,7,1))),"Not Applicable")</f>
        <v>MAR, FY25</v>
      </c>
      <c r="N5262" s="8" t="str">
        <f>IFERROR(IF(I5262="Booked",VLOOKUP(K5262,'FIN CAL LOOKUP'!$A:$J,10,1),IF(I5262="Complete",VLOOKUP(J5262,'FIN CAL LOOKUP'!$A:$J,10,1),VLOOKUP(D5262,'FIN CAL LOOKUP'!$A:$J,10,1))),"Not Applicable")</f>
        <v>Q3, FY25</v>
      </c>
    </row>
    <row r="5263" spans="1:14" x14ac:dyDescent="0.25">
      <c r="A5263" t="s">
        <v>1</v>
      </c>
      <c r="B5263" t="s">
        <v>95</v>
      </c>
      <c r="C5263" t="s">
        <v>14</v>
      </c>
      <c r="D5263" s="3">
        <v>38418</v>
      </c>
      <c r="E5263" t="s">
        <v>1206</v>
      </c>
      <c r="F5263" t="s">
        <v>1207</v>
      </c>
      <c r="G5263" t="s">
        <v>1208</v>
      </c>
      <c r="H5263" t="s">
        <v>1368</v>
      </c>
      <c r="I5263" t="s">
        <v>17</v>
      </c>
      <c r="J5263" s="3">
        <v>45408</v>
      </c>
      <c r="K5263" s="3">
        <v>45351</v>
      </c>
      <c r="M5263" s="8" t="str">
        <f>IFERROR(IF(I5263="Booked",VLOOKUP(K5263,'FIN CAL LOOKUP'!$A:$J,7,1),IF(I5263="Complete",VLOOKUP(J5263,'FIN CAL LOOKUP'!$A:$J,7,1),VLOOKUP(D5263,'FIN CAL LOOKUP'!$A:$J,7,1))),"Not Applicable")</f>
        <v>MAY, FY24</v>
      </c>
      <c r="N5263" s="8" t="str">
        <f>IFERROR(IF(I5263="Booked",VLOOKUP(K5263,'FIN CAL LOOKUP'!$A:$J,10,1),IF(I5263="Complete",VLOOKUP(J5263,'FIN CAL LOOKUP'!$A:$J,10,1),VLOOKUP(D5263,'FIN CAL LOOKUP'!$A:$J,10,1))),"Not Applicable")</f>
        <v>Q4, FY24</v>
      </c>
    </row>
    <row r="5264" spans="1:14" x14ac:dyDescent="0.25">
      <c r="A5264" t="s">
        <v>1</v>
      </c>
      <c r="B5264" t="s">
        <v>95</v>
      </c>
      <c r="C5264" t="s">
        <v>14</v>
      </c>
      <c r="D5264" s="3">
        <v>38418</v>
      </c>
      <c r="E5264" t="s">
        <v>1206</v>
      </c>
      <c r="F5264" t="s">
        <v>1207</v>
      </c>
      <c r="G5264" t="s">
        <v>1208</v>
      </c>
      <c r="H5264" t="s">
        <v>1369</v>
      </c>
      <c r="I5264" t="s">
        <v>5</v>
      </c>
      <c r="J5264" s="3"/>
      <c r="K5264" s="3">
        <v>45729</v>
      </c>
      <c r="M5264" s="8" t="str">
        <f>IFERROR(IF(I5264="Booked",VLOOKUP(K5264,'FIN CAL LOOKUP'!$A:$J,7,1),IF(I5264="Complete",VLOOKUP(J5264,'FIN CAL LOOKUP'!$A:$J,7,1),VLOOKUP(D5264,'FIN CAL LOOKUP'!$A:$J,7,1))),"Not Applicable")</f>
        <v>MAR, FY25</v>
      </c>
      <c r="N5264" s="8" t="str">
        <f>IFERROR(IF(I5264="Booked",VLOOKUP(K5264,'FIN CAL LOOKUP'!$A:$J,10,1),IF(I5264="Complete",VLOOKUP(J5264,'FIN CAL LOOKUP'!$A:$J,10,1),VLOOKUP(D5264,'FIN CAL LOOKUP'!$A:$J,10,1))),"Not Applicable")</f>
        <v>Q3, FY25</v>
      </c>
    </row>
    <row r="5265" spans="1:14" x14ac:dyDescent="0.25">
      <c r="A5265" t="s">
        <v>1</v>
      </c>
      <c r="B5265" t="s">
        <v>95</v>
      </c>
      <c r="C5265" t="s">
        <v>14</v>
      </c>
      <c r="D5265" s="3">
        <v>38418</v>
      </c>
      <c r="E5265" t="s">
        <v>1206</v>
      </c>
      <c r="F5265" t="s">
        <v>1207</v>
      </c>
      <c r="G5265" t="s">
        <v>1208</v>
      </c>
      <c r="H5265" t="s">
        <v>1369</v>
      </c>
      <c r="I5265" t="s">
        <v>17</v>
      </c>
      <c r="J5265" s="3">
        <v>45408</v>
      </c>
      <c r="K5265" s="3">
        <v>45351</v>
      </c>
      <c r="M5265" s="8" t="str">
        <f>IFERROR(IF(I5265="Booked",VLOOKUP(K5265,'FIN CAL LOOKUP'!$A:$J,7,1),IF(I5265="Complete",VLOOKUP(J5265,'FIN CAL LOOKUP'!$A:$J,7,1),VLOOKUP(D5265,'FIN CAL LOOKUP'!$A:$J,7,1))),"Not Applicable")</f>
        <v>MAY, FY24</v>
      </c>
      <c r="N5265" s="8" t="str">
        <f>IFERROR(IF(I5265="Booked",VLOOKUP(K5265,'FIN CAL LOOKUP'!$A:$J,10,1),IF(I5265="Complete",VLOOKUP(J5265,'FIN CAL LOOKUP'!$A:$J,10,1),VLOOKUP(D5265,'FIN CAL LOOKUP'!$A:$J,10,1))),"Not Applicable")</f>
        <v>Q4, FY24</v>
      </c>
    </row>
    <row r="5266" spans="1:14" x14ac:dyDescent="0.25">
      <c r="A5266" t="s">
        <v>1</v>
      </c>
      <c r="B5266" t="s">
        <v>95</v>
      </c>
      <c r="C5266" t="s">
        <v>14</v>
      </c>
      <c r="D5266" s="3">
        <v>38418</v>
      </c>
      <c r="E5266" t="s">
        <v>1206</v>
      </c>
      <c r="F5266" t="s">
        <v>1207</v>
      </c>
      <c r="G5266" t="s">
        <v>1208</v>
      </c>
      <c r="H5266" t="s">
        <v>1370</v>
      </c>
      <c r="I5266" t="s">
        <v>5</v>
      </c>
      <c r="J5266" s="3"/>
      <c r="K5266" s="3">
        <v>45729</v>
      </c>
      <c r="M5266" s="8" t="str">
        <f>IFERROR(IF(I5266="Booked",VLOOKUP(K5266,'FIN CAL LOOKUP'!$A:$J,7,1),IF(I5266="Complete",VLOOKUP(J5266,'FIN CAL LOOKUP'!$A:$J,7,1),VLOOKUP(D5266,'FIN CAL LOOKUP'!$A:$J,7,1))),"Not Applicable")</f>
        <v>MAR, FY25</v>
      </c>
      <c r="N5266" s="8" t="str">
        <f>IFERROR(IF(I5266="Booked",VLOOKUP(K5266,'FIN CAL LOOKUP'!$A:$J,10,1),IF(I5266="Complete",VLOOKUP(J5266,'FIN CAL LOOKUP'!$A:$J,10,1),VLOOKUP(D5266,'FIN CAL LOOKUP'!$A:$J,10,1))),"Not Applicable")</f>
        <v>Q3, FY25</v>
      </c>
    </row>
    <row r="5267" spans="1:14" x14ac:dyDescent="0.25">
      <c r="A5267" t="s">
        <v>1</v>
      </c>
      <c r="B5267" t="s">
        <v>95</v>
      </c>
      <c r="C5267" t="s">
        <v>14</v>
      </c>
      <c r="D5267" s="3">
        <v>38418</v>
      </c>
      <c r="E5267" t="s">
        <v>1206</v>
      </c>
      <c r="F5267" t="s">
        <v>1207</v>
      </c>
      <c r="G5267" t="s">
        <v>1208</v>
      </c>
      <c r="H5267" t="s">
        <v>1370</v>
      </c>
      <c r="I5267" t="s">
        <v>17</v>
      </c>
      <c r="J5267" s="3">
        <v>45408</v>
      </c>
      <c r="K5267" s="3">
        <v>45351</v>
      </c>
      <c r="M5267" s="8" t="str">
        <f>IFERROR(IF(I5267="Booked",VLOOKUP(K5267,'FIN CAL LOOKUP'!$A:$J,7,1),IF(I5267="Complete",VLOOKUP(J5267,'FIN CAL LOOKUP'!$A:$J,7,1),VLOOKUP(D5267,'FIN CAL LOOKUP'!$A:$J,7,1))),"Not Applicable")</f>
        <v>MAY, FY24</v>
      </c>
      <c r="N5267" s="8" t="str">
        <f>IFERROR(IF(I5267="Booked",VLOOKUP(K5267,'FIN CAL LOOKUP'!$A:$J,10,1),IF(I5267="Complete",VLOOKUP(J5267,'FIN CAL LOOKUP'!$A:$J,10,1),VLOOKUP(D5267,'FIN CAL LOOKUP'!$A:$J,10,1))),"Not Applicable")</f>
        <v>Q4, FY24</v>
      </c>
    </row>
    <row r="5268" spans="1:14" x14ac:dyDescent="0.25">
      <c r="A5268" t="s">
        <v>1</v>
      </c>
      <c r="B5268" t="s">
        <v>95</v>
      </c>
      <c r="C5268" t="s">
        <v>14</v>
      </c>
      <c r="D5268" s="3">
        <v>38418</v>
      </c>
      <c r="E5268" t="s">
        <v>1206</v>
      </c>
      <c r="F5268" t="s">
        <v>1207</v>
      </c>
      <c r="G5268" t="s">
        <v>1208</v>
      </c>
      <c r="H5268" t="s">
        <v>8</v>
      </c>
      <c r="I5268" t="s">
        <v>17</v>
      </c>
      <c r="J5268" s="3">
        <v>44643</v>
      </c>
      <c r="K5268" s="3">
        <v>44635</v>
      </c>
      <c r="M5268" s="8" t="str">
        <f>IFERROR(IF(I5268="Booked",VLOOKUP(K5268,'FIN CAL LOOKUP'!$A:$J,7,1),IF(I5268="Complete",VLOOKUP(J5268,'FIN CAL LOOKUP'!$A:$J,7,1),VLOOKUP(D5268,'FIN CAL LOOKUP'!$A:$J,7,1))),"Not Applicable")</f>
        <v>MAR, FY22</v>
      </c>
      <c r="N5268" s="8" t="str">
        <f>IFERROR(IF(I5268="Booked",VLOOKUP(K5268,'FIN CAL LOOKUP'!$A:$J,10,1),IF(I5268="Complete",VLOOKUP(J5268,'FIN CAL LOOKUP'!$A:$J,10,1),VLOOKUP(D5268,'FIN CAL LOOKUP'!$A:$J,10,1))),"Not Applicable")</f>
        <v>Q3, FY22</v>
      </c>
    </row>
    <row r="5269" spans="1:14" x14ac:dyDescent="0.25">
      <c r="A5269" t="s">
        <v>1</v>
      </c>
      <c r="B5269" t="s">
        <v>95</v>
      </c>
      <c r="C5269" t="s">
        <v>14</v>
      </c>
      <c r="D5269" s="3">
        <v>38418</v>
      </c>
      <c r="E5269" t="s">
        <v>1206</v>
      </c>
      <c r="F5269" t="s">
        <v>1207</v>
      </c>
      <c r="G5269" t="s">
        <v>1208</v>
      </c>
      <c r="H5269" t="s">
        <v>9</v>
      </c>
      <c r="I5269" t="s">
        <v>17</v>
      </c>
      <c r="J5269" s="3">
        <v>44986</v>
      </c>
      <c r="K5269" s="3">
        <v>44735</v>
      </c>
      <c r="M5269" s="8" t="str">
        <f>IFERROR(IF(I5269="Booked",VLOOKUP(K5269,'FIN CAL LOOKUP'!$A:$J,7,1),IF(I5269="Complete",VLOOKUP(J5269,'FIN CAL LOOKUP'!$A:$J,7,1),VLOOKUP(D5269,'FIN CAL LOOKUP'!$A:$J,7,1))),"Not Applicable")</f>
        <v>MAR, FY23</v>
      </c>
      <c r="N5269" s="8" t="str">
        <f>IFERROR(IF(I5269="Booked",VLOOKUP(K5269,'FIN CAL LOOKUP'!$A:$J,10,1),IF(I5269="Complete",VLOOKUP(J5269,'FIN CAL LOOKUP'!$A:$J,10,1),VLOOKUP(D5269,'FIN CAL LOOKUP'!$A:$J,10,1))),"Not Applicable")</f>
        <v>Q3, FY23</v>
      </c>
    </row>
    <row r="5270" spans="1:14" x14ac:dyDescent="0.25">
      <c r="A5270" t="s">
        <v>1</v>
      </c>
      <c r="B5270" t="s">
        <v>95</v>
      </c>
      <c r="C5270" t="s">
        <v>14</v>
      </c>
      <c r="D5270" s="3">
        <v>38418</v>
      </c>
      <c r="E5270" t="s">
        <v>1206</v>
      </c>
      <c r="F5270" t="s">
        <v>1207</v>
      </c>
      <c r="G5270" t="s">
        <v>1208</v>
      </c>
      <c r="H5270" t="s">
        <v>10</v>
      </c>
      <c r="I5270" t="s">
        <v>17</v>
      </c>
      <c r="J5270" s="3">
        <v>44438</v>
      </c>
      <c r="K5270" s="3">
        <v>44417</v>
      </c>
      <c r="M5270" s="8" t="str">
        <f>IFERROR(IF(I5270="Booked",VLOOKUP(K5270,'FIN CAL LOOKUP'!$A:$J,7,1),IF(I5270="Complete",VLOOKUP(J5270,'FIN CAL LOOKUP'!$A:$J,7,1),VLOOKUP(D5270,'FIN CAL LOOKUP'!$A:$J,7,1))),"Not Applicable")</f>
        <v>SEP, FY22</v>
      </c>
      <c r="N5270" s="8" t="str">
        <f>IFERROR(IF(I5270="Booked",VLOOKUP(K5270,'FIN CAL LOOKUP'!$A:$J,10,1),IF(I5270="Complete",VLOOKUP(J5270,'FIN CAL LOOKUP'!$A:$J,10,1),VLOOKUP(D5270,'FIN CAL LOOKUP'!$A:$J,10,1))),"Not Applicable")</f>
        <v>Q1, FY22</v>
      </c>
    </row>
    <row r="5271" spans="1:14" x14ac:dyDescent="0.25">
      <c r="A5271" t="s">
        <v>1</v>
      </c>
      <c r="B5271" t="s">
        <v>95</v>
      </c>
      <c r="C5271" t="s">
        <v>14</v>
      </c>
      <c r="D5271" s="3">
        <v>38418</v>
      </c>
      <c r="E5271" t="s">
        <v>1206</v>
      </c>
      <c r="F5271" t="s">
        <v>1207</v>
      </c>
      <c r="G5271" t="s">
        <v>1208</v>
      </c>
      <c r="H5271" t="s">
        <v>10</v>
      </c>
      <c r="I5271" t="s">
        <v>17</v>
      </c>
      <c r="J5271" s="3">
        <v>44789</v>
      </c>
      <c r="K5271" s="3">
        <v>44789</v>
      </c>
      <c r="M5271" s="8" t="str">
        <f>IFERROR(IF(I5271="Booked",VLOOKUP(K5271,'FIN CAL LOOKUP'!$A:$J,7,1),IF(I5271="Complete",VLOOKUP(J5271,'FIN CAL LOOKUP'!$A:$J,7,1),VLOOKUP(D5271,'FIN CAL LOOKUP'!$A:$J,7,1))),"Not Applicable")</f>
        <v>AUG, FY23</v>
      </c>
      <c r="N5271" s="8" t="str">
        <f>IFERROR(IF(I5271="Booked",VLOOKUP(K5271,'FIN CAL LOOKUP'!$A:$J,10,1),IF(I5271="Complete",VLOOKUP(J5271,'FIN CAL LOOKUP'!$A:$J,10,1),VLOOKUP(D5271,'FIN CAL LOOKUP'!$A:$J,10,1))),"Not Applicable")</f>
        <v>Q1, FY23</v>
      </c>
    </row>
    <row r="5272" spans="1:14" x14ac:dyDescent="0.25">
      <c r="A5272" t="s">
        <v>1</v>
      </c>
      <c r="B5272" t="s">
        <v>95</v>
      </c>
      <c r="C5272" t="s">
        <v>14</v>
      </c>
      <c r="D5272" s="3">
        <v>38418</v>
      </c>
      <c r="E5272" t="s">
        <v>1206</v>
      </c>
      <c r="F5272" t="s">
        <v>1207</v>
      </c>
      <c r="G5272" t="s">
        <v>1208</v>
      </c>
      <c r="H5272" t="s">
        <v>11</v>
      </c>
      <c r="I5272" t="s">
        <v>17</v>
      </c>
      <c r="J5272" s="3">
        <v>44553</v>
      </c>
      <c r="K5272" s="3">
        <v>43635</v>
      </c>
      <c r="M5272" s="8" t="str">
        <f>IFERROR(IF(I5272="Booked",VLOOKUP(K5272,'FIN CAL LOOKUP'!$A:$J,7,1),IF(I5272="Complete",VLOOKUP(J5272,'FIN CAL LOOKUP'!$A:$J,7,1),VLOOKUP(D5272,'FIN CAL LOOKUP'!$A:$J,7,1))),"Not Applicable")</f>
        <v>DEC, FY22</v>
      </c>
      <c r="N5272" s="8" t="str">
        <f>IFERROR(IF(I5272="Booked",VLOOKUP(K5272,'FIN CAL LOOKUP'!$A:$J,10,1),IF(I5272="Complete",VLOOKUP(J5272,'FIN CAL LOOKUP'!$A:$J,10,1),VLOOKUP(D5272,'FIN CAL LOOKUP'!$A:$J,10,1))),"Not Applicable")</f>
        <v>Q2, FY22</v>
      </c>
    </row>
    <row r="5273" spans="1:14" x14ac:dyDescent="0.25">
      <c r="A5273" t="s">
        <v>30</v>
      </c>
      <c r="B5273" t="s">
        <v>565</v>
      </c>
      <c r="C5273" t="s">
        <v>32</v>
      </c>
      <c r="D5273" s="3">
        <v>38390</v>
      </c>
      <c r="E5273" t="s">
        <v>1209</v>
      </c>
      <c r="F5273" t="s">
        <v>1210</v>
      </c>
      <c r="G5273" t="s">
        <v>1211</v>
      </c>
      <c r="H5273" t="s">
        <v>4</v>
      </c>
      <c r="I5273" t="s">
        <v>17</v>
      </c>
      <c r="J5273" s="3">
        <v>45093</v>
      </c>
      <c r="K5273" s="3">
        <v>44824</v>
      </c>
      <c r="M5273" s="8" t="str">
        <f>IFERROR(IF(I5273="Booked",VLOOKUP(K5273,'FIN CAL LOOKUP'!$A:$J,7,1),IF(I5273="Complete",VLOOKUP(J5273,'FIN CAL LOOKUP'!$A:$J,7,1),VLOOKUP(D5273,'FIN CAL LOOKUP'!$A:$J,7,1))),"Not Applicable")</f>
        <v>JUN, FY23</v>
      </c>
      <c r="N5273" s="8" t="str">
        <f>IFERROR(IF(I5273="Booked",VLOOKUP(K5273,'FIN CAL LOOKUP'!$A:$J,10,1),IF(I5273="Complete",VLOOKUP(J5273,'FIN CAL LOOKUP'!$A:$J,10,1),VLOOKUP(D5273,'FIN CAL LOOKUP'!$A:$J,10,1))),"Not Applicable")</f>
        <v>Q4, FY23</v>
      </c>
    </row>
    <row r="5274" spans="1:14" x14ac:dyDescent="0.25">
      <c r="A5274" t="s">
        <v>30</v>
      </c>
      <c r="B5274" t="s">
        <v>565</v>
      </c>
      <c r="C5274" t="s">
        <v>32</v>
      </c>
      <c r="D5274" s="3">
        <v>38390</v>
      </c>
      <c r="E5274" t="s">
        <v>1209</v>
      </c>
      <c r="F5274" t="s">
        <v>1210</v>
      </c>
      <c r="G5274" t="s">
        <v>1211</v>
      </c>
      <c r="H5274" t="s">
        <v>7</v>
      </c>
      <c r="I5274" t="s">
        <v>17</v>
      </c>
      <c r="J5274" s="3">
        <v>45093</v>
      </c>
      <c r="K5274" s="3">
        <v>44824</v>
      </c>
      <c r="M5274" s="8" t="str">
        <f>IFERROR(IF(I5274="Booked",VLOOKUP(K5274,'FIN CAL LOOKUP'!$A:$J,7,1),IF(I5274="Complete",VLOOKUP(J5274,'FIN CAL LOOKUP'!$A:$J,7,1),VLOOKUP(D5274,'FIN CAL LOOKUP'!$A:$J,7,1))),"Not Applicable")</f>
        <v>JUN, FY23</v>
      </c>
      <c r="N5274" s="8" t="str">
        <f>IFERROR(IF(I5274="Booked",VLOOKUP(K5274,'FIN CAL LOOKUP'!$A:$J,10,1),IF(I5274="Complete",VLOOKUP(J5274,'FIN CAL LOOKUP'!$A:$J,10,1),VLOOKUP(D5274,'FIN CAL LOOKUP'!$A:$J,10,1))),"Not Applicable")</f>
        <v>Q4, FY23</v>
      </c>
    </row>
    <row r="5275" spans="1:14" x14ac:dyDescent="0.25">
      <c r="A5275" t="s">
        <v>30</v>
      </c>
      <c r="B5275" t="s">
        <v>565</v>
      </c>
      <c r="C5275" t="s">
        <v>32</v>
      </c>
      <c r="D5275" s="3">
        <v>38390</v>
      </c>
      <c r="E5275" t="s">
        <v>1209</v>
      </c>
      <c r="F5275" t="s">
        <v>1210</v>
      </c>
      <c r="G5275" t="s">
        <v>1211</v>
      </c>
      <c r="H5275" t="s">
        <v>1366</v>
      </c>
      <c r="I5275" t="s">
        <v>5</v>
      </c>
      <c r="J5275" s="3"/>
      <c r="K5275" s="3">
        <v>45351</v>
      </c>
      <c r="M5275" s="8" t="str">
        <f>IFERROR(IF(I5275="Booked",VLOOKUP(K5275,'FIN CAL LOOKUP'!$A:$J,7,1),IF(I5275="Complete",VLOOKUP(J5275,'FIN CAL LOOKUP'!$A:$J,7,1),VLOOKUP(D5275,'FIN CAL LOOKUP'!$A:$J,7,1))),"Not Applicable")</f>
        <v>MAR, FY24</v>
      </c>
      <c r="N5275" s="8" t="str">
        <f>IFERROR(IF(I5275="Booked",VLOOKUP(K5275,'FIN CAL LOOKUP'!$A:$J,10,1),IF(I5275="Complete",VLOOKUP(J5275,'FIN CAL LOOKUP'!$A:$J,10,1),VLOOKUP(D5275,'FIN CAL LOOKUP'!$A:$J,10,1))),"Not Applicable")</f>
        <v>Q3, FY24</v>
      </c>
    </row>
    <row r="5276" spans="1:14" x14ac:dyDescent="0.25">
      <c r="A5276" t="s">
        <v>30</v>
      </c>
      <c r="B5276" t="s">
        <v>565</v>
      </c>
      <c r="C5276" t="s">
        <v>32</v>
      </c>
      <c r="D5276" s="3">
        <v>38390</v>
      </c>
      <c r="E5276" t="s">
        <v>1209</v>
      </c>
      <c r="F5276" t="s">
        <v>1210</v>
      </c>
      <c r="G5276" t="s">
        <v>1211</v>
      </c>
      <c r="H5276" t="s">
        <v>1367</v>
      </c>
      <c r="I5276" t="s">
        <v>5</v>
      </c>
      <c r="J5276" s="3"/>
      <c r="K5276" s="3">
        <v>45351</v>
      </c>
      <c r="M5276" s="8" t="str">
        <f>IFERROR(IF(I5276="Booked",VLOOKUP(K5276,'FIN CAL LOOKUP'!$A:$J,7,1),IF(I5276="Complete",VLOOKUP(J5276,'FIN CAL LOOKUP'!$A:$J,7,1),VLOOKUP(D5276,'FIN CAL LOOKUP'!$A:$J,7,1))),"Not Applicable")</f>
        <v>MAR, FY24</v>
      </c>
      <c r="N5276" s="8" t="str">
        <f>IFERROR(IF(I5276="Booked",VLOOKUP(K5276,'FIN CAL LOOKUP'!$A:$J,10,1),IF(I5276="Complete",VLOOKUP(J5276,'FIN CAL LOOKUP'!$A:$J,10,1),VLOOKUP(D5276,'FIN CAL LOOKUP'!$A:$J,10,1))),"Not Applicable")</f>
        <v>Q3, FY24</v>
      </c>
    </row>
    <row r="5277" spans="1:14" x14ac:dyDescent="0.25">
      <c r="A5277" t="s">
        <v>30</v>
      </c>
      <c r="B5277" t="s">
        <v>565</v>
      </c>
      <c r="C5277" t="s">
        <v>32</v>
      </c>
      <c r="D5277" s="3">
        <v>38390</v>
      </c>
      <c r="E5277" t="s">
        <v>1209</v>
      </c>
      <c r="F5277" t="s">
        <v>1210</v>
      </c>
      <c r="G5277" t="s">
        <v>1211</v>
      </c>
      <c r="H5277" t="s">
        <v>1368</v>
      </c>
      <c r="I5277" t="s">
        <v>5</v>
      </c>
      <c r="J5277" s="3"/>
      <c r="K5277" s="3">
        <v>45351</v>
      </c>
      <c r="M5277" s="8" t="str">
        <f>IFERROR(IF(I5277="Booked",VLOOKUP(K5277,'FIN CAL LOOKUP'!$A:$J,7,1),IF(I5277="Complete",VLOOKUP(J5277,'FIN CAL LOOKUP'!$A:$J,7,1),VLOOKUP(D5277,'FIN CAL LOOKUP'!$A:$J,7,1))),"Not Applicable")</f>
        <v>MAR, FY24</v>
      </c>
      <c r="N5277" s="8" t="str">
        <f>IFERROR(IF(I5277="Booked",VLOOKUP(K5277,'FIN CAL LOOKUP'!$A:$J,10,1),IF(I5277="Complete",VLOOKUP(J5277,'FIN CAL LOOKUP'!$A:$J,10,1),VLOOKUP(D5277,'FIN CAL LOOKUP'!$A:$J,10,1))),"Not Applicable")</f>
        <v>Q3, FY24</v>
      </c>
    </row>
    <row r="5278" spans="1:14" x14ac:dyDescent="0.25">
      <c r="A5278" t="s">
        <v>30</v>
      </c>
      <c r="B5278" t="s">
        <v>565</v>
      </c>
      <c r="C5278" t="s">
        <v>32</v>
      </c>
      <c r="D5278" s="3">
        <v>38390</v>
      </c>
      <c r="E5278" t="s">
        <v>1209</v>
      </c>
      <c r="F5278" t="s">
        <v>1210</v>
      </c>
      <c r="G5278" t="s">
        <v>1211</v>
      </c>
      <c r="H5278" t="s">
        <v>1369</v>
      </c>
      <c r="I5278" t="s">
        <v>5</v>
      </c>
      <c r="J5278" s="3"/>
      <c r="K5278" s="3">
        <v>45351</v>
      </c>
      <c r="M5278" s="8" t="str">
        <f>IFERROR(IF(I5278="Booked",VLOOKUP(K5278,'FIN CAL LOOKUP'!$A:$J,7,1),IF(I5278="Complete",VLOOKUP(J5278,'FIN CAL LOOKUP'!$A:$J,7,1),VLOOKUP(D5278,'FIN CAL LOOKUP'!$A:$J,7,1))),"Not Applicable")</f>
        <v>MAR, FY24</v>
      </c>
      <c r="N5278" s="8" t="str">
        <f>IFERROR(IF(I5278="Booked",VLOOKUP(K5278,'FIN CAL LOOKUP'!$A:$J,10,1),IF(I5278="Complete",VLOOKUP(J5278,'FIN CAL LOOKUP'!$A:$J,10,1),VLOOKUP(D5278,'FIN CAL LOOKUP'!$A:$J,10,1))),"Not Applicable")</f>
        <v>Q3, FY24</v>
      </c>
    </row>
    <row r="5279" spans="1:14" x14ac:dyDescent="0.25">
      <c r="A5279" t="s">
        <v>30</v>
      </c>
      <c r="B5279" t="s">
        <v>565</v>
      </c>
      <c r="C5279" t="s">
        <v>32</v>
      </c>
      <c r="D5279" s="3">
        <v>38390</v>
      </c>
      <c r="E5279" t="s">
        <v>1209</v>
      </c>
      <c r="F5279" t="s">
        <v>1210</v>
      </c>
      <c r="G5279" t="s">
        <v>1211</v>
      </c>
      <c r="H5279" t="s">
        <v>1370</v>
      </c>
      <c r="I5279" t="s">
        <v>5</v>
      </c>
      <c r="J5279" s="3"/>
      <c r="K5279" s="3">
        <v>45351</v>
      </c>
      <c r="M5279" s="8" t="str">
        <f>IFERROR(IF(I5279="Booked",VLOOKUP(K5279,'FIN CAL LOOKUP'!$A:$J,7,1),IF(I5279="Complete",VLOOKUP(J5279,'FIN CAL LOOKUP'!$A:$J,7,1),VLOOKUP(D5279,'FIN CAL LOOKUP'!$A:$J,7,1))),"Not Applicable")</f>
        <v>MAR, FY24</v>
      </c>
      <c r="N5279" s="8" t="str">
        <f>IFERROR(IF(I5279="Booked",VLOOKUP(K5279,'FIN CAL LOOKUP'!$A:$J,10,1),IF(I5279="Complete",VLOOKUP(J5279,'FIN CAL LOOKUP'!$A:$J,10,1),VLOOKUP(D5279,'FIN CAL LOOKUP'!$A:$J,10,1))),"Not Applicable")</f>
        <v>Q3, FY24</v>
      </c>
    </row>
    <row r="5280" spans="1:14" x14ac:dyDescent="0.25">
      <c r="A5280" t="s">
        <v>30</v>
      </c>
      <c r="B5280" t="s">
        <v>565</v>
      </c>
      <c r="C5280" t="s">
        <v>32</v>
      </c>
      <c r="D5280" s="3">
        <v>38390</v>
      </c>
      <c r="E5280" t="s">
        <v>1209</v>
      </c>
      <c r="F5280" t="s">
        <v>1210</v>
      </c>
      <c r="G5280" t="s">
        <v>1211</v>
      </c>
      <c r="H5280" t="s">
        <v>8</v>
      </c>
      <c r="I5280" t="s">
        <v>17</v>
      </c>
      <c r="J5280" s="3">
        <v>44651</v>
      </c>
      <c r="K5280" s="3">
        <v>44635</v>
      </c>
      <c r="M5280" s="8" t="str">
        <f>IFERROR(IF(I5280="Booked",VLOOKUP(K5280,'FIN CAL LOOKUP'!$A:$J,7,1),IF(I5280="Complete",VLOOKUP(J5280,'FIN CAL LOOKUP'!$A:$J,7,1),VLOOKUP(D5280,'FIN CAL LOOKUP'!$A:$J,7,1))),"Not Applicable")</f>
        <v>APR, FY22</v>
      </c>
      <c r="N5280" s="8" t="str">
        <f>IFERROR(IF(I5280="Booked",VLOOKUP(K5280,'FIN CAL LOOKUP'!$A:$J,10,1),IF(I5280="Complete",VLOOKUP(J5280,'FIN CAL LOOKUP'!$A:$J,10,1),VLOOKUP(D5280,'FIN CAL LOOKUP'!$A:$J,10,1))),"Not Applicable")</f>
        <v>Q4, FY22</v>
      </c>
    </row>
    <row r="5281" spans="1:14" x14ac:dyDescent="0.25">
      <c r="A5281" t="s">
        <v>30</v>
      </c>
      <c r="B5281" t="s">
        <v>565</v>
      </c>
      <c r="C5281" t="s">
        <v>32</v>
      </c>
      <c r="D5281" s="3">
        <v>38390</v>
      </c>
      <c r="E5281" t="s">
        <v>1209</v>
      </c>
      <c r="F5281" t="s">
        <v>1210</v>
      </c>
      <c r="G5281" t="s">
        <v>1211</v>
      </c>
      <c r="H5281" t="s">
        <v>9</v>
      </c>
      <c r="I5281" t="s">
        <v>17</v>
      </c>
      <c r="J5281" s="3">
        <v>45009</v>
      </c>
      <c r="K5281" s="3">
        <v>44735</v>
      </c>
      <c r="M5281" s="8" t="str">
        <f>IFERROR(IF(I5281="Booked",VLOOKUP(K5281,'FIN CAL LOOKUP'!$A:$J,7,1),IF(I5281="Complete",VLOOKUP(J5281,'FIN CAL LOOKUP'!$A:$J,7,1),VLOOKUP(D5281,'FIN CAL LOOKUP'!$A:$J,7,1))),"Not Applicable")</f>
        <v>MAR, FY23</v>
      </c>
      <c r="N5281" s="8" t="str">
        <f>IFERROR(IF(I5281="Booked",VLOOKUP(K5281,'FIN CAL LOOKUP'!$A:$J,10,1),IF(I5281="Complete",VLOOKUP(J5281,'FIN CAL LOOKUP'!$A:$J,10,1),VLOOKUP(D5281,'FIN CAL LOOKUP'!$A:$J,10,1))),"Not Applicable")</f>
        <v>Q3, FY23</v>
      </c>
    </row>
    <row r="5282" spans="1:14" x14ac:dyDescent="0.25">
      <c r="A5282" t="s">
        <v>30</v>
      </c>
      <c r="B5282" t="s">
        <v>565</v>
      </c>
      <c r="C5282" t="s">
        <v>32</v>
      </c>
      <c r="D5282" s="3">
        <v>38390</v>
      </c>
      <c r="E5282" t="s">
        <v>1209</v>
      </c>
      <c r="F5282" t="s">
        <v>1210</v>
      </c>
      <c r="G5282" t="s">
        <v>1211</v>
      </c>
      <c r="H5282" t="s">
        <v>10</v>
      </c>
      <c r="I5282" t="s">
        <v>17</v>
      </c>
      <c r="J5282" s="3">
        <v>44449</v>
      </c>
      <c r="K5282" s="3">
        <v>44417</v>
      </c>
      <c r="M5282" s="8" t="str">
        <f>IFERROR(IF(I5282="Booked",VLOOKUP(K5282,'FIN CAL LOOKUP'!$A:$J,7,1),IF(I5282="Complete",VLOOKUP(J5282,'FIN CAL LOOKUP'!$A:$J,7,1),VLOOKUP(D5282,'FIN CAL LOOKUP'!$A:$J,7,1))),"Not Applicable")</f>
        <v>SEP, FY22</v>
      </c>
      <c r="N5282" s="8" t="str">
        <f>IFERROR(IF(I5282="Booked",VLOOKUP(K5282,'FIN CAL LOOKUP'!$A:$J,10,1),IF(I5282="Complete",VLOOKUP(J5282,'FIN CAL LOOKUP'!$A:$J,10,1),VLOOKUP(D5282,'FIN CAL LOOKUP'!$A:$J,10,1))),"Not Applicable")</f>
        <v>Q1, FY22</v>
      </c>
    </row>
    <row r="5283" spans="1:14" x14ac:dyDescent="0.25">
      <c r="A5283" t="s">
        <v>30</v>
      </c>
      <c r="B5283" t="s">
        <v>565</v>
      </c>
      <c r="C5283" t="s">
        <v>32</v>
      </c>
      <c r="D5283" s="3">
        <v>38390</v>
      </c>
      <c r="E5283" t="s">
        <v>1209</v>
      </c>
      <c r="F5283" t="s">
        <v>1210</v>
      </c>
      <c r="G5283" t="s">
        <v>1211</v>
      </c>
      <c r="H5283" t="s">
        <v>11</v>
      </c>
      <c r="I5283" t="s">
        <v>17</v>
      </c>
      <c r="J5283" s="3">
        <v>44547</v>
      </c>
      <c r="K5283" s="3">
        <v>43635</v>
      </c>
      <c r="M5283" s="8" t="str">
        <f>IFERROR(IF(I5283="Booked",VLOOKUP(K5283,'FIN CAL LOOKUP'!$A:$J,7,1),IF(I5283="Complete",VLOOKUP(J5283,'FIN CAL LOOKUP'!$A:$J,7,1),VLOOKUP(D5283,'FIN CAL LOOKUP'!$A:$J,7,1))),"Not Applicable")</f>
        <v>DEC, FY22</v>
      </c>
      <c r="N5283" s="8" t="str">
        <f>IFERROR(IF(I5283="Booked",VLOOKUP(K5283,'FIN CAL LOOKUP'!$A:$J,10,1),IF(I5283="Complete",VLOOKUP(J5283,'FIN CAL LOOKUP'!$A:$J,10,1),VLOOKUP(D5283,'FIN CAL LOOKUP'!$A:$J,10,1))),"Not Applicable")</f>
        <v>Q2, FY22</v>
      </c>
    </row>
    <row r="5284" spans="1:14" x14ac:dyDescent="0.25">
      <c r="A5284" t="s">
        <v>30</v>
      </c>
      <c r="B5284" t="s">
        <v>260</v>
      </c>
      <c r="C5284" t="s">
        <v>32</v>
      </c>
      <c r="D5284" s="3">
        <v>38356</v>
      </c>
      <c r="E5284" t="s">
        <v>1212</v>
      </c>
      <c r="F5284" t="s">
        <v>1213</v>
      </c>
      <c r="G5284" t="s">
        <v>1214</v>
      </c>
      <c r="H5284" t="s">
        <v>4</v>
      </c>
      <c r="I5284" t="s">
        <v>17</v>
      </c>
      <c r="J5284" s="3">
        <v>45117</v>
      </c>
      <c r="K5284" s="3">
        <v>44824</v>
      </c>
      <c r="M5284" s="8" t="str">
        <f>IFERROR(IF(I5284="Booked",VLOOKUP(K5284,'FIN CAL LOOKUP'!$A:$J,7,1),IF(I5284="Complete",VLOOKUP(J5284,'FIN CAL LOOKUP'!$A:$J,7,1),VLOOKUP(D5284,'FIN CAL LOOKUP'!$A:$J,7,1))),"Not Applicable")</f>
        <v>JUL, FY24</v>
      </c>
      <c r="N5284" s="8" t="str">
        <f>IFERROR(IF(I5284="Booked",VLOOKUP(K5284,'FIN CAL LOOKUP'!$A:$J,10,1),IF(I5284="Complete",VLOOKUP(J5284,'FIN CAL LOOKUP'!$A:$J,10,1),VLOOKUP(D5284,'FIN CAL LOOKUP'!$A:$J,10,1))),"Not Applicable")</f>
        <v>Q1, FY24</v>
      </c>
    </row>
    <row r="5285" spans="1:14" x14ac:dyDescent="0.25">
      <c r="A5285" t="s">
        <v>30</v>
      </c>
      <c r="B5285" t="s">
        <v>260</v>
      </c>
      <c r="C5285" t="s">
        <v>32</v>
      </c>
      <c r="D5285" s="3">
        <v>38356</v>
      </c>
      <c r="E5285" t="s">
        <v>1212</v>
      </c>
      <c r="F5285" t="s">
        <v>1213</v>
      </c>
      <c r="G5285" t="s">
        <v>1214</v>
      </c>
      <c r="H5285" t="s">
        <v>7</v>
      </c>
      <c r="I5285" t="s">
        <v>17</v>
      </c>
      <c r="J5285" s="3">
        <v>45117</v>
      </c>
      <c r="K5285" s="3">
        <v>44824</v>
      </c>
      <c r="M5285" s="8" t="str">
        <f>IFERROR(IF(I5285="Booked",VLOOKUP(K5285,'FIN CAL LOOKUP'!$A:$J,7,1),IF(I5285="Complete",VLOOKUP(J5285,'FIN CAL LOOKUP'!$A:$J,7,1),VLOOKUP(D5285,'FIN CAL LOOKUP'!$A:$J,7,1))),"Not Applicable")</f>
        <v>JUL, FY24</v>
      </c>
      <c r="N5285" s="8" t="str">
        <f>IFERROR(IF(I5285="Booked",VLOOKUP(K5285,'FIN CAL LOOKUP'!$A:$J,10,1),IF(I5285="Complete",VLOOKUP(J5285,'FIN CAL LOOKUP'!$A:$J,10,1),VLOOKUP(D5285,'FIN CAL LOOKUP'!$A:$J,10,1))),"Not Applicable")</f>
        <v>Q1, FY24</v>
      </c>
    </row>
    <row r="5286" spans="1:14" x14ac:dyDescent="0.25">
      <c r="A5286" t="s">
        <v>30</v>
      </c>
      <c r="B5286" t="s">
        <v>260</v>
      </c>
      <c r="C5286" t="s">
        <v>32</v>
      </c>
      <c r="D5286" s="3">
        <v>38356</v>
      </c>
      <c r="E5286" t="s">
        <v>1212</v>
      </c>
      <c r="F5286" t="s">
        <v>1213</v>
      </c>
      <c r="G5286" t="s">
        <v>1214</v>
      </c>
      <c r="H5286" t="s">
        <v>1366</v>
      </c>
      <c r="I5286" t="s">
        <v>17</v>
      </c>
      <c r="J5286" s="3">
        <v>45435</v>
      </c>
      <c r="K5286" s="3">
        <v>45351</v>
      </c>
      <c r="M5286" s="8" t="str">
        <f>IFERROR(IF(I5286="Booked",VLOOKUP(K5286,'FIN CAL LOOKUP'!$A:$J,7,1),IF(I5286="Complete",VLOOKUP(J5286,'FIN CAL LOOKUP'!$A:$J,7,1),VLOOKUP(D5286,'FIN CAL LOOKUP'!$A:$J,7,1))),"Not Applicable")</f>
        <v>MAY, FY24</v>
      </c>
      <c r="N5286" s="8" t="str">
        <f>IFERROR(IF(I5286="Booked",VLOOKUP(K5286,'FIN CAL LOOKUP'!$A:$J,10,1),IF(I5286="Complete",VLOOKUP(J5286,'FIN CAL LOOKUP'!$A:$J,10,1),VLOOKUP(D5286,'FIN CAL LOOKUP'!$A:$J,10,1))),"Not Applicable")</f>
        <v>Q4, FY24</v>
      </c>
    </row>
    <row r="5287" spans="1:14" x14ac:dyDescent="0.25">
      <c r="A5287" t="s">
        <v>30</v>
      </c>
      <c r="B5287" t="s">
        <v>260</v>
      </c>
      <c r="C5287" t="s">
        <v>32</v>
      </c>
      <c r="D5287" s="3">
        <v>38356</v>
      </c>
      <c r="E5287" t="s">
        <v>1212</v>
      </c>
      <c r="F5287" t="s">
        <v>1213</v>
      </c>
      <c r="G5287" t="s">
        <v>1214</v>
      </c>
      <c r="H5287" t="s">
        <v>1366</v>
      </c>
      <c r="I5287" t="s">
        <v>17</v>
      </c>
      <c r="J5287" s="3">
        <v>45806</v>
      </c>
      <c r="K5287" s="3">
        <v>45756</v>
      </c>
      <c r="M5287" s="8" t="str">
        <f>IFERROR(IF(I5287="Booked",VLOOKUP(K5287,'FIN CAL LOOKUP'!$A:$J,7,1),IF(I5287="Complete",VLOOKUP(J5287,'FIN CAL LOOKUP'!$A:$J,7,1),VLOOKUP(D5287,'FIN CAL LOOKUP'!$A:$J,7,1))),"Not Applicable")</f>
        <v>MAY, FY25</v>
      </c>
      <c r="N5287" s="8" t="str">
        <f>IFERROR(IF(I5287="Booked",VLOOKUP(K5287,'FIN CAL LOOKUP'!$A:$J,10,1),IF(I5287="Complete",VLOOKUP(J5287,'FIN CAL LOOKUP'!$A:$J,10,1),VLOOKUP(D5287,'FIN CAL LOOKUP'!$A:$J,10,1))),"Not Applicable")</f>
        <v>Q4, FY25</v>
      </c>
    </row>
    <row r="5288" spans="1:14" x14ac:dyDescent="0.25">
      <c r="A5288" t="s">
        <v>30</v>
      </c>
      <c r="B5288" t="s">
        <v>260</v>
      </c>
      <c r="C5288" t="s">
        <v>32</v>
      </c>
      <c r="D5288" s="3">
        <v>38356</v>
      </c>
      <c r="E5288" t="s">
        <v>1212</v>
      </c>
      <c r="F5288" t="s">
        <v>1213</v>
      </c>
      <c r="G5288" t="s">
        <v>1214</v>
      </c>
      <c r="H5288" t="s">
        <v>1367</v>
      </c>
      <c r="I5288" t="s">
        <v>17</v>
      </c>
      <c r="J5288" s="3">
        <v>45435</v>
      </c>
      <c r="K5288" s="3">
        <v>45351</v>
      </c>
      <c r="M5288" s="8" t="str">
        <f>IFERROR(IF(I5288="Booked",VLOOKUP(K5288,'FIN CAL LOOKUP'!$A:$J,7,1),IF(I5288="Complete",VLOOKUP(J5288,'FIN CAL LOOKUP'!$A:$J,7,1),VLOOKUP(D5288,'FIN CAL LOOKUP'!$A:$J,7,1))),"Not Applicable")</f>
        <v>MAY, FY24</v>
      </c>
      <c r="N5288" s="8" t="str">
        <f>IFERROR(IF(I5288="Booked",VLOOKUP(K5288,'FIN CAL LOOKUP'!$A:$J,10,1),IF(I5288="Complete",VLOOKUP(J5288,'FIN CAL LOOKUP'!$A:$J,10,1),VLOOKUP(D5288,'FIN CAL LOOKUP'!$A:$J,10,1))),"Not Applicable")</f>
        <v>Q4, FY24</v>
      </c>
    </row>
    <row r="5289" spans="1:14" x14ac:dyDescent="0.25">
      <c r="A5289" t="s">
        <v>30</v>
      </c>
      <c r="B5289" t="s">
        <v>260</v>
      </c>
      <c r="C5289" t="s">
        <v>32</v>
      </c>
      <c r="D5289" s="3">
        <v>38356</v>
      </c>
      <c r="E5289" t="s">
        <v>1212</v>
      </c>
      <c r="F5289" t="s">
        <v>1213</v>
      </c>
      <c r="G5289" t="s">
        <v>1214</v>
      </c>
      <c r="H5289" t="s">
        <v>1367</v>
      </c>
      <c r="I5289" t="s">
        <v>17</v>
      </c>
      <c r="J5289" s="3">
        <v>45806</v>
      </c>
      <c r="K5289" s="3">
        <v>45756</v>
      </c>
      <c r="M5289" s="8" t="str">
        <f>IFERROR(IF(I5289="Booked",VLOOKUP(K5289,'FIN CAL LOOKUP'!$A:$J,7,1),IF(I5289="Complete",VLOOKUP(J5289,'FIN CAL LOOKUP'!$A:$J,7,1),VLOOKUP(D5289,'FIN CAL LOOKUP'!$A:$J,7,1))),"Not Applicable")</f>
        <v>MAY, FY25</v>
      </c>
      <c r="N5289" s="8" t="str">
        <f>IFERROR(IF(I5289="Booked",VLOOKUP(K5289,'FIN CAL LOOKUP'!$A:$J,10,1),IF(I5289="Complete",VLOOKUP(J5289,'FIN CAL LOOKUP'!$A:$J,10,1),VLOOKUP(D5289,'FIN CAL LOOKUP'!$A:$J,10,1))),"Not Applicable")</f>
        <v>Q4, FY25</v>
      </c>
    </row>
    <row r="5290" spans="1:14" x14ac:dyDescent="0.25">
      <c r="A5290" t="s">
        <v>30</v>
      </c>
      <c r="B5290" t="s">
        <v>260</v>
      </c>
      <c r="C5290" t="s">
        <v>32</v>
      </c>
      <c r="D5290" s="3">
        <v>38356</v>
      </c>
      <c r="E5290" t="s">
        <v>1212</v>
      </c>
      <c r="F5290" t="s">
        <v>1213</v>
      </c>
      <c r="G5290" t="s">
        <v>1214</v>
      </c>
      <c r="H5290" t="s">
        <v>1368</v>
      </c>
      <c r="I5290" t="s">
        <v>17</v>
      </c>
      <c r="J5290" s="3">
        <v>45435</v>
      </c>
      <c r="K5290" s="3">
        <v>45351</v>
      </c>
      <c r="M5290" s="8" t="str">
        <f>IFERROR(IF(I5290="Booked",VLOOKUP(K5290,'FIN CAL LOOKUP'!$A:$J,7,1),IF(I5290="Complete",VLOOKUP(J5290,'FIN CAL LOOKUP'!$A:$J,7,1),VLOOKUP(D5290,'FIN CAL LOOKUP'!$A:$J,7,1))),"Not Applicable")</f>
        <v>MAY, FY24</v>
      </c>
      <c r="N5290" s="8" t="str">
        <f>IFERROR(IF(I5290="Booked",VLOOKUP(K5290,'FIN CAL LOOKUP'!$A:$J,10,1),IF(I5290="Complete",VLOOKUP(J5290,'FIN CAL LOOKUP'!$A:$J,10,1),VLOOKUP(D5290,'FIN CAL LOOKUP'!$A:$J,10,1))),"Not Applicable")</f>
        <v>Q4, FY24</v>
      </c>
    </row>
    <row r="5291" spans="1:14" x14ac:dyDescent="0.25">
      <c r="A5291" t="s">
        <v>30</v>
      </c>
      <c r="B5291" t="s">
        <v>260</v>
      </c>
      <c r="C5291" t="s">
        <v>32</v>
      </c>
      <c r="D5291" s="3">
        <v>38356</v>
      </c>
      <c r="E5291" t="s">
        <v>1212</v>
      </c>
      <c r="F5291" t="s">
        <v>1213</v>
      </c>
      <c r="G5291" t="s">
        <v>1214</v>
      </c>
      <c r="H5291" t="s">
        <v>1368</v>
      </c>
      <c r="I5291" t="s">
        <v>17</v>
      </c>
      <c r="J5291" s="3">
        <v>45806</v>
      </c>
      <c r="K5291" s="3">
        <v>45756</v>
      </c>
      <c r="M5291" s="8" t="str">
        <f>IFERROR(IF(I5291="Booked",VLOOKUP(K5291,'FIN CAL LOOKUP'!$A:$J,7,1),IF(I5291="Complete",VLOOKUP(J5291,'FIN CAL LOOKUP'!$A:$J,7,1),VLOOKUP(D5291,'FIN CAL LOOKUP'!$A:$J,7,1))),"Not Applicable")</f>
        <v>MAY, FY25</v>
      </c>
      <c r="N5291" s="8" t="str">
        <f>IFERROR(IF(I5291="Booked",VLOOKUP(K5291,'FIN CAL LOOKUP'!$A:$J,10,1),IF(I5291="Complete",VLOOKUP(J5291,'FIN CAL LOOKUP'!$A:$J,10,1),VLOOKUP(D5291,'FIN CAL LOOKUP'!$A:$J,10,1))),"Not Applicable")</f>
        <v>Q4, FY25</v>
      </c>
    </row>
    <row r="5292" spans="1:14" x14ac:dyDescent="0.25">
      <c r="A5292" t="s">
        <v>30</v>
      </c>
      <c r="B5292" t="s">
        <v>260</v>
      </c>
      <c r="C5292" t="s">
        <v>32</v>
      </c>
      <c r="D5292" s="3">
        <v>38356</v>
      </c>
      <c r="E5292" t="s">
        <v>1212</v>
      </c>
      <c r="F5292" t="s">
        <v>1213</v>
      </c>
      <c r="G5292" t="s">
        <v>1214</v>
      </c>
      <c r="H5292" t="s">
        <v>1369</v>
      </c>
      <c r="I5292" t="s">
        <v>17</v>
      </c>
      <c r="J5292" s="3">
        <v>45435</v>
      </c>
      <c r="K5292" s="3">
        <v>45351</v>
      </c>
      <c r="M5292" s="8" t="str">
        <f>IFERROR(IF(I5292="Booked",VLOOKUP(K5292,'FIN CAL LOOKUP'!$A:$J,7,1),IF(I5292="Complete",VLOOKUP(J5292,'FIN CAL LOOKUP'!$A:$J,7,1),VLOOKUP(D5292,'FIN CAL LOOKUP'!$A:$J,7,1))),"Not Applicable")</f>
        <v>MAY, FY24</v>
      </c>
      <c r="N5292" s="8" t="str">
        <f>IFERROR(IF(I5292="Booked",VLOOKUP(K5292,'FIN CAL LOOKUP'!$A:$J,10,1),IF(I5292="Complete",VLOOKUP(J5292,'FIN CAL LOOKUP'!$A:$J,10,1),VLOOKUP(D5292,'FIN CAL LOOKUP'!$A:$J,10,1))),"Not Applicable")</f>
        <v>Q4, FY24</v>
      </c>
    </row>
    <row r="5293" spans="1:14" x14ac:dyDescent="0.25">
      <c r="A5293" t="s">
        <v>30</v>
      </c>
      <c r="B5293" t="s">
        <v>260</v>
      </c>
      <c r="C5293" t="s">
        <v>32</v>
      </c>
      <c r="D5293" s="3">
        <v>38356</v>
      </c>
      <c r="E5293" t="s">
        <v>1212</v>
      </c>
      <c r="F5293" t="s">
        <v>1213</v>
      </c>
      <c r="G5293" t="s">
        <v>1214</v>
      </c>
      <c r="H5293" t="s">
        <v>1369</v>
      </c>
      <c r="I5293" t="s">
        <v>17</v>
      </c>
      <c r="J5293" s="3">
        <v>45806</v>
      </c>
      <c r="K5293" s="3">
        <v>45756</v>
      </c>
      <c r="M5293" s="8" t="str">
        <f>IFERROR(IF(I5293="Booked",VLOOKUP(K5293,'FIN CAL LOOKUP'!$A:$J,7,1),IF(I5293="Complete",VLOOKUP(J5293,'FIN CAL LOOKUP'!$A:$J,7,1),VLOOKUP(D5293,'FIN CAL LOOKUP'!$A:$J,7,1))),"Not Applicable")</f>
        <v>MAY, FY25</v>
      </c>
      <c r="N5293" s="8" t="str">
        <f>IFERROR(IF(I5293="Booked",VLOOKUP(K5293,'FIN CAL LOOKUP'!$A:$J,10,1),IF(I5293="Complete",VLOOKUP(J5293,'FIN CAL LOOKUP'!$A:$J,10,1),VLOOKUP(D5293,'FIN CAL LOOKUP'!$A:$J,10,1))),"Not Applicable")</f>
        <v>Q4, FY25</v>
      </c>
    </row>
    <row r="5294" spans="1:14" x14ac:dyDescent="0.25">
      <c r="A5294" t="s">
        <v>30</v>
      </c>
      <c r="B5294" t="s">
        <v>260</v>
      </c>
      <c r="C5294" t="s">
        <v>32</v>
      </c>
      <c r="D5294" s="3">
        <v>38356</v>
      </c>
      <c r="E5294" t="s">
        <v>1212</v>
      </c>
      <c r="F5294" t="s">
        <v>1213</v>
      </c>
      <c r="G5294" t="s">
        <v>1214</v>
      </c>
      <c r="H5294" t="s">
        <v>1370</v>
      </c>
      <c r="I5294" t="s">
        <v>17</v>
      </c>
      <c r="J5294" s="3">
        <v>45435</v>
      </c>
      <c r="K5294" s="3">
        <v>45351</v>
      </c>
      <c r="M5294" s="8" t="str">
        <f>IFERROR(IF(I5294="Booked",VLOOKUP(K5294,'FIN CAL LOOKUP'!$A:$J,7,1),IF(I5294="Complete",VLOOKUP(J5294,'FIN CAL LOOKUP'!$A:$J,7,1),VLOOKUP(D5294,'FIN CAL LOOKUP'!$A:$J,7,1))),"Not Applicable")</f>
        <v>MAY, FY24</v>
      </c>
      <c r="N5294" s="8" t="str">
        <f>IFERROR(IF(I5294="Booked",VLOOKUP(K5294,'FIN CAL LOOKUP'!$A:$J,10,1),IF(I5294="Complete",VLOOKUP(J5294,'FIN CAL LOOKUP'!$A:$J,10,1),VLOOKUP(D5294,'FIN CAL LOOKUP'!$A:$J,10,1))),"Not Applicable")</f>
        <v>Q4, FY24</v>
      </c>
    </row>
    <row r="5295" spans="1:14" x14ac:dyDescent="0.25">
      <c r="A5295" t="s">
        <v>30</v>
      </c>
      <c r="B5295" t="s">
        <v>260</v>
      </c>
      <c r="C5295" t="s">
        <v>32</v>
      </c>
      <c r="D5295" s="3">
        <v>38356</v>
      </c>
      <c r="E5295" t="s">
        <v>1212</v>
      </c>
      <c r="F5295" t="s">
        <v>1213</v>
      </c>
      <c r="G5295" t="s">
        <v>1214</v>
      </c>
      <c r="H5295" t="s">
        <v>1370</v>
      </c>
      <c r="I5295" t="s">
        <v>17</v>
      </c>
      <c r="J5295" s="3">
        <v>45806</v>
      </c>
      <c r="K5295" s="3">
        <v>45756</v>
      </c>
      <c r="M5295" s="8" t="str">
        <f>IFERROR(IF(I5295="Booked",VLOOKUP(K5295,'FIN CAL LOOKUP'!$A:$J,7,1),IF(I5295="Complete",VLOOKUP(J5295,'FIN CAL LOOKUP'!$A:$J,7,1),VLOOKUP(D5295,'FIN CAL LOOKUP'!$A:$J,7,1))),"Not Applicable")</f>
        <v>MAY, FY25</v>
      </c>
      <c r="N5295" s="8" t="str">
        <f>IFERROR(IF(I5295="Booked",VLOOKUP(K5295,'FIN CAL LOOKUP'!$A:$J,10,1),IF(I5295="Complete",VLOOKUP(J5295,'FIN CAL LOOKUP'!$A:$J,10,1),VLOOKUP(D5295,'FIN CAL LOOKUP'!$A:$J,10,1))),"Not Applicable")</f>
        <v>Q4, FY25</v>
      </c>
    </row>
    <row r="5296" spans="1:14" x14ac:dyDescent="0.25">
      <c r="A5296" t="s">
        <v>30</v>
      </c>
      <c r="B5296" t="s">
        <v>260</v>
      </c>
      <c r="C5296" t="s">
        <v>32</v>
      </c>
      <c r="D5296" s="3">
        <v>38356</v>
      </c>
      <c r="E5296" t="s">
        <v>1212</v>
      </c>
      <c r="F5296" t="s">
        <v>1213</v>
      </c>
      <c r="G5296" t="s">
        <v>1214</v>
      </c>
      <c r="H5296" t="s">
        <v>8</v>
      </c>
      <c r="I5296" t="s">
        <v>17</v>
      </c>
      <c r="J5296" s="3">
        <v>44648</v>
      </c>
      <c r="K5296" s="3">
        <v>44635</v>
      </c>
      <c r="M5296" s="8" t="str">
        <f>IFERROR(IF(I5296="Booked",VLOOKUP(K5296,'FIN CAL LOOKUP'!$A:$J,7,1),IF(I5296="Complete",VLOOKUP(J5296,'FIN CAL LOOKUP'!$A:$J,7,1),VLOOKUP(D5296,'FIN CAL LOOKUP'!$A:$J,7,1))),"Not Applicable")</f>
        <v>APR, FY22</v>
      </c>
      <c r="N5296" s="8" t="str">
        <f>IFERROR(IF(I5296="Booked",VLOOKUP(K5296,'FIN CAL LOOKUP'!$A:$J,10,1),IF(I5296="Complete",VLOOKUP(J5296,'FIN CAL LOOKUP'!$A:$J,10,1),VLOOKUP(D5296,'FIN CAL LOOKUP'!$A:$J,10,1))),"Not Applicable")</f>
        <v>Q4, FY22</v>
      </c>
    </row>
    <row r="5297" spans="1:14" x14ac:dyDescent="0.25">
      <c r="A5297" t="s">
        <v>30</v>
      </c>
      <c r="B5297" t="s">
        <v>260</v>
      </c>
      <c r="C5297" t="s">
        <v>32</v>
      </c>
      <c r="D5297" s="3">
        <v>38356</v>
      </c>
      <c r="E5297" t="s">
        <v>1212</v>
      </c>
      <c r="F5297" t="s">
        <v>1213</v>
      </c>
      <c r="G5297" t="s">
        <v>1214</v>
      </c>
      <c r="H5297" t="s">
        <v>9</v>
      </c>
      <c r="I5297" t="s">
        <v>17</v>
      </c>
      <c r="J5297" s="3">
        <v>44764</v>
      </c>
      <c r="K5297" s="3">
        <v>44735</v>
      </c>
      <c r="M5297" s="8" t="str">
        <f>IFERROR(IF(I5297="Booked",VLOOKUP(K5297,'FIN CAL LOOKUP'!$A:$J,7,1),IF(I5297="Complete",VLOOKUP(J5297,'FIN CAL LOOKUP'!$A:$J,7,1),VLOOKUP(D5297,'FIN CAL LOOKUP'!$A:$J,7,1))),"Not Applicable")</f>
        <v>JUL, FY23</v>
      </c>
      <c r="N5297" s="8" t="str">
        <f>IFERROR(IF(I5297="Booked",VLOOKUP(K5297,'FIN CAL LOOKUP'!$A:$J,10,1),IF(I5297="Complete",VLOOKUP(J5297,'FIN CAL LOOKUP'!$A:$J,10,1),VLOOKUP(D5297,'FIN CAL LOOKUP'!$A:$J,10,1))),"Not Applicable")</f>
        <v>Q1, FY23</v>
      </c>
    </row>
    <row r="5298" spans="1:14" x14ac:dyDescent="0.25">
      <c r="A5298" t="s">
        <v>30</v>
      </c>
      <c r="B5298" t="s">
        <v>260</v>
      </c>
      <c r="C5298" t="s">
        <v>32</v>
      </c>
      <c r="D5298" s="3">
        <v>38356</v>
      </c>
      <c r="E5298" t="s">
        <v>1212</v>
      </c>
      <c r="F5298" t="s">
        <v>1213</v>
      </c>
      <c r="G5298" t="s">
        <v>1214</v>
      </c>
      <c r="H5298" t="s">
        <v>10</v>
      </c>
      <c r="I5298" t="s">
        <v>17</v>
      </c>
      <c r="J5298" s="3">
        <v>44504</v>
      </c>
      <c r="K5298" s="3">
        <v>44417</v>
      </c>
      <c r="M5298" s="8" t="str">
        <f>IFERROR(IF(I5298="Booked",VLOOKUP(K5298,'FIN CAL LOOKUP'!$A:$J,7,1),IF(I5298="Complete",VLOOKUP(J5298,'FIN CAL LOOKUP'!$A:$J,7,1),VLOOKUP(D5298,'FIN CAL LOOKUP'!$A:$J,7,1))),"Not Applicable")</f>
        <v>NOV, FY22</v>
      </c>
      <c r="N5298" s="8" t="str">
        <f>IFERROR(IF(I5298="Booked",VLOOKUP(K5298,'FIN CAL LOOKUP'!$A:$J,10,1),IF(I5298="Complete",VLOOKUP(J5298,'FIN CAL LOOKUP'!$A:$J,10,1),VLOOKUP(D5298,'FIN CAL LOOKUP'!$A:$J,10,1))),"Not Applicable")</f>
        <v>Q2, FY22</v>
      </c>
    </row>
    <row r="5299" spans="1:14" x14ac:dyDescent="0.25">
      <c r="A5299" t="s">
        <v>30</v>
      </c>
      <c r="B5299" t="s">
        <v>260</v>
      </c>
      <c r="C5299" t="s">
        <v>32</v>
      </c>
      <c r="D5299" s="3">
        <v>38356</v>
      </c>
      <c r="E5299" t="s">
        <v>1212</v>
      </c>
      <c r="F5299" t="s">
        <v>1213</v>
      </c>
      <c r="G5299" t="s">
        <v>1214</v>
      </c>
      <c r="H5299" t="s">
        <v>11</v>
      </c>
      <c r="I5299" t="s">
        <v>17</v>
      </c>
      <c r="J5299" s="3">
        <v>42751</v>
      </c>
      <c r="K5299" s="3">
        <v>43291</v>
      </c>
      <c r="M5299" s="8" t="str">
        <f>IFERROR(IF(I5299="Booked",VLOOKUP(K5299,'FIN CAL LOOKUP'!$A:$J,7,1),IF(I5299="Complete",VLOOKUP(J5299,'FIN CAL LOOKUP'!$A:$J,7,1),VLOOKUP(D5299,'FIN CAL LOOKUP'!$A:$J,7,1))),"Not Applicable")</f>
        <v>Not Applicable</v>
      </c>
      <c r="N5299" s="8" t="str">
        <f>IFERROR(IF(I5299="Booked",VLOOKUP(K5299,'FIN CAL LOOKUP'!$A:$J,10,1),IF(I5299="Complete",VLOOKUP(J5299,'FIN CAL LOOKUP'!$A:$J,10,1),VLOOKUP(D5299,'FIN CAL LOOKUP'!$A:$J,10,1))),"Not Applicable")</f>
        <v>Not Applicable</v>
      </c>
    </row>
    <row r="5300" spans="1:14" x14ac:dyDescent="0.25">
      <c r="A5300" t="s">
        <v>60</v>
      </c>
      <c r="B5300" t="s">
        <v>274</v>
      </c>
      <c r="C5300" t="s">
        <v>14</v>
      </c>
      <c r="D5300" s="3">
        <v>38250</v>
      </c>
      <c r="E5300" t="s">
        <v>893</v>
      </c>
      <c r="F5300" t="s">
        <v>1215</v>
      </c>
      <c r="G5300" t="s">
        <v>278</v>
      </c>
      <c r="H5300" t="s">
        <v>192</v>
      </c>
      <c r="I5300" t="s">
        <v>17</v>
      </c>
      <c r="J5300" s="3">
        <v>44908</v>
      </c>
      <c r="K5300" s="3">
        <v>44837</v>
      </c>
      <c r="M5300" s="8" t="str">
        <f>IFERROR(IF(I5300="Booked",VLOOKUP(K5300,'FIN CAL LOOKUP'!$A:$J,7,1),IF(I5300="Complete",VLOOKUP(J5300,'FIN CAL LOOKUP'!$A:$J,7,1),VLOOKUP(D5300,'FIN CAL LOOKUP'!$A:$J,7,1))),"Not Applicable")</f>
        <v>DEC, FY23</v>
      </c>
      <c r="N5300" s="8" t="str">
        <f>IFERROR(IF(I5300="Booked",VLOOKUP(K5300,'FIN CAL LOOKUP'!$A:$J,10,1),IF(I5300="Complete",VLOOKUP(J5300,'FIN CAL LOOKUP'!$A:$J,10,1),VLOOKUP(D5300,'FIN CAL LOOKUP'!$A:$J,10,1))),"Not Applicable")</f>
        <v>Q2, FY23</v>
      </c>
    </row>
    <row r="5301" spans="1:14" x14ac:dyDescent="0.25">
      <c r="A5301" t="s">
        <v>60</v>
      </c>
      <c r="B5301" t="s">
        <v>274</v>
      </c>
      <c r="C5301" t="s">
        <v>14</v>
      </c>
      <c r="D5301" s="3">
        <v>38250</v>
      </c>
      <c r="E5301" t="s">
        <v>893</v>
      </c>
      <c r="F5301" t="s">
        <v>1215</v>
      </c>
      <c r="G5301" t="s">
        <v>278</v>
      </c>
      <c r="H5301" t="s">
        <v>4</v>
      </c>
      <c r="I5301" t="s">
        <v>17</v>
      </c>
      <c r="J5301" s="3">
        <v>44838</v>
      </c>
      <c r="K5301" s="3">
        <v>44824</v>
      </c>
      <c r="M5301" s="8" t="str">
        <f>IFERROR(IF(I5301="Booked",VLOOKUP(K5301,'FIN CAL LOOKUP'!$A:$J,7,1),IF(I5301="Complete",VLOOKUP(J5301,'FIN CAL LOOKUP'!$A:$J,7,1),VLOOKUP(D5301,'FIN CAL LOOKUP'!$A:$J,7,1))),"Not Applicable")</f>
        <v>OCT, FY23</v>
      </c>
      <c r="N5301" s="8" t="str">
        <f>IFERROR(IF(I5301="Booked",VLOOKUP(K5301,'FIN CAL LOOKUP'!$A:$J,10,1),IF(I5301="Complete",VLOOKUP(J5301,'FIN CAL LOOKUP'!$A:$J,10,1),VLOOKUP(D5301,'FIN CAL LOOKUP'!$A:$J,10,1))),"Not Applicable")</f>
        <v>Q2, FY23</v>
      </c>
    </row>
    <row r="5302" spans="1:14" x14ac:dyDescent="0.25">
      <c r="A5302" t="s">
        <v>60</v>
      </c>
      <c r="B5302" t="s">
        <v>274</v>
      </c>
      <c r="C5302" t="s">
        <v>14</v>
      </c>
      <c r="D5302" s="3">
        <v>38250</v>
      </c>
      <c r="E5302" t="s">
        <v>893</v>
      </c>
      <c r="F5302" t="s">
        <v>1215</v>
      </c>
      <c r="G5302" t="s">
        <v>278</v>
      </c>
      <c r="H5302" t="s">
        <v>7</v>
      </c>
      <c r="I5302" t="s">
        <v>17</v>
      </c>
      <c r="J5302" s="3">
        <v>44846</v>
      </c>
      <c r="K5302" s="3">
        <v>44824</v>
      </c>
      <c r="M5302" s="8" t="str">
        <f>IFERROR(IF(I5302="Booked",VLOOKUP(K5302,'FIN CAL LOOKUP'!$A:$J,7,1),IF(I5302="Complete",VLOOKUP(J5302,'FIN CAL LOOKUP'!$A:$J,7,1),VLOOKUP(D5302,'FIN CAL LOOKUP'!$A:$J,7,1))),"Not Applicable")</f>
        <v>OCT, FY23</v>
      </c>
      <c r="N5302" s="8" t="str">
        <f>IFERROR(IF(I5302="Booked",VLOOKUP(K5302,'FIN CAL LOOKUP'!$A:$J,10,1),IF(I5302="Complete",VLOOKUP(J5302,'FIN CAL LOOKUP'!$A:$J,10,1),VLOOKUP(D5302,'FIN CAL LOOKUP'!$A:$J,10,1))),"Not Applicable")</f>
        <v>Q2, FY23</v>
      </c>
    </row>
    <row r="5303" spans="1:14" x14ac:dyDescent="0.25">
      <c r="A5303" t="s">
        <v>60</v>
      </c>
      <c r="B5303" t="s">
        <v>274</v>
      </c>
      <c r="C5303" t="s">
        <v>14</v>
      </c>
      <c r="D5303" s="3">
        <v>38250</v>
      </c>
      <c r="E5303" t="s">
        <v>893</v>
      </c>
      <c r="F5303" t="s">
        <v>1215</v>
      </c>
      <c r="G5303" t="s">
        <v>278</v>
      </c>
      <c r="H5303" t="s">
        <v>1366</v>
      </c>
      <c r="I5303" t="s">
        <v>17</v>
      </c>
      <c r="J5303" s="3">
        <v>45432</v>
      </c>
      <c r="K5303" s="3">
        <v>45351</v>
      </c>
      <c r="M5303" s="8" t="str">
        <f>IFERROR(IF(I5303="Booked",VLOOKUP(K5303,'FIN CAL LOOKUP'!$A:$J,7,1),IF(I5303="Complete",VLOOKUP(J5303,'FIN CAL LOOKUP'!$A:$J,7,1),VLOOKUP(D5303,'FIN CAL LOOKUP'!$A:$J,7,1))),"Not Applicable")</f>
        <v>MAY, FY24</v>
      </c>
      <c r="N5303" s="8" t="str">
        <f>IFERROR(IF(I5303="Booked",VLOOKUP(K5303,'FIN CAL LOOKUP'!$A:$J,10,1),IF(I5303="Complete",VLOOKUP(J5303,'FIN CAL LOOKUP'!$A:$J,10,1),VLOOKUP(D5303,'FIN CAL LOOKUP'!$A:$J,10,1))),"Not Applicable")</f>
        <v>Q4, FY24</v>
      </c>
    </row>
    <row r="5304" spans="1:14" x14ac:dyDescent="0.25">
      <c r="A5304" t="s">
        <v>60</v>
      </c>
      <c r="B5304" t="s">
        <v>274</v>
      </c>
      <c r="C5304" t="s">
        <v>14</v>
      </c>
      <c r="D5304" s="3">
        <v>38250</v>
      </c>
      <c r="E5304" t="s">
        <v>893</v>
      </c>
      <c r="F5304" t="s">
        <v>1215</v>
      </c>
      <c r="G5304" t="s">
        <v>278</v>
      </c>
      <c r="H5304" t="s">
        <v>1366</v>
      </c>
      <c r="I5304" t="s">
        <v>17</v>
      </c>
      <c r="J5304" s="3">
        <v>45796</v>
      </c>
      <c r="K5304" s="3">
        <v>45753</v>
      </c>
      <c r="M5304" s="8" t="str">
        <f>IFERROR(IF(I5304="Booked",VLOOKUP(K5304,'FIN CAL LOOKUP'!$A:$J,7,1),IF(I5304="Complete",VLOOKUP(J5304,'FIN CAL LOOKUP'!$A:$J,7,1),VLOOKUP(D5304,'FIN CAL LOOKUP'!$A:$J,7,1))),"Not Applicable")</f>
        <v>MAY, FY25</v>
      </c>
      <c r="N5304" s="8" t="str">
        <f>IFERROR(IF(I5304="Booked",VLOOKUP(K5304,'FIN CAL LOOKUP'!$A:$J,10,1),IF(I5304="Complete",VLOOKUP(J5304,'FIN CAL LOOKUP'!$A:$J,10,1),VLOOKUP(D5304,'FIN CAL LOOKUP'!$A:$J,10,1))),"Not Applicable")</f>
        <v>Q4, FY25</v>
      </c>
    </row>
    <row r="5305" spans="1:14" x14ac:dyDescent="0.25">
      <c r="A5305" t="s">
        <v>60</v>
      </c>
      <c r="B5305" t="s">
        <v>274</v>
      </c>
      <c r="C5305" t="s">
        <v>14</v>
      </c>
      <c r="D5305" s="3">
        <v>38250</v>
      </c>
      <c r="E5305" t="s">
        <v>893</v>
      </c>
      <c r="F5305" t="s">
        <v>1215</v>
      </c>
      <c r="G5305" t="s">
        <v>278</v>
      </c>
      <c r="H5305" t="s">
        <v>1367</v>
      </c>
      <c r="I5305" t="s">
        <v>17</v>
      </c>
      <c r="J5305" s="3">
        <v>45432</v>
      </c>
      <c r="K5305" s="3">
        <v>45351</v>
      </c>
      <c r="M5305" s="8" t="str">
        <f>IFERROR(IF(I5305="Booked",VLOOKUP(K5305,'FIN CAL LOOKUP'!$A:$J,7,1),IF(I5305="Complete",VLOOKUP(J5305,'FIN CAL LOOKUP'!$A:$J,7,1),VLOOKUP(D5305,'FIN CAL LOOKUP'!$A:$J,7,1))),"Not Applicable")</f>
        <v>MAY, FY24</v>
      </c>
      <c r="N5305" s="8" t="str">
        <f>IFERROR(IF(I5305="Booked",VLOOKUP(K5305,'FIN CAL LOOKUP'!$A:$J,10,1),IF(I5305="Complete",VLOOKUP(J5305,'FIN CAL LOOKUP'!$A:$J,10,1),VLOOKUP(D5305,'FIN CAL LOOKUP'!$A:$J,10,1))),"Not Applicable")</f>
        <v>Q4, FY24</v>
      </c>
    </row>
    <row r="5306" spans="1:14" x14ac:dyDescent="0.25">
      <c r="A5306" t="s">
        <v>60</v>
      </c>
      <c r="B5306" t="s">
        <v>274</v>
      </c>
      <c r="C5306" t="s">
        <v>14</v>
      </c>
      <c r="D5306" s="3">
        <v>38250</v>
      </c>
      <c r="E5306" t="s">
        <v>893</v>
      </c>
      <c r="F5306" t="s">
        <v>1215</v>
      </c>
      <c r="G5306" t="s">
        <v>278</v>
      </c>
      <c r="H5306" t="s">
        <v>1367</v>
      </c>
      <c r="I5306" t="s">
        <v>17</v>
      </c>
      <c r="J5306" s="3">
        <v>45796</v>
      </c>
      <c r="K5306" s="3">
        <v>45753</v>
      </c>
      <c r="M5306" s="8" t="str">
        <f>IFERROR(IF(I5306="Booked",VLOOKUP(K5306,'FIN CAL LOOKUP'!$A:$J,7,1),IF(I5306="Complete",VLOOKUP(J5306,'FIN CAL LOOKUP'!$A:$J,7,1),VLOOKUP(D5306,'FIN CAL LOOKUP'!$A:$J,7,1))),"Not Applicable")</f>
        <v>MAY, FY25</v>
      </c>
      <c r="N5306" s="8" t="str">
        <f>IFERROR(IF(I5306="Booked",VLOOKUP(K5306,'FIN CAL LOOKUP'!$A:$J,10,1),IF(I5306="Complete",VLOOKUP(J5306,'FIN CAL LOOKUP'!$A:$J,10,1),VLOOKUP(D5306,'FIN CAL LOOKUP'!$A:$J,10,1))),"Not Applicable")</f>
        <v>Q4, FY25</v>
      </c>
    </row>
    <row r="5307" spans="1:14" x14ac:dyDescent="0.25">
      <c r="A5307" t="s">
        <v>60</v>
      </c>
      <c r="B5307" t="s">
        <v>274</v>
      </c>
      <c r="C5307" t="s">
        <v>14</v>
      </c>
      <c r="D5307" s="3">
        <v>38250</v>
      </c>
      <c r="E5307" t="s">
        <v>893</v>
      </c>
      <c r="F5307" t="s">
        <v>1215</v>
      </c>
      <c r="G5307" t="s">
        <v>278</v>
      </c>
      <c r="H5307" t="s">
        <v>1368</v>
      </c>
      <c r="I5307" t="s">
        <v>17</v>
      </c>
      <c r="J5307" s="3">
        <v>45432</v>
      </c>
      <c r="K5307" s="3">
        <v>45351</v>
      </c>
      <c r="M5307" s="8" t="str">
        <f>IFERROR(IF(I5307="Booked",VLOOKUP(K5307,'FIN CAL LOOKUP'!$A:$J,7,1),IF(I5307="Complete",VLOOKUP(J5307,'FIN CAL LOOKUP'!$A:$J,7,1),VLOOKUP(D5307,'FIN CAL LOOKUP'!$A:$J,7,1))),"Not Applicable")</f>
        <v>MAY, FY24</v>
      </c>
      <c r="N5307" s="8" t="str">
        <f>IFERROR(IF(I5307="Booked",VLOOKUP(K5307,'FIN CAL LOOKUP'!$A:$J,10,1),IF(I5307="Complete",VLOOKUP(J5307,'FIN CAL LOOKUP'!$A:$J,10,1),VLOOKUP(D5307,'FIN CAL LOOKUP'!$A:$J,10,1))),"Not Applicable")</f>
        <v>Q4, FY24</v>
      </c>
    </row>
    <row r="5308" spans="1:14" x14ac:dyDescent="0.25">
      <c r="A5308" t="s">
        <v>60</v>
      </c>
      <c r="B5308" t="s">
        <v>274</v>
      </c>
      <c r="C5308" t="s">
        <v>14</v>
      </c>
      <c r="D5308" s="3">
        <v>38250</v>
      </c>
      <c r="E5308" t="s">
        <v>893</v>
      </c>
      <c r="F5308" t="s">
        <v>1215</v>
      </c>
      <c r="G5308" t="s">
        <v>278</v>
      </c>
      <c r="H5308" t="s">
        <v>1368</v>
      </c>
      <c r="I5308" t="s">
        <v>17</v>
      </c>
      <c r="J5308" s="3">
        <v>45796</v>
      </c>
      <c r="K5308" s="3">
        <v>45753</v>
      </c>
      <c r="M5308" s="8" t="str">
        <f>IFERROR(IF(I5308="Booked",VLOOKUP(K5308,'FIN CAL LOOKUP'!$A:$J,7,1),IF(I5308="Complete",VLOOKUP(J5308,'FIN CAL LOOKUP'!$A:$J,7,1),VLOOKUP(D5308,'FIN CAL LOOKUP'!$A:$J,7,1))),"Not Applicable")</f>
        <v>MAY, FY25</v>
      </c>
      <c r="N5308" s="8" t="str">
        <f>IFERROR(IF(I5308="Booked",VLOOKUP(K5308,'FIN CAL LOOKUP'!$A:$J,10,1),IF(I5308="Complete",VLOOKUP(J5308,'FIN CAL LOOKUP'!$A:$J,10,1),VLOOKUP(D5308,'FIN CAL LOOKUP'!$A:$J,10,1))),"Not Applicable")</f>
        <v>Q4, FY25</v>
      </c>
    </row>
    <row r="5309" spans="1:14" x14ac:dyDescent="0.25">
      <c r="A5309" t="s">
        <v>60</v>
      </c>
      <c r="B5309" t="s">
        <v>274</v>
      </c>
      <c r="C5309" t="s">
        <v>14</v>
      </c>
      <c r="D5309" s="3">
        <v>38250</v>
      </c>
      <c r="E5309" t="s">
        <v>893</v>
      </c>
      <c r="F5309" t="s">
        <v>1215</v>
      </c>
      <c r="G5309" t="s">
        <v>278</v>
      </c>
      <c r="H5309" t="s">
        <v>1369</v>
      </c>
      <c r="I5309" t="s">
        <v>17</v>
      </c>
      <c r="J5309" s="3">
        <v>45425</v>
      </c>
      <c r="K5309" s="3">
        <v>45351</v>
      </c>
      <c r="M5309" s="8" t="str">
        <f>IFERROR(IF(I5309="Booked",VLOOKUP(K5309,'FIN CAL LOOKUP'!$A:$J,7,1),IF(I5309="Complete",VLOOKUP(J5309,'FIN CAL LOOKUP'!$A:$J,7,1),VLOOKUP(D5309,'FIN CAL LOOKUP'!$A:$J,7,1))),"Not Applicable")</f>
        <v>MAY, FY24</v>
      </c>
      <c r="N5309" s="8" t="str">
        <f>IFERROR(IF(I5309="Booked",VLOOKUP(K5309,'FIN CAL LOOKUP'!$A:$J,10,1),IF(I5309="Complete",VLOOKUP(J5309,'FIN CAL LOOKUP'!$A:$J,10,1),VLOOKUP(D5309,'FIN CAL LOOKUP'!$A:$J,10,1))),"Not Applicable")</f>
        <v>Q4, FY24</v>
      </c>
    </row>
    <row r="5310" spans="1:14" x14ac:dyDescent="0.25">
      <c r="A5310" t="s">
        <v>60</v>
      </c>
      <c r="B5310" t="s">
        <v>274</v>
      </c>
      <c r="C5310" t="s">
        <v>14</v>
      </c>
      <c r="D5310" s="3">
        <v>38250</v>
      </c>
      <c r="E5310" t="s">
        <v>893</v>
      </c>
      <c r="F5310" t="s">
        <v>1215</v>
      </c>
      <c r="G5310" t="s">
        <v>278</v>
      </c>
      <c r="H5310" t="s">
        <v>1369</v>
      </c>
      <c r="I5310" t="s">
        <v>17</v>
      </c>
      <c r="J5310" s="3">
        <v>45796</v>
      </c>
      <c r="K5310" s="3">
        <v>45746</v>
      </c>
      <c r="M5310" s="8" t="str">
        <f>IFERROR(IF(I5310="Booked",VLOOKUP(K5310,'FIN CAL LOOKUP'!$A:$J,7,1),IF(I5310="Complete",VLOOKUP(J5310,'FIN CAL LOOKUP'!$A:$J,7,1),VLOOKUP(D5310,'FIN CAL LOOKUP'!$A:$J,7,1))),"Not Applicable")</f>
        <v>MAY, FY25</v>
      </c>
      <c r="N5310" s="8" t="str">
        <f>IFERROR(IF(I5310="Booked",VLOOKUP(K5310,'FIN CAL LOOKUP'!$A:$J,10,1),IF(I5310="Complete",VLOOKUP(J5310,'FIN CAL LOOKUP'!$A:$J,10,1),VLOOKUP(D5310,'FIN CAL LOOKUP'!$A:$J,10,1))),"Not Applicable")</f>
        <v>Q4, FY25</v>
      </c>
    </row>
    <row r="5311" spans="1:14" x14ac:dyDescent="0.25">
      <c r="A5311" t="s">
        <v>60</v>
      </c>
      <c r="B5311" t="s">
        <v>274</v>
      </c>
      <c r="C5311" t="s">
        <v>14</v>
      </c>
      <c r="D5311" s="3">
        <v>38250</v>
      </c>
      <c r="E5311" t="s">
        <v>893</v>
      </c>
      <c r="F5311" t="s">
        <v>1215</v>
      </c>
      <c r="G5311" t="s">
        <v>278</v>
      </c>
      <c r="H5311" t="s">
        <v>1370</v>
      </c>
      <c r="I5311" t="s">
        <v>17</v>
      </c>
      <c r="J5311" s="3">
        <v>45425</v>
      </c>
      <c r="K5311" s="3">
        <v>45351</v>
      </c>
      <c r="M5311" s="8" t="str">
        <f>IFERROR(IF(I5311="Booked",VLOOKUP(K5311,'FIN CAL LOOKUP'!$A:$J,7,1),IF(I5311="Complete",VLOOKUP(J5311,'FIN CAL LOOKUP'!$A:$J,7,1),VLOOKUP(D5311,'FIN CAL LOOKUP'!$A:$J,7,1))),"Not Applicable")</f>
        <v>MAY, FY24</v>
      </c>
      <c r="N5311" s="8" t="str">
        <f>IFERROR(IF(I5311="Booked",VLOOKUP(K5311,'FIN CAL LOOKUP'!$A:$J,10,1),IF(I5311="Complete",VLOOKUP(J5311,'FIN CAL LOOKUP'!$A:$J,10,1),VLOOKUP(D5311,'FIN CAL LOOKUP'!$A:$J,10,1))),"Not Applicable")</f>
        <v>Q4, FY24</v>
      </c>
    </row>
    <row r="5312" spans="1:14" x14ac:dyDescent="0.25">
      <c r="A5312" t="s">
        <v>60</v>
      </c>
      <c r="B5312" t="s">
        <v>274</v>
      </c>
      <c r="C5312" t="s">
        <v>14</v>
      </c>
      <c r="D5312" s="3">
        <v>38250</v>
      </c>
      <c r="E5312" t="s">
        <v>893</v>
      </c>
      <c r="F5312" t="s">
        <v>1215</v>
      </c>
      <c r="G5312" t="s">
        <v>278</v>
      </c>
      <c r="H5312" t="s">
        <v>1370</v>
      </c>
      <c r="I5312" t="s">
        <v>17</v>
      </c>
      <c r="J5312" s="3">
        <v>45769</v>
      </c>
      <c r="K5312" s="3">
        <v>45746</v>
      </c>
      <c r="M5312" s="8" t="str">
        <f>IFERROR(IF(I5312="Booked",VLOOKUP(K5312,'FIN CAL LOOKUP'!$A:$J,7,1),IF(I5312="Complete",VLOOKUP(J5312,'FIN CAL LOOKUP'!$A:$J,7,1),VLOOKUP(D5312,'FIN CAL LOOKUP'!$A:$J,7,1))),"Not Applicable")</f>
        <v>APR, FY25</v>
      </c>
      <c r="N5312" s="8" t="str">
        <f>IFERROR(IF(I5312="Booked",VLOOKUP(K5312,'FIN CAL LOOKUP'!$A:$J,10,1),IF(I5312="Complete",VLOOKUP(J5312,'FIN CAL LOOKUP'!$A:$J,10,1),VLOOKUP(D5312,'FIN CAL LOOKUP'!$A:$J,10,1))),"Not Applicable")</f>
        <v>Q4, FY25</v>
      </c>
    </row>
    <row r="5313" spans="1:14" x14ac:dyDescent="0.25">
      <c r="A5313" t="s">
        <v>60</v>
      </c>
      <c r="B5313" t="s">
        <v>274</v>
      </c>
      <c r="C5313" t="s">
        <v>14</v>
      </c>
      <c r="D5313" s="3">
        <v>38250</v>
      </c>
      <c r="E5313" t="s">
        <v>893</v>
      </c>
      <c r="F5313" t="s">
        <v>1215</v>
      </c>
      <c r="G5313" t="s">
        <v>278</v>
      </c>
      <c r="H5313" t="s">
        <v>8</v>
      </c>
      <c r="I5313" t="s">
        <v>17</v>
      </c>
      <c r="J5313" s="3">
        <v>44655</v>
      </c>
      <c r="K5313" s="3">
        <v>44635</v>
      </c>
      <c r="M5313" s="8" t="str">
        <f>IFERROR(IF(I5313="Booked",VLOOKUP(K5313,'FIN CAL LOOKUP'!$A:$J,7,1),IF(I5313="Complete",VLOOKUP(J5313,'FIN CAL LOOKUP'!$A:$J,7,1),VLOOKUP(D5313,'FIN CAL LOOKUP'!$A:$J,7,1))),"Not Applicable")</f>
        <v>APR, FY22</v>
      </c>
      <c r="N5313" s="8" t="str">
        <f>IFERROR(IF(I5313="Booked",VLOOKUP(K5313,'FIN CAL LOOKUP'!$A:$J,10,1),IF(I5313="Complete",VLOOKUP(J5313,'FIN CAL LOOKUP'!$A:$J,10,1),VLOOKUP(D5313,'FIN CAL LOOKUP'!$A:$J,10,1))),"Not Applicable")</f>
        <v>Q4, FY22</v>
      </c>
    </row>
    <row r="5314" spans="1:14" x14ac:dyDescent="0.25">
      <c r="A5314" t="s">
        <v>60</v>
      </c>
      <c r="B5314" t="s">
        <v>274</v>
      </c>
      <c r="C5314" t="s">
        <v>14</v>
      </c>
      <c r="D5314" s="3">
        <v>38250</v>
      </c>
      <c r="E5314" t="s">
        <v>893</v>
      </c>
      <c r="F5314" t="s">
        <v>1215</v>
      </c>
      <c r="G5314" t="s">
        <v>278</v>
      </c>
      <c r="H5314" t="s">
        <v>9</v>
      </c>
      <c r="I5314" t="s">
        <v>17</v>
      </c>
      <c r="J5314" s="3">
        <v>44846</v>
      </c>
      <c r="K5314" s="3">
        <v>44735</v>
      </c>
      <c r="M5314" s="8" t="str">
        <f>IFERROR(IF(I5314="Booked",VLOOKUP(K5314,'FIN CAL LOOKUP'!$A:$J,7,1),IF(I5314="Complete",VLOOKUP(J5314,'FIN CAL LOOKUP'!$A:$J,7,1),VLOOKUP(D5314,'FIN CAL LOOKUP'!$A:$J,7,1))),"Not Applicable")</f>
        <v>OCT, FY23</v>
      </c>
      <c r="N5314" s="8" t="str">
        <f>IFERROR(IF(I5314="Booked",VLOOKUP(K5314,'FIN CAL LOOKUP'!$A:$J,10,1),IF(I5314="Complete",VLOOKUP(J5314,'FIN CAL LOOKUP'!$A:$J,10,1),VLOOKUP(D5314,'FIN CAL LOOKUP'!$A:$J,10,1))),"Not Applicable")</f>
        <v>Q2, FY23</v>
      </c>
    </row>
    <row r="5315" spans="1:14" x14ac:dyDescent="0.25">
      <c r="A5315" t="s">
        <v>60</v>
      </c>
      <c r="B5315" t="s">
        <v>274</v>
      </c>
      <c r="C5315" t="s">
        <v>14</v>
      </c>
      <c r="D5315" s="3">
        <v>38250</v>
      </c>
      <c r="E5315" t="s">
        <v>893</v>
      </c>
      <c r="F5315" t="s">
        <v>1215</v>
      </c>
      <c r="G5315" t="s">
        <v>278</v>
      </c>
      <c r="H5315" t="s">
        <v>10</v>
      </c>
      <c r="I5315" t="s">
        <v>17</v>
      </c>
      <c r="J5315" s="3">
        <v>44442</v>
      </c>
      <c r="K5315" s="3">
        <v>44417</v>
      </c>
      <c r="M5315" s="8" t="str">
        <f>IFERROR(IF(I5315="Booked",VLOOKUP(K5315,'FIN CAL LOOKUP'!$A:$J,7,1),IF(I5315="Complete",VLOOKUP(J5315,'FIN CAL LOOKUP'!$A:$J,7,1),VLOOKUP(D5315,'FIN CAL LOOKUP'!$A:$J,7,1))),"Not Applicable")</f>
        <v>SEP, FY22</v>
      </c>
      <c r="N5315" s="8" t="str">
        <f>IFERROR(IF(I5315="Booked",VLOOKUP(K5315,'FIN CAL LOOKUP'!$A:$J,10,1),IF(I5315="Complete",VLOOKUP(J5315,'FIN CAL LOOKUP'!$A:$J,10,1),VLOOKUP(D5315,'FIN CAL LOOKUP'!$A:$J,10,1))),"Not Applicable")</f>
        <v>Q1, FY22</v>
      </c>
    </row>
    <row r="5316" spans="1:14" x14ac:dyDescent="0.25">
      <c r="A5316" t="s">
        <v>60</v>
      </c>
      <c r="B5316" t="s">
        <v>274</v>
      </c>
      <c r="C5316" t="s">
        <v>14</v>
      </c>
      <c r="D5316" s="3">
        <v>38250</v>
      </c>
      <c r="E5316" t="s">
        <v>893</v>
      </c>
      <c r="F5316" t="s">
        <v>1215</v>
      </c>
      <c r="G5316" t="s">
        <v>278</v>
      </c>
      <c r="H5316" t="s">
        <v>11</v>
      </c>
      <c r="I5316" t="s">
        <v>17</v>
      </c>
      <c r="J5316" s="3">
        <v>42786</v>
      </c>
      <c r="K5316" s="3">
        <v>43616</v>
      </c>
      <c r="L5316" t="s">
        <v>982</v>
      </c>
      <c r="M5316" s="8" t="str">
        <f>IFERROR(IF(I5316="Booked",VLOOKUP(K5316,'FIN CAL LOOKUP'!$A:$J,7,1),IF(I5316="Complete",VLOOKUP(J5316,'FIN CAL LOOKUP'!$A:$J,7,1),VLOOKUP(D5316,'FIN CAL LOOKUP'!$A:$J,7,1))),"Not Applicable")</f>
        <v>Not Applicable</v>
      </c>
      <c r="N5316" s="8" t="str">
        <f>IFERROR(IF(I5316="Booked",VLOOKUP(K5316,'FIN CAL LOOKUP'!$A:$J,10,1),IF(I5316="Complete",VLOOKUP(J5316,'FIN CAL LOOKUP'!$A:$J,10,1),VLOOKUP(D5316,'FIN CAL LOOKUP'!$A:$J,10,1))),"Not Applicable")</f>
        <v>Not Applicable</v>
      </c>
    </row>
    <row r="5317" spans="1:14" x14ac:dyDescent="0.25">
      <c r="A5317" t="s">
        <v>41</v>
      </c>
      <c r="B5317" t="s">
        <v>42</v>
      </c>
      <c r="C5317" t="s">
        <v>124</v>
      </c>
      <c r="D5317" s="3">
        <v>38222</v>
      </c>
      <c r="E5317" t="s">
        <v>1216</v>
      </c>
      <c r="F5317" t="s">
        <v>1217</v>
      </c>
      <c r="G5317" t="s">
        <v>1218</v>
      </c>
      <c r="H5317" t="s">
        <v>4</v>
      </c>
      <c r="I5317" t="s">
        <v>17</v>
      </c>
      <c r="J5317" s="3">
        <v>45090</v>
      </c>
      <c r="K5317" s="3">
        <v>44840</v>
      </c>
      <c r="M5317" s="8" t="str">
        <f>IFERROR(IF(I5317="Booked",VLOOKUP(K5317,'FIN CAL LOOKUP'!$A:$J,7,1),IF(I5317="Complete",VLOOKUP(J5317,'FIN CAL LOOKUP'!$A:$J,7,1),VLOOKUP(D5317,'FIN CAL LOOKUP'!$A:$J,7,1))),"Not Applicable")</f>
        <v>JUN, FY23</v>
      </c>
      <c r="N5317" s="8" t="str">
        <f>IFERROR(IF(I5317="Booked",VLOOKUP(K5317,'FIN CAL LOOKUP'!$A:$J,10,1),IF(I5317="Complete",VLOOKUP(J5317,'FIN CAL LOOKUP'!$A:$J,10,1),VLOOKUP(D5317,'FIN CAL LOOKUP'!$A:$J,10,1))),"Not Applicable")</f>
        <v>Q4, FY23</v>
      </c>
    </row>
    <row r="5318" spans="1:14" x14ac:dyDescent="0.25">
      <c r="A5318" t="s">
        <v>41</v>
      </c>
      <c r="B5318" t="s">
        <v>42</v>
      </c>
      <c r="C5318" t="s">
        <v>124</v>
      </c>
      <c r="D5318" s="3">
        <v>38222</v>
      </c>
      <c r="E5318" t="s">
        <v>1216</v>
      </c>
      <c r="F5318" t="s">
        <v>1217</v>
      </c>
      <c r="G5318" t="s">
        <v>1218</v>
      </c>
      <c r="H5318" t="s">
        <v>7</v>
      </c>
      <c r="I5318" t="s">
        <v>17</v>
      </c>
      <c r="J5318" s="3">
        <v>45090</v>
      </c>
      <c r="K5318" s="3">
        <v>44840</v>
      </c>
      <c r="M5318" s="8" t="str">
        <f>IFERROR(IF(I5318="Booked",VLOOKUP(K5318,'FIN CAL LOOKUP'!$A:$J,7,1),IF(I5318="Complete",VLOOKUP(J5318,'FIN CAL LOOKUP'!$A:$J,7,1),VLOOKUP(D5318,'FIN CAL LOOKUP'!$A:$J,7,1))),"Not Applicable")</f>
        <v>JUN, FY23</v>
      </c>
      <c r="N5318" s="8" t="str">
        <f>IFERROR(IF(I5318="Booked",VLOOKUP(K5318,'FIN CAL LOOKUP'!$A:$J,10,1),IF(I5318="Complete",VLOOKUP(J5318,'FIN CAL LOOKUP'!$A:$J,10,1),VLOOKUP(D5318,'FIN CAL LOOKUP'!$A:$J,10,1))),"Not Applicable")</f>
        <v>Q4, FY23</v>
      </c>
    </row>
    <row r="5319" spans="1:14" x14ac:dyDescent="0.25">
      <c r="A5319" t="s">
        <v>41</v>
      </c>
      <c r="C5319" t="s">
        <v>14</v>
      </c>
      <c r="D5319" s="3">
        <v>37992</v>
      </c>
      <c r="E5319" t="s">
        <v>420</v>
      </c>
      <c r="F5319" t="s">
        <v>1219</v>
      </c>
      <c r="G5319" t="s">
        <v>1195</v>
      </c>
      <c r="H5319" t="s">
        <v>192</v>
      </c>
      <c r="I5319" t="s">
        <v>17</v>
      </c>
      <c r="J5319" s="3">
        <v>44964</v>
      </c>
      <c r="K5319" s="3">
        <v>44837</v>
      </c>
      <c r="M5319" s="8" t="str">
        <f>IFERROR(IF(I5319="Booked",VLOOKUP(K5319,'FIN CAL LOOKUP'!$A:$J,7,1),IF(I5319="Complete",VLOOKUP(J5319,'FIN CAL LOOKUP'!$A:$J,7,1),VLOOKUP(D5319,'FIN CAL LOOKUP'!$A:$J,7,1))),"Not Applicable")</f>
        <v>FEB, FY23</v>
      </c>
      <c r="N5319" s="8" t="str">
        <f>IFERROR(IF(I5319="Booked",VLOOKUP(K5319,'FIN CAL LOOKUP'!$A:$J,10,1),IF(I5319="Complete",VLOOKUP(J5319,'FIN CAL LOOKUP'!$A:$J,10,1),VLOOKUP(D5319,'FIN CAL LOOKUP'!$A:$J,10,1))),"Not Applicable")</f>
        <v>Q3, FY23</v>
      </c>
    </row>
    <row r="5320" spans="1:14" x14ac:dyDescent="0.25">
      <c r="A5320" t="s">
        <v>41</v>
      </c>
      <c r="C5320" t="s">
        <v>14</v>
      </c>
      <c r="D5320" s="3">
        <v>37992</v>
      </c>
      <c r="E5320" t="s">
        <v>420</v>
      </c>
      <c r="F5320" t="s">
        <v>1219</v>
      </c>
      <c r="G5320" t="s">
        <v>1195</v>
      </c>
      <c r="H5320" t="s">
        <v>4</v>
      </c>
      <c r="I5320" t="s">
        <v>17</v>
      </c>
      <c r="J5320" s="3">
        <v>44964</v>
      </c>
      <c r="K5320" s="3">
        <v>44824</v>
      </c>
      <c r="M5320" s="8" t="str">
        <f>IFERROR(IF(I5320="Booked",VLOOKUP(K5320,'FIN CAL LOOKUP'!$A:$J,7,1),IF(I5320="Complete",VLOOKUP(J5320,'FIN CAL LOOKUP'!$A:$J,7,1),VLOOKUP(D5320,'FIN CAL LOOKUP'!$A:$J,7,1))),"Not Applicable")</f>
        <v>FEB, FY23</v>
      </c>
      <c r="N5320" s="8" t="str">
        <f>IFERROR(IF(I5320="Booked",VLOOKUP(K5320,'FIN CAL LOOKUP'!$A:$J,10,1),IF(I5320="Complete",VLOOKUP(J5320,'FIN CAL LOOKUP'!$A:$J,10,1),VLOOKUP(D5320,'FIN CAL LOOKUP'!$A:$J,10,1))),"Not Applicable")</f>
        <v>Q3, FY23</v>
      </c>
    </row>
    <row r="5321" spans="1:14" x14ac:dyDescent="0.25">
      <c r="A5321" t="s">
        <v>41</v>
      </c>
      <c r="C5321" t="s">
        <v>14</v>
      </c>
      <c r="D5321" s="3">
        <v>37992</v>
      </c>
      <c r="E5321" t="s">
        <v>420</v>
      </c>
      <c r="F5321" t="s">
        <v>1219</v>
      </c>
      <c r="G5321" t="s">
        <v>1195</v>
      </c>
      <c r="H5321" t="s">
        <v>7</v>
      </c>
      <c r="I5321" t="s">
        <v>17</v>
      </c>
      <c r="J5321" s="3">
        <v>44965</v>
      </c>
      <c r="K5321" s="3">
        <v>44824</v>
      </c>
      <c r="M5321" s="8" t="str">
        <f>IFERROR(IF(I5321="Booked",VLOOKUP(K5321,'FIN CAL LOOKUP'!$A:$J,7,1),IF(I5321="Complete",VLOOKUP(J5321,'FIN CAL LOOKUP'!$A:$J,7,1),VLOOKUP(D5321,'FIN CAL LOOKUP'!$A:$J,7,1))),"Not Applicable")</f>
        <v>FEB, FY23</v>
      </c>
      <c r="N5321" s="8" t="str">
        <f>IFERROR(IF(I5321="Booked",VLOOKUP(K5321,'FIN CAL LOOKUP'!$A:$J,10,1),IF(I5321="Complete",VLOOKUP(J5321,'FIN CAL LOOKUP'!$A:$J,10,1),VLOOKUP(D5321,'FIN CAL LOOKUP'!$A:$J,10,1))),"Not Applicable")</f>
        <v>Q3, FY23</v>
      </c>
    </row>
    <row r="5322" spans="1:14" x14ac:dyDescent="0.25">
      <c r="A5322" t="s">
        <v>41</v>
      </c>
      <c r="C5322" t="s">
        <v>14</v>
      </c>
      <c r="D5322" s="3">
        <v>37992</v>
      </c>
      <c r="E5322" t="s">
        <v>420</v>
      </c>
      <c r="F5322" t="s">
        <v>1219</v>
      </c>
      <c r="G5322" t="s">
        <v>1195</v>
      </c>
      <c r="H5322" t="s">
        <v>1366</v>
      </c>
      <c r="I5322" t="s">
        <v>17</v>
      </c>
      <c r="J5322" s="3">
        <v>45503</v>
      </c>
      <c r="K5322" s="3">
        <v>45351</v>
      </c>
      <c r="M5322" s="8" t="str">
        <f>IFERROR(IF(I5322="Booked",VLOOKUP(K5322,'FIN CAL LOOKUP'!$A:$J,7,1),IF(I5322="Complete",VLOOKUP(J5322,'FIN CAL LOOKUP'!$A:$J,7,1),VLOOKUP(D5322,'FIN CAL LOOKUP'!$A:$J,7,1))),"Not Applicable")</f>
        <v>AUG, FY25</v>
      </c>
      <c r="N5322" s="8" t="str">
        <f>IFERROR(IF(I5322="Booked",VLOOKUP(K5322,'FIN CAL LOOKUP'!$A:$J,10,1),IF(I5322="Complete",VLOOKUP(J5322,'FIN CAL LOOKUP'!$A:$J,10,1),VLOOKUP(D5322,'FIN CAL LOOKUP'!$A:$J,10,1))),"Not Applicable")</f>
        <v>Q1, FY25</v>
      </c>
    </row>
    <row r="5323" spans="1:14" x14ac:dyDescent="0.25">
      <c r="A5323" t="s">
        <v>41</v>
      </c>
      <c r="C5323" t="s">
        <v>14</v>
      </c>
      <c r="D5323" s="3">
        <v>37992</v>
      </c>
      <c r="E5323" t="s">
        <v>420</v>
      </c>
      <c r="F5323" t="s">
        <v>1219</v>
      </c>
      <c r="G5323" t="s">
        <v>1195</v>
      </c>
      <c r="H5323" t="s">
        <v>1367</v>
      </c>
      <c r="I5323" t="s">
        <v>5</v>
      </c>
      <c r="J5323" s="3"/>
      <c r="K5323" s="3">
        <v>45749</v>
      </c>
      <c r="M5323" s="8" t="str">
        <f>IFERROR(IF(I5323="Booked",VLOOKUP(K5323,'FIN CAL LOOKUP'!$A:$J,7,1),IF(I5323="Complete",VLOOKUP(J5323,'FIN CAL LOOKUP'!$A:$J,7,1),VLOOKUP(D5323,'FIN CAL LOOKUP'!$A:$J,7,1))),"Not Applicable")</f>
        <v>APR, FY25</v>
      </c>
      <c r="N5323" s="8" t="str">
        <f>IFERROR(IF(I5323="Booked",VLOOKUP(K5323,'FIN CAL LOOKUP'!$A:$J,10,1),IF(I5323="Complete",VLOOKUP(J5323,'FIN CAL LOOKUP'!$A:$J,10,1),VLOOKUP(D5323,'FIN CAL LOOKUP'!$A:$J,10,1))),"Not Applicable")</f>
        <v>Q4, FY25</v>
      </c>
    </row>
    <row r="5324" spans="1:14" x14ac:dyDescent="0.25">
      <c r="A5324" t="s">
        <v>41</v>
      </c>
      <c r="C5324" t="s">
        <v>14</v>
      </c>
      <c r="D5324" s="3">
        <v>37992</v>
      </c>
      <c r="E5324" t="s">
        <v>420</v>
      </c>
      <c r="F5324" t="s">
        <v>1219</v>
      </c>
      <c r="G5324" t="s">
        <v>1195</v>
      </c>
      <c r="H5324" t="s">
        <v>1367</v>
      </c>
      <c r="I5324" t="s">
        <v>17</v>
      </c>
      <c r="J5324" s="3">
        <v>45428</v>
      </c>
      <c r="K5324" s="3">
        <v>45351</v>
      </c>
      <c r="M5324" s="8" t="str">
        <f>IFERROR(IF(I5324="Booked",VLOOKUP(K5324,'FIN CAL LOOKUP'!$A:$J,7,1),IF(I5324="Complete",VLOOKUP(J5324,'FIN CAL LOOKUP'!$A:$J,7,1),VLOOKUP(D5324,'FIN CAL LOOKUP'!$A:$J,7,1))),"Not Applicable")</f>
        <v>MAY, FY24</v>
      </c>
      <c r="N5324" s="8" t="str">
        <f>IFERROR(IF(I5324="Booked",VLOOKUP(K5324,'FIN CAL LOOKUP'!$A:$J,10,1),IF(I5324="Complete",VLOOKUP(J5324,'FIN CAL LOOKUP'!$A:$J,10,1),VLOOKUP(D5324,'FIN CAL LOOKUP'!$A:$J,10,1))),"Not Applicable")</f>
        <v>Q4, FY24</v>
      </c>
    </row>
    <row r="5325" spans="1:14" x14ac:dyDescent="0.25">
      <c r="A5325" t="s">
        <v>41</v>
      </c>
      <c r="C5325" t="s">
        <v>14</v>
      </c>
      <c r="D5325" s="3">
        <v>37992</v>
      </c>
      <c r="E5325" t="s">
        <v>420</v>
      </c>
      <c r="F5325" t="s">
        <v>1219</v>
      </c>
      <c r="G5325" t="s">
        <v>1195</v>
      </c>
      <c r="H5325" t="s">
        <v>1368</v>
      </c>
      <c r="I5325" t="s">
        <v>5</v>
      </c>
      <c r="J5325" s="3"/>
      <c r="K5325" s="3">
        <v>45754</v>
      </c>
      <c r="M5325" s="8" t="str">
        <f>IFERROR(IF(I5325="Booked",VLOOKUP(K5325,'FIN CAL LOOKUP'!$A:$J,7,1),IF(I5325="Complete",VLOOKUP(J5325,'FIN CAL LOOKUP'!$A:$J,7,1),VLOOKUP(D5325,'FIN CAL LOOKUP'!$A:$J,7,1))),"Not Applicable")</f>
        <v>APR, FY25</v>
      </c>
      <c r="N5325" s="8" t="str">
        <f>IFERROR(IF(I5325="Booked",VLOOKUP(K5325,'FIN CAL LOOKUP'!$A:$J,10,1),IF(I5325="Complete",VLOOKUP(J5325,'FIN CAL LOOKUP'!$A:$J,10,1),VLOOKUP(D5325,'FIN CAL LOOKUP'!$A:$J,10,1))),"Not Applicable")</f>
        <v>Q4, FY25</v>
      </c>
    </row>
    <row r="5326" spans="1:14" x14ac:dyDescent="0.25">
      <c r="A5326" t="s">
        <v>41</v>
      </c>
      <c r="C5326" t="s">
        <v>14</v>
      </c>
      <c r="D5326" s="3">
        <v>37992</v>
      </c>
      <c r="E5326" t="s">
        <v>420</v>
      </c>
      <c r="F5326" t="s">
        <v>1219</v>
      </c>
      <c r="G5326" t="s">
        <v>1195</v>
      </c>
      <c r="H5326" t="s">
        <v>1368</v>
      </c>
      <c r="I5326" t="s">
        <v>17</v>
      </c>
      <c r="J5326" s="3">
        <v>45433</v>
      </c>
      <c r="K5326" s="3">
        <v>45351</v>
      </c>
      <c r="M5326" s="8" t="str">
        <f>IFERROR(IF(I5326="Booked",VLOOKUP(K5326,'FIN CAL LOOKUP'!$A:$J,7,1),IF(I5326="Complete",VLOOKUP(J5326,'FIN CAL LOOKUP'!$A:$J,7,1),VLOOKUP(D5326,'FIN CAL LOOKUP'!$A:$J,7,1))),"Not Applicable")</f>
        <v>MAY, FY24</v>
      </c>
      <c r="N5326" s="8" t="str">
        <f>IFERROR(IF(I5326="Booked",VLOOKUP(K5326,'FIN CAL LOOKUP'!$A:$J,10,1),IF(I5326="Complete",VLOOKUP(J5326,'FIN CAL LOOKUP'!$A:$J,10,1),VLOOKUP(D5326,'FIN CAL LOOKUP'!$A:$J,10,1))),"Not Applicable")</f>
        <v>Q4, FY24</v>
      </c>
    </row>
    <row r="5327" spans="1:14" x14ac:dyDescent="0.25">
      <c r="A5327" t="s">
        <v>41</v>
      </c>
      <c r="C5327" t="s">
        <v>14</v>
      </c>
      <c r="D5327" s="3">
        <v>37992</v>
      </c>
      <c r="E5327" t="s">
        <v>420</v>
      </c>
      <c r="F5327" t="s">
        <v>1219</v>
      </c>
      <c r="G5327" t="s">
        <v>1195</v>
      </c>
      <c r="H5327" t="s">
        <v>1369</v>
      </c>
      <c r="I5327" t="s">
        <v>17</v>
      </c>
      <c r="J5327" s="3">
        <v>45503</v>
      </c>
      <c r="K5327" s="3">
        <v>45351</v>
      </c>
      <c r="M5327" s="8" t="str">
        <f>IFERROR(IF(I5327="Booked",VLOOKUP(K5327,'FIN CAL LOOKUP'!$A:$J,7,1),IF(I5327="Complete",VLOOKUP(J5327,'FIN CAL LOOKUP'!$A:$J,7,1),VLOOKUP(D5327,'FIN CAL LOOKUP'!$A:$J,7,1))),"Not Applicable")</f>
        <v>AUG, FY25</v>
      </c>
      <c r="N5327" s="8" t="str">
        <f>IFERROR(IF(I5327="Booked",VLOOKUP(K5327,'FIN CAL LOOKUP'!$A:$J,10,1),IF(I5327="Complete",VLOOKUP(J5327,'FIN CAL LOOKUP'!$A:$J,10,1),VLOOKUP(D5327,'FIN CAL LOOKUP'!$A:$J,10,1))),"Not Applicable")</f>
        <v>Q1, FY25</v>
      </c>
    </row>
    <row r="5328" spans="1:14" x14ac:dyDescent="0.25">
      <c r="A5328" t="s">
        <v>41</v>
      </c>
      <c r="C5328" t="s">
        <v>14</v>
      </c>
      <c r="D5328" s="3">
        <v>37992</v>
      </c>
      <c r="E5328" t="s">
        <v>420</v>
      </c>
      <c r="F5328" t="s">
        <v>1219</v>
      </c>
      <c r="G5328" t="s">
        <v>1195</v>
      </c>
      <c r="H5328" t="s">
        <v>1370</v>
      </c>
      <c r="I5328" t="s">
        <v>17</v>
      </c>
      <c r="J5328" s="3">
        <v>45503</v>
      </c>
      <c r="K5328" s="3">
        <v>45351</v>
      </c>
      <c r="M5328" s="8" t="str">
        <f>IFERROR(IF(I5328="Booked",VLOOKUP(K5328,'FIN CAL LOOKUP'!$A:$J,7,1),IF(I5328="Complete",VLOOKUP(J5328,'FIN CAL LOOKUP'!$A:$J,7,1),VLOOKUP(D5328,'FIN CAL LOOKUP'!$A:$J,7,1))),"Not Applicable")</f>
        <v>AUG, FY25</v>
      </c>
      <c r="N5328" s="8" t="str">
        <f>IFERROR(IF(I5328="Booked",VLOOKUP(K5328,'FIN CAL LOOKUP'!$A:$J,10,1),IF(I5328="Complete",VLOOKUP(J5328,'FIN CAL LOOKUP'!$A:$J,10,1),VLOOKUP(D5328,'FIN CAL LOOKUP'!$A:$J,10,1))),"Not Applicable")</f>
        <v>Q1, FY25</v>
      </c>
    </row>
    <row r="5329" spans="1:14" x14ac:dyDescent="0.25">
      <c r="A5329" t="s">
        <v>41</v>
      </c>
      <c r="C5329" t="s">
        <v>14</v>
      </c>
      <c r="D5329" s="3">
        <v>37992</v>
      </c>
      <c r="E5329" t="s">
        <v>420</v>
      </c>
      <c r="F5329" t="s">
        <v>1219</v>
      </c>
      <c r="G5329" t="s">
        <v>1195</v>
      </c>
      <c r="H5329" t="s">
        <v>8</v>
      </c>
      <c r="I5329" t="s">
        <v>17</v>
      </c>
      <c r="J5329" s="3">
        <v>44965</v>
      </c>
      <c r="K5329" s="3">
        <v>44635</v>
      </c>
      <c r="M5329" s="8" t="str">
        <f>IFERROR(IF(I5329="Booked",VLOOKUP(K5329,'FIN CAL LOOKUP'!$A:$J,7,1),IF(I5329="Complete",VLOOKUP(J5329,'FIN CAL LOOKUP'!$A:$J,7,1),VLOOKUP(D5329,'FIN CAL LOOKUP'!$A:$J,7,1))),"Not Applicable")</f>
        <v>FEB, FY23</v>
      </c>
      <c r="N5329" s="8" t="str">
        <f>IFERROR(IF(I5329="Booked",VLOOKUP(K5329,'FIN CAL LOOKUP'!$A:$J,10,1),IF(I5329="Complete",VLOOKUP(J5329,'FIN CAL LOOKUP'!$A:$J,10,1),VLOOKUP(D5329,'FIN CAL LOOKUP'!$A:$J,10,1))),"Not Applicable")</f>
        <v>Q3, FY23</v>
      </c>
    </row>
    <row r="5330" spans="1:14" x14ac:dyDescent="0.25">
      <c r="A5330" t="s">
        <v>41</v>
      </c>
      <c r="C5330" t="s">
        <v>14</v>
      </c>
      <c r="D5330" s="3">
        <v>37992</v>
      </c>
      <c r="E5330" t="s">
        <v>420</v>
      </c>
      <c r="F5330" t="s">
        <v>1219</v>
      </c>
      <c r="G5330" t="s">
        <v>1195</v>
      </c>
      <c r="H5330" t="s">
        <v>9</v>
      </c>
      <c r="I5330" t="s">
        <v>17</v>
      </c>
      <c r="J5330" s="3">
        <v>44965</v>
      </c>
      <c r="K5330" s="3">
        <v>44735</v>
      </c>
      <c r="M5330" s="8" t="str">
        <f>IFERROR(IF(I5330="Booked",VLOOKUP(K5330,'FIN CAL LOOKUP'!$A:$J,7,1),IF(I5330="Complete",VLOOKUP(J5330,'FIN CAL LOOKUP'!$A:$J,7,1),VLOOKUP(D5330,'FIN CAL LOOKUP'!$A:$J,7,1))),"Not Applicable")</f>
        <v>FEB, FY23</v>
      </c>
      <c r="N5330" s="8" t="str">
        <f>IFERROR(IF(I5330="Booked",VLOOKUP(K5330,'FIN CAL LOOKUP'!$A:$J,10,1),IF(I5330="Complete",VLOOKUP(J5330,'FIN CAL LOOKUP'!$A:$J,10,1),VLOOKUP(D5330,'FIN CAL LOOKUP'!$A:$J,10,1))),"Not Applicable")</f>
        <v>Q3, FY23</v>
      </c>
    </row>
    <row r="5331" spans="1:14" x14ac:dyDescent="0.25">
      <c r="A5331" t="s">
        <v>41</v>
      </c>
      <c r="C5331" t="s">
        <v>14</v>
      </c>
      <c r="D5331" s="3">
        <v>37992</v>
      </c>
      <c r="E5331" t="s">
        <v>420</v>
      </c>
      <c r="F5331" t="s">
        <v>1219</v>
      </c>
      <c r="G5331" t="s">
        <v>1195</v>
      </c>
      <c r="H5331" t="s">
        <v>10</v>
      </c>
      <c r="I5331" t="s">
        <v>17</v>
      </c>
      <c r="J5331" s="3">
        <v>44904</v>
      </c>
      <c r="K5331" s="3">
        <v>44486</v>
      </c>
      <c r="M5331" s="8" t="str">
        <f>IFERROR(IF(I5331="Booked",VLOOKUP(K5331,'FIN CAL LOOKUP'!$A:$J,7,1),IF(I5331="Complete",VLOOKUP(J5331,'FIN CAL LOOKUP'!$A:$J,7,1),VLOOKUP(D5331,'FIN CAL LOOKUP'!$A:$J,7,1))),"Not Applicable")</f>
        <v>DEC, FY23</v>
      </c>
      <c r="N5331" s="8" t="str">
        <f>IFERROR(IF(I5331="Booked",VLOOKUP(K5331,'FIN CAL LOOKUP'!$A:$J,10,1),IF(I5331="Complete",VLOOKUP(J5331,'FIN CAL LOOKUP'!$A:$J,10,1),VLOOKUP(D5331,'FIN CAL LOOKUP'!$A:$J,10,1))),"Not Applicable")</f>
        <v>Q2, FY23</v>
      </c>
    </row>
    <row r="5332" spans="1:14" x14ac:dyDescent="0.25">
      <c r="A5332" t="s">
        <v>41</v>
      </c>
      <c r="C5332" t="s">
        <v>14</v>
      </c>
      <c r="D5332" s="3">
        <v>37992</v>
      </c>
      <c r="E5332" t="s">
        <v>420</v>
      </c>
      <c r="F5332" t="s">
        <v>1219</v>
      </c>
      <c r="G5332" t="s">
        <v>1195</v>
      </c>
      <c r="H5332" t="s">
        <v>11</v>
      </c>
      <c r="I5332" t="s">
        <v>17</v>
      </c>
      <c r="J5332" s="3">
        <v>44964</v>
      </c>
      <c r="K5332" s="3">
        <v>44486</v>
      </c>
      <c r="M5332" s="8" t="str">
        <f>IFERROR(IF(I5332="Booked",VLOOKUP(K5332,'FIN CAL LOOKUP'!$A:$J,7,1),IF(I5332="Complete",VLOOKUP(J5332,'FIN CAL LOOKUP'!$A:$J,7,1),VLOOKUP(D5332,'FIN CAL LOOKUP'!$A:$J,7,1))),"Not Applicable")</f>
        <v>FEB, FY23</v>
      </c>
      <c r="N5332" s="8" t="str">
        <f>IFERROR(IF(I5332="Booked",VLOOKUP(K5332,'FIN CAL LOOKUP'!$A:$J,10,1),IF(I5332="Complete",VLOOKUP(J5332,'FIN CAL LOOKUP'!$A:$J,10,1),VLOOKUP(D5332,'FIN CAL LOOKUP'!$A:$J,10,1))),"Not Applicable")</f>
        <v>Q3, FY23</v>
      </c>
    </row>
    <row r="5333" spans="1:14" x14ac:dyDescent="0.25">
      <c r="A5333" t="s">
        <v>41</v>
      </c>
      <c r="B5333" t="s">
        <v>119</v>
      </c>
      <c r="C5333" t="s">
        <v>124</v>
      </c>
      <c r="D5333" s="3">
        <v>37977</v>
      </c>
      <c r="E5333" t="s">
        <v>120</v>
      </c>
      <c r="F5333" t="s">
        <v>1220</v>
      </c>
      <c r="G5333" t="s">
        <v>1221</v>
      </c>
      <c r="H5333" t="s">
        <v>4</v>
      </c>
      <c r="I5333" t="s">
        <v>17</v>
      </c>
      <c r="J5333" s="3">
        <v>45377</v>
      </c>
      <c r="K5333" s="3">
        <v>44840</v>
      </c>
      <c r="M5333" s="8" t="str">
        <f>IFERROR(IF(I5333="Booked",VLOOKUP(K5333,'FIN CAL LOOKUP'!$A:$J,7,1),IF(I5333="Complete",VLOOKUP(J5333,'FIN CAL LOOKUP'!$A:$J,7,1),VLOOKUP(D5333,'FIN CAL LOOKUP'!$A:$J,7,1))),"Not Applicable")</f>
        <v>APR, FY24</v>
      </c>
      <c r="N5333" s="8" t="str">
        <f>IFERROR(IF(I5333="Booked",VLOOKUP(K5333,'FIN CAL LOOKUP'!$A:$J,10,1),IF(I5333="Complete",VLOOKUP(J5333,'FIN CAL LOOKUP'!$A:$J,10,1),VLOOKUP(D5333,'FIN CAL LOOKUP'!$A:$J,10,1))),"Not Applicable")</f>
        <v>Q4, FY24</v>
      </c>
    </row>
    <row r="5334" spans="1:14" x14ac:dyDescent="0.25">
      <c r="A5334" t="s">
        <v>41</v>
      </c>
      <c r="B5334" t="s">
        <v>119</v>
      </c>
      <c r="C5334" t="s">
        <v>124</v>
      </c>
      <c r="D5334" s="3">
        <v>37977</v>
      </c>
      <c r="E5334" t="s">
        <v>120</v>
      </c>
      <c r="F5334" t="s">
        <v>1220</v>
      </c>
      <c r="G5334" t="s">
        <v>1221</v>
      </c>
      <c r="H5334" t="s">
        <v>7</v>
      </c>
      <c r="I5334" t="s">
        <v>17</v>
      </c>
      <c r="J5334" s="3">
        <v>45377</v>
      </c>
      <c r="K5334" s="3">
        <v>44840</v>
      </c>
      <c r="M5334" s="8" t="str">
        <f>IFERROR(IF(I5334="Booked",VLOOKUP(K5334,'FIN CAL LOOKUP'!$A:$J,7,1),IF(I5334="Complete",VLOOKUP(J5334,'FIN CAL LOOKUP'!$A:$J,7,1),VLOOKUP(D5334,'FIN CAL LOOKUP'!$A:$J,7,1))),"Not Applicable")</f>
        <v>APR, FY24</v>
      </c>
      <c r="N5334" s="8" t="str">
        <f>IFERROR(IF(I5334="Booked",VLOOKUP(K5334,'FIN CAL LOOKUP'!$A:$J,10,1),IF(I5334="Complete",VLOOKUP(J5334,'FIN CAL LOOKUP'!$A:$J,10,1),VLOOKUP(D5334,'FIN CAL LOOKUP'!$A:$J,10,1))),"Not Applicable")</f>
        <v>Q4, FY24</v>
      </c>
    </row>
    <row r="5335" spans="1:14" x14ac:dyDescent="0.25">
      <c r="A5335" t="s">
        <v>24</v>
      </c>
      <c r="B5335" t="s">
        <v>1422</v>
      </c>
      <c r="C5335" t="s">
        <v>16</v>
      </c>
      <c r="D5335" s="3">
        <v>37835</v>
      </c>
      <c r="E5335" t="s">
        <v>443</v>
      </c>
      <c r="F5335" t="s">
        <v>867</v>
      </c>
      <c r="G5335" t="s">
        <v>1222</v>
      </c>
      <c r="H5335" t="s">
        <v>4</v>
      </c>
      <c r="I5335" t="s">
        <v>17</v>
      </c>
      <c r="J5335" s="3">
        <v>44838</v>
      </c>
      <c r="K5335" s="3">
        <v>44824</v>
      </c>
      <c r="M5335" s="8" t="str">
        <f>IFERROR(IF(I5335="Booked",VLOOKUP(K5335,'FIN CAL LOOKUP'!$A:$J,7,1),IF(I5335="Complete",VLOOKUP(J5335,'FIN CAL LOOKUP'!$A:$J,7,1),VLOOKUP(D5335,'FIN CAL LOOKUP'!$A:$J,7,1))),"Not Applicable")</f>
        <v>OCT, FY23</v>
      </c>
      <c r="N5335" s="8" t="str">
        <f>IFERROR(IF(I5335="Booked",VLOOKUP(K5335,'FIN CAL LOOKUP'!$A:$J,10,1),IF(I5335="Complete",VLOOKUP(J5335,'FIN CAL LOOKUP'!$A:$J,10,1),VLOOKUP(D5335,'FIN CAL LOOKUP'!$A:$J,10,1))),"Not Applicable")</f>
        <v>Q2, FY23</v>
      </c>
    </row>
    <row r="5336" spans="1:14" x14ac:dyDescent="0.25">
      <c r="A5336" t="s">
        <v>24</v>
      </c>
      <c r="B5336" t="s">
        <v>1422</v>
      </c>
      <c r="C5336" t="s">
        <v>16</v>
      </c>
      <c r="D5336" s="3">
        <v>37835</v>
      </c>
      <c r="E5336" t="s">
        <v>443</v>
      </c>
      <c r="F5336" t="s">
        <v>867</v>
      </c>
      <c r="G5336" t="s">
        <v>1222</v>
      </c>
      <c r="H5336" t="s">
        <v>7</v>
      </c>
      <c r="I5336" t="s">
        <v>17</v>
      </c>
      <c r="J5336" s="3">
        <v>44838</v>
      </c>
      <c r="K5336" s="3">
        <v>44824</v>
      </c>
      <c r="M5336" s="8" t="str">
        <f>IFERROR(IF(I5336="Booked",VLOOKUP(K5336,'FIN CAL LOOKUP'!$A:$J,7,1),IF(I5336="Complete",VLOOKUP(J5336,'FIN CAL LOOKUP'!$A:$J,7,1),VLOOKUP(D5336,'FIN CAL LOOKUP'!$A:$J,7,1))),"Not Applicable")</f>
        <v>OCT, FY23</v>
      </c>
      <c r="N5336" s="8" t="str">
        <f>IFERROR(IF(I5336="Booked",VLOOKUP(K5336,'FIN CAL LOOKUP'!$A:$J,10,1),IF(I5336="Complete",VLOOKUP(J5336,'FIN CAL LOOKUP'!$A:$J,10,1),VLOOKUP(D5336,'FIN CAL LOOKUP'!$A:$J,10,1))),"Not Applicable")</f>
        <v>Q2, FY23</v>
      </c>
    </row>
    <row r="5337" spans="1:14" x14ac:dyDescent="0.25">
      <c r="A5337" t="s">
        <v>24</v>
      </c>
      <c r="B5337" t="s">
        <v>1422</v>
      </c>
      <c r="C5337" t="s">
        <v>16</v>
      </c>
      <c r="D5337" s="3">
        <v>37835</v>
      </c>
      <c r="E5337" t="s">
        <v>443</v>
      </c>
      <c r="F5337" t="s">
        <v>867</v>
      </c>
      <c r="G5337" t="s">
        <v>1222</v>
      </c>
      <c r="H5337" t="s">
        <v>1366</v>
      </c>
      <c r="I5337" t="s">
        <v>17</v>
      </c>
      <c r="J5337" s="3">
        <v>45415</v>
      </c>
      <c r="K5337" s="3">
        <v>45351</v>
      </c>
      <c r="M5337" s="8" t="str">
        <f>IFERROR(IF(I5337="Booked",VLOOKUP(K5337,'FIN CAL LOOKUP'!$A:$J,7,1),IF(I5337="Complete",VLOOKUP(J5337,'FIN CAL LOOKUP'!$A:$J,7,1),VLOOKUP(D5337,'FIN CAL LOOKUP'!$A:$J,7,1))),"Not Applicable")</f>
        <v>MAY, FY24</v>
      </c>
      <c r="N5337" s="8" t="str">
        <f>IFERROR(IF(I5337="Booked",VLOOKUP(K5337,'FIN CAL LOOKUP'!$A:$J,10,1),IF(I5337="Complete",VLOOKUP(J5337,'FIN CAL LOOKUP'!$A:$J,10,1),VLOOKUP(D5337,'FIN CAL LOOKUP'!$A:$J,10,1))),"Not Applicable")</f>
        <v>Q4, FY24</v>
      </c>
    </row>
    <row r="5338" spans="1:14" x14ac:dyDescent="0.25">
      <c r="A5338" t="s">
        <v>24</v>
      </c>
      <c r="B5338" t="s">
        <v>1422</v>
      </c>
      <c r="C5338" t="s">
        <v>16</v>
      </c>
      <c r="D5338" s="3">
        <v>37835</v>
      </c>
      <c r="E5338" t="s">
        <v>443</v>
      </c>
      <c r="F5338" t="s">
        <v>867</v>
      </c>
      <c r="G5338" t="s">
        <v>1222</v>
      </c>
      <c r="H5338" t="s">
        <v>1366</v>
      </c>
      <c r="I5338" t="s">
        <v>17</v>
      </c>
      <c r="J5338" s="3">
        <v>45777</v>
      </c>
      <c r="K5338" s="3">
        <v>45736</v>
      </c>
      <c r="M5338" s="8" t="str">
        <f>IFERROR(IF(I5338="Booked",VLOOKUP(K5338,'FIN CAL LOOKUP'!$A:$J,7,1),IF(I5338="Complete",VLOOKUP(J5338,'FIN CAL LOOKUP'!$A:$J,7,1),VLOOKUP(D5338,'FIN CAL LOOKUP'!$A:$J,7,1))),"Not Applicable")</f>
        <v>MAY, FY25</v>
      </c>
      <c r="N5338" s="8" t="str">
        <f>IFERROR(IF(I5338="Booked",VLOOKUP(K5338,'FIN CAL LOOKUP'!$A:$J,10,1),IF(I5338="Complete",VLOOKUP(J5338,'FIN CAL LOOKUP'!$A:$J,10,1),VLOOKUP(D5338,'FIN CAL LOOKUP'!$A:$J,10,1))),"Not Applicable")</f>
        <v>Q4, FY25</v>
      </c>
    </row>
    <row r="5339" spans="1:14" x14ac:dyDescent="0.25">
      <c r="A5339" t="s">
        <v>24</v>
      </c>
      <c r="B5339" t="s">
        <v>1422</v>
      </c>
      <c r="C5339" t="s">
        <v>16</v>
      </c>
      <c r="D5339" s="3">
        <v>37835</v>
      </c>
      <c r="E5339" t="s">
        <v>443</v>
      </c>
      <c r="F5339" t="s">
        <v>867</v>
      </c>
      <c r="G5339" t="s">
        <v>1222</v>
      </c>
      <c r="H5339" t="s">
        <v>1367</v>
      </c>
      <c r="I5339" t="s">
        <v>17</v>
      </c>
      <c r="J5339" s="3">
        <v>45415</v>
      </c>
      <c r="K5339" s="3">
        <v>45351</v>
      </c>
      <c r="M5339" s="8" t="str">
        <f>IFERROR(IF(I5339="Booked",VLOOKUP(K5339,'FIN CAL LOOKUP'!$A:$J,7,1),IF(I5339="Complete",VLOOKUP(J5339,'FIN CAL LOOKUP'!$A:$J,7,1),VLOOKUP(D5339,'FIN CAL LOOKUP'!$A:$J,7,1))),"Not Applicable")</f>
        <v>MAY, FY24</v>
      </c>
      <c r="N5339" s="8" t="str">
        <f>IFERROR(IF(I5339="Booked",VLOOKUP(K5339,'FIN CAL LOOKUP'!$A:$J,10,1),IF(I5339="Complete",VLOOKUP(J5339,'FIN CAL LOOKUP'!$A:$J,10,1),VLOOKUP(D5339,'FIN CAL LOOKUP'!$A:$J,10,1))),"Not Applicable")</f>
        <v>Q4, FY24</v>
      </c>
    </row>
    <row r="5340" spans="1:14" x14ac:dyDescent="0.25">
      <c r="A5340" t="s">
        <v>24</v>
      </c>
      <c r="B5340" t="s">
        <v>1422</v>
      </c>
      <c r="C5340" t="s">
        <v>16</v>
      </c>
      <c r="D5340" s="3">
        <v>37835</v>
      </c>
      <c r="E5340" t="s">
        <v>443</v>
      </c>
      <c r="F5340" t="s">
        <v>867</v>
      </c>
      <c r="G5340" t="s">
        <v>1222</v>
      </c>
      <c r="H5340" t="s">
        <v>1367</v>
      </c>
      <c r="I5340" t="s">
        <v>17</v>
      </c>
      <c r="J5340" s="3">
        <v>45775</v>
      </c>
      <c r="K5340" s="3">
        <v>45736</v>
      </c>
      <c r="M5340" s="8" t="str">
        <f>IFERROR(IF(I5340="Booked",VLOOKUP(K5340,'FIN CAL LOOKUP'!$A:$J,7,1),IF(I5340="Complete",VLOOKUP(J5340,'FIN CAL LOOKUP'!$A:$J,7,1),VLOOKUP(D5340,'FIN CAL LOOKUP'!$A:$J,7,1))),"Not Applicable")</f>
        <v>MAY, FY25</v>
      </c>
      <c r="N5340" s="8" t="str">
        <f>IFERROR(IF(I5340="Booked",VLOOKUP(K5340,'FIN CAL LOOKUP'!$A:$J,10,1),IF(I5340="Complete",VLOOKUP(J5340,'FIN CAL LOOKUP'!$A:$J,10,1),VLOOKUP(D5340,'FIN CAL LOOKUP'!$A:$J,10,1))),"Not Applicable")</f>
        <v>Q4, FY25</v>
      </c>
    </row>
    <row r="5341" spans="1:14" x14ac:dyDescent="0.25">
      <c r="A5341" t="s">
        <v>24</v>
      </c>
      <c r="B5341" t="s">
        <v>1422</v>
      </c>
      <c r="C5341" t="s">
        <v>16</v>
      </c>
      <c r="D5341" s="3">
        <v>37835</v>
      </c>
      <c r="E5341" t="s">
        <v>443</v>
      </c>
      <c r="F5341" t="s">
        <v>867</v>
      </c>
      <c r="G5341" t="s">
        <v>1222</v>
      </c>
      <c r="H5341" t="s">
        <v>1368</v>
      </c>
      <c r="I5341" t="s">
        <v>17</v>
      </c>
      <c r="J5341" s="3">
        <v>45415</v>
      </c>
      <c r="K5341" s="3">
        <v>45351</v>
      </c>
      <c r="M5341" s="8" t="str">
        <f>IFERROR(IF(I5341="Booked",VLOOKUP(K5341,'FIN CAL LOOKUP'!$A:$J,7,1),IF(I5341="Complete",VLOOKUP(J5341,'FIN CAL LOOKUP'!$A:$J,7,1),VLOOKUP(D5341,'FIN CAL LOOKUP'!$A:$J,7,1))),"Not Applicable")</f>
        <v>MAY, FY24</v>
      </c>
      <c r="N5341" s="8" t="str">
        <f>IFERROR(IF(I5341="Booked",VLOOKUP(K5341,'FIN CAL LOOKUP'!$A:$J,10,1),IF(I5341="Complete",VLOOKUP(J5341,'FIN CAL LOOKUP'!$A:$J,10,1),VLOOKUP(D5341,'FIN CAL LOOKUP'!$A:$J,10,1))),"Not Applicable")</f>
        <v>Q4, FY24</v>
      </c>
    </row>
    <row r="5342" spans="1:14" x14ac:dyDescent="0.25">
      <c r="A5342" t="s">
        <v>24</v>
      </c>
      <c r="B5342" t="s">
        <v>1422</v>
      </c>
      <c r="C5342" t="s">
        <v>16</v>
      </c>
      <c r="D5342" s="3">
        <v>37835</v>
      </c>
      <c r="E5342" t="s">
        <v>443</v>
      </c>
      <c r="F5342" t="s">
        <v>867</v>
      </c>
      <c r="G5342" t="s">
        <v>1222</v>
      </c>
      <c r="H5342" t="s">
        <v>1368</v>
      </c>
      <c r="I5342" t="s">
        <v>17</v>
      </c>
      <c r="J5342" s="3">
        <v>45775</v>
      </c>
      <c r="K5342" s="3">
        <v>45736</v>
      </c>
      <c r="M5342" s="8" t="str">
        <f>IFERROR(IF(I5342="Booked",VLOOKUP(K5342,'FIN CAL LOOKUP'!$A:$J,7,1),IF(I5342="Complete",VLOOKUP(J5342,'FIN CAL LOOKUP'!$A:$J,7,1),VLOOKUP(D5342,'FIN CAL LOOKUP'!$A:$J,7,1))),"Not Applicable")</f>
        <v>MAY, FY25</v>
      </c>
      <c r="N5342" s="8" t="str">
        <f>IFERROR(IF(I5342="Booked",VLOOKUP(K5342,'FIN CAL LOOKUP'!$A:$J,10,1),IF(I5342="Complete",VLOOKUP(J5342,'FIN CAL LOOKUP'!$A:$J,10,1),VLOOKUP(D5342,'FIN CAL LOOKUP'!$A:$J,10,1))),"Not Applicable")</f>
        <v>Q4, FY25</v>
      </c>
    </row>
    <row r="5343" spans="1:14" x14ac:dyDescent="0.25">
      <c r="A5343" t="s">
        <v>24</v>
      </c>
      <c r="B5343" t="s">
        <v>1422</v>
      </c>
      <c r="C5343" t="s">
        <v>16</v>
      </c>
      <c r="D5343" s="3">
        <v>37835</v>
      </c>
      <c r="E5343" t="s">
        <v>443</v>
      </c>
      <c r="F5343" t="s">
        <v>867</v>
      </c>
      <c r="G5343" t="s">
        <v>1222</v>
      </c>
      <c r="H5343" t="s">
        <v>1369</v>
      </c>
      <c r="I5343" t="s">
        <v>17</v>
      </c>
      <c r="J5343" s="3">
        <v>45415</v>
      </c>
      <c r="K5343" s="3">
        <v>45351</v>
      </c>
      <c r="M5343" s="8" t="str">
        <f>IFERROR(IF(I5343="Booked",VLOOKUP(K5343,'FIN CAL LOOKUP'!$A:$J,7,1),IF(I5343="Complete",VLOOKUP(J5343,'FIN CAL LOOKUP'!$A:$J,7,1),VLOOKUP(D5343,'FIN CAL LOOKUP'!$A:$J,7,1))),"Not Applicable")</f>
        <v>MAY, FY24</v>
      </c>
      <c r="N5343" s="8" t="str">
        <f>IFERROR(IF(I5343="Booked",VLOOKUP(K5343,'FIN CAL LOOKUP'!$A:$J,10,1),IF(I5343="Complete",VLOOKUP(J5343,'FIN CAL LOOKUP'!$A:$J,10,1),VLOOKUP(D5343,'FIN CAL LOOKUP'!$A:$J,10,1))),"Not Applicable")</f>
        <v>Q4, FY24</v>
      </c>
    </row>
    <row r="5344" spans="1:14" x14ac:dyDescent="0.25">
      <c r="A5344" t="s">
        <v>24</v>
      </c>
      <c r="B5344" t="s">
        <v>1422</v>
      </c>
      <c r="C5344" t="s">
        <v>16</v>
      </c>
      <c r="D5344" s="3">
        <v>37835</v>
      </c>
      <c r="E5344" t="s">
        <v>443</v>
      </c>
      <c r="F5344" t="s">
        <v>867</v>
      </c>
      <c r="G5344" t="s">
        <v>1222</v>
      </c>
      <c r="H5344" t="s">
        <v>1369</v>
      </c>
      <c r="I5344" t="s">
        <v>17</v>
      </c>
      <c r="J5344" s="3">
        <v>45777</v>
      </c>
      <c r="K5344" s="3">
        <v>45736</v>
      </c>
      <c r="M5344" s="8" t="str">
        <f>IFERROR(IF(I5344="Booked",VLOOKUP(K5344,'FIN CAL LOOKUP'!$A:$J,7,1),IF(I5344="Complete",VLOOKUP(J5344,'FIN CAL LOOKUP'!$A:$J,7,1),VLOOKUP(D5344,'FIN CAL LOOKUP'!$A:$J,7,1))),"Not Applicable")</f>
        <v>MAY, FY25</v>
      </c>
      <c r="N5344" s="8" t="str">
        <f>IFERROR(IF(I5344="Booked",VLOOKUP(K5344,'FIN CAL LOOKUP'!$A:$J,10,1),IF(I5344="Complete",VLOOKUP(J5344,'FIN CAL LOOKUP'!$A:$J,10,1),VLOOKUP(D5344,'FIN CAL LOOKUP'!$A:$J,10,1))),"Not Applicable")</f>
        <v>Q4, FY25</v>
      </c>
    </row>
    <row r="5345" spans="1:14" x14ac:dyDescent="0.25">
      <c r="A5345" t="s">
        <v>24</v>
      </c>
      <c r="B5345" t="s">
        <v>1422</v>
      </c>
      <c r="C5345" t="s">
        <v>16</v>
      </c>
      <c r="D5345" s="3">
        <v>37835</v>
      </c>
      <c r="E5345" t="s">
        <v>443</v>
      </c>
      <c r="F5345" t="s">
        <v>867</v>
      </c>
      <c r="G5345" t="s">
        <v>1222</v>
      </c>
      <c r="H5345" t="s">
        <v>1370</v>
      </c>
      <c r="I5345" t="s">
        <v>17</v>
      </c>
      <c r="J5345" s="3">
        <v>45415</v>
      </c>
      <c r="K5345" s="3">
        <v>45351</v>
      </c>
      <c r="M5345" s="8" t="str">
        <f>IFERROR(IF(I5345="Booked",VLOOKUP(K5345,'FIN CAL LOOKUP'!$A:$J,7,1),IF(I5345="Complete",VLOOKUP(J5345,'FIN CAL LOOKUP'!$A:$J,7,1),VLOOKUP(D5345,'FIN CAL LOOKUP'!$A:$J,7,1))),"Not Applicable")</f>
        <v>MAY, FY24</v>
      </c>
      <c r="N5345" s="8" t="str">
        <f>IFERROR(IF(I5345="Booked",VLOOKUP(K5345,'FIN CAL LOOKUP'!$A:$J,10,1),IF(I5345="Complete",VLOOKUP(J5345,'FIN CAL LOOKUP'!$A:$J,10,1),VLOOKUP(D5345,'FIN CAL LOOKUP'!$A:$J,10,1))),"Not Applicable")</f>
        <v>Q4, FY24</v>
      </c>
    </row>
    <row r="5346" spans="1:14" x14ac:dyDescent="0.25">
      <c r="A5346" t="s">
        <v>24</v>
      </c>
      <c r="B5346" t="s">
        <v>1422</v>
      </c>
      <c r="C5346" t="s">
        <v>16</v>
      </c>
      <c r="D5346" s="3">
        <v>37835</v>
      </c>
      <c r="E5346" t="s">
        <v>443</v>
      </c>
      <c r="F5346" t="s">
        <v>867</v>
      </c>
      <c r="G5346" t="s">
        <v>1222</v>
      </c>
      <c r="H5346" t="s">
        <v>1370</v>
      </c>
      <c r="I5346" t="s">
        <v>17</v>
      </c>
      <c r="J5346" s="3">
        <v>45777</v>
      </c>
      <c r="K5346" s="3">
        <v>45736</v>
      </c>
      <c r="M5346" s="8" t="str">
        <f>IFERROR(IF(I5346="Booked",VLOOKUP(K5346,'FIN CAL LOOKUP'!$A:$J,7,1),IF(I5346="Complete",VLOOKUP(J5346,'FIN CAL LOOKUP'!$A:$J,7,1),VLOOKUP(D5346,'FIN CAL LOOKUP'!$A:$J,7,1))),"Not Applicable")</f>
        <v>MAY, FY25</v>
      </c>
      <c r="N5346" s="8" t="str">
        <f>IFERROR(IF(I5346="Booked",VLOOKUP(K5346,'FIN CAL LOOKUP'!$A:$J,10,1),IF(I5346="Complete",VLOOKUP(J5346,'FIN CAL LOOKUP'!$A:$J,10,1),VLOOKUP(D5346,'FIN CAL LOOKUP'!$A:$J,10,1))),"Not Applicable")</f>
        <v>Q4, FY25</v>
      </c>
    </row>
    <row r="5347" spans="1:14" x14ac:dyDescent="0.25">
      <c r="A5347" t="s">
        <v>24</v>
      </c>
      <c r="B5347" t="s">
        <v>1422</v>
      </c>
      <c r="C5347" t="s">
        <v>16</v>
      </c>
      <c r="D5347" s="3">
        <v>37835</v>
      </c>
      <c r="E5347" t="s">
        <v>443</v>
      </c>
      <c r="F5347" t="s">
        <v>867</v>
      </c>
      <c r="G5347" t="s">
        <v>1222</v>
      </c>
      <c r="H5347" t="s">
        <v>8</v>
      </c>
      <c r="I5347" t="s">
        <v>17</v>
      </c>
      <c r="J5347" s="3">
        <v>44683</v>
      </c>
      <c r="K5347" s="3">
        <v>44635</v>
      </c>
      <c r="M5347" s="8" t="str">
        <f>IFERROR(IF(I5347="Booked",VLOOKUP(K5347,'FIN CAL LOOKUP'!$A:$J,7,1),IF(I5347="Complete",VLOOKUP(J5347,'FIN CAL LOOKUP'!$A:$J,7,1),VLOOKUP(D5347,'FIN CAL LOOKUP'!$A:$J,7,1))),"Not Applicable")</f>
        <v>MAY, FY22</v>
      </c>
      <c r="N5347" s="8" t="str">
        <f>IFERROR(IF(I5347="Booked",VLOOKUP(K5347,'FIN CAL LOOKUP'!$A:$J,10,1),IF(I5347="Complete",VLOOKUP(J5347,'FIN CAL LOOKUP'!$A:$J,10,1),VLOOKUP(D5347,'FIN CAL LOOKUP'!$A:$J,10,1))),"Not Applicable")</f>
        <v>Q4, FY22</v>
      </c>
    </row>
    <row r="5348" spans="1:14" x14ac:dyDescent="0.25">
      <c r="A5348" t="s">
        <v>24</v>
      </c>
      <c r="B5348" t="s">
        <v>1422</v>
      </c>
      <c r="C5348" t="s">
        <v>16</v>
      </c>
      <c r="D5348" s="3">
        <v>37835</v>
      </c>
      <c r="E5348" t="s">
        <v>443</v>
      </c>
      <c r="F5348" t="s">
        <v>867</v>
      </c>
      <c r="G5348" t="s">
        <v>1222</v>
      </c>
      <c r="H5348" t="s">
        <v>9</v>
      </c>
      <c r="I5348" t="s">
        <v>17</v>
      </c>
      <c r="J5348" s="3">
        <v>44838</v>
      </c>
      <c r="K5348" s="3">
        <v>44735</v>
      </c>
      <c r="M5348" s="8" t="str">
        <f>IFERROR(IF(I5348="Booked",VLOOKUP(K5348,'FIN CAL LOOKUP'!$A:$J,7,1),IF(I5348="Complete",VLOOKUP(J5348,'FIN CAL LOOKUP'!$A:$J,7,1),VLOOKUP(D5348,'FIN CAL LOOKUP'!$A:$J,7,1))),"Not Applicable")</f>
        <v>OCT, FY23</v>
      </c>
      <c r="N5348" s="8" t="str">
        <f>IFERROR(IF(I5348="Booked",VLOOKUP(K5348,'FIN CAL LOOKUP'!$A:$J,10,1),IF(I5348="Complete",VLOOKUP(J5348,'FIN CAL LOOKUP'!$A:$J,10,1),VLOOKUP(D5348,'FIN CAL LOOKUP'!$A:$J,10,1))),"Not Applicable")</f>
        <v>Q2, FY23</v>
      </c>
    </row>
    <row r="5349" spans="1:14" x14ac:dyDescent="0.25">
      <c r="A5349" t="s">
        <v>24</v>
      </c>
      <c r="B5349" t="s">
        <v>1422</v>
      </c>
      <c r="C5349" t="s">
        <v>16</v>
      </c>
      <c r="D5349" s="3">
        <v>37835</v>
      </c>
      <c r="E5349" t="s">
        <v>443</v>
      </c>
      <c r="F5349" t="s">
        <v>867</v>
      </c>
      <c r="G5349" t="s">
        <v>1222</v>
      </c>
      <c r="H5349" t="s">
        <v>10</v>
      </c>
      <c r="I5349" t="s">
        <v>17</v>
      </c>
      <c r="J5349" s="3">
        <v>44503</v>
      </c>
      <c r="K5349" s="3">
        <v>44417</v>
      </c>
      <c r="M5349" s="8" t="str">
        <f>IFERROR(IF(I5349="Booked",VLOOKUP(K5349,'FIN CAL LOOKUP'!$A:$J,7,1),IF(I5349="Complete",VLOOKUP(J5349,'FIN CAL LOOKUP'!$A:$J,7,1),VLOOKUP(D5349,'FIN CAL LOOKUP'!$A:$J,7,1))),"Not Applicable")</f>
        <v>NOV, FY22</v>
      </c>
      <c r="N5349" s="8" t="str">
        <f>IFERROR(IF(I5349="Booked",VLOOKUP(K5349,'FIN CAL LOOKUP'!$A:$J,10,1),IF(I5349="Complete",VLOOKUP(J5349,'FIN CAL LOOKUP'!$A:$J,10,1),VLOOKUP(D5349,'FIN CAL LOOKUP'!$A:$J,10,1))),"Not Applicable")</f>
        <v>Q2, FY22</v>
      </c>
    </row>
    <row r="5350" spans="1:14" x14ac:dyDescent="0.25">
      <c r="A5350" t="s">
        <v>24</v>
      </c>
      <c r="B5350" t="s">
        <v>1422</v>
      </c>
      <c r="C5350" t="s">
        <v>16</v>
      </c>
      <c r="D5350" s="3">
        <v>37835</v>
      </c>
      <c r="E5350" t="s">
        <v>443</v>
      </c>
      <c r="F5350" t="s">
        <v>867</v>
      </c>
      <c r="G5350" t="s">
        <v>1222</v>
      </c>
      <c r="H5350" t="s">
        <v>11</v>
      </c>
      <c r="I5350" t="s">
        <v>17</v>
      </c>
      <c r="J5350" s="3">
        <v>44539</v>
      </c>
      <c r="K5350" s="3">
        <v>44111</v>
      </c>
      <c r="M5350" s="8" t="str">
        <f>IFERROR(IF(I5350="Booked",VLOOKUP(K5350,'FIN CAL LOOKUP'!$A:$J,7,1),IF(I5350="Complete",VLOOKUP(J5350,'FIN CAL LOOKUP'!$A:$J,7,1),VLOOKUP(D5350,'FIN CAL LOOKUP'!$A:$J,7,1))),"Not Applicable")</f>
        <v>DEC, FY22</v>
      </c>
      <c r="N5350" s="8" t="str">
        <f>IFERROR(IF(I5350="Booked",VLOOKUP(K5350,'FIN CAL LOOKUP'!$A:$J,10,1),IF(I5350="Complete",VLOOKUP(J5350,'FIN CAL LOOKUP'!$A:$J,10,1),VLOOKUP(D5350,'FIN CAL LOOKUP'!$A:$J,10,1))),"Not Applicable")</f>
        <v>Q2, FY22</v>
      </c>
    </row>
    <row r="5351" spans="1:14" x14ac:dyDescent="0.25">
      <c r="A5351" t="s">
        <v>24</v>
      </c>
      <c r="B5351" t="s">
        <v>1422</v>
      </c>
      <c r="C5351" t="s">
        <v>16</v>
      </c>
      <c r="D5351" s="3">
        <v>37835</v>
      </c>
      <c r="E5351" t="s">
        <v>443</v>
      </c>
      <c r="F5351" t="s">
        <v>867</v>
      </c>
      <c r="G5351" t="s">
        <v>1222</v>
      </c>
      <c r="H5351" t="s">
        <v>11</v>
      </c>
      <c r="I5351" t="s">
        <v>17</v>
      </c>
      <c r="J5351" s="3">
        <v>44684</v>
      </c>
      <c r="K5351" s="3">
        <v>44684</v>
      </c>
      <c r="M5351" s="8" t="str">
        <f>IFERROR(IF(I5351="Booked",VLOOKUP(K5351,'FIN CAL LOOKUP'!$A:$J,7,1),IF(I5351="Complete",VLOOKUP(J5351,'FIN CAL LOOKUP'!$A:$J,7,1),VLOOKUP(D5351,'FIN CAL LOOKUP'!$A:$J,7,1))),"Not Applicable")</f>
        <v>MAY, FY22</v>
      </c>
      <c r="N5351" s="8" t="str">
        <f>IFERROR(IF(I5351="Booked",VLOOKUP(K5351,'FIN CAL LOOKUP'!$A:$J,10,1),IF(I5351="Complete",VLOOKUP(J5351,'FIN CAL LOOKUP'!$A:$J,10,1),VLOOKUP(D5351,'FIN CAL LOOKUP'!$A:$J,10,1))),"Not Applicable")</f>
        <v>Q4, FY22</v>
      </c>
    </row>
    <row r="5352" spans="1:14" x14ac:dyDescent="0.25">
      <c r="A5352" t="s">
        <v>30</v>
      </c>
      <c r="B5352" t="s">
        <v>156</v>
      </c>
      <c r="C5352" t="s">
        <v>32</v>
      </c>
      <c r="D5352" s="3">
        <v>37728</v>
      </c>
      <c r="E5352" t="s">
        <v>1223</v>
      </c>
      <c r="F5352" t="s">
        <v>1224</v>
      </c>
      <c r="G5352" t="s">
        <v>1631</v>
      </c>
      <c r="H5352" t="s">
        <v>4</v>
      </c>
      <c r="I5352" t="s">
        <v>17</v>
      </c>
      <c r="J5352" s="3">
        <v>44845</v>
      </c>
      <c r="K5352" s="3">
        <v>44824</v>
      </c>
      <c r="M5352" s="8" t="str">
        <f>IFERROR(IF(I5352="Booked",VLOOKUP(K5352,'FIN CAL LOOKUP'!$A:$J,7,1),IF(I5352="Complete",VLOOKUP(J5352,'FIN CAL LOOKUP'!$A:$J,7,1),VLOOKUP(D5352,'FIN CAL LOOKUP'!$A:$J,7,1))),"Not Applicable")</f>
        <v>OCT, FY23</v>
      </c>
      <c r="N5352" s="8" t="str">
        <f>IFERROR(IF(I5352="Booked",VLOOKUP(K5352,'FIN CAL LOOKUP'!$A:$J,10,1),IF(I5352="Complete",VLOOKUP(J5352,'FIN CAL LOOKUP'!$A:$J,10,1),VLOOKUP(D5352,'FIN CAL LOOKUP'!$A:$J,10,1))),"Not Applicable")</f>
        <v>Q2, FY23</v>
      </c>
    </row>
    <row r="5353" spans="1:14" x14ac:dyDescent="0.25">
      <c r="A5353" t="s">
        <v>30</v>
      </c>
      <c r="B5353" t="s">
        <v>156</v>
      </c>
      <c r="C5353" t="s">
        <v>32</v>
      </c>
      <c r="D5353" s="3">
        <v>37728</v>
      </c>
      <c r="E5353" t="s">
        <v>1223</v>
      </c>
      <c r="F5353" t="s">
        <v>1224</v>
      </c>
      <c r="G5353" t="s">
        <v>1631</v>
      </c>
      <c r="H5353" t="s">
        <v>7</v>
      </c>
      <c r="I5353" t="s">
        <v>17</v>
      </c>
      <c r="J5353" s="3">
        <v>44845</v>
      </c>
      <c r="K5353" s="3">
        <v>44824</v>
      </c>
      <c r="M5353" s="8" t="str">
        <f>IFERROR(IF(I5353="Booked",VLOOKUP(K5353,'FIN CAL LOOKUP'!$A:$J,7,1),IF(I5353="Complete",VLOOKUP(J5353,'FIN CAL LOOKUP'!$A:$J,7,1),VLOOKUP(D5353,'FIN CAL LOOKUP'!$A:$J,7,1))),"Not Applicable")</f>
        <v>OCT, FY23</v>
      </c>
      <c r="N5353" s="8" t="str">
        <f>IFERROR(IF(I5353="Booked",VLOOKUP(K5353,'FIN CAL LOOKUP'!$A:$J,10,1),IF(I5353="Complete",VLOOKUP(J5353,'FIN CAL LOOKUP'!$A:$J,10,1),VLOOKUP(D5353,'FIN CAL LOOKUP'!$A:$J,10,1))),"Not Applicable")</f>
        <v>Q2, FY23</v>
      </c>
    </row>
    <row r="5354" spans="1:14" x14ac:dyDescent="0.25">
      <c r="A5354" t="s">
        <v>30</v>
      </c>
      <c r="B5354" t="s">
        <v>156</v>
      </c>
      <c r="C5354" t="s">
        <v>32</v>
      </c>
      <c r="D5354" s="3">
        <v>37728</v>
      </c>
      <c r="E5354" t="s">
        <v>1223</v>
      </c>
      <c r="F5354" t="s">
        <v>1224</v>
      </c>
      <c r="G5354" t="s">
        <v>1631</v>
      </c>
      <c r="H5354" t="s">
        <v>1366</v>
      </c>
      <c r="I5354" t="s">
        <v>17</v>
      </c>
      <c r="J5354" s="3">
        <v>43645</v>
      </c>
      <c r="K5354" s="3">
        <v>43645</v>
      </c>
      <c r="M5354" s="8" t="str">
        <f>IFERROR(IF(I5354="Booked",VLOOKUP(K5354,'FIN CAL LOOKUP'!$A:$J,7,1),IF(I5354="Complete",VLOOKUP(J5354,'FIN CAL LOOKUP'!$A:$J,7,1),VLOOKUP(D5354,'FIN CAL LOOKUP'!$A:$J,7,1))),"Not Applicable")</f>
        <v>JUN, FY19</v>
      </c>
      <c r="N5354" s="8" t="str">
        <f>IFERROR(IF(I5354="Booked",VLOOKUP(K5354,'FIN CAL LOOKUP'!$A:$J,10,1),IF(I5354="Complete",VLOOKUP(J5354,'FIN CAL LOOKUP'!$A:$J,10,1),VLOOKUP(D5354,'FIN CAL LOOKUP'!$A:$J,10,1))),"Not Applicable")</f>
        <v>Q4, FY19</v>
      </c>
    </row>
    <row r="5355" spans="1:14" x14ac:dyDescent="0.25">
      <c r="A5355" t="s">
        <v>30</v>
      </c>
      <c r="B5355" t="s">
        <v>156</v>
      </c>
      <c r="C5355" t="s">
        <v>32</v>
      </c>
      <c r="D5355" s="3">
        <v>37728</v>
      </c>
      <c r="E5355" t="s">
        <v>1223</v>
      </c>
      <c r="F5355" t="s">
        <v>1224</v>
      </c>
      <c r="G5355" t="s">
        <v>1631</v>
      </c>
      <c r="H5355" t="s">
        <v>1366</v>
      </c>
      <c r="I5355" t="s">
        <v>17</v>
      </c>
      <c r="J5355" s="3">
        <v>45408</v>
      </c>
      <c r="K5355" s="3">
        <v>45351</v>
      </c>
      <c r="M5355" s="8" t="str">
        <f>IFERROR(IF(I5355="Booked",VLOOKUP(K5355,'FIN CAL LOOKUP'!$A:$J,7,1),IF(I5355="Complete",VLOOKUP(J5355,'FIN CAL LOOKUP'!$A:$J,7,1),VLOOKUP(D5355,'FIN CAL LOOKUP'!$A:$J,7,1))),"Not Applicable")</f>
        <v>MAY, FY24</v>
      </c>
      <c r="N5355" s="8" t="str">
        <f>IFERROR(IF(I5355="Booked",VLOOKUP(K5355,'FIN CAL LOOKUP'!$A:$J,10,1),IF(I5355="Complete",VLOOKUP(J5355,'FIN CAL LOOKUP'!$A:$J,10,1),VLOOKUP(D5355,'FIN CAL LOOKUP'!$A:$J,10,1))),"Not Applicable")</f>
        <v>Q4, FY24</v>
      </c>
    </row>
    <row r="5356" spans="1:14" x14ac:dyDescent="0.25">
      <c r="A5356" t="s">
        <v>30</v>
      </c>
      <c r="B5356" t="s">
        <v>156</v>
      </c>
      <c r="C5356" t="s">
        <v>32</v>
      </c>
      <c r="D5356" s="3">
        <v>37728</v>
      </c>
      <c r="E5356" t="s">
        <v>1223</v>
      </c>
      <c r="F5356" t="s">
        <v>1224</v>
      </c>
      <c r="G5356" t="s">
        <v>1631</v>
      </c>
      <c r="H5356" t="s">
        <v>1366</v>
      </c>
      <c r="I5356" t="s">
        <v>17</v>
      </c>
      <c r="J5356" s="3">
        <v>45751</v>
      </c>
      <c r="K5356" s="3">
        <v>45729</v>
      </c>
      <c r="M5356" s="8" t="str">
        <f>IFERROR(IF(I5356="Booked",VLOOKUP(K5356,'FIN CAL LOOKUP'!$A:$J,7,1),IF(I5356="Complete",VLOOKUP(J5356,'FIN CAL LOOKUP'!$A:$J,7,1),VLOOKUP(D5356,'FIN CAL LOOKUP'!$A:$J,7,1))),"Not Applicable")</f>
        <v>APR, FY25</v>
      </c>
      <c r="N5356" s="8" t="str">
        <f>IFERROR(IF(I5356="Booked",VLOOKUP(K5356,'FIN CAL LOOKUP'!$A:$J,10,1),IF(I5356="Complete",VLOOKUP(J5356,'FIN CAL LOOKUP'!$A:$J,10,1),VLOOKUP(D5356,'FIN CAL LOOKUP'!$A:$J,10,1))),"Not Applicable")</f>
        <v>Q4, FY25</v>
      </c>
    </row>
    <row r="5357" spans="1:14" x14ac:dyDescent="0.25">
      <c r="A5357" t="s">
        <v>30</v>
      </c>
      <c r="B5357" t="s">
        <v>156</v>
      </c>
      <c r="C5357" t="s">
        <v>32</v>
      </c>
      <c r="D5357" s="3">
        <v>37728</v>
      </c>
      <c r="E5357" t="s">
        <v>1223</v>
      </c>
      <c r="F5357" t="s">
        <v>1224</v>
      </c>
      <c r="G5357" t="s">
        <v>1631</v>
      </c>
      <c r="H5357" t="s">
        <v>1367</v>
      </c>
      <c r="I5357" t="s">
        <v>5</v>
      </c>
      <c r="J5357" s="3"/>
      <c r="K5357" s="3">
        <v>45757</v>
      </c>
      <c r="M5357" s="8" t="str">
        <f>IFERROR(IF(I5357="Booked",VLOOKUP(K5357,'FIN CAL LOOKUP'!$A:$J,7,1),IF(I5357="Complete",VLOOKUP(J5357,'FIN CAL LOOKUP'!$A:$J,7,1),VLOOKUP(D5357,'FIN CAL LOOKUP'!$A:$J,7,1))),"Not Applicable")</f>
        <v>APR, FY25</v>
      </c>
      <c r="N5357" s="8" t="str">
        <f>IFERROR(IF(I5357="Booked",VLOOKUP(K5357,'FIN CAL LOOKUP'!$A:$J,10,1),IF(I5357="Complete",VLOOKUP(J5357,'FIN CAL LOOKUP'!$A:$J,10,1),VLOOKUP(D5357,'FIN CAL LOOKUP'!$A:$J,10,1))),"Not Applicable")</f>
        <v>Q4, FY25</v>
      </c>
    </row>
    <row r="5358" spans="1:14" x14ac:dyDescent="0.25">
      <c r="A5358" t="s">
        <v>30</v>
      </c>
      <c r="B5358" t="s">
        <v>156</v>
      </c>
      <c r="C5358" t="s">
        <v>32</v>
      </c>
      <c r="D5358" s="3">
        <v>37728</v>
      </c>
      <c r="E5358" t="s">
        <v>1223</v>
      </c>
      <c r="F5358" t="s">
        <v>1224</v>
      </c>
      <c r="G5358" t="s">
        <v>1631</v>
      </c>
      <c r="H5358" t="s">
        <v>1367</v>
      </c>
      <c r="I5358" t="s">
        <v>17</v>
      </c>
      <c r="J5358" s="3">
        <v>43645</v>
      </c>
      <c r="K5358" s="3">
        <v>43645</v>
      </c>
      <c r="M5358" s="8" t="str">
        <f>IFERROR(IF(I5358="Booked",VLOOKUP(K5358,'FIN CAL LOOKUP'!$A:$J,7,1),IF(I5358="Complete",VLOOKUP(J5358,'FIN CAL LOOKUP'!$A:$J,7,1),VLOOKUP(D5358,'FIN CAL LOOKUP'!$A:$J,7,1))),"Not Applicable")</f>
        <v>JUN, FY19</v>
      </c>
      <c r="N5358" s="8" t="str">
        <f>IFERROR(IF(I5358="Booked",VLOOKUP(K5358,'FIN CAL LOOKUP'!$A:$J,10,1),IF(I5358="Complete",VLOOKUP(J5358,'FIN CAL LOOKUP'!$A:$J,10,1),VLOOKUP(D5358,'FIN CAL LOOKUP'!$A:$J,10,1))),"Not Applicable")</f>
        <v>Q4, FY19</v>
      </c>
    </row>
    <row r="5359" spans="1:14" x14ac:dyDescent="0.25">
      <c r="A5359" t="s">
        <v>30</v>
      </c>
      <c r="B5359" t="s">
        <v>156</v>
      </c>
      <c r="C5359" t="s">
        <v>32</v>
      </c>
      <c r="D5359" s="3">
        <v>37728</v>
      </c>
      <c r="E5359" t="s">
        <v>1223</v>
      </c>
      <c r="F5359" t="s">
        <v>1224</v>
      </c>
      <c r="G5359" t="s">
        <v>1631</v>
      </c>
      <c r="H5359" t="s">
        <v>1367</v>
      </c>
      <c r="I5359" t="s">
        <v>17</v>
      </c>
      <c r="J5359" s="3">
        <v>45408</v>
      </c>
      <c r="K5359" s="3">
        <v>45351</v>
      </c>
      <c r="M5359" s="8" t="str">
        <f>IFERROR(IF(I5359="Booked",VLOOKUP(K5359,'FIN CAL LOOKUP'!$A:$J,7,1),IF(I5359="Complete",VLOOKUP(J5359,'FIN CAL LOOKUP'!$A:$J,7,1),VLOOKUP(D5359,'FIN CAL LOOKUP'!$A:$J,7,1))),"Not Applicable")</f>
        <v>MAY, FY24</v>
      </c>
      <c r="N5359" s="8" t="str">
        <f>IFERROR(IF(I5359="Booked",VLOOKUP(K5359,'FIN CAL LOOKUP'!$A:$J,10,1),IF(I5359="Complete",VLOOKUP(J5359,'FIN CAL LOOKUP'!$A:$J,10,1),VLOOKUP(D5359,'FIN CAL LOOKUP'!$A:$J,10,1))),"Not Applicable")</f>
        <v>Q4, FY24</v>
      </c>
    </row>
    <row r="5360" spans="1:14" x14ac:dyDescent="0.25">
      <c r="A5360" t="s">
        <v>30</v>
      </c>
      <c r="B5360" t="s">
        <v>156</v>
      </c>
      <c r="C5360" t="s">
        <v>32</v>
      </c>
      <c r="D5360" s="3">
        <v>37728</v>
      </c>
      <c r="E5360" t="s">
        <v>1223</v>
      </c>
      <c r="F5360" t="s">
        <v>1224</v>
      </c>
      <c r="G5360" t="s">
        <v>1631</v>
      </c>
      <c r="H5360" t="s">
        <v>1367</v>
      </c>
      <c r="I5360" t="s">
        <v>17</v>
      </c>
      <c r="J5360" s="3">
        <v>45436</v>
      </c>
      <c r="K5360" s="3">
        <v>45436</v>
      </c>
      <c r="M5360" s="8" t="str">
        <f>IFERROR(IF(I5360="Booked",VLOOKUP(K5360,'FIN CAL LOOKUP'!$A:$J,7,1),IF(I5360="Complete",VLOOKUP(J5360,'FIN CAL LOOKUP'!$A:$J,7,1),VLOOKUP(D5360,'FIN CAL LOOKUP'!$A:$J,7,1))),"Not Applicable")</f>
        <v>MAY, FY24</v>
      </c>
      <c r="N5360" s="8" t="str">
        <f>IFERROR(IF(I5360="Booked",VLOOKUP(K5360,'FIN CAL LOOKUP'!$A:$J,10,1),IF(I5360="Complete",VLOOKUP(J5360,'FIN CAL LOOKUP'!$A:$J,10,1),VLOOKUP(D5360,'FIN CAL LOOKUP'!$A:$J,10,1))),"Not Applicable")</f>
        <v>Q4, FY24</v>
      </c>
    </row>
    <row r="5361" spans="1:14" x14ac:dyDescent="0.25">
      <c r="A5361" t="s">
        <v>30</v>
      </c>
      <c r="B5361" t="s">
        <v>156</v>
      </c>
      <c r="C5361" t="s">
        <v>32</v>
      </c>
      <c r="D5361" s="3">
        <v>37728</v>
      </c>
      <c r="E5361" t="s">
        <v>1223</v>
      </c>
      <c r="F5361" t="s">
        <v>1224</v>
      </c>
      <c r="G5361" t="s">
        <v>1631</v>
      </c>
      <c r="H5361" t="s">
        <v>1368</v>
      </c>
      <c r="I5361" t="s">
        <v>17</v>
      </c>
      <c r="J5361" s="3">
        <v>43645</v>
      </c>
      <c r="K5361" s="3">
        <v>43645</v>
      </c>
      <c r="M5361" s="8" t="str">
        <f>IFERROR(IF(I5361="Booked",VLOOKUP(K5361,'FIN CAL LOOKUP'!$A:$J,7,1),IF(I5361="Complete",VLOOKUP(J5361,'FIN CAL LOOKUP'!$A:$J,7,1),VLOOKUP(D5361,'FIN CAL LOOKUP'!$A:$J,7,1))),"Not Applicable")</f>
        <v>JUN, FY19</v>
      </c>
      <c r="N5361" s="8" t="str">
        <f>IFERROR(IF(I5361="Booked",VLOOKUP(K5361,'FIN CAL LOOKUP'!$A:$J,10,1),IF(I5361="Complete",VLOOKUP(J5361,'FIN CAL LOOKUP'!$A:$J,10,1),VLOOKUP(D5361,'FIN CAL LOOKUP'!$A:$J,10,1))),"Not Applicable")</f>
        <v>Q4, FY19</v>
      </c>
    </row>
    <row r="5362" spans="1:14" x14ac:dyDescent="0.25">
      <c r="A5362" t="s">
        <v>30</v>
      </c>
      <c r="B5362" t="s">
        <v>156</v>
      </c>
      <c r="C5362" t="s">
        <v>32</v>
      </c>
      <c r="D5362" s="3">
        <v>37728</v>
      </c>
      <c r="E5362" t="s">
        <v>1223</v>
      </c>
      <c r="F5362" t="s">
        <v>1224</v>
      </c>
      <c r="G5362" t="s">
        <v>1631</v>
      </c>
      <c r="H5362" t="s">
        <v>1368</v>
      </c>
      <c r="I5362" t="s">
        <v>17</v>
      </c>
      <c r="J5362" s="3">
        <v>45408</v>
      </c>
      <c r="K5362" s="3">
        <v>45351</v>
      </c>
      <c r="M5362" s="8" t="str">
        <f>IFERROR(IF(I5362="Booked",VLOOKUP(K5362,'FIN CAL LOOKUP'!$A:$J,7,1),IF(I5362="Complete",VLOOKUP(J5362,'FIN CAL LOOKUP'!$A:$J,7,1),VLOOKUP(D5362,'FIN CAL LOOKUP'!$A:$J,7,1))),"Not Applicable")</f>
        <v>MAY, FY24</v>
      </c>
      <c r="N5362" s="8" t="str">
        <f>IFERROR(IF(I5362="Booked",VLOOKUP(K5362,'FIN CAL LOOKUP'!$A:$J,10,1),IF(I5362="Complete",VLOOKUP(J5362,'FIN CAL LOOKUP'!$A:$J,10,1),VLOOKUP(D5362,'FIN CAL LOOKUP'!$A:$J,10,1))),"Not Applicable")</f>
        <v>Q4, FY24</v>
      </c>
    </row>
    <row r="5363" spans="1:14" x14ac:dyDescent="0.25">
      <c r="A5363" t="s">
        <v>30</v>
      </c>
      <c r="B5363" t="s">
        <v>156</v>
      </c>
      <c r="C5363" t="s">
        <v>32</v>
      </c>
      <c r="D5363" s="3">
        <v>37728</v>
      </c>
      <c r="E5363" t="s">
        <v>1223</v>
      </c>
      <c r="F5363" t="s">
        <v>1224</v>
      </c>
      <c r="G5363" t="s">
        <v>1631</v>
      </c>
      <c r="H5363" t="s">
        <v>1368</v>
      </c>
      <c r="I5363" t="s">
        <v>17</v>
      </c>
      <c r="J5363" s="3">
        <v>45751</v>
      </c>
      <c r="K5363" s="3">
        <v>45729</v>
      </c>
      <c r="M5363" s="8" t="str">
        <f>IFERROR(IF(I5363="Booked",VLOOKUP(K5363,'FIN CAL LOOKUP'!$A:$J,7,1),IF(I5363="Complete",VLOOKUP(J5363,'FIN CAL LOOKUP'!$A:$J,7,1),VLOOKUP(D5363,'FIN CAL LOOKUP'!$A:$J,7,1))),"Not Applicable")</f>
        <v>APR, FY25</v>
      </c>
      <c r="N5363" s="8" t="str">
        <f>IFERROR(IF(I5363="Booked",VLOOKUP(K5363,'FIN CAL LOOKUP'!$A:$J,10,1),IF(I5363="Complete",VLOOKUP(J5363,'FIN CAL LOOKUP'!$A:$J,10,1),VLOOKUP(D5363,'FIN CAL LOOKUP'!$A:$J,10,1))),"Not Applicable")</f>
        <v>Q4, FY25</v>
      </c>
    </row>
    <row r="5364" spans="1:14" x14ac:dyDescent="0.25">
      <c r="A5364" t="s">
        <v>30</v>
      </c>
      <c r="B5364" t="s">
        <v>156</v>
      </c>
      <c r="C5364" t="s">
        <v>32</v>
      </c>
      <c r="D5364" s="3">
        <v>37728</v>
      </c>
      <c r="E5364" t="s">
        <v>1223</v>
      </c>
      <c r="F5364" t="s">
        <v>1224</v>
      </c>
      <c r="G5364" t="s">
        <v>1631</v>
      </c>
      <c r="H5364" t="s">
        <v>1369</v>
      </c>
      <c r="I5364" t="s">
        <v>5</v>
      </c>
      <c r="J5364" s="3"/>
      <c r="K5364" s="3">
        <v>45729</v>
      </c>
      <c r="M5364" s="8" t="str">
        <f>IFERROR(IF(I5364="Booked",VLOOKUP(K5364,'FIN CAL LOOKUP'!$A:$J,7,1),IF(I5364="Complete",VLOOKUP(J5364,'FIN CAL LOOKUP'!$A:$J,7,1),VLOOKUP(D5364,'FIN CAL LOOKUP'!$A:$J,7,1))),"Not Applicable")</f>
        <v>MAR, FY25</v>
      </c>
      <c r="N5364" s="8" t="str">
        <f>IFERROR(IF(I5364="Booked",VLOOKUP(K5364,'FIN CAL LOOKUP'!$A:$J,10,1),IF(I5364="Complete",VLOOKUP(J5364,'FIN CAL LOOKUP'!$A:$J,10,1),VLOOKUP(D5364,'FIN CAL LOOKUP'!$A:$J,10,1))),"Not Applicable")</f>
        <v>Q3, FY25</v>
      </c>
    </row>
    <row r="5365" spans="1:14" x14ac:dyDescent="0.25">
      <c r="A5365" t="s">
        <v>30</v>
      </c>
      <c r="B5365" t="s">
        <v>156</v>
      </c>
      <c r="C5365" t="s">
        <v>32</v>
      </c>
      <c r="D5365" s="3">
        <v>37728</v>
      </c>
      <c r="E5365" t="s">
        <v>1223</v>
      </c>
      <c r="F5365" t="s">
        <v>1224</v>
      </c>
      <c r="G5365" t="s">
        <v>1631</v>
      </c>
      <c r="H5365" t="s">
        <v>1369</v>
      </c>
      <c r="I5365" t="s">
        <v>17</v>
      </c>
      <c r="J5365" s="3">
        <v>43645</v>
      </c>
      <c r="K5365" s="3">
        <v>43645</v>
      </c>
      <c r="M5365" s="8" t="str">
        <f>IFERROR(IF(I5365="Booked",VLOOKUP(K5365,'FIN CAL LOOKUP'!$A:$J,7,1),IF(I5365="Complete",VLOOKUP(J5365,'FIN CAL LOOKUP'!$A:$J,7,1),VLOOKUP(D5365,'FIN CAL LOOKUP'!$A:$J,7,1))),"Not Applicable")</f>
        <v>JUN, FY19</v>
      </c>
      <c r="N5365" s="8" t="str">
        <f>IFERROR(IF(I5365="Booked",VLOOKUP(K5365,'FIN CAL LOOKUP'!$A:$J,10,1),IF(I5365="Complete",VLOOKUP(J5365,'FIN CAL LOOKUP'!$A:$J,10,1),VLOOKUP(D5365,'FIN CAL LOOKUP'!$A:$J,10,1))),"Not Applicable")</f>
        <v>Q4, FY19</v>
      </c>
    </row>
    <row r="5366" spans="1:14" x14ac:dyDescent="0.25">
      <c r="A5366" t="s">
        <v>30</v>
      </c>
      <c r="B5366" t="s">
        <v>156</v>
      </c>
      <c r="C5366" t="s">
        <v>32</v>
      </c>
      <c r="D5366" s="3">
        <v>37728</v>
      </c>
      <c r="E5366" t="s">
        <v>1223</v>
      </c>
      <c r="F5366" t="s">
        <v>1224</v>
      </c>
      <c r="G5366" t="s">
        <v>1631</v>
      </c>
      <c r="H5366" t="s">
        <v>1369</v>
      </c>
      <c r="I5366" t="s">
        <v>17</v>
      </c>
      <c r="J5366" s="3">
        <v>45408</v>
      </c>
      <c r="K5366" s="3">
        <v>45351</v>
      </c>
      <c r="M5366" s="8" t="str">
        <f>IFERROR(IF(I5366="Booked",VLOOKUP(K5366,'FIN CAL LOOKUP'!$A:$J,7,1),IF(I5366="Complete",VLOOKUP(J5366,'FIN CAL LOOKUP'!$A:$J,7,1),VLOOKUP(D5366,'FIN CAL LOOKUP'!$A:$J,7,1))),"Not Applicable")</f>
        <v>MAY, FY24</v>
      </c>
      <c r="N5366" s="8" t="str">
        <f>IFERROR(IF(I5366="Booked",VLOOKUP(K5366,'FIN CAL LOOKUP'!$A:$J,10,1),IF(I5366="Complete",VLOOKUP(J5366,'FIN CAL LOOKUP'!$A:$J,10,1),VLOOKUP(D5366,'FIN CAL LOOKUP'!$A:$J,10,1))),"Not Applicable")</f>
        <v>Q4, FY24</v>
      </c>
    </row>
    <row r="5367" spans="1:14" x14ac:dyDescent="0.25">
      <c r="A5367" t="s">
        <v>30</v>
      </c>
      <c r="B5367" t="s">
        <v>156</v>
      </c>
      <c r="C5367" t="s">
        <v>32</v>
      </c>
      <c r="D5367" s="3">
        <v>37728</v>
      </c>
      <c r="E5367" t="s">
        <v>1223</v>
      </c>
      <c r="F5367" t="s">
        <v>1224</v>
      </c>
      <c r="G5367" t="s">
        <v>1631</v>
      </c>
      <c r="H5367" t="s">
        <v>1370</v>
      </c>
      <c r="I5367" t="s">
        <v>5</v>
      </c>
      <c r="J5367" s="3"/>
      <c r="K5367" s="3">
        <v>45757</v>
      </c>
      <c r="M5367" s="8" t="str">
        <f>IFERROR(IF(I5367="Booked",VLOOKUP(K5367,'FIN CAL LOOKUP'!$A:$J,7,1),IF(I5367="Complete",VLOOKUP(J5367,'FIN CAL LOOKUP'!$A:$J,7,1),VLOOKUP(D5367,'FIN CAL LOOKUP'!$A:$J,7,1))),"Not Applicable")</f>
        <v>APR, FY25</v>
      </c>
      <c r="N5367" s="8" t="str">
        <f>IFERROR(IF(I5367="Booked",VLOOKUP(K5367,'FIN CAL LOOKUP'!$A:$J,10,1),IF(I5367="Complete",VLOOKUP(J5367,'FIN CAL LOOKUP'!$A:$J,10,1),VLOOKUP(D5367,'FIN CAL LOOKUP'!$A:$J,10,1))),"Not Applicable")</f>
        <v>Q4, FY25</v>
      </c>
    </row>
    <row r="5368" spans="1:14" x14ac:dyDescent="0.25">
      <c r="A5368" t="s">
        <v>30</v>
      </c>
      <c r="B5368" t="s">
        <v>156</v>
      </c>
      <c r="C5368" t="s">
        <v>32</v>
      </c>
      <c r="D5368" s="3">
        <v>37728</v>
      </c>
      <c r="E5368" t="s">
        <v>1223</v>
      </c>
      <c r="F5368" t="s">
        <v>1224</v>
      </c>
      <c r="G5368" t="s">
        <v>1631</v>
      </c>
      <c r="H5368" t="s">
        <v>1370</v>
      </c>
      <c r="I5368" t="s">
        <v>17</v>
      </c>
      <c r="J5368" s="3">
        <v>45436</v>
      </c>
      <c r="K5368" s="3">
        <v>45351</v>
      </c>
      <c r="M5368" s="8" t="str">
        <f>IFERROR(IF(I5368="Booked",VLOOKUP(K5368,'FIN CAL LOOKUP'!$A:$J,7,1),IF(I5368="Complete",VLOOKUP(J5368,'FIN CAL LOOKUP'!$A:$J,7,1),VLOOKUP(D5368,'FIN CAL LOOKUP'!$A:$J,7,1))),"Not Applicable")</f>
        <v>MAY, FY24</v>
      </c>
      <c r="N5368" s="8" t="str">
        <f>IFERROR(IF(I5368="Booked",VLOOKUP(K5368,'FIN CAL LOOKUP'!$A:$J,10,1),IF(I5368="Complete",VLOOKUP(J5368,'FIN CAL LOOKUP'!$A:$J,10,1),VLOOKUP(D5368,'FIN CAL LOOKUP'!$A:$J,10,1))),"Not Applicable")</f>
        <v>Q4, FY24</v>
      </c>
    </row>
    <row r="5369" spans="1:14" x14ac:dyDescent="0.25">
      <c r="A5369" t="s">
        <v>30</v>
      </c>
      <c r="B5369" t="s">
        <v>156</v>
      </c>
      <c r="C5369" t="s">
        <v>32</v>
      </c>
      <c r="D5369" s="3">
        <v>37728</v>
      </c>
      <c r="E5369" t="s">
        <v>1223</v>
      </c>
      <c r="F5369" t="s">
        <v>1224</v>
      </c>
      <c r="G5369" t="s">
        <v>1631</v>
      </c>
      <c r="H5369" t="s">
        <v>8</v>
      </c>
      <c r="I5369" t="s">
        <v>17</v>
      </c>
      <c r="J5369" s="3">
        <v>44647</v>
      </c>
      <c r="K5369" s="3">
        <v>44635</v>
      </c>
      <c r="M5369" s="8" t="str">
        <f>IFERROR(IF(I5369="Booked",VLOOKUP(K5369,'FIN CAL LOOKUP'!$A:$J,7,1),IF(I5369="Complete",VLOOKUP(J5369,'FIN CAL LOOKUP'!$A:$J,7,1),VLOOKUP(D5369,'FIN CAL LOOKUP'!$A:$J,7,1))),"Not Applicable")</f>
        <v>MAR, FY22</v>
      </c>
      <c r="N5369" s="8" t="str">
        <f>IFERROR(IF(I5369="Booked",VLOOKUP(K5369,'FIN CAL LOOKUP'!$A:$J,10,1),IF(I5369="Complete",VLOOKUP(J5369,'FIN CAL LOOKUP'!$A:$J,10,1),VLOOKUP(D5369,'FIN CAL LOOKUP'!$A:$J,10,1))),"Not Applicable")</f>
        <v>Q3, FY22</v>
      </c>
    </row>
    <row r="5370" spans="1:14" x14ac:dyDescent="0.25">
      <c r="A5370" t="s">
        <v>30</v>
      </c>
      <c r="B5370" t="s">
        <v>156</v>
      </c>
      <c r="C5370" t="s">
        <v>32</v>
      </c>
      <c r="D5370" s="3">
        <v>37728</v>
      </c>
      <c r="E5370" t="s">
        <v>1223</v>
      </c>
      <c r="F5370" t="s">
        <v>1224</v>
      </c>
      <c r="G5370" t="s">
        <v>1631</v>
      </c>
      <c r="H5370" t="s">
        <v>9</v>
      </c>
      <c r="I5370" t="s">
        <v>17</v>
      </c>
      <c r="J5370" s="3">
        <v>44831</v>
      </c>
      <c r="K5370" s="3">
        <v>44735</v>
      </c>
      <c r="M5370" s="8" t="str">
        <f>IFERROR(IF(I5370="Booked",VLOOKUP(K5370,'FIN CAL LOOKUP'!$A:$J,7,1),IF(I5370="Complete",VLOOKUP(J5370,'FIN CAL LOOKUP'!$A:$J,7,1),VLOOKUP(D5370,'FIN CAL LOOKUP'!$A:$J,7,1))),"Not Applicable")</f>
        <v>OCT, FY23</v>
      </c>
      <c r="N5370" s="8" t="str">
        <f>IFERROR(IF(I5370="Booked",VLOOKUP(K5370,'FIN CAL LOOKUP'!$A:$J,10,1),IF(I5370="Complete",VLOOKUP(J5370,'FIN CAL LOOKUP'!$A:$J,10,1),VLOOKUP(D5370,'FIN CAL LOOKUP'!$A:$J,10,1))),"Not Applicable")</f>
        <v>Q2, FY23</v>
      </c>
    </row>
    <row r="5371" spans="1:14" x14ac:dyDescent="0.25">
      <c r="A5371" t="s">
        <v>30</v>
      </c>
      <c r="B5371" t="s">
        <v>156</v>
      </c>
      <c r="C5371" t="s">
        <v>32</v>
      </c>
      <c r="D5371" s="3">
        <v>37728</v>
      </c>
      <c r="E5371" t="s">
        <v>1223</v>
      </c>
      <c r="F5371" t="s">
        <v>1224</v>
      </c>
      <c r="G5371" t="s">
        <v>1631</v>
      </c>
      <c r="H5371" t="s">
        <v>10</v>
      </c>
      <c r="I5371" t="s">
        <v>17</v>
      </c>
      <c r="J5371" s="3">
        <v>44506</v>
      </c>
      <c r="K5371" s="3">
        <v>44417</v>
      </c>
      <c r="M5371" s="8" t="str">
        <f>IFERROR(IF(I5371="Booked",VLOOKUP(K5371,'FIN CAL LOOKUP'!$A:$J,7,1),IF(I5371="Complete",VLOOKUP(J5371,'FIN CAL LOOKUP'!$A:$J,7,1),VLOOKUP(D5371,'FIN CAL LOOKUP'!$A:$J,7,1))),"Not Applicable")</f>
        <v>NOV, FY22</v>
      </c>
      <c r="N5371" s="8" t="str">
        <f>IFERROR(IF(I5371="Booked",VLOOKUP(K5371,'FIN CAL LOOKUP'!$A:$J,10,1),IF(I5371="Complete",VLOOKUP(J5371,'FIN CAL LOOKUP'!$A:$J,10,1),VLOOKUP(D5371,'FIN CAL LOOKUP'!$A:$J,10,1))),"Not Applicable")</f>
        <v>Q2, FY22</v>
      </c>
    </row>
    <row r="5372" spans="1:14" x14ac:dyDescent="0.25">
      <c r="A5372" t="s">
        <v>30</v>
      </c>
      <c r="B5372" t="s">
        <v>156</v>
      </c>
      <c r="C5372" t="s">
        <v>32</v>
      </c>
      <c r="D5372" s="3">
        <v>37728</v>
      </c>
      <c r="E5372" t="s">
        <v>1223</v>
      </c>
      <c r="F5372" t="s">
        <v>1224</v>
      </c>
      <c r="G5372" t="s">
        <v>1631</v>
      </c>
      <c r="H5372" t="s">
        <v>11</v>
      </c>
      <c r="I5372" t="s">
        <v>17</v>
      </c>
      <c r="J5372" s="3">
        <v>42722</v>
      </c>
      <c r="K5372" s="3">
        <v>43616</v>
      </c>
      <c r="L5372" t="s">
        <v>982</v>
      </c>
      <c r="M5372" s="8" t="str">
        <f>IFERROR(IF(I5372="Booked",VLOOKUP(K5372,'FIN CAL LOOKUP'!$A:$J,7,1),IF(I5372="Complete",VLOOKUP(J5372,'FIN CAL LOOKUP'!$A:$J,7,1),VLOOKUP(D5372,'FIN CAL LOOKUP'!$A:$J,7,1))),"Not Applicable")</f>
        <v>Not Applicable</v>
      </c>
      <c r="N5372" s="8" t="str">
        <f>IFERROR(IF(I5372="Booked",VLOOKUP(K5372,'FIN CAL LOOKUP'!$A:$J,10,1),IF(I5372="Complete",VLOOKUP(J5372,'FIN CAL LOOKUP'!$A:$J,10,1),VLOOKUP(D5372,'FIN CAL LOOKUP'!$A:$J,10,1))),"Not Applicable")</f>
        <v>Not Applicable</v>
      </c>
    </row>
    <row r="5373" spans="1:14" x14ac:dyDescent="0.25">
      <c r="A5373" t="s">
        <v>60</v>
      </c>
      <c r="B5373" t="s">
        <v>61</v>
      </c>
      <c r="C5373" t="s">
        <v>14</v>
      </c>
      <c r="D5373" s="3">
        <v>37697</v>
      </c>
      <c r="E5373" t="s">
        <v>486</v>
      </c>
      <c r="F5373" t="s">
        <v>1075</v>
      </c>
      <c r="G5373" t="s">
        <v>1225</v>
      </c>
      <c r="H5373" t="s">
        <v>4</v>
      </c>
      <c r="I5373" t="s">
        <v>17</v>
      </c>
      <c r="J5373" s="3">
        <v>44890</v>
      </c>
      <c r="K5373" s="3">
        <v>44824</v>
      </c>
      <c r="M5373" s="8" t="str">
        <f>IFERROR(IF(I5373="Booked",VLOOKUP(K5373,'FIN CAL LOOKUP'!$A:$J,7,1),IF(I5373="Complete",VLOOKUP(J5373,'FIN CAL LOOKUP'!$A:$J,7,1),VLOOKUP(D5373,'FIN CAL LOOKUP'!$A:$J,7,1))),"Not Applicable")</f>
        <v>NOV, FY23</v>
      </c>
      <c r="N5373" s="8" t="str">
        <f>IFERROR(IF(I5373="Booked",VLOOKUP(K5373,'FIN CAL LOOKUP'!$A:$J,10,1),IF(I5373="Complete",VLOOKUP(J5373,'FIN CAL LOOKUP'!$A:$J,10,1),VLOOKUP(D5373,'FIN CAL LOOKUP'!$A:$J,10,1))),"Not Applicable")</f>
        <v>Q2, FY23</v>
      </c>
    </row>
    <row r="5374" spans="1:14" x14ac:dyDescent="0.25">
      <c r="A5374" t="s">
        <v>60</v>
      </c>
      <c r="B5374" t="s">
        <v>61</v>
      </c>
      <c r="C5374" t="s">
        <v>14</v>
      </c>
      <c r="D5374" s="3">
        <v>37697</v>
      </c>
      <c r="E5374" t="s">
        <v>486</v>
      </c>
      <c r="F5374" t="s">
        <v>1075</v>
      </c>
      <c r="G5374" t="s">
        <v>1225</v>
      </c>
      <c r="H5374" t="s">
        <v>7</v>
      </c>
      <c r="I5374" t="s">
        <v>17</v>
      </c>
      <c r="J5374" s="3">
        <v>44890</v>
      </c>
      <c r="K5374" s="3">
        <v>44824</v>
      </c>
      <c r="M5374" s="8" t="str">
        <f>IFERROR(IF(I5374="Booked",VLOOKUP(K5374,'FIN CAL LOOKUP'!$A:$J,7,1),IF(I5374="Complete",VLOOKUP(J5374,'FIN CAL LOOKUP'!$A:$J,7,1),VLOOKUP(D5374,'FIN CAL LOOKUP'!$A:$J,7,1))),"Not Applicable")</f>
        <v>NOV, FY23</v>
      </c>
      <c r="N5374" s="8" t="str">
        <f>IFERROR(IF(I5374="Booked",VLOOKUP(K5374,'FIN CAL LOOKUP'!$A:$J,10,1),IF(I5374="Complete",VLOOKUP(J5374,'FIN CAL LOOKUP'!$A:$J,10,1),VLOOKUP(D5374,'FIN CAL LOOKUP'!$A:$J,10,1))),"Not Applicable")</f>
        <v>Q2, FY23</v>
      </c>
    </row>
    <row r="5375" spans="1:14" x14ac:dyDescent="0.25">
      <c r="A5375" t="s">
        <v>60</v>
      </c>
      <c r="B5375" t="s">
        <v>61</v>
      </c>
      <c r="C5375" t="s">
        <v>14</v>
      </c>
      <c r="D5375" s="3">
        <v>37697</v>
      </c>
      <c r="E5375" t="s">
        <v>486</v>
      </c>
      <c r="F5375" t="s">
        <v>1075</v>
      </c>
      <c r="G5375" t="s">
        <v>1225</v>
      </c>
      <c r="H5375" t="s">
        <v>1366</v>
      </c>
      <c r="I5375" t="s">
        <v>17</v>
      </c>
      <c r="J5375" s="3">
        <v>45462</v>
      </c>
      <c r="K5375" s="3">
        <v>45351</v>
      </c>
      <c r="M5375" s="8" t="str">
        <f>IFERROR(IF(I5375="Booked",VLOOKUP(K5375,'FIN CAL LOOKUP'!$A:$J,7,1),IF(I5375="Complete",VLOOKUP(J5375,'FIN CAL LOOKUP'!$A:$J,7,1),VLOOKUP(D5375,'FIN CAL LOOKUP'!$A:$J,7,1))),"Not Applicable")</f>
        <v>JUN, FY24</v>
      </c>
      <c r="N5375" s="8" t="str">
        <f>IFERROR(IF(I5375="Booked",VLOOKUP(K5375,'FIN CAL LOOKUP'!$A:$J,10,1),IF(I5375="Complete",VLOOKUP(J5375,'FIN CAL LOOKUP'!$A:$J,10,1),VLOOKUP(D5375,'FIN CAL LOOKUP'!$A:$J,10,1))),"Not Applicable")</f>
        <v>Q4, FY24</v>
      </c>
    </row>
    <row r="5376" spans="1:14" x14ac:dyDescent="0.25">
      <c r="A5376" t="s">
        <v>60</v>
      </c>
      <c r="B5376" t="s">
        <v>61</v>
      </c>
      <c r="C5376" t="s">
        <v>14</v>
      </c>
      <c r="D5376" s="3">
        <v>37697</v>
      </c>
      <c r="E5376" t="s">
        <v>486</v>
      </c>
      <c r="F5376" t="s">
        <v>1075</v>
      </c>
      <c r="G5376" t="s">
        <v>1225</v>
      </c>
      <c r="H5376" t="s">
        <v>1366</v>
      </c>
      <c r="I5376" t="s">
        <v>17</v>
      </c>
      <c r="J5376" s="3">
        <v>45796</v>
      </c>
      <c r="K5376" s="3">
        <v>45783</v>
      </c>
      <c r="M5376" s="8" t="str">
        <f>IFERROR(IF(I5376="Booked",VLOOKUP(K5376,'FIN CAL LOOKUP'!$A:$J,7,1),IF(I5376="Complete",VLOOKUP(J5376,'FIN CAL LOOKUP'!$A:$J,7,1),VLOOKUP(D5376,'FIN CAL LOOKUP'!$A:$J,7,1))),"Not Applicable")</f>
        <v>MAY, FY25</v>
      </c>
      <c r="N5376" s="8" t="str">
        <f>IFERROR(IF(I5376="Booked",VLOOKUP(K5376,'FIN CAL LOOKUP'!$A:$J,10,1),IF(I5376="Complete",VLOOKUP(J5376,'FIN CAL LOOKUP'!$A:$J,10,1),VLOOKUP(D5376,'FIN CAL LOOKUP'!$A:$J,10,1))),"Not Applicable")</f>
        <v>Q4, FY25</v>
      </c>
    </row>
    <row r="5377" spans="1:14" x14ac:dyDescent="0.25">
      <c r="A5377" t="s">
        <v>60</v>
      </c>
      <c r="B5377" t="s">
        <v>61</v>
      </c>
      <c r="C5377" t="s">
        <v>14</v>
      </c>
      <c r="D5377" s="3">
        <v>37697</v>
      </c>
      <c r="E5377" t="s">
        <v>486</v>
      </c>
      <c r="F5377" t="s">
        <v>1075</v>
      </c>
      <c r="G5377" t="s">
        <v>1225</v>
      </c>
      <c r="H5377" t="s">
        <v>1367</v>
      </c>
      <c r="I5377" t="s">
        <v>17</v>
      </c>
      <c r="J5377" s="3">
        <v>45463</v>
      </c>
      <c r="K5377" s="3">
        <v>45351</v>
      </c>
      <c r="M5377" s="8" t="str">
        <f>IFERROR(IF(I5377="Booked",VLOOKUP(K5377,'FIN CAL LOOKUP'!$A:$J,7,1),IF(I5377="Complete",VLOOKUP(J5377,'FIN CAL LOOKUP'!$A:$J,7,1),VLOOKUP(D5377,'FIN CAL LOOKUP'!$A:$J,7,1))),"Not Applicable")</f>
        <v>JUN, FY24</v>
      </c>
      <c r="N5377" s="8" t="str">
        <f>IFERROR(IF(I5377="Booked",VLOOKUP(K5377,'FIN CAL LOOKUP'!$A:$J,10,1),IF(I5377="Complete",VLOOKUP(J5377,'FIN CAL LOOKUP'!$A:$J,10,1),VLOOKUP(D5377,'FIN CAL LOOKUP'!$A:$J,10,1))),"Not Applicable")</f>
        <v>Q4, FY24</v>
      </c>
    </row>
    <row r="5378" spans="1:14" x14ac:dyDescent="0.25">
      <c r="A5378" t="s">
        <v>60</v>
      </c>
      <c r="B5378" t="s">
        <v>61</v>
      </c>
      <c r="C5378" t="s">
        <v>14</v>
      </c>
      <c r="D5378" s="3">
        <v>37697</v>
      </c>
      <c r="E5378" t="s">
        <v>486</v>
      </c>
      <c r="F5378" t="s">
        <v>1075</v>
      </c>
      <c r="G5378" t="s">
        <v>1225</v>
      </c>
      <c r="H5378" t="s">
        <v>1367</v>
      </c>
      <c r="I5378" t="s">
        <v>17</v>
      </c>
      <c r="J5378" s="3">
        <v>45796</v>
      </c>
      <c r="K5378" s="3">
        <v>45784</v>
      </c>
      <c r="M5378" s="8" t="str">
        <f>IFERROR(IF(I5378="Booked",VLOOKUP(K5378,'FIN CAL LOOKUP'!$A:$J,7,1),IF(I5378="Complete",VLOOKUP(J5378,'FIN CAL LOOKUP'!$A:$J,7,1),VLOOKUP(D5378,'FIN CAL LOOKUP'!$A:$J,7,1))),"Not Applicable")</f>
        <v>MAY, FY25</v>
      </c>
      <c r="N5378" s="8" t="str">
        <f>IFERROR(IF(I5378="Booked",VLOOKUP(K5378,'FIN CAL LOOKUP'!$A:$J,10,1),IF(I5378="Complete",VLOOKUP(J5378,'FIN CAL LOOKUP'!$A:$J,10,1),VLOOKUP(D5378,'FIN CAL LOOKUP'!$A:$J,10,1))),"Not Applicable")</f>
        <v>Q4, FY25</v>
      </c>
    </row>
    <row r="5379" spans="1:14" x14ac:dyDescent="0.25">
      <c r="A5379" t="s">
        <v>60</v>
      </c>
      <c r="B5379" t="s">
        <v>61</v>
      </c>
      <c r="C5379" t="s">
        <v>14</v>
      </c>
      <c r="D5379" s="3">
        <v>37697</v>
      </c>
      <c r="E5379" t="s">
        <v>486</v>
      </c>
      <c r="F5379" t="s">
        <v>1075</v>
      </c>
      <c r="G5379" t="s">
        <v>1225</v>
      </c>
      <c r="H5379" t="s">
        <v>1368</v>
      </c>
      <c r="I5379" t="s">
        <v>17</v>
      </c>
      <c r="J5379" s="3">
        <v>45462</v>
      </c>
      <c r="K5379" s="3">
        <v>45351</v>
      </c>
      <c r="M5379" s="8" t="str">
        <f>IFERROR(IF(I5379="Booked",VLOOKUP(K5379,'FIN CAL LOOKUP'!$A:$J,7,1),IF(I5379="Complete",VLOOKUP(J5379,'FIN CAL LOOKUP'!$A:$J,7,1),VLOOKUP(D5379,'FIN CAL LOOKUP'!$A:$J,7,1))),"Not Applicable")</f>
        <v>JUN, FY24</v>
      </c>
      <c r="N5379" s="8" t="str">
        <f>IFERROR(IF(I5379="Booked",VLOOKUP(K5379,'FIN CAL LOOKUP'!$A:$J,10,1),IF(I5379="Complete",VLOOKUP(J5379,'FIN CAL LOOKUP'!$A:$J,10,1),VLOOKUP(D5379,'FIN CAL LOOKUP'!$A:$J,10,1))),"Not Applicable")</f>
        <v>Q4, FY24</v>
      </c>
    </row>
    <row r="5380" spans="1:14" x14ac:dyDescent="0.25">
      <c r="A5380" t="s">
        <v>60</v>
      </c>
      <c r="B5380" t="s">
        <v>61</v>
      </c>
      <c r="C5380" t="s">
        <v>14</v>
      </c>
      <c r="D5380" s="3">
        <v>37697</v>
      </c>
      <c r="E5380" t="s">
        <v>486</v>
      </c>
      <c r="F5380" t="s">
        <v>1075</v>
      </c>
      <c r="G5380" t="s">
        <v>1225</v>
      </c>
      <c r="H5380" t="s">
        <v>1368</v>
      </c>
      <c r="I5380" t="s">
        <v>17</v>
      </c>
      <c r="J5380" s="3">
        <v>45796</v>
      </c>
      <c r="K5380" s="3">
        <v>45783</v>
      </c>
      <c r="M5380" s="8" t="str">
        <f>IFERROR(IF(I5380="Booked",VLOOKUP(K5380,'FIN CAL LOOKUP'!$A:$J,7,1),IF(I5380="Complete",VLOOKUP(J5380,'FIN CAL LOOKUP'!$A:$J,7,1),VLOOKUP(D5380,'FIN CAL LOOKUP'!$A:$J,7,1))),"Not Applicable")</f>
        <v>MAY, FY25</v>
      </c>
      <c r="N5380" s="8" t="str">
        <f>IFERROR(IF(I5380="Booked",VLOOKUP(K5380,'FIN CAL LOOKUP'!$A:$J,10,1),IF(I5380="Complete",VLOOKUP(J5380,'FIN CAL LOOKUP'!$A:$J,10,1),VLOOKUP(D5380,'FIN CAL LOOKUP'!$A:$J,10,1))),"Not Applicable")</f>
        <v>Q4, FY25</v>
      </c>
    </row>
    <row r="5381" spans="1:14" x14ac:dyDescent="0.25">
      <c r="A5381" t="s">
        <v>60</v>
      </c>
      <c r="B5381" t="s">
        <v>61</v>
      </c>
      <c r="C5381" t="s">
        <v>14</v>
      </c>
      <c r="D5381" s="3">
        <v>37697</v>
      </c>
      <c r="E5381" t="s">
        <v>486</v>
      </c>
      <c r="F5381" t="s">
        <v>1075</v>
      </c>
      <c r="G5381" t="s">
        <v>1225</v>
      </c>
      <c r="H5381" t="s">
        <v>1369</v>
      </c>
      <c r="I5381" t="s">
        <v>17</v>
      </c>
      <c r="J5381" s="3">
        <v>45462</v>
      </c>
      <c r="K5381" s="3">
        <v>45351</v>
      </c>
      <c r="M5381" s="8" t="str">
        <f>IFERROR(IF(I5381="Booked",VLOOKUP(K5381,'FIN CAL LOOKUP'!$A:$J,7,1),IF(I5381="Complete",VLOOKUP(J5381,'FIN CAL LOOKUP'!$A:$J,7,1),VLOOKUP(D5381,'FIN CAL LOOKUP'!$A:$J,7,1))),"Not Applicable")</f>
        <v>JUN, FY24</v>
      </c>
      <c r="N5381" s="8" t="str">
        <f>IFERROR(IF(I5381="Booked",VLOOKUP(K5381,'FIN CAL LOOKUP'!$A:$J,10,1),IF(I5381="Complete",VLOOKUP(J5381,'FIN CAL LOOKUP'!$A:$J,10,1),VLOOKUP(D5381,'FIN CAL LOOKUP'!$A:$J,10,1))),"Not Applicable")</f>
        <v>Q4, FY24</v>
      </c>
    </row>
    <row r="5382" spans="1:14" x14ac:dyDescent="0.25">
      <c r="A5382" t="s">
        <v>60</v>
      </c>
      <c r="B5382" t="s">
        <v>61</v>
      </c>
      <c r="C5382" t="s">
        <v>14</v>
      </c>
      <c r="D5382" s="3">
        <v>37697</v>
      </c>
      <c r="E5382" t="s">
        <v>486</v>
      </c>
      <c r="F5382" t="s">
        <v>1075</v>
      </c>
      <c r="G5382" t="s">
        <v>1225</v>
      </c>
      <c r="H5382" t="s">
        <v>1369</v>
      </c>
      <c r="I5382" t="s">
        <v>17</v>
      </c>
      <c r="J5382" s="3">
        <v>45796</v>
      </c>
      <c r="K5382" s="3">
        <v>45783</v>
      </c>
      <c r="M5382" s="8" t="str">
        <f>IFERROR(IF(I5382="Booked",VLOOKUP(K5382,'FIN CAL LOOKUP'!$A:$J,7,1),IF(I5382="Complete",VLOOKUP(J5382,'FIN CAL LOOKUP'!$A:$J,7,1),VLOOKUP(D5382,'FIN CAL LOOKUP'!$A:$J,7,1))),"Not Applicable")</f>
        <v>MAY, FY25</v>
      </c>
      <c r="N5382" s="8" t="str">
        <f>IFERROR(IF(I5382="Booked",VLOOKUP(K5382,'FIN CAL LOOKUP'!$A:$J,10,1),IF(I5382="Complete",VLOOKUP(J5382,'FIN CAL LOOKUP'!$A:$J,10,1),VLOOKUP(D5382,'FIN CAL LOOKUP'!$A:$J,10,1))),"Not Applicable")</f>
        <v>Q4, FY25</v>
      </c>
    </row>
    <row r="5383" spans="1:14" x14ac:dyDescent="0.25">
      <c r="A5383" t="s">
        <v>60</v>
      </c>
      <c r="B5383" t="s">
        <v>61</v>
      </c>
      <c r="C5383" t="s">
        <v>14</v>
      </c>
      <c r="D5383" s="3">
        <v>37697</v>
      </c>
      <c r="E5383" t="s">
        <v>486</v>
      </c>
      <c r="F5383" t="s">
        <v>1075</v>
      </c>
      <c r="G5383" t="s">
        <v>1225</v>
      </c>
      <c r="H5383" t="s">
        <v>1370</v>
      </c>
      <c r="I5383" t="s">
        <v>17</v>
      </c>
      <c r="J5383" s="3">
        <v>45462</v>
      </c>
      <c r="K5383" s="3">
        <v>45351</v>
      </c>
      <c r="M5383" s="8" t="str">
        <f>IFERROR(IF(I5383="Booked",VLOOKUP(K5383,'FIN CAL LOOKUP'!$A:$J,7,1),IF(I5383="Complete",VLOOKUP(J5383,'FIN CAL LOOKUP'!$A:$J,7,1),VLOOKUP(D5383,'FIN CAL LOOKUP'!$A:$J,7,1))),"Not Applicable")</f>
        <v>JUN, FY24</v>
      </c>
      <c r="N5383" s="8" t="str">
        <f>IFERROR(IF(I5383="Booked",VLOOKUP(K5383,'FIN CAL LOOKUP'!$A:$J,10,1),IF(I5383="Complete",VLOOKUP(J5383,'FIN CAL LOOKUP'!$A:$J,10,1),VLOOKUP(D5383,'FIN CAL LOOKUP'!$A:$J,10,1))),"Not Applicable")</f>
        <v>Q4, FY24</v>
      </c>
    </row>
    <row r="5384" spans="1:14" x14ac:dyDescent="0.25">
      <c r="A5384" t="s">
        <v>60</v>
      </c>
      <c r="B5384" t="s">
        <v>61</v>
      </c>
      <c r="C5384" t="s">
        <v>14</v>
      </c>
      <c r="D5384" s="3">
        <v>37697</v>
      </c>
      <c r="E5384" t="s">
        <v>486</v>
      </c>
      <c r="F5384" t="s">
        <v>1075</v>
      </c>
      <c r="G5384" t="s">
        <v>1225</v>
      </c>
      <c r="H5384" t="s">
        <v>1370</v>
      </c>
      <c r="I5384" t="s">
        <v>17</v>
      </c>
      <c r="J5384" s="3">
        <v>45796</v>
      </c>
      <c r="K5384" s="3">
        <v>45783</v>
      </c>
      <c r="M5384" s="8" t="str">
        <f>IFERROR(IF(I5384="Booked",VLOOKUP(K5384,'FIN CAL LOOKUP'!$A:$J,7,1),IF(I5384="Complete",VLOOKUP(J5384,'FIN CAL LOOKUP'!$A:$J,7,1),VLOOKUP(D5384,'FIN CAL LOOKUP'!$A:$J,7,1))),"Not Applicable")</f>
        <v>MAY, FY25</v>
      </c>
      <c r="N5384" s="8" t="str">
        <f>IFERROR(IF(I5384="Booked",VLOOKUP(K5384,'FIN CAL LOOKUP'!$A:$J,10,1),IF(I5384="Complete",VLOOKUP(J5384,'FIN CAL LOOKUP'!$A:$J,10,1),VLOOKUP(D5384,'FIN CAL LOOKUP'!$A:$J,10,1))),"Not Applicable")</f>
        <v>Q4, FY25</v>
      </c>
    </row>
    <row r="5385" spans="1:14" x14ac:dyDescent="0.25">
      <c r="A5385" t="s">
        <v>60</v>
      </c>
      <c r="B5385" t="s">
        <v>61</v>
      </c>
      <c r="C5385" t="s">
        <v>14</v>
      </c>
      <c r="D5385" s="3">
        <v>37697</v>
      </c>
      <c r="E5385" t="s">
        <v>486</v>
      </c>
      <c r="F5385" t="s">
        <v>1075</v>
      </c>
      <c r="G5385" t="s">
        <v>1225</v>
      </c>
      <c r="H5385" t="s">
        <v>8</v>
      </c>
      <c r="I5385" t="s">
        <v>17</v>
      </c>
      <c r="J5385" s="3">
        <v>44684</v>
      </c>
      <c r="K5385" s="3">
        <v>44635</v>
      </c>
      <c r="M5385" s="8" t="str">
        <f>IFERROR(IF(I5385="Booked",VLOOKUP(K5385,'FIN CAL LOOKUP'!$A:$J,7,1),IF(I5385="Complete",VLOOKUP(J5385,'FIN CAL LOOKUP'!$A:$J,7,1),VLOOKUP(D5385,'FIN CAL LOOKUP'!$A:$J,7,1))),"Not Applicable")</f>
        <v>MAY, FY22</v>
      </c>
      <c r="N5385" s="8" t="str">
        <f>IFERROR(IF(I5385="Booked",VLOOKUP(K5385,'FIN CAL LOOKUP'!$A:$J,10,1),IF(I5385="Complete",VLOOKUP(J5385,'FIN CAL LOOKUP'!$A:$J,10,1),VLOOKUP(D5385,'FIN CAL LOOKUP'!$A:$J,10,1))),"Not Applicable")</f>
        <v>Q4, FY22</v>
      </c>
    </row>
    <row r="5386" spans="1:14" x14ac:dyDescent="0.25">
      <c r="A5386" t="s">
        <v>60</v>
      </c>
      <c r="B5386" t="s">
        <v>61</v>
      </c>
      <c r="C5386" t="s">
        <v>14</v>
      </c>
      <c r="D5386" s="3">
        <v>37697</v>
      </c>
      <c r="E5386" t="s">
        <v>486</v>
      </c>
      <c r="F5386" t="s">
        <v>1075</v>
      </c>
      <c r="G5386" t="s">
        <v>1225</v>
      </c>
      <c r="H5386" t="s">
        <v>9</v>
      </c>
      <c r="I5386" t="s">
        <v>17</v>
      </c>
      <c r="J5386" s="3">
        <v>44890</v>
      </c>
      <c r="K5386" s="3">
        <v>44735</v>
      </c>
      <c r="M5386" s="8" t="str">
        <f>IFERROR(IF(I5386="Booked",VLOOKUP(K5386,'FIN CAL LOOKUP'!$A:$J,7,1),IF(I5386="Complete",VLOOKUP(J5386,'FIN CAL LOOKUP'!$A:$J,7,1),VLOOKUP(D5386,'FIN CAL LOOKUP'!$A:$J,7,1))),"Not Applicable")</f>
        <v>NOV, FY23</v>
      </c>
      <c r="N5386" s="8" t="str">
        <f>IFERROR(IF(I5386="Booked",VLOOKUP(K5386,'FIN CAL LOOKUP'!$A:$J,10,1),IF(I5386="Complete",VLOOKUP(J5386,'FIN CAL LOOKUP'!$A:$J,10,1),VLOOKUP(D5386,'FIN CAL LOOKUP'!$A:$J,10,1))),"Not Applicable")</f>
        <v>Q2, FY23</v>
      </c>
    </row>
    <row r="5387" spans="1:14" x14ac:dyDescent="0.25">
      <c r="A5387" t="s">
        <v>60</v>
      </c>
      <c r="B5387" t="s">
        <v>61</v>
      </c>
      <c r="C5387" t="s">
        <v>14</v>
      </c>
      <c r="D5387" s="3">
        <v>37697</v>
      </c>
      <c r="E5387" t="s">
        <v>486</v>
      </c>
      <c r="F5387" t="s">
        <v>1075</v>
      </c>
      <c r="G5387" t="s">
        <v>1225</v>
      </c>
      <c r="H5387" t="s">
        <v>10</v>
      </c>
      <c r="I5387" t="s">
        <v>17</v>
      </c>
      <c r="J5387" s="3">
        <v>44439</v>
      </c>
      <c r="K5387" s="3">
        <v>44417</v>
      </c>
      <c r="M5387" s="8" t="str">
        <f>IFERROR(IF(I5387="Booked",VLOOKUP(K5387,'FIN CAL LOOKUP'!$A:$J,7,1),IF(I5387="Complete",VLOOKUP(J5387,'FIN CAL LOOKUP'!$A:$J,7,1),VLOOKUP(D5387,'FIN CAL LOOKUP'!$A:$J,7,1))),"Not Applicable")</f>
        <v>SEP, FY22</v>
      </c>
      <c r="N5387" s="8" t="str">
        <f>IFERROR(IF(I5387="Booked",VLOOKUP(K5387,'FIN CAL LOOKUP'!$A:$J,10,1),IF(I5387="Complete",VLOOKUP(J5387,'FIN CAL LOOKUP'!$A:$J,10,1),VLOOKUP(D5387,'FIN CAL LOOKUP'!$A:$J,10,1))),"Not Applicable")</f>
        <v>Q1, FY22</v>
      </c>
    </row>
    <row r="5388" spans="1:14" x14ac:dyDescent="0.25">
      <c r="A5388" t="s">
        <v>60</v>
      </c>
      <c r="B5388" t="s">
        <v>61</v>
      </c>
      <c r="C5388" t="s">
        <v>14</v>
      </c>
      <c r="D5388" s="3">
        <v>37697</v>
      </c>
      <c r="E5388" t="s">
        <v>486</v>
      </c>
      <c r="F5388" t="s">
        <v>1075</v>
      </c>
      <c r="G5388" t="s">
        <v>1225</v>
      </c>
      <c r="H5388" t="s">
        <v>11</v>
      </c>
      <c r="I5388" t="s">
        <v>17</v>
      </c>
      <c r="J5388" s="3">
        <v>42811</v>
      </c>
      <c r="K5388" s="3">
        <v>43616</v>
      </c>
      <c r="L5388" t="s">
        <v>982</v>
      </c>
      <c r="M5388" s="8" t="str">
        <f>IFERROR(IF(I5388="Booked",VLOOKUP(K5388,'FIN CAL LOOKUP'!$A:$J,7,1),IF(I5388="Complete",VLOOKUP(J5388,'FIN CAL LOOKUP'!$A:$J,7,1),VLOOKUP(D5388,'FIN CAL LOOKUP'!$A:$J,7,1))),"Not Applicable")</f>
        <v>Not Applicable</v>
      </c>
      <c r="N5388" s="8" t="str">
        <f>IFERROR(IF(I5388="Booked",VLOOKUP(K5388,'FIN CAL LOOKUP'!$A:$J,10,1),IF(I5388="Complete",VLOOKUP(J5388,'FIN CAL LOOKUP'!$A:$J,10,1),VLOOKUP(D5388,'FIN CAL LOOKUP'!$A:$J,10,1))),"Not Applicable")</f>
        <v>Not Applicable</v>
      </c>
    </row>
    <row r="5389" spans="1:14" x14ac:dyDescent="0.25">
      <c r="A5389" t="s">
        <v>41</v>
      </c>
      <c r="B5389" t="s">
        <v>42</v>
      </c>
      <c r="C5389" t="s">
        <v>124</v>
      </c>
      <c r="D5389" s="3">
        <v>37620</v>
      </c>
      <c r="E5389" t="s">
        <v>207</v>
      </c>
      <c r="F5389" t="s">
        <v>1226</v>
      </c>
      <c r="G5389" t="s">
        <v>1227</v>
      </c>
      <c r="H5389" t="s">
        <v>4</v>
      </c>
      <c r="I5389" t="s">
        <v>17</v>
      </c>
      <c r="J5389" s="3">
        <v>45377</v>
      </c>
      <c r="K5389" s="3">
        <v>44840</v>
      </c>
      <c r="M5389" s="8" t="str">
        <f>IFERROR(IF(I5389="Booked",VLOOKUP(K5389,'FIN CAL LOOKUP'!$A:$J,7,1),IF(I5389="Complete",VLOOKUP(J5389,'FIN CAL LOOKUP'!$A:$J,7,1),VLOOKUP(D5389,'FIN CAL LOOKUP'!$A:$J,7,1))),"Not Applicable")</f>
        <v>APR, FY24</v>
      </c>
      <c r="N5389" s="8" t="str">
        <f>IFERROR(IF(I5389="Booked",VLOOKUP(K5389,'FIN CAL LOOKUP'!$A:$J,10,1),IF(I5389="Complete",VLOOKUP(J5389,'FIN CAL LOOKUP'!$A:$J,10,1),VLOOKUP(D5389,'FIN CAL LOOKUP'!$A:$J,10,1))),"Not Applicable")</f>
        <v>Q4, FY24</v>
      </c>
    </row>
    <row r="5390" spans="1:14" x14ac:dyDescent="0.25">
      <c r="A5390" t="s">
        <v>41</v>
      </c>
      <c r="B5390" t="s">
        <v>42</v>
      </c>
      <c r="C5390" t="s">
        <v>124</v>
      </c>
      <c r="D5390" s="3">
        <v>37620</v>
      </c>
      <c r="E5390" t="s">
        <v>207</v>
      </c>
      <c r="F5390" t="s">
        <v>1226</v>
      </c>
      <c r="G5390" t="s">
        <v>1227</v>
      </c>
      <c r="H5390" t="s">
        <v>7</v>
      </c>
      <c r="I5390" t="s">
        <v>17</v>
      </c>
      <c r="J5390" s="3">
        <v>45377</v>
      </c>
      <c r="K5390" s="3">
        <v>44840</v>
      </c>
      <c r="M5390" s="8" t="str">
        <f>IFERROR(IF(I5390="Booked",VLOOKUP(K5390,'FIN CAL LOOKUP'!$A:$J,7,1),IF(I5390="Complete",VLOOKUP(J5390,'FIN CAL LOOKUP'!$A:$J,7,1),VLOOKUP(D5390,'FIN CAL LOOKUP'!$A:$J,7,1))),"Not Applicable")</f>
        <v>APR, FY24</v>
      </c>
      <c r="N5390" s="8" t="str">
        <f>IFERROR(IF(I5390="Booked",VLOOKUP(K5390,'FIN CAL LOOKUP'!$A:$J,10,1),IF(I5390="Complete",VLOOKUP(J5390,'FIN CAL LOOKUP'!$A:$J,10,1),VLOOKUP(D5390,'FIN CAL LOOKUP'!$A:$J,10,1))),"Not Applicable")</f>
        <v>Q4, FY24</v>
      </c>
    </row>
    <row r="5391" spans="1:14" x14ac:dyDescent="0.25">
      <c r="A5391" t="s">
        <v>30</v>
      </c>
      <c r="B5391" t="s">
        <v>106</v>
      </c>
      <c r="C5391" t="s">
        <v>32</v>
      </c>
      <c r="D5391" s="3">
        <v>37263</v>
      </c>
      <c r="E5391" t="s">
        <v>610</v>
      </c>
      <c r="F5391" t="s">
        <v>1228</v>
      </c>
      <c r="G5391" t="s">
        <v>1229</v>
      </c>
      <c r="H5391" t="s">
        <v>4</v>
      </c>
      <c r="I5391" t="s">
        <v>17</v>
      </c>
      <c r="J5391" s="3">
        <v>44935</v>
      </c>
      <c r="K5391" s="3">
        <v>44824</v>
      </c>
      <c r="M5391" s="8" t="str">
        <f>IFERROR(IF(I5391="Booked",VLOOKUP(K5391,'FIN CAL LOOKUP'!$A:$J,7,1),IF(I5391="Complete",VLOOKUP(J5391,'FIN CAL LOOKUP'!$A:$J,7,1),VLOOKUP(D5391,'FIN CAL LOOKUP'!$A:$J,7,1))),"Not Applicable")</f>
        <v>JAN, FY23</v>
      </c>
      <c r="N5391" s="8" t="str">
        <f>IFERROR(IF(I5391="Booked",VLOOKUP(K5391,'FIN CAL LOOKUP'!$A:$J,10,1),IF(I5391="Complete",VLOOKUP(J5391,'FIN CAL LOOKUP'!$A:$J,10,1),VLOOKUP(D5391,'FIN CAL LOOKUP'!$A:$J,10,1))),"Not Applicable")</f>
        <v>Q3, FY23</v>
      </c>
    </row>
    <row r="5392" spans="1:14" x14ac:dyDescent="0.25">
      <c r="A5392" t="s">
        <v>30</v>
      </c>
      <c r="B5392" t="s">
        <v>106</v>
      </c>
      <c r="C5392" t="s">
        <v>32</v>
      </c>
      <c r="D5392" s="3">
        <v>37263</v>
      </c>
      <c r="E5392" t="s">
        <v>610</v>
      </c>
      <c r="F5392" t="s">
        <v>1228</v>
      </c>
      <c r="G5392" t="s">
        <v>1229</v>
      </c>
      <c r="H5392" t="s">
        <v>7</v>
      </c>
      <c r="I5392" t="s">
        <v>17</v>
      </c>
      <c r="J5392" s="3">
        <v>44935</v>
      </c>
      <c r="K5392" s="3">
        <v>44824</v>
      </c>
      <c r="M5392" s="8" t="str">
        <f>IFERROR(IF(I5392="Booked",VLOOKUP(K5392,'FIN CAL LOOKUP'!$A:$J,7,1),IF(I5392="Complete",VLOOKUP(J5392,'FIN CAL LOOKUP'!$A:$J,7,1),VLOOKUP(D5392,'FIN CAL LOOKUP'!$A:$J,7,1))),"Not Applicable")</f>
        <v>JAN, FY23</v>
      </c>
      <c r="N5392" s="8" t="str">
        <f>IFERROR(IF(I5392="Booked",VLOOKUP(K5392,'FIN CAL LOOKUP'!$A:$J,10,1),IF(I5392="Complete",VLOOKUP(J5392,'FIN CAL LOOKUP'!$A:$J,10,1),VLOOKUP(D5392,'FIN CAL LOOKUP'!$A:$J,10,1))),"Not Applicable")</f>
        <v>Q3, FY23</v>
      </c>
    </row>
    <row r="5393" spans="1:14" x14ac:dyDescent="0.25">
      <c r="A5393" t="s">
        <v>30</v>
      </c>
      <c r="B5393" t="s">
        <v>106</v>
      </c>
      <c r="C5393" t="s">
        <v>32</v>
      </c>
      <c r="D5393" s="3">
        <v>37263</v>
      </c>
      <c r="E5393" t="s">
        <v>610</v>
      </c>
      <c r="F5393" t="s">
        <v>1228</v>
      </c>
      <c r="G5393" t="s">
        <v>1229</v>
      </c>
      <c r="H5393" t="s">
        <v>1366</v>
      </c>
      <c r="I5393" t="s">
        <v>17</v>
      </c>
      <c r="J5393" s="3">
        <v>45400</v>
      </c>
      <c r="K5393" s="3">
        <v>45351</v>
      </c>
      <c r="M5393" s="8" t="str">
        <f>IFERROR(IF(I5393="Booked",VLOOKUP(K5393,'FIN CAL LOOKUP'!$A:$J,7,1),IF(I5393="Complete",VLOOKUP(J5393,'FIN CAL LOOKUP'!$A:$J,7,1),VLOOKUP(D5393,'FIN CAL LOOKUP'!$A:$J,7,1))),"Not Applicable")</f>
        <v>APR, FY24</v>
      </c>
      <c r="N5393" s="8" t="str">
        <f>IFERROR(IF(I5393="Booked",VLOOKUP(K5393,'FIN CAL LOOKUP'!$A:$J,10,1),IF(I5393="Complete",VLOOKUP(J5393,'FIN CAL LOOKUP'!$A:$J,10,1),VLOOKUP(D5393,'FIN CAL LOOKUP'!$A:$J,10,1))),"Not Applicable")</f>
        <v>Q4, FY24</v>
      </c>
    </row>
    <row r="5394" spans="1:14" x14ac:dyDescent="0.25">
      <c r="A5394" t="s">
        <v>30</v>
      </c>
      <c r="B5394" t="s">
        <v>106</v>
      </c>
      <c r="C5394" t="s">
        <v>32</v>
      </c>
      <c r="D5394" s="3">
        <v>37263</v>
      </c>
      <c r="E5394" t="s">
        <v>610</v>
      </c>
      <c r="F5394" t="s">
        <v>1228</v>
      </c>
      <c r="G5394" t="s">
        <v>1229</v>
      </c>
      <c r="H5394" t="s">
        <v>1366</v>
      </c>
      <c r="I5394" t="s">
        <v>17</v>
      </c>
      <c r="J5394" s="3">
        <v>45806</v>
      </c>
      <c r="K5394" s="3">
        <v>45721</v>
      </c>
      <c r="M5394" s="8" t="str">
        <f>IFERROR(IF(I5394="Booked",VLOOKUP(K5394,'FIN CAL LOOKUP'!$A:$J,7,1),IF(I5394="Complete",VLOOKUP(J5394,'FIN CAL LOOKUP'!$A:$J,7,1),VLOOKUP(D5394,'FIN CAL LOOKUP'!$A:$J,7,1))),"Not Applicable")</f>
        <v>MAY, FY25</v>
      </c>
      <c r="N5394" s="8" t="str">
        <f>IFERROR(IF(I5394="Booked",VLOOKUP(K5394,'FIN CAL LOOKUP'!$A:$J,10,1),IF(I5394="Complete",VLOOKUP(J5394,'FIN CAL LOOKUP'!$A:$J,10,1),VLOOKUP(D5394,'FIN CAL LOOKUP'!$A:$J,10,1))),"Not Applicable")</f>
        <v>Q4, FY25</v>
      </c>
    </row>
    <row r="5395" spans="1:14" x14ac:dyDescent="0.25">
      <c r="A5395" t="s">
        <v>30</v>
      </c>
      <c r="B5395" t="s">
        <v>106</v>
      </c>
      <c r="C5395" t="s">
        <v>32</v>
      </c>
      <c r="D5395" s="3">
        <v>37263</v>
      </c>
      <c r="E5395" t="s">
        <v>610</v>
      </c>
      <c r="F5395" t="s">
        <v>1228</v>
      </c>
      <c r="G5395" t="s">
        <v>1229</v>
      </c>
      <c r="H5395" t="s">
        <v>1367</v>
      </c>
      <c r="I5395" t="s">
        <v>17</v>
      </c>
      <c r="J5395" s="3">
        <v>43865</v>
      </c>
      <c r="K5395" s="3">
        <v>43853</v>
      </c>
      <c r="M5395" s="8" t="str">
        <f>IFERROR(IF(I5395="Booked",VLOOKUP(K5395,'FIN CAL LOOKUP'!$A:$J,7,1),IF(I5395="Complete",VLOOKUP(J5395,'FIN CAL LOOKUP'!$A:$J,7,1),VLOOKUP(D5395,'FIN CAL LOOKUP'!$A:$J,7,1))),"Not Applicable")</f>
        <v>FEB, FY20</v>
      </c>
      <c r="N5395" s="8" t="str">
        <f>IFERROR(IF(I5395="Booked",VLOOKUP(K5395,'FIN CAL LOOKUP'!$A:$J,10,1),IF(I5395="Complete",VLOOKUP(J5395,'FIN CAL LOOKUP'!$A:$J,10,1),VLOOKUP(D5395,'FIN CAL LOOKUP'!$A:$J,10,1))),"Not Applicable")</f>
        <v>Q3, FY20</v>
      </c>
    </row>
    <row r="5396" spans="1:14" x14ac:dyDescent="0.25">
      <c r="A5396" t="s">
        <v>30</v>
      </c>
      <c r="B5396" t="s">
        <v>106</v>
      </c>
      <c r="C5396" t="s">
        <v>32</v>
      </c>
      <c r="D5396" s="3">
        <v>37263</v>
      </c>
      <c r="E5396" t="s">
        <v>610</v>
      </c>
      <c r="F5396" t="s">
        <v>1228</v>
      </c>
      <c r="G5396" t="s">
        <v>1229</v>
      </c>
      <c r="H5396" t="s">
        <v>1367</v>
      </c>
      <c r="I5396" t="s">
        <v>17</v>
      </c>
      <c r="J5396" s="3">
        <v>45400</v>
      </c>
      <c r="K5396" s="3">
        <v>45351</v>
      </c>
      <c r="M5396" s="8" t="str">
        <f>IFERROR(IF(I5396="Booked",VLOOKUP(K5396,'FIN CAL LOOKUP'!$A:$J,7,1),IF(I5396="Complete",VLOOKUP(J5396,'FIN CAL LOOKUP'!$A:$J,7,1),VLOOKUP(D5396,'FIN CAL LOOKUP'!$A:$J,7,1))),"Not Applicable")</f>
        <v>APR, FY24</v>
      </c>
      <c r="N5396" s="8" t="str">
        <f>IFERROR(IF(I5396="Booked",VLOOKUP(K5396,'FIN CAL LOOKUP'!$A:$J,10,1),IF(I5396="Complete",VLOOKUP(J5396,'FIN CAL LOOKUP'!$A:$J,10,1),VLOOKUP(D5396,'FIN CAL LOOKUP'!$A:$J,10,1))),"Not Applicable")</f>
        <v>Q4, FY24</v>
      </c>
    </row>
    <row r="5397" spans="1:14" x14ac:dyDescent="0.25">
      <c r="A5397" t="s">
        <v>30</v>
      </c>
      <c r="B5397" t="s">
        <v>106</v>
      </c>
      <c r="C5397" t="s">
        <v>32</v>
      </c>
      <c r="D5397" s="3">
        <v>37263</v>
      </c>
      <c r="E5397" t="s">
        <v>610</v>
      </c>
      <c r="F5397" t="s">
        <v>1228</v>
      </c>
      <c r="G5397" t="s">
        <v>1229</v>
      </c>
      <c r="H5397" t="s">
        <v>1367</v>
      </c>
      <c r="I5397" t="s">
        <v>17</v>
      </c>
      <c r="J5397" s="3">
        <v>45763</v>
      </c>
      <c r="K5397" s="3">
        <v>45721</v>
      </c>
      <c r="M5397" s="8" t="str">
        <f>IFERROR(IF(I5397="Booked",VLOOKUP(K5397,'FIN CAL LOOKUP'!$A:$J,7,1),IF(I5397="Complete",VLOOKUP(J5397,'FIN CAL LOOKUP'!$A:$J,7,1),VLOOKUP(D5397,'FIN CAL LOOKUP'!$A:$J,7,1))),"Not Applicable")</f>
        <v>APR, FY25</v>
      </c>
      <c r="N5397" s="8" t="str">
        <f>IFERROR(IF(I5397="Booked",VLOOKUP(K5397,'FIN CAL LOOKUP'!$A:$J,10,1),IF(I5397="Complete",VLOOKUP(J5397,'FIN CAL LOOKUP'!$A:$J,10,1),VLOOKUP(D5397,'FIN CAL LOOKUP'!$A:$J,10,1))),"Not Applicable")</f>
        <v>Q4, FY25</v>
      </c>
    </row>
    <row r="5398" spans="1:14" x14ac:dyDescent="0.25">
      <c r="A5398" t="s">
        <v>30</v>
      </c>
      <c r="B5398" t="s">
        <v>106</v>
      </c>
      <c r="C5398" t="s">
        <v>32</v>
      </c>
      <c r="D5398" s="3">
        <v>37263</v>
      </c>
      <c r="E5398" t="s">
        <v>610</v>
      </c>
      <c r="F5398" t="s">
        <v>1228</v>
      </c>
      <c r="G5398" t="s">
        <v>1229</v>
      </c>
      <c r="H5398" t="s">
        <v>1368</v>
      </c>
      <c r="I5398" t="s">
        <v>17</v>
      </c>
      <c r="J5398" s="3">
        <v>45400</v>
      </c>
      <c r="K5398" s="3">
        <v>45351</v>
      </c>
      <c r="M5398" s="8" t="str">
        <f>IFERROR(IF(I5398="Booked",VLOOKUP(K5398,'FIN CAL LOOKUP'!$A:$J,7,1),IF(I5398="Complete",VLOOKUP(J5398,'FIN CAL LOOKUP'!$A:$J,7,1),VLOOKUP(D5398,'FIN CAL LOOKUP'!$A:$J,7,1))),"Not Applicable")</f>
        <v>APR, FY24</v>
      </c>
      <c r="N5398" s="8" t="str">
        <f>IFERROR(IF(I5398="Booked",VLOOKUP(K5398,'FIN CAL LOOKUP'!$A:$J,10,1),IF(I5398="Complete",VLOOKUP(J5398,'FIN CAL LOOKUP'!$A:$J,10,1),VLOOKUP(D5398,'FIN CAL LOOKUP'!$A:$J,10,1))),"Not Applicable")</f>
        <v>Q4, FY24</v>
      </c>
    </row>
    <row r="5399" spans="1:14" x14ac:dyDescent="0.25">
      <c r="A5399" t="s">
        <v>30</v>
      </c>
      <c r="B5399" t="s">
        <v>106</v>
      </c>
      <c r="C5399" t="s">
        <v>32</v>
      </c>
      <c r="D5399" s="3">
        <v>37263</v>
      </c>
      <c r="E5399" t="s">
        <v>610</v>
      </c>
      <c r="F5399" t="s">
        <v>1228</v>
      </c>
      <c r="G5399" t="s">
        <v>1229</v>
      </c>
      <c r="H5399" t="s">
        <v>1368</v>
      </c>
      <c r="I5399" t="s">
        <v>17</v>
      </c>
      <c r="J5399" s="3">
        <v>45796</v>
      </c>
      <c r="K5399" s="3">
        <v>45721</v>
      </c>
      <c r="M5399" s="8" t="str">
        <f>IFERROR(IF(I5399="Booked",VLOOKUP(K5399,'FIN CAL LOOKUP'!$A:$J,7,1),IF(I5399="Complete",VLOOKUP(J5399,'FIN CAL LOOKUP'!$A:$J,7,1),VLOOKUP(D5399,'FIN CAL LOOKUP'!$A:$J,7,1))),"Not Applicable")</f>
        <v>MAY, FY25</v>
      </c>
      <c r="N5399" s="8" t="str">
        <f>IFERROR(IF(I5399="Booked",VLOOKUP(K5399,'FIN CAL LOOKUP'!$A:$J,10,1),IF(I5399="Complete",VLOOKUP(J5399,'FIN CAL LOOKUP'!$A:$J,10,1),VLOOKUP(D5399,'FIN CAL LOOKUP'!$A:$J,10,1))),"Not Applicable")</f>
        <v>Q4, FY25</v>
      </c>
    </row>
    <row r="5400" spans="1:14" x14ac:dyDescent="0.25">
      <c r="A5400" t="s">
        <v>30</v>
      </c>
      <c r="B5400" t="s">
        <v>106</v>
      </c>
      <c r="C5400" t="s">
        <v>32</v>
      </c>
      <c r="D5400" s="3">
        <v>37263</v>
      </c>
      <c r="E5400" t="s">
        <v>610</v>
      </c>
      <c r="F5400" t="s">
        <v>1228</v>
      </c>
      <c r="G5400" t="s">
        <v>1229</v>
      </c>
      <c r="H5400" t="s">
        <v>1369</v>
      </c>
      <c r="I5400" t="s">
        <v>17</v>
      </c>
      <c r="J5400" s="3">
        <v>43837</v>
      </c>
      <c r="K5400" s="3">
        <v>43837</v>
      </c>
      <c r="M5400" s="8" t="str">
        <f>IFERROR(IF(I5400="Booked",VLOOKUP(K5400,'FIN CAL LOOKUP'!$A:$J,7,1),IF(I5400="Complete",VLOOKUP(J5400,'FIN CAL LOOKUP'!$A:$J,7,1),VLOOKUP(D5400,'FIN CAL LOOKUP'!$A:$J,7,1))),"Not Applicable")</f>
        <v>JAN, FY20</v>
      </c>
      <c r="N5400" s="8" t="str">
        <f>IFERROR(IF(I5400="Booked",VLOOKUP(K5400,'FIN CAL LOOKUP'!$A:$J,10,1),IF(I5400="Complete",VLOOKUP(J5400,'FIN CAL LOOKUP'!$A:$J,10,1),VLOOKUP(D5400,'FIN CAL LOOKUP'!$A:$J,10,1))),"Not Applicable")</f>
        <v>Q3, FY20</v>
      </c>
    </row>
    <row r="5401" spans="1:14" x14ac:dyDescent="0.25">
      <c r="A5401" t="s">
        <v>30</v>
      </c>
      <c r="B5401" t="s">
        <v>106</v>
      </c>
      <c r="C5401" t="s">
        <v>32</v>
      </c>
      <c r="D5401" s="3">
        <v>37263</v>
      </c>
      <c r="E5401" t="s">
        <v>610</v>
      </c>
      <c r="F5401" t="s">
        <v>1228</v>
      </c>
      <c r="G5401" t="s">
        <v>1229</v>
      </c>
      <c r="H5401" t="s">
        <v>1369</v>
      </c>
      <c r="I5401" t="s">
        <v>17</v>
      </c>
      <c r="J5401" s="3">
        <v>45400</v>
      </c>
      <c r="K5401" s="3">
        <v>45351</v>
      </c>
      <c r="M5401" s="8" t="str">
        <f>IFERROR(IF(I5401="Booked",VLOOKUP(K5401,'FIN CAL LOOKUP'!$A:$J,7,1),IF(I5401="Complete",VLOOKUP(J5401,'FIN CAL LOOKUP'!$A:$J,7,1),VLOOKUP(D5401,'FIN CAL LOOKUP'!$A:$J,7,1))),"Not Applicable")</f>
        <v>APR, FY24</v>
      </c>
      <c r="N5401" s="8" t="str">
        <f>IFERROR(IF(I5401="Booked",VLOOKUP(K5401,'FIN CAL LOOKUP'!$A:$J,10,1),IF(I5401="Complete",VLOOKUP(J5401,'FIN CAL LOOKUP'!$A:$J,10,1),VLOOKUP(D5401,'FIN CAL LOOKUP'!$A:$J,10,1))),"Not Applicable")</f>
        <v>Q4, FY24</v>
      </c>
    </row>
    <row r="5402" spans="1:14" x14ac:dyDescent="0.25">
      <c r="A5402" t="s">
        <v>30</v>
      </c>
      <c r="B5402" t="s">
        <v>106</v>
      </c>
      <c r="C5402" t="s">
        <v>32</v>
      </c>
      <c r="D5402" s="3">
        <v>37263</v>
      </c>
      <c r="E5402" t="s">
        <v>610</v>
      </c>
      <c r="F5402" t="s">
        <v>1228</v>
      </c>
      <c r="G5402" t="s">
        <v>1229</v>
      </c>
      <c r="H5402" t="s">
        <v>1369</v>
      </c>
      <c r="I5402" t="s">
        <v>17</v>
      </c>
      <c r="J5402" s="3">
        <v>45806</v>
      </c>
      <c r="K5402" s="3">
        <v>45721</v>
      </c>
      <c r="M5402" s="8" t="str">
        <f>IFERROR(IF(I5402="Booked",VLOOKUP(K5402,'FIN CAL LOOKUP'!$A:$J,7,1),IF(I5402="Complete",VLOOKUP(J5402,'FIN CAL LOOKUP'!$A:$J,7,1),VLOOKUP(D5402,'FIN CAL LOOKUP'!$A:$J,7,1))),"Not Applicable")</f>
        <v>MAY, FY25</v>
      </c>
      <c r="N5402" s="8" t="str">
        <f>IFERROR(IF(I5402="Booked",VLOOKUP(K5402,'FIN CAL LOOKUP'!$A:$J,10,1),IF(I5402="Complete",VLOOKUP(J5402,'FIN CAL LOOKUP'!$A:$J,10,1),VLOOKUP(D5402,'FIN CAL LOOKUP'!$A:$J,10,1))),"Not Applicable")</f>
        <v>Q4, FY25</v>
      </c>
    </row>
    <row r="5403" spans="1:14" x14ac:dyDescent="0.25">
      <c r="A5403" t="s">
        <v>30</v>
      </c>
      <c r="B5403" t="s">
        <v>106</v>
      </c>
      <c r="C5403" t="s">
        <v>32</v>
      </c>
      <c r="D5403" s="3">
        <v>37263</v>
      </c>
      <c r="E5403" t="s">
        <v>610</v>
      </c>
      <c r="F5403" t="s">
        <v>1228</v>
      </c>
      <c r="G5403" t="s">
        <v>1229</v>
      </c>
      <c r="H5403" t="s">
        <v>1370</v>
      </c>
      <c r="I5403" t="s">
        <v>17</v>
      </c>
      <c r="J5403" s="3">
        <v>45400</v>
      </c>
      <c r="K5403" s="3">
        <v>45351</v>
      </c>
      <c r="M5403" s="8" t="str">
        <f>IFERROR(IF(I5403="Booked",VLOOKUP(K5403,'FIN CAL LOOKUP'!$A:$J,7,1),IF(I5403="Complete",VLOOKUP(J5403,'FIN CAL LOOKUP'!$A:$J,7,1),VLOOKUP(D5403,'FIN CAL LOOKUP'!$A:$J,7,1))),"Not Applicable")</f>
        <v>APR, FY24</v>
      </c>
      <c r="N5403" s="8" t="str">
        <f>IFERROR(IF(I5403="Booked",VLOOKUP(K5403,'FIN CAL LOOKUP'!$A:$J,10,1),IF(I5403="Complete",VLOOKUP(J5403,'FIN CAL LOOKUP'!$A:$J,10,1),VLOOKUP(D5403,'FIN CAL LOOKUP'!$A:$J,10,1))),"Not Applicable")</f>
        <v>Q4, FY24</v>
      </c>
    </row>
    <row r="5404" spans="1:14" x14ac:dyDescent="0.25">
      <c r="A5404" t="s">
        <v>30</v>
      </c>
      <c r="B5404" t="s">
        <v>106</v>
      </c>
      <c r="C5404" t="s">
        <v>32</v>
      </c>
      <c r="D5404" s="3">
        <v>37263</v>
      </c>
      <c r="E5404" t="s">
        <v>610</v>
      </c>
      <c r="F5404" t="s">
        <v>1228</v>
      </c>
      <c r="G5404" t="s">
        <v>1229</v>
      </c>
      <c r="H5404" t="s">
        <v>1370</v>
      </c>
      <c r="I5404" t="s">
        <v>17</v>
      </c>
      <c r="J5404" s="3">
        <v>45796</v>
      </c>
      <c r="K5404" s="3">
        <v>45721</v>
      </c>
      <c r="L5404" t="s">
        <v>1632</v>
      </c>
      <c r="M5404" s="8" t="str">
        <f>IFERROR(IF(I5404="Booked",VLOOKUP(K5404,'FIN CAL LOOKUP'!$A:$J,7,1),IF(I5404="Complete",VLOOKUP(J5404,'FIN CAL LOOKUP'!$A:$J,7,1),VLOOKUP(D5404,'FIN CAL LOOKUP'!$A:$J,7,1))),"Not Applicable")</f>
        <v>MAY, FY25</v>
      </c>
      <c r="N5404" s="8" t="str">
        <f>IFERROR(IF(I5404="Booked",VLOOKUP(K5404,'FIN CAL LOOKUP'!$A:$J,10,1),IF(I5404="Complete",VLOOKUP(J5404,'FIN CAL LOOKUP'!$A:$J,10,1),VLOOKUP(D5404,'FIN CAL LOOKUP'!$A:$J,10,1))),"Not Applicable")</f>
        <v>Q4, FY25</v>
      </c>
    </row>
    <row r="5405" spans="1:14" x14ac:dyDescent="0.25">
      <c r="A5405" t="s">
        <v>30</v>
      </c>
      <c r="B5405" t="s">
        <v>106</v>
      </c>
      <c r="C5405" t="s">
        <v>32</v>
      </c>
      <c r="D5405" s="3">
        <v>37263</v>
      </c>
      <c r="E5405" t="s">
        <v>610</v>
      </c>
      <c r="F5405" t="s">
        <v>1228</v>
      </c>
      <c r="G5405" t="s">
        <v>1229</v>
      </c>
      <c r="H5405" t="s">
        <v>8</v>
      </c>
      <c r="I5405" t="s">
        <v>17</v>
      </c>
      <c r="J5405" s="3">
        <v>44648</v>
      </c>
      <c r="K5405" s="3">
        <v>44635</v>
      </c>
      <c r="M5405" s="8" t="str">
        <f>IFERROR(IF(I5405="Booked",VLOOKUP(K5405,'FIN CAL LOOKUP'!$A:$J,7,1),IF(I5405="Complete",VLOOKUP(J5405,'FIN CAL LOOKUP'!$A:$J,7,1),VLOOKUP(D5405,'FIN CAL LOOKUP'!$A:$J,7,1))),"Not Applicable")</f>
        <v>APR, FY22</v>
      </c>
      <c r="N5405" s="8" t="str">
        <f>IFERROR(IF(I5405="Booked",VLOOKUP(K5405,'FIN CAL LOOKUP'!$A:$J,10,1),IF(I5405="Complete",VLOOKUP(J5405,'FIN CAL LOOKUP'!$A:$J,10,1),VLOOKUP(D5405,'FIN CAL LOOKUP'!$A:$J,10,1))),"Not Applicable")</f>
        <v>Q4, FY22</v>
      </c>
    </row>
    <row r="5406" spans="1:14" x14ac:dyDescent="0.25">
      <c r="A5406" t="s">
        <v>30</v>
      </c>
      <c r="B5406" t="s">
        <v>106</v>
      </c>
      <c r="C5406" t="s">
        <v>32</v>
      </c>
      <c r="D5406" s="3">
        <v>37263</v>
      </c>
      <c r="E5406" t="s">
        <v>610</v>
      </c>
      <c r="F5406" t="s">
        <v>1228</v>
      </c>
      <c r="G5406" t="s">
        <v>1229</v>
      </c>
      <c r="H5406" t="s">
        <v>9</v>
      </c>
      <c r="I5406" t="s">
        <v>17</v>
      </c>
      <c r="J5406" s="3">
        <v>44935</v>
      </c>
      <c r="K5406" s="3">
        <v>44735</v>
      </c>
      <c r="M5406" s="8" t="str">
        <f>IFERROR(IF(I5406="Booked",VLOOKUP(K5406,'FIN CAL LOOKUP'!$A:$J,7,1),IF(I5406="Complete",VLOOKUP(J5406,'FIN CAL LOOKUP'!$A:$J,7,1),VLOOKUP(D5406,'FIN CAL LOOKUP'!$A:$J,7,1))),"Not Applicable")</f>
        <v>JAN, FY23</v>
      </c>
      <c r="N5406" s="8" t="str">
        <f>IFERROR(IF(I5406="Booked",VLOOKUP(K5406,'FIN CAL LOOKUP'!$A:$J,10,1),IF(I5406="Complete",VLOOKUP(J5406,'FIN CAL LOOKUP'!$A:$J,10,1),VLOOKUP(D5406,'FIN CAL LOOKUP'!$A:$J,10,1))),"Not Applicable")</f>
        <v>Q3, FY23</v>
      </c>
    </row>
    <row r="5407" spans="1:14" x14ac:dyDescent="0.25">
      <c r="A5407" t="s">
        <v>30</v>
      </c>
      <c r="B5407" t="s">
        <v>106</v>
      </c>
      <c r="C5407" t="s">
        <v>32</v>
      </c>
      <c r="D5407" s="3">
        <v>37263</v>
      </c>
      <c r="E5407" t="s">
        <v>610</v>
      </c>
      <c r="F5407" t="s">
        <v>1228</v>
      </c>
      <c r="G5407" t="s">
        <v>1229</v>
      </c>
      <c r="H5407" t="s">
        <v>10</v>
      </c>
      <c r="I5407" t="s">
        <v>17</v>
      </c>
      <c r="J5407" s="3">
        <v>44449</v>
      </c>
      <c r="K5407" s="3">
        <v>44417</v>
      </c>
      <c r="M5407" s="8" t="str">
        <f>IFERROR(IF(I5407="Booked",VLOOKUP(K5407,'FIN CAL LOOKUP'!$A:$J,7,1),IF(I5407="Complete",VLOOKUP(J5407,'FIN CAL LOOKUP'!$A:$J,7,1),VLOOKUP(D5407,'FIN CAL LOOKUP'!$A:$J,7,1))),"Not Applicable")</f>
        <v>SEP, FY22</v>
      </c>
      <c r="N5407" s="8" t="str">
        <f>IFERROR(IF(I5407="Booked",VLOOKUP(K5407,'FIN CAL LOOKUP'!$A:$J,10,1),IF(I5407="Complete",VLOOKUP(J5407,'FIN CAL LOOKUP'!$A:$J,10,1),VLOOKUP(D5407,'FIN CAL LOOKUP'!$A:$J,10,1))),"Not Applicable")</f>
        <v>Q1, FY22</v>
      </c>
    </row>
    <row r="5408" spans="1:14" x14ac:dyDescent="0.25">
      <c r="A5408" t="s">
        <v>30</v>
      </c>
      <c r="B5408" t="s">
        <v>106</v>
      </c>
      <c r="C5408" t="s">
        <v>32</v>
      </c>
      <c r="D5408" s="3">
        <v>37263</v>
      </c>
      <c r="E5408" t="s">
        <v>610</v>
      </c>
      <c r="F5408" t="s">
        <v>1228</v>
      </c>
      <c r="G5408" t="s">
        <v>1229</v>
      </c>
      <c r="H5408" t="s">
        <v>11</v>
      </c>
      <c r="I5408" t="s">
        <v>17</v>
      </c>
      <c r="J5408" s="3">
        <v>42747</v>
      </c>
      <c r="K5408" s="3">
        <v>43291</v>
      </c>
      <c r="M5408" s="8" t="str">
        <f>IFERROR(IF(I5408="Booked",VLOOKUP(K5408,'FIN CAL LOOKUP'!$A:$J,7,1),IF(I5408="Complete",VLOOKUP(J5408,'FIN CAL LOOKUP'!$A:$J,7,1),VLOOKUP(D5408,'FIN CAL LOOKUP'!$A:$J,7,1))),"Not Applicable")</f>
        <v>Not Applicable</v>
      </c>
      <c r="N5408" s="8" t="str">
        <f>IFERROR(IF(I5408="Booked",VLOOKUP(K5408,'FIN CAL LOOKUP'!$A:$J,10,1),IF(I5408="Complete",VLOOKUP(J5408,'FIN CAL LOOKUP'!$A:$J,10,1),VLOOKUP(D5408,'FIN CAL LOOKUP'!$A:$J,10,1))),"Not Applicable")</f>
        <v>Not Applicable</v>
      </c>
    </row>
    <row r="5409" spans="1:14" x14ac:dyDescent="0.25">
      <c r="A5409" t="s">
        <v>46</v>
      </c>
      <c r="C5409" t="s">
        <v>47</v>
      </c>
      <c r="D5409" s="3">
        <v>37207</v>
      </c>
      <c r="E5409" t="s">
        <v>100</v>
      </c>
      <c r="F5409" t="s">
        <v>1230</v>
      </c>
      <c r="G5409" t="s">
        <v>1231</v>
      </c>
      <c r="H5409" t="s">
        <v>4</v>
      </c>
      <c r="I5409" t="s">
        <v>17</v>
      </c>
      <c r="J5409" s="3">
        <v>44825</v>
      </c>
      <c r="K5409" s="3">
        <v>44824</v>
      </c>
      <c r="M5409" s="8" t="str">
        <f>IFERROR(IF(I5409="Booked",VLOOKUP(K5409,'FIN CAL LOOKUP'!$A:$J,7,1),IF(I5409="Complete",VLOOKUP(J5409,'FIN CAL LOOKUP'!$A:$J,7,1),VLOOKUP(D5409,'FIN CAL LOOKUP'!$A:$J,7,1))),"Not Applicable")</f>
        <v>SEP, FY23</v>
      </c>
      <c r="N5409" s="8" t="str">
        <f>IFERROR(IF(I5409="Booked",VLOOKUP(K5409,'FIN CAL LOOKUP'!$A:$J,10,1),IF(I5409="Complete",VLOOKUP(J5409,'FIN CAL LOOKUP'!$A:$J,10,1),VLOOKUP(D5409,'FIN CAL LOOKUP'!$A:$J,10,1))),"Not Applicable")</f>
        <v>Q1, FY23</v>
      </c>
    </row>
    <row r="5410" spans="1:14" x14ac:dyDescent="0.25">
      <c r="A5410" t="s">
        <v>46</v>
      </c>
      <c r="C5410" t="s">
        <v>47</v>
      </c>
      <c r="D5410" s="3">
        <v>37207</v>
      </c>
      <c r="E5410" t="s">
        <v>100</v>
      </c>
      <c r="F5410" t="s">
        <v>1230</v>
      </c>
      <c r="G5410" t="s">
        <v>1231</v>
      </c>
      <c r="H5410" t="s">
        <v>7</v>
      </c>
      <c r="I5410" t="s">
        <v>17</v>
      </c>
      <c r="J5410" s="3">
        <v>44959</v>
      </c>
      <c r="K5410" s="3">
        <v>44824</v>
      </c>
      <c r="M5410" s="8" t="str">
        <f>IFERROR(IF(I5410="Booked",VLOOKUP(K5410,'FIN CAL LOOKUP'!$A:$J,7,1),IF(I5410="Complete",VLOOKUP(J5410,'FIN CAL LOOKUP'!$A:$J,7,1),VLOOKUP(D5410,'FIN CAL LOOKUP'!$A:$J,7,1))),"Not Applicable")</f>
        <v>FEB, FY23</v>
      </c>
      <c r="N5410" s="8" t="str">
        <f>IFERROR(IF(I5410="Booked",VLOOKUP(K5410,'FIN CAL LOOKUP'!$A:$J,10,1),IF(I5410="Complete",VLOOKUP(J5410,'FIN CAL LOOKUP'!$A:$J,10,1),VLOOKUP(D5410,'FIN CAL LOOKUP'!$A:$J,10,1))),"Not Applicable")</f>
        <v>Q3, FY23</v>
      </c>
    </row>
    <row r="5411" spans="1:14" x14ac:dyDescent="0.25">
      <c r="A5411" t="s">
        <v>46</v>
      </c>
      <c r="C5411" t="s">
        <v>47</v>
      </c>
      <c r="D5411" s="3">
        <v>37207</v>
      </c>
      <c r="E5411" t="s">
        <v>100</v>
      </c>
      <c r="F5411" t="s">
        <v>1230</v>
      </c>
      <c r="G5411" t="s">
        <v>1231</v>
      </c>
      <c r="H5411" t="s">
        <v>1366</v>
      </c>
      <c r="I5411" t="s">
        <v>5</v>
      </c>
      <c r="J5411" s="3"/>
      <c r="K5411" s="3">
        <v>45351</v>
      </c>
      <c r="M5411" s="8" t="str">
        <f>IFERROR(IF(I5411="Booked",VLOOKUP(K5411,'FIN CAL LOOKUP'!$A:$J,7,1),IF(I5411="Complete",VLOOKUP(J5411,'FIN CAL LOOKUP'!$A:$J,7,1),VLOOKUP(D5411,'FIN CAL LOOKUP'!$A:$J,7,1))),"Not Applicable")</f>
        <v>MAR, FY24</v>
      </c>
      <c r="N5411" s="8" t="str">
        <f>IFERROR(IF(I5411="Booked",VLOOKUP(K5411,'FIN CAL LOOKUP'!$A:$J,10,1),IF(I5411="Complete",VLOOKUP(J5411,'FIN CAL LOOKUP'!$A:$J,10,1),VLOOKUP(D5411,'FIN CAL LOOKUP'!$A:$J,10,1))),"Not Applicable")</f>
        <v>Q3, FY24</v>
      </c>
    </row>
    <row r="5412" spans="1:14" x14ac:dyDescent="0.25">
      <c r="A5412" t="s">
        <v>46</v>
      </c>
      <c r="C5412" t="s">
        <v>47</v>
      </c>
      <c r="D5412" s="3">
        <v>37207</v>
      </c>
      <c r="E5412" t="s">
        <v>100</v>
      </c>
      <c r="F5412" t="s">
        <v>1230</v>
      </c>
      <c r="G5412" t="s">
        <v>1231</v>
      </c>
      <c r="H5412" t="s">
        <v>1367</v>
      </c>
      <c r="I5412" t="s">
        <v>5</v>
      </c>
      <c r="J5412" s="3"/>
      <c r="K5412" s="3">
        <v>45351</v>
      </c>
      <c r="M5412" s="8" t="str">
        <f>IFERROR(IF(I5412="Booked",VLOOKUP(K5412,'FIN CAL LOOKUP'!$A:$J,7,1),IF(I5412="Complete",VLOOKUP(J5412,'FIN CAL LOOKUP'!$A:$J,7,1),VLOOKUP(D5412,'FIN CAL LOOKUP'!$A:$J,7,1))),"Not Applicable")</f>
        <v>MAR, FY24</v>
      </c>
      <c r="N5412" s="8" t="str">
        <f>IFERROR(IF(I5412="Booked",VLOOKUP(K5412,'FIN CAL LOOKUP'!$A:$J,10,1),IF(I5412="Complete",VLOOKUP(J5412,'FIN CAL LOOKUP'!$A:$J,10,1),VLOOKUP(D5412,'FIN CAL LOOKUP'!$A:$J,10,1))),"Not Applicable")</f>
        <v>Q3, FY24</v>
      </c>
    </row>
    <row r="5413" spans="1:14" x14ac:dyDescent="0.25">
      <c r="A5413" t="s">
        <v>46</v>
      </c>
      <c r="C5413" t="s">
        <v>47</v>
      </c>
      <c r="D5413" s="3">
        <v>37207</v>
      </c>
      <c r="E5413" t="s">
        <v>100</v>
      </c>
      <c r="F5413" t="s">
        <v>1230</v>
      </c>
      <c r="G5413" t="s">
        <v>1231</v>
      </c>
      <c r="H5413" t="s">
        <v>1368</v>
      </c>
      <c r="I5413" t="s">
        <v>5</v>
      </c>
      <c r="J5413" s="3"/>
      <c r="K5413" s="3">
        <v>45351</v>
      </c>
      <c r="M5413" s="8" t="str">
        <f>IFERROR(IF(I5413="Booked",VLOOKUP(K5413,'FIN CAL LOOKUP'!$A:$J,7,1),IF(I5413="Complete",VLOOKUP(J5413,'FIN CAL LOOKUP'!$A:$J,7,1),VLOOKUP(D5413,'FIN CAL LOOKUP'!$A:$J,7,1))),"Not Applicable")</f>
        <v>MAR, FY24</v>
      </c>
      <c r="N5413" s="8" t="str">
        <f>IFERROR(IF(I5413="Booked",VLOOKUP(K5413,'FIN CAL LOOKUP'!$A:$J,10,1),IF(I5413="Complete",VLOOKUP(J5413,'FIN CAL LOOKUP'!$A:$J,10,1),VLOOKUP(D5413,'FIN CAL LOOKUP'!$A:$J,10,1))),"Not Applicable")</f>
        <v>Q3, FY24</v>
      </c>
    </row>
    <row r="5414" spans="1:14" x14ac:dyDescent="0.25">
      <c r="A5414" t="s">
        <v>46</v>
      </c>
      <c r="C5414" t="s">
        <v>47</v>
      </c>
      <c r="D5414" s="3">
        <v>37207</v>
      </c>
      <c r="E5414" t="s">
        <v>100</v>
      </c>
      <c r="F5414" t="s">
        <v>1230</v>
      </c>
      <c r="G5414" t="s">
        <v>1231</v>
      </c>
      <c r="H5414" t="s">
        <v>1369</v>
      </c>
      <c r="I5414" t="s">
        <v>5</v>
      </c>
      <c r="J5414" s="3"/>
      <c r="K5414" s="3">
        <v>45351</v>
      </c>
      <c r="M5414" s="8" t="str">
        <f>IFERROR(IF(I5414="Booked",VLOOKUP(K5414,'FIN CAL LOOKUP'!$A:$J,7,1),IF(I5414="Complete",VLOOKUP(J5414,'FIN CAL LOOKUP'!$A:$J,7,1),VLOOKUP(D5414,'FIN CAL LOOKUP'!$A:$J,7,1))),"Not Applicable")</f>
        <v>MAR, FY24</v>
      </c>
      <c r="N5414" s="8" t="str">
        <f>IFERROR(IF(I5414="Booked",VLOOKUP(K5414,'FIN CAL LOOKUP'!$A:$J,10,1),IF(I5414="Complete",VLOOKUP(J5414,'FIN CAL LOOKUP'!$A:$J,10,1),VLOOKUP(D5414,'FIN CAL LOOKUP'!$A:$J,10,1))),"Not Applicable")</f>
        <v>Q3, FY24</v>
      </c>
    </row>
    <row r="5415" spans="1:14" x14ac:dyDescent="0.25">
      <c r="A5415" t="s">
        <v>46</v>
      </c>
      <c r="C5415" t="s">
        <v>47</v>
      </c>
      <c r="D5415" s="3">
        <v>37207</v>
      </c>
      <c r="E5415" t="s">
        <v>100</v>
      </c>
      <c r="F5415" t="s">
        <v>1230</v>
      </c>
      <c r="G5415" t="s">
        <v>1231</v>
      </c>
      <c r="H5415" t="s">
        <v>1370</v>
      </c>
      <c r="I5415" t="s">
        <v>5</v>
      </c>
      <c r="J5415" s="3"/>
      <c r="K5415" s="3">
        <v>45351</v>
      </c>
      <c r="M5415" s="8" t="str">
        <f>IFERROR(IF(I5415="Booked",VLOOKUP(K5415,'FIN CAL LOOKUP'!$A:$J,7,1),IF(I5415="Complete",VLOOKUP(J5415,'FIN CAL LOOKUP'!$A:$J,7,1),VLOOKUP(D5415,'FIN CAL LOOKUP'!$A:$J,7,1))),"Not Applicable")</f>
        <v>MAR, FY24</v>
      </c>
      <c r="N5415" s="8" t="str">
        <f>IFERROR(IF(I5415="Booked",VLOOKUP(K5415,'FIN CAL LOOKUP'!$A:$J,10,1),IF(I5415="Complete",VLOOKUP(J5415,'FIN CAL LOOKUP'!$A:$J,10,1),VLOOKUP(D5415,'FIN CAL LOOKUP'!$A:$J,10,1))),"Not Applicable")</f>
        <v>Q3, FY24</v>
      </c>
    </row>
    <row r="5416" spans="1:14" x14ac:dyDescent="0.25">
      <c r="A5416" t="s">
        <v>46</v>
      </c>
      <c r="C5416" t="s">
        <v>47</v>
      </c>
      <c r="D5416" s="3">
        <v>37207</v>
      </c>
      <c r="E5416" t="s">
        <v>100</v>
      </c>
      <c r="F5416" t="s">
        <v>1230</v>
      </c>
      <c r="G5416" t="s">
        <v>1231</v>
      </c>
      <c r="H5416" t="s">
        <v>8</v>
      </c>
      <c r="I5416" t="s">
        <v>17</v>
      </c>
      <c r="J5416" s="3">
        <v>44643</v>
      </c>
      <c r="K5416" s="3">
        <v>44635</v>
      </c>
      <c r="M5416" s="8" t="str">
        <f>IFERROR(IF(I5416="Booked",VLOOKUP(K5416,'FIN CAL LOOKUP'!$A:$J,7,1),IF(I5416="Complete",VLOOKUP(J5416,'FIN CAL LOOKUP'!$A:$J,7,1),VLOOKUP(D5416,'FIN CAL LOOKUP'!$A:$J,7,1))),"Not Applicable")</f>
        <v>MAR, FY22</v>
      </c>
      <c r="N5416" s="8" t="str">
        <f>IFERROR(IF(I5416="Booked",VLOOKUP(K5416,'FIN CAL LOOKUP'!$A:$J,10,1),IF(I5416="Complete",VLOOKUP(J5416,'FIN CAL LOOKUP'!$A:$J,10,1),VLOOKUP(D5416,'FIN CAL LOOKUP'!$A:$J,10,1))),"Not Applicable")</f>
        <v>Q3, FY22</v>
      </c>
    </row>
    <row r="5417" spans="1:14" x14ac:dyDescent="0.25">
      <c r="A5417" t="s">
        <v>46</v>
      </c>
      <c r="C5417" t="s">
        <v>47</v>
      </c>
      <c r="D5417" s="3">
        <v>37207</v>
      </c>
      <c r="E5417" t="s">
        <v>100</v>
      </c>
      <c r="F5417" t="s">
        <v>1230</v>
      </c>
      <c r="G5417" t="s">
        <v>1231</v>
      </c>
      <c r="H5417" t="s">
        <v>9</v>
      </c>
      <c r="I5417" t="s">
        <v>17</v>
      </c>
      <c r="J5417" s="3">
        <v>44944</v>
      </c>
      <c r="K5417" s="3">
        <v>44735</v>
      </c>
      <c r="M5417" s="8" t="str">
        <f>IFERROR(IF(I5417="Booked",VLOOKUP(K5417,'FIN CAL LOOKUP'!$A:$J,7,1),IF(I5417="Complete",VLOOKUP(J5417,'FIN CAL LOOKUP'!$A:$J,7,1),VLOOKUP(D5417,'FIN CAL LOOKUP'!$A:$J,7,1))),"Not Applicable")</f>
        <v>JAN, FY23</v>
      </c>
      <c r="N5417" s="8" t="str">
        <f>IFERROR(IF(I5417="Booked",VLOOKUP(K5417,'FIN CAL LOOKUP'!$A:$J,10,1),IF(I5417="Complete",VLOOKUP(J5417,'FIN CAL LOOKUP'!$A:$J,10,1),VLOOKUP(D5417,'FIN CAL LOOKUP'!$A:$J,10,1))),"Not Applicable")</f>
        <v>Q3, FY23</v>
      </c>
    </row>
    <row r="5418" spans="1:14" x14ac:dyDescent="0.25">
      <c r="A5418" t="s">
        <v>46</v>
      </c>
      <c r="C5418" t="s">
        <v>47</v>
      </c>
      <c r="D5418" s="3">
        <v>37207</v>
      </c>
      <c r="E5418" t="s">
        <v>100</v>
      </c>
      <c r="F5418" t="s">
        <v>1230</v>
      </c>
      <c r="G5418" t="s">
        <v>1231</v>
      </c>
      <c r="H5418" t="s">
        <v>10</v>
      </c>
      <c r="I5418" t="s">
        <v>17</v>
      </c>
      <c r="J5418" s="3">
        <v>44449</v>
      </c>
      <c r="K5418" s="3">
        <v>44417</v>
      </c>
      <c r="M5418" s="8" t="str">
        <f>IFERROR(IF(I5418="Booked",VLOOKUP(K5418,'FIN CAL LOOKUP'!$A:$J,7,1),IF(I5418="Complete",VLOOKUP(J5418,'FIN CAL LOOKUP'!$A:$J,7,1),VLOOKUP(D5418,'FIN CAL LOOKUP'!$A:$J,7,1))),"Not Applicable")</f>
        <v>SEP, FY22</v>
      </c>
      <c r="N5418" s="8" t="str">
        <f>IFERROR(IF(I5418="Booked",VLOOKUP(K5418,'FIN CAL LOOKUP'!$A:$J,10,1),IF(I5418="Complete",VLOOKUP(J5418,'FIN CAL LOOKUP'!$A:$J,10,1),VLOOKUP(D5418,'FIN CAL LOOKUP'!$A:$J,10,1))),"Not Applicable")</f>
        <v>Q1, FY22</v>
      </c>
    </row>
    <row r="5419" spans="1:14" x14ac:dyDescent="0.25">
      <c r="A5419" t="s">
        <v>46</v>
      </c>
      <c r="C5419" t="s">
        <v>47</v>
      </c>
      <c r="D5419" s="3">
        <v>37207</v>
      </c>
      <c r="E5419" t="s">
        <v>100</v>
      </c>
      <c r="F5419" t="s">
        <v>1230</v>
      </c>
      <c r="G5419" t="s">
        <v>1231</v>
      </c>
      <c r="H5419" t="s">
        <v>11</v>
      </c>
      <c r="I5419" t="s">
        <v>17</v>
      </c>
      <c r="J5419" s="3">
        <v>42758</v>
      </c>
      <c r="K5419" s="3">
        <v>43291</v>
      </c>
      <c r="M5419" s="8" t="str">
        <f>IFERROR(IF(I5419="Booked",VLOOKUP(K5419,'FIN CAL LOOKUP'!$A:$J,7,1),IF(I5419="Complete",VLOOKUP(J5419,'FIN CAL LOOKUP'!$A:$J,7,1),VLOOKUP(D5419,'FIN CAL LOOKUP'!$A:$J,7,1))),"Not Applicable")</f>
        <v>Not Applicable</v>
      </c>
      <c r="N5419" s="8" t="str">
        <f>IFERROR(IF(I5419="Booked",VLOOKUP(K5419,'FIN CAL LOOKUP'!$A:$J,10,1),IF(I5419="Complete",VLOOKUP(J5419,'FIN CAL LOOKUP'!$A:$J,10,1),VLOOKUP(D5419,'FIN CAL LOOKUP'!$A:$J,10,1))),"Not Applicable")</f>
        <v>Not Applicable</v>
      </c>
    </row>
    <row r="5420" spans="1:14" x14ac:dyDescent="0.25">
      <c r="A5420" t="s">
        <v>46</v>
      </c>
      <c r="C5420" t="s">
        <v>47</v>
      </c>
      <c r="D5420" s="3">
        <v>37207</v>
      </c>
      <c r="E5420" t="s">
        <v>100</v>
      </c>
      <c r="F5420" t="s">
        <v>1230</v>
      </c>
      <c r="G5420" t="s">
        <v>1231</v>
      </c>
      <c r="H5420" t="s">
        <v>11</v>
      </c>
      <c r="I5420" t="s">
        <v>17</v>
      </c>
      <c r="J5420" s="3">
        <v>42804</v>
      </c>
      <c r="K5420" s="3">
        <v>43297</v>
      </c>
      <c r="M5420" s="8" t="str">
        <f>IFERROR(IF(I5420="Booked",VLOOKUP(K5420,'FIN CAL LOOKUP'!$A:$J,7,1),IF(I5420="Complete",VLOOKUP(J5420,'FIN CAL LOOKUP'!$A:$J,7,1),VLOOKUP(D5420,'FIN CAL LOOKUP'!$A:$J,7,1))),"Not Applicable")</f>
        <v>Not Applicable</v>
      </c>
      <c r="N5420" s="8" t="str">
        <f>IFERROR(IF(I5420="Booked",VLOOKUP(K5420,'FIN CAL LOOKUP'!$A:$J,10,1),IF(I5420="Complete",VLOOKUP(J5420,'FIN CAL LOOKUP'!$A:$J,10,1),VLOOKUP(D5420,'FIN CAL LOOKUP'!$A:$J,10,1))),"Not Applicable")</f>
        <v>Not Applicable</v>
      </c>
    </row>
    <row r="5421" spans="1:14" x14ac:dyDescent="0.25">
      <c r="A5421" t="s">
        <v>41</v>
      </c>
      <c r="B5421" t="s">
        <v>42</v>
      </c>
      <c r="C5421" t="s">
        <v>124</v>
      </c>
      <c r="D5421" s="3">
        <v>37144</v>
      </c>
      <c r="E5421" t="s">
        <v>649</v>
      </c>
      <c r="F5421" t="s">
        <v>1232</v>
      </c>
      <c r="G5421" t="s">
        <v>1233</v>
      </c>
      <c r="H5421" t="s">
        <v>4</v>
      </c>
      <c r="I5421" t="s">
        <v>17</v>
      </c>
      <c r="J5421" s="3">
        <v>45090</v>
      </c>
      <c r="K5421" s="3">
        <v>44840</v>
      </c>
      <c r="M5421" s="8" t="str">
        <f>IFERROR(IF(I5421="Booked",VLOOKUP(K5421,'FIN CAL LOOKUP'!$A:$J,7,1),IF(I5421="Complete",VLOOKUP(J5421,'FIN CAL LOOKUP'!$A:$J,7,1),VLOOKUP(D5421,'FIN CAL LOOKUP'!$A:$J,7,1))),"Not Applicable")</f>
        <v>JUN, FY23</v>
      </c>
      <c r="N5421" s="8" t="str">
        <f>IFERROR(IF(I5421="Booked",VLOOKUP(K5421,'FIN CAL LOOKUP'!$A:$J,10,1),IF(I5421="Complete",VLOOKUP(J5421,'FIN CAL LOOKUP'!$A:$J,10,1),VLOOKUP(D5421,'FIN CAL LOOKUP'!$A:$J,10,1))),"Not Applicable")</f>
        <v>Q4, FY23</v>
      </c>
    </row>
    <row r="5422" spans="1:14" x14ac:dyDescent="0.25">
      <c r="A5422" t="s">
        <v>41</v>
      </c>
      <c r="B5422" t="s">
        <v>42</v>
      </c>
      <c r="C5422" t="s">
        <v>124</v>
      </c>
      <c r="D5422" s="3">
        <v>37144</v>
      </c>
      <c r="E5422" t="s">
        <v>649</v>
      </c>
      <c r="F5422" t="s">
        <v>1232</v>
      </c>
      <c r="G5422" t="s">
        <v>1233</v>
      </c>
      <c r="H5422" t="s">
        <v>7</v>
      </c>
      <c r="I5422" t="s">
        <v>17</v>
      </c>
      <c r="J5422" s="3">
        <v>45090</v>
      </c>
      <c r="K5422" s="3">
        <v>44840</v>
      </c>
      <c r="M5422" s="8" t="str">
        <f>IFERROR(IF(I5422="Booked",VLOOKUP(K5422,'FIN CAL LOOKUP'!$A:$J,7,1),IF(I5422="Complete",VLOOKUP(J5422,'FIN CAL LOOKUP'!$A:$J,7,1),VLOOKUP(D5422,'FIN CAL LOOKUP'!$A:$J,7,1))),"Not Applicable")</f>
        <v>JUN, FY23</v>
      </c>
      <c r="N5422" s="8" t="str">
        <f>IFERROR(IF(I5422="Booked",VLOOKUP(K5422,'FIN CAL LOOKUP'!$A:$J,10,1),IF(I5422="Complete",VLOOKUP(J5422,'FIN CAL LOOKUP'!$A:$J,10,1),VLOOKUP(D5422,'FIN CAL LOOKUP'!$A:$J,10,1))),"Not Applicable")</f>
        <v>Q4, FY23</v>
      </c>
    </row>
    <row r="5423" spans="1:14" x14ac:dyDescent="0.25">
      <c r="C5423" t="s">
        <v>1633</v>
      </c>
      <c r="D5423" s="3">
        <v>37004</v>
      </c>
      <c r="E5423" t="s">
        <v>1634</v>
      </c>
      <c r="F5423" t="s">
        <v>1635</v>
      </c>
      <c r="G5423" t="s">
        <v>1636</v>
      </c>
      <c r="H5423" t="s">
        <v>192</v>
      </c>
      <c r="I5423" t="s">
        <v>17</v>
      </c>
      <c r="J5423" s="3">
        <v>45706</v>
      </c>
      <c r="K5423" s="3">
        <v>44837</v>
      </c>
      <c r="M5423" s="8" t="str">
        <f>IFERROR(IF(I5423="Booked",VLOOKUP(K5423,'FIN CAL LOOKUP'!$A:$J,7,1),IF(I5423="Complete",VLOOKUP(J5423,'FIN CAL LOOKUP'!$A:$J,7,1),VLOOKUP(D5423,'FIN CAL LOOKUP'!$A:$J,7,1))),"Not Applicable")</f>
        <v>FEB, FY25</v>
      </c>
      <c r="N5423" s="8" t="str">
        <f>IFERROR(IF(I5423="Booked",VLOOKUP(K5423,'FIN CAL LOOKUP'!$A:$J,10,1),IF(I5423="Complete",VLOOKUP(J5423,'FIN CAL LOOKUP'!$A:$J,10,1),VLOOKUP(D5423,'FIN CAL LOOKUP'!$A:$J,10,1))),"Not Applicable")</f>
        <v>Q3, FY25</v>
      </c>
    </row>
    <row r="5424" spans="1:14" x14ac:dyDescent="0.25">
      <c r="A5424" t="s">
        <v>41</v>
      </c>
      <c r="C5424" t="s">
        <v>14</v>
      </c>
      <c r="D5424" s="3">
        <v>36920</v>
      </c>
      <c r="E5424" t="s">
        <v>1234</v>
      </c>
      <c r="F5424" t="s">
        <v>1235</v>
      </c>
      <c r="G5424" t="s">
        <v>1236</v>
      </c>
      <c r="H5424" t="s">
        <v>4</v>
      </c>
      <c r="I5424" t="s">
        <v>17</v>
      </c>
      <c r="J5424" s="3">
        <v>44964</v>
      </c>
      <c r="K5424" s="3">
        <v>44824</v>
      </c>
      <c r="M5424" s="8" t="str">
        <f>IFERROR(IF(I5424="Booked",VLOOKUP(K5424,'FIN CAL LOOKUP'!$A:$J,7,1),IF(I5424="Complete",VLOOKUP(J5424,'FIN CAL LOOKUP'!$A:$J,7,1),VLOOKUP(D5424,'FIN CAL LOOKUP'!$A:$J,7,1))),"Not Applicable")</f>
        <v>FEB, FY23</v>
      </c>
      <c r="N5424" s="8" t="str">
        <f>IFERROR(IF(I5424="Booked",VLOOKUP(K5424,'FIN CAL LOOKUP'!$A:$J,10,1),IF(I5424="Complete",VLOOKUP(J5424,'FIN CAL LOOKUP'!$A:$J,10,1),VLOOKUP(D5424,'FIN CAL LOOKUP'!$A:$J,10,1))),"Not Applicable")</f>
        <v>Q3, FY23</v>
      </c>
    </row>
    <row r="5425" spans="1:14" x14ac:dyDescent="0.25">
      <c r="A5425" t="s">
        <v>41</v>
      </c>
      <c r="C5425" t="s">
        <v>14</v>
      </c>
      <c r="D5425" s="3">
        <v>36920</v>
      </c>
      <c r="E5425" t="s">
        <v>1234</v>
      </c>
      <c r="F5425" t="s">
        <v>1235</v>
      </c>
      <c r="G5425" t="s">
        <v>1236</v>
      </c>
      <c r="H5425" t="s">
        <v>7</v>
      </c>
      <c r="I5425" t="s">
        <v>17</v>
      </c>
      <c r="J5425" s="3">
        <v>44964</v>
      </c>
      <c r="K5425" s="3">
        <v>44824</v>
      </c>
      <c r="M5425" s="8" t="str">
        <f>IFERROR(IF(I5425="Booked",VLOOKUP(K5425,'FIN CAL LOOKUP'!$A:$J,7,1),IF(I5425="Complete",VLOOKUP(J5425,'FIN CAL LOOKUP'!$A:$J,7,1),VLOOKUP(D5425,'FIN CAL LOOKUP'!$A:$J,7,1))),"Not Applicable")</f>
        <v>FEB, FY23</v>
      </c>
      <c r="N5425" s="8" t="str">
        <f>IFERROR(IF(I5425="Booked",VLOOKUP(K5425,'FIN CAL LOOKUP'!$A:$J,10,1),IF(I5425="Complete",VLOOKUP(J5425,'FIN CAL LOOKUP'!$A:$J,10,1),VLOOKUP(D5425,'FIN CAL LOOKUP'!$A:$J,10,1))),"Not Applicable")</f>
        <v>Q3, FY23</v>
      </c>
    </row>
    <row r="5426" spans="1:14" x14ac:dyDescent="0.25">
      <c r="A5426" t="s">
        <v>41</v>
      </c>
      <c r="C5426" t="s">
        <v>14</v>
      </c>
      <c r="D5426" s="3">
        <v>36920</v>
      </c>
      <c r="E5426" t="s">
        <v>1234</v>
      </c>
      <c r="F5426" t="s">
        <v>1235</v>
      </c>
      <c r="G5426" t="s">
        <v>1236</v>
      </c>
      <c r="H5426" t="s">
        <v>1366</v>
      </c>
      <c r="I5426" t="s">
        <v>5</v>
      </c>
      <c r="J5426" s="3"/>
      <c r="K5426" s="3">
        <v>45351</v>
      </c>
      <c r="M5426" s="8" t="str">
        <f>IFERROR(IF(I5426="Booked",VLOOKUP(K5426,'FIN CAL LOOKUP'!$A:$J,7,1),IF(I5426="Complete",VLOOKUP(J5426,'FIN CAL LOOKUP'!$A:$J,7,1),VLOOKUP(D5426,'FIN CAL LOOKUP'!$A:$J,7,1))),"Not Applicable")</f>
        <v>MAR, FY24</v>
      </c>
      <c r="N5426" s="8" t="str">
        <f>IFERROR(IF(I5426="Booked",VLOOKUP(K5426,'FIN CAL LOOKUP'!$A:$J,10,1),IF(I5426="Complete",VLOOKUP(J5426,'FIN CAL LOOKUP'!$A:$J,10,1),VLOOKUP(D5426,'FIN CAL LOOKUP'!$A:$J,10,1))),"Not Applicable")</f>
        <v>Q3, FY24</v>
      </c>
    </row>
    <row r="5427" spans="1:14" x14ac:dyDescent="0.25">
      <c r="A5427" t="s">
        <v>41</v>
      </c>
      <c r="C5427" t="s">
        <v>14</v>
      </c>
      <c r="D5427" s="3">
        <v>36920</v>
      </c>
      <c r="E5427" t="s">
        <v>1234</v>
      </c>
      <c r="F5427" t="s">
        <v>1235</v>
      </c>
      <c r="G5427" t="s">
        <v>1236</v>
      </c>
      <c r="H5427" t="s">
        <v>1367</v>
      </c>
      <c r="I5427" t="s">
        <v>5</v>
      </c>
      <c r="J5427" s="3"/>
      <c r="K5427" s="3">
        <v>45351</v>
      </c>
      <c r="M5427" s="8" t="str">
        <f>IFERROR(IF(I5427="Booked",VLOOKUP(K5427,'FIN CAL LOOKUP'!$A:$J,7,1),IF(I5427="Complete",VLOOKUP(J5427,'FIN CAL LOOKUP'!$A:$J,7,1),VLOOKUP(D5427,'FIN CAL LOOKUP'!$A:$J,7,1))),"Not Applicable")</f>
        <v>MAR, FY24</v>
      </c>
      <c r="N5427" s="8" t="str">
        <f>IFERROR(IF(I5427="Booked",VLOOKUP(K5427,'FIN CAL LOOKUP'!$A:$J,10,1),IF(I5427="Complete",VLOOKUP(J5427,'FIN CAL LOOKUP'!$A:$J,10,1),VLOOKUP(D5427,'FIN CAL LOOKUP'!$A:$J,10,1))),"Not Applicable")</f>
        <v>Q3, FY24</v>
      </c>
    </row>
    <row r="5428" spans="1:14" x14ac:dyDescent="0.25">
      <c r="A5428" t="s">
        <v>41</v>
      </c>
      <c r="C5428" t="s">
        <v>14</v>
      </c>
      <c r="D5428" s="3">
        <v>36920</v>
      </c>
      <c r="E5428" t="s">
        <v>1234</v>
      </c>
      <c r="F5428" t="s">
        <v>1235</v>
      </c>
      <c r="G5428" t="s">
        <v>1236</v>
      </c>
      <c r="H5428" t="s">
        <v>1368</v>
      </c>
      <c r="I5428" t="s">
        <v>5</v>
      </c>
      <c r="J5428" s="3"/>
      <c r="K5428" s="3">
        <v>45351</v>
      </c>
      <c r="M5428" s="8" t="str">
        <f>IFERROR(IF(I5428="Booked",VLOOKUP(K5428,'FIN CAL LOOKUP'!$A:$J,7,1),IF(I5428="Complete",VLOOKUP(J5428,'FIN CAL LOOKUP'!$A:$J,7,1),VLOOKUP(D5428,'FIN CAL LOOKUP'!$A:$J,7,1))),"Not Applicable")</f>
        <v>MAR, FY24</v>
      </c>
      <c r="N5428" s="8" t="str">
        <f>IFERROR(IF(I5428="Booked",VLOOKUP(K5428,'FIN CAL LOOKUP'!$A:$J,10,1),IF(I5428="Complete",VLOOKUP(J5428,'FIN CAL LOOKUP'!$A:$J,10,1),VLOOKUP(D5428,'FIN CAL LOOKUP'!$A:$J,10,1))),"Not Applicable")</f>
        <v>Q3, FY24</v>
      </c>
    </row>
    <row r="5429" spans="1:14" x14ac:dyDescent="0.25">
      <c r="A5429" t="s">
        <v>41</v>
      </c>
      <c r="C5429" t="s">
        <v>14</v>
      </c>
      <c r="D5429" s="3">
        <v>36920</v>
      </c>
      <c r="E5429" t="s">
        <v>1234</v>
      </c>
      <c r="F5429" t="s">
        <v>1235</v>
      </c>
      <c r="G5429" t="s">
        <v>1236</v>
      </c>
      <c r="H5429" t="s">
        <v>1369</v>
      </c>
      <c r="I5429" t="s">
        <v>5</v>
      </c>
      <c r="J5429" s="3"/>
      <c r="K5429" s="3">
        <v>45351</v>
      </c>
      <c r="M5429" s="8" t="str">
        <f>IFERROR(IF(I5429="Booked",VLOOKUP(K5429,'FIN CAL LOOKUP'!$A:$J,7,1),IF(I5429="Complete",VLOOKUP(J5429,'FIN CAL LOOKUP'!$A:$J,7,1),VLOOKUP(D5429,'FIN CAL LOOKUP'!$A:$J,7,1))),"Not Applicable")</f>
        <v>MAR, FY24</v>
      </c>
      <c r="N5429" s="8" t="str">
        <f>IFERROR(IF(I5429="Booked",VLOOKUP(K5429,'FIN CAL LOOKUP'!$A:$J,10,1),IF(I5429="Complete",VLOOKUP(J5429,'FIN CAL LOOKUP'!$A:$J,10,1),VLOOKUP(D5429,'FIN CAL LOOKUP'!$A:$J,10,1))),"Not Applicable")</f>
        <v>Q3, FY24</v>
      </c>
    </row>
    <row r="5430" spans="1:14" x14ac:dyDescent="0.25">
      <c r="A5430" t="s">
        <v>41</v>
      </c>
      <c r="C5430" t="s">
        <v>14</v>
      </c>
      <c r="D5430" s="3">
        <v>36920</v>
      </c>
      <c r="E5430" t="s">
        <v>1234</v>
      </c>
      <c r="F5430" t="s">
        <v>1235</v>
      </c>
      <c r="G5430" t="s">
        <v>1236</v>
      </c>
      <c r="H5430" t="s">
        <v>1370</v>
      </c>
      <c r="I5430" t="s">
        <v>5</v>
      </c>
      <c r="J5430" s="3"/>
      <c r="K5430" s="3">
        <v>45351</v>
      </c>
      <c r="M5430" s="8" t="str">
        <f>IFERROR(IF(I5430="Booked",VLOOKUP(K5430,'FIN CAL LOOKUP'!$A:$J,7,1),IF(I5430="Complete",VLOOKUP(J5430,'FIN CAL LOOKUP'!$A:$J,7,1),VLOOKUP(D5430,'FIN CAL LOOKUP'!$A:$J,7,1))),"Not Applicable")</f>
        <v>MAR, FY24</v>
      </c>
      <c r="N5430" s="8" t="str">
        <f>IFERROR(IF(I5430="Booked",VLOOKUP(K5430,'FIN CAL LOOKUP'!$A:$J,10,1),IF(I5430="Complete",VLOOKUP(J5430,'FIN CAL LOOKUP'!$A:$J,10,1),VLOOKUP(D5430,'FIN CAL LOOKUP'!$A:$J,10,1))),"Not Applicable")</f>
        <v>Q3, FY24</v>
      </c>
    </row>
    <row r="5431" spans="1:14" x14ac:dyDescent="0.25">
      <c r="A5431" t="s">
        <v>41</v>
      </c>
      <c r="C5431" t="s">
        <v>14</v>
      </c>
      <c r="D5431" s="3">
        <v>36920</v>
      </c>
      <c r="E5431" t="s">
        <v>1234</v>
      </c>
      <c r="F5431" t="s">
        <v>1235</v>
      </c>
      <c r="G5431" t="s">
        <v>1236</v>
      </c>
      <c r="H5431" t="s">
        <v>8</v>
      </c>
      <c r="I5431" t="s">
        <v>17</v>
      </c>
      <c r="J5431" s="3">
        <v>44965</v>
      </c>
      <c r="K5431" s="3">
        <v>44635</v>
      </c>
      <c r="M5431" s="8" t="str">
        <f>IFERROR(IF(I5431="Booked",VLOOKUP(K5431,'FIN CAL LOOKUP'!$A:$J,7,1),IF(I5431="Complete",VLOOKUP(J5431,'FIN CAL LOOKUP'!$A:$J,7,1),VLOOKUP(D5431,'FIN CAL LOOKUP'!$A:$J,7,1))),"Not Applicable")</f>
        <v>FEB, FY23</v>
      </c>
      <c r="N5431" s="8" t="str">
        <f>IFERROR(IF(I5431="Booked",VLOOKUP(K5431,'FIN CAL LOOKUP'!$A:$J,10,1),IF(I5431="Complete",VLOOKUP(J5431,'FIN CAL LOOKUP'!$A:$J,10,1),VLOOKUP(D5431,'FIN CAL LOOKUP'!$A:$J,10,1))),"Not Applicable")</f>
        <v>Q3, FY23</v>
      </c>
    </row>
    <row r="5432" spans="1:14" x14ac:dyDescent="0.25">
      <c r="A5432" t="s">
        <v>41</v>
      </c>
      <c r="C5432" t="s">
        <v>14</v>
      </c>
      <c r="D5432" s="3">
        <v>36920</v>
      </c>
      <c r="E5432" t="s">
        <v>1234</v>
      </c>
      <c r="F5432" t="s">
        <v>1235</v>
      </c>
      <c r="G5432" t="s">
        <v>1236</v>
      </c>
      <c r="H5432" t="s">
        <v>9</v>
      </c>
      <c r="I5432" t="s">
        <v>17</v>
      </c>
      <c r="J5432" s="3">
        <v>44868</v>
      </c>
      <c r="K5432" s="3">
        <v>44735</v>
      </c>
      <c r="M5432" s="8" t="str">
        <f>IFERROR(IF(I5432="Booked",VLOOKUP(K5432,'FIN CAL LOOKUP'!$A:$J,7,1),IF(I5432="Complete",VLOOKUP(J5432,'FIN CAL LOOKUP'!$A:$J,7,1),VLOOKUP(D5432,'FIN CAL LOOKUP'!$A:$J,7,1))),"Not Applicable")</f>
        <v>NOV, FY23</v>
      </c>
      <c r="N5432" s="8" t="str">
        <f>IFERROR(IF(I5432="Booked",VLOOKUP(K5432,'FIN CAL LOOKUP'!$A:$J,10,1),IF(I5432="Complete",VLOOKUP(J5432,'FIN CAL LOOKUP'!$A:$J,10,1),VLOOKUP(D5432,'FIN CAL LOOKUP'!$A:$J,10,1))),"Not Applicable")</f>
        <v>Q2, FY23</v>
      </c>
    </row>
    <row r="5433" spans="1:14" x14ac:dyDescent="0.25">
      <c r="A5433" t="s">
        <v>41</v>
      </c>
      <c r="C5433" t="s">
        <v>14</v>
      </c>
      <c r="D5433" s="3">
        <v>36920</v>
      </c>
      <c r="E5433" t="s">
        <v>1234</v>
      </c>
      <c r="F5433" t="s">
        <v>1235</v>
      </c>
      <c r="G5433" t="s">
        <v>1236</v>
      </c>
      <c r="H5433" t="s">
        <v>10</v>
      </c>
      <c r="I5433" t="s">
        <v>17</v>
      </c>
      <c r="J5433" s="3">
        <v>44963</v>
      </c>
      <c r="K5433" s="3">
        <v>44486</v>
      </c>
      <c r="M5433" s="8" t="str">
        <f>IFERROR(IF(I5433="Booked",VLOOKUP(K5433,'FIN CAL LOOKUP'!$A:$J,7,1),IF(I5433="Complete",VLOOKUP(J5433,'FIN CAL LOOKUP'!$A:$J,7,1),VLOOKUP(D5433,'FIN CAL LOOKUP'!$A:$J,7,1))),"Not Applicable")</f>
        <v>FEB, FY23</v>
      </c>
      <c r="N5433" s="8" t="str">
        <f>IFERROR(IF(I5433="Booked",VLOOKUP(K5433,'FIN CAL LOOKUP'!$A:$J,10,1),IF(I5433="Complete",VLOOKUP(J5433,'FIN CAL LOOKUP'!$A:$J,10,1),VLOOKUP(D5433,'FIN CAL LOOKUP'!$A:$J,10,1))),"Not Applicable")</f>
        <v>Q3, FY23</v>
      </c>
    </row>
    <row r="5434" spans="1:14" x14ac:dyDescent="0.25">
      <c r="A5434" t="s">
        <v>41</v>
      </c>
      <c r="C5434" t="s">
        <v>14</v>
      </c>
      <c r="D5434" s="3">
        <v>36920</v>
      </c>
      <c r="E5434" t="s">
        <v>1234</v>
      </c>
      <c r="F5434" t="s">
        <v>1235</v>
      </c>
      <c r="G5434" t="s">
        <v>1236</v>
      </c>
      <c r="H5434" t="s">
        <v>11</v>
      </c>
      <c r="I5434" t="s">
        <v>17</v>
      </c>
      <c r="J5434" s="3">
        <v>44965</v>
      </c>
      <c r="K5434" s="3">
        <v>44486</v>
      </c>
      <c r="M5434" s="8" t="str">
        <f>IFERROR(IF(I5434="Booked",VLOOKUP(K5434,'FIN CAL LOOKUP'!$A:$J,7,1),IF(I5434="Complete",VLOOKUP(J5434,'FIN CAL LOOKUP'!$A:$J,7,1),VLOOKUP(D5434,'FIN CAL LOOKUP'!$A:$J,7,1))),"Not Applicable")</f>
        <v>FEB, FY23</v>
      </c>
      <c r="N5434" s="8" t="str">
        <f>IFERROR(IF(I5434="Booked",VLOOKUP(K5434,'FIN CAL LOOKUP'!$A:$J,10,1),IF(I5434="Complete",VLOOKUP(J5434,'FIN CAL LOOKUP'!$A:$J,10,1),VLOOKUP(D5434,'FIN CAL LOOKUP'!$A:$J,10,1))),"Not Applicable")</f>
        <v>Q3, FY23</v>
      </c>
    </row>
    <row r="5435" spans="1:14" x14ac:dyDescent="0.25">
      <c r="C5435" t="s">
        <v>45</v>
      </c>
      <c r="D5435" s="3">
        <v>36773</v>
      </c>
      <c r="E5435" t="s">
        <v>1637</v>
      </c>
      <c r="F5435" t="s">
        <v>1638</v>
      </c>
      <c r="G5435" t="s">
        <v>1617</v>
      </c>
      <c r="H5435" t="s">
        <v>4</v>
      </c>
      <c r="I5435" t="s">
        <v>17</v>
      </c>
      <c r="J5435" s="3">
        <v>44965</v>
      </c>
      <c r="K5435" s="3">
        <v>44824</v>
      </c>
      <c r="M5435" s="8" t="str">
        <f>IFERROR(IF(I5435="Booked",VLOOKUP(K5435,'FIN CAL LOOKUP'!$A:$J,7,1),IF(I5435="Complete",VLOOKUP(J5435,'FIN CAL LOOKUP'!$A:$J,7,1),VLOOKUP(D5435,'FIN CAL LOOKUP'!$A:$J,7,1))),"Not Applicable")</f>
        <v>FEB, FY23</v>
      </c>
      <c r="N5435" s="8" t="str">
        <f>IFERROR(IF(I5435="Booked",VLOOKUP(K5435,'FIN CAL LOOKUP'!$A:$J,10,1),IF(I5435="Complete",VLOOKUP(J5435,'FIN CAL LOOKUP'!$A:$J,10,1),VLOOKUP(D5435,'FIN CAL LOOKUP'!$A:$J,10,1))),"Not Applicable")</f>
        <v>Q3, FY23</v>
      </c>
    </row>
    <row r="5436" spans="1:14" x14ac:dyDescent="0.25">
      <c r="C5436" t="s">
        <v>45</v>
      </c>
      <c r="D5436" s="3">
        <v>36773</v>
      </c>
      <c r="E5436" t="s">
        <v>1637</v>
      </c>
      <c r="F5436" t="s">
        <v>1638</v>
      </c>
      <c r="G5436" t="s">
        <v>1617</v>
      </c>
      <c r="H5436" t="s">
        <v>7</v>
      </c>
      <c r="I5436" t="s">
        <v>17</v>
      </c>
      <c r="J5436" s="3">
        <v>44824</v>
      </c>
      <c r="K5436" s="3">
        <v>44824</v>
      </c>
      <c r="M5436" s="8" t="str">
        <f>IFERROR(IF(I5436="Booked",VLOOKUP(K5436,'FIN CAL LOOKUP'!$A:$J,7,1),IF(I5436="Complete",VLOOKUP(J5436,'FIN CAL LOOKUP'!$A:$J,7,1),VLOOKUP(D5436,'FIN CAL LOOKUP'!$A:$J,7,1))),"Not Applicable")</f>
        <v>SEP, FY23</v>
      </c>
      <c r="N5436" s="8" t="str">
        <f>IFERROR(IF(I5436="Booked",VLOOKUP(K5436,'FIN CAL LOOKUP'!$A:$J,10,1),IF(I5436="Complete",VLOOKUP(J5436,'FIN CAL LOOKUP'!$A:$J,10,1),VLOOKUP(D5436,'FIN CAL LOOKUP'!$A:$J,10,1))),"Not Applicable")</f>
        <v>Q1, FY23</v>
      </c>
    </row>
    <row r="5437" spans="1:14" x14ac:dyDescent="0.25">
      <c r="C5437" t="s">
        <v>45</v>
      </c>
      <c r="D5437" s="3">
        <v>36773</v>
      </c>
      <c r="E5437" t="s">
        <v>1637</v>
      </c>
      <c r="F5437" t="s">
        <v>1638</v>
      </c>
      <c r="G5437" t="s">
        <v>1617</v>
      </c>
      <c r="H5437" t="s">
        <v>1366</v>
      </c>
      <c r="I5437" t="s">
        <v>5</v>
      </c>
      <c r="J5437" s="3"/>
      <c r="K5437" s="3">
        <v>43762</v>
      </c>
      <c r="M5437" s="8" t="str">
        <f>IFERROR(IF(I5437="Booked",VLOOKUP(K5437,'FIN CAL LOOKUP'!$A:$J,7,1),IF(I5437="Complete",VLOOKUP(J5437,'FIN CAL LOOKUP'!$A:$J,7,1),VLOOKUP(D5437,'FIN CAL LOOKUP'!$A:$J,7,1))),"Not Applicable")</f>
        <v>OCT, FY20</v>
      </c>
      <c r="N5437" s="8" t="str">
        <f>IFERROR(IF(I5437="Booked",VLOOKUP(K5437,'FIN CAL LOOKUP'!$A:$J,10,1),IF(I5437="Complete",VLOOKUP(J5437,'FIN CAL LOOKUP'!$A:$J,10,1),VLOOKUP(D5437,'FIN CAL LOOKUP'!$A:$J,10,1))),"Not Applicable")</f>
        <v>Q2, FY20</v>
      </c>
    </row>
    <row r="5438" spans="1:14" x14ac:dyDescent="0.25">
      <c r="C5438" t="s">
        <v>45</v>
      </c>
      <c r="D5438" s="3">
        <v>36773</v>
      </c>
      <c r="E5438" t="s">
        <v>1637</v>
      </c>
      <c r="F5438" t="s">
        <v>1638</v>
      </c>
      <c r="G5438" t="s">
        <v>1617</v>
      </c>
      <c r="H5438" t="s">
        <v>1367</v>
      </c>
      <c r="I5438" t="s">
        <v>5</v>
      </c>
      <c r="J5438" s="3"/>
      <c r="K5438" s="3">
        <v>45351</v>
      </c>
      <c r="M5438" s="8" t="str">
        <f>IFERROR(IF(I5438="Booked",VLOOKUP(K5438,'FIN CAL LOOKUP'!$A:$J,7,1),IF(I5438="Complete",VLOOKUP(J5438,'FIN CAL LOOKUP'!$A:$J,7,1),VLOOKUP(D5438,'FIN CAL LOOKUP'!$A:$J,7,1))),"Not Applicable")</f>
        <v>MAR, FY24</v>
      </c>
      <c r="N5438" s="8" t="str">
        <f>IFERROR(IF(I5438="Booked",VLOOKUP(K5438,'FIN CAL LOOKUP'!$A:$J,10,1),IF(I5438="Complete",VLOOKUP(J5438,'FIN CAL LOOKUP'!$A:$J,10,1),VLOOKUP(D5438,'FIN CAL LOOKUP'!$A:$J,10,1))),"Not Applicable")</f>
        <v>Q3, FY24</v>
      </c>
    </row>
    <row r="5439" spans="1:14" x14ac:dyDescent="0.25">
      <c r="C5439" t="s">
        <v>45</v>
      </c>
      <c r="D5439" s="3">
        <v>36773</v>
      </c>
      <c r="E5439" t="s">
        <v>1637</v>
      </c>
      <c r="F5439" t="s">
        <v>1638</v>
      </c>
      <c r="G5439" t="s">
        <v>1617</v>
      </c>
      <c r="H5439" t="s">
        <v>1367</v>
      </c>
      <c r="I5439" t="s">
        <v>17</v>
      </c>
      <c r="J5439" s="3">
        <v>43788</v>
      </c>
      <c r="K5439" s="3">
        <v>43762</v>
      </c>
      <c r="L5439" t="s">
        <v>1639</v>
      </c>
      <c r="M5439" s="8" t="str">
        <f>IFERROR(IF(I5439="Booked",VLOOKUP(K5439,'FIN CAL LOOKUP'!$A:$J,7,1),IF(I5439="Complete",VLOOKUP(J5439,'FIN CAL LOOKUP'!$A:$J,7,1),VLOOKUP(D5439,'FIN CAL LOOKUP'!$A:$J,7,1))),"Not Applicable")</f>
        <v>NOV, FY20</v>
      </c>
      <c r="N5439" s="8" t="str">
        <f>IFERROR(IF(I5439="Booked",VLOOKUP(K5439,'FIN CAL LOOKUP'!$A:$J,10,1),IF(I5439="Complete",VLOOKUP(J5439,'FIN CAL LOOKUP'!$A:$J,10,1),VLOOKUP(D5439,'FIN CAL LOOKUP'!$A:$J,10,1))),"Not Applicable")</f>
        <v>Q2, FY20</v>
      </c>
    </row>
    <row r="5440" spans="1:14" x14ac:dyDescent="0.25">
      <c r="C5440" t="s">
        <v>45</v>
      </c>
      <c r="D5440" s="3">
        <v>36773</v>
      </c>
      <c r="E5440" t="s">
        <v>1637</v>
      </c>
      <c r="F5440" t="s">
        <v>1638</v>
      </c>
      <c r="G5440" t="s">
        <v>1617</v>
      </c>
      <c r="H5440" t="s">
        <v>1368</v>
      </c>
      <c r="I5440" t="s">
        <v>5</v>
      </c>
      <c r="J5440" s="3"/>
      <c r="K5440" s="3">
        <v>43762</v>
      </c>
      <c r="M5440" s="8" t="str">
        <f>IFERROR(IF(I5440="Booked",VLOOKUP(K5440,'FIN CAL LOOKUP'!$A:$J,7,1),IF(I5440="Complete",VLOOKUP(J5440,'FIN CAL LOOKUP'!$A:$J,7,1),VLOOKUP(D5440,'FIN CAL LOOKUP'!$A:$J,7,1))),"Not Applicable")</f>
        <v>OCT, FY20</v>
      </c>
      <c r="N5440" s="8" t="str">
        <f>IFERROR(IF(I5440="Booked",VLOOKUP(K5440,'FIN CAL LOOKUP'!$A:$J,10,1),IF(I5440="Complete",VLOOKUP(J5440,'FIN CAL LOOKUP'!$A:$J,10,1),VLOOKUP(D5440,'FIN CAL LOOKUP'!$A:$J,10,1))),"Not Applicable")</f>
        <v>Q2, FY20</v>
      </c>
    </row>
    <row r="5441" spans="1:14" x14ac:dyDescent="0.25">
      <c r="C5441" t="s">
        <v>45</v>
      </c>
      <c r="D5441" s="3">
        <v>36773</v>
      </c>
      <c r="E5441" t="s">
        <v>1637</v>
      </c>
      <c r="F5441" t="s">
        <v>1638</v>
      </c>
      <c r="G5441" t="s">
        <v>1617</v>
      </c>
      <c r="H5441" t="s">
        <v>1369</v>
      </c>
      <c r="I5441" t="s">
        <v>5</v>
      </c>
      <c r="J5441" s="3"/>
      <c r="K5441" s="3">
        <v>43762</v>
      </c>
      <c r="M5441" s="8" t="str">
        <f>IFERROR(IF(I5441="Booked",VLOOKUP(K5441,'FIN CAL LOOKUP'!$A:$J,7,1),IF(I5441="Complete",VLOOKUP(J5441,'FIN CAL LOOKUP'!$A:$J,7,1),VLOOKUP(D5441,'FIN CAL LOOKUP'!$A:$J,7,1))),"Not Applicable")</f>
        <v>OCT, FY20</v>
      </c>
      <c r="N5441" s="8" t="str">
        <f>IFERROR(IF(I5441="Booked",VLOOKUP(K5441,'FIN CAL LOOKUP'!$A:$J,10,1),IF(I5441="Complete",VLOOKUP(J5441,'FIN CAL LOOKUP'!$A:$J,10,1),VLOOKUP(D5441,'FIN CAL LOOKUP'!$A:$J,10,1))),"Not Applicable")</f>
        <v>Q2, FY20</v>
      </c>
    </row>
    <row r="5442" spans="1:14" x14ac:dyDescent="0.25">
      <c r="C5442" t="s">
        <v>45</v>
      </c>
      <c r="D5442" s="3">
        <v>36773</v>
      </c>
      <c r="E5442" t="s">
        <v>1637</v>
      </c>
      <c r="F5442" t="s">
        <v>1638</v>
      </c>
      <c r="G5442" t="s">
        <v>1617</v>
      </c>
      <c r="H5442" t="s">
        <v>1370</v>
      </c>
      <c r="I5442" t="s">
        <v>5</v>
      </c>
      <c r="J5442" s="3"/>
      <c r="K5442" s="3">
        <v>45351</v>
      </c>
      <c r="M5442" s="8" t="str">
        <f>IFERROR(IF(I5442="Booked",VLOOKUP(K5442,'FIN CAL LOOKUP'!$A:$J,7,1),IF(I5442="Complete",VLOOKUP(J5442,'FIN CAL LOOKUP'!$A:$J,7,1),VLOOKUP(D5442,'FIN CAL LOOKUP'!$A:$J,7,1))),"Not Applicable")</f>
        <v>MAR, FY24</v>
      </c>
      <c r="N5442" s="8" t="str">
        <f>IFERROR(IF(I5442="Booked",VLOOKUP(K5442,'FIN CAL LOOKUP'!$A:$J,10,1),IF(I5442="Complete",VLOOKUP(J5442,'FIN CAL LOOKUP'!$A:$J,10,1),VLOOKUP(D5442,'FIN CAL LOOKUP'!$A:$J,10,1))),"Not Applicable")</f>
        <v>Q3, FY24</v>
      </c>
    </row>
    <row r="5443" spans="1:14" x14ac:dyDescent="0.25">
      <c r="C5443" t="s">
        <v>45</v>
      </c>
      <c r="D5443" s="3">
        <v>36773</v>
      </c>
      <c r="E5443" t="s">
        <v>1637</v>
      </c>
      <c r="F5443" t="s">
        <v>1638</v>
      </c>
      <c r="G5443" t="s">
        <v>1617</v>
      </c>
      <c r="H5443" t="s">
        <v>8</v>
      </c>
      <c r="I5443" t="s">
        <v>17</v>
      </c>
      <c r="J5443" s="3">
        <v>44649</v>
      </c>
      <c r="K5443" s="3">
        <v>44635</v>
      </c>
      <c r="M5443" s="8" t="str">
        <f>IFERROR(IF(I5443="Booked",VLOOKUP(K5443,'FIN CAL LOOKUP'!$A:$J,7,1),IF(I5443="Complete",VLOOKUP(J5443,'FIN CAL LOOKUP'!$A:$J,7,1),VLOOKUP(D5443,'FIN CAL LOOKUP'!$A:$J,7,1))),"Not Applicable")</f>
        <v>APR, FY22</v>
      </c>
      <c r="N5443" s="8" t="str">
        <f>IFERROR(IF(I5443="Booked",VLOOKUP(K5443,'FIN CAL LOOKUP'!$A:$J,10,1),IF(I5443="Complete",VLOOKUP(J5443,'FIN CAL LOOKUP'!$A:$J,10,1),VLOOKUP(D5443,'FIN CAL LOOKUP'!$A:$J,10,1))),"Not Applicable")</f>
        <v>Q4, FY22</v>
      </c>
    </row>
    <row r="5444" spans="1:14" x14ac:dyDescent="0.25">
      <c r="C5444" t="s">
        <v>45</v>
      </c>
      <c r="D5444" s="3">
        <v>36773</v>
      </c>
      <c r="E5444" t="s">
        <v>1637</v>
      </c>
      <c r="F5444" t="s">
        <v>1638</v>
      </c>
      <c r="G5444" t="s">
        <v>1617</v>
      </c>
      <c r="H5444" t="s">
        <v>9</v>
      </c>
      <c r="I5444" t="s">
        <v>17</v>
      </c>
      <c r="J5444" s="3">
        <v>44965</v>
      </c>
      <c r="K5444" s="3">
        <v>44830</v>
      </c>
      <c r="M5444" s="8" t="str">
        <f>IFERROR(IF(I5444="Booked",VLOOKUP(K5444,'FIN CAL LOOKUP'!$A:$J,7,1),IF(I5444="Complete",VLOOKUP(J5444,'FIN CAL LOOKUP'!$A:$J,7,1),VLOOKUP(D5444,'FIN CAL LOOKUP'!$A:$J,7,1))),"Not Applicable")</f>
        <v>FEB, FY23</v>
      </c>
      <c r="N5444" s="8" t="str">
        <f>IFERROR(IF(I5444="Booked",VLOOKUP(K5444,'FIN CAL LOOKUP'!$A:$J,10,1),IF(I5444="Complete",VLOOKUP(J5444,'FIN CAL LOOKUP'!$A:$J,10,1),VLOOKUP(D5444,'FIN CAL LOOKUP'!$A:$J,10,1))),"Not Applicable")</f>
        <v>Q3, FY23</v>
      </c>
    </row>
    <row r="5445" spans="1:14" x14ac:dyDescent="0.25">
      <c r="C5445" t="s">
        <v>45</v>
      </c>
      <c r="D5445" s="3">
        <v>36773</v>
      </c>
      <c r="E5445" t="s">
        <v>1637</v>
      </c>
      <c r="F5445" t="s">
        <v>1638</v>
      </c>
      <c r="G5445" t="s">
        <v>1617</v>
      </c>
      <c r="H5445" t="s">
        <v>10</v>
      </c>
      <c r="I5445" t="s">
        <v>17</v>
      </c>
      <c r="J5445" s="3">
        <v>44439</v>
      </c>
      <c r="K5445" s="3">
        <v>44438</v>
      </c>
      <c r="M5445" s="8" t="str">
        <f>IFERROR(IF(I5445="Booked",VLOOKUP(K5445,'FIN CAL LOOKUP'!$A:$J,7,1),IF(I5445="Complete",VLOOKUP(J5445,'FIN CAL LOOKUP'!$A:$J,7,1),VLOOKUP(D5445,'FIN CAL LOOKUP'!$A:$J,7,1))),"Not Applicable")</f>
        <v>SEP, FY22</v>
      </c>
      <c r="N5445" s="8" t="str">
        <f>IFERROR(IF(I5445="Booked",VLOOKUP(K5445,'FIN CAL LOOKUP'!$A:$J,10,1),IF(I5445="Complete",VLOOKUP(J5445,'FIN CAL LOOKUP'!$A:$J,10,1),VLOOKUP(D5445,'FIN CAL LOOKUP'!$A:$J,10,1))),"Not Applicable")</f>
        <v>Q1, FY22</v>
      </c>
    </row>
    <row r="5446" spans="1:14" x14ac:dyDescent="0.25">
      <c r="C5446" t="s">
        <v>45</v>
      </c>
      <c r="D5446" s="3">
        <v>36773</v>
      </c>
      <c r="E5446" t="s">
        <v>1637</v>
      </c>
      <c r="F5446" t="s">
        <v>1638</v>
      </c>
      <c r="G5446" t="s">
        <v>1617</v>
      </c>
      <c r="H5446" t="s">
        <v>11</v>
      </c>
      <c r="I5446" t="s">
        <v>17</v>
      </c>
      <c r="J5446" s="3">
        <v>45133</v>
      </c>
      <c r="K5446" s="3">
        <v>43635</v>
      </c>
      <c r="M5446" s="8" t="str">
        <f>IFERROR(IF(I5446="Booked",VLOOKUP(K5446,'FIN CAL LOOKUP'!$A:$J,7,1),IF(I5446="Complete",VLOOKUP(J5446,'FIN CAL LOOKUP'!$A:$J,7,1),VLOOKUP(D5446,'FIN CAL LOOKUP'!$A:$J,7,1))),"Not Applicable")</f>
        <v>AUG, FY24</v>
      </c>
      <c r="N5446" s="8" t="str">
        <f>IFERROR(IF(I5446="Booked",VLOOKUP(K5446,'FIN CAL LOOKUP'!$A:$J,10,1),IF(I5446="Complete",VLOOKUP(J5446,'FIN CAL LOOKUP'!$A:$J,10,1),VLOOKUP(D5446,'FIN CAL LOOKUP'!$A:$J,10,1))),"Not Applicable")</f>
        <v>Q1, FY24</v>
      </c>
    </row>
    <row r="5447" spans="1:14" x14ac:dyDescent="0.25">
      <c r="A5447" t="s">
        <v>46</v>
      </c>
      <c r="C5447" t="s">
        <v>14</v>
      </c>
      <c r="D5447" s="3">
        <v>36553</v>
      </c>
      <c r="E5447" t="s">
        <v>1237</v>
      </c>
      <c r="F5447" t="s">
        <v>1238</v>
      </c>
      <c r="G5447" t="s">
        <v>1239</v>
      </c>
      <c r="H5447" t="s">
        <v>4</v>
      </c>
      <c r="I5447" t="s">
        <v>17</v>
      </c>
      <c r="J5447" s="3">
        <v>45264</v>
      </c>
      <c r="K5447" s="3">
        <v>44824</v>
      </c>
      <c r="M5447" s="8" t="str">
        <f>IFERROR(IF(I5447="Booked",VLOOKUP(K5447,'FIN CAL LOOKUP'!$A:$J,7,1),IF(I5447="Complete",VLOOKUP(J5447,'FIN CAL LOOKUP'!$A:$J,7,1),VLOOKUP(D5447,'FIN CAL LOOKUP'!$A:$J,7,1))),"Not Applicable")</f>
        <v>DEC, FY24</v>
      </c>
      <c r="N5447" s="8" t="str">
        <f>IFERROR(IF(I5447="Booked",VLOOKUP(K5447,'FIN CAL LOOKUP'!$A:$J,10,1),IF(I5447="Complete",VLOOKUP(J5447,'FIN CAL LOOKUP'!$A:$J,10,1),VLOOKUP(D5447,'FIN CAL LOOKUP'!$A:$J,10,1))),"Not Applicable")</f>
        <v>Q2, FY24</v>
      </c>
    </row>
    <row r="5448" spans="1:14" x14ac:dyDescent="0.25">
      <c r="A5448" t="s">
        <v>46</v>
      </c>
      <c r="C5448" t="s">
        <v>14</v>
      </c>
      <c r="D5448" s="3">
        <v>36553</v>
      </c>
      <c r="E5448" t="s">
        <v>1237</v>
      </c>
      <c r="F5448" t="s">
        <v>1238</v>
      </c>
      <c r="G5448" t="s">
        <v>1239</v>
      </c>
      <c r="H5448" t="s">
        <v>7</v>
      </c>
      <c r="I5448" t="s">
        <v>17</v>
      </c>
      <c r="J5448" s="3">
        <v>45275</v>
      </c>
      <c r="K5448" s="3">
        <v>44824</v>
      </c>
      <c r="M5448" s="8" t="str">
        <f>IFERROR(IF(I5448="Booked",VLOOKUP(K5448,'FIN CAL LOOKUP'!$A:$J,7,1),IF(I5448="Complete",VLOOKUP(J5448,'FIN CAL LOOKUP'!$A:$J,7,1),VLOOKUP(D5448,'FIN CAL LOOKUP'!$A:$J,7,1))),"Not Applicable")</f>
        <v>DEC, FY24</v>
      </c>
      <c r="N5448" s="8" t="str">
        <f>IFERROR(IF(I5448="Booked",VLOOKUP(K5448,'FIN CAL LOOKUP'!$A:$J,10,1),IF(I5448="Complete",VLOOKUP(J5448,'FIN CAL LOOKUP'!$A:$J,10,1),VLOOKUP(D5448,'FIN CAL LOOKUP'!$A:$J,10,1))),"Not Applicable")</f>
        <v>Q2, FY24</v>
      </c>
    </row>
    <row r="5449" spans="1:14" x14ac:dyDescent="0.25">
      <c r="A5449" t="s">
        <v>46</v>
      </c>
      <c r="C5449" t="s">
        <v>14</v>
      </c>
      <c r="D5449" s="3">
        <v>36553</v>
      </c>
      <c r="E5449" t="s">
        <v>1237</v>
      </c>
      <c r="F5449" t="s">
        <v>1238</v>
      </c>
      <c r="G5449" t="s">
        <v>1239</v>
      </c>
      <c r="H5449" t="s">
        <v>1366</v>
      </c>
      <c r="I5449" t="s">
        <v>17</v>
      </c>
      <c r="J5449" s="3">
        <v>45526</v>
      </c>
      <c r="K5449" s="3">
        <v>45351</v>
      </c>
      <c r="M5449" s="8" t="str">
        <f>IFERROR(IF(I5449="Booked",VLOOKUP(K5449,'FIN CAL LOOKUP'!$A:$J,7,1),IF(I5449="Complete",VLOOKUP(J5449,'FIN CAL LOOKUP'!$A:$J,7,1),VLOOKUP(D5449,'FIN CAL LOOKUP'!$A:$J,7,1))),"Not Applicable")</f>
        <v>AUG, FY25</v>
      </c>
      <c r="N5449" s="8" t="str">
        <f>IFERROR(IF(I5449="Booked",VLOOKUP(K5449,'FIN CAL LOOKUP'!$A:$J,10,1),IF(I5449="Complete",VLOOKUP(J5449,'FIN CAL LOOKUP'!$A:$J,10,1),VLOOKUP(D5449,'FIN CAL LOOKUP'!$A:$J,10,1))),"Not Applicable")</f>
        <v>Q1, FY25</v>
      </c>
    </row>
    <row r="5450" spans="1:14" x14ac:dyDescent="0.25">
      <c r="A5450" t="s">
        <v>46</v>
      </c>
      <c r="C5450" t="s">
        <v>14</v>
      </c>
      <c r="D5450" s="3">
        <v>36553</v>
      </c>
      <c r="E5450" t="s">
        <v>1237</v>
      </c>
      <c r="F5450" t="s">
        <v>1238</v>
      </c>
      <c r="G5450" t="s">
        <v>1239</v>
      </c>
      <c r="H5450" t="s">
        <v>1367</v>
      </c>
      <c r="I5450" t="s">
        <v>17</v>
      </c>
      <c r="J5450" s="3">
        <v>45526</v>
      </c>
      <c r="K5450" s="3">
        <v>45351</v>
      </c>
      <c r="M5450" s="8" t="str">
        <f>IFERROR(IF(I5450="Booked",VLOOKUP(K5450,'FIN CAL LOOKUP'!$A:$J,7,1),IF(I5450="Complete",VLOOKUP(J5450,'FIN CAL LOOKUP'!$A:$J,7,1),VLOOKUP(D5450,'FIN CAL LOOKUP'!$A:$J,7,1))),"Not Applicable")</f>
        <v>AUG, FY25</v>
      </c>
      <c r="N5450" s="8" t="str">
        <f>IFERROR(IF(I5450="Booked",VLOOKUP(K5450,'FIN CAL LOOKUP'!$A:$J,10,1),IF(I5450="Complete",VLOOKUP(J5450,'FIN CAL LOOKUP'!$A:$J,10,1),VLOOKUP(D5450,'FIN CAL LOOKUP'!$A:$J,10,1))),"Not Applicable")</f>
        <v>Q1, FY25</v>
      </c>
    </row>
    <row r="5451" spans="1:14" x14ac:dyDescent="0.25">
      <c r="A5451" t="s">
        <v>46</v>
      </c>
      <c r="C5451" t="s">
        <v>14</v>
      </c>
      <c r="D5451" s="3">
        <v>36553</v>
      </c>
      <c r="E5451" t="s">
        <v>1237</v>
      </c>
      <c r="F5451" t="s">
        <v>1238</v>
      </c>
      <c r="G5451" t="s">
        <v>1239</v>
      </c>
      <c r="H5451" t="s">
        <v>1368</v>
      </c>
      <c r="I5451" t="s">
        <v>17</v>
      </c>
      <c r="J5451" s="3">
        <v>45526</v>
      </c>
      <c r="K5451" s="3">
        <v>45351</v>
      </c>
      <c r="M5451" s="8" t="str">
        <f>IFERROR(IF(I5451="Booked",VLOOKUP(K5451,'FIN CAL LOOKUP'!$A:$J,7,1),IF(I5451="Complete",VLOOKUP(J5451,'FIN CAL LOOKUP'!$A:$J,7,1),VLOOKUP(D5451,'FIN CAL LOOKUP'!$A:$J,7,1))),"Not Applicable")</f>
        <v>AUG, FY25</v>
      </c>
      <c r="N5451" s="8" t="str">
        <f>IFERROR(IF(I5451="Booked",VLOOKUP(K5451,'FIN CAL LOOKUP'!$A:$J,10,1),IF(I5451="Complete",VLOOKUP(J5451,'FIN CAL LOOKUP'!$A:$J,10,1),VLOOKUP(D5451,'FIN CAL LOOKUP'!$A:$J,10,1))),"Not Applicable")</f>
        <v>Q1, FY25</v>
      </c>
    </row>
    <row r="5452" spans="1:14" x14ac:dyDescent="0.25">
      <c r="A5452" t="s">
        <v>46</v>
      </c>
      <c r="C5452" t="s">
        <v>14</v>
      </c>
      <c r="D5452" s="3">
        <v>36553</v>
      </c>
      <c r="E5452" t="s">
        <v>1237</v>
      </c>
      <c r="F5452" t="s">
        <v>1238</v>
      </c>
      <c r="G5452" t="s">
        <v>1239</v>
      </c>
      <c r="H5452" t="s">
        <v>1369</v>
      </c>
      <c r="I5452" t="s">
        <v>17</v>
      </c>
      <c r="J5452" s="3">
        <v>45526</v>
      </c>
      <c r="K5452" s="3">
        <v>45351</v>
      </c>
      <c r="M5452" s="8" t="str">
        <f>IFERROR(IF(I5452="Booked",VLOOKUP(K5452,'FIN CAL LOOKUP'!$A:$J,7,1),IF(I5452="Complete",VLOOKUP(J5452,'FIN CAL LOOKUP'!$A:$J,7,1),VLOOKUP(D5452,'FIN CAL LOOKUP'!$A:$J,7,1))),"Not Applicable")</f>
        <v>AUG, FY25</v>
      </c>
      <c r="N5452" s="8" t="str">
        <f>IFERROR(IF(I5452="Booked",VLOOKUP(K5452,'FIN CAL LOOKUP'!$A:$J,10,1),IF(I5452="Complete",VLOOKUP(J5452,'FIN CAL LOOKUP'!$A:$J,10,1),VLOOKUP(D5452,'FIN CAL LOOKUP'!$A:$J,10,1))),"Not Applicable")</f>
        <v>Q1, FY25</v>
      </c>
    </row>
    <row r="5453" spans="1:14" x14ac:dyDescent="0.25">
      <c r="A5453" t="s">
        <v>46</v>
      </c>
      <c r="C5453" t="s">
        <v>14</v>
      </c>
      <c r="D5453" s="3">
        <v>36553</v>
      </c>
      <c r="E5453" t="s">
        <v>1237</v>
      </c>
      <c r="F5453" t="s">
        <v>1238</v>
      </c>
      <c r="G5453" t="s">
        <v>1239</v>
      </c>
      <c r="H5453" t="s">
        <v>1370</v>
      </c>
      <c r="I5453" t="s">
        <v>17</v>
      </c>
      <c r="J5453" s="3">
        <v>45526</v>
      </c>
      <c r="K5453" s="3">
        <v>45351</v>
      </c>
      <c r="M5453" s="8" t="str">
        <f>IFERROR(IF(I5453="Booked",VLOOKUP(K5453,'FIN CAL LOOKUP'!$A:$J,7,1),IF(I5453="Complete",VLOOKUP(J5453,'FIN CAL LOOKUP'!$A:$J,7,1),VLOOKUP(D5453,'FIN CAL LOOKUP'!$A:$J,7,1))),"Not Applicable")</f>
        <v>AUG, FY25</v>
      </c>
      <c r="N5453" s="8" t="str">
        <f>IFERROR(IF(I5453="Booked",VLOOKUP(K5453,'FIN CAL LOOKUP'!$A:$J,10,1),IF(I5453="Complete",VLOOKUP(J5453,'FIN CAL LOOKUP'!$A:$J,10,1),VLOOKUP(D5453,'FIN CAL LOOKUP'!$A:$J,10,1))),"Not Applicable")</f>
        <v>Q1, FY25</v>
      </c>
    </row>
    <row r="5454" spans="1:14" x14ac:dyDescent="0.25">
      <c r="A5454" t="s">
        <v>46</v>
      </c>
      <c r="C5454" t="s">
        <v>14</v>
      </c>
      <c r="D5454" s="3">
        <v>36553</v>
      </c>
      <c r="E5454" t="s">
        <v>1237</v>
      </c>
      <c r="F5454" t="s">
        <v>1238</v>
      </c>
      <c r="G5454" t="s">
        <v>1239</v>
      </c>
      <c r="H5454" t="s">
        <v>8</v>
      </c>
      <c r="I5454" t="s">
        <v>17</v>
      </c>
      <c r="J5454" s="3">
        <v>45275</v>
      </c>
      <c r="K5454" s="3">
        <v>44635</v>
      </c>
      <c r="M5454" s="8" t="str">
        <f>IFERROR(IF(I5454="Booked",VLOOKUP(K5454,'FIN CAL LOOKUP'!$A:$J,7,1),IF(I5454="Complete",VLOOKUP(J5454,'FIN CAL LOOKUP'!$A:$J,7,1),VLOOKUP(D5454,'FIN CAL LOOKUP'!$A:$J,7,1))),"Not Applicable")</f>
        <v>DEC, FY24</v>
      </c>
      <c r="N5454" s="8" t="str">
        <f>IFERROR(IF(I5454="Booked",VLOOKUP(K5454,'FIN CAL LOOKUP'!$A:$J,10,1),IF(I5454="Complete",VLOOKUP(J5454,'FIN CAL LOOKUP'!$A:$J,10,1),VLOOKUP(D5454,'FIN CAL LOOKUP'!$A:$J,10,1))),"Not Applicable")</f>
        <v>Q2, FY24</v>
      </c>
    </row>
    <row r="5455" spans="1:14" x14ac:dyDescent="0.25">
      <c r="A5455" t="s">
        <v>46</v>
      </c>
      <c r="C5455" t="s">
        <v>14</v>
      </c>
      <c r="D5455" s="3">
        <v>36553</v>
      </c>
      <c r="E5455" t="s">
        <v>1237</v>
      </c>
      <c r="F5455" t="s">
        <v>1238</v>
      </c>
      <c r="G5455" t="s">
        <v>1239</v>
      </c>
      <c r="H5455" t="s">
        <v>9</v>
      </c>
      <c r="I5455" t="s">
        <v>17</v>
      </c>
      <c r="J5455" s="3">
        <v>45047</v>
      </c>
      <c r="K5455" s="3">
        <v>44994</v>
      </c>
      <c r="M5455" s="8" t="str">
        <f>IFERROR(IF(I5455="Booked",VLOOKUP(K5455,'FIN CAL LOOKUP'!$A:$J,7,1),IF(I5455="Complete",VLOOKUP(J5455,'FIN CAL LOOKUP'!$A:$J,7,1),VLOOKUP(D5455,'FIN CAL LOOKUP'!$A:$J,7,1))),"Not Applicable")</f>
        <v>MAY, FY23</v>
      </c>
      <c r="N5455" s="8" t="str">
        <f>IFERROR(IF(I5455="Booked",VLOOKUP(K5455,'FIN CAL LOOKUP'!$A:$J,10,1),IF(I5455="Complete",VLOOKUP(J5455,'FIN CAL LOOKUP'!$A:$J,10,1),VLOOKUP(D5455,'FIN CAL LOOKUP'!$A:$J,10,1))),"Not Applicable")</f>
        <v>Q4, FY23</v>
      </c>
    </row>
    <row r="5456" spans="1:14" x14ac:dyDescent="0.25">
      <c r="A5456" t="s">
        <v>46</v>
      </c>
      <c r="C5456" t="s">
        <v>14</v>
      </c>
      <c r="D5456" s="3">
        <v>36553</v>
      </c>
      <c r="E5456" t="s">
        <v>1237</v>
      </c>
      <c r="F5456" t="s">
        <v>1238</v>
      </c>
      <c r="G5456" t="s">
        <v>1239</v>
      </c>
      <c r="H5456" t="s">
        <v>10</v>
      </c>
      <c r="I5456" t="s">
        <v>17</v>
      </c>
      <c r="J5456" s="3">
        <v>45278</v>
      </c>
      <c r="K5456" s="3">
        <v>44417</v>
      </c>
      <c r="M5456" s="8" t="str">
        <f>IFERROR(IF(I5456="Booked",VLOOKUP(K5456,'FIN CAL LOOKUP'!$A:$J,7,1),IF(I5456="Complete",VLOOKUP(J5456,'FIN CAL LOOKUP'!$A:$J,7,1),VLOOKUP(D5456,'FIN CAL LOOKUP'!$A:$J,7,1))),"Not Applicable")</f>
        <v>DEC, FY24</v>
      </c>
      <c r="N5456" s="8" t="str">
        <f>IFERROR(IF(I5456="Booked",VLOOKUP(K5456,'FIN CAL LOOKUP'!$A:$J,10,1),IF(I5456="Complete",VLOOKUP(J5456,'FIN CAL LOOKUP'!$A:$J,10,1),VLOOKUP(D5456,'FIN CAL LOOKUP'!$A:$J,10,1))),"Not Applicable")</f>
        <v>Q2, FY24</v>
      </c>
    </row>
    <row r="5457" spans="1:14" x14ac:dyDescent="0.25">
      <c r="A5457" t="s">
        <v>46</v>
      </c>
      <c r="C5457" t="s">
        <v>14</v>
      </c>
      <c r="D5457" s="3">
        <v>36553</v>
      </c>
      <c r="E5457" t="s">
        <v>1237</v>
      </c>
      <c r="F5457" t="s">
        <v>1238</v>
      </c>
      <c r="G5457" t="s">
        <v>1239</v>
      </c>
      <c r="H5457" t="s">
        <v>11</v>
      </c>
      <c r="I5457" t="s">
        <v>17</v>
      </c>
      <c r="J5457" s="3">
        <v>45275</v>
      </c>
      <c r="K5457" s="3">
        <v>43635</v>
      </c>
      <c r="M5457" s="8" t="str">
        <f>IFERROR(IF(I5457="Booked",VLOOKUP(K5457,'FIN CAL LOOKUP'!$A:$J,7,1),IF(I5457="Complete",VLOOKUP(J5457,'FIN CAL LOOKUP'!$A:$J,7,1),VLOOKUP(D5457,'FIN CAL LOOKUP'!$A:$J,7,1))),"Not Applicable")</f>
        <v>DEC, FY24</v>
      </c>
      <c r="N5457" s="8" t="str">
        <f>IFERROR(IF(I5457="Booked",VLOOKUP(K5457,'FIN CAL LOOKUP'!$A:$J,10,1),IF(I5457="Complete",VLOOKUP(J5457,'FIN CAL LOOKUP'!$A:$J,10,1),VLOOKUP(D5457,'FIN CAL LOOKUP'!$A:$J,10,1))),"Not Applicable")</f>
        <v>Q2, FY24</v>
      </c>
    </row>
    <row r="5458" spans="1:14" x14ac:dyDescent="0.25">
      <c r="A5458" t="s">
        <v>1</v>
      </c>
      <c r="B5458" t="s">
        <v>95</v>
      </c>
      <c r="C5458" t="s">
        <v>14</v>
      </c>
      <c r="D5458" s="3">
        <v>36423</v>
      </c>
      <c r="E5458" t="s">
        <v>1171</v>
      </c>
      <c r="F5458" t="s">
        <v>709</v>
      </c>
      <c r="G5458" t="s">
        <v>447</v>
      </c>
      <c r="H5458" t="s">
        <v>4</v>
      </c>
      <c r="I5458" t="s">
        <v>17</v>
      </c>
      <c r="J5458" s="3">
        <v>44939</v>
      </c>
      <c r="K5458" s="3">
        <v>44824</v>
      </c>
      <c r="M5458" s="8" t="str">
        <f>IFERROR(IF(I5458="Booked",VLOOKUP(K5458,'FIN CAL LOOKUP'!$A:$J,7,1),IF(I5458="Complete",VLOOKUP(J5458,'FIN CAL LOOKUP'!$A:$J,7,1),VLOOKUP(D5458,'FIN CAL LOOKUP'!$A:$J,7,1))),"Not Applicable")</f>
        <v>JAN, FY23</v>
      </c>
      <c r="N5458" s="8" t="str">
        <f>IFERROR(IF(I5458="Booked",VLOOKUP(K5458,'FIN CAL LOOKUP'!$A:$J,10,1),IF(I5458="Complete",VLOOKUP(J5458,'FIN CAL LOOKUP'!$A:$J,10,1),VLOOKUP(D5458,'FIN CAL LOOKUP'!$A:$J,10,1))),"Not Applicable")</f>
        <v>Q3, FY23</v>
      </c>
    </row>
    <row r="5459" spans="1:14" x14ac:dyDescent="0.25">
      <c r="A5459" t="s">
        <v>1</v>
      </c>
      <c r="B5459" t="s">
        <v>95</v>
      </c>
      <c r="C5459" t="s">
        <v>14</v>
      </c>
      <c r="D5459" s="3">
        <v>36423</v>
      </c>
      <c r="E5459" t="s">
        <v>1171</v>
      </c>
      <c r="F5459" t="s">
        <v>709</v>
      </c>
      <c r="G5459" t="s">
        <v>447</v>
      </c>
      <c r="H5459" t="s">
        <v>7</v>
      </c>
      <c r="I5459" t="s">
        <v>17</v>
      </c>
      <c r="J5459" s="3">
        <v>44939</v>
      </c>
      <c r="K5459" s="3">
        <v>44824</v>
      </c>
      <c r="M5459" s="8" t="str">
        <f>IFERROR(IF(I5459="Booked",VLOOKUP(K5459,'FIN CAL LOOKUP'!$A:$J,7,1),IF(I5459="Complete",VLOOKUP(J5459,'FIN CAL LOOKUP'!$A:$J,7,1),VLOOKUP(D5459,'FIN CAL LOOKUP'!$A:$J,7,1))),"Not Applicable")</f>
        <v>JAN, FY23</v>
      </c>
      <c r="N5459" s="8" t="str">
        <f>IFERROR(IF(I5459="Booked",VLOOKUP(K5459,'FIN CAL LOOKUP'!$A:$J,10,1),IF(I5459="Complete",VLOOKUP(J5459,'FIN CAL LOOKUP'!$A:$J,10,1),VLOOKUP(D5459,'FIN CAL LOOKUP'!$A:$J,10,1))),"Not Applicable")</f>
        <v>Q3, FY23</v>
      </c>
    </row>
    <row r="5460" spans="1:14" x14ac:dyDescent="0.25">
      <c r="A5460" t="s">
        <v>1</v>
      </c>
      <c r="B5460" t="s">
        <v>95</v>
      </c>
      <c r="C5460" t="s">
        <v>14</v>
      </c>
      <c r="D5460" s="3">
        <v>36423</v>
      </c>
      <c r="E5460" t="s">
        <v>1171</v>
      </c>
      <c r="F5460" t="s">
        <v>709</v>
      </c>
      <c r="G5460" t="s">
        <v>447</v>
      </c>
      <c r="H5460" t="s">
        <v>1366</v>
      </c>
      <c r="I5460" t="s">
        <v>17</v>
      </c>
      <c r="J5460" s="3">
        <v>45589</v>
      </c>
      <c r="K5460" s="3">
        <v>45351</v>
      </c>
      <c r="M5460" s="8" t="str">
        <f>IFERROR(IF(I5460="Booked",VLOOKUP(K5460,'FIN CAL LOOKUP'!$A:$J,7,1),IF(I5460="Complete",VLOOKUP(J5460,'FIN CAL LOOKUP'!$A:$J,7,1),VLOOKUP(D5460,'FIN CAL LOOKUP'!$A:$J,7,1))),"Not Applicable")</f>
        <v>OCT, FY25</v>
      </c>
      <c r="N5460" s="8" t="str">
        <f>IFERROR(IF(I5460="Booked",VLOOKUP(K5460,'FIN CAL LOOKUP'!$A:$J,10,1),IF(I5460="Complete",VLOOKUP(J5460,'FIN CAL LOOKUP'!$A:$J,10,1),VLOOKUP(D5460,'FIN CAL LOOKUP'!$A:$J,10,1))),"Not Applicable")</f>
        <v>Q2, FY25</v>
      </c>
    </row>
    <row r="5461" spans="1:14" x14ac:dyDescent="0.25">
      <c r="A5461" t="s">
        <v>1</v>
      </c>
      <c r="B5461" t="s">
        <v>95</v>
      </c>
      <c r="C5461" t="s">
        <v>14</v>
      </c>
      <c r="D5461" s="3">
        <v>36423</v>
      </c>
      <c r="E5461" t="s">
        <v>1171</v>
      </c>
      <c r="F5461" t="s">
        <v>709</v>
      </c>
      <c r="G5461" t="s">
        <v>447</v>
      </c>
      <c r="H5461" t="s">
        <v>1367</v>
      </c>
      <c r="I5461" t="s">
        <v>17</v>
      </c>
      <c r="J5461" s="3">
        <v>45589</v>
      </c>
      <c r="K5461" s="3">
        <v>45351</v>
      </c>
      <c r="M5461" s="8" t="str">
        <f>IFERROR(IF(I5461="Booked",VLOOKUP(K5461,'FIN CAL LOOKUP'!$A:$J,7,1),IF(I5461="Complete",VLOOKUP(J5461,'FIN CAL LOOKUP'!$A:$J,7,1),VLOOKUP(D5461,'FIN CAL LOOKUP'!$A:$J,7,1))),"Not Applicable")</f>
        <v>OCT, FY25</v>
      </c>
      <c r="N5461" s="8" t="str">
        <f>IFERROR(IF(I5461="Booked",VLOOKUP(K5461,'FIN CAL LOOKUP'!$A:$J,10,1),IF(I5461="Complete",VLOOKUP(J5461,'FIN CAL LOOKUP'!$A:$J,10,1),VLOOKUP(D5461,'FIN CAL LOOKUP'!$A:$J,10,1))),"Not Applicable")</f>
        <v>Q2, FY25</v>
      </c>
    </row>
    <row r="5462" spans="1:14" x14ac:dyDescent="0.25">
      <c r="A5462" t="s">
        <v>1</v>
      </c>
      <c r="B5462" t="s">
        <v>95</v>
      </c>
      <c r="C5462" t="s">
        <v>14</v>
      </c>
      <c r="D5462" s="3">
        <v>36423</v>
      </c>
      <c r="E5462" t="s">
        <v>1171</v>
      </c>
      <c r="F5462" t="s">
        <v>709</v>
      </c>
      <c r="G5462" t="s">
        <v>447</v>
      </c>
      <c r="H5462" t="s">
        <v>1368</v>
      </c>
      <c r="I5462" t="s">
        <v>17</v>
      </c>
      <c r="J5462" s="3">
        <v>45589</v>
      </c>
      <c r="K5462" s="3">
        <v>45351</v>
      </c>
      <c r="M5462" s="8" t="str">
        <f>IFERROR(IF(I5462="Booked",VLOOKUP(K5462,'FIN CAL LOOKUP'!$A:$J,7,1),IF(I5462="Complete",VLOOKUP(J5462,'FIN CAL LOOKUP'!$A:$J,7,1),VLOOKUP(D5462,'FIN CAL LOOKUP'!$A:$J,7,1))),"Not Applicable")</f>
        <v>OCT, FY25</v>
      </c>
      <c r="N5462" s="8" t="str">
        <f>IFERROR(IF(I5462="Booked",VLOOKUP(K5462,'FIN CAL LOOKUP'!$A:$J,10,1),IF(I5462="Complete",VLOOKUP(J5462,'FIN CAL LOOKUP'!$A:$J,10,1),VLOOKUP(D5462,'FIN CAL LOOKUP'!$A:$J,10,1))),"Not Applicable")</f>
        <v>Q2, FY25</v>
      </c>
    </row>
    <row r="5463" spans="1:14" x14ac:dyDescent="0.25">
      <c r="A5463" t="s">
        <v>1</v>
      </c>
      <c r="B5463" t="s">
        <v>95</v>
      </c>
      <c r="C5463" t="s">
        <v>14</v>
      </c>
      <c r="D5463" s="3">
        <v>36423</v>
      </c>
      <c r="E5463" t="s">
        <v>1171</v>
      </c>
      <c r="F5463" t="s">
        <v>709</v>
      </c>
      <c r="G5463" t="s">
        <v>447</v>
      </c>
      <c r="H5463" t="s">
        <v>1369</v>
      </c>
      <c r="I5463" t="s">
        <v>17</v>
      </c>
      <c r="J5463" s="3">
        <v>45589</v>
      </c>
      <c r="K5463" s="3">
        <v>45351</v>
      </c>
      <c r="M5463" s="8" t="str">
        <f>IFERROR(IF(I5463="Booked",VLOOKUP(K5463,'FIN CAL LOOKUP'!$A:$J,7,1),IF(I5463="Complete",VLOOKUP(J5463,'FIN CAL LOOKUP'!$A:$J,7,1),VLOOKUP(D5463,'FIN CAL LOOKUP'!$A:$J,7,1))),"Not Applicable")</f>
        <v>OCT, FY25</v>
      </c>
      <c r="N5463" s="8" t="str">
        <f>IFERROR(IF(I5463="Booked",VLOOKUP(K5463,'FIN CAL LOOKUP'!$A:$J,10,1),IF(I5463="Complete",VLOOKUP(J5463,'FIN CAL LOOKUP'!$A:$J,10,1),VLOOKUP(D5463,'FIN CAL LOOKUP'!$A:$J,10,1))),"Not Applicable")</f>
        <v>Q2, FY25</v>
      </c>
    </row>
    <row r="5464" spans="1:14" x14ac:dyDescent="0.25">
      <c r="A5464" t="s">
        <v>1</v>
      </c>
      <c r="B5464" t="s">
        <v>95</v>
      </c>
      <c r="C5464" t="s">
        <v>14</v>
      </c>
      <c r="D5464" s="3">
        <v>36423</v>
      </c>
      <c r="E5464" t="s">
        <v>1171</v>
      </c>
      <c r="F5464" t="s">
        <v>709</v>
      </c>
      <c r="G5464" t="s">
        <v>447</v>
      </c>
      <c r="H5464" t="s">
        <v>1370</v>
      </c>
      <c r="I5464" t="s">
        <v>17</v>
      </c>
      <c r="J5464" s="3">
        <v>45589</v>
      </c>
      <c r="K5464" s="3">
        <v>45351</v>
      </c>
      <c r="M5464" s="8" t="str">
        <f>IFERROR(IF(I5464="Booked",VLOOKUP(K5464,'FIN CAL LOOKUP'!$A:$J,7,1),IF(I5464="Complete",VLOOKUP(J5464,'FIN CAL LOOKUP'!$A:$J,7,1),VLOOKUP(D5464,'FIN CAL LOOKUP'!$A:$J,7,1))),"Not Applicable")</f>
        <v>OCT, FY25</v>
      </c>
      <c r="N5464" s="8" t="str">
        <f>IFERROR(IF(I5464="Booked",VLOOKUP(K5464,'FIN CAL LOOKUP'!$A:$J,10,1),IF(I5464="Complete",VLOOKUP(J5464,'FIN CAL LOOKUP'!$A:$J,10,1),VLOOKUP(D5464,'FIN CAL LOOKUP'!$A:$J,10,1))),"Not Applicable")</f>
        <v>Q2, FY25</v>
      </c>
    </row>
    <row r="5465" spans="1:14" x14ac:dyDescent="0.25">
      <c r="A5465" t="s">
        <v>1</v>
      </c>
      <c r="B5465" t="s">
        <v>95</v>
      </c>
      <c r="C5465" t="s">
        <v>14</v>
      </c>
      <c r="D5465" s="3">
        <v>36423</v>
      </c>
      <c r="E5465" t="s">
        <v>1171</v>
      </c>
      <c r="F5465" t="s">
        <v>709</v>
      </c>
      <c r="G5465" t="s">
        <v>447</v>
      </c>
      <c r="H5465" t="s">
        <v>8</v>
      </c>
      <c r="I5465" t="s">
        <v>17</v>
      </c>
      <c r="J5465" s="3">
        <v>44642</v>
      </c>
      <c r="K5465" s="3">
        <v>44635</v>
      </c>
      <c r="M5465" s="8" t="str">
        <f>IFERROR(IF(I5465="Booked",VLOOKUP(K5465,'FIN CAL LOOKUP'!$A:$J,7,1),IF(I5465="Complete",VLOOKUP(J5465,'FIN CAL LOOKUP'!$A:$J,7,1),VLOOKUP(D5465,'FIN CAL LOOKUP'!$A:$J,7,1))),"Not Applicable")</f>
        <v>MAR, FY22</v>
      </c>
      <c r="N5465" s="8" t="str">
        <f>IFERROR(IF(I5465="Booked",VLOOKUP(K5465,'FIN CAL LOOKUP'!$A:$J,10,1),IF(I5465="Complete",VLOOKUP(J5465,'FIN CAL LOOKUP'!$A:$J,10,1),VLOOKUP(D5465,'FIN CAL LOOKUP'!$A:$J,10,1))),"Not Applicable")</f>
        <v>Q3, FY22</v>
      </c>
    </row>
    <row r="5466" spans="1:14" x14ac:dyDescent="0.25">
      <c r="A5466" t="s">
        <v>1</v>
      </c>
      <c r="B5466" t="s">
        <v>95</v>
      </c>
      <c r="C5466" t="s">
        <v>14</v>
      </c>
      <c r="D5466" s="3">
        <v>36423</v>
      </c>
      <c r="E5466" t="s">
        <v>1171</v>
      </c>
      <c r="F5466" t="s">
        <v>709</v>
      </c>
      <c r="G5466" t="s">
        <v>447</v>
      </c>
      <c r="H5466" t="s">
        <v>9</v>
      </c>
      <c r="I5466" t="s">
        <v>17</v>
      </c>
      <c r="J5466" s="3">
        <v>44774</v>
      </c>
      <c r="K5466" s="3">
        <v>44735</v>
      </c>
      <c r="M5466" s="8" t="str">
        <f>IFERROR(IF(I5466="Booked",VLOOKUP(K5466,'FIN CAL LOOKUP'!$A:$J,7,1),IF(I5466="Complete",VLOOKUP(J5466,'FIN CAL LOOKUP'!$A:$J,7,1),VLOOKUP(D5466,'FIN CAL LOOKUP'!$A:$J,7,1))),"Not Applicable")</f>
        <v>AUG, FY23</v>
      </c>
      <c r="N5466" s="8" t="str">
        <f>IFERROR(IF(I5466="Booked",VLOOKUP(K5466,'FIN CAL LOOKUP'!$A:$J,10,1),IF(I5466="Complete",VLOOKUP(J5466,'FIN CAL LOOKUP'!$A:$J,10,1),VLOOKUP(D5466,'FIN CAL LOOKUP'!$A:$J,10,1))),"Not Applicable")</f>
        <v>Q1, FY23</v>
      </c>
    </row>
    <row r="5467" spans="1:14" x14ac:dyDescent="0.25">
      <c r="A5467" t="s">
        <v>1</v>
      </c>
      <c r="B5467" t="s">
        <v>95</v>
      </c>
      <c r="C5467" t="s">
        <v>14</v>
      </c>
      <c r="D5467" s="3">
        <v>36423</v>
      </c>
      <c r="E5467" t="s">
        <v>1171</v>
      </c>
      <c r="F5467" t="s">
        <v>709</v>
      </c>
      <c r="G5467" t="s">
        <v>447</v>
      </c>
      <c r="H5467" t="s">
        <v>10</v>
      </c>
      <c r="I5467" t="s">
        <v>17</v>
      </c>
      <c r="J5467" s="3">
        <v>44447</v>
      </c>
      <c r="K5467" s="3">
        <v>44417</v>
      </c>
      <c r="M5467" s="8" t="str">
        <f>IFERROR(IF(I5467="Booked",VLOOKUP(K5467,'FIN CAL LOOKUP'!$A:$J,7,1),IF(I5467="Complete",VLOOKUP(J5467,'FIN CAL LOOKUP'!$A:$J,7,1),VLOOKUP(D5467,'FIN CAL LOOKUP'!$A:$J,7,1))),"Not Applicable")</f>
        <v>SEP, FY22</v>
      </c>
      <c r="N5467" s="8" t="str">
        <f>IFERROR(IF(I5467="Booked",VLOOKUP(K5467,'FIN CAL LOOKUP'!$A:$J,10,1),IF(I5467="Complete",VLOOKUP(J5467,'FIN CAL LOOKUP'!$A:$J,10,1),VLOOKUP(D5467,'FIN CAL LOOKUP'!$A:$J,10,1))),"Not Applicable")</f>
        <v>Q1, FY22</v>
      </c>
    </row>
    <row r="5468" spans="1:14" x14ac:dyDescent="0.25">
      <c r="A5468" t="s">
        <v>1</v>
      </c>
      <c r="B5468" t="s">
        <v>95</v>
      </c>
      <c r="C5468" t="s">
        <v>14</v>
      </c>
      <c r="D5468" s="3">
        <v>36423</v>
      </c>
      <c r="E5468" t="s">
        <v>1171</v>
      </c>
      <c r="F5468" t="s">
        <v>709</v>
      </c>
      <c r="G5468" t="s">
        <v>447</v>
      </c>
      <c r="H5468" t="s">
        <v>10</v>
      </c>
      <c r="I5468" t="s">
        <v>17</v>
      </c>
      <c r="J5468" s="3">
        <v>44774</v>
      </c>
      <c r="K5468" s="3">
        <v>44774</v>
      </c>
      <c r="M5468" s="8" t="str">
        <f>IFERROR(IF(I5468="Booked",VLOOKUP(K5468,'FIN CAL LOOKUP'!$A:$J,7,1),IF(I5468="Complete",VLOOKUP(J5468,'FIN CAL LOOKUP'!$A:$J,7,1),VLOOKUP(D5468,'FIN CAL LOOKUP'!$A:$J,7,1))),"Not Applicable")</f>
        <v>AUG, FY23</v>
      </c>
      <c r="N5468" s="8" t="str">
        <f>IFERROR(IF(I5468="Booked",VLOOKUP(K5468,'FIN CAL LOOKUP'!$A:$J,10,1),IF(I5468="Complete",VLOOKUP(J5468,'FIN CAL LOOKUP'!$A:$J,10,1),VLOOKUP(D5468,'FIN CAL LOOKUP'!$A:$J,10,1))),"Not Applicable")</f>
        <v>Q1, FY23</v>
      </c>
    </row>
    <row r="5469" spans="1:14" x14ac:dyDescent="0.25">
      <c r="A5469" t="s">
        <v>1</v>
      </c>
      <c r="B5469" t="s">
        <v>95</v>
      </c>
      <c r="C5469" t="s">
        <v>14</v>
      </c>
      <c r="D5469" s="3">
        <v>36423</v>
      </c>
      <c r="E5469" t="s">
        <v>1171</v>
      </c>
      <c r="F5469" t="s">
        <v>709</v>
      </c>
      <c r="G5469" t="s">
        <v>447</v>
      </c>
      <c r="H5469" t="s">
        <v>11</v>
      </c>
      <c r="I5469" t="s">
        <v>17</v>
      </c>
      <c r="J5469" s="3">
        <v>42802</v>
      </c>
      <c r="K5469" s="3">
        <v>43616</v>
      </c>
      <c r="L5469" t="s">
        <v>982</v>
      </c>
      <c r="M5469" s="8" t="str">
        <f>IFERROR(IF(I5469="Booked",VLOOKUP(K5469,'FIN CAL LOOKUP'!$A:$J,7,1),IF(I5469="Complete",VLOOKUP(J5469,'FIN CAL LOOKUP'!$A:$J,7,1),VLOOKUP(D5469,'FIN CAL LOOKUP'!$A:$J,7,1))),"Not Applicable")</f>
        <v>Not Applicable</v>
      </c>
      <c r="N5469" s="8" t="str">
        <f>IFERROR(IF(I5469="Booked",VLOOKUP(K5469,'FIN CAL LOOKUP'!$A:$J,10,1),IF(I5469="Complete",VLOOKUP(J5469,'FIN CAL LOOKUP'!$A:$J,10,1),VLOOKUP(D5469,'FIN CAL LOOKUP'!$A:$J,10,1))),"Not Applicable")</f>
        <v>Not Applicable</v>
      </c>
    </row>
    <row r="5470" spans="1:14" x14ac:dyDescent="0.25">
      <c r="A5470" t="s">
        <v>1</v>
      </c>
      <c r="B5470" t="s">
        <v>95</v>
      </c>
      <c r="C5470" t="s">
        <v>14</v>
      </c>
      <c r="D5470" s="3">
        <v>36220</v>
      </c>
      <c r="E5470" t="s">
        <v>1240</v>
      </c>
      <c r="F5470" t="s">
        <v>1241</v>
      </c>
      <c r="G5470" t="s">
        <v>1640</v>
      </c>
      <c r="H5470" t="s">
        <v>4</v>
      </c>
      <c r="I5470" t="s">
        <v>17</v>
      </c>
      <c r="J5470" s="3">
        <v>44938</v>
      </c>
      <c r="K5470" s="3">
        <v>44824</v>
      </c>
      <c r="M5470" s="8" t="str">
        <f>IFERROR(IF(I5470="Booked",VLOOKUP(K5470,'FIN CAL LOOKUP'!$A:$J,7,1),IF(I5470="Complete",VLOOKUP(J5470,'FIN CAL LOOKUP'!$A:$J,7,1),VLOOKUP(D5470,'FIN CAL LOOKUP'!$A:$J,7,1))),"Not Applicable")</f>
        <v>JAN, FY23</v>
      </c>
      <c r="N5470" s="8" t="str">
        <f>IFERROR(IF(I5470="Booked",VLOOKUP(K5470,'FIN CAL LOOKUP'!$A:$J,10,1),IF(I5470="Complete",VLOOKUP(J5470,'FIN CAL LOOKUP'!$A:$J,10,1),VLOOKUP(D5470,'FIN CAL LOOKUP'!$A:$J,10,1))),"Not Applicable")</f>
        <v>Q3, FY23</v>
      </c>
    </row>
    <row r="5471" spans="1:14" x14ac:dyDescent="0.25">
      <c r="A5471" t="s">
        <v>1</v>
      </c>
      <c r="B5471" t="s">
        <v>95</v>
      </c>
      <c r="C5471" t="s">
        <v>14</v>
      </c>
      <c r="D5471" s="3">
        <v>36220</v>
      </c>
      <c r="E5471" t="s">
        <v>1240</v>
      </c>
      <c r="F5471" t="s">
        <v>1241</v>
      </c>
      <c r="G5471" t="s">
        <v>1640</v>
      </c>
      <c r="H5471" t="s">
        <v>7</v>
      </c>
      <c r="I5471" t="s">
        <v>17</v>
      </c>
      <c r="J5471" s="3">
        <v>44987</v>
      </c>
      <c r="K5471" s="3">
        <v>44824</v>
      </c>
      <c r="M5471" s="8" t="str">
        <f>IFERROR(IF(I5471="Booked",VLOOKUP(K5471,'FIN CAL LOOKUP'!$A:$J,7,1),IF(I5471="Complete",VLOOKUP(J5471,'FIN CAL LOOKUP'!$A:$J,7,1),VLOOKUP(D5471,'FIN CAL LOOKUP'!$A:$J,7,1))),"Not Applicable")</f>
        <v>MAR, FY23</v>
      </c>
      <c r="N5471" s="8" t="str">
        <f>IFERROR(IF(I5471="Booked",VLOOKUP(K5471,'FIN CAL LOOKUP'!$A:$J,10,1),IF(I5471="Complete",VLOOKUP(J5471,'FIN CAL LOOKUP'!$A:$J,10,1),VLOOKUP(D5471,'FIN CAL LOOKUP'!$A:$J,10,1))),"Not Applicable")</f>
        <v>Q3, FY23</v>
      </c>
    </row>
    <row r="5472" spans="1:14" x14ac:dyDescent="0.25">
      <c r="A5472" t="s">
        <v>1</v>
      </c>
      <c r="B5472" t="s">
        <v>95</v>
      </c>
      <c r="C5472" t="s">
        <v>14</v>
      </c>
      <c r="D5472" s="3">
        <v>36220</v>
      </c>
      <c r="E5472" t="s">
        <v>1240</v>
      </c>
      <c r="F5472" t="s">
        <v>1241</v>
      </c>
      <c r="G5472" t="s">
        <v>1640</v>
      </c>
      <c r="H5472" t="s">
        <v>1366</v>
      </c>
      <c r="I5472" t="s">
        <v>5</v>
      </c>
      <c r="J5472" s="3"/>
      <c r="K5472" s="3">
        <v>45351</v>
      </c>
      <c r="M5472" s="8" t="str">
        <f>IFERROR(IF(I5472="Booked",VLOOKUP(K5472,'FIN CAL LOOKUP'!$A:$J,7,1),IF(I5472="Complete",VLOOKUP(J5472,'FIN CAL LOOKUP'!$A:$J,7,1),VLOOKUP(D5472,'FIN CAL LOOKUP'!$A:$J,7,1))),"Not Applicable")</f>
        <v>MAR, FY24</v>
      </c>
      <c r="N5472" s="8" t="str">
        <f>IFERROR(IF(I5472="Booked",VLOOKUP(K5472,'FIN CAL LOOKUP'!$A:$J,10,1),IF(I5472="Complete",VLOOKUP(J5472,'FIN CAL LOOKUP'!$A:$J,10,1),VLOOKUP(D5472,'FIN CAL LOOKUP'!$A:$J,10,1))),"Not Applicable")</f>
        <v>Q3, FY24</v>
      </c>
    </row>
    <row r="5473" spans="1:14" x14ac:dyDescent="0.25">
      <c r="A5473" t="s">
        <v>1</v>
      </c>
      <c r="B5473" t="s">
        <v>95</v>
      </c>
      <c r="C5473" t="s">
        <v>14</v>
      </c>
      <c r="D5473" s="3">
        <v>36220</v>
      </c>
      <c r="E5473" t="s">
        <v>1240</v>
      </c>
      <c r="F5473" t="s">
        <v>1241</v>
      </c>
      <c r="G5473" t="s">
        <v>1640</v>
      </c>
      <c r="H5473" t="s">
        <v>1367</v>
      </c>
      <c r="I5473" t="s">
        <v>5</v>
      </c>
      <c r="J5473" s="3"/>
      <c r="K5473" s="3">
        <v>45789</v>
      </c>
      <c r="M5473" s="8" t="str">
        <f>IFERROR(IF(I5473="Booked",VLOOKUP(K5473,'FIN CAL LOOKUP'!$A:$J,7,1),IF(I5473="Complete",VLOOKUP(J5473,'FIN CAL LOOKUP'!$A:$J,7,1),VLOOKUP(D5473,'FIN CAL LOOKUP'!$A:$J,7,1))),"Not Applicable")</f>
        <v>MAY, FY25</v>
      </c>
      <c r="N5473" s="8" t="str">
        <f>IFERROR(IF(I5473="Booked",VLOOKUP(K5473,'FIN CAL LOOKUP'!$A:$J,10,1),IF(I5473="Complete",VLOOKUP(J5473,'FIN CAL LOOKUP'!$A:$J,10,1),VLOOKUP(D5473,'FIN CAL LOOKUP'!$A:$J,10,1))),"Not Applicable")</f>
        <v>Q4, FY25</v>
      </c>
    </row>
    <row r="5474" spans="1:14" x14ac:dyDescent="0.25">
      <c r="A5474" t="s">
        <v>1</v>
      </c>
      <c r="B5474" t="s">
        <v>95</v>
      </c>
      <c r="C5474" t="s">
        <v>14</v>
      </c>
      <c r="D5474" s="3">
        <v>36220</v>
      </c>
      <c r="E5474" t="s">
        <v>1240</v>
      </c>
      <c r="F5474" t="s">
        <v>1241</v>
      </c>
      <c r="G5474" t="s">
        <v>1640</v>
      </c>
      <c r="H5474" t="s">
        <v>1367</v>
      </c>
      <c r="I5474" t="s">
        <v>17</v>
      </c>
      <c r="J5474" s="3">
        <v>45468</v>
      </c>
      <c r="K5474" s="3">
        <v>45351</v>
      </c>
      <c r="M5474" s="8" t="str">
        <f>IFERROR(IF(I5474="Booked",VLOOKUP(K5474,'FIN CAL LOOKUP'!$A:$J,7,1),IF(I5474="Complete",VLOOKUP(J5474,'FIN CAL LOOKUP'!$A:$J,7,1),VLOOKUP(D5474,'FIN CAL LOOKUP'!$A:$J,7,1))),"Not Applicable")</f>
        <v>JUN, FY24</v>
      </c>
      <c r="N5474" s="8" t="str">
        <f>IFERROR(IF(I5474="Booked",VLOOKUP(K5474,'FIN CAL LOOKUP'!$A:$J,10,1),IF(I5474="Complete",VLOOKUP(J5474,'FIN CAL LOOKUP'!$A:$J,10,1),VLOOKUP(D5474,'FIN CAL LOOKUP'!$A:$J,10,1))),"Not Applicable")</f>
        <v>Q4, FY24</v>
      </c>
    </row>
    <row r="5475" spans="1:14" x14ac:dyDescent="0.25">
      <c r="A5475" t="s">
        <v>1</v>
      </c>
      <c r="B5475" t="s">
        <v>95</v>
      </c>
      <c r="C5475" t="s">
        <v>14</v>
      </c>
      <c r="D5475" s="3">
        <v>36220</v>
      </c>
      <c r="E5475" t="s">
        <v>1240</v>
      </c>
      <c r="F5475" t="s">
        <v>1241</v>
      </c>
      <c r="G5475" t="s">
        <v>1640</v>
      </c>
      <c r="H5475" t="s">
        <v>1368</v>
      </c>
      <c r="I5475" t="s">
        <v>17</v>
      </c>
      <c r="J5475" s="3">
        <v>45720</v>
      </c>
      <c r="K5475" s="3">
        <v>45351</v>
      </c>
      <c r="M5475" s="8" t="str">
        <f>IFERROR(IF(I5475="Booked",VLOOKUP(K5475,'FIN CAL LOOKUP'!$A:$J,7,1),IF(I5475="Complete",VLOOKUP(J5475,'FIN CAL LOOKUP'!$A:$J,7,1),VLOOKUP(D5475,'FIN CAL LOOKUP'!$A:$J,7,1))),"Not Applicable")</f>
        <v>MAR, FY25</v>
      </c>
      <c r="N5475" s="8" t="str">
        <f>IFERROR(IF(I5475="Booked",VLOOKUP(K5475,'FIN CAL LOOKUP'!$A:$J,10,1),IF(I5475="Complete",VLOOKUP(J5475,'FIN CAL LOOKUP'!$A:$J,10,1),VLOOKUP(D5475,'FIN CAL LOOKUP'!$A:$J,10,1))),"Not Applicable")</f>
        <v>Q3, FY25</v>
      </c>
    </row>
    <row r="5476" spans="1:14" x14ac:dyDescent="0.25">
      <c r="A5476" t="s">
        <v>1</v>
      </c>
      <c r="B5476" t="s">
        <v>95</v>
      </c>
      <c r="C5476" t="s">
        <v>14</v>
      </c>
      <c r="D5476" s="3">
        <v>36220</v>
      </c>
      <c r="E5476" t="s">
        <v>1240</v>
      </c>
      <c r="F5476" t="s">
        <v>1241</v>
      </c>
      <c r="G5476" t="s">
        <v>1640</v>
      </c>
      <c r="H5476" t="s">
        <v>1369</v>
      </c>
      <c r="I5476" t="s">
        <v>5</v>
      </c>
      <c r="J5476" s="3"/>
      <c r="K5476" s="3">
        <v>45351</v>
      </c>
      <c r="M5476" s="8" t="str">
        <f>IFERROR(IF(I5476="Booked",VLOOKUP(K5476,'FIN CAL LOOKUP'!$A:$J,7,1),IF(I5476="Complete",VLOOKUP(J5476,'FIN CAL LOOKUP'!$A:$J,7,1),VLOOKUP(D5476,'FIN CAL LOOKUP'!$A:$J,7,1))),"Not Applicable")</f>
        <v>MAR, FY24</v>
      </c>
      <c r="N5476" s="8" t="str">
        <f>IFERROR(IF(I5476="Booked",VLOOKUP(K5476,'FIN CAL LOOKUP'!$A:$J,10,1),IF(I5476="Complete",VLOOKUP(J5476,'FIN CAL LOOKUP'!$A:$J,10,1),VLOOKUP(D5476,'FIN CAL LOOKUP'!$A:$J,10,1))),"Not Applicable")</f>
        <v>Q3, FY24</v>
      </c>
    </row>
    <row r="5477" spans="1:14" x14ac:dyDescent="0.25">
      <c r="A5477" t="s">
        <v>1</v>
      </c>
      <c r="B5477" t="s">
        <v>95</v>
      </c>
      <c r="C5477" t="s">
        <v>14</v>
      </c>
      <c r="D5477" s="3">
        <v>36220</v>
      </c>
      <c r="E5477" t="s">
        <v>1240</v>
      </c>
      <c r="F5477" t="s">
        <v>1241</v>
      </c>
      <c r="G5477" t="s">
        <v>1640</v>
      </c>
      <c r="H5477" t="s">
        <v>1370</v>
      </c>
      <c r="I5477" t="s">
        <v>5</v>
      </c>
      <c r="J5477" s="3"/>
      <c r="K5477" s="3">
        <v>45351</v>
      </c>
      <c r="M5477" s="8" t="str">
        <f>IFERROR(IF(I5477="Booked",VLOOKUP(K5477,'FIN CAL LOOKUP'!$A:$J,7,1),IF(I5477="Complete",VLOOKUP(J5477,'FIN CAL LOOKUP'!$A:$J,7,1),VLOOKUP(D5477,'FIN CAL LOOKUP'!$A:$J,7,1))),"Not Applicable")</f>
        <v>MAR, FY24</v>
      </c>
      <c r="N5477" s="8" t="str">
        <f>IFERROR(IF(I5477="Booked",VLOOKUP(K5477,'FIN CAL LOOKUP'!$A:$J,10,1),IF(I5477="Complete",VLOOKUP(J5477,'FIN CAL LOOKUP'!$A:$J,10,1),VLOOKUP(D5477,'FIN CAL LOOKUP'!$A:$J,10,1))),"Not Applicable")</f>
        <v>Q3, FY24</v>
      </c>
    </row>
    <row r="5478" spans="1:14" x14ac:dyDescent="0.25">
      <c r="A5478" t="s">
        <v>1</v>
      </c>
      <c r="B5478" t="s">
        <v>95</v>
      </c>
      <c r="C5478" t="s">
        <v>14</v>
      </c>
      <c r="D5478" s="3">
        <v>36220</v>
      </c>
      <c r="E5478" t="s">
        <v>1240</v>
      </c>
      <c r="F5478" t="s">
        <v>1241</v>
      </c>
      <c r="G5478" t="s">
        <v>1640</v>
      </c>
      <c r="H5478" t="s">
        <v>8</v>
      </c>
      <c r="I5478" t="s">
        <v>17</v>
      </c>
      <c r="J5478" s="3">
        <v>44763</v>
      </c>
      <c r="K5478" s="3">
        <v>44635</v>
      </c>
      <c r="M5478" s="8" t="str">
        <f>IFERROR(IF(I5478="Booked",VLOOKUP(K5478,'FIN CAL LOOKUP'!$A:$J,7,1),IF(I5478="Complete",VLOOKUP(J5478,'FIN CAL LOOKUP'!$A:$J,7,1),VLOOKUP(D5478,'FIN CAL LOOKUP'!$A:$J,7,1))),"Not Applicable")</f>
        <v>JUL, FY23</v>
      </c>
      <c r="N5478" s="8" t="str">
        <f>IFERROR(IF(I5478="Booked",VLOOKUP(K5478,'FIN CAL LOOKUP'!$A:$J,10,1),IF(I5478="Complete",VLOOKUP(J5478,'FIN CAL LOOKUP'!$A:$J,10,1),VLOOKUP(D5478,'FIN CAL LOOKUP'!$A:$J,10,1))),"Not Applicable")</f>
        <v>Q1, FY23</v>
      </c>
    </row>
    <row r="5479" spans="1:14" x14ac:dyDescent="0.25">
      <c r="A5479" t="s">
        <v>1</v>
      </c>
      <c r="B5479" t="s">
        <v>95</v>
      </c>
      <c r="C5479" t="s">
        <v>14</v>
      </c>
      <c r="D5479" s="3">
        <v>36220</v>
      </c>
      <c r="E5479" t="s">
        <v>1240</v>
      </c>
      <c r="F5479" t="s">
        <v>1241</v>
      </c>
      <c r="G5479" t="s">
        <v>1640</v>
      </c>
      <c r="H5479" t="s">
        <v>9</v>
      </c>
      <c r="I5479" t="s">
        <v>17</v>
      </c>
      <c r="J5479" s="3">
        <v>44942</v>
      </c>
      <c r="K5479" s="3">
        <v>44735</v>
      </c>
      <c r="M5479" s="8" t="str">
        <f>IFERROR(IF(I5479="Booked",VLOOKUP(K5479,'FIN CAL LOOKUP'!$A:$J,7,1),IF(I5479="Complete",VLOOKUP(J5479,'FIN CAL LOOKUP'!$A:$J,7,1),VLOOKUP(D5479,'FIN CAL LOOKUP'!$A:$J,7,1))),"Not Applicable")</f>
        <v>JAN, FY23</v>
      </c>
      <c r="N5479" s="8" t="str">
        <f>IFERROR(IF(I5479="Booked",VLOOKUP(K5479,'FIN CAL LOOKUP'!$A:$J,10,1),IF(I5479="Complete",VLOOKUP(J5479,'FIN CAL LOOKUP'!$A:$J,10,1),VLOOKUP(D5479,'FIN CAL LOOKUP'!$A:$J,10,1))),"Not Applicable")</f>
        <v>Q3, FY23</v>
      </c>
    </row>
    <row r="5480" spans="1:14" x14ac:dyDescent="0.25">
      <c r="A5480" t="s">
        <v>1</v>
      </c>
      <c r="B5480" t="s">
        <v>95</v>
      </c>
      <c r="C5480" t="s">
        <v>14</v>
      </c>
      <c r="D5480" s="3">
        <v>36220</v>
      </c>
      <c r="E5480" t="s">
        <v>1240</v>
      </c>
      <c r="F5480" t="s">
        <v>1241</v>
      </c>
      <c r="G5480" t="s">
        <v>1640</v>
      </c>
      <c r="H5480" t="s">
        <v>10</v>
      </c>
      <c r="I5480" t="s">
        <v>17</v>
      </c>
      <c r="J5480" s="3">
        <v>44447</v>
      </c>
      <c r="K5480" s="3">
        <v>44417</v>
      </c>
      <c r="M5480" s="8" t="str">
        <f>IFERROR(IF(I5480="Booked",VLOOKUP(K5480,'FIN CAL LOOKUP'!$A:$J,7,1),IF(I5480="Complete",VLOOKUP(J5480,'FIN CAL LOOKUP'!$A:$J,7,1),VLOOKUP(D5480,'FIN CAL LOOKUP'!$A:$J,7,1))),"Not Applicable")</f>
        <v>SEP, FY22</v>
      </c>
      <c r="N5480" s="8" t="str">
        <f>IFERROR(IF(I5480="Booked",VLOOKUP(K5480,'FIN CAL LOOKUP'!$A:$J,10,1),IF(I5480="Complete",VLOOKUP(J5480,'FIN CAL LOOKUP'!$A:$J,10,1),VLOOKUP(D5480,'FIN CAL LOOKUP'!$A:$J,10,1))),"Not Applicable")</f>
        <v>Q1, FY22</v>
      </c>
    </row>
    <row r="5481" spans="1:14" x14ac:dyDescent="0.25">
      <c r="A5481" t="s">
        <v>1</v>
      </c>
      <c r="B5481" t="s">
        <v>95</v>
      </c>
      <c r="C5481" t="s">
        <v>14</v>
      </c>
      <c r="D5481" s="3">
        <v>36220</v>
      </c>
      <c r="E5481" t="s">
        <v>1240</v>
      </c>
      <c r="F5481" t="s">
        <v>1241</v>
      </c>
      <c r="G5481" t="s">
        <v>1640</v>
      </c>
      <c r="H5481" t="s">
        <v>10</v>
      </c>
      <c r="I5481" t="s">
        <v>17</v>
      </c>
      <c r="J5481" s="3">
        <v>45057</v>
      </c>
      <c r="K5481" s="3">
        <v>45057</v>
      </c>
      <c r="M5481" s="8" t="str">
        <f>IFERROR(IF(I5481="Booked",VLOOKUP(K5481,'FIN CAL LOOKUP'!$A:$J,7,1),IF(I5481="Complete",VLOOKUP(J5481,'FIN CAL LOOKUP'!$A:$J,7,1),VLOOKUP(D5481,'FIN CAL LOOKUP'!$A:$J,7,1))),"Not Applicable")</f>
        <v>MAY, FY23</v>
      </c>
      <c r="N5481" s="8" t="str">
        <f>IFERROR(IF(I5481="Booked",VLOOKUP(K5481,'FIN CAL LOOKUP'!$A:$J,10,1),IF(I5481="Complete",VLOOKUP(J5481,'FIN CAL LOOKUP'!$A:$J,10,1),VLOOKUP(D5481,'FIN CAL LOOKUP'!$A:$J,10,1))),"Not Applicable")</f>
        <v>Q4, FY23</v>
      </c>
    </row>
    <row r="5482" spans="1:14" x14ac:dyDescent="0.25">
      <c r="A5482" t="s">
        <v>1</v>
      </c>
      <c r="B5482" t="s">
        <v>95</v>
      </c>
      <c r="C5482" t="s">
        <v>14</v>
      </c>
      <c r="D5482" s="3">
        <v>36220</v>
      </c>
      <c r="E5482" t="s">
        <v>1240</v>
      </c>
      <c r="F5482" t="s">
        <v>1241</v>
      </c>
      <c r="G5482" t="s">
        <v>1640</v>
      </c>
      <c r="H5482" t="s">
        <v>10</v>
      </c>
      <c r="I5482" t="s">
        <v>17</v>
      </c>
      <c r="J5482" s="3">
        <v>45140</v>
      </c>
      <c r="K5482" s="3">
        <v>45140</v>
      </c>
      <c r="M5482" s="8" t="str">
        <f>IFERROR(IF(I5482="Booked",VLOOKUP(K5482,'FIN CAL LOOKUP'!$A:$J,7,1),IF(I5482="Complete",VLOOKUP(J5482,'FIN CAL LOOKUP'!$A:$J,7,1),VLOOKUP(D5482,'FIN CAL LOOKUP'!$A:$J,7,1))),"Not Applicable")</f>
        <v>AUG, FY24</v>
      </c>
      <c r="N5482" s="8" t="str">
        <f>IFERROR(IF(I5482="Booked",VLOOKUP(K5482,'FIN CAL LOOKUP'!$A:$J,10,1),IF(I5482="Complete",VLOOKUP(J5482,'FIN CAL LOOKUP'!$A:$J,10,1),VLOOKUP(D5482,'FIN CAL LOOKUP'!$A:$J,10,1))),"Not Applicable")</f>
        <v>Q1, FY24</v>
      </c>
    </row>
    <row r="5483" spans="1:14" x14ac:dyDescent="0.25">
      <c r="A5483" t="s">
        <v>1</v>
      </c>
      <c r="B5483" t="s">
        <v>95</v>
      </c>
      <c r="C5483" t="s">
        <v>14</v>
      </c>
      <c r="D5483" s="3">
        <v>36220</v>
      </c>
      <c r="E5483" t="s">
        <v>1240</v>
      </c>
      <c r="F5483" t="s">
        <v>1241</v>
      </c>
      <c r="G5483" t="s">
        <v>1640</v>
      </c>
      <c r="H5483" t="s">
        <v>10</v>
      </c>
      <c r="I5483" t="s">
        <v>17</v>
      </c>
      <c r="J5483" s="3">
        <v>45747</v>
      </c>
      <c r="K5483" s="3">
        <v>45747</v>
      </c>
      <c r="M5483" s="8" t="str">
        <f>IFERROR(IF(I5483="Booked",VLOOKUP(K5483,'FIN CAL LOOKUP'!$A:$J,7,1),IF(I5483="Complete",VLOOKUP(J5483,'FIN CAL LOOKUP'!$A:$J,7,1),VLOOKUP(D5483,'FIN CAL LOOKUP'!$A:$J,7,1))),"Not Applicable")</f>
        <v>APR, FY25</v>
      </c>
      <c r="N5483" s="8" t="str">
        <f>IFERROR(IF(I5483="Booked",VLOOKUP(K5483,'FIN CAL LOOKUP'!$A:$J,10,1),IF(I5483="Complete",VLOOKUP(J5483,'FIN CAL LOOKUP'!$A:$J,10,1),VLOOKUP(D5483,'FIN CAL LOOKUP'!$A:$J,10,1))),"Not Applicable")</f>
        <v>Q4, FY25</v>
      </c>
    </row>
    <row r="5484" spans="1:14" x14ac:dyDescent="0.25">
      <c r="A5484" t="s">
        <v>1</v>
      </c>
      <c r="B5484" t="s">
        <v>95</v>
      </c>
      <c r="C5484" t="s">
        <v>14</v>
      </c>
      <c r="D5484" s="3">
        <v>36220</v>
      </c>
      <c r="E5484" t="s">
        <v>1240</v>
      </c>
      <c r="F5484" t="s">
        <v>1241</v>
      </c>
      <c r="G5484" t="s">
        <v>1640</v>
      </c>
      <c r="H5484" t="s">
        <v>11</v>
      </c>
      <c r="I5484" t="s">
        <v>17</v>
      </c>
      <c r="J5484" s="3">
        <v>44938</v>
      </c>
      <c r="K5484" s="3">
        <v>43635</v>
      </c>
      <c r="M5484" s="8" t="str">
        <f>IFERROR(IF(I5484="Booked",VLOOKUP(K5484,'FIN CAL LOOKUP'!$A:$J,7,1),IF(I5484="Complete",VLOOKUP(J5484,'FIN CAL LOOKUP'!$A:$J,7,1),VLOOKUP(D5484,'FIN CAL LOOKUP'!$A:$J,7,1))),"Not Applicable")</f>
        <v>JAN, FY23</v>
      </c>
      <c r="N5484" s="8" t="str">
        <f>IFERROR(IF(I5484="Booked",VLOOKUP(K5484,'FIN CAL LOOKUP'!$A:$J,10,1),IF(I5484="Complete",VLOOKUP(J5484,'FIN CAL LOOKUP'!$A:$J,10,1),VLOOKUP(D5484,'FIN CAL LOOKUP'!$A:$J,10,1))),"Not Applicable")</f>
        <v>Q3, FY23</v>
      </c>
    </row>
    <row r="5485" spans="1:14" x14ac:dyDescent="0.25">
      <c r="A5485" t="s">
        <v>12</v>
      </c>
      <c r="B5485" t="s">
        <v>51</v>
      </c>
      <c r="C5485" t="s">
        <v>52</v>
      </c>
      <c r="D5485" s="3">
        <v>36136</v>
      </c>
      <c r="E5485" t="s">
        <v>1242</v>
      </c>
      <c r="F5485" t="s">
        <v>1243</v>
      </c>
      <c r="G5485" t="s">
        <v>539</v>
      </c>
      <c r="H5485" t="s">
        <v>192</v>
      </c>
      <c r="I5485" t="s">
        <v>17</v>
      </c>
      <c r="J5485" s="3">
        <v>44838</v>
      </c>
      <c r="K5485" s="3">
        <v>44837</v>
      </c>
      <c r="M5485" s="8" t="str">
        <f>IFERROR(IF(I5485="Booked",VLOOKUP(K5485,'FIN CAL LOOKUP'!$A:$J,7,1),IF(I5485="Complete",VLOOKUP(J5485,'FIN CAL LOOKUP'!$A:$J,7,1),VLOOKUP(D5485,'FIN CAL LOOKUP'!$A:$J,7,1))),"Not Applicable")</f>
        <v>OCT, FY23</v>
      </c>
      <c r="N5485" s="8" t="str">
        <f>IFERROR(IF(I5485="Booked",VLOOKUP(K5485,'FIN CAL LOOKUP'!$A:$J,10,1),IF(I5485="Complete",VLOOKUP(J5485,'FIN CAL LOOKUP'!$A:$J,10,1),VLOOKUP(D5485,'FIN CAL LOOKUP'!$A:$J,10,1))),"Not Applicable")</f>
        <v>Q2, FY23</v>
      </c>
    </row>
    <row r="5486" spans="1:14" x14ac:dyDescent="0.25">
      <c r="A5486" t="s">
        <v>12</v>
      </c>
      <c r="B5486" t="s">
        <v>51</v>
      </c>
      <c r="C5486" t="s">
        <v>52</v>
      </c>
      <c r="D5486" s="3">
        <v>36136</v>
      </c>
      <c r="E5486" t="s">
        <v>1242</v>
      </c>
      <c r="F5486" t="s">
        <v>1243</v>
      </c>
      <c r="G5486" t="s">
        <v>539</v>
      </c>
      <c r="H5486" t="s">
        <v>4</v>
      </c>
      <c r="I5486" t="s">
        <v>17</v>
      </c>
      <c r="J5486" s="3">
        <v>44838</v>
      </c>
      <c r="K5486" s="3">
        <v>44824</v>
      </c>
      <c r="M5486" s="8" t="str">
        <f>IFERROR(IF(I5486="Booked",VLOOKUP(K5486,'FIN CAL LOOKUP'!$A:$J,7,1),IF(I5486="Complete",VLOOKUP(J5486,'FIN CAL LOOKUP'!$A:$J,7,1),VLOOKUP(D5486,'FIN CAL LOOKUP'!$A:$J,7,1))),"Not Applicable")</f>
        <v>OCT, FY23</v>
      </c>
      <c r="N5486" s="8" t="str">
        <f>IFERROR(IF(I5486="Booked",VLOOKUP(K5486,'FIN CAL LOOKUP'!$A:$J,10,1),IF(I5486="Complete",VLOOKUP(J5486,'FIN CAL LOOKUP'!$A:$J,10,1),VLOOKUP(D5486,'FIN CAL LOOKUP'!$A:$J,10,1))),"Not Applicable")</f>
        <v>Q2, FY23</v>
      </c>
    </row>
    <row r="5487" spans="1:14" x14ac:dyDescent="0.25">
      <c r="A5487" t="s">
        <v>12</v>
      </c>
      <c r="B5487" t="s">
        <v>51</v>
      </c>
      <c r="C5487" t="s">
        <v>52</v>
      </c>
      <c r="D5487" s="3">
        <v>36136</v>
      </c>
      <c r="E5487" t="s">
        <v>1242</v>
      </c>
      <c r="F5487" t="s">
        <v>1243</v>
      </c>
      <c r="G5487" t="s">
        <v>539</v>
      </c>
      <c r="H5487" t="s">
        <v>7</v>
      </c>
      <c r="I5487" t="s">
        <v>17</v>
      </c>
      <c r="J5487" s="3">
        <v>44838</v>
      </c>
      <c r="K5487" s="3">
        <v>44824</v>
      </c>
      <c r="M5487" s="8" t="str">
        <f>IFERROR(IF(I5487="Booked",VLOOKUP(K5487,'FIN CAL LOOKUP'!$A:$J,7,1),IF(I5487="Complete",VLOOKUP(J5487,'FIN CAL LOOKUP'!$A:$J,7,1),VLOOKUP(D5487,'FIN CAL LOOKUP'!$A:$J,7,1))),"Not Applicable")</f>
        <v>OCT, FY23</v>
      </c>
      <c r="N5487" s="8" t="str">
        <f>IFERROR(IF(I5487="Booked",VLOOKUP(K5487,'FIN CAL LOOKUP'!$A:$J,10,1),IF(I5487="Complete",VLOOKUP(J5487,'FIN CAL LOOKUP'!$A:$J,10,1),VLOOKUP(D5487,'FIN CAL LOOKUP'!$A:$J,10,1))),"Not Applicable")</f>
        <v>Q2, FY23</v>
      </c>
    </row>
    <row r="5488" spans="1:14" x14ac:dyDescent="0.25">
      <c r="A5488" t="s">
        <v>12</v>
      </c>
      <c r="B5488" t="s">
        <v>51</v>
      </c>
      <c r="C5488" t="s">
        <v>52</v>
      </c>
      <c r="D5488" s="3">
        <v>36136</v>
      </c>
      <c r="E5488" t="s">
        <v>1242</v>
      </c>
      <c r="F5488" t="s">
        <v>1243</v>
      </c>
      <c r="G5488" t="s">
        <v>539</v>
      </c>
      <c r="H5488" t="s">
        <v>1366</v>
      </c>
      <c r="I5488" t="s">
        <v>5</v>
      </c>
      <c r="J5488" s="3"/>
      <c r="K5488" s="3">
        <v>45351</v>
      </c>
      <c r="M5488" s="8" t="str">
        <f>IFERROR(IF(I5488="Booked",VLOOKUP(K5488,'FIN CAL LOOKUP'!$A:$J,7,1),IF(I5488="Complete",VLOOKUP(J5488,'FIN CAL LOOKUP'!$A:$J,7,1),VLOOKUP(D5488,'FIN CAL LOOKUP'!$A:$J,7,1))),"Not Applicable")</f>
        <v>MAR, FY24</v>
      </c>
      <c r="N5488" s="8" t="str">
        <f>IFERROR(IF(I5488="Booked",VLOOKUP(K5488,'FIN CAL LOOKUP'!$A:$J,10,1),IF(I5488="Complete",VLOOKUP(J5488,'FIN CAL LOOKUP'!$A:$J,10,1),VLOOKUP(D5488,'FIN CAL LOOKUP'!$A:$J,10,1))),"Not Applicable")</f>
        <v>Q3, FY24</v>
      </c>
    </row>
    <row r="5489" spans="1:14" x14ac:dyDescent="0.25">
      <c r="A5489" t="s">
        <v>12</v>
      </c>
      <c r="B5489" t="s">
        <v>51</v>
      </c>
      <c r="C5489" t="s">
        <v>52</v>
      </c>
      <c r="D5489" s="3">
        <v>36136</v>
      </c>
      <c r="E5489" t="s">
        <v>1242</v>
      </c>
      <c r="F5489" t="s">
        <v>1243</v>
      </c>
      <c r="G5489" t="s">
        <v>539</v>
      </c>
      <c r="H5489" t="s">
        <v>1367</v>
      </c>
      <c r="I5489" t="s">
        <v>17</v>
      </c>
      <c r="J5489" s="3">
        <v>45572</v>
      </c>
      <c r="K5489" s="3">
        <v>45351</v>
      </c>
      <c r="M5489" s="8" t="str">
        <f>IFERROR(IF(I5489="Booked",VLOOKUP(K5489,'FIN CAL LOOKUP'!$A:$J,7,1),IF(I5489="Complete",VLOOKUP(J5489,'FIN CAL LOOKUP'!$A:$J,7,1),VLOOKUP(D5489,'FIN CAL LOOKUP'!$A:$J,7,1))),"Not Applicable")</f>
        <v>OCT, FY25</v>
      </c>
      <c r="N5489" s="8" t="str">
        <f>IFERROR(IF(I5489="Booked",VLOOKUP(K5489,'FIN CAL LOOKUP'!$A:$J,10,1),IF(I5489="Complete",VLOOKUP(J5489,'FIN CAL LOOKUP'!$A:$J,10,1),VLOOKUP(D5489,'FIN CAL LOOKUP'!$A:$J,10,1))),"Not Applicable")</f>
        <v>Q2, FY25</v>
      </c>
    </row>
    <row r="5490" spans="1:14" x14ac:dyDescent="0.25">
      <c r="A5490" t="s">
        <v>12</v>
      </c>
      <c r="B5490" t="s">
        <v>51</v>
      </c>
      <c r="C5490" t="s">
        <v>52</v>
      </c>
      <c r="D5490" s="3">
        <v>36136</v>
      </c>
      <c r="E5490" t="s">
        <v>1242</v>
      </c>
      <c r="F5490" t="s">
        <v>1243</v>
      </c>
      <c r="G5490" t="s">
        <v>539</v>
      </c>
      <c r="H5490" t="s">
        <v>1368</v>
      </c>
      <c r="I5490" t="s">
        <v>5</v>
      </c>
      <c r="J5490" s="3"/>
      <c r="K5490" s="3">
        <v>45351</v>
      </c>
      <c r="M5490" s="8" t="str">
        <f>IFERROR(IF(I5490="Booked",VLOOKUP(K5490,'FIN CAL LOOKUP'!$A:$J,7,1),IF(I5490="Complete",VLOOKUP(J5490,'FIN CAL LOOKUP'!$A:$J,7,1),VLOOKUP(D5490,'FIN CAL LOOKUP'!$A:$J,7,1))),"Not Applicable")</f>
        <v>MAR, FY24</v>
      </c>
      <c r="N5490" s="8" t="str">
        <f>IFERROR(IF(I5490="Booked",VLOOKUP(K5490,'FIN CAL LOOKUP'!$A:$J,10,1),IF(I5490="Complete",VLOOKUP(J5490,'FIN CAL LOOKUP'!$A:$J,10,1),VLOOKUP(D5490,'FIN CAL LOOKUP'!$A:$J,10,1))),"Not Applicable")</f>
        <v>Q3, FY24</v>
      </c>
    </row>
    <row r="5491" spans="1:14" x14ac:dyDescent="0.25">
      <c r="A5491" t="s">
        <v>12</v>
      </c>
      <c r="B5491" t="s">
        <v>51</v>
      </c>
      <c r="C5491" t="s">
        <v>52</v>
      </c>
      <c r="D5491" s="3">
        <v>36136</v>
      </c>
      <c r="E5491" t="s">
        <v>1242</v>
      </c>
      <c r="F5491" t="s">
        <v>1243</v>
      </c>
      <c r="G5491" t="s">
        <v>539</v>
      </c>
      <c r="H5491" t="s">
        <v>1369</v>
      </c>
      <c r="I5491" t="s">
        <v>5</v>
      </c>
      <c r="J5491" s="3"/>
      <c r="K5491" s="3">
        <v>45351</v>
      </c>
      <c r="M5491" s="8" t="str">
        <f>IFERROR(IF(I5491="Booked",VLOOKUP(K5491,'FIN CAL LOOKUP'!$A:$J,7,1),IF(I5491="Complete",VLOOKUP(J5491,'FIN CAL LOOKUP'!$A:$J,7,1),VLOOKUP(D5491,'FIN CAL LOOKUP'!$A:$J,7,1))),"Not Applicable")</f>
        <v>MAR, FY24</v>
      </c>
      <c r="N5491" s="8" t="str">
        <f>IFERROR(IF(I5491="Booked",VLOOKUP(K5491,'FIN CAL LOOKUP'!$A:$J,10,1),IF(I5491="Complete",VLOOKUP(J5491,'FIN CAL LOOKUP'!$A:$J,10,1),VLOOKUP(D5491,'FIN CAL LOOKUP'!$A:$J,10,1))),"Not Applicable")</f>
        <v>Q3, FY24</v>
      </c>
    </row>
    <row r="5492" spans="1:14" x14ac:dyDescent="0.25">
      <c r="A5492" t="s">
        <v>12</v>
      </c>
      <c r="B5492" t="s">
        <v>51</v>
      </c>
      <c r="C5492" t="s">
        <v>52</v>
      </c>
      <c r="D5492" s="3">
        <v>36136</v>
      </c>
      <c r="E5492" t="s">
        <v>1242</v>
      </c>
      <c r="F5492" t="s">
        <v>1243</v>
      </c>
      <c r="G5492" t="s">
        <v>539</v>
      </c>
      <c r="H5492" t="s">
        <v>1370</v>
      </c>
      <c r="I5492" t="s">
        <v>5</v>
      </c>
      <c r="J5492" s="3"/>
      <c r="K5492" s="3">
        <v>45351</v>
      </c>
      <c r="M5492" s="8" t="str">
        <f>IFERROR(IF(I5492="Booked",VLOOKUP(K5492,'FIN CAL LOOKUP'!$A:$J,7,1),IF(I5492="Complete",VLOOKUP(J5492,'FIN CAL LOOKUP'!$A:$J,7,1),VLOOKUP(D5492,'FIN CAL LOOKUP'!$A:$J,7,1))),"Not Applicable")</f>
        <v>MAR, FY24</v>
      </c>
      <c r="N5492" s="8" t="str">
        <f>IFERROR(IF(I5492="Booked",VLOOKUP(K5492,'FIN CAL LOOKUP'!$A:$J,10,1),IF(I5492="Complete",VLOOKUP(J5492,'FIN CAL LOOKUP'!$A:$J,10,1),VLOOKUP(D5492,'FIN CAL LOOKUP'!$A:$J,10,1))),"Not Applicable")</f>
        <v>Q3, FY24</v>
      </c>
    </row>
    <row r="5493" spans="1:14" x14ac:dyDescent="0.25">
      <c r="A5493" t="s">
        <v>12</v>
      </c>
      <c r="B5493" t="s">
        <v>51</v>
      </c>
      <c r="C5493" t="s">
        <v>52</v>
      </c>
      <c r="D5493" s="3">
        <v>36136</v>
      </c>
      <c r="E5493" t="s">
        <v>1242</v>
      </c>
      <c r="F5493" t="s">
        <v>1243</v>
      </c>
      <c r="G5493" t="s">
        <v>539</v>
      </c>
      <c r="H5493" t="s">
        <v>8</v>
      </c>
      <c r="I5493" t="s">
        <v>17</v>
      </c>
      <c r="J5493" s="3">
        <v>44677</v>
      </c>
      <c r="K5493" s="3">
        <v>44635</v>
      </c>
      <c r="M5493" s="8" t="str">
        <f>IFERROR(IF(I5493="Booked",VLOOKUP(K5493,'FIN CAL LOOKUP'!$A:$J,7,1),IF(I5493="Complete",VLOOKUP(J5493,'FIN CAL LOOKUP'!$A:$J,7,1),VLOOKUP(D5493,'FIN CAL LOOKUP'!$A:$J,7,1))),"Not Applicable")</f>
        <v>MAY, FY22</v>
      </c>
      <c r="N5493" s="8" t="str">
        <f>IFERROR(IF(I5493="Booked",VLOOKUP(K5493,'FIN CAL LOOKUP'!$A:$J,10,1),IF(I5493="Complete",VLOOKUP(J5493,'FIN CAL LOOKUP'!$A:$J,10,1),VLOOKUP(D5493,'FIN CAL LOOKUP'!$A:$J,10,1))),"Not Applicable")</f>
        <v>Q4, FY22</v>
      </c>
    </row>
    <row r="5494" spans="1:14" x14ac:dyDescent="0.25">
      <c r="A5494" t="s">
        <v>12</v>
      </c>
      <c r="B5494" t="s">
        <v>51</v>
      </c>
      <c r="C5494" t="s">
        <v>52</v>
      </c>
      <c r="D5494" s="3">
        <v>36136</v>
      </c>
      <c r="E5494" t="s">
        <v>1242</v>
      </c>
      <c r="F5494" t="s">
        <v>1243</v>
      </c>
      <c r="G5494" t="s">
        <v>539</v>
      </c>
      <c r="H5494" t="s">
        <v>9</v>
      </c>
      <c r="I5494" t="s">
        <v>17</v>
      </c>
      <c r="J5494" s="3">
        <v>44838</v>
      </c>
      <c r="K5494" s="3">
        <v>44735</v>
      </c>
      <c r="M5494" s="8" t="str">
        <f>IFERROR(IF(I5494="Booked",VLOOKUP(K5494,'FIN CAL LOOKUP'!$A:$J,7,1),IF(I5494="Complete",VLOOKUP(J5494,'FIN CAL LOOKUP'!$A:$J,7,1),VLOOKUP(D5494,'FIN CAL LOOKUP'!$A:$J,7,1))),"Not Applicable")</f>
        <v>OCT, FY23</v>
      </c>
      <c r="N5494" s="8" t="str">
        <f>IFERROR(IF(I5494="Booked",VLOOKUP(K5494,'FIN CAL LOOKUP'!$A:$J,10,1),IF(I5494="Complete",VLOOKUP(J5494,'FIN CAL LOOKUP'!$A:$J,10,1),VLOOKUP(D5494,'FIN CAL LOOKUP'!$A:$J,10,1))),"Not Applicable")</f>
        <v>Q2, FY23</v>
      </c>
    </row>
    <row r="5495" spans="1:14" x14ac:dyDescent="0.25">
      <c r="A5495" t="s">
        <v>12</v>
      </c>
      <c r="B5495" t="s">
        <v>51</v>
      </c>
      <c r="C5495" t="s">
        <v>52</v>
      </c>
      <c r="D5495" s="3">
        <v>36136</v>
      </c>
      <c r="E5495" t="s">
        <v>1242</v>
      </c>
      <c r="F5495" t="s">
        <v>1243</v>
      </c>
      <c r="G5495" t="s">
        <v>539</v>
      </c>
      <c r="H5495" t="s">
        <v>10</v>
      </c>
      <c r="I5495" t="s">
        <v>17</v>
      </c>
      <c r="J5495" s="3">
        <v>44459</v>
      </c>
      <c r="K5495" s="3">
        <v>44417</v>
      </c>
      <c r="M5495" s="8" t="str">
        <f>IFERROR(IF(I5495="Booked",VLOOKUP(K5495,'FIN CAL LOOKUP'!$A:$J,7,1),IF(I5495="Complete",VLOOKUP(J5495,'FIN CAL LOOKUP'!$A:$J,7,1),VLOOKUP(D5495,'FIN CAL LOOKUP'!$A:$J,7,1))),"Not Applicable")</f>
        <v>SEP, FY22</v>
      </c>
      <c r="N5495" s="8" t="str">
        <f>IFERROR(IF(I5495="Booked",VLOOKUP(K5495,'FIN CAL LOOKUP'!$A:$J,10,1),IF(I5495="Complete",VLOOKUP(J5495,'FIN CAL LOOKUP'!$A:$J,10,1),VLOOKUP(D5495,'FIN CAL LOOKUP'!$A:$J,10,1))),"Not Applicable")</f>
        <v>Q1, FY22</v>
      </c>
    </row>
    <row r="5496" spans="1:14" x14ac:dyDescent="0.25">
      <c r="A5496" t="s">
        <v>12</v>
      </c>
      <c r="B5496" t="s">
        <v>51</v>
      </c>
      <c r="C5496" t="s">
        <v>52</v>
      </c>
      <c r="D5496" s="3">
        <v>36136</v>
      </c>
      <c r="E5496" t="s">
        <v>1242</v>
      </c>
      <c r="F5496" t="s">
        <v>1243</v>
      </c>
      <c r="G5496" t="s">
        <v>539</v>
      </c>
      <c r="H5496" t="s">
        <v>10</v>
      </c>
      <c r="I5496" t="s">
        <v>17</v>
      </c>
      <c r="J5496" s="3">
        <v>44889</v>
      </c>
      <c r="K5496" s="3">
        <v>44889</v>
      </c>
      <c r="M5496" s="8" t="str">
        <f>IFERROR(IF(I5496="Booked",VLOOKUP(K5496,'FIN CAL LOOKUP'!$A:$J,7,1),IF(I5496="Complete",VLOOKUP(J5496,'FIN CAL LOOKUP'!$A:$J,7,1),VLOOKUP(D5496,'FIN CAL LOOKUP'!$A:$J,7,1))),"Not Applicable")</f>
        <v>NOV, FY23</v>
      </c>
      <c r="N5496" s="8" t="str">
        <f>IFERROR(IF(I5496="Booked",VLOOKUP(K5496,'FIN CAL LOOKUP'!$A:$J,10,1),IF(I5496="Complete",VLOOKUP(J5496,'FIN CAL LOOKUP'!$A:$J,10,1),VLOOKUP(D5496,'FIN CAL LOOKUP'!$A:$J,10,1))),"Not Applicable")</f>
        <v>Q2, FY23</v>
      </c>
    </row>
    <row r="5497" spans="1:14" x14ac:dyDescent="0.25">
      <c r="A5497" t="s">
        <v>12</v>
      </c>
      <c r="B5497" t="s">
        <v>51</v>
      </c>
      <c r="C5497" t="s">
        <v>52</v>
      </c>
      <c r="D5497" s="3">
        <v>36136</v>
      </c>
      <c r="E5497" t="s">
        <v>1242</v>
      </c>
      <c r="F5497" t="s">
        <v>1243</v>
      </c>
      <c r="G5497" t="s">
        <v>539</v>
      </c>
      <c r="H5497" t="s">
        <v>11</v>
      </c>
      <c r="I5497" t="s">
        <v>17</v>
      </c>
      <c r="J5497" s="3">
        <v>42803</v>
      </c>
      <c r="K5497" s="3">
        <v>43616</v>
      </c>
      <c r="L5497" t="s">
        <v>982</v>
      </c>
      <c r="M5497" s="8" t="str">
        <f>IFERROR(IF(I5497="Booked",VLOOKUP(K5497,'FIN CAL LOOKUP'!$A:$J,7,1),IF(I5497="Complete",VLOOKUP(J5497,'FIN CAL LOOKUP'!$A:$J,7,1),VLOOKUP(D5497,'FIN CAL LOOKUP'!$A:$J,7,1))),"Not Applicable")</f>
        <v>Not Applicable</v>
      </c>
      <c r="N5497" s="8" t="str">
        <f>IFERROR(IF(I5497="Booked",VLOOKUP(K5497,'FIN CAL LOOKUP'!$A:$J,10,1),IF(I5497="Complete",VLOOKUP(J5497,'FIN CAL LOOKUP'!$A:$J,10,1),VLOOKUP(D5497,'FIN CAL LOOKUP'!$A:$J,10,1))),"Not Applicable")</f>
        <v>Not Applicable</v>
      </c>
    </row>
    <row r="5498" spans="1:14" x14ac:dyDescent="0.25">
      <c r="A5498" t="s">
        <v>41</v>
      </c>
      <c r="B5498" t="s">
        <v>223</v>
      </c>
      <c r="C5498" t="s">
        <v>14</v>
      </c>
      <c r="D5498" s="3">
        <v>35521</v>
      </c>
      <c r="E5498" t="s">
        <v>1244</v>
      </c>
      <c r="F5498" t="s">
        <v>1245</v>
      </c>
      <c r="G5498" t="s">
        <v>607</v>
      </c>
      <c r="H5498" t="s">
        <v>4</v>
      </c>
      <c r="I5498" t="s">
        <v>17</v>
      </c>
      <c r="J5498" s="3">
        <v>45090</v>
      </c>
      <c r="K5498" s="3">
        <v>44824</v>
      </c>
      <c r="M5498" s="8" t="str">
        <f>IFERROR(IF(I5498="Booked",VLOOKUP(K5498,'FIN CAL LOOKUP'!$A:$J,7,1),IF(I5498="Complete",VLOOKUP(J5498,'FIN CAL LOOKUP'!$A:$J,7,1),VLOOKUP(D5498,'FIN CAL LOOKUP'!$A:$J,7,1))),"Not Applicable")</f>
        <v>JUN, FY23</v>
      </c>
      <c r="N5498" s="8" t="str">
        <f>IFERROR(IF(I5498="Booked",VLOOKUP(K5498,'FIN CAL LOOKUP'!$A:$J,10,1),IF(I5498="Complete",VLOOKUP(J5498,'FIN CAL LOOKUP'!$A:$J,10,1),VLOOKUP(D5498,'FIN CAL LOOKUP'!$A:$J,10,1))),"Not Applicable")</f>
        <v>Q4, FY23</v>
      </c>
    </row>
    <row r="5499" spans="1:14" x14ac:dyDescent="0.25">
      <c r="A5499" t="s">
        <v>41</v>
      </c>
      <c r="B5499" t="s">
        <v>223</v>
      </c>
      <c r="C5499" t="s">
        <v>14</v>
      </c>
      <c r="D5499" s="3">
        <v>35521</v>
      </c>
      <c r="E5499" t="s">
        <v>1244</v>
      </c>
      <c r="F5499" t="s">
        <v>1245</v>
      </c>
      <c r="G5499" t="s">
        <v>607</v>
      </c>
      <c r="H5499" t="s">
        <v>7</v>
      </c>
      <c r="I5499" t="s">
        <v>17</v>
      </c>
      <c r="J5499" s="3">
        <v>44868</v>
      </c>
      <c r="K5499" s="3">
        <v>44824</v>
      </c>
      <c r="M5499" s="8" t="str">
        <f>IFERROR(IF(I5499="Booked",VLOOKUP(K5499,'FIN CAL LOOKUP'!$A:$J,7,1),IF(I5499="Complete",VLOOKUP(J5499,'FIN CAL LOOKUP'!$A:$J,7,1),VLOOKUP(D5499,'FIN CAL LOOKUP'!$A:$J,7,1))),"Not Applicable")</f>
        <v>NOV, FY23</v>
      </c>
      <c r="N5499" s="8" t="str">
        <f>IFERROR(IF(I5499="Booked",VLOOKUP(K5499,'FIN CAL LOOKUP'!$A:$J,10,1),IF(I5499="Complete",VLOOKUP(J5499,'FIN CAL LOOKUP'!$A:$J,10,1),VLOOKUP(D5499,'FIN CAL LOOKUP'!$A:$J,10,1))),"Not Applicable")</f>
        <v>Q2, FY23</v>
      </c>
    </row>
    <row r="5500" spans="1:14" x14ac:dyDescent="0.25">
      <c r="A5500" t="s">
        <v>41</v>
      </c>
      <c r="B5500" t="s">
        <v>223</v>
      </c>
      <c r="C5500" t="s">
        <v>14</v>
      </c>
      <c r="D5500" s="3">
        <v>35521</v>
      </c>
      <c r="E5500" t="s">
        <v>1244</v>
      </c>
      <c r="F5500" t="s">
        <v>1245</v>
      </c>
      <c r="G5500" t="s">
        <v>607</v>
      </c>
      <c r="H5500" t="s">
        <v>1366</v>
      </c>
      <c r="I5500" t="s">
        <v>17</v>
      </c>
      <c r="J5500" s="3">
        <v>45386</v>
      </c>
      <c r="K5500" s="3">
        <v>45351</v>
      </c>
      <c r="M5500" s="8" t="str">
        <f>IFERROR(IF(I5500="Booked",VLOOKUP(K5500,'FIN CAL LOOKUP'!$A:$J,7,1),IF(I5500="Complete",VLOOKUP(J5500,'FIN CAL LOOKUP'!$A:$J,7,1),VLOOKUP(D5500,'FIN CAL LOOKUP'!$A:$J,7,1))),"Not Applicable")</f>
        <v>APR, FY24</v>
      </c>
      <c r="N5500" s="8" t="str">
        <f>IFERROR(IF(I5500="Booked",VLOOKUP(K5500,'FIN CAL LOOKUP'!$A:$J,10,1),IF(I5500="Complete",VLOOKUP(J5500,'FIN CAL LOOKUP'!$A:$J,10,1),VLOOKUP(D5500,'FIN CAL LOOKUP'!$A:$J,10,1))),"Not Applicable")</f>
        <v>Q4, FY24</v>
      </c>
    </row>
    <row r="5501" spans="1:14" x14ac:dyDescent="0.25">
      <c r="A5501" t="s">
        <v>41</v>
      </c>
      <c r="B5501" t="s">
        <v>223</v>
      </c>
      <c r="C5501" t="s">
        <v>14</v>
      </c>
      <c r="D5501" s="3">
        <v>35521</v>
      </c>
      <c r="E5501" t="s">
        <v>1244</v>
      </c>
      <c r="F5501" t="s">
        <v>1245</v>
      </c>
      <c r="G5501" t="s">
        <v>607</v>
      </c>
      <c r="H5501" t="s">
        <v>1367</v>
      </c>
      <c r="I5501" t="s">
        <v>17</v>
      </c>
      <c r="J5501" s="3">
        <v>45385</v>
      </c>
      <c r="K5501" s="3">
        <v>45351</v>
      </c>
      <c r="M5501" s="8" t="str">
        <f>IFERROR(IF(I5501="Booked",VLOOKUP(K5501,'FIN CAL LOOKUP'!$A:$J,7,1),IF(I5501="Complete",VLOOKUP(J5501,'FIN CAL LOOKUP'!$A:$J,7,1),VLOOKUP(D5501,'FIN CAL LOOKUP'!$A:$J,7,1))),"Not Applicable")</f>
        <v>APR, FY24</v>
      </c>
      <c r="N5501" s="8" t="str">
        <f>IFERROR(IF(I5501="Booked",VLOOKUP(K5501,'FIN CAL LOOKUP'!$A:$J,10,1),IF(I5501="Complete",VLOOKUP(J5501,'FIN CAL LOOKUP'!$A:$J,10,1),VLOOKUP(D5501,'FIN CAL LOOKUP'!$A:$J,10,1))),"Not Applicable")</f>
        <v>Q4, FY24</v>
      </c>
    </row>
    <row r="5502" spans="1:14" x14ac:dyDescent="0.25">
      <c r="A5502" t="s">
        <v>41</v>
      </c>
      <c r="B5502" t="s">
        <v>223</v>
      </c>
      <c r="C5502" t="s">
        <v>14</v>
      </c>
      <c r="D5502" s="3">
        <v>35521</v>
      </c>
      <c r="E5502" t="s">
        <v>1244</v>
      </c>
      <c r="F5502" t="s">
        <v>1245</v>
      </c>
      <c r="G5502" t="s">
        <v>607</v>
      </c>
      <c r="H5502" t="s">
        <v>1368</v>
      </c>
      <c r="I5502" t="s">
        <v>17</v>
      </c>
      <c r="J5502" s="3">
        <v>45385</v>
      </c>
      <c r="K5502" s="3">
        <v>45351</v>
      </c>
      <c r="M5502" s="8" t="str">
        <f>IFERROR(IF(I5502="Booked",VLOOKUP(K5502,'FIN CAL LOOKUP'!$A:$J,7,1),IF(I5502="Complete",VLOOKUP(J5502,'FIN CAL LOOKUP'!$A:$J,7,1),VLOOKUP(D5502,'FIN CAL LOOKUP'!$A:$J,7,1))),"Not Applicable")</f>
        <v>APR, FY24</v>
      </c>
      <c r="N5502" s="8" t="str">
        <f>IFERROR(IF(I5502="Booked",VLOOKUP(K5502,'FIN CAL LOOKUP'!$A:$J,10,1),IF(I5502="Complete",VLOOKUP(J5502,'FIN CAL LOOKUP'!$A:$J,10,1),VLOOKUP(D5502,'FIN CAL LOOKUP'!$A:$J,10,1))),"Not Applicable")</f>
        <v>Q4, FY24</v>
      </c>
    </row>
    <row r="5503" spans="1:14" x14ac:dyDescent="0.25">
      <c r="A5503" t="s">
        <v>41</v>
      </c>
      <c r="B5503" t="s">
        <v>223</v>
      </c>
      <c r="C5503" t="s">
        <v>14</v>
      </c>
      <c r="D5503" s="3">
        <v>35521</v>
      </c>
      <c r="E5503" t="s">
        <v>1244</v>
      </c>
      <c r="F5503" t="s">
        <v>1245</v>
      </c>
      <c r="G5503" t="s">
        <v>607</v>
      </c>
      <c r="H5503" t="s">
        <v>1369</v>
      </c>
      <c r="I5503" t="s">
        <v>17</v>
      </c>
      <c r="J5503" s="3">
        <v>45386</v>
      </c>
      <c r="K5503" s="3">
        <v>45351</v>
      </c>
      <c r="M5503" s="8" t="str">
        <f>IFERROR(IF(I5503="Booked",VLOOKUP(K5503,'FIN CAL LOOKUP'!$A:$J,7,1),IF(I5503="Complete",VLOOKUP(J5503,'FIN CAL LOOKUP'!$A:$J,7,1),VLOOKUP(D5503,'FIN CAL LOOKUP'!$A:$J,7,1))),"Not Applicable")</f>
        <v>APR, FY24</v>
      </c>
      <c r="N5503" s="8" t="str">
        <f>IFERROR(IF(I5503="Booked",VLOOKUP(K5503,'FIN CAL LOOKUP'!$A:$J,10,1),IF(I5503="Complete",VLOOKUP(J5503,'FIN CAL LOOKUP'!$A:$J,10,1),VLOOKUP(D5503,'FIN CAL LOOKUP'!$A:$J,10,1))),"Not Applicable")</f>
        <v>Q4, FY24</v>
      </c>
    </row>
    <row r="5504" spans="1:14" x14ac:dyDescent="0.25">
      <c r="A5504" t="s">
        <v>41</v>
      </c>
      <c r="B5504" t="s">
        <v>223</v>
      </c>
      <c r="C5504" t="s">
        <v>14</v>
      </c>
      <c r="D5504" s="3">
        <v>35521</v>
      </c>
      <c r="E5504" t="s">
        <v>1244</v>
      </c>
      <c r="F5504" t="s">
        <v>1245</v>
      </c>
      <c r="G5504" t="s">
        <v>607</v>
      </c>
      <c r="H5504" t="s">
        <v>1370</v>
      </c>
      <c r="I5504" t="s">
        <v>17</v>
      </c>
      <c r="J5504" s="3">
        <v>45385</v>
      </c>
      <c r="K5504" s="3">
        <v>45351</v>
      </c>
      <c r="M5504" s="8" t="str">
        <f>IFERROR(IF(I5504="Booked",VLOOKUP(K5504,'FIN CAL LOOKUP'!$A:$J,7,1),IF(I5504="Complete",VLOOKUP(J5504,'FIN CAL LOOKUP'!$A:$J,7,1),VLOOKUP(D5504,'FIN CAL LOOKUP'!$A:$J,7,1))),"Not Applicable")</f>
        <v>APR, FY24</v>
      </c>
      <c r="N5504" s="8" t="str">
        <f>IFERROR(IF(I5504="Booked",VLOOKUP(K5504,'FIN CAL LOOKUP'!$A:$J,10,1),IF(I5504="Complete",VLOOKUP(J5504,'FIN CAL LOOKUP'!$A:$J,10,1),VLOOKUP(D5504,'FIN CAL LOOKUP'!$A:$J,10,1))),"Not Applicable")</f>
        <v>Q4, FY24</v>
      </c>
    </row>
    <row r="5505" spans="1:14" x14ac:dyDescent="0.25">
      <c r="A5505" t="s">
        <v>41</v>
      </c>
      <c r="B5505" t="s">
        <v>223</v>
      </c>
      <c r="C5505" t="s">
        <v>14</v>
      </c>
      <c r="D5505" s="3">
        <v>35521</v>
      </c>
      <c r="E5505" t="s">
        <v>1244</v>
      </c>
      <c r="F5505" t="s">
        <v>1245</v>
      </c>
      <c r="G5505" t="s">
        <v>607</v>
      </c>
      <c r="H5505" t="s">
        <v>8</v>
      </c>
      <c r="I5505" t="s">
        <v>17</v>
      </c>
      <c r="J5505" s="3">
        <v>44869</v>
      </c>
      <c r="K5505" s="3">
        <v>44649</v>
      </c>
      <c r="M5505" s="8" t="str">
        <f>IFERROR(IF(I5505="Booked",VLOOKUP(K5505,'FIN CAL LOOKUP'!$A:$J,7,1),IF(I5505="Complete",VLOOKUP(J5505,'FIN CAL LOOKUP'!$A:$J,7,1),VLOOKUP(D5505,'FIN CAL LOOKUP'!$A:$J,7,1))),"Not Applicable")</f>
        <v>NOV, FY23</v>
      </c>
      <c r="N5505" s="8" t="str">
        <f>IFERROR(IF(I5505="Booked",VLOOKUP(K5505,'FIN CAL LOOKUP'!$A:$J,10,1),IF(I5505="Complete",VLOOKUP(J5505,'FIN CAL LOOKUP'!$A:$J,10,1),VLOOKUP(D5505,'FIN CAL LOOKUP'!$A:$J,10,1))),"Not Applicable")</f>
        <v>Q2, FY23</v>
      </c>
    </row>
    <row r="5506" spans="1:14" x14ac:dyDescent="0.25">
      <c r="A5506" t="s">
        <v>41</v>
      </c>
      <c r="B5506" t="s">
        <v>223</v>
      </c>
      <c r="C5506" t="s">
        <v>14</v>
      </c>
      <c r="D5506" s="3">
        <v>35521</v>
      </c>
      <c r="E5506" t="s">
        <v>1244</v>
      </c>
      <c r="F5506" t="s">
        <v>1245</v>
      </c>
      <c r="G5506" t="s">
        <v>607</v>
      </c>
      <c r="H5506" t="s">
        <v>9</v>
      </c>
      <c r="I5506" t="s">
        <v>17</v>
      </c>
      <c r="J5506" s="3">
        <v>44868</v>
      </c>
      <c r="K5506" s="3">
        <v>44735</v>
      </c>
      <c r="M5506" s="8" t="str">
        <f>IFERROR(IF(I5506="Booked",VLOOKUP(K5506,'FIN CAL LOOKUP'!$A:$J,7,1),IF(I5506="Complete",VLOOKUP(J5506,'FIN CAL LOOKUP'!$A:$J,7,1),VLOOKUP(D5506,'FIN CAL LOOKUP'!$A:$J,7,1))),"Not Applicable")</f>
        <v>NOV, FY23</v>
      </c>
      <c r="N5506" s="8" t="str">
        <f>IFERROR(IF(I5506="Booked",VLOOKUP(K5506,'FIN CAL LOOKUP'!$A:$J,10,1),IF(I5506="Complete",VLOOKUP(J5506,'FIN CAL LOOKUP'!$A:$J,10,1),VLOOKUP(D5506,'FIN CAL LOOKUP'!$A:$J,10,1))),"Not Applicable")</f>
        <v>Q2, FY23</v>
      </c>
    </row>
    <row r="5507" spans="1:14" x14ac:dyDescent="0.25">
      <c r="A5507" t="s">
        <v>41</v>
      </c>
      <c r="B5507" t="s">
        <v>223</v>
      </c>
      <c r="C5507" t="s">
        <v>14</v>
      </c>
      <c r="D5507" s="3">
        <v>35521</v>
      </c>
      <c r="E5507" t="s">
        <v>1244</v>
      </c>
      <c r="F5507" t="s">
        <v>1245</v>
      </c>
      <c r="G5507" t="s">
        <v>607</v>
      </c>
      <c r="H5507" t="s">
        <v>10</v>
      </c>
      <c r="I5507" t="s">
        <v>17</v>
      </c>
      <c r="J5507" s="3">
        <v>44449</v>
      </c>
      <c r="K5507" s="3">
        <v>44417</v>
      </c>
      <c r="M5507" s="8" t="str">
        <f>IFERROR(IF(I5507="Booked",VLOOKUP(K5507,'FIN CAL LOOKUP'!$A:$J,7,1),IF(I5507="Complete",VLOOKUP(J5507,'FIN CAL LOOKUP'!$A:$J,7,1),VLOOKUP(D5507,'FIN CAL LOOKUP'!$A:$J,7,1))),"Not Applicable")</f>
        <v>SEP, FY22</v>
      </c>
      <c r="N5507" s="8" t="str">
        <f>IFERROR(IF(I5507="Booked",VLOOKUP(K5507,'FIN CAL LOOKUP'!$A:$J,10,1),IF(I5507="Complete",VLOOKUP(J5507,'FIN CAL LOOKUP'!$A:$J,10,1),VLOOKUP(D5507,'FIN CAL LOOKUP'!$A:$J,10,1))),"Not Applicable")</f>
        <v>Q1, FY22</v>
      </c>
    </row>
    <row r="5508" spans="1:14" x14ac:dyDescent="0.25">
      <c r="A5508" t="s">
        <v>41</v>
      </c>
      <c r="B5508" t="s">
        <v>223</v>
      </c>
      <c r="C5508" t="s">
        <v>14</v>
      </c>
      <c r="D5508" s="3">
        <v>35521</v>
      </c>
      <c r="E5508" t="s">
        <v>1244</v>
      </c>
      <c r="F5508" t="s">
        <v>1245</v>
      </c>
      <c r="G5508" t="s">
        <v>607</v>
      </c>
      <c r="H5508" t="s">
        <v>10</v>
      </c>
      <c r="I5508" t="s">
        <v>17</v>
      </c>
      <c r="J5508" s="3">
        <v>44860</v>
      </c>
      <c r="K5508" s="3">
        <v>44859</v>
      </c>
      <c r="M5508" s="8" t="str">
        <f>IFERROR(IF(I5508="Booked",VLOOKUP(K5508,'FIN CAL LOOKUP'!$A:$J,7,1),IF(I5508="Complete",VLOOKUP(J5508,'FIN CAL LOOKUP'!$A:$J,7,1),VLOOKUP(D5508,'FIN CAL LOOKUP'!$A:$J,7,1))),"Not Applicable")</f>
        <v>NOV, FY23</v>
      </c>
      <c r="N5508" s="8" t="str">
        <f>IFERROR(IF(I5508="Booked",VLOOKUP(K5508,'FIN CAL LOOKUP'!$A:$J,10,1),IF(I5508="Complete",VLOOKUP(J5508,'FIN CAL LOOKUP'!$A:$J,10,1),VLOOKUP(D5508,'FIN CAL LOOKUP'!$A:$J,10,1))),"Not Applicable")</f>
        <v>Q2, FY23</v>
      </c>
    </row>
    <row r="5509" spans="1:14" x14ac:dyDescent="0.25">
      <c r="A5509" t="s">
        <v>41</v>
      </c>
      <c r="B5509" t="s">
        <v>223</v>
      </c>
      <c r="C5509" t="s">
        <v>14</v>
      </c>
      <c r="D5509" s="3">
        <v>35521</v>
      </c>
      <c r="E5509" t="s">
        <v>1244</v>
      </c>
      <c r="F5509" t="s">
        <v>1245</v>
      </c>
      <c r="G5509" t="s">
        <v>607</v>
      </c>
      <c r="H5509" t="s">
        <v>11</v>
      </c>
      <c r="I5509" t="s">
        <v>17</v>
      </c>
      <c r="J5509" s="3">
        <v>42802</v>
      </c>
      <c r="K5509" s="3">
        <v>43291</v>
      </c>
      <c r="M5509" s="8" t="str">
        <f>IFERROR(IF(I5509="Booked",VLOOKUP(K5509,'FIN CAL LOOKUP'!$A:$J,7,1),IF(I5509="Complete",VLOOKUP(J5509,'FIN CAL LOOKUP'!$A:$J,7,1),VLOOKUP(D5509,'FIN CAL LOOKUP'!$A:$J,7,1))),"Not Applicable")</f>
        <v>Not Applicable</v>
      </c>
      <c r="N5509" s="8" t="str">
        <f>IFERROR(IF(I5509="Booked",VLOOKUP(K5509,'FIN CAL LOOKUP'!$A:$J,10,1),IF(I5509="Complete",VLOOKUP(J5509,'FIN CAL LOOKUP'!$A:$J,10,1),VLOOKUP(D5509,'FIN CAL LOOKUP'!$A:$J,10,1))),"Not Applicable")</f>
        <v>Not Applicable</v>
      </c>
    </row>
    <row r="5510" spans="1:14" x14ac:dyDescent="0.25">
      <c r="A5510" t="s">
        <v>41</v>
      </c>
      <c r="B5510" t="s">
        <v>223</v>
      </c>
      <c r="C5510" t="s">
        <v>14</v>
      </c>
      <c r="D5510" s="3">
        <v>35521</v>
      </c>
      <c r="E5510" t="s">
        <v>1244</v>
      </c>
      <c r="F5510" t="s">
        <v>1245</v>
      </c>
      <c r="G5510" t="s">
        <v>607</v>
      </c>
      <c r="H5510" t="s">
        <v>11</v>
      </c>
      <c r="I5510" t="s">
        <v>17</v>
      </c>
      <c r="J5510" s="3">
        <v>44867</v>
      </c>
      <c r="K5510" s="3">
        <v>44867</v>
      </c>
      <c r="M5510" s="8" t="str">
        <f>IFERROR(IF(I5510="Booked",VLOOKUP(K5510,'FIN CAL LOOKUP'!$A:$J,7,1),IF(I5510="Complete",VLOOKUP(J5510,'FIN CAL LOOKUP'!$A:$J,7,1),VLOOKUP(D5510,'FIN CAL LOOKUP'!$A:$J,7,1))),"Not Applicable")</f>
        <v>NOV, FY23</v>
      </c>
      <c r="N5510" s="8" t="str">
        <f>IFERROR(IF(I5510="Booked",VLOOKUP(K5510,'FIN CAL LOOKUP'!$A:$J,10,1),IF(I5510="Complete",VLOOKUP(J5510,'FIN CAL LOOKUP'!$A:$J,10,1),VLOOKUP(D5510,'FIN CAL LOOKUP'!$A:$J,10,1))),"Not Applicable")</f>
        <v>Q2, FY23</v>
      </c>
    </row>
    <row r="5511" spans="1:14" x14ac:dyDescent="0.25">
      <c r="A5511" t="s">
        <v>30</v>
      </c>
      <c r="B5511" t="s">
        <v>189</v>
      </c>
      <c r="C5511" t="s">
        <v>32</v>
      </c>
      <c r="D5511" s="3">
        <v>35458</v>
      </c>
      <c r="E5511" t="s">
        <v>1246</v>
      </c>
      <c r="F5511" t="s">
        <v>1247</v>
      </c>
      <c r="G5511" t="s">
        <v>1248</v>
      </c>
      <c r="H5511" t="s">
        <v>4</v>
      </c>
      <c r="I5511" t="s">
        <v>17</v>
      </c>
      <c r="J5511" s="3">
        <v>44832</v>
      </c>
      <c r="K5511" s="3">
        <v>44824</v>
      </c>
      <c r="M5511" s="8" t="str">
        <f>IFERROR(IF(I5511="Booked",VLOOKUP(K5511,'FIN CAL LOOKUP'!$A:$J,7,1),IF(I5511="Complete",VLOOKUP(J5511,'FIN CAL LOOKUP'!$A:$J,7,1),VLOOKUP(D5511,'FIN CAL LOOKUP'!$A:$J,7,1))),"Not Applicable")</f>
        <v>OCT, FY23</v>
      </c>
      <c r="N5511" s="8" t="str">
        <f>IFERROR(IF(I5511="Booked",VLOOKUP(K5511,'FIN CAL LOOKUP'!$A:$J,10,1),IF(I5511="Complete",VLOOKUP(J5511,'FIN CAL LOOKUP'!$A:$J,10,1),VLOOKUP(D5511,'FIN CAL LOOKUP'!$A:$J,10,1))),"Not Applicable")</f>
        <v>Q2, FY23</v>
      </c>
    </row>
    <row r="5512" spans="1:14" x14ac:dyDescent="0.25">
      <c r="A5512" t="s">
        <v>30</v>
      </c>
      <c r="B5512" t="s">
        <v>189</v>
      </c>
      <c r="C5512" t="s">
        <v>32</v>
      </c>
      <c r="D5512" s="3">
        <v>35458</v>
      </c>
      <c r="E5512" t="s">
        <v>1246</v>
      </c>
      <c r="F5512" t="s">
        <v>1247</v>
      </c>
      <c r="G5512" t="s">
        <v>1248</v>
      </c>
      <c r="H5512" t="s">
        <v>7</v>
      </c>
      <c r="I5512" t="s">
        <v>17</v>
      </c>
      <c r="J5512" s="3">
        <v>44882</v>
      </c>
      <c r="K5512" s="3">
        <v>44824</v>
      </c>
      <c r="M5512" s="8" t="str">
        <f>IFERROR(IF(I5512="Booked",VLOOKUP(K5512,'FIN CAL LOOKUP'!$A:$J,7,1),IF(I5512="Complete",VLOOKUP(J5512,'FIN CAL LOOKUP'!$A:$J,7,1),VLOOKUP(D5512,'FIN CAL LOOKUP'!$A:$J,7,1))),"Not Applicable")</f>
        <v>NOV, FY23</v>
      </c>
      <c r="N5512" s="8" t="str">
        <f>IFERROR(IF(I5512="Booked",VLOOKUP(K5512,'FIN CAL LOOKUP'!$A:$J,10,1),IF(I5512="Complete",VLOOKUP(J5512,'FIN CAL LOOKUP'!$A:$J,10,1),VLOOKUP(D5512,'FIN CAL LOOKUP'!$A:$J,10,1))),"Not Applicable")</f>
        <v>Q2, FY23</v>
      </c>
    </row>
    <row r="5513" spans="1:14" x14ac:dyDescent="0.25">
      <c r="A5513" t="s">
        <v>30</v>
      </c>
      <c r="B5513" t="s">
        <v>189</v>
      </c>
      <c r="C5513" t="s">
        <v>32</v>
      </c>
      <c r="D5513" s="3">
        <v>35458</v>
      </c>
      <c r="E5513" t="s">
        <v>1246</v>
      </c>
      <c r="F5513" t="s">
        <v>1247</v>
      </c>
      <c r="G5513" t="s">
        <v>1248</v>
      </c>
      <c r="H5513" t="s">
        <v>1366</v>
      </c>
      <c r="I5513" t="s">
        <v>17</v>
      </c>
      <c r="J5513" s="3">
        <v>45471</v>
      </c>
      <c r="K5513" s="3">
        <v>45351</v>
      </c>
      <c r="M5513" s="8" t="str">
        <f>IFERROR(IF(I5513="Booked",VLOOKUP(K5513,'FIN CAL LOOKUP'!$A:$J,7,1),IF(I5513="Complete",VLOOKUP(J5513,'FIN CAL LOOKUP'!$A:$J,7,1),VLOOKUP(D5513,'FIN CAL LOOKUP'!$A:$J,7,1))),"Not Applicable")</f>
        <v>JUN, FY24</v>
      </c>
      <c r="N5513" s="8" t="str">
        <f>IFERROR(IF(I5513="Booked",VLOOKUP(K5513,'FIN CAL LOOKUP'!$A:$J,10,1),IF(I5513="Complete",VLOOKUP(J5513,'FIN CAL LOOKUP'!$A:$J,10,1),VLOOKUP(D5513,'FIN CAL LOOKUP'!$A:$J,10,1))),"Not Applicable")</f>
        <v>Q4, FY24</v>
      </c>
    </row>
    <row r="5514" spans="1:14" x14ac:dyDescent="0.25">
      <c r="A5514" t="s">
        <v>30</v>
      </c>
      <c r="B5514" t="s">
        <v>189</v>
      </c>
      <c r="C5514" t="s">
        <v>32</v>
      </c>
      <c r="D5514" s="3">
        <v>35458</v>
      </c>
      <c r="E5514" t="s">
        <v>1246</v>
      </c>
      <c r="F5514" t="s">
        <v>1247</v>
      </c>
      <c r="G5514" t="s">
        <v>1248</v>
      </c>
      <c r="H5514" t="s">
        <v>1366</v>
      </c>
      <c r="I5514" t="s">
        <v>17</v>
      </c>
      <c r="J5514" s="3">
        <v>45803</v>
      </c>
      <c r="K5514" s="3">
        <v>45792</v>
      </c>
      <c r="M5514" s="8" t="str">
        <f>IFERROR(IF(I5514="Booked",VLOOKUP(K5514,'FIN CAL LOOKUP'!$A:$J,7,1),IF(I5514="Complete",VLOOKUP(J5514,'FIN CAL LOOKUP'!$A:$J,7,1),VLOOKUP(D5514,'FIN CAL LOOKUP'!$A:$J,7,1))),"Not Applicable")</f>
        <v>MAY, FY25</v>
      </c>
      <c r="N5514" s="8" t="str">
        <f>IFERROR(IF(I5514="Booked",VLOOKUP(K5514,'FIN CAL LOOKUP'!$A:$J,10,1),IF(I5514="Complete",VLOOKUP(J5514,'FIN CAL LOOKUP'!$A:$J,10,1),VLOOKUP(D5514,'FIN CAL LOOKUP'!$A:$J,10,1))),"Not Applicable")</f>
        <v>Q4, FY25</v>
      </c>
    </row>
    <row r="5515" spans="1:14" x14ac:dyDescent="0.25">
      <c r="A5515" t="s">
        <v>30</v>
      </c>
      <c r="B5515" t="s">
        <v>189</v>
      </c>
      <c r="C5515" t="s">
        <v>32</v>
      </c>
      <c r="D5515" s="3">
        <v>35458</v>
      </c>
      <c r="E5515" t="s">
        <v>1246</v>
      </c>
      <c r="F5515" t="s">
        <v>1247</v>
      </c>
      <c r="G5515" t="s">
        <v>1248</v>
      </c>
      <c r="H5515" t="s">
        <v>1367</v>
      </c>
      <c r="I5515" t="s">
        <v>17</v>
      </c>
      <c r="J5515" s="3">
        <v>45470</v>
      </c>
      <c r="K5515" s="3">
        <v>45351</v>
      </c>
      <c r="M5515" s="8" t="str">
        <f>IFERROR(IF(I5515="Booked",VLOOKUP(K5515,'FIN CAL LOOKUP'!$A:$J,7,1),IF(I5515="Complete",VLOOKUP(J5515,'FIN CAL LOOKUP'!$A:$J,7,1),VLOOKUP(D5515,'FIN CAL LOOKUP'!$A:$J,7,1))),"Not Applicable")</f>
        <v>JUN, FY24</v>
      </c>
      <c r="N5515" s="8" t="str">
        <f>IFERROR(IF(I5515="Booked",VLOOKUP(K5515,'FIN CAL LOOKUP'!$A:$J,10,1),IF(I5515="Complete",VLOOKUP(J5515,'FIN CAL LOOKUP'!$A:$J,10,1),VLOOKUP(D5515,'FIN CAL LOOKUP'!$A:$J,10,1))),"Not Applicable")</f>
        <v>Q4, FY24</v>
      </c>
    </row>
    <row r="5516" spans="1:14" x14ac:dyDescent="0.25">
      <c r="A5516" t="s">
        <v>30</v>
      </c>
      <c r="B5516" t="s">
        <v>189</v>
      </c>
      <c r="C5516" t="s">
        <v>32</v>
      </c>
      <c r="D5516" s="3">
        <v>35458</v>
      </c>
      <c r="E5516" t="s">
        <v>1246</v>
      </c>
      <c r="F5516" t="s">
        <v>1247</v>
      </c>
      <c r="G5516" t="s">
        <v>1248</v>
      </c>
      <c r="H5516" t="s">
        <v>1367</v>
      </c>
      <c r="I5516" t="s">
        <v>17</v>
      </c>
      <c r="J5516" s="3">
        <v>45798</v>
      </c>
      <c r="K5516" s="3">
        <v>45791</v>
      </c>
      <c r="M5516" s="8" t="str">
        <f>IFERROR(IF(I5516="Booked",VLOOKUP(K5516,'FIN CAL LOOKUP'!$A:$J,7,1),IF(I5516="Complete",VLOOKUP(J5516,'FIN CAL LOOKUP'!$A:$J,7,1),VLOOKUP(D5516,'FIN CAL LOOKUP'!$A:$J,7,1))),"Not Applicable")</f>
        <v>MAY, FY25</v>
      </c>
      <c r="N5516" s="8" t="str">
        <f>IFERROR(IF(I5516="Booked",VLOOKUP(K5516,'FIN CAL LOOKUP'!$A:$J,10,1),IF(I5516="Complete",VLOOKUP(J5516,'FIN CAL LOOKUP'!$A:$J,10,1),VLOOKUP(D5516,'FIN CAL LOOKUP'!$A:$J,10,1))),"Not Applicable")</f>
        <v>Q4, FY25</v>
      </c>
    </row>
    <row r="5517" spans="1:14" x14ac:dyDescent="0.25">
      <c r="A5517" t="s">
        <v>30</v>
      </c>
      <c r="B5517" t="s">
        <v>189</v>
      </c>
      <c r="C5517" t="s">
        <v>32</v>
      </c>
      <c r="D5517" s="3">
        <v>35458</v>
      </c>
      <c r="E5517" t="s">
        <v>1246</v>
      </c>
      <c r="F5517" t="s">
        <v>1247</v>
      </c>
      <c r="G5517" t="s">
        <v>1248</v>
      </c>
      <c r="H5517" t="s">
        <v>1368</v>
      </c>
      <c r="I5517" t="s">
        <v>17</v>
      </c>
      <c r="J5517" s="3">
        <v>45471</v>
      </c>
      <c r="K5517" s="3">
        <v>45351</v>
      </c>
      <c r="M5517" s="8" t="str">
        <f>IFERROR(IF(I5517="Booked",VLOOKUP(K5517,'FIN CAL LOOKUP'!$A:$J,7,1),IF(I5517="Complete",VLOOKUP(J5517,'FIN CAL LOOKUP'!$A:$J,7,1),VLOOKUP(D5517,'FIN CAL LOOKUP'!$A:$J,7,1))),"Not Applicable")</f>
        <v>JUN, FY24</v>
      </c>
      <c r="N5517" s="8" t="str">
        <f>IFERROR(IF(I5517="Booked",VLOOKUP(K5517,'FIN CAL LOOKUP'!$A:$J,10,1),IF(I5517="Complete",VLOOKUP(J5517,'FIN CAL LOOKUP'!$A:$J,10,1),VLOOKUP(D5517,'FIN CAL LOOKUP'!$A:$J,10,1))),"Not Applicable")</f>
        <v>Q4, FY24</v>
      </c>
    </row>
    <row r="5518" spans="1:14" x14ac:dyDescent="0.25">
      <c r="A5518" t="s">
        <v>30</v>
      </c>
      <c r="B5518" t="s">
        <v>189</v>
      </c>
      <c r="C5518" t="s">
        <v>32</v>
      </c>
      <c r="D5518" s="3">
        <v>35458</v>
      </c>
      <c r="E5518" t="s">
        <v>1246</v>
      </c>
      <c r="F5518" t="s">
        <v>1247</v>
      </c>
      <c r="G5518" t="s">
        <v>1248</v>
      </c>
      <c r="H5518" t="s">
        <v>1368</v>
      </c>
      <c r="I5518" t="s">
        <v>17</v>
      </c>
      <c r="J5518" s="3">
        <v>45807</v>
      </c>
      <c r="K5518" s="3">
        <v>45792</v>
      </c>
      <c r="M5518" s="8" t="str">
        <f>IFERROR(IF(I5518="Booked",VLOOKUP(K5518,'FIN CAL LOOKUP'!$A:$J,7,1),IF(I5518="Complete",VLOOKUP(J5518,'FIN CAL LOOKUP'!$A:$J,7,1),VLOOKUP(D5518,'FIN CAL LOOKUP'!$A:$J,7,1))),"Not Applicable")</f>
        <v>MAY, FY25</v>
      </c>
      <c r="N5518" s="8" t="str">
        <f>IFERROR(IF(I5518="Booked",VLOOKUP(K5518,'FIN CAL LOOKUP'!$A:$J,10,1),IF(I5518="Complete",VLOOKUP(J5518,'FIN CAL LOOKUP'!$A:$J,10,1),VLOOKUP(D5518,'FIN CAL LOOKUP'!$A:$J,10,1))),"Not Applicable")</f>
        <v>Q4, FY25</v>
      </c>
    </row>
    <row r="5519" spans="1:14" x14ac:dyDescent="0.25">
      <c r="A5519" t="s">
        <v>30</v>
      </c>
      <c r="B5519" t="s">
        <v>189</v>
      </c>
      <c r="C5519" t="s">
        <v>32</v>
      </c>
      <c r="D5519" s="3">
        <v>35458</v>
      </c>
      <c r="E5519" t="s">
        <v>1246</v>
      </c>
      <c r="F5519" t="s">
        <v>1247</v>
      </c>
      <c r="G5519" t="s">
        <v>1248</v>
      </c>
      <c r="H5519" t="s">
        <v>1369</v>
      </c>
      <c r="I5519" t="s">
        <v>17</v>
      </c>
      <c r="J5519" s="3">
        <v>45471</v>
      </c>
      <c r="K5519" s="3">
        <v>45351</v>
      </c>
      <c r="M5519" s="8" t="str">
        <f>IFERROR(IF(I5519="Booked",VLOOKUP(K5519,'FIN CAL LOOKUP'!$A:$J,7,1),IF(I5519="Complete",VLOOKUP(J5519,'FIN CAL LOOKUP'!$A:$J,7,1),VLOOKUP(D5519,'FIN CAL LOOKUP'!$A:$J,7,1))),"Not Applicable")</f>
        <v>JUN, FY24</v>
      </c>
      <c r="N5519" s="8" t="str">
        <f>IFERROR(IF(I5519="Booked",VLOOKUP(K5519,'FIN CAL LOOKUP'!$A:$J,10,1),IF(I5519="Complete",VLOOKUP(J5519,'FIN CAL LOOKUP'!$A:$J,10,1),VLOOKUP(D5519,'FIN CAL LOOKUP'!$A:$J,10,1))),"Not Applicable")</f>
        <v>Q4, FY24</v>
      </c>
    </row>
    <row r="5520" spans="1:14" x14ac:dyDescent="0.25">
      <c r="A5520" t="s">
        <v>30</v>
      </c>
      <c r="B5520" t="s">
        <v>189</v>
      </c>
      <c r="C5520" t="s">
        <v>32</v>
      </c>
      <c r="D5520" s="3">
        <v>35458</v>
      </c>
      <c r="E5520" t="s">
        <v>1246</v>
      </c>
      <c r="F5520" t="s">
        <v>1247</v>
      </c>
      <c r="G5520" t="s">
        <v>1248</v>
      </c>
      <c r="H5520" t="s">
        <v>1369</v>
      </c>
      <c r="I5520" t="s">
        <v>17</v>
      </c>
      <c r="J5520" s="3">
        <v>45807</v>
      </c>
      <c r="K5520" s="3">
        <v>45792</v>
      </c>
      <c r="M5520" s="8" t="str">
        <f>IFERROR(IF(I5520="Booked",VLOOKUP(K5520,'FIN CAL LOOKUP'!$A:$J,7,1),IF(I5520="Complete",VLOOKUP(J5520,'FIN CAL LOOKUP'!$A:$J,7,1),VLOOKUP(D5520,'FIN CAL LOOKUP'!$A:$J,7,1))),"Not Applicable")</f>
        <v>MAY, FY25</v>
      </c>
      <c r="N5520" s="8" t="str">
        <f>IFERROR(IF(I5520="Booked",VLOOKUP(K5520,'FIN CAL LOOKUP'!$A:$J,10,1),IF(I5520="Complete",VLOOKUP(J5520,'FIN CAL LOOKUP'!$A:$J,10,1),VLOOKUP(D5520,'FIN CAL LOOKUP'!$A:$J,10,1))),"Not Applicable")</f>
        <v>Q4, FY25</v>
      </c>
    </row>
    <row r="5521" spans="1:14" x14ac:dyDescent="0.25">
      <c r="A5521" t="s">
        <v>30</v>
      </c>
      <c r="B5521" t="s">
        <v>189</v>
      </c>
      <c r="C5521" t="s">
        <v>32</v>
      </c>
      <c r="D5521" s="3">
        <v>35458</v>
      </c>
      <c r="E5521" t="s">
        <v>1246</v>
      </c>
      <c r="F5521" t="s">
        <v>1247</v>
      </c>
      <c r="G5521" t="s">
        <v>1248</v>
      </c>
      <c r="H5521" t="s">
        <v>1370</v>
      </c>
      <c r="I5521" t="s">
        <v>17</v>
      </c>
      <c r="J5521" s="3">
        <v>45471</v>
      </c>
      <c r="K5521" s="3">
        <v>45351</v>
      </c>
      <c r="M5521" s="8" t="str">
        <f>IFERROR(IF(I5521="Booked",VLOOKUP(K5521,'FIN CAL LOOKUP'!$A:$J,7,1),IF(I5521="Complete",VLOOKUP(J5521,'FIN CAL LOOKUP'!$A:$J,7,1),VLOOKUP(D5521,'FIN CAL LOOKUP'!$A:$J,7,1))),"Not Applicable")</f>
        <v>JUN, FY24</v>
      </c>
      <c r="N5521" s="8" t="str">
        <f>IFERROR(IF(I5521="Booked",VLOOKUP(K5521,'FIN CAL LOOKUP'!$A:$J,10,1),IF(I5521="Complete",VLOOKUP(J5521,'FIN CAL LOOKUP'!$A:$J,10,1),VLOOKUP(D5521,'FIN CAL LOOKUP'!$A:$J,10,1))),"Not Applicable")</f>
        <v>Q4, FY24</v>
      </c>
    </row>
    <row r="5522" spans="1:14" x14ac:dyDescent="0.25">
      <c r="A5522" t="s">
        <v>30</v>
      </c>
      <c r="B5522" t="s">
        <v>189</v>
      </c>
      <c r="C5522" t="s">
        <v>32</v>
      </c>
      <c r="D5522" s="3">
        <v>35458</v>
      </c>
      <c r="E5522" t="s">
        <v>1246</v>
      </c>
      <c r="F5522" t="s">
        <v>1247</v>
      </c>
      <c r="G5522" t="s">
        <v>1248</v>
      </c>
      <c r="H5522" t="s">
        <v>1370</v>
      </c>
      <c r="I5522" t="s">
        <v>17</v>
      </c>
      <c r="J5522" s="3">
        <v>45807</v>
      </c>
      <c r="K5522" s="3">
        <v>45792</v>
      </c>
      <c r="M5522" s="8" t="str">
        <f>IFERROR(IF(I5522="Booked",VLOOKUP(K5522,'FIN CAL LOOKUP'!$A:$J,7,1),IF(I5522="Complete",VLOOKUP(J5522,'FIN CAL LOOKUP'!$A:$J,7,1),VLOOKUP(D5522,'FIN CAL LOOKUP'!$A:$J,7,1))),"Not Applicable")</f>
        <v>MAY, FY25</v>
      </c>
      <c r="N5522" s="8" t="str">
        <f>IFERROR(IF(I5522="Booked",VLOOKUP(K5522,'FIN CAL LOOKUP'!$A:$J,10,1),IF(I5522="Complete",VLOOKUP(J5522,'FIN CAL LOOKUP'!$A:$J,10,1),VLOOKUP(D5522,'FIN CAL LOOKUP'!$A:$J,10,1))),"Not Applicable")</f>
        <v>Q4, FY25</v>
      </c>
    </row>
    <row r="5523" spans="1:14" x14ac:dyDescent="0.25">
      <c r="A5523" t="s">
        <v>30</v>
      </c>
      <c r="B5523" t="s">
        <v>189</v>
      </c>
      <c r="C5523" t="s">
        <v>32</v>
      </c>
      <c r="D5523" s="3">
        <v>35458</v>
      </c>
      <c r="E5523" t="s">
        <v>1246</v>
      </c>
      <c r="F5523" t="s">
        <v>1247</v>
      </c>
      <c r="G5523" t="s">
        <v>1248</v>
      </c>
      <c r="H5523" t="s">
        <v>8</v>
      </c>
      <c r="I5523" t="s">
        <v>17</v>
      </c>
      <c r="J5523" s="3">
        <v>44645</v>
      </c>
      <c r="K5523" s="3">
        <v>44635</v>
      </c>
      <c r="M5523" s="8" t="str">
        <f>IFERROR(IF(I5523="Booked",VLOOKUP(K5523,'FIN CAL LOOKUP'!$A:$J,7,1),IF(I5523="Complete",VLOOKUP(J5523,'FIN CAL LOOKUP'!$A:$J,7,1),VLOOKUP(D5523,'FIN CAL LOOKUP'!$A:$J,7,1))),"Not Applicable")</f>
        <v>MAR, FY22</v>
      </c>
      <c r="N5523" s="8" t="str">
        <f>IFERROR(IF(I5523="Booked",VLOOKUP(K5523,'FIN CAL LOOKUP'!$A:$J,10,1),IF(I5523="Complete",VLOOKUP(J5523,'FIN CAL LOOKUP'!$A:$J,10,1),VLOOKUP(D5523,'FIN CAL LOOKUP'!$A:$J,10,1))),"Not Applicable")</f>
        <v>Q3, FY22</v>
      </c>
    </row>
    <row r="5524" spans="1:14" x14ac:dyDescent="0.25">
      <c r="A5524" t="s">
        <v>30</v>
      </c>
      <c r="B5524" t="s">
        <v>189</v>
      </c>
      <c r="C5524" t="s">
        <v>32</v>
      </c>
      <c r="D5524" s="3">
        <v>35458</v>
      </c>
      <c r="E5524" t="s">
        <v>1246</v>
      </c>
      <c r="F5524" t="s">
        <v>1247</v>
      </c>
      <c r="G5524" t="s">
        <v>1248</v>
      </c>
      <c r="H5524" t="s">
        <v>9</v>
      </c>
      <c r="I5524" t="s">
        <v>17</v>
      </c>
      <c r="J5524" s="3">
        <v>44882</v>
      </c>
      <c r="K5524" s="3">
        <v>44735</v>
      </c>
      <c r="M5524" s="8" t="str">
        <f>IFERROR(IF(I5524="Booked",VLOOKUP(K5524,'FIN CAL LOOKUP'!$A:$J,7,1),IF(I5524="Complete",VLOOKUP(J5524,'FIN CAL LOOKUP'!$A:$J,7,1),VLOOKUP(D5524,'FIN CAL LOOKUP'!$A:$J,7,1))),"Not Applicable")</f>
        <v>NOV, FY23</v>
      </c>
      <c r="N5524" s="8" t="str">
        <f>IFERROR(IF(I5524="Booked",VLOOKUP(K5524,'FIN CAL LOOKUP'!$A:$J,10,1),IF(I5524="Complete",VLOOKUP(J5524,'FIN CAL LOOKUP'!$A:$J,10,1),VLOOKUP(D5524,'FIN CAL LOOKUP'!$A:$J,10,1))),"Not Applicable")</f>
        <v>Q2, FY23</v>
      </c>
    </row>
    <row r="5525" spans="1:14" x14ac:dyDescent="0.25">
      <c r="A5525" t="s">
        <v>30</v>
      </c>
      <c r="B5525" t="s">
        <v>189</v>
      </c>
      <c r="C5525" t="s">
        <v>32</v>
      </c>
      <c r="D5525" s="3">
        <v>35458</v>
      </c>
      <c r="E5525" t="s">
        <v>1246</v>
      </c>
      <c r="F5525" t="s">
        <v>1247</v>
      </c>
      <c r="G5525" t="s">
        <v>1248</v>
      </c>
      <c r="H5525" t="s">
        <v>9</v>
      </c>
      <c r="I5525" t="s">
        <v>17</v>
      </c>
      <c r="J5525" s="3">
        <v>44896</v>
      </c>
      <c r="K5525" s="3">
        <v>44896</v>
      </c>
      <c r="M5525" s="8" t="str">
        <f>IFERROR(IF(I5525="Booked",VLOOKUP(K5525,'FIN CAL LOOKUP'!$A:$J,7,1),IF(I5525="Complete",VLOOKUP(J5525,'FIN CAL LOOKUP'!$A:$J,7,1),VLOOKUP(D5525,'FIN CAL LOOKUP'!$A:$J,7,1))),"Not Applicable")</f>
        <v>DEC, FY23</v>
      </c>
      <c r="N5525" s="8" t="str">
        <f>IFERROR(IF(I5525="Booked",VLOOKUP(K5525,'FIN CAL LOOKUP'!$A:$J,10,1),IF(I5525="Complete",VLOOKUP(J5525,'FIN CAL LOOKUP'!$A:$J,10,1),VLOOKUP(D5525,'FIN CAL LOOKUP'!$A:$J,10,1))),"Not Applicable")</f>
        <v>Q2, FY23</v>
      </c>
    </row>
    <row r="5526" spans="1:14" x14ac:dyDescent="0.25">
      <c r="A5526" t="s">
        <v>30</v>
      </c>
      <c r="B5526" t="s">
        <v>189</v>
      </c>
      <c r="C5526" t="s">
        <v>32</v>
      </c>
      <c r="D5526" s="3">
        <v>35458</v>
      </c>
      <c r="E5526" t="s">
        <v>1246</v>
      </c>
      <c r="F5526" t="s">
        <v>1247</v>
      </c>
      <c r="G5526" t="s">
        <v>1248</v>
      </c>
      <c r="H5526" t="s">
        <v>10</v>
      </c>
      <c r="I5526" t="s">
        <v>17</v>
      </c>
      <c r="J5526" s="3">
        <v>44452</v>
      </c>
      <c r="K5526" s="3">
        <v>44417</v>
      </c>
      <c r="M5526" s="8" t="str">
        <f>IFERROR(IF(I5526="Booked",VLOOKUP(K5526,'FIN CAL LOOKUP'!$A:$J,7,1),IF(I5526="Complete",VLOOKUP(J5526,'FIN CAL LOOKUP'!$A:$J,7,1),VLOOKUP(D5526,'FIN CAL LOOKUP'!$A:$J,7,1))),"Not Applicable")</f>
        <v>SEP, FY22</v>
      </c>
      <c r="N5526" s="8" t="str">
        <f>IFERROR(IF(I5526="Booked",VLOOKUP(K5526,'FIN CAL LOOKUP'!$A:$J,10,1),IF(I5526="Complete",VLOOKUP(J5526,'FIN CAL LOOKUP'!$A:$J,10,1),VLOOKUP(D5526,'FIN CAL LOOKUP'!$A:$J,10,1))),"Not Applicable")</f>
        <v>Q1, FY22</v>
      </c>
    </row>
    <row r="5527" spans="1:14" x14ac:dyDescent="0.25">
      <c r="A5527" t="s">
        <v>30</v>
      </c>
      <c r="B5527" t="s">
        <v>189</v>
      </c>
      <c r="C5527" t="s">
        <v>32</v>
      </c>
      <c r="D5527" s="3">
        <v>35458</v>
      </c>
      <c r="E5527" t="s">
        <v>1246</v>
      </c>
      <c r="F5527" t="s">
        <v>1247</v>
      </c>
      <c r="G5527" t="s">
        <v>1248</v>
      </c>
      <c r="H5527" t="s">
        <v>11</v>
      </c>
      <c r="I5527" t="s">
        <v>17</v>
      </c>
      <c r="J5527" s="3">
        <v>42747</v>
      </c>
      <c r="K5527" s="3">
        <v>43616</v>
      </c>
      <c r="L5527" t="s">
        <v>982</v>
      </c>
      <c r="M5527" s="8" t="str">
        <f>IFERROR(IF(I5527="Booked",VLOOKUP(K5527,'FIN CAL LOOKUP'!$A:$J,7,1),IF(I5527="Complete",VLOOKUP(J5527,'FIN CAL LOOKUP'!$A:$J,7,1),VLOOKUP(D5527,'FIN CAL LOOKUP'!$A:$J,7,1))),"Not Applicable")</f>
        <v>Not Applicable</v>
      </c>
      <c r="N5527" s="8" t="str">
        <f>IFERROR(IF(I5527="Booked",VLOOKUP(K5527,'FIN CAL LOOKUP'!$A:$J,10,1),IF(I5527="Complete",VLOOKUP(J5527,'FIN CAL LOOKUP'!$A:$J,10,1),VLOOKUP(D5527,'FIN CAL LOOKUP'!$A:$J,10,1))),"Not Applicable")</f>
        <v>Not Applicable</v>
      </c>
    </row>
    <row r="5528" spans="1:14" x14ac:dyDescent="0.25">
      <c r="A5528" t="s">
        <v>60</v>
      </c>
      <c r="C5528" t="s">
        <v>14</v>
      </c>
      <c r="D5528" s="3">
        <v>34827</v>
      </c>
      <c r="E5528" t="s">
        <v>1249</v>
      </c>
      <c r="F5528" t="s">
        <v>1250</v>
      </c>
      <c r="G5528" t="s">
        <v>644</v>
      </c>
      <c r="H5528" t="s">
        <v>192</v>
      </c>
      <c r="I5528" t="s">
        <v>17</v>
      </c>
      <c r="J5528" s="3">
        <v>44838</v>
      </c>
      <c r="K5528" s="3">
        <v>44837</v>
      </c>
      <c r="M5528" s="8" t="str">
        <f>IFERROR(IF(I5528="Booked",VLOOKUP(K5528,'FIN CAL LOOKUP'!$A:$J,7,1),IF(I5528="Complete",VLOOKUP(J5528,'FIN CAL LOOKUP'!$A:$J,7,1),VLOOKUP(D5528,'FIN CAL LOOKUP'!$A:$J,7,1))),"Not Applicable")</f>
        <v>OCT, FY23</v>
      </c>
      <c r="N5528" s="8" t="str">
        <f>IFERROR(IF(I5528="Booked",VLOOKUP(K5528,'FIN CAL LOOKUP'!$A:$J,10,1),IF(I5528="Complete",VLOOKUP(J5528,'FIN CAL LOOKUP'!$A:$J,10,1),VLOOKUP(D5528,'FIN CAL LOOKUP'!$A:$J,10,1))),"Not Applicable")</f>
        <v>Q2, FY23</v>
      </c>
    </row>
    <row r="5529" spans="1:14" x14ac:dyDescent="0.25">
      <c r="A5529" t="s">
        <v>60</v>
      </c>
      <c r="C5529" t="s">
        <v>14</v>
      </c>
      <c r="D5529" s="3">
        <v>34827</v>
      </c>
      <c r="E5529" t="s">
        <v>1249</v>
      </c>
      <c r="F5529" t="s">
        <v>1250</v>
      </c>
      <c r="G5529" t="s">
        <v>644</v>
      </c>
      <c r="H5529" t="s">
        <v>4</v>
      </c>
      <c r="I5529" t="s">
        <v>17</v>
      </c>
      <c r="J5529" s="3">
        <v>44837</v>
      </c>
      <c r="K5529" s="3">
        <v>44824</v>
      </c>
      <c r="M5529" s="8" t="str">
        <f>IFERROR(IF(I5529="Booked",VLOOKUP(K5529,'FIN CAL LOOKUP'!$A:$J,7,1),IF(I5529="Complete",VLOOKUP(J5529,'FIN CAL LOOKUP'!$A:$J,7,1),VLOOKUP(D5529,'FIN CAL LOOKUP'!$A:$J,7,1))),"Not Applicable")</f>
        <v>OCT, FY23</v>
      </c>
      <c r="N5529" s="8" t="str">
        <f>IFERROR(IF(I5529="Booked",VLOOKUP(K5529,'FIN CAL LOOKUP'!$A:$J,10,1),IF(I5529="Complete",VLOOKUP(J5529,'FIN CAL LOOKUP'!$A:$J,10,1),VLOOKUP(D5529,'FIN CAL LOOKUP'!$A:$J,10,1))),"Not Applicable")</f>
        <v>Q2, FY23</v>
      </c>
    </row>
    <row r="5530" spans="1:14" x14ac:dyDescent="0.25">
      <c r="A5530" t="s">
        <v>60</v>
      </c>
      <c r="C5530" t="s">
        <v>14</v>
      </c>
      <c r="D5530" s="3">
        <v>34827</v>
      </c>
      <c r="E5530" t="s">
        <v>1249</v>
      </c>
      <c r="F5530" t="s">
        <v>1250</v>
      </c>
      <c r="G5530" t="s">
        <v>644</v>
      </c>
      <c r="H5530" t="s">
        <v>7</v>
      </c>
      <c r="I5530" t="s">
        <v>17</v>
      </c>
      <c r="J5530" s="3">
        <v>44837</v>
      </c>
      <c r="K5530" s="3">
        <v>44824</v>
      </c>
      <c r="M5530" s="8" t="str">
        <f>IFERROR(IF(I5530="Booked",VLOOKUP(K5530,'FIN CAL LOOKUP'!$A:$J,7,1),IF(I5530="Complete",VLOOKUP(J5530,'FIN CAL LOOKUP'!$A:$J,7,1),VLOOKUP(D5530,'FIN CAL LOOKUP'!$A:$J,7,1))),"Not Applicable")</f>
        <v>OCT, FY23</v>
      </c>
      <c r="N5530" s="8" t="str">
        <f>IFERROR(IF(I5530="Booked",VLOOKUP(K5530,'FIN CAL LOOKUP'!$A:$J,10,1),IF(I5530="Complete",VLOOKUP(J5530,'FIN CAL LOOKUP'!$A:$J,10,1),VLOOKUP(D5530,'FIN CAL LOOKUP'!$A:$J,10,1))),"Not Applicable")</f>
        <v>Q2, FY23</v>
      </c>
    </row>
    <row r="5531" spans="1:14" x14ac:dyDescent="0.25">
      <c r="A5531" t="s">
        <v>60</v>
      </c>
      <c r="C5531" t="s">
        <v>14</v>
      </c>
      <c r="D5531" s="3">
        <v>34827</v>
      </c>
      <c r="E5531" t="s">
        <v>1249</v>
      </c>
      <c r="F5531" t="s">
        <v>1250</v>
      </c>
      <c r="G5531" t="s">
        <v>644</v>
      </c>
      <c r="H5531" t="s">
        <v>1366</v>
      </c>
      <c r="I5531" t="s">
        <v>17</v>
      </c>
      <c r="J5531" s="3">
        <v>45572</v>
      </c>
      <c r="K5531" s="3">
        <v>45351</v>
      </c>
      <c r="M5531" s="8" t="str">
        <f>IFERROR(IF(I5531="Booked",VLOOKUP(K5531,'FIN CAL LOOKUP'!$A:$J,7,1),IF(I5531="Complete",VLOOKUP(J5531,'FIN CAL LOOKUP'!$A:$J,7,1),VLOOKUP(D5531,'FIN CAL LOOKUP'!$A:$J,7,1))),"Not Applicable")</f>
        <v>OCT, FY25</v>
      </c>
      <c r="N5531" s="8" t="str">
        <f>IFERROR(IF(I5531="Booked",VLOOKUP(K5531,'FIN CAL LOOKUP'!$A:$J,10,1),IF(I5531="Complete",VLOOKUP(J5531,'FIN CAL LOOKUP'!$A:$J,10,1),VLOOKUP(D5531,'FIN CAL LOOKUP'!$A:$J,10,1))),"Not Applicable")</f>
        <v>Q2, FY25</v>
      </c>
    </row>
    <row r="5532" spans="1:14" x14ac:dyDescent="0.25">
      <c r="A5532" t="s">
        <v>60</v>
      </c>
      <c r="C5532" t="s">
        <v>14</v>
      </c>
      <c r="D5532" s="3">
        <v>34827</v>
      </c>
      <c r="E5532" t="s">
        <v>1249</v>
      </c>
      <c r="F5532" t="s">
        <v>1250</v>
      </c>
      <c r="G5532" t="s">
        <v>644</v>
      </c>
      <c r="H5532" t="s">
        <v>1367</v>
      </c>
      <c r="I5532" t="s">
        <v>17</v>
      </c>
      <c r="J5532" s="3">
        <v>45572</v>
      </c>
      <c r="K5532" s="3">
        <v>45351</v>
      </c>
      <c r="M5532" s="8" t="str">
        <f>IFERROR(IF(I5532="Booked",VLOOKUP(K5532,'FIN CAL LOOKUP'!$A:$J,7,1),IF(I5532="Complete",VLOOKUP(J5532,'FIN CAL LOOKUP'!$A:$J,7,1),VLOOKUP(D5532,'FIN CAL LOOKUP'!$A:$J,7,1))),"Not Applicable")</f>
        <v>OCT, FY25</v>
      </c>
      <c r="N5532" s="8" t="str">
        <f>IFERROR(IF(I5532="Booked",VLOOKUP(K5532,'FIN CAL LOOKUP'!$A:$J,10,1),IF(I5532="Complete",VLOOKUP(J5532,'FIN CAL LOOKUP'!$A:$J,10,1),VLOOKUP(D5532,'FIN CAL LOOKUP'!$A:$J,10,1))),"Not Applicable")</f>
        <v>Q2, FY25</v>
      </c>
    </row>
    <row r="5533" spans="1:14" x14ac:dyDescent="0.25">
      <c r="A5533" t="s">
        <v>60</v>
      </c>
      <c r="C5533" t="s">
        <v>14</v>
      </c>
      <c r="D5533" s="3">
        <v>34827</v>
      </c>
      <c r="E5533" t="s">
        <v>1249</v>
      </c>
      <c r="F5533" t="s">
        <v>1250</v>
      </c>
      <c r="G5533" t="s">
        <v>644</v>
      </c>
      <c r="H5533" t="s">
        <v>1368</v>
      </c>
      <c r="I5533" t="s">
        <v>17</v>
      </c>
      <c r="J5533" s="3">
        <v>45572</v>
      </c>
      <c r="K5533" s="3">
        <v>45351</v>
      </c>
      <c r="M5533" s="8" t="str">
        <f>IFERROR(IF(I5533="Booked",VLOOKUP(K5533,'FIN CAL LOOKUP'!$A:$J,7,1),IF(I5533="Complete",VLOOKUP(J5533,'FIN CAL LOOKUP'!$A:$J,7,1),VLOOKUP(D5533,'FIN CAL LOOKUP'!$A:$J,7,1))),"Not Applicable")</f>
        <v>OCT, FY25</v>
      </c>
      <c r="N5533" s="8" t="str">
        <f>IFERROR(IF(I5533="Booked",VLOOKUP(K5533,'FIN CAL LOOKUP'!$A:$J,10,1),IF(I5533="Complete",VLOOKUP(J5533,'FIN CAL LOOKUP'!$A:$J,10,1),VLOOKUP(D5533,'FIN CAL LOOKUP'!$A:$J,10,1))),"Not Applicable")</f>
        <v>Q2, FY25</v>
      </c>
    </row>
    <row r="5534" spans="1:14" x14ac:dyDescent="0.25">
      <c r="A5534" t="s">
        <v>60</v>
      </c>
      <c r="C5534" t="s">
        <v>14</v>
      </c>
      <c r="D5534" s="3">
        <v>34827</v>
      </c>
      <c r="E5534" t="s">
        <v>1249</v>
      </c>
      <c r="F5534" t="s">
        <v>1250</v>
      </c>
      <c r="G5534" t="s">
        <v>644</v>
      </c>
      <c r="H5534" t="s">
        <v>1369</v>
      </c>
      <c r="I5534" t="s">
        <v>17</v>
      </c>
      <c r="J5534" s="3">
        <v>45572</v>
      </c>
      <c r="K5534" s="3">
        <v>45351</v>
      </c>
      <c r="M5534" s="8" t="str">
        <f>IFERROR(IF(I5534="Booked",VLOOKUP(K5534,'FIN CAL LOOKUP'!$A:$J,7,1),IF(I5534="Complete",VLOOKUP(J5534,'FIN CAL LOOKUP'!$A:$J,7,1),VLOOKUP(D5534,'FIN CAL LOOKUP'!$A:$J,7,1))),"Not Applicable")</f>
        <v>OCT, FY25</v>
      </c>
      <c r="N5534" s="8" t="str">
        <f>IFERROR(IF(I5534="Booked",VLOOKUP(K5534,'FIN CAL LOOKUP'!$A:$J,10,1),IF(I5534="Complete",VLOOKUP(J5534,'FIN CAL LOOKUP'!$A:$J,10,1),VLOOKUP(D5534,'FIN CAL LOOKUP'!$A:$J,10,1))),"Not Applicable")</f>
        <v>Q2, FY25</v>
      </c>
    </row>
    <row r="5535" spans="1:14" x14ac:dyDescent="0.25">
      <c r="A5535" t="s">
        <v>60</v>
      </c>
      <c r="C5535" t="s">
        <v>14</v>
      </c>
      <c r="D5535" s="3">
        <v>34827</v>
      </c>
      <c r="E5535" t="s">
        <v>1249</v>
      </c>
      <c r="F5535" t="s">
        <v>1250</v>
      </c>
      <c r="G5535" t="s">
        <v>644</v>
      </c>
      <c r="H5535" t="s">
        <v>1370</v>
      </c>
      <c r="I5535" t="s">
        <v>17</v>
      </c>
      <c r="J5535" s="3">
        <v>45572</v>
      </c>
      <c r="K5535" s="3">
        <v>45351</v>
      </c>
      <c r="M5535" s="8" t="str">
        <f>IFERROR(IF(I5535="Booked",VLOOKUP(K5535,'FIN CAL LOOKUP'!$A:$J,7,1),IF(I5535="Complete",VLOOKUP(J5535,'FIN CAL LOOKUP'!$A:$J,7,1),VLOOKUP(D5535,'FIN CAL LOOKUP'!$A:$J,7,1))),"Not Applicable")</f>
        <v>OCT, FY25</v>
      </c>
      <c r="N5535" s="8" t="str">
        <f>IFERROR(IF(I5535="Booked",VLOOKUP(K5535,'FIN CAL LOOKUP'!$A:$J,10,1),IF(I5535="Complete",VLOOKUP(J5535,'FIN CAL LOOKUP'!$A:$J,10,1),VLOOKUP(D5535,'FIN CAL LOOKUP'!$A:$J,10,1))),"Not Applicable")</f>
        <v>Q2, FY25</v>
      </c>
    </row>
    <row r="5536" spans="1:14" x14ac:dyDescent="0.25">
      <c r="A5536" t="s">
        <v>60</v>
      </c>
      <c r="C5536" t="s">
        <v>14</v>
      </c>
      <c r="D5536" s="3">
        <v>34827</v>
      </c>
      <c r="E5536" t="s">
        <v>1249</v>
      </c>
      <c r="F5536" t="s">
        <v>1250</v>
      </c>
      <c r="G5536" t="s">
        <v>644</v>
      </c>
      <c r="H5536" t="s">
        <v>8</v>
      </c>
      <c r="I5536" t="s">
        <v>17</v>
      </c>
      <c r="J5536" s="3">
        <v>44648</v>
      </c>
      <c r="K5536" s="3">
        <v>44635</v>
      </c>
      <c r="M5536" s="8" t="str">
        <f>IFERROR(IF(I5536="Booked",VLOOKUP(K5536,'FIN CAL LOOKUP'!$A:$J,7,1),IF(I5536="Complete",VLOOKUP(J5536,'FIN CAL LOOKUP'!$A:$J,7,1),VLOOKUP(D5536,'FIN CAL LOOKUP'!$A:$J,7,1))),"Not Applicable")</f>
        <v>APR, FY22</v>
      </c>
      <c r="N5536" s="8" t="str">
        <f>IFERROR(IF(I5536="Booked",VLOOKUP(K5536,'FIN CAL LOOKUP'!$A:$J,10,1),IF(I5536="Complete",VLOOKUP(J5536,'FIN CAL LOOKUP'!$A:$J,10,1),VLOOKUP(D5536,'FIN CAL LOOKUP'!$A:$J,10,1))),"Not Applicable")</f>
        <v>Q4, FY22</v>
      </c>
    </row>
    <row r="5537" spans="1:14" x14ac:dyDescent="0.25">
      <c r="A5537" t="s">
        <v>60</v>
      </c>
      <c r="C5537" t="s">
        <v>14</v>
      </c>
      <c r="D5537" s="3">
        <v>34827</v>
      </c>
      <c r="E5537" t="s">
        <v>1249</v>
      </c>
      <c r="F5537" t="s">
        <v>1250</v>
      </c>
      <c r="G5537" t="s">
        <v>644</v>
      </c>
      <c r="H5537" t="s">
        <v>8</v>
      </c>
      <c r="I5537" t="s">
        <v>18</v>
      </c>
      <c r="J5537" s="3"/>
      <c r="K5537" s="3">
        <v>45783</v>
      </c>
      <c r="M5537" s="8" t="str">
        <f>IFERROR(IF(I5537="Booked",VLOOKUP(K5537,'FIN CAL LOOKUP'!$A:$J,7,1),IF(I5537="Complete",VLOOKUP(J5537,'FIN CAL LOOKUP'!$A:$J,7,1),VLOOKUP(D5537,'FIN CAL LOOKUP'!$A:$J,7,1))),"Not Applicable")</f>
        <v>Not Applicable</v>
      </c>
      <c r="N5537" s="8" t="str">
        <f>IFERROR(IF(I5537="Booked",VLOOKUP(K5537,'FIN CAL LOOKUP'!$A:$J,10,1),IF(I5537="Complete",VLOOKUP(J5537,'FIN CAL LOOKUP'!$A:$J,10,1),VLOOKUP(D5537,'FIN CAL LOOKUP'!$A:$J,10,1))),"Not Applicable")</f>
        <v>Not Applicable</v>
      </c>
    </row>
    <row r="5538" spans="1:14" x14ac:dyDescent="0.25">
      <c r="A5538" t="s">
        <v>60</v>
      </c>
      <c r="C5538" t="s">
        <v>14</v>
      </c>
      <c r="D5538" s="3">
        <v>34827</v>
      </c>
      <c r="E5538" t="s">
        <v>1249</v>
      </c>
      <c r="F5538" t="s">
        <v>1250</v>
      </c>
      <c r="G5538" t="s">
        <v>644</v>
      </c>
      <c r="H5538" t="s">
        <v>9</v>
      </c>
      <c r="I5538" t="s">
        <v>17</v>
      </c>
      <c r="J5538" s="3">
        <v>44837</v>
      </c>
      <c r="K5538" s="3">
        <v>44735</v>
      </c>
      <c r="M5538" s="8" t="str">
        <f>IFERROR(IF(I5538="Booked",VLOOKUP(K5538,'FIN CAL LOOKUP'!$A:$J,7,1),IF(I5538="Complete",VLOOKUP(J5538,'FIN CAL LOOKUP'!$A:$J,7,1),VLOOKUP(D5538,'FIN CAL LOOKUP'!$A:$J,7,1))),"Not Applicable")</f>
        <v>OCT, FY23</v>
      </c>
      <c r="N5538" s="8" t="str">
        <f>IFERROR(IF(I5538="Booked",VLOOKUP(K5538,'FIN CAL LOOKUP'!$A:$J,10,1),IF(I5538="Complete",VLOOKUP(J5538,'FIN CAL LOOKUP'!$A:$J,10,1),VLOOKUP(D5538,'FIN CAL LOOKUP'!$A:$J,10,1))),"Not Applicable")</f>
        <v>Q2, FY23</v>
      </c>
    </row>
    <row r="5539" spans="1:14" x14ac:dyDescent="0.25">
      <c r="A5539" t="s">
        <v>60</v>
      </c>
      <c r="C5539" t="s">
        <v>14</v>
      </c>
      <c r="D5539" s="3">
        <v>34827</v>
      </c>
      <c r="E5539" t="s">
        <v>1249</v>
      </c>
      <c r="F5539" t="s">
        <v>1250</v>
      </c>
      <c r="G5539" t="s">
        <v>644</v>
      </c>
      <c r="H5539" t="s">
        <v>10</v>
      </c>
      <c r="I5539" t="s">
        <v>17</v>
      </c>
      <c r="J5539" s="3">
        <v>44438</v>
      </c>
      <c r="K5539" s="3">
        <v>44417</v>
      </c>
      <c r="M5539" s="8" t="str">
        <f>IFERROR(IF(I5539="Booked",VLOOKUP(K5539,'FIN CAL LOOKUP'!$A:$J,7,1),IF(I5539="Complete",VLOOKUP(J5539,'FIN CAL LOOKUP'!$A:$J,7,1),VLOOKUP(D5539,'FIN CAL LOOKUP'!$A:$J,7,1))),"Not Applicable")</f>
        <v>SEP, FY22</v>
      </c>
      <c r="N5539" s="8" t="str">
        <f>IFERROR(IF(I5539="Booked",VLOOKUP(K5539,'FIN CAL LOOKUP'!$A:$J,10,1),IF(I5539="Complete",VLOOKUP(J5539,'FIN CAL LOOKUP'!$A:$J,10,1),VLOOKUP(D5539,'FIN CAL LOOKUP'!$A:$J,10,1))),"Not Applicable")</f>
        <v>Q1, FY22</v>
      </c>
    </row>
    <row r="5540" spans="1:14" x14ac:dyDescent="0.25">
      <c r="A5540" t="s">
        <v>60</v>
      </c>
      <c r="C5540" t="s">
        <v>14</v>
      </c>
      <c r="D5540" s="3">
        <v>34827</v>
      </c>
      <c r="E5540" t="s">
        <v>1249</v>
      </c>
      <c r="F5540" t="s">
        <v>1250</v>
      </c>
      <c r="G5540" t="s">
        <v>644</v>
      </c>
      <c r="H5540" t="s">
        <v>11</v>
      </c>
      <c r="I5540" t="s">
        <v>17</v>
      </c>
      <c r="J5540" s="3">
        <v>42783</v>
      </c>
      <c r="K5540" s="3">
        <v>43616</v>
      </c>
      <c r="L5540" t="s">
        <v>982</v>
      </c>
      <c r="M5540" s="8" t="str">
        <f>IFERROR(IF(I5540="Booked",VLOOKUP(K5540,'FIN CAL LOOKUP'!$A:$J,7,1),IF(I5540="Complete",VLOOKUP(J5540,'FIN CAL LOOKUP'!$A:$J,7,1),VLOOKUP(D5540,'FIN CAL LOOKUP'!$A:$J,7,1))),"Not Applicable")</f>
        <v>Not Applicable</v>
      </c>
      <c r="N5540" s="8" t="str">
        <f>IFERROR(IF(I5540="Booked",VLOOKUP(K5540,'FIN CAL LOOKUP'!$A:$J,10,1),IF(I5540="Complete",VLOOKUP(J5540,'FIN CAL LOOKUP'!$A:$J,10,1),VLOOKUP(D5540,'FIN CAL LOOKUP'!$A:$J,10,1))),"Not Applicable")</f>
        <v>Not Applicable</v>
      </c>
    </row>
    <row r="5541" spans="1:14" x14ac:dyDescent="0.25">
      <c r="A5541" t="s">
        <v>41</v>
      </c>
      <c r="B5541" t="s">
        <v>42</v>
      </c>
      <c r="C5541" t="s">
        <v>124</v>
      </c>
      <c r="D5541" s="3">
        <v>32020</v>
      </c>
      <c r="E5541" t="s">
        <v>1251</v>
      </c>
      <c r="F5541" t="s">
        <v>1252</v>
      </c>
      <c r="G5541" t="s">
        <v>1253</v>
      </c>
      <c r="H5541" t="s">
        <v>4</v>
      </c>
      <c r="I5541" t="s">
        <v>17</v>
      </c>
      <c r="J5541" s="3">
        <v>45377</v>
      </c>
      <c r="K5541" s="3">
        <v>44840</v>
      </c>
      <c r="M5541" s="8" t="str">
        <f>IFERROR(IF(I5541="Booked",VLOOKUP(K5541,'FIN CAL LOOKUP'!$A:$J,7,1),IF(I5541="Complete",VLOOKUP(J5541,'FIN CAL LOOKUP'!$A:$J,7,1),VLOOKUP(D5541,'FIN CAL LOOKUP'!$A:$J,7,1))),"Not Applicable")</f>
        <v>APR, FY24</v>
      </c>
      <c r="N5541" s="8" t="str">
        <f>IFERROR(IF(I5541="Booked",VLOOKUP(K5541,'FIN CAL LOOKUP'!$A:$J,10,1),IF(I5541="Complete",VLOOKUP(J5541,'FIN CAL LOOKUP'!$A:$J,10,1),VLOOKUP(D5541,'FIN CAL LOOKUP'!$A:$J,10,1))),"Not Applicable")</f>
        <v>Q4, FY24</v>
      </c>
    </row>
    <row r="5542" spans="1:14" x14ac:dyDescent="0.25">
      <c r="A5542" t="s">
        <v>41</v>
      </c>
      <c r="B5542" t="s">
        <v>42</v>
      </c>
      <c r="C5542" t="s">
        <v>124</v>
      </c>
      <c r="D5542" s="3">
        <v>32020</v>
      </c>
      <c r="E5542" t="s">
        <v>1251</v>
      </c>
      <c r="F5542" t="s">
        <v>1252</v>
      </c>
      <c r="G5542" t="s">
        <v>1253</v>
      </c>
      <c r="H5542" t="s">
        <v>7</v>
      </c>
      <c r="I5542" t="s">
        <v>17</v>
      </c>
      <c r="J5542" s="3">
        <v>45377</v>
      </c>
      <c r="K5542" s="3">
        <v>44840</v>
      </c>
      <c r="M5542" s="8" t="str">
        <f>IFERROR(IF(I5542="Booked",VLOOKUP(K5542,'FIN CAL LOOKUP'!$A:$J,7,1),IF(I5542="Complete",VLOOKUP(J5542,'FIN CAL LOOKUP'!$A:$J,7,1),VLOOKUP(D5542,'FIN CAL LOOKUP'!$A:$J,7,1))),"Not Applicable")</f>
        <v>APR, FY24</v>
      </c>
      <c r="N5542" s="8" t="str">
        <f>IFERROR(IF(I5542="Booked",VLOOKUP(K5542,'FIN CAL LOOKUP'!$A:$J,10,1),IF(I5542="Complete",VLOOKUP(J5542,'FIN CAL LOOKUP'!$A:$J,10,1),VLOOKUP(D5542,'FIN CAL LOOKUP'!$A:$J,10,1))),"Not Applicable")</f>
        <v>Q4, FY24</v>
      </c>
    </row>
  </sheetData>
  <autoFilter ref="A1:N5542" xr:uid="{CA390509-8F2E-4ADB-8A5B-F3D3ED31A4B4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260D-3461-431C-B571-78A8858E230D}">
  <sheetPr>
    <tabColor rgb="FF002060"/>
  </sheetPr>
  <dimension ref="A1:L5542"/>
  <sheetViews>
    <sheetView topLeftCell="A109" workbookViewId="0">
      <selection activeCell="L28" sqref="L28"/>
    </sheetView>
  </sheetViews>
  <sheetFormatPr defaultRowHeight="15" x14ac:dyDescent="0.25"/>
  <cols>
    <col min="11" max="11" width="20.42578125" customWidth="1"/>
    <col min="12" max="12" width="20.140625" customWidth="1"/>
  </cols>
  <sheetData>
    <row r="1" spans="1:12" x14ac:dyDescent="0.25">
      <c r="A1" t="s">
        <v>1254</v>
      </c>
      <c r="B1" t="s">
        <v>1255</v>
      </c>
      <c r="C1" t="s">
        <v>1256</v>
      </c>
      <c r="D1" t="s">
        <v>1257</v>
      </c>
      <c r="E1" t="s">
        <v>1258</v>
      </c>
      <c r="F1" t="s">
        <v>1259</v>
      </c>
      <c r="G1" t="s">
        <v>0</v>
      </c>
      <c r="H1" t="s">
        <v>1260</v>
      </c>
      <c r="I1" t="s">
        <v>1261</v>
      </c>
      <c r="J1" t="s">
        <v>1262</v>
      </c>
      <c r="K1" t="s">
        <v>1263</v>
      </c>
      <c r="L1" t="s">
        <v>1264</v>
      </c>
    </row>
    <row r="2" spans="1:12" x14ac:dyDescent="0.25">
      <c r="A2" t="s">
        <v>24</v>
      </c>
      <c r="B2" t="s">
        <v>1363</v>
      </c>
      <c r="C2" t="s">
        <v>16</v>
      </c>
      <c r="D2" s="1">
        <v>45818</v>
      </c>
      <c r="E2" t="s">
        <v>1364</v>
      </c>
      <c r="F2" t="s">
        <v>221</v>
      </c>
      <c r="G2" t="s">
        <v>1365</v>
      </c>
      <c r="H2" t="s">
        <v>4</v>
      </c>
      <c r="I2" t="s">
        <v>5</v>
      </c>
      <c r="K2" s="1">
        <v>45790</v>
      </c>
    </row>
    <row r="3" spans="1:12" x14ac:dyDescent="0.25">
      <c r="A3" t="s">
        <v>24</v>
      </c>
      <c r="B3" t="s">
        <v>1363</v>
      </c>
      <c r="C3" t="s">
        <v>16</v>
      </c>
      <c r="D3" s="1">
        <v>45818</v>
      </c>
      <c r="E3" t="s">
        <v>1364</v>
      </c>
      <c r="F3" t="s">
        <v>221</v>
      </c>
      <c r="G3" t="s">
        <v>1365</v>
      </c>
      <c r="H3" t="s">
        <v>7</v>
      </c>
      <c r="I3" t="s">
        <v>5</v>
      </c>
      <c r="K3" s="1">
        <v>45790</v>
      </c>
    </row>
    <row r="4" spans="1:12" x14ac:dyDescent="0.25">
      <c r="A4" t="s">
        <v>24</v>
      </c>
      <c r="B4" t="s">
        <v>1363</v>
      </c>
      <c r="C4" t="s">
        <v>16</v>
      </c>
      <c r="D4" s="1">
        <v>45818</v>
      </c>
      <c r="E4" t="s">
        <v>1364</v>
      </c>
      <c r="F4" t="s">
        <v>221</v>
      </c>
      <c r="G4" t="s">
        <v>1365</v>
      </c>
      <c r="H4" t="s">
        <v>1366</v>
      </c>
      <c r="I4" t="s">
        <v>5</v>
      </c>
      <c r="K4" s="1">
        <v>45790</v>
      </c>
    </row>
    <row r="5" spans="1:12" x14ac:dyDescent="0.25">
      <c r="A5" t="s">
        <v>24</v>
      </c>
      <c r="B5" t="s">
        <v>1363</v>
      </c>
      <c r="C5" t="s">
        <v>16</v>
      </c>
      <c r="D5" s="1">
        <v>45818</v>
      </c>
      <c r="E5" t="s">
        <v>1364</v>
      </c>
      <c r="F5" t="s">
        <v>221</v>
      </c>
      <c r="G5" t="s">
        <v>1365</v>
      </c>
      <c r="H5" t="s">
        <v>1367</v>
      </c>
      <c r="I5" t="s">
        <v>5</v>
      </c>
      <c r="K5" s="1">
        <v>45790</v>
      </c>
    </row>
    <row r="6" spans="1:12" x14ac:dyDescent="0.25">
      <c r="A6" t="s">
        <v>24</v>
      </c>
      <c r="B6" t="s">
        <v>1363</v>
      </c>
      <c r="C6" t="s">
        <v>16</v>
      </c>
      <c r="D6" s="1">
        <v>45818</v>
      </c>
      <c r="E6" t="s">
        <v>1364</v>
      </c>
      <c r="F6" t="s">
        <v>221</v>
      </c>
      <c r="G6" t="s">
        <v>1365</v>
      </c>
      <c r="H6" t="s">
        <v>1368</v>
      </c>
      <c r="I6" t="s">
        <v>5</v>
      </c>
      <c r="K6" s="1">
        <v>45790</v>
      </c>
    </row>
    <row r="7" spans="1:12" x14ac:dyDescent="0.25">
      <c r="A7" t="s">
        <v>24</v>
      </c>
      <c r="B7" t="s">
        <v>1363</v>
      </c>
      <c r="C7" t="s">
        <v>16</v>
      </c>
      <c r="D7" s="1">
        <v>45818</v>
      </c>
      <c r="E7" t="s">
        <v>1364</v>
      </c>
      <c r="F7" t="s">
        <v>221</v>
      </c>
      <c r="G7" t="s">
        <v>1365</v>
      </c>
      <c r="H7" t="s">
        <v>1369</v>
      </c>
      <c r="I7" t="s">
        <v>5</v>
      </c>
      <c r="K7" s="1">
        <v>45790</v>
      </c>
    </row>
    <row r="8" spans="1:12" x14ac:dyDescent="0.25">
      <c r="A8" t="s">
        <v>24</v>
      </c>
      <c r="B8" t="s">
        <v>1363</v>
      </c>
      <c r="C8" t="s">
        <v>16</v>
      </c>
      <c r="D8" s="1">
        <v>45818</v>
      </c>
      <c r="E8" t="s">
        <v>1364</v>
      </c>
      <c r="F8" t="s">
        <v>221</v>
      </c>
      <c r="G8" t="s">
        <v>1365</v>
      </c>
      <c r="H8" t="s">
        <v>1370</v>
      </c>
      <c r="I8" t="s">
        <v>5</v>
      </c>
      <c r="K8" s="1">
        <v>45790</v>
      </c>
    </row>
    <row r="9" spans="1:12" x14ac:dyDescent="0.25">
      <c r="A9" t="s">
        <v>24</v>
      </c>
      <c r="B9" t="s">
        <v>1363</v>
      </c>
      <c r="C9" t="s">
        <v>16</v>
      </c>
      <c r="D9" s="1">
        <v>45818</v>
      </c>
      <c r="E9" t="s">
        <v>1364</v>
      </c>
      <c r="F9" t="s">
        <v>221</v>
      </c>
      <c r="G9" t="s">
        <v>1365</v>
      </c>
      <c r="H9" t="s">
        <v>8</v>
      </c>
      <c r="I9" t="s">
        <v>5</v>
      </c>
      <c r="K9" s="1">
        <v>45790</v>
      </c>
    </row>
    <row r="10" spans="1:12" x14ac:dyDescent="0.25">
      <c r="A10" t="s">
        <v>24</v>
      </c>
      <c r="B10" t="s">
        <v>1363</v>
      </c>
      <c r="C10" t="s">
        <v>16</v>
      </c>
      <c r="D10" s="1">
        <v>45818</v>
      </c>
      <c r="E10" t="s">
        <v>1364</v>
      </c>
      <c r="F10" t="s">
        <v>221</v>
      </c>
      <c r="G10" t="s">
        <v>1365</v>
      </c>
      <c r="H10" t="s">
        <v>9</v>
      </c>
      <c r="I10" t="s">
        <v>5</v>
      </c>
      <c r="K10" s="1">
        <v>45790</v>
      </c>
    </row>
    <row r="11" spans="1:12" x14ac:dyDescent="0.25">
      <c r="A11" t="s">
        <v>24</v>
      </c>
      <c r="B11" t="s">
        <v>1363</v>
      </c>
      <c r="C11" t="s">
        <v>16</v>
      </c>
      <c r="D11" s="1">
        <v>45818</v>
      </c>
      <c r="E11" t="s">
        <v>1364</v>
      </c>
      <c r="F11" t="s">
        <v>221</v>
      </c>
      <c r="G11" t="s">
        <v>1365</v>
      </c>
      <c r="H11" t="s">
        <v>10</v>
      </c>
      <c r="I11" t="s">
        <v>5</v>
      </c>
      <c r="K11" s="1">
        <v>45790</v>
      </c>
    </row>
    <row r="12" spans="1:12" x14ac:dyDescent="0.25">
      <c r="A12" t="s">
        <v>24</v>
      </c>
      <c r="B12" t="s">
        <v>1363</v>
      </c>
      <c r="C12" t="s">
        <v>16</v>
      </c>
      <c r="D12" s="1">
        <v>45818</v>
      </c>
      <c r="E12" t="s">
        <v>1364</v>
      </c>
      <c r="F12" t="s">
        <v>221</v>
      </c>
      <c r="G12" t="s">
        <v>1365</v>
      </c>
      <c r="H12" t="s">
        <v>11</v>
      </c>
      <c r="I12" t="s">
        <v>5</v>
      </c>
      <c r="K12" s="1">
        <v>45790</v>
      </c>
    </row>
    <row r="13" spans="1:12" x14ac:dyDescent="0.25">
      <c r="A13" t="s">
        <v>219</v>
      </c>
      <c r="C13" t="s">
        <v>14</v>
      </c>
      <c r="D13" s="1">
        <v>45810</v>
      </c>
      <c r="E13" t="s">
        <v>1371</v>
      </c>
      <c r="F13" t="s">
        <v>1372</v>
      </c>
      <c r="G13" t="s">
        <v>1373</v>
      </c>
      <c r="H13" t="s">
        <v>4</v>
      </c>
      <c r="I13" t="s">
        <v>5</v>
      </c>
      <c r="K13" s="1">
        <v>45759</v>
      </c>
    </row>
    <row r="14" spans="1:12" x14ac:dyDescent="0.25">
      <c r="A14" t="s">
        <v>219</v>
      </c>
      <c r="C14" t="s">
        <v>14</v>
      </c>
      <c r="D14" s="1">
        <v>45810</v>
      </c>
      <c r="E14" t="s">
        <v>1371</v>
      </c>
      <c r="F14" t="s">
        <v>1372</v>
      </c>
      <c r="G14" t="s">
        <v>1373</v>
      </c>
      <c r="H14" t="s">
        <v>7</v>
      </c>
      <c r="I14" t="s">
        <v>5</v>
      </c>
      <c r="K14" s="1">
        <v>45759</v>
      </c>
    </row>
    <row r="15" spans="1:12" x14ac:dyDescent="0.25">
      <c r="A15" t="s">
        <v>219</v>
      </c>
      <c r="C15" t="s">
        <v>14</v>
      </c>
      <c r="D15" s="1">
        <v>45810</v>
      </c>
      <c r="E15" t="s">
        <v>1371</v>
      </c>
      <c r="F15" t="s">
        <v>1372</v>
      </c>
      <c r="G15" t="s">
        <v>1373</v>
      </c>
      <c r="H15" t="s">
        <v>1366</v>
      </c>
      <c r="I15" t="s">
        <v>5</v>
      </c>
      <c r="K15" s="1">
        <v>45759</v>
      </c>
    </row>
    <row r="16" spans="1:12" x14ac:dyDescent="0.25">
      <c r="A16" t="s">
        <v>219</v>
      </c>
      <c r="C16" t="s">
        <v>14</v>
      </c>
      <c r="D16" s="1">
        <v>45810</v>
      </c>
      <c r="E16" t="s">
        <v>1371</v>
      </c>
      <c r="F16" t="s">
        <v>1372</v>
      </c>
      <c r="G16" t="s">
        <v>1373</v>
      </c>
      <c r="H16" t="s">
        <v>1367</v>
      </c>
      <c r="I16" t="s">
        <v>5</v>
      </c>
      <c r="K16" s="1">
        <v>45759</v>
      </c>
    </row>
    <row r="17" spans="1:11" x14ac:dyDescent="0.25">
      <c r="A17" t="s">
        <v>219</v>
      </c>
      <c r="C17" t="s">
        <v>14</v>
      </c>
      <c r="D17" s="1">
        <v>45810</v>
      </c>
      <c r="E17" t="s">
        <v>1371</v>
      </c>
      <c r="F17" t="s">
        <v>1372</v>
      </c>
      <c r="G17" t="s">
        <v>1373</v>
      </c>
      <c r="H17" t="s">
        <v>1368</v>
      </c>
      <c r="I17" t="s">
        <v>5</v>
      </c>
      <c r="K17" s="1">
        <v>45759</v>
      </c>
    </row>
    <row r="18" spans="1:11" x14ac:dyDescent="0.25">
      <c r="A18" t="s">
        <v>219</v>
      </c>
      <c r="C18" t="s">
        <v>14</v>
      </c>
      <c r="D18" s="1">
        <v>45810</v>
      </c>
      <c r="E18" t="s">
        <v>1371</v>
      </c>
      <c r="F18" t="s">
        <v>1372</v>
      </c>
      <c r="G18" t="s">
        <v>1373</v>
      </c>
      <c r="H18" t="s">
        <v>1369</v>
      </c>
      <c r="I18" t="s">
        <v>5</v>
      </c>
      <c r="K18" s="1">
        <v>45759</v>
      </c>
    </row>
    <row r="19" spans="1:11" x14ac:dyDescent="0.25">
      <c r="A19" t="s">
        <v>219</v>
      </c>
      <c r="C19" t="s">
        <v>14</v>
      </c>
      <c r="D19" s="1">
        <v>45810</v>
      </c>
      <c r="E19" t="s">
        <v>1371</v>
      </c>
      <c r="F19" t="s">
        <v>1372</v>
      </c>
      <c r="G19" t="s">
        <v>1373</v>
      </c>
      <c r="H19" t="s">
        <v>1370</v>
      </c>
      <c r="I19" t="s">
        <v>5</v>
      </c>
      <c r="K19" s="1">
        <v>45759</v>
      </c>
    </row>
    <row r="20" spans="1:11" x14ac:dyDescent="0.25">
      <c r="A20" t="s">
        <v>219</v>
      </c>
      <c r="C20" t="s">
        <v>14</v>
      </c>
      <c r="D20" s="1">
        <v>45810</v>
      </c>
      <c r="E20" t="s">
        <v>1371</v>
      </c>
      <c r="F20" t="s">
        <v>1372</v>
      </c>
      <c r="G20" t="s">
        <v>1373</v>
      </c>
      <c r="H20" t="s">
        <v>8</v>
      </c>
      <c r="I20" t="s">
        <v>5</v>
      </c>
      <c r="K20" s="1">
        <v>45759</v>
      </c>
    </row>
    <row r="21" spans="1:11" x14ac:dyDescent="0.25">
      <c r="A21" t="s">
        <v>219</v>
      </c>
      <c r="C21" t="s">
        <v>14</v>
      </c>
      <c r="D21" s="1">
        <v>45810</v>
      </c>
      <c r="E21" t="s">
        <v>1371</v>
      </c>
      <c r="F21" t="s">
        <v>1372</v>
      </c>
      <c r="G21" t="s">
        <v>1373</v>
      </c>
      <c r="H21" t="s">
        <v>9</v>
      </c>
      <c r="I21" t="s">
        <v>5</v>
      </c>
      <c r="K21" s="1">
        <v>45759</v>
      </c>
    </row>
    <row r="22" spans="1:11" x14ac:dyDescent="0.25">
      <c r="A22" t="s">
        <v>219</v>
      </c>
      <c r="C22" t="s">
        <v>14</v>
      </c>
      <c r="D22" s="1">
        <v>45810</v>
      </c>
      <c r="E22" t="s">
        <v>1371</v>
      </c>
      <c r="F22" t="s">
        <v>1372</v>
      </c>
      <c r="G22" t="s">
        <v>1373</v>
      </c>
      <c r="H22" t="s">
        <v>10</v>
      </c>
      <c r="I22" t="s">
        <v>5</v>
      </c>
      <c r="K22" s="1">
        <v>45759</v>
      </c>
    </row>
    <row r="23" spans="1:11" x14ac:dyDescent="0.25">
      <c r="A23" t="s">
        <v>219</v>
      </c>
      <c r="C23" t="s">
        <v>14</v>
      </c>
      <c r="D23" s="1">
        <v>45810</v>
      </c>
      <c r="E23" t="s">
        <v>1371</v>
      </c>
      <c r="F23" t="s">
        <v>1372</v>
      </c>
      <c r="G23" t="s">
        <v>1373</v>
      </c>
      <c r="H23" t="s">
        <v>11</v>
      </c>
      <c r="I23" t="s">
        <v>5</v>
      </c>
      <c r="K23" s="1">
        <v>45759</v>
      </c>
    </row>
    <row r="24" spans="1:11" x14ac:dyDescent="0.25">
      <c r="A24" t="s">
        <v>30</v>
      </c>
      <c r="B24" t="s">
        <v>189</v>
      </c>
      <c r="C24" t="s">
        <v>14</v>
      </c>
      <c r="D24" s="1">
        <v>45810</v>
      </c>
      <c r="E24" t="s">
        <v>25</v>
      </c>
      <c r="F24" t="s">
        <v>1374</v>
      </c>
      <c r="G24" t="s">
        <v>1375</v>
      </c>
      <c r="H24" t="s">
        <v>4</v>
      </c>
      <c r="I24" t="s">
        <v>5</v>
      </c>
      <c r="K24" s="1">
        <v>45771</v>
      </c>
    </row>
    <row r="25" spans="1:11" x14ac:dyDescent="0.25">
      <c r="A25" t="s">
        <v>30</v>
      </c>
      <c r="B25" t="s">
        <v>189</v>
      </c>
      <c r="C25" t="s">
        <v>14</v>
      </c>
      <c r="D25" s="1">
        <v>45810</v>
      </c>
      <c r="E25" t="s">
        <v>25</v>
      </c>
      <c r="F25" t="s">
        <v>1374</v>
      </c>
      <c r="G25" t="s">
        <v>1375</v>
      </c>
      <c r="H25" t="s">
        <v>7</v>
      </c>
      <c r="I25" t="s">
        <v>5</v>
      </c>
      <c r="K25" s="1">
        <v>45771</v>
      </c>
    </row>
    <row r="26" spans="1:11" x14ac:dyDescent="0.25">
      <c r="A26" t="s">
        <v>30</v>
      </c>
      <c r="B26" t="s">
        <v>189</v>
      </c>
      <c r="C26" t="s">
        <v>14</v>
      </c>
      <c r="D26" s="1">
        <v>45810</v>
      </c>
      <c r="E26" t="s">
        <v>25</v>
      </c>
      <c r="F26" t="s">
        <v>1374</v>
      </c>
      <c r="G26" t="s">
        <v>1375</v>
      </c>
      <c r="H26" t="s">
        <v>1366</v>
      </c>
      <c r="I26" t="s">
        <v>5</v>
      </c>
      <c r="K26" s="1">
        <v>45771</v>
      </c>
    </row>
    <row r="27" spans="1:11" x14ac:dyDescent="0.25">
      <c r="A27" t="s">
        <v>30</v>
      </c>
      <c r="B27" t="s">
        <v>189</v>
      </c>
      <c r="C27" t="s">
        <v>14</v>
      </c>
      <c r="D27" s="1">
        <v>45810</v>
      </c>
      <c r="E27" t="s">
        <v>25</v>
      </c>
      <c r="F27" t="s">
        <v>1374</v>
      </c>
      <c r="G27" t="s">
        <v>1375</v>
      </c>
      <c r="H27" t="s">
        <v>1367</v>
      </c>
      <c r="I27" t="s">
        <v>5</v>
      </c>
      <c r="K27" s="1">
        <v>45771</v>
      </c>
    </row>
    <row r="28" spans="1:11" x14ac:dyDescent="0.25">
      <c r="A28" t="s">
        <v>30</v>
      </c>
      <c r="B28" t="s">
        <v>189</v>
      </c>
      <c r="C28" t="s">
        <v>14</v>
      </c>
      <c r="D28" s="1">
        <v>45810</v>
      </c>
      <c r="E28" t="s">
        <v>25</v>
      </c>
      <c r="F28" t="s">
        <v>1374</v>
      </c>
      <c r="G28" t="s">
        <v>1375</v>
      </c>
      <c r="H28" t="s">
        <v>1368</v>
      </c>
      <c r="I28" t="s">
        <v>5</v>
      </c>
      <c r="K28" s="1">
        <v>45771</v>
      </c>
    </row>
    <row r="29" spans="1:11" x14ac:dyDescent="0.25">
      <c r="A29" t="s">
        <v>30</v>
      </c>
      <c r="B29" t="s">
        <v>189</v>
      </c>
      <c r="C29" t="s">
        <v>14</v>
      </c>
      <c r="D29" s="1">
        <v>45810</v>
      </c>
      <c r="E29" t="s">
        <v>25</v>
      </c>
      <c r="F29" t="s">
        <v>1374</v>
      </c>
      <c r="G29" t="s">
        <v>1375</v>
      </c>
      <c r="H29" t="s">
        <v>1369</v>
      </c>
      <c r="I29" t="s">
        <v>5</v>
      </c>
      <c r="K29" s="1">
        <v>45771</v>
      </c>
    </row>
    <row r="30" spans="1:11" x14ac:dyDescent="0.25">
      <c r="A30" t="s">
        <v>30</v>
      </c>
      <c r="B30" t="s">
        <v>189</v>
      </c>
      <c r="C30" t="s">
        <v>14</v>
      </c>
      <c r="D30" s="1">
        <v>45810</v>
      </c>
      <c r="E30" t="s">
        <v>25</v>
      </c>
      <c r="F30" t="s">
        <v>1374</v>
      </c>
      <c r="G30" t="s">
        <v>1375</v>
      </c>
      <c r="H30" t="s">
        <v>1370</v>
      </c>
      <c r="I30" t="s">
        <v>5</v>
      </c>
      <c r="K30" s="1">
        <v>45771</v>
      </c>
    </row>
    <row r="31" spans="1:11" x14ac:dyDescent="0.25">
      <c r="A31" t="s">
        <v>30</v>
      </c>
      <c r="B31" t="s">
        <v>189</v>
      </c>
      <c r="C31" t="s">
        <v>14</v>
      </c>
      <c r="D31" s="1">
        <v>45810</v>
      </c>
      <c r="E31" t="s">
        <v>25</v>
      </c>
      <c r="F31" t="s">
        <v>1374</v>
      </c>
      <c r="G31" t="s">
        <v>1375</v>
      </c>
      <c r="H31" t="s">
        <v>8</v>
      </c>
      <c r="I31" t="s">
        <v>5</v>
      </c>
      <c r="K31" s="1">
        <v>45771</v>
      </c>
    </row>
    <row r="32" spans="1:11" x14ac:dyDescent="0.25">
      <c r="A32" t="s">
        <v>30</v>
      </c>
      <c r="B32" t="s">
        <v>189</v>
      </c>
      <c r="C32" t="s">
        <v>14</v>
      </c>
      <c r="D32" s="1">
        <v>45810</v>
      </c>
      <c r="E32" t="s">
        <v>25</v>
      </c>
      <c r="F32" t="s">
        <v>1374</v>
      </c>
      <c r="G32" t="s">
        <v>1375</v>
      </c>
      <c r="H32" t="s">
        <v>9</v>
      </c>
      <c r="I32" t="s">
        <v>5</v>
      </c>
      <c r="K32" s="1">
        <v>45771</v>
      </c>
    </row>
    <row r="33" spans="1:11" x14ac:dyDescent="0.25">
      <c r="A33" t="s">
        <v>30</v>
      </c>
      <c r="B33" t="s">
        <v>189</v>
      </c>
      <c r="C33" t="s">
        <v>14</v>
      </c>
      <c r="D33" s="1">
        <v>45810</v>
      </c>
      <c r="E33" t="s">
        <v>25</v>
      </c>
      <c r="F33" t="s">
        <v>1374</v>
      </c>
      <c r="G33" t="s">
        <v>1375</v>
      </c>
      <c r="H33" t="s">
        <v>10</v>
      </c>
      <c r="I33" t="s">
        <v>5</v>
      </c>
      <c r="K33" s="1">
        <v>45771</v>
      </c>
    </row>
    <row r="34" spans="1:11" x14ac:dyDescent="0.25">
      <c r="A34" t="s">
        <v>30</v>
      </c>
      <c r="B34" t="s">
        <v>189</v>
      </c>
      <c r="C34" t="s">
        <v>14</v>
      </c>
      <c r="D34" s="1">
        <v>45810</v>
      </c>
      <c r="E34" t="s">
        <v>25</v>
      </c>
      <c r="F34" t="s">
        <v>1374</v>
      </c>
      <c r="G34" t="s">
        <v>1375</v>
      </c>
      <c r="H34" t="s">
        <v>11</v>
      </c>
      <c r="I34" t="s">
        <v>5</v>
      </c>
      <c r="K34" s="1">
        <v>45771</v>
      </c>
    </row>
    <row r="35" spans="1:11" x14ac:dyDescent="0.25">
      <c r="A35" t="s">
        <v>60</v>
      </c>
      <c r="B35" t="s">
        <v>274</v>
      </c>
      <c r="C35" t="s">
        <v>14</v>
      </c>
      <c r="D35" s="1">
        <v>45803</v>
      </c>
      <c r="E35" t="s">
        <v>1376</v>
      </c>
      <c r="F35" t="s">
        <v>1377</v>
      </c>
      <c r="G35" t="s">
        <v>1378</v>
      </c>
      <c r="H35" t="s">
        <v>4</v>
      </c>
      <c r="I35" t="s">
        <v>17</v>
      </c>
      <c r="J35" s="1">
        <v>45805</v>
      </c>
      <c r="K35" s="1">
        <v>45794</v>
      </c>
    </row>
    <row r="36" spans="1:11" x14ac:dyDescent="0.25">
      <c r="A36" t="s">
        <v>60</v>
      </c>
      <c r="B36" t="s">
        <v>274</v>
      </c>
      <c r="C36" t="s">
        <v>14</v>
      </c>
      <c r="D36" s="1">
        <v>45803</v>
      </c>
      <c r="E36" t="s">
        <v>1376</v>
      </c>
      <c r="F36" t="s">
        <v>1377</v>
      </c>
      <c r="G36" t="s">
        <v>1378</v>
      </c>
      <c r="H36" t="s">
        <v>7</v>
      </c>
      <c r="I36" t="s">
        <v>17</v>
      </c>
      <c r="J36" s="1">
        <v>45805</v>
      </c>
      <c r="K36" s="1">
        <v>45794</v>
      </c>
    </row>
    <row r="37" spans="1:11" x14ac:dyDescent="0.25">
      <c r="A37" t="s">
        <v>60</v>
      </c>
      <c r="B37" t="s">
        <v>274</v>
      </c>
      <c r="C37" t="s">
        <v>14</v>
      </c>
      <c r="D37" s="1">
        <v>45803</v>
      </c>
      <c r="E37" t="s">
        <v>1376</v>
      </c>
      <c r="F37" t="s">
        <v>1377</v>
      </c>
      <c r="G37" t="s">
        <v>1378</v>
      </c>
      <c r="H37" t="s">
        <v>1366</v>
      </c>
      <c r="I37" t="s">
        <v>17</v>
      </c>
      <c r="J37" s="1">
        <v>45805</v>
      </c>
      <c r="K37" s="1">
        <v>45794</v>
      </c>
    </row>
    <row r="38" spans="1:11" x14ac:dyDescent="0.25">
      <c r="A38" t="s">
        <v>60</v>
      </c>
      <c r="B38" t="s">
        <v>274</v>
      </c>
      <c r="C38" t="s">
        <v>14</v>
      </c>
      <c r="D38" s="1">
        <v>45803</v>
      </c>
      <c r="E38" t="s">
        <v>1376</v>
      </c>
      <c r="F38" t="s">
        <v>1377</v>
      </c>
      <c r="G38" t="s">
        <v>1378</v>
      </c>
      <c r="H38" t="s">
        <v>1367</v>
      </c>
      <c r="I38" t="s">
        <v>17</v>
      </c>
      <c r="J38" s="1">
        <v>45805</v>
      </c>
      <c r="K38" s="1">
        <v>45794</v>
      </c>
    </row>
    <row r="39" spans="1:11" x14ac:dyDescent="0.25">
      <c r="A39" t="s">
        <v>60</v>
      </c>
      <c r="B39" t="s">
        <v>274</v>
      </c>
      <c r="C39" t="s">
        <v>14</v>
      </c>
      <c r="D39" s="1">
        <v>45803</v>
      </c>
      <c r="E39" t="s">
        <v>1376</v>
      </c>
      <c r="F39" t="s">
        <v>1377</v>
      </c>
      <c r="G39" t="s">
        <v>1378</v>
      </c>
      <c r="H39" t="s">
        <v>1368</v>
      </c>
      <c r="I39" t="s">
        <v>17</v>
      </c>
      <c r="J39" s="1">
        <v>45805</v>
      </c>
      <c r="K39" s="1">
        <v>45794</v>
      </c>
    </row>
    <row r="40" spans="1:11" x14ac:dyDescent="0.25">
      <c r="A40" t="s">
        <v>60</v>
      </c>
      <c r="B40" t="s">
        <v>274</v>
      </c>
      <c r="C40" t="s">
        <v>14</v>
      </c>
      <c r="D40" s="1">
        <v>45803</v>
      </c>
      <c r="E40" t="s">
        <v>1376</v>
      </c>
      <c r="F40" t="s">
        <v>1377</v>
      </c>
      <c r="G40" t="s">
        <v>1378</v>
      </c>
      <c r="H40" t="s">
        <v>1369</v>
      </c>
      <c r="I40" t="s">
        <v>17</v>
      </c>
      <c r="J40" s="1">
        <v>45805</v>
      </c>
      <c r="K40" s="1">
        <v>45794</v>
      </c>
    </row>
    <row r="41" spans="1:11" x14ac:dyDescent="0.25">
      <c r="A41" t="s">
        <v>60</v>
      </c>
      <c r="B41" t="s">
        <v>274</v>
      </c>
      <c r="C41" t="s">
        <v>14</v>
      </c>
      <c r="D41" s="1">
        <v>45803</v>
      </c>
      <c r="E41" t="s">
        <v>1376</v>
      </c>
      <c r="F41" t="s">
        <v>1377</v>
      </c>
      <c r="G41" t="s">
        <v>1378</v>
      </c>
      <c r="H41" t="s">
        <v>1370</v>
      </c>
      <c r="I41" t="s">
        <v>17</v>
      </c>
      <c r="J41" s="1">
        <v>45805</v>
      </c>
      <c r="K41" s="1">
        <v>45794</v>
      </c>
    </row>
    <row r="42" spans="1:11" x14ac:dyDescent="0.25">
      <c r="A42" t="s">
        <v>60</v>
      </c>
      <c r="B42" t="s">
        <v>274</v>
      </c>
      <c r="C42" t="s">
        <v>14</v>
      </c>
      <c r="D42" s="1">
        <v>45803</v>
      </c>
      <c r="E42" t="s">
        <v>1376</v>
      </c>
      <c r="F42" t="s">
        <v>1377</v>
      </c>
      <c r="G42" t="s">
        <v>1378</v>
      </c>
      <c r="H42" t="s">
        <v>8</v>
      </c>
      <c r="I42" t="s">
        <v>17</v>
      </c>
      <c r="J42" s="1">
        <v>45805</v>
      </c>
      <c r="K42" s="1">
        <v>45794</v>
      </c>
    </row>
    <row r="43" spans="1:11" x14ac:dyDescent="0.25">
      <c r="A43" t="s">
        <v>60</v>
      </c>
      <c r="B43" t="s">
        <v>274</v>
      </c>
      <c r="C43" t="s">
        <v>14</v>
      </c>
      <c r="D43" s="1">
        <v>45803</v>
      </c>
      <c r="E43" t="s">
        <v>1376</v>
      </c>
      <c r="F43" t="s">
        <v>1377</v>
      </c>
      <c r="G43" t="s">
        <v>1378</v>
      </c>
      <c r="H43" t="s">
        <v>9</v>
      </c>
      <c r="I43" t="s">
        <v>17</v>
      </c>
      <c r="J43" s="1">
        <v>45805</v>
      </c>
      <c r="K43" s="1">
        <v>45794</v>
      </c>
    </row>
    <row r="44" spans="1:11" x14ac:dyDescent="0.25">
      <c r="A44" t="s">
        <v>60</v>
      </c>
      <c r="B44" t="s">
        <v>274</v>
      </c>
      <c r="C44" t="s">
        <v>14</v>
      </c>
      <c r="D44" s="1">
        <v>45803</v>
      </c>
      <c r="E44" t="s">
        <v>1376</v>
      </c>
      <c r="F44" t="s">
        <v>1377</v>
      </c>
      <c r="G44" t="s">
        <v>1378</v>
      </c>
      <c r="H44" t="s">
        <v>10</v>
      </c>
      <c r="I44" t="s">
        <v>17</v>
      </c>
      <c r="J44" s="1">
        <v>45806</v>
      </c>
      <c r="K44" s="1">
        <v>45806</v>
      </c>
    </row>
    <row r="45" spans="1:11" x14ac:dyDescent="0.25">
      <c r="A45" t="s">
        <v>60</v>
      </c>
      <c r="B45" t="s">
        <v>274</v>
      </c>
      <c r="C45" t="s">
        <v>14</v>
      </c>
      <c r="D45" s="1">
        <v>45803</v>
      </c>
      <c r="E45" t="s">
        <v>1376</v>
      </c>
      <c r="F45" t="s">
        <v>1377</v>
      </c>
      <c r="G45" t="s">
        <v>1378</v>
      </c>
      <c r="H45" t="s">
        <v>11</v>
      </c>
      <c r="I45" t="s">
        <v>17</v>
      </c>
      <c r="J45" s="1">
        <v>45805</v>
      </c>
      <c r="K45" s="1">
        <v>45794</v>
      </c>
    </row>
    <row r="46" spans="1:11" x14ac:dyDescent="0.25">
      <c r="A46" t="s">
        <v>12</v>
      </c>
      <c r="B46" t="s">
        <v>13</v>
      </c>
      <c r="C46" t="s">
        <v>16</v>
      </c>
      <c r="D46" s="1">
        <v>45789</v>
      </c>
      <c r="E46" t="s">
        <v>1379</v>
      </c>
      <c r="F46" t="s">
        <v>1380</v>
      </c>
      <c r="G46" t="s">
        <v>1381</v>
      </c>
      <c r="H46" t="s">
        <v>4</v>
      </c>
      <c r="I46" t="s">
        <v>17</v>
      </c>
      <c r="J46" s="1">
        <v>45791</v>
      </c>
      <c r="K46" s="1">
        <v>45779</v>
      </c>
    </row>
    <row r="47" spans="1:11" x14ac:dyDescent="0.25">
      <c r="A47" t="s">
        <v>12</v>
      </c>
      <c r="B47" t="s">
        <v>13</v>
      </c>
      <c r="C47" t="s">
        <v>16</v>
      </c>
      <c r="D47" s="1">
        <v>45789</v>
      </c>
      <c r="E47" t="s">
        <v>1379</v>
      </c>
      <c r="F47" t="s">
        <v>1380</v>
      </c>
      <c r="G47" t="s">
        <v>1381</v>
      </c>
      <c r="H47" t="s">
        <v>7</v>
      </c>
      <c r="I47" t="s">
        <v>17</v>
      </c>
      <c r="J47" s="1">
        <v>45791</v>
      </c>
      <c r="K47" s="1">
        <v>45779</v>
      </c>
    </row>
    <row r="48" spans="1:11" x14ac:dyDescent="0.25">
      <c r="A48" t="s">
        <v>12</v>
      </c>
      <c r="B48" t="s">
        <v>13</v>
      </c>
      <c r="C48" t="s">
        <v>16</v>
      </c>
      <c r="D48" s="1">
        <v>45789</v>
      </c>
      <c r="E48" t="s">
        <v>1379</v>
      </c>
      <c r="F48" t="s">
        <v>1380</v>
      </c>
      <c r="G48" t="s">
        <v>1381</v>
      </c>
      <c r="H48" t="s">
        <v>1366</v>
      </c>
      <c r="I48" t="s">
        <v>17</v>
      </c>
      <c r="J48" s="1">
        <v>45791</v>
      </c>
      <c r="K48" s="1">
        <v>45779</v>
      </c>
    </row>
    <row r="49" spans="1:11" x14ac:dyDescent="0.25">
      <c r="A49" t="s">
        <v>12</v>
      </c>
      <c r="B49" t="s">
        <v>13</v>
      </c>
      <c r="C49" t="s">
        <v>16</v>
      </c>
      <c r="D49" s="1">
        <v>45789</v>
      </c>
      <c r="E49" t="s">
        <v>1379</v>
      </c>
      <c r="F49" t="s">
        <v>1380</v>
      </c>
      <c r="G49" t="s">
        <v>1381</v>
      </c>
      <c r="H49" t="s">
        <v>1367</v>
      </c>
      <c r="I49" t="s">
        <v>17</v>
      </c>
      <c r="J49" s="1">
        <v>45792</v>
      </c>
      <c r="K49" s="1">
        <v>45779</v>
      </c>
    </row>
    <row r="50" spans="1:11" x14ac:dyDescent="0.25">
      <c r="A50" t="s">
        <v>12</v>
      </c>
      <c r="B50" t="s">
        <v>13</v>
      </c>
      <c r="C50" t="s">
        <v>16</v>
      </c>
      <c r="D50" s="1">
        <v>45789</v>
      </c>
      <c r="E50" t="s">
        <v>1379</v>
      </c>
      <c r="F50" t="s">
        <v>1380</v>
      </c>
      <c r="G50" t="s">
        <v>1381</v>
      </c>
      <c r="H50" t="s">
        <v>1368</v>
      </c>
      <c r="I50" t="s">
        <v>17</v>
      </c>
      <c r="J50" s="1">
        <v>45791</v>
      </c>
      <c r="K50" s="1">
        <v>45779</v>
      </c>
    </row>
    <row r="51" spans="1:11" x14ac:dyDescent="0.25">
      <c r="A51" t="s">
        <v>12</v>
      </c>
      <c r="B51" t="s">
        <v>13</v>
      </c>
      <c r="C51" t="s">
        <v>16</v>
      </c>
      <c r="D51" s="1">
        <v>45789</v>
      </c>
      <c r="E51" t="s">
        <v>1379</v>
      </c>
      <c r="F51" t="s">
        <v>1380</v>
      </c>
      <c r="G51" t="s">
        <v>1381</v>
      </c>
      <c r="H51" t="s">
        <v>1369</v>
      </c>
      <c r="I51" t="s">
        <v>17</v>
      </c>
      <c r="J51" s="1">
        <v>45791</v>
      </c>
      <c r="K51" s="1">
        <v>45779</v>
      </c>
    </row>
    <row r="52" spans="1:11" x14ac:dyDescent="0.25">
      <c r="A52" t="s">
        <v>12</v>
      </c>
      <c r="B52" t="s">
        <v>13</v>
      </c>
      <c r="C52" t="s">
        <v>16</v>
      </c>
      <c r="D52" s="1">
        <v>45789</v>
      </c>
      <c r="E52" t="s">
        <v>1379</v>
      </c>
      <c r="F52" t="s">
        <v>1380</v>
      </c>
      <c r="G52" t="s">
        <v>1381</v>
      </c>
      <c r="H52" t="s">
        <v>1370</v>
      </c>
      <c r="I52" t="s">
        <v>17</v>
      </c>
      <c r="J52" s="1">
        <v>45791</v>
      </c>
      <c r="K52" s="1">
        <v>45779</v>
      </c>
    </row>
    <row r="53" spans="1:11" x14ac:dyDescent="0.25">
      <c r="A53" t="s">
        <v>12</v>
      </c>
      <c r="B53" t="s">
        <v>13</v>
      </c>
      <c r="C53" t="s">
        <v>16</v>
      </c>
      <c r="D53" s="1">
        <v>45789</v>
      </c>
      <c r="E53" t="s">
        <v>1379</v>
      </c>
      <c r="F53" t="s">
        <v>1380</v>
      </c>
      <c r="G53" t="s">
        <v>1381</v>
      </c>
      <c r="H53" t="s">
        <v>8</v>
      </c>
      <c r="I53" t="s">
        <v>17</v>
      </c>
      <c r="J53" s="1">
        <v>45791</v>
      </c>
      <c r="K53" s="1">
        <v>45779</v>
      </c>
    </row>
    <row r="54" spans="1:11" x14ac:dyDescent="0.25">
      <c r="A54" t="s">
        <v>12</v>
      </c>
      <c r="B54" t="s">
        <v>13</v>
      </c>
      <c r="C54" t="s">
        <v>16</v>
      </c>
      <c r="D54" s="1">
        <v>45789</v>
      </c>
      <c r="E54" t="s">
        <v>1379</v>
      </c>
      <c r="F54" t="s">
        <v>1380</v>
      </c>
      <c r="G54" t="s">
        <v>1381</v>
      </c>
      <c r="H54" t="s">
        <v>9</v>
      </c>
      <c r="I54" t="s">
        <v>17</v>
      </c>
      <c r="J54" s="1">
        <v>45791</v>
      </c>
      <c r="K54" s="1">
        <v>45779</v>
      </c>
    </row>
    <row r="55" spans="1:11" x14ac:dyDescent="0.25">
      <c r="A55" t="s">
        <v>12</v>
      </c>
      <c r="B55" t="s">
        <v>13</v>
      </c>
      <c r="C55" t="s">
        <v>16</v>
      </c>
      <c r="D55" s="1">
        <v>45789</v>
      </c>
      <c r="E55" t="s">
        <v>1379</v>
      </c>
      <c r="F55" t="s">
        <v>1380</v>
      </c>
      <c r="G55" t="s">
        <v>1381</v>
      </c>
      <c r="H55" t="s">
        <v>10</v>
      </c>
      <c r="I55" t="s">
        <v>17</v>
      </c>
      <c r="J55" s="1">
        <v>45791</v>
      </c>
      <c r="K55" s="1">
        <v>45779</v>
      </c>
    </row>
    <row r="56" spans="1:11" x14ac:dyDescent="0.25">
      <c r="A56" t="s">
        <v>12</v>
      </c>
      <c r="B56" t="s">
        <v>13</v>
      </c>
      <c r="C56" t="s">
        <v>16</v>
      </c>
      <c r="D56" s="1">
        <v>45789</v>
      </c>
      <c r="E56" t="s">
        <v>1379</v>
      </c>
      <c r="F56" t="s">
        <v>1380</v>
      </c>
      <c r="G56" t="s">
        <v>1381</v>
      </c>
      <c r="H56" t="s">
        <v>11</v>
      </c>
      <c r="I56" t="s">
        <v>17</v>
      </c>
      <c r="J56" s="1">
        <v>45790</v>
      </c>
      <c r="K56" s="1">
        <v>45779</v>
      </c>
    </row>
    <row r="57" spans="1:11" x14ac:dyDescent="0.25">
      <c r="C57" t="s">
        <v>45</v>
      </c>
      <c r="D57" s="1">
        <v>45789</v>
      </c>
      <c r="E57" t="s">
        <v>1383</v>
      </c>
      <c r="F57" t="s">
        <v>1384</v>
      </c>
      <c r="G57" t="s">
        <v>1385</v>
      </c>
      <c r="H57" t="s">
        <v>4</v>
      </c>
      <c r="I57" t="s">
        <v>17</v>
      </c>
      <c r="J57" s="1">
        <v>45791</v>
      </c>
      <c r="K57" s="1">
        <v>45743</v>
      </c>
    </row>
    <row r="58" spans="1:11" x14ac:dyDescent="0.25">
      <c r="C58" t="s">
        <v>45</v>
      </c>
      <c r="D58" s="1">
        <v>45789</v>
      </c>
      <c r="E58" t="s">
        <v>1383</v>
      </c>
      <c r="F58" t="s">
        <v>1384</v>
      </c>
      <c r="G58" t="s">
        <v>1385</v>
      </c>
      <c r="H58" t="s">
        <v>7</v>
      </c>
      <c r="I58" t="s">
        <v>17</v>
      </c>
      <c r="J58" s="1">
        <v>45791</v>
      </c>
      <c r="K58" s="1">
        <v>45743</v>
      </c>
    </row>
    <row r="59" spans="1:11" x14ac:dyDescent="0.25">
      <c r="C59" t="s">
        <v>45</v>
      </c>
      <c r="D59" s="1">
        <v>45789</v>
      </c>
      <c r="E59" t="s">
        <v>1383</v>
      </c>
      <c r="F59" t="s">
        <v>1384</v>
      </c>
      <c r="G59" t="s">
        <v>1385</v>
      </c>
      <c r="H59" t="s">
        <v>1366</v>
      </c>
      <c r="I59" t="s">
        <v>17</v>
      </c>
      <c r="J59" s="1">
        <v>45800</v>
      </c>
      <c r="K59" s="1">
        <v>45743</v>
      </c>
    </row>
    <row r="60" spans="1:11" x14ac:dyDescent="0.25">
      <c r="C60" t="s">
        <v>45</v>
      </c>
      <c r="D60" s="1">
        <v>45789</v>
      </c>
      <c r="E60" t="s">
        <v>1383</v>
      </c>
      <c r="F60" t="s">
        <v>1384</v>
      </c>
      <c r="G60" t="s">
        <v>1385</v>
      </c>
      <c r="H60" t="s">
        <v>1367</v>
      </c>
      <c r="I60" t="s">
        <v>17</v>
      </c>
      <c r="J60" s="1">
        <v>45792</v>
      </c>
      <c r="K60" s="1">
        <v>45743</v>
      </c>
    </row>
    <row r="61" spans="1:11" x14ac:dyDescent="0.25">
      <c r="C61" t="s">
        <v>45</v>
      </c>
      <c r="D61" s="1">
        <v>45789</v>
      </c>
      <c r="E61" t="s">
        <v>1383</v>
      </c>
      <c r="F61" t="s">
        <v>1384</v>
      </c>
      <c r="G61" t="s">
        <v>1385</v>
      </c>
      <c r="H61" t="s">
        <v>1368</v>
      </c>
      <c r="I61" t="s">
        <v>17</v>
      </c>
      <c r="J61" s="1">
        <v>45800</v>
      </c>
      <c r="K61" s="1">
        <v>45743</v>
      </c>
    </row>
    <row r="62" spans="1:11" x14ac:dyDescent="0.25">
      <c r="C62" t="s">
        <v>45</v>
      </c>
      <c r="D62" s="1">
        <v>45789</v>
      </c>
      <c r="E62" t="s">
        <v>1383</v>
      </c>
      <c r="F62" t="s">
        <v>1384</v>
      </c>
      <c r="G62" t="s">
        <v>1385</v>
      </c>
      <c r="H62" t="s">
        <v>1369</v>
      </c>
      <c r="I62" t="s">
        <v>17</v>
      </c>
      <c r="J62" s="1">
        <v>45800</v>
      </c>
      <c r="K62" s="1">
        <v>45743</v>
      </c>
    </row>
    <row r="63" spans="1:11" x14ac:dyDescent="0.25">
      <c r="C63" t="s">
        <v>45</v>
      </c>
      <c r="D63" s="1">
        <v>45789</v>
      </c>
      <c r="E63" t="s">
        <v>1383</v>
      </c>
      <c r="F63" t="s">
        <v>1384</v>
      </c>
      <c r="G63" t="s">
        <v>1385</v>
      </c>
      <c r="H63" t="s">
        <v>1370</v>
      </c>
      <c r="I63" t="s">
        <v>17</v>
      </c>
      <c r="J63" s="1">
        <v>45800</v>
      </c>
      <c r="K63" s="1">
        <v>45743</v>
      </c>
    </row>
    <row r="64" spans="1:11" x14ac:dyDescent="0.25">
      <c r="C64" t="s">
        <v>45</v>
      </c>
      <c r="D64" s="1">
        <v>45789</v>
      </c>
      <c r="E64" t="s">
        <v>1383</v>
      </c>
      <c r="F64" t="s">
        <v>1384</v>
      </c>
      <c r="G64" t="s">
        <v>1385</v>
      </c>
      <c r="H64" t="s">
        <v>8</v>
      </c>
      <c r="I64" t="s">
        <v>17</v>
      </c>
      <c r="J64" s="1">
        <v>45791</v>
      </c>
      <c r="K64" s="1">
        <v>45743</v>
      </c>
    </row>
    <row r="65" spans="1:11" x14ac:dyDescent="0.25">
      <c r="C65" t="s">
        <v>45</v>
      </c>
      <c r="D65" s="1">
        <v>45789</v>
      </c>
      <c r="E65" t="s">
        <v>1383</v>
      </c>
      <c r="F65" t="s">
        <v>1384</v>
      </c>
      <c r="G65" t="s">
        <v>1385</v>
      </c>
      <c r="H65" t="s">
        <v>9</v>
      </c>
      <c r="I65" t="s">
        <v>17</v>
      </c>
      <c r="J65" s="1">
        <v>45791</v>
      </c>
      <c r="K65" s="1">
        <v>45743</v>
      </c>
    </row>
    <row r="66" spans="1:11" x14ac:dyDescent="0.25">
      <c r="C66" t="s">
        <v>45</v>
      </c>
      <c r="D66" s="1">
        <v>45789</v>
      </c>
      <c r="E66" t="s">
        <v>1383</v>
      </c>
      <c r="F66" t="s">
        <v>1384</v>
      </c>
      <c r="G66" t="s">
        <v>1385</v>
      </c>
      <c r="H66" t="s">
        <v>10</v>
      </c>
      <c r="I66" t="s">
        <v>17</v>
      </c>
      <c r="J66" s="1">
        <v>45790</v>
      </c>
      <c r="K66" s="1">
        <v>45743</v>
      </c>
    </row>
    <row r="67" spans="1:11" x14ac:dyDescent="0.25">
      <c r="C67" t="s">
        <v>45</v>
      </c>
      <c r="D67" s="1">
        <v>45789</v>
      </c>
      <c r="E67" t="s">
        <v>1383</v>
      </c>
      <c r="F67" t="s">
        <v>1384</v>
      </c>
      <c r="G67" t="s">
        <v>1385</v>
      </c>
      <c r="H67" t="s">
        <v>11</v>
      </c>
      <c r="I67" t="s">
        <v>17</v>
      </c>
      <c r="J67" s="1">
        <v>45792</v>
      </c>
      <c r="K67" s="1">
        <v>45743</v>
      </c>
    </row>
    <row r="68" spans="1:11" x14ac:dyDescent="0.25">
      <c r="A68" t="s">
        <v>30</v>
      </c>
      <c r="B68" t="s">
        <v>260</v>
      </c>
      <c r="C68" t="s">
        <v>32</v>
      </c>
      <c r="D68" s="1">
        <v>45782</v>
      </c>
      <c r="E68" t="s">
        <v>1387</v>
      </c>
      <c r="F68" t="s">
        <v>1388</v>
      </c>
      <c r="G68" t="s">
        <v>1389</v>
      </c>
      <c r="H68" t="s">
        <v>4</v>
      </c>
      <c r="I68" t="s">
        <v>5</v>
      </c>
      <c r="K68" s="1">
        <v>45741</v>
      </c>
    </row>
    <row r="69" spans="1:11" x14ac:dyDescent="0.25">
      <c r="A69" t="s">
        <v>30</v>
      </c>
      <c r="B69" t="s">
        <v>260</v>
      </c>
      <c r="C69" t="s">
        <v>32</v>
      </c>
      <c r="D69" s="1">
        <v>45782</v>
      </c>
      <c r="E69" t="s">
        <v>1387</v>
      </c>
      <c r="F69" t="s">
        <v>1388</v>
      </c>
      <c r="G69" t="s">
        <v>1389</v>
      </c>
      <c r="H69" t="s">
        <v>7</v>
      </c>
      <c r="I69" t="s">
        <v>5</v>
      </c>
      <c r="K69" s="1">
        <v>45741</v>
      </c>
    </row>
    <row r="70" spans="1:11" x14ac:dyDescent="0.25">
      <c r="A70" t="s">
        <v>30</v>
      </c>
      <c r="B70" t="s">
        <v>260</v>
      </c>
      <c r="C70" t="s">
        <v>32</v>
      </c>
      <c r="D70" s="1">
        <v>45782</v>
      </c>
      <c r="E70" t="s">
        <v>1387</v>
      </c>
      <c r="F70" t="s">
        <v>1388</v>
      </c>
      <c r="G70" t="s">
        <v>1389</v>
      </c>
      <c r="H70" t="s">
        <v>1366</v>
      </c>
      <c r="I70" t="s">
        <v>5</v>
      </c>
      <c r="K70" s="1">
        <v>45741</v>
      </c>
    </row>
    <row r="71" spans="1:11" x14ac:dyDescent="0.25">
      <c r="A71" t="s">
        <v>30</v>
      </c>
      <c r="B71" t="s">
        <v>260</v>
      </c>
      <c r="C71" t="s">
        <v>32</v>
      </c>
      <c r="D71" s="1">
        <v>45782</v>
      </c>
      <c r="E71" t="s">
        <v>1387</v>
      </c>
      <c r="F71" t="s">
        <v>1388</v>
      </c>
      <c r="G71" t="s">
        <v>1389</v>
      </c>
      <c r="H71" t="s">
        <v>1367</v>
      </c>
      <c r="I71" t="s">
        <v>5</v>
      </c>
      <c r="K71" s="1">
        <v>45741</v>
      </c>
    </row>
    <row r="72" spans="1:11" x14ac:dyDescent="0.25">
      <c r="A72" t="s">
        <v>30</v>
      </c>
      <c r="B72" t="s">
        <v>260</v>
      </c>
      <c r="C72" t="s">
        <v>32</v>
      </c>
      <c r="D72" s="1">
        <v>45782</v>
      </c>
      <c r="E72" t="s">
        <v>1387</v>
      </c>
      <c r="F72" t="s">
        <v>1388</v>
      </c>
      <c r="G72" t="s">
        <v>1389</v>
      </c>
      <c r="H72" t="s">
        <v>1368</v>
      </c>
      <c r="I72" t="s">
        <v>5</v>
      </c>
      <c r="K72" s="1">
        <v>45741</v>
      </c>
    </row>
    <row r="73" spans="1:11" x14ac:dyDescent="0.25">
      <c r="A73" t="s">
        <v>30</v>
      </c>
      <c r="B73" t="s">
        <v>260</v>
      </c>
      <c r="C73" t="s">
        <v>32</v>
      </c>
      <c r="D73" s="1">
        <v>45782</v>
      </c>
      <c r="E73" t="s">
        <v>1387</v>
      </c>
      <c r="F73" t="s">
        <v>1388</v>
      </c>
      <c r="G73" t="s">
        <v>1389</v>
      </c>
      <c r="H73" t="s">
        <v>1369</v>
      </c>
      <c r="I73" t="s">
        <v>5</v>
      </c>
      <c r="K73" s="1">
        <v>45741</v>
      </c>
    </row>
    <row r="74" spans="1:11" x14ac:dyDescent="0.25">
      <c r="A74" t="s">
        <v>30</v>
      </c>
      <c r="B74" t="s">
        <v>260</v>
      </c>
      <c r="C74" t="s">
        <v>32</v>
      </c>
      <c r="D74" s="1">
        <v>45782</v>
      </c>
      <c r="E74" t="s">
        <v>1387</v>
      </c>
      <c r="F74" t="s">
        <v>1388</v>
      </c>
      <c r="G74" t="s">
        <v>1389</v>
      </c>
      <c r="H74" t="s">
        <v>1370</v>
      </c>
      <c r="I74" t="s">
        <v>5</v>
      </c>
      <c r="K74" s="1">
        <v>45741</v>
      </c>
    </row>
    <row r="75" spans="1:11" x14ac:dyDescent="0.25">
      <c r="A75" t="s">
        <v>30</v>
      </c>
      <c r="B75" t="s">
        <v>260</v>
      </c>
      <c r="C75" t="s">
        <v>32</v>
      </c>
      <c r="D75" s="1">
        <v>45782</v>
      </c>
      <c r="E75" t="s">
        <v>1387</v>
      </c>
      <c r="F75" t="s">
        <v>1388</v>
      </c>
      <c r="G75" t="s">
        <v>1389</v>
      </c>
      <c r="H75" t="s">
        <v>8</v>
      </c>
      <c r="I75" t="s">
        <v>5</v>
      </c>
      <c r="K75" s="1">
        <v>45741</v>
      </c>
    </row>
    <row r="76" spans="1:11" x14ac:dyDescent="0.25">
      <c r="A76" t="s">
        <v>30</v>
      </c>
      <c r="B76" t="s">
        <v>260</v>
      </c>
      <c r="C76" t="s">
        <v>32</v>
      </c>
      <c r="D76" s="1">
        <v>45782</v>
      </c>
      <c r="E76" t="s">
        <v>1387</v>
      </c>
      <c r="F76" t="s">
        <v>1388</v>
      </c>
      <c r="G76" t="s">
        <v>1389</v>
      </c>
      <c r="H76" t="s">
        <v>9</v>
      </c>
      <c r="I76" t="s">
        <v>5</v>
      </c>
      <c r="K76" s="1">
        <v>45741</v>
      </c>
    </row>
    <row r="77" spans="1:11" x14ac:dyDescent="0.25">
      <c r="A77" t="s">
        <v>30</v>
      </c>
      <c r="B77" t="s">
        <v>260</v>
      </c>
      <c r="C77" t="s">
        <v>32</v>
      </c>
      <c r="D77" s="1">
        <v>45782</v>
      </c>
      <c r="E77" t="s">
        <v>1387</v>
      </c>
      <c r="F77" t="s">
        <v>1388</v>
      </c>
      <c r="G77" t="s">
        <v>1389</v>
      </c>
      <c r="H77" t="s">
        <v>10</v>
      </c>
      <c r="I77" t="s">
        <v>5</v>
      </c>
      <c r="K77" s="1">
        <v>45741</v>
      </c>
    </row>
    <row r="78" spans="1:11" x14ac:dyDescent="0.25">
      <c r="A78" t="s">
        <v>30</v>
      </c>
      <c r="B78" t="s">
        <v>260</v>
      </c>
      <c r="C78" t="s">
        <v>32</v>
      </c>
      <c r="D78" s="1">
        <v>45782</v>
      </c>
      <c r="E78" t="s">
        <v>1387</v>
      </c>
      <c r="F78" t="s">
        <v>1388</v>
      </c>
      <c r="G78" t="s">
        <v>1389</v>
      </c>
      <c r="H78" t="s">
        <v>11</v>
      </c>
      <c r="I78" t="s">
        <v>5</v>
      </c>
      <c r="K78" s="1">
        <v>45741</v>
      </c>
    </row>
    <row r="79" spans="1:11" x14ac:dyDescent="0.25">
      <c r="A79" t="s">
        <v>1</v>
      </c>
      <c r="B79" t="s">
        <v>95</v>
      </c>
      <c r="C79" t="s">
        <v>14</v>
      </c>
      <c r="D79" s="1">
        <v>45782</v>
      </c>
      <c r="E79" t="s">
        <v>1390</v>
      </c>
      <c r="F79" t="s">
        <v>1391</v>
      </c>
      <c r="G79" t="s">
        <v>1392</v>
      </c>
      <c r="H79" t="s">
        <v>4</v>
      </c>
      <c r="I79" t="s">
        <v>17</v>
      </c>
      <c r="J79" s="1">
        <v>45784</v>
      </c>
      <c r="K79" s="1">
        <v>45762</v>
      </c>
    </row>
    <row r="80" spans="1:11" x14ac:dyDescent="0.25">
      <c r="A80" t="s">
        <v>1</v>
      </c>
      <c r="B80" t="s">
        <v>95</v>
      </c>
      <c r="C80" t="s">
        <v>14</v>
      </c>
      <c r="D80" s="1">
        <v>45782</v>
      </c>
      <c r="E80" t="s">
        <v>1390</v>
      </c>
      <c r="F80" t="s">
        <v>1391</v>
      </c>
      <c r="G80" t="s">
        <v>1392</v>
      </c>
      <c r="H80" t="s">
        <v>7</v>
      </c>
      <c r="I80" t="s">
        <v>17</v>
      </c>
      <c r="J80" s="1">
        <v>45784</v>
      </c>
      <c r="K80" s="1">
        <v>45762</v>
      </c>
    </row>
    <row r="81" spans="1:11" x14ac:dyDescent="0.25">
      <c r="A81" t="s">
        <v>1</v>
      </c>
      <c r="B81" t="s">
        <v>95</v>
      </c>
      <c r="C81" t="s">
        <v>14</v>
      </c>
      <c r="D81" s="1">
        <v>45782</v>
      </c>
      <c r="E81" t="s">
        <v>1390</v>
      </c>
      <c r="F81" t="s">
        <v>1391</v>
      </c>
      <c r="G81" t="s">
        <v>1392</v>
      </c>
      <c r="H81" t="s">
        <v>1366</v>
      </c>
      <c r="I81" t="s">
        <v>17</v>
      </c>
      <c r="J81" s="1">
        <v>45785</v>
      </c>
      <c r="K81" s="1">
        <v>45762</v>
      </c>
    </row>
    <row r="82" spans="1:11" x14ac:dyDescent="0.25">
      <c r="A82" t="s">
        <v>1</v>
      </c>
      <c r="B82" t="s">
        <v>95</v>
      </c>
      <c r="C82" t="s">
        <v>14</v>
      </c>
      <c r="D82" s="1">
        <v>45782</v>
      </c>
      <c r="E82" t="s">
        <v>1390</v>
      </c>
      <c r="F82" t="s">
        <v>1391</v>
      </c>
      <c r="G82" t="s">
        <v>1392</v>
      </c>
      <c r="H82" t="s">
        <v>1367</v>
      </c>
      <c r="I82" t="s">
        <v>17</v>
      </c>
      <c r="J82" s="1">
        <v>45784</v>
      </c>
      <c r="K82" s="1">
        <v>45762</v>
      </c>
    </row>
    <row r="83" spans="1:11" x14ac:dyDescent="0.25">
      <c r="A83" t="s">
        <v>1</v>
      </c>
      <c r="B83" t="s">
        <v>95</v>
      </c>
      <c r="C83" t="s">
        <v>14</v>
      </c>
      <c r="D83" s="1">
        <v>45782</v>
      </c>
      <c r="E83" t="s">
        <v>1390</v>
      </c>
      <c r="F83" t="s">
        <v>1391</v>
      </c>
      <c r="G83" t="s">
        <v>1392</v>
      </c>
      <c r="H83" t="s">
        <v>1368</v>
      </c>
      <c r="I83" t="s">
        <v>17</v>
      </c>
      <c r="J83" s="1">
        <v>45783</v>
      </c>
      <c r="K83" s="1">
        <v>45762</v>
      </c>
    </row>
    <row r="84" spans="1:11" x14ac:dyDescent="0.25">
      <c r="A84" t="s">
        <v>1</v>
      </c>
      <c r="B84" t="s">
        <v>95</v>
      </c>
      <c r="C84" t="s">
        <v>14</v>
      </c>
      <c r="D84" s="1">
        <v>45782</v>
      </c>
      <c r="E84" t="s">
        <v>1390</v>
      </c>
      <c r="F84" t="s">
        <v>1391</v>
      </c>
      <c r="G84" t="s">
        <v>1392</v>
      </c>
      <c r="H84" t="s">
        <v>1369</v>
      </c>
      <c r="I84" t="s">
        <v>17</v>
      </c>
      <c r="J84" s="1">
        <v>45784</v>
      </c>
      <c r="K84" s="1">
        <v>45762</v>
      </c>
    </row>
    <row r="85" spans="1:11" x14ac:dyDescent="0.25">
      <c r="A85" t="s">
        <v>1</v>
      </c>
      <c r="B85" t="s">
        <v>95</v>
      </c>
      <c r="C85" t="s">
        <v>14</v>
      </c>
      <c r="D85" s="1">
        <v>45782</v>
      </c>
      <c r="E85" t="s">
        <v>1390</v>
      </c>
      <c r="F85" t="s">
        <v>1391</v>
      </c>
      <c r="G85" t="s">
        <v>1392</v>
      </c>
      <c r="H85" t="s">
        <v>1370</v>
      </c>
      <c r="I85" t="s">
        <v>17</v>
      </c>
      <c r="J85" s="1">
        <v>45785</v>
      </c>
      <c r="K85" s="1">
        <v>45762</v>
      </c>
    </row>
    <row r="86" spans="1:11" x14ac:dyDescent="0.25">
      <c r="A86" t="s">
        <v>1</v>
      </c>
      <c r="B86" t="s">
        <v>95</v>
      </c>
      <c r="C86" t="s">
        <v>14</v>
      </c>
      <c r="D86" s="1">
        <v>45782</v>
      </c>
      <c r="E86" t="s">
        <v>1390</v>
      </c>
      <c r="F86" t="s">
        <v>1391</v>
      </c>
      <c r="G86" t="s">
        <v>1392</v>
      </c>
      <c r="H86" t="s">
        <v>8</v>
      </c>
      <c r="I86" t="s">
        <v>17</v>
      </c>
      <c r="J86" s="1">
        <v>45783</v>
      </c>
      <c r="K86" s="1">
        <v>45762</v>
      </c>
    </row>
    <row r="87" spans="1:11" x14ac:dyDescent="0.25">
      <c r="A87" t="s">
        <v>1</v>
      </c>
      <c r="B87" t="s">
        <v>95</v>
      </c>
      <c r="C87" t="s">
        <v>14</v>
      </c>
      <c r="D87" s="1">
        <v>45782</v>
      </c>
      <c r="E87" t="s">
        <v>1390</v>
      </c>
      <c r="F87" t="s">
        <v>1391</v>
      </c>
      <c r="G87" t="s">
        <v>1392</v>
      </c>
      <c r="H87" t="s">
        <v>9</v>
      </c>
      <c r="I87" t="s">
        <v>17</v>
      </c>
      <c r="J87" s="1">
        <v>45784</v>
      </c>
      <c r="K87" s="1">
        <v>45762</v>
      </c>
    </row>
    <row r="88" spans="1:11" x14ac:dyDescent="0.25">
      <c r="A88" t="s">
        <v>1</v>
      </c>
      <c r="B88" t="s">
        <v>95</v>
      </c>
      <c r="C88" t="s">
        <v>14</v>
      </c>
      <c r="D88" s="1">
        <v>45782</v>
      </c>
      <c r="E88" t="s">
        <v>1390</v>
      </c>
      <c r="F88" t="s">
        <v>1391</v>
      </c>
      <c r="G88" t="s">
        <v>1392</v>
      </c>
      <c r="H88" t="s">
        <v>10</v>
      </c>
      <c r="I88" t="s">
        <v>17</v>
      </c>
      <c r="J88" s="1">
        <v>45783</v>
      </c>
      <c r="K88" s="1">
        <v>45762</v>
      </c>
    </row>
    <row r="89" spans="1:11" x14ac:dyDescent="0.25">
      <c r="A89" t="s">
        <v>1</v>
      </c>
      <c r="B89" t="s">
        <v>95</v>
      </c>
      <c r="C89" t="s">
        <v>14</v>
      </c>
      <c r="D89" s="1">
        <v>45782</v>
      </c>
      <c r="E89" t="s">
        <v>1390</v>
      </c>
      <c r="F89" t="s">
        <v>1391</v>
      </c>
      <c r="G89" t="s">
        <v>1392</v>
      </c>
      <c r="H89" t="s">
        <v>11</v>
      </c>
      <c r="I89" t="s">
        <v>17</v>
      </c>
      <c r="J89" s="1">
        <v>45783</v>
      </c>
      <c r="K89" s="1">
        <v>45762</v>
      </c>
    </row>
    <row r="90" spans="1:11" x14ac:dyDescent="0.25">
      <c r="A90" t="s">
        <v>60</v>
      </c>
      <c r="B90" t="s">
        <v>61</v>
      </c>
      <c r="C90" t="s">
        <v>14</v>
      </c>
      <c r="D90" s="1">
        <v>45775</v>
      </c>
      <c r="E90" t="s">
        <v>1096</v>
      </c>
      <c r="F90" t="s">
        <v>188</v>
      </c>
      <c r="G90" t="s">
        <v>1393</v>
      </c>
      <c r="H90" t="s">
        <v>4</v>
      </c>
      <c r="I90" t="s">
        <v>17</v>
      </c>
      <c r="J90" s="1">
        <v>45776</v>
      </c>
      <c r="K90" s="1">
        <v>45763</v>
      </c>
    </row>
    <row r="91" spans="1:11" x14ac:dyDescent="0.25">
      <c r="A91" t="s">
        <v>60</v>
      </c>
      <c r="B91" t="s">
        <v>61</v>
      </c>
      <c r="C91" t="s">
        <v>14</v>
      </c>
      <c r="D91" s="1">
        <v>45775</v>
      </c>
      <c r="E91" t="s">
        <v>1096</v>
      </c>
      <c r="F91" t="s">
        <v>188</v>
      </c>
      <c r="G91" t="s">
        <v>1393</v>
      </c>
      <c r="H91" t="s">
        <v>7</v>
      </c>
      <c r="I91" t="s">
        <v>17</v>
      </c>
      <c r="J91" s="1">
        <v>45777</v>
      </c>
      <c r="K91" s="1">
        <v>45763</v>
      </c>
    </row>
    <row r="92" spans="1:11" x14ac:dyDescent="0.25">
      <c r="A92" t="s">
        <v>60</v>
      </c>
      <c r="B92" t="s">
        <v>61</v>
      </c>
      <c r="C92" t="s">
        <v>14</v>
      </c>
      <c r="D92" s="1">
        <v>45775</v>
      </c>
      <c r="E92" t="s">
        <v>1096</v>
      </c>
      <c r="F92" t="s">
        <v>188</v>
      </c>
      <c r="G92" t="s">
        <v>1393</v>
      </c>
      <c r="H92" t="s">
        <v>1366</v>
      </c>
      <c r="I92" t="s">
        <v>17</v>
      </c>
      <c r="J92" s="1">
        <v>45777</v>
      </c>
      <c r="K92" s="1">
        <v>45763</v>
      </c>
    </row>
    <row r="93" spans="1:11" x14ac:dyDescent="0.25">
      <c r="A93" t="s">
        <v>60</v>
      </c>
      <c r="B93" t="s">
        <v>61</v>
      </c>
      <c r="C93" t="s">
        <v>14</v>
      </c>
      <c r="D93" s="1">
        <v>45775</v>
      </c>
      <c r="E93" t="s">
        <v>1096</v>
      </c>
      <c r="F93" t="s">
        <v>188</v>
      </c>
      <c r="G93" t="s">
        <v>1393</v>
      </c>
      <c r="H93" t="s">
        <v>1367</v>
      </c>
      <c r="I93" t="s">
        <v>17</v>
      </c>
      <c r="J93" s="1">
        <v>45777</v>
      </c>
      <c r="K93" s="1">
        <v>45763</v>
      </c>
    </row>
    <row r="94" spans="1:11" x14ac:dyDescent="0.25">
      <c r="A94" t="s">
        <v>60</v>
      </c>
      <c r="B94" t="s">
        <v>61</v>
      </c>
      <c r="C94" t="s">
        <v>14</v>
      </c>
      <c r="D94" s="1">
        <v>45775</v>
      </c>
      <c r="E94" t="s">
        <v>1096</v>
      </c>
      <c r="F94" t="s">
        <v>188</v>
      </c>
      <c r="G94" t="s">
        <v>1393</v>
      </c>
      <c r="H94" t="s">
        <v>1368</v>
      </c>
      <c r="I94" t="s">
        <v>17</v>
      </c>
      <c r="J94" s="1">
        <v>45777</v>
      </c>
      <c r="K94" s="1">
        <v>45763</v>
      </c>
    </row>
    <row r="95" spans="1:11" x14ac:dyDescent="0.25">
      <c r="A95" t="s">
        <v>60</v>
      </c>
      <c r="B95" t="s">
        <v>61</v>
      </c>
      <c r="C95" t="s">
        <v>14</v>
      </c>
      <c r="D95" s="1">
        <v>45775</v>
      </c>
      <c r="E95" t="s">
        <v>1096</v>
      </c>
      <c r="F95" t="s">
        <v>188</v>
      </c>
      <c r="G95" t="s">
        <v>1393</v>
      </c>
      <c r="H95" t="s">
        <v>1369</v>
      </c>
      <c r="I95" t="s">
        <v>17</v>
      </c>
      <c r="J95" s="1">
        <v>45777</v>
      </c>
      <c r="K95" s="1">
        <v>45763</v>
      </c>
    </row>
    <row r="96" spans="1:11" x14ac:dyDescent="0.25">
      <c r="A96" t="s">
        <v>60</v>
      </c>
      <c r="B96" t="s">
        <v>61</v>
      </c>
      <c r="C96" t="s">
        <v>14</v>
      </c>
      <c r="D96" s="1">
        <v>45775</v>
      </c>
      <c r="E96" t="s">
        <v>1096</v>
      </c>
      <c r="F96" t="s">
        <v>188</v>
      </c>
      <c r="G96" t="s">
        <v>1393</v>
      </c>
      <c r="H96" t="s">
        <v>1370</v>
      </c>
      <c r="I96" t="s">
        <v>17</v>
      </c>
      <c r="J96" s="1">
        <v>45777</v>
      </c>
      <c r="K96" s="1">
        <v>45763</v>
      </c>
    </row>
    <row r="97" spans="1:11" x14ac:dyDescent="0.25">
      <c r="A97" t="s">
        <v>60</v>
      </c>
      <c r="B97" t="s">
        <v>61</v>
      </c>
      <c r="C97" t="s">
        <v>14</v>
      </c>
      <c r="D97" s="1">
        <v>45775</v>
      </c>
      <c r="E97" t="s">
        <v>1096</v>
      </c>
      <c r="F97" t="s">
        <v>188</v>
      </c>
      <c r="G97" t="s">
        <v>1393</v>
      </c>
      <c r="H97" t="s">
        <v>8</v>
      </c>
      <c r="I97" t="s">
        <v>17</v>
      </c>
      <c r="J97" s="1">
        <v>45777</v>
      </c>
      <c r="K97" s="1">
        <v>45763</v>
      </c>
    </row>
    <row r="98" spans="1:11" x14ac:dyDescent="0.25">
      <c r="A98" t="s">
        <v>60</v>
      </c>
      <c r="B98" t="s">
        <v>61</v>
      </c>
      <c r="C98" t="s">
        <v>14</v>
      </c>
      <c r="D98" s="1">
        <v>45775</v>
      </c>
      <c r="E98" t="s">
        <v>1096</v>
      </c>
      <c r="F98" t="s">
        <v>188</v>
      </c>
      <c r="G98" t="s">
        <v>1393</v>
      </c>
      <c r="H98" t="s">
        <v>9</v>
      </c>
      <c r="I98" t="s">
        <v>17</v>
      </c>
      <c r="J98" s="1">
        <v>45777</v>
      </c>
      <c r="K98" s="1">
        <v>45763</v>
      </c>
    </row>
    <row r="99" spans="1:11" x14ac:dyDescent="0.25">
      <c r="A99" t="s">
        <v>60</v>
      </c>
      <c r="B99" t="s">
        <v>61</v>
      </c>
      <c r="C99" t="s">
        <v>14</v>
      </c>
      <c r="D99" s="1">
        <v>45775</v>
      </c>
      <c r="E99" t="s">
        <v>1096</v>
      </c>
      <c r="F99" t="s">
        <v>188</v>
      </c>
      <c r="G99" t="s">
        <v>1393</v>
      </c>
      <c r="H99" t="s">
        <v>10</v>
      </c>
      <c r="I99" t="s">
        <v>17</v>
      </c>
      <c r="J99" s="1">
        <v>45777</v>
      </c>
      <c r="K99" s="1">
        <v>45763</v>
      </c>
    </row>
    <row r="100" spans="1:11" x14ac:dyDescent="0.25">
      <c r="A100" t="s">
        <v>60</v>
      </c>
      <c r="B100" t="s">
        <v>61</v>
      </c>
      <c r="C100" t="s">
        <v>14</v>
      </c>
      <c r="D100" s="1">
        <v>45775</v>
      </c>
      <c r="E100" t="s">
        <v>1096</v>
      </c>
      <c r="F100" t="s">
        <v>188</v>
      </c>
      <c r="G100" t="s">
        <v>1393</v>
      </c>
      <c r="H100" t="s">
        <v>11</v>
      </c>
      <c r="I100" t="s">
        <v>17</v>
      </c>
      <c r="J100" s="1">
        <v>45777</v>
      </c>
      <c r="K100" s="1">
        <v>45763</v>
      </c>
    </row>
    <row r="101" spans="1:11" x14ac:dyDescent="0.25">
      <c r="A101" t="s">
        <v>60</v>
      </c>
      <c r="B101" t="s">
        <v>61</v>
      </c>
      <c r="C101" t="s">
        <v>14</v>
      </c>
      <c r="D101" s="1">
        <v>45775</v>
      </c>
      <c r="E101" t="s">
        <v>734</v>
      </c>
      <c r="F101" t="s">
        <v>1394</v>
      </c>
      <c r="G101" t="s">
        <v>1395</v>
      </c>
      <c r="H101" t="s">
        <v>4</v>
      </c>
      <c r="I101" t="s">
        <v>17</v>
      </c>
      <c r="J101" s="1">
        <v>45776</v>
      </c>
      <c r="K101" s="1">
        <v>45752</v>
      </c>
    </row>
    <row r="102" spans="1:11" x14ac:dyDescent="0.25">
      <c r="A102" t="s">
        <v>60</v>
      </c>
      <c r="B102" t="s">
        <v>61</v>
      </c>
      <c r="C102" t="s">
        <v>14</v>
      </c>
      <c r="D102" s="1">
        <v>45775</v>
      </c>
      <c r="E102" t="s">
        <v>734</v>
      </c>
      <c r="F102" t="s">
        <v>1394</v>
      </c>
      <c r="G102" t="s">
        <v>1395</v>
      </c>
      <c r="H102" t="s">
        <v>7</v>
      </c>
      <c r="I102" t="s">
        <v>17</v>
      </c>
      <c r="J102" s="1">
        <v>45776</v>
      </c>
      <c r="K102" s="1">
        <v>45752</v>
      </c>
    </row>
    <row r="103" spans="1:11" x14ac:dyDescent="0.25">
      <c r="A103" t="s">
        <v>60</v>
      </c>
      <c r="B103" t="s">
        <v>61</v>
      </c>
      <c r="C103" t="s">
        <v>14</v>
      </c>
      <c r="D103" s="1">
        <v>45775</v>
      </c>
      <c r="E103" t="s">
        <v>734</v>
      </c>
      <c r="F103" t="s">
        <v>1394</v>
      </c>
      <c r="G103" t="s">
        <v>1395</v>
      </c>
      <c r="H103" t="s">
        <v>1366</v>
      </c>
      <c r="I103" t="s">
        <v>17</v>
      </c>
      <c r="J103" s="1">
        <v>45777</v>
      </c>
      <c r="K103" s="1">
        <v>45752</v>
      </c>
    </row>
    <row r="104" spans="1:11" x14ac:dyDescent="0.25">
      <c r="A104" t="s">
        <v>60</v>
      </c>
      <c r="B104" t="s">
        <v>61</v>
      </c>
      <c r="C104" t="s">
        <v>14</v>
      </c>
      <c r="D104" s="1">
        <v>45775</v>
      </c>
      <c r="E104" t="s">
        <v>734</v>
      </c>
      <c r="F104" t="s">
        <v>1394</v>
      </c>
      <c r="G104" t="s">
        <v>1395</v>
      </c>
      <c r="H104" t="s">
        <v>1367</v>
      </c>
      <c r="I104" t="s">
        <v>17</v>
      </c>
      <c r="J104" s="1">
        <v>45776</v>
      </c>
      <c r="K104" s="1">
        <v>45752</v>
      </c>
    </row>
    <row r="105" spans="1:11" x14ac:dyDescent="0.25">
      <c r="A105" t="s">
        <v>60</v>
      </c>
      <c r="B105" t="s">
        <v>61</v>
      </c>
      <c r="C105" t="s">
        <v>14</v>
      </c>
      <c r="D105" s="1">
        <v>45775</v>
      </c>
      <c r="E105" t="s">
        <v>734</v>
      </c>
      <c r="F105" t="s">
        <v>1394</v>
      </c>
      <c r="G105" t="s">
        <v>1395</v>
      </c>
      <c r="H105" t="s">
        <v>1368</v>
      </c>
      <c r="I105" t="s">
        <v>17</v>
      </c>
      <c r="J105" s="1">
        <v>45776</v>
      </c>
      <c r="K105" s="1">
        <v>45752</v>
      </c>
    </row>
    <row r="106" spans="1:11" x14ac:dyDescent="0.25">
      <c r="A106" t="s">
        <v>60</v>
      </c>
      <c r="B106" t="s">
        <v>61</v>
      </c>
      <c r="C106" t="s">
        <v>14</v>
      </c>
      <c r="D106" s="1">
        <v>45775</v>
      </c>
      <c r="E106" t="s">
        <v>734</v>
      </c>
      <c r="F106" t="s">
        <v>1394</v>
      </c>
      <c r="G106" t="s">
        <v>1395</v>
      </c>
      <c r="H106" t="s">
        <v>1369</v>
      </c>
      <c r="I106" t="s">
        <v>17</v>
      </c>
      <c r="J106" s="1">
        <v>45777</v>
      </c>
      <c r="K106" s="1">
        <v>45752</v>
      </c>
    </row>
    <row r="107" spans="1:11" x14ac:dyDescent="0.25">
      <c r="A107" t="s">
        <v>60</v>
      </c>
      <c r="B107" t="s">
        <v>61</v>
      </c>
      <c r="C107" t="s">
        <v>14</v>
      </c>
      <c r="D107" s="1">
        <v>45775</v>
      </c>
      <c r="E107" t="s">
        <v>734</v>
      </c>
      <c r="F107" t="s">
        <v>1394</v>
      </c>
      <c r="G107" t="s">
        <v>1395</v>
      </c>
      <c r="H107" t="s">
        <v>1370</v>
      </c>
      <c r="I107" t="s">
        <v>17</v>
      </c>
      <c r="J107" s="1">
        <v>45777</v>
      </c>
      <c r="K107" s="1">
        <v>45752</v>
      </c>
    </row>
    <row r="108" spans="1:11" x14ac:dyDescent="0.25">
      <c r="A108" t="s">
        <v>60</v>
      </c>
      <c r="B108" t="s">
        <v>61</v>
      </c>
      <c r="C108" t="s">
        <v>14</v>
      </c>
      <c r="D108" s="1">
        <v>45775</v>
      </c>
      <c r="E108" t="s">
        <v>734</v>
      </c>
      <c r="F108" t="s">
        <v>1394</v>
      </c>
      <c r="G108" t="s">
        <v>1395</v>
      </c>
      <c r="H108" t="s">
        <v>8</v>
      </c>
      <c r="I108" t="s">
        <v>17</v>
      </c>
      <c r="J108" s="1">
        <v>45777</v>
      </c>
      <c r="K108" s="1">
        <v>45752</v>
      </c>
    </row>
    <row r="109" spans="1:11" x14ac:dyDescent="0.25">
      <c r="A109" t="s">
        <v>60</v>
      </c>
      <c r="B109" t="s">
        <v>61</v>
      </c>
      <c r="C109" t="s">
        <v>14</v>
      </c>
      <c r="D109" s="1">
        <v>45775</v>
      </c>
      <c r="E109" t="s">
        <v>734</v>
      </c>
      <c r="F109" t="s">
        <v>1394</v>
      </c>
      <c r="G109" t="s">
        <v>1395</v>
      </c>
      <c r="H109" t="s">
        <v>9</v>
      </c>
      <c r="I109" t="s">
        <v>17</v>
      </c>
      <c r="J109" s="1">
        <v>45776</v>
      </c>
      <c r="K109" s="1">
        <v>45752</v>
      </c>
    </row>
    <row r="110" spans="1:11" x14ac:dyDescent="0.25">
      <c r="A110" t="s">
        <v>60</v>
      </c>
      <c r="B110" t="s">
        <v>61</v>
      </c>
      <c r="C110" t="s">
        <v>14</v>
      </c>
      <c r="D110" s="1">
        <v>45775</v>
      </c>
      <c r="E110" t="s">
        <v>734</v>
      </c>
      <c r="F110" t="s">
        <v>1394</v>
      </c>
      <c r="G110" t="s">
        <v>1395</v>
      </c>
      <c r="H110" t="s">
        <v>10</v>
      </c>
      <c r="I110" t="s">
        <v>17</v>
      </c>
      <c r="J110" s="1">
        <v>45777</v>
      </c>
      <c r="K110" s="1">
        <v>45752</v>
      </c>
    </row>
    <row r="111" spans="1:11" x14ac:dyDescent="0.25">
      <c r="A111" t="s">
        <v>60</v>
      </c>
      <c r="B111" t="s">
        <v>61</v>
      </c>
      <c r="C111" t="s">
        <v>14</v>
      </c>
      <c r="D111" s="1">
        <v>45775</v>
      </c>
      <c r="E111" t="s">
        <v>734</v>
      </c>
      <c r="F111" t="s">
        <v>1394</v>
      </c>
      <c r="G111" t="s">
        <v>1395</v>
      </c>
      <c r="H111" t="s">
        <v>10</v>
      </c>
      <c r="I111" t="s">
        <v>18</v>
      </c>
      <c r="K111" s="1">
        <v>45784</v>
      </c>
    </row>
    <row r="112" spans="1:11" x14ac:dyDescent="0.25">
      <c r="A112" t="s">
        <v>60</v>
      </c>
      <c r="B112" t="s">
        <v>61</v>
      </c>
      <c r="C112" t="s">
        <v>14</v>
      </c>
      <c r="D112" s="1">
        <v>45775</v>
      </c>
      <c r="E112" t="s">
        <v>734</v>
      </c>
      <c r="F112" t="s">
        <v>1394</v>
      </c>
      <c r="G112" t="s">
        <v>1395</v>
      </c>
      <c r="H112" t="s">
        <v>11</v>
      </c>
      <c r="I112" t="s">
        <v>17</v>
      </c>
      <c r="J112" s="1">
        <v>45777</v>
      </c>
      <c r="K112" s="1">
        <v>45752</v>
      </c>
    </row>
    <row r="113" spans="1:11" x14ac:dyDescent="0.25">
      <c r="A113" t="s">
        <v>60</v>
      </c>
      <c r="B113" t="s">
        <v>61</v>
      </c>
      <c r="C113" t="s">
        <v>14</v>
      </c>
      <c r="D113" s="1">
        <v>45775</v>
      </c>
      <c r="E113" t="s">
        <v>1396</v>
      </c>
      <c r="F113" t="s">
        <v>1397</v>
      </c>
      <c r="G113" t="s">
        <v>1398</v>
      </c>
      <c r="H113" t="s">
        <v>4</v>
      </c>
      <c r="I113" t="s">
        <v>17</v>
      </c>
      <c r="J113" s="1">
        <v>45776</v>
      </c>
      <c r="K113" s="1">
        <v>45750</v>
      </c>
    </row>
    <row r="114" spans="1:11" x14ac:dyDescent="0.25">
      <c r="A114" t="s">
        <v>60</v>
      </c>
      <c r="B114" t="s">
        <v>61</v>
      </c>
      <c r="C114" t="s">
        <v>14</v>
      </c>
      <c r="D114" s="1">
        <v>45775</v>
      </c>
      <c r="E114" t="s">
        <v>1396</v>
      </c>
      <c r="F114" t="s">
        <v>1397</v>
      </c>
      <c r="G114" t="s">
        <v>1398</v>
      </c>
      <c r="H114" t="s">
        <v>7</v>
      </c>
      <c r="I114" t="s">
        <v>17</v>
      </c>
      <c r="J114" s="1">
        <v>45782</v>
      </c>
      <c r="K114" s="1">
        <v>45750</v>
      </c>
    </row>
    <row r="115" spans="1:11" x14ac:dyDescent="0.25">
      <c r="A115" t="s">
        <v>60</v>
      </c>
      <c r="B115" t="s">
        <v>61</v>
      </c>
      <c r="C115" t="s">
        <v>14</v>
      </c>
      <c r="D115" s="1">
        <v>45775</v>
      </c>
      <c r="E115" t="s">
        <v>1396</v>
      </c>
      <c r="F115" t="s">
        <v>1397</v>
      </c>
      <c r="G115" t="s">
        <v>1398</v>
      </c>
      <c r="H115" t="s">
        <v>1366</v>
      </c>
      <c r="I115" t="s">
        <v>17</v>
      </c>
      <c r="J115" s="1">
        <v>45782</v>
      </c>
      <c r="K115" s="1">
        <v>45750</v>
      </c>
    </row>
    <row r="116" spans="1:11" x14ac:dyDescent="0.25">
      <c r="A116" t="s">
        <v>60</v>
      </c>
      <c r="B116" t="s">
        <v>61</v>
      </c>
      <c r="C116" t="s">
        <v>14</v>
      </c>
      <c r="D116" s="1">
        <v>45775</v>
      </c>
      <c r="E116" t="s">
        <v>1396</v>
      </c>
      <c r="F116" t="s">
        <v>1397</v>
      </c>
      <c r="G116" t="s">
        <v>1398</v>
      </c>
      <c r="H116" t="s">
        <v>1367</v>
      </c>
      <c r="I116" t="s">
        <v>17</v>
      </c>
      <c r="J116" s="1">
        <v>45782</v>
      </c>
      <c r="K116" s="1">
        <v>45750</v>
      </c>
    </row>
    <row r="117" spans="1:11" x14ac:dyDescent="0.25">
      <c r="A117" t="s">
        <v>60</v>
      </c>
      <c r="B117" t="s">
        <v>61</v>
      </c>
      <c r="C117" t="s">
        <v>14</v>
      </c>
      <c r="D117" s="1">
        <v>45775</v>
      </c>
      <c r="E117" t="s">
        <v>1396</v>
      </c>
      <c r="F117" t="s">
        <v>1397</v>
      </c>
      <c r="G117" t="s">
        <v>1398</v>
      </c>
      <c r="H117" t="s">
        <v>1368</v>
      </c>
      <c r="I117" t="s">
        <v>17</v>
      </c>
      <c r="J117" s="1">
        <v>45782</v>
      </c>
      <c r="K117" s="1">
        <v>45750</v>
      </c>
    </row>
    <row r="118" spans="1:11" x14ac:dyDescent="0.25">
      <c r="A118" t="s">
        <v>60</v>
      </c>
      <c r="B118" t="s">
        <v>61</v>
      </c>
      <c r="C118" t="s">
        <v>14</v>
      </c>
      <c r="D118" s="1">
        <v>45775</v>
      </c>
      <c r="E118" t="s">
        <v>1396</v>
      </c>
      <c r="F118" t="s">
        <v>1397</v>
      </c>
      <c r="G118" t="s">
        <v>1398</v>
      </c>
      <c r="H118" t="s">
        <v>1369</v>
      </c>
      <c r="I118" t="s">
        <v>17</v>
      </c>
      <c r="J118" s="1">
        <v>45782</v>
      </c>
      <c r="K118" s="1">
        <v>45750</v>
      </c>
    </row>
    <row r="119" spans="1:11" x14ac:dyDescent="0.25">
      <c r="A119" t="s">
        <v>60</v>
      </c>
      <c r="B119" t="s">
        <v>61</v>
      </c>
      <c r="C119" t="s">
        <v>14</v>
      </c>
      <c r="D119" s="1">
        <v>45775</v>
      </c>
      <c r="E119" t="s">
        <v>1396</v>
      </c>
      <c r="F119" t="s">
        <v>1397</v>
      </c>
      <c r="G119" t="s">
        <v>1398</v>
      </c>
      <c r="H119" t="s">
        <v>1370</v>
      </c>
      <c r="I119" t="s">
        <v>17</v>
      </c>
      <c r="J119" s="1">
        <v>45782</v>
      </c>
      <c r="K119" s="1">
        <v>45750</v>
      </c>
    </row>
    <row r="120" spans="1:11" x14ac:dyDescent="0.25">
      <c r="A120" t="s">
        <v>60</v>
      </c>
      <c r="B120" t="s">
        <v>61</v>
      </c>
      <c r="C120" t="s">
        <v>14</v>
      </c>
      <c r="D120" s="1">
        <v>45775</v>
      </c>
      <c r="E120" t="s">
        <v>1396</v>
      </c>
      <c r="F120" t="s">
        <v>1397</v>
      </c>
      <c r="G120" t="s">
        <v>1398</v>
      </c>
      <c r="H120" t="s">
        <v>8</v>
      </c>
      <c r="I120" t="s">
        <v>17</v>
      </c>
      <c r="J120" s="1">
        <v>45782</v>
      </c>
      <c r="K120" s="1">
        <v>45750</v>
      </c>
    </row>
    <row r="121" spans="1:11" x14ac:dyDescent="0.25">
      <c r="A121" t="s">
        <v>60</v>
      </c>
      <c r="B121" t="s">
        <v>61</v>
      </c>
      <c r="C121" t="s">
        <v>14</v>
      </c>
      <c r="D121" s="1">
        <v>45775</v>
      </c>
      <c r="E121" t="s">
        <v>1396</v>
      </c>
      <c r="F121" t="s">
        <v>1397</v>
      </c>
      <c r="G121" t="s">
        <v>1398</v>
      </c>
      <c r="H121" t="s">
        <v>9</v>
      </c>
      <c r="I121" t="s">
        <v>17</v>
      </c>
      <c r="J121" s="1">
        <v>45782</v>
      </c>
      <c r="K121" s="1">
        <v>45750</v>
      </c>
    </row>
    <row r="122" spans="1:11" x14ac:dyDescent="0.25">
      <c r="A122" t="s">
        <v>60</v>
      </c>
      <c r="B122" t="s">
        <v>61</v>
      </c>
      <c r="C122" t="s">
        <v>14</v>
      </c>
      <c r="D122" s="1">
        <v>45775</v>
      </c>
      <c r="E122" t="s">
        <v>1396</v>
      </c>
      <c r="F122" t="s">
        <v>1397</v>
      </c>
      <c r="G122" t="s">
        <v>1398</v>
      </c>
      <c r="H122" t="s">
        <v>10</v>
      </c>
      <c r="I122" t="s">
        <v>17</v>
      </c>
      <c r="J122" s="1">
        <v>45782</v>
      </c>
      <c r="K122" s="1">
        <v>45750</v>
      </c>
    </row>
    <row r="123" spans="1:11" x14ac:dyDescent="0.25">
      <c r="A123" t="s">
        <v>60</v>
      </c>
      <c r="B123" t="s">
        <v>61</v>
      </c>
      <c r="C123" t="s">
        <v>14</v>
      </c>
      <c r="D123" s="1">
        <v>45775</v>
      </c>
      <c r="E123" t="s">
        <v>1396</v>
      </c>
      <c r="F123" t="s">
        <v>1397</v>
      </c>
      <c r="G123" t="s">
        <v>1398</v>
      </c>
      <c r="H123" t="s">
        <v>11</v>
      </c>
      <c r="I123" t="s">
        <v>17</v>
      </c>
      <c r="J123" s="1">
        <v>45777</v>
      </c>
      <c r="K123" s="1">
        <v>45750</v>
      </c>
    </row>
    <row r="124" spans="1:11" x14ac:dyDescent="0.25">
      <c r="A124" t="s">
        <v>60</v>
      </c>
      <c r="B124" t="s">
        <v>498</v>
      </c>
      <c r="C124" t="s">
        <v>14</v>
      </c>
      <c r="D124" s="1">
        <v>45775</v>
      </c>
      <c r="E124" t="s">
        <v>990</v>
      </c>
      <c r="F124" t="s">
        <v>1399</v>
      </c>
      <c r="G124" t="s">
        <v>1400</v>
      </c>
      <c r="H124" t="s">
        <v>4</v>
      </c>
      <c r="I124" t="s">
        <v>17</v>
      </c>
      <c r="J124" s="1">
        <v>45779</v>
      </c>
      <c r="K124" s="1">
        <v>45742</v>
      </c>
    </row>
    <row r="125" spans="1:11" x14ac:dyDescent="0.25">
      <c r="A125" t="s">
        <v>60</v>
      </c>
      <c r="B125" t="s">
        <v>498</v>
      </c>
      <c r="C125" t="s">
        <v>14</v>
      </c>
      <c r="D125" s="1">
        <v>45775</v>
      </c>
      <c r="E125" t="s">
        <v>990</v>
      </c>
      <c r="F125" t="s">
        <v>1399</v>
      </c>
      <c r="G125" t="s">
        <v>1400</v>
      </c>
      <c r="H125" t="s">
        <v>7</v>
      </c>
      <c r="I125" t="s">
        <v>17</v>
      </c>
      <c r="J125" s="1">
        <v>45779</v>
      </c>
      <c r="K125" s="1">
        <v>45742</v>
      </c>
    </row>
    <row r="126" spans="1:11" x14ac:dyDescent="0.25">
      <c r="A126" t="s">
        <v>60</v>
      </c>
      <c r="B126" t="s">
        <v>498</v>
      </c>
      <c r="C126" t="s">
        <v>14</v>
      </c>
      <c r="D126" s="1">
        <v>45775</v>
      </c>
      <c r="E126" t="s">
        <v>990</v>
      </c>
      <c r="F126" t="s">
        <v>1399</v>
      </c>
      <c r="G126" t="s">
        <v>1400</v>
      </c>
      <c r="H126" t="s">
        <v>1366</v>
      </c>
      <c r="I126" t="s">
        <v>17</v>
      </c>
      <c r="J126" s="1">
        <v>45779</v>
      </c>
      <c r="K126" s="1">
        <v>45742</v>
      </c>
    </row>
    <row r="127" spans="1:11" x14ac:dyDescent="0.25">
      <c r="A127" t="s">
        <v>60</v>
      </c>
      <c r="B127" t="s">
        <v>498</v>
      </c>
      <c r="C127" t="s">
        <v>14</v>
      </c>
      <c r="D127" s="1">
        <v>45775</v>
      </c>
      <c r="E127" t="s">
        <v>990</v>
      </c>
      <c r="F127" t="s">
        <v>1399</v>
      </c>
      <c r="G127" t="s">
        <v>1400</v>
      </c>
      <c r="H127" t="s">
        <v>1367</v>
      </c>
      <c r="I127" t="s">
        <v>17</v>
      </c>
      <c r="J127" s="1">
        <v>45779</v>
      </c>
      <c r="K127" s="1">
        <v>45742</v>
      </c>
    </row>
    <row r="128" spans="1:11" x14ac:dyDescent="0.25">
      <c r="A128" t="s">
        <v>60</v>
      </c>
      <c r="B128" t="s">
        <v>498</v>
      </c>
      <c r="C128" t="s">
        <v>14</v>
      </c>
      <c r="D128" s="1">
        <v>45775</v>
      </c>
      <c r="E128" t="s">
        <v>990</v>
      </c>
      <c r="F128" t="s">
        <v>1399</v>
      </c>
      <c r="G128" t="s">
        <v>1400</v>
      </c>
      <c r="H128" t="s">
        <v>1368</v>
      </c>
      <c r="I128" t="s">
        <v>17</v>
      </c>
      <c r="J128" s="1">
        <v>45779</v>
      </c>
      <c r="K128" s="1">
        <v>45742</v>
      </c>
    </row>
    <row r="129" spans="1:11" x14ac:dyDescent="0.25">
      <c r="A129" t="s">
        <v>60</v>
      </c>
      <c r="B129" t="s">
        <v>498</v>
      </c>
      <c r="C129" t="s">
        <v>14</v>
      </c>
      <c r="D129" s="1">
        <v>45775</v>
      </c>
      <c r="E129" t="s">
        <v>990</v>
      </c>
      <c r="F129" t="s">
        <v>1399</v>
      </c>
      <c r="G129" t="s">
        <v>1400</v>
      </c>
      <c r="H129" t="s">
        <v>1369</v>
      </c>
      <c r="I129" t="s">
        <v>17</v>
      </c>
      <c r="J129" s="1">
        <v>45782</v>
      </c>
      <c r="K129" s="1">
        <v>45742</v>
      </c>
    </row>
    <row r="130" spans="1:11" x14ac:dyDescent="0.25">
      <c r="A130" t="s">
        <v>60</v>
      </c>
      <c r="B130" t="s">
        <v>498</v>
      </c>
      <c r="C130" t="s">
        <v>14</v>
      </c>
      <c r="D130" s="1">
        <v>45775</v>
      </c>
      <c r="E130" t="s">
        <v>990</v>
      </c>
      <c r="F130" t="s">
        <v>1399</v>
      </c>
      <c r="G130" t="s">
        <v>1400</v>
      </c>
      <c r="H130" t="s">
        <v>1370</v>
      </c>
      <c r="I130" t="s">
        <v>17</v>
      </c>
      <c r="J130" s="1">
        <v>45782</v>
      </c>
      <c r="K130" s="1">
        <v>45742</v>
      </c>
    </row>
    <row r="131" spans="1:11" x14ac:dyDescent="0.25">
      <c r="A131" t="s">
        <v>60</v>
      </c>
      <c r="B131" t="s">
        <v>498</v>
      </c>
      <c r="C131" t="s">
        <v>14</v>
      </c>
      <c r="D131" s="1">
        <v>45775</v>
      </c>
      <c r="E131" t="s">
        <v>990</v>
      </c>
      <c r="F131" t="s">
        <v>1399</v>
      </c>
      <c r="G131" t="s">
        <v>1400</v>
      </c>
      <c r="H131" t="s">
        <v>8</v>
      </c>
      <c r="I131" t="s">
        <v>17</v>
      </c>
      <c r="J131" s="1">
        <v>45779</v>
      </c>
      <c r="K131" s="1">
        <v>45742</v>
      </c>
    </row>
    <row r="132" spans="1:11" x14ac:dyDescent="0.25">
      <c r="A132" t="s">
        <v>60</v>
      </c>
      <c r="B132" t="s">
        <v>498</v>
      </c>
      <c r="C132" t="s">
        <v>14</v>
      </c>
      <c r="D132" s="1">
        <v>45775</v>
      </c>
      <c r="E132" t="s">
        <v>990</v>
      </c>
      <c r="F132" t="s">
        <v>1399</v>
      </c>
      <c r="G132" t="s">
        <v>1400</v>
      </c>
      <c r="H132" t="s">
        <v>9</v>
      </c>
      <c r="I132" t="s">
        <v>17</v>
      </c>
      <c r="J132" s="1">
        <v>45779</v>
      </c>
      <c r="K132" s="1">
        <v>45742</v>
      </c>
    </row>
    <row r="133" spans="1:11" x14ac:dyDescent="0.25">
      <c r="A133" t="s">
        <v>60</v>
      </c>
      <c r="B133" t="s">
        <v>498</v>
      </c>
      <c r="C133" t="s">
        <v>14</v>
      </c>
      <c r="D133" s="1">
        <v>45775</v>
      </c>
      <c r="E133" t="s">
        <v>990</v>
      </c>
      <c r="F133" t="s">
        <v>1399</v>
      </c>
      <c r="G133" t="s">
        <v>1400</v>
      </c>
      <c r="H133" t="s">
        <v>10</v>
      </c>
      <c r="I133" t="s">
        <v>17</v>
      </c>
      <c r="J133" s="1">
        <v>45779</v>
      </c>
      <c r="K133" s="1">
        <v>45742</v>
      </c>
    </row>
    <row r="134" spans="1:11" x14ac:dyDescent="0.25">
      <c r="A134" t="s">
        <v>60</v>
      </c>
      <c r="B134" t="s">
        <v>498</v>
      </c>
      <c r="C134" t="s">
        <v>14</v>
      </c>
      <c r="D134" s="1">
        <v>45775</v>
      </c>
      <c r="E134" t="s">
        <v>990</v>
      </c>
      <c r="F134" t="s">
        <v>1399</v>
      </c>
      <c r="G134" t="s">
        <v>1400</v>
      </c>
      <c r="H134" t="s">
        <v>11</v>
      </c>
      <c r="I134" t="s">
        <v>17</v>
      </c>
      <c r="J134" s="1">
        <v>45777</v>
      </c>
      <c r="K134" s="1">
        <v>45742</v>
      </c>
    </row>
    <row r="135" spans="1:11" x14ac:dyDescent="0.25">
      <c r="A135" t="s">
        <v>46</v>
      </c>
      <c r="C135" t="s">
        <v>47</v>
      </c>
      <c r="D135" s="1">
        <v>45769</v>
      </c>
      <c r="E135" t="s">
        <v>1401</v>
      </c>
      <c r="F135" t="s">
        <v>1402</v>
      </c>
      <c r="G135" t="s">
        <v>1403</v>
      </c>
      <c r="H135" t="s">
        <v>4</v>
      </c>
      <c r="I135" t="s">
        <v>17</v>
      </c>
      <c r="J135" s="1">
        <v>45775</v>
      </c>
      <c r="K135" s="1">
        <v>45741</v>
      </c>
    </row>
    <row r="136" spans="1:11" x14ac:dyDescent="0.25">
      <c r="A136" t="s">
        <v>46</v>
      </c>
      <c r="C136" t="s">
        <v>47</v>
      </c>
      <c r="D136" s="1">
        <v>45769</v>
      </c>
      <c r="E136" t="s">
        <v>1401</v>
      </c>
      <c r="F136" t="s">
        <v>1402</v>
      </c>
      <c r="G136" t="s">
        <v>1403</v>
      </c>
      <c r="H136" t="s">
        <v>7</v>
      </c>
      <c r="I136" t="s">
        <v>17</v>
      </c>
      <c r="J136" s="1">
        <v>45775</v>
      </c>
      <c r="K136" s="1">
        <v>45741</v>
      </c>
    </row>
    <row r="137" spans="1:11" x14ac:dyDescent="0.25">
      <c r="A137" t="s">
        <v>46</v>
      </c>
      <c r="C137" t="s">
        <v>47</v>
      </c>
      <c r="D137" s="1">
        <v>45769</v>
      </c>
      <c r="E137" t="s">
        <v>1401</v>
      </c>
      <c r="F137" t="s">
        <v>1402</v>
      </c>
      <c r="G137" t="s">
        <v>1403</v>
      </c>
      <c r="H137" t="s">
        <v>1366</v>
      </c>
      <c r="I137" t="s">
        <v>18</v>
      </c>
      <c r="K137" s="1">
        <v>45741</v>
      </c>
    </row>
    <row r="138" spans="1:11" x14ac:dyDescent="0.25">
      <c r="A138" t="s">
        <v>46</v>
      </c>
      <c r="C138" t="s">
        <v>47</v>
      </c>
      <c r="D138" s="1">
        <v>45769</v>
      </c>
      <c r="E138" t="s">
        <v>1401</v>
      </c>
      <c r="F138" t="s">
        <v>1402</v>
      </c>
      <c r="G138" t="s">
        <v>1403</v>
      </c>
      <c r="H138" t="s">
        <v>1367</v>
      </c>
      <c r="I138" t="s">
        <v>17</v>
      </c>
      <c r="J138" s="1">
        <v>45775</v>
      </c>
      <c r="K138" s="1">
        <v>45741</v>
      </c>
    </row>
    <row r="139" spans="1:11" x14ac:dyDescent="0.25">
      <c r="A139" t="s">
        <v>46</v>
      </c>
      <c r="C139" t="s">
        <v>47</v>
      </c>
      <c r="D139" s="1">
        <v>45769</v>
      </c>
      <c r="E139" t="s">
        <v>1401</v>
      </c>
      <c r="F139" t="s">
        <v>1402</v>
      </c>
      <c r="G139" t="s">
        <v>1403</v>
      </c>
      <c r="H139" t="s">
        <v>1368</v>
      </c>
      <c r="I139" t="s">
        <v>17</v>
      </c>
      <c r="J139" s="1">
        <v>45775</v>
      </c>
      <c r="K139" s="1">
        <v>45741</v>
      </c>
    </row>
    <row r="140" spans="1:11" x14ac:dyDescent="0.25">
      <c r="A140" t="s">
        <v>46</v>
      </c>
      <c r="C140" t="s">
        <v>47</v>
      </c>
      <c r="D140" s="1">
        <v>45769</v>
      </c>
      <c r="E140" t="s">
        <v>1401</v>
      </c>
      <c r="F140" t="s">
        <v>1402</v>
      </c>
      <c r="G140" t="s">
        <v>1403</v>
      </c>
      <c r="H140" t="s">
        <v>1369</v>
      </c>
      <c r="I140" t="s">
        <v>18</v>
      </c>
      <c r="K140" s="1">
        <v>45741</v>
      </c>
    </row>
    <row r="141" spans="1:11" x14ac:dyDescent="0.25">
      <c r="A141" t="s">
        <v>46</v>
      </c>
      <c r="C141" t="s">
        <v>47</v>
      </c>
      <c r="D141" s="1">
        <v>45769</v>
      </c>
      <c r="E141" t="s">
        <v>1401</v>
      </c>
      <c r="F141" t="s">
        <v>1402</v>
      </c>
      <c r="G141" t="s">
        <v>1403</v>
      </c>
      <c r="H141" t="s">
        <v>1370</v>
      </c>
      <c r="I141" t="s">
        <v>17</v>
      </c>
      <c r="J141" s="1">
        <v>45775</v>
      </c>
      <c r="K141" s="1">
        <v>45741</v>
      </c>
    </row>
    <row r="142" spans="1:11" x14ac:dyDescent="0.25">
      <c r="A142" t="s">
        <v>46</v>
      </c>
      <c r="C142" t="s">
        <v>47</v>
      </c>
      <c r="D142" s="1">
        <v>45769</v>
      </c>
      <c r="E142" t="s">
        <v>1401</v>
      </c>
      <c r="F142" t="s">
        <v>1402</v>
      </c>
      <c r="G142" t="s">
        <v>1403</v>
      </c>
      <c r="H142" t="s">
        <v>8</v>
      </c>
      <c r="I142" t="s">
        <v>18</v>
      </c>
      <c r="K142" s="1">
        <v>45741</v>
      </c>
    </row>
    <row r="143" spans="1:11" x14ac:dyDescent="0.25">
      <c r="A143" t="s">
        <v>46</v>
      </c>
      <c r="C143" t="s">
        <v>47</v>
      </c>
      <c r="D143" s="1">
        <v>45769</v>
      </c>
      <c r="E143" t="s">
        <v>1401</v>
      </c>
      <c r="F143" t="s">
        <v>1402</v>
      </c>
      <c r="G143" t="s">
        <v>1403</v>
      </c>
      <c r="H143" t="s">
        <v>9</v>
      </c>
      <c r="I143" t="s">
        <v>17</v>
      </c>
      <c r="J143" s="1">
        <v>45775</v>
      </c>
      <c r="K143" s="1">
        <v>45741</v>
      </c>
    </row>
    <row r="144" spans="1:11" x14ac:dyDescent="0.25">
      <c r="A144" t="s">
        <v>46</v>
      </c>
      <c r="C144" t="s">
        <v>47</v>
      </c>
      <c r="D144" s="1">
        <v>45769</v>
      </c>
      <c r="E144" t="s">
        <v>1401</v>
      </c>
      <c r="F144" t="s">
        <v>1402</v>
      </c>
      <c r="G144" t="s">
        <v>1403</v>
      </c>
      <c r="H144" t="s">
        <v>10</v>
      </c>
      <c r="I144" t="s">
        <v>17</v>
      </c>
      <c r="J144" s="1">
        <v>45771</v>
      </c>
      <c r="K144" s="1">
        <v>45741</v>
      </c>
    </row>
    <row r="145" spans="1:11" x14ac:dyDescent="0.25">
      <c r="A145" t="s">
        <v>46</v>
      </c>
      <c r="C145" t="s">
        <v>47</v>
      </c>
      <c r="D145" s="1">
        <v>45769</v>
      </c>
      <c r="E145" t="s">
        <v>1401</v>
      </c>
      <c r="F145" t="s">
        <v>1402</v>
      </c>
      <c r="G145" t="s">
        <v>1403</v>
      </c>
      <c r="H145" t="s">
        <v>11</v>
      </c>
      <c r="I145" t="s">
        <v>17</v>
      </c>
      <c r="J145" s="1">
        <v>45771</v>
      </c>
      <c r="K145" s="1">
        <v>45741</v>
      </c>
    </row>
    <row r="146" spans="1:11" x14ac:dyDescent="0.25">
      <c r="A146" t="s">
        <v>12</v>
      </c>
      <c r="B146" t="s">
        <v>51</v>
      </c>
      <c r="C146" t="s">
        <v>52</v>
      </c>
      <c r="D146" s="1">
        <v>45754</v>
      </c>
      <c r="E146" t="s">
        <v>1405</v>
      </c>
      <c r="F146" t="s">
        <v>360</v>
      </c>
      <c r="G146" t="s">
        <v>1406</v>
      </c>
      <c r="H146" t="s">
        <v>4</v>
      </c>
      <c r="I146" t="s">
        <v>17</v>
      </c>
      <c r="J146" s="1">
        <v>45760</v>
      </c>
      <c r="K146" s="1">
        <v>45750</v>
      </c>
    </row>
    <row r="147" spans="1:11" x14ac:dyDescent="0.25">
      <c r="A147" t="s">
        <v>12</v>
      </c>
      <c r="B147" t="s">
        <v>51</v>
      </c>
      <c r="C147" t="s">
        <v>52</v>
      </c>
      <c r="D147" s="1">
        <v>45754</v>
      </c>
      <c r="E147" t="s">
        <v>1405</v>
      </c>
      <c r="F147" t="s">
        <v>360</v>
      </c>
      <c r="G147" t="s">
        <v>1406</v>
      </c>
      <c r="H147" t="s">
        <v>7</v>
      </c>
      <c r="I147" t="s">
        <v>17</v>
      </c>
      <c r="J147" s="1">
        <v>45767</v>
      </c>
      <c r="K147" s="1">
        <v>45750</v>
      </c>
    </row>
    <row r="148" spans="1:11" x14ac:dyDescent="0.25">
      <c r="A148" t="s">
        <v>12</v>
      </c>
      <c r="B148" t="s">
        <v>51</v>
      </c>
      <c r="C148" t="s">
        <v>52</v>
      </c>
      <c r="D148" s="1">
        <v>45754</v>
      </c>
      <c r="E148" t="s">
        <v>1405</v>
      </c>
      <c r="F148" t="s">
        <v>360</v>
      </c>
      <c r="G148" t="s">
        <v>1406</v>
      </c>
      <c r="H148" t="s">
        <v>1366</v>
      </c>
      <c r="I148" t="s">
        <v>18</v>
      </c>
      <c r="K148" s="1">
        <v>45750</v>
      </c>
    </row>
    <row r="149" spans="1:11" x14ac:dyDescent="0.25">
      <c r="A149" t="s">
        <v>12</v>
      </c>
      <c r="B149" t="s">
        <v>51</v>
      </c>
      <c r="C149" t="s">
        <v>52</v>
      </c>
      <c r="D149" s="1">
        <v>45754</v>
      </c>
      <c r="E149" t="s">
        <v>1405</v>
      </c>
      <c r="F149" t="s">
        <v>360</v>
      </c>
      <c r="G149" t="s">
        <v>1406</v>
      </c>
      <c r="H149" t="s">
        <v>1367</v>
      </c>
      <c r="I149" t="s">
        <v>17</v>
      </c>
      <c r="J149" s="1">
        <v>45767</v>
      </c>
      <c r="K149" s="1">
        <v>45750</v>
      </c>
    </row>
    <row r="150" spans="1:11" x14ac:dyDescent="0.25">
      <c r="A150" t="s">
        <v>12</v>
      </c>
      <c r="B150" t="s">
        <v>51</v>
      </c>
      <c r="C150" t="s">
        <v>52</v>
      </c>
      <c r="D150" s="1">
        <v>45754</v>
      </c>
      <c r="E150" t="s">
        <v>1405</v>
      </c>
      <c r="F150" t="s">
        <v>360</v>
      </c>
      <c r="G150" t="s">
        <v>1406</v>
      </c>
      <c r="H150" t="s">
        <v>1368</v>
      </c>
      <c r="I150" t="s">
        <v>18</v>
      </c>
      <c r="K150" s="1">
        <v>45750</v>
      </c>
    </row>
    <row r="151" spans="1:11" x14ac:dyDescent="0.25">
      <c r="A151" t="s">
        <v>12</v>
      </c>
      <c r="B151" t="s">
        <v>51</v>
      </c>
      <c r="C151" t="s">
        <v>52</v>
      </c>
      <c r="D151" s="1">
        <v>45754</v>
      </c>
      <c r="E151" t="s">
        <v>1405</v>
      </c>
      <c r="F151" t="s">
        <v>360</v>
      </c>
      <c r="G151" t="s">
        <v>1406</v>
      </c>
      <c r="H151" t="s">
        <v>1369</v>
      </c>
      <c r="I151" t="s">
        <v>17</v>
      </c>
      <c r="J151" s="1">
        <v>45767</v>
      </c>
      <c r="K151" s="1">
        <v>45750</v>
      </c>
    </row>
    <row r="152" spans="1:11" x14ac:dyDescent="0.25">
      <c r="A152" t="s">
        <v>12</v>
      </c>
      <c r="B152" t="s">
        <v>51</v>
      </c>
      <c r="C152" t="s">
        <v>52</v>
      </c>
      <c r="D152" s="1">
        <v>45754</v>
      </c>
      <c r="E152" t="s">
        <v>1405</v>
      </c>
      <c r="F152" t="s">
        <v>360</v>
      </c>
      <c r="G152" t="s">
        <v>1406</v>
      </c>
      <c r="H152" t="s">
        <v>1370</v>
      </c>
      <c r="I152" t="s">
        <v>17</v>
      </c>
      <c r="J152" s="1">
        <v>45768</v>
      </c>
      <c r="K152" s="1">
        <v>45750</v>
      </c>
    </row>
    <row r="153" spans="1:11" x14ac:dyDescent="0.25">
      <c r="A153" t="s">
        <v>12</v>
      </c>
      <c r="B153" t="s">
        <v>51</v>
      </c>
      <c r="C153" t="s">
        <v>52</v>
      </c>
      <c r="D153" s="1">
        <v>45754</v>
      </c>
      <c r="E153" t="s">
        <v>1405</v>
      </c>
      <c r="F153" t="s">
        <v>360</v>
      </c>
      <c r="G153" t="s">
        <v>1406</v>
      </c>
      <c r="H153" t="s">
        <v>8</v>
      </c>
      <c r="I153" t="s">
        <v>17</v>
      </c>
      <c r="J153" s="1">
        <v>45767</v>
      </c>
      <c r="K153" s="1">
        <v>45750</v>
      </c>
    </row>
    <row r="154" spans="1:11" x14ac:dyDescent="0.25">
      <c r="A154" t="s">
        <v>12</v>
      </c>
      <c r="B154" t="s">
        <v>51</v>
      </c>
      <c r="C154" t="s">
        <v>52</v>
      </c>
      <c r="D154" s="1">
        <v>45754</v>
      </c>
      <c r="E154" t="s">
        <v>1405</v>
      </c>
      <c r="F154" t="s">
        <v>360</v>
      </c>
      <c r="G154" t="s">
        <v>1406</v>
      </c>
      <c r="H154" t="s">
        <v>9</v>
      </c>
      <c r="I154" t="s">
        <v>17</v>
      </c>
      <c r="J154" s="1">
        <v>45768</v>
      </c>
      <c r="K154" s="1">
        <v>45750</v>
      </c>
    </row>
    <row r="155" spans="1:11" x14ac:dyDescent="0.25">
      <c r="A155" t="s">
        <v>12</v>
      </c>
      <c r="B155" t="s">
        <v>51</v>
      </c>
      <c r="C155" t="s">
        <v>52</v>
      </c>
      <c r="D155" s="1">
        <v>45754</v>
      </c>
      <c r="E155" t="s">
        <v>1405</v>
      </c>
      <c r="F155" t="s">
        <v>360</v>
      </c>
      <c r="G155" t="s">
        <v>1406</v>
      </c>
      <c r="H155" t="s">
        <v>10</v>
      </c>
      <c r="I155" t="s">
        <v>17</v>
      </c>
      <c r="J155" s="1">
        <v>45767</v>
      </c>
      <c r="K155" s="1">
        <v>45750</v>
      </c>
    </row>
    <row r="156" spans="1:11" x14ac:dyDescent="0.25">
      <c r="A156" t="s">
        <v>12</v>
      </c>
      <c r="B156" t="s">
        <v>51</v>
      </c>
      <c r="C156" t="s">
        <v>52</v>
      </c>
      <c r="D156" s="1">
        <v>45754</v>
      </c>
      <c r="E156" t="s">
        <v>1405</v>
      </c>
      <c r="F156" t="s">
        <v>360</v>
      </c>
      <c r="G156" t="s">
        <v>1406</v>
      </c>
      <c r="H156" t="s">
        <v>11</v>
      </c>
      <c r="I156" t="s">
        <v>17</v>
      </c>
      <c r="J156" s="1">
        <v>45767</v>
      </c>
      <c r="K156" s="1">
        <v>45750</v>
      </c>
    </row>
    <row r="157" spans="1:11" x14ac:dyDescent="0.25">
      <c r="A157" t="s">
        <v>46</v>
      </c>
      <c r="C157" t="s">
        <v>47</v>
      </c>
      <c r="D157" s="1">
        <v>45740</v>
      </c>
      <c r="E157" t="s">
        <v>1407</v>
      </c>
      <c r="F157" t="s">
        <v>1408</v>
      </c>
      <c r="G157" t="s">
        <v>1409</v>
      </c>
      <c r="H157" t="s">
        <v>4</v>
      </c>
      <c r="I157" t="s">
        <v>17</v>
      </c>
      <c r="J157" s="1">
        <v>45770</v>
      </c>
      <c r="K157" s="1">
        <v>45708</v>
      </c>
    </row>
    <row r="158" spans="1:11" x14ac:dyDescent="0.25">
      <c r="A158" t="s">
        <v>46</v>
      </c>
      <c r="C158" t="s">
        <v>47</v>
      </c>
      <c r="D158" s="1">
        <v>45740</v>
      </c>
      <c r="E158" t="s">
        <v>1407</v>
      </c>
      <c r="F158" t="s">
        <v>1408</v>
      </c>
      <c r="G158" t="s">
        <v>1409</v>
      </c>
      <c r="H158" t="s">
        <v>7</v>
      </c>
      <c r="I158" t="s">
        <v>17</v>
      </c>
      <c r="J158" s="1">
        <v>45770</v>
      </c>
      <c r="K158" s="1">
        <v>45708</v>
      </c>
    </row>
    <row r="159" spans="1:11" x14ac:dyDescent="0.25">
      <c r="A159" t="s">
        <v>46</v>
      </c>
      <c r="C159" t="s">
        <v>47</v>
      </c>
      <c r="D159" s="1">
        <v>45740</v>
      </c>
      <c r="E159" t="s">
        <v>1407</v>
      </c>
      <c r="F159" t="s">
        <v>1408</v>
      </c>
      <c r="G159" t="s">
        <v>1409</v>
      </c>
      <c r="H159" t="s">
        <v>1366</v>
      </c>
      <c r="I159" t="s">
        <v>17</v>
      </c>
      <c r="J159" s="1">
        <v>45742</v>
      </c>
      <c r="K159" s="1">
        <v>45708</v>
      </c>
    </row>
    <row r="160" spans="1:11" x14ac:dyDescent="0.25">
      <c r="A160" t="s">
        <v>46</v>
      </c>
      <c r="C160" t="s">
        <v>47</v>
      </c>
      <c r="D160" s="1">
        <v>45740</v>
      </c>
      <c r="E160" t="s">
        <v>1407</v>
      </c>
      <c r="F160" t="s">
        <v>1408</v>
      </c>
      <c r="G160" t="s">
        <v>1409</v>
      </c>
      <c r="H160" t="s">
        <v>1367</v>
      </c>
      <c r="I160" t="s">
        <v>17</v>
      </c>
      <c r="J160" s="1">
        <v>45742</v>
      </c>
      <c r="K160" s="1">
        <v>45708</v>
      </c>
    </row>
    <row r="161" spans="1:11" x14ac:dyDescent="0.25">
      <c r="A161" t="s">
        <v>46</v>
      </c>
      <c r="C161" t="s">
        <v>47</v>
      </c>
      <c r="D161" s="1">
        <v>45740</v>
      </c>
      <c r="E161" t="s">
        <v>1407</v>
      </c>
      <c r="F161" t="s">
        <v>1408</v>
      </c>
      <c r="G161" t="s">
        <v>1409</v>
      </c>
      <c r="H161" t="s">
        <v>1368</v>
      </c>
      <c r="I161" t="s">
        <v>17</v>
      </c>
      <c r="J161" s="1">
        <v>45742</v>
      </c>
      <c r="K161" s="1">
        <v>45708</v>
      </c>
    </row>
    <row r="162" spans="1:11" x14ac:dyDescent="0.25">
      <c r="A162" t="s">
        <v>46</v>
      </c>
      <c r="C162" t="s">
        <v>47</v>
      </c>
      <c r="D162" s="1">
        <v>45740</v>
      </c>
      <c r="E162" t="s">
        <v>1407</v>
      </c>
      <c r="F162" t="s">
        <v>1408</v>
      </c>
      <c r="G162" t="s">
        <v>1409</v>
      </c>
      <c r="H162" t="s">
        <v>1369</v>
      </c>
      <c r="I162" t="s">
        <v>17</v>
      </c>
      <c r="J162" s="1">
        <v>45742</v>
      </c>
      <c r="K162" s="1">
        <v>45708</v>
      </c>
    </row>
    <row r="163" spans="1:11" x14ac:dyDescent="0.25">
      <c r="A163" t="s">
        <v>46</v>
      </c>
      <c r="C163" t="s">
        <v>47</v>
      </c>
      <c r="D163" s="1">
        <v>45740</v>
      </c>
      <c r="E163" t="s">
        <v>1407</v>
      </c>
      <c r="F163" t="s">
        <v>1408</v>
      </c>
      <c r="G163" t="s">
        <v>1409</v>
      </c>
      <c r="H163" t="s">
        <v>1370</v>
      </c>
      <c r="I163" t="s">
        <v>17</v>
      </c>
      <c r="J163" s="1">
        <v>45742</v>
      </c>
      <c r="K163" s="1">
        <v>45708</v>
      </c>
    </row>
    <row r="164" spans="1:11" x14ac:dyDescent="0.25">
      <c r="A164" t="s">
        <v>46</v>
      </c>
      <c r="C164" t="s">
        <v>47</v>
      </c>
      <c r="D164" s="1">
        <v>45740</v>
      </c>
      <c r="E164" t="s">
        <v>1407</v>
      </c>
      <c r="F164" t="s">
        <v>1408</v>
      </c>
      <c r="G164" t="s">
        <v>1409</v>
      </c>
      <c r="H164" t="s">
        <v>8</v>
      </c>
      <c r="I164" t="s">
        <v>17</v>
      </c>
      <c r="J164" s="1">
        <v>45770</v>
      </c>
      <c r="K164" s="1">
        <v>45708</v>
      </c>
    </row>
    <row r="165" spans="1:11" x14ac:dyDescent="0.25">
      <c r="A165" t="s">
        <v>46</v>
      </c>
      <c r="C165" t="s">
        <v>47</v>
      </c>
      <c r="D165" s="1">
        <v>45740</v>
      </c>
      <c r="E165" t="s">
        <v>1407</v>
      </c>
      <c r="F165" t="s">
        <v>1408</v>
      </c>
      <c r="G165" t="s">
        <v>1409</v>
      </c>
      <c r="H165" t="s">
        <v>9</v>
      </c>
      <c r="I165" t="s">
        <v>17</v>
      </c>
      <c r="J165" s="1">
        <v>45742</v>
      </c>
      <c r="K165" s="1">
        <v>45708</v>
      </c>
    </row>
    <row r="166" spans="1:11" x14ac:dyDescent="0.25">
      <c r="A166" t="s">
        <v>46</v>
      </c>
      <c r="C166" t="s">
        <v>47</v>
      </c>
      <c r="D166" s="1">
        <v>45740</v>
      </c>
      <c r="E166" t="s">
        <v>1407</v>
      </c>
      <c r="F166" t="s">
        <v>1408</v>
      </c>
      <c r="G166" t="s">
        <v>1409</v>
      </c>
      <c r="H166" t="s">
        <v>10</v>
      </c>
      <c r="I166" t="s">
        <v>18</v>
      </c>
      <c r="K166" s="1">
        <v>45708</v>
      </c>
    </row>
    <row r="167" spans="1:11" x14ac:dyDescent="0.25">
      <c r="A167" t="s">
        <v>46</v>
      </c>
      <c r="C167" t="s">
        <v>47</v>
      </c>
      <c r="D167" s="1">
        <v>45740</v>
      </c>
      <c r="E167" t="s">
        <v>1407</v>
      </c>
      <c r="F167" t="s">
        <v>1408</v>
      </c>
      <c r="G167" t="s">
        <v>1409</v>
      </c>
      <c r="H167" t="s">
        <v>11</v>
      </c>
      <c r="I167" t="s">
        <v>17</v>
      </c>
      <c r="J167" s="1">
        <v>45742</v>
      </c>
      <c r="K167" s="1">
        <v>45708</v>
      </c>
    </row>
    <row r="168" spans="1:11" x14ac:dyDescent="0.25">
      <c r="A168" t="s">
        <v>30</v>
      </c>
      <c r="B168" t="s">
        <v>189</v>
      </c>
      <c r="C168" t="s">
        <v>32</v>
      </c>
      <c r="D168" s="1">
        <v>45740</v>
      </c>
      <c r="E168" t="s">
        <v>1410</v>
      </c>
      <c r="F168" t="s">
        <v>1411</v>
      </c>
      <c r="G168" t="s">
        <v>1412</v>
      </c>
      <c r="H168" t="s">
        <v>4</v>
      </c>
      <c r="I168" t="s">
        <v>17</v>
      </c>
      <c r="J168" s="1">
        <v>45741</v>
      </c>
      <c r="K168" s="1">
        <v>45673</v>
      </c>
    </row>
    <row r="169" spans="1:11" x14ac:dyDescent="0.25">
      <c r="A169" t="s">
        <v>30</v>
      </c>
      <c r="B169" t="s">
        <v>189</v>
      </c>
      <c r="C169" t="s">
        <v>32</v>
      </c>
      <c r="D169" s="1">
        <v>45740</v>
      </c>
      <c r="E169" t="s">
        <v>1410</v>
      </c>
      <c r="F169" t="s">
        <v>1411</v>
      </c>
      <c r="G169" t="s">
        <v>1412</v>
      </c>
      <c r="H169" t="s">
        <v>7</v>
      </c>
      <c r="I169" t="s">
        <v>17</v>
      </c>
      <c r="J169" s="1">
        <v>45741</v>
      </c>
      <c r="K169" s="1">
        <v>45673</v>
      </c>
    </row>
    <row r="170" spans="1:11" x14ac:dyDescent="0.25">
      <c r="A170" t="s">
        <v>30</v>
      </c>
      <c r="B170" t="s">
        <v>189</v>
      </c>
      <c r="C170" t="s">
        <v>32</v>
      </c>
      <c r="D170" s="1">
        <v>45740</v>
      </c>
      <c r="E170" t="s">
        <v>1410</v>
      </c>
      <c r="F170" t="s">
        <v>1411</v>
      </c>
      <c r="G170" t="s">
        <v>1412</v>
      </c>
      <c r="H170" t="s">
        <v>1366</v>
      </c>
      <c r="I170" t="s">
        <v>17</v>
      </c>
      <c r="J170" s="1">
        <v>45741</v>
      </c>
      <c r="K170" s="1">
        <v>45673</v>
      </c>
    </row>
    <row r="171" spans="1:11" x14ac:dyDescent="0.25">
      <c r="A171" t="s">
        <v>30</v>
      </c>
      <c r="B171" t="s">
        <v>189</v>
      </c>
      <c r="C171" t="s">
        <v>32</v>
      </c>
      <c r="D171" s="1">
        <v>45740</v>
      </c>
      <c r="E171" t="s">
        <v>1410</v>
      </c>
      <c r="F171" t="s">
        <v>1411</v>
      </c>
      <c r="G171" t="s">
        <v>1412</v>
      </c>
      <c r="H171" t="s">
        <v>1366</v>
      </c>
      <c r="I171" t="s">
        <v>17</v>
      </c>
      <c r="J171" s="1">
        <v>45748</v>
      </c>
      <c r="K171" s="1">
        <v>45748</v>
      </c>
    </row>
    <row r="172" spans="1:11" x14ac:dyDescent="0.25">
      <c r="A172" t="s">
        <v>30</v>
      </c>
      <c r="B172" t="s">
        <v>189</v>
      </c>
      <c r="C172" t="s">
        <v>32</v>
      </c>
      <c r="D172" s="1">
        <v>45740</v>
      </c>
      <c r="E172" t="s">
        <v>1410</v>
      </c>
      <c r="F172" t="s">
        <v>1411</v>
      </c>
      <c r="G172" t="s">
        <v>1412</v>
      </c>
      <c r="H172" t="s">
        <v>1367</v>
      </c>
      <c r="I172" t="s">
        <v>17</v>
      </c>
      <c r="J172" s="1">
        <v>45741</v>
      </c>
      <c r="K172" s="1">
        <v>45673</v>
      </c>
    </row>
    <row r="173" spans="1:11" x14ac:dyDescent="0.25">
      <c r="A173" t="s">
        <v>30</v>
      </c>
      <c r="B173" t="s">
        <v>189</v>
      </c>
      <c r="C173" t="s">
        <v>32</v>
      </c>
      <c r="D173" s="1">
        <v>45740</v>
      </c>
      <c r="E173" t="s">
        <v>1410</v>
      </c>
      <c r="F173" t="s">
        <v>1411</v>
      </c>
      <c r="G173" t="s">
        <v>1412</v>
      </c>
      <c r="H173" t="s">
        <v>1367</v>
      </c>
      <c r="I173" t="s">
        <v>17</v>
      </c>
      <c r="J173" s="1">
        <v>45748</v>
      </c>
      <c r="K173" s="1">
        <v>45748</v>
      </c>
    </row>
    <row r="174" spans="1:11" x14ac:dyDescent="0.25">
      <c r="A174" t="s">
        <v>30</v>
      </c>
      <c r="B174" t="s">
        <v>189</v>
      </c>
      <c r="C174" t="s">
        <v>32</v>
      </c>
      <c r="D174" s="1">
        <v>45740</v>
      </c>
      <c r="E174" t="s">
        <v>1410</v>
      </c>
      <c r="F174" t="s">
        <v>1411</v>
      </c>
      <c r="G174" t="s">
        <v>1412</v>
      </c>
      <c r="H174" t="s">
        <v>1368</v>
      </c>
      <c r="I174" t="s">
        <v>17</v>
      </c>
      <c r="J174" s="1">
        <v>45741</v>
      </c>
      <c r="K174" s="1">
        <v>45673</v>
      </c>
    </row>
    <row r="175" spans="1:11" x14ac:dyDescent="0.25">
      <c r="A175" t="s">
        <v>30</v>
      </c>
      <c r="B175" t="s">
        <v>189</v>
      </c>
      <c r="C175" t="s">
        <v>32</v>
      </c>
      <c r="D175" s="1">
        <v>45740</v>
      </c>
      <c r="E175" t="s">
        <v>1410</v>
      </c>
      <c r="F175" t="s">
        <v>1411</v>
      </c>
      <c r="G175" t="s">
        <v>1412</v>
      </c>
      <c r="H175" t="s">
        <v>1368</v>
      </c>
      <c r="I175" t="s">
        <v>17</v>
      </c>
      <c r="J175" s="1">
        <v>45748</v>
      </c>
      <c r="K175" s="1">
        <v>45748</v>
      </c>
    </row>
    <row r="176" spans="1:11" x14ac:dyDescent="0.25">
      <c r="A176" t="s">
        <v>30</v>
      </c>
      <c r="B176" t="s">
        <v>189</v>
      </c>
      <c r="C176" t="s">
        <v>32</v>
      </c>
      <c r="D176" s="1">
        <v>45740</v>
      </c>
      <c r="E176" t="s">
        <v>1410</v>
      </c>
      <c r="F176" t="s">
        <v>1411</v>
      </c>
      <c r="G176" t="s">
        <v>1412</v>
      </c>
      <c r="H176" t="s">
        <v>1369</v>
      </c>
      <c r="I176" t="s">
        <v>17</v>
      </c>
      <c r="J176" s="1">
        <v>45741</v>
      </c>
      <c r="K176" s="1">
        <v>45673</v>
      </c>
    </row>
    <row r="177" spans="1:11" x14ac:dyDescent="0.25">
      <c r="A177" t="s">
        <v>30</v>
      </c>
      <c r="B177" t="s">
        <v>189</v>
      </c>
      <c r="C177" t="s">
        <v>32</v>
      </c>
      <c r="D177" s="1">
        <v>45740</v>
      </c>
      <c r="E177" t="s">
        <v>1410</v>
      </c>
      <c r="F177" t="s">
        <v>1411</v>
      </c>
      <c r="G177" t="s">
        <v>1412</v>
      </c>
      <c r="H177" t="s">
        <v>1369</v>
      </c>
      <c r="I177" t="s">
        <v>17</v>
      </c>
      <c r="J177" s="1">
        <v>45748</v>
      </c>
      <c r="K177" s="1">
        <v>45748</v>
      </c>
    </row>
    <row r="178" spans="1:11" x14ac:dyDescent="0.25">
      <c r="A178" t="s">
        <v>30</v>
      </c>
      <c r="B178" t="s">
        <v>189</v>
      </c>
      <c r="C178" t="s">
        <v>32</v>
      </c>
      <c r="D178" s="1">
        <v>45740</v>
      </c>
      <c r="E178" t="s">
        <v>1410</v>
      </c>
      <c r="F178" t="s">
        <v>1411</v>
      </c>
      <c r="G178" t="s">
        <v>1412</v>
      </c>
      <c r="H178" t="s">
        <v>1370</v>
      </c>
      <c r="I178" t="s">
        <v>17</v>
      </c>
      <c r="J178" s="1">
        <v>45741</v>
      </c>
      <c r="K178" s="1">
        <v>45673</v>
      </c>
    </row>
    <row r="179" spans="1:11" x14ac:dyDescent="0.25">
      <c r="A179" t="s">
        <v>30</v>
      </c>
      <c r="B179" t="s">
        <v>189</v>
      </c>
      <c r="C179" t="s">
        <v>32</v>
      </c>
      <c r="D179" s="1">
        <v>45740</v>
      </c>
      <c r="E179" t="s">
        <v>1410</v>
      </c>
      <c r="F179" t="s">
        <v>1411</v>
      </c>
      <c r="G179" t="s">
        <v>1412</v>
      </c>
      <c r="H179" t="s">
        <v>1370</v>
      </c>
      <c r="I179" t="s">
        <v>17</v>
      </c>
      <c r="J179" s="1">
        <v>45748</v>
      </c>
      <c r="K179" s="1">
        <v>45748</v>
      </c>
    </row>
    <row r="180" spans="1:11" x14ac:dyDescent="0.25">
      <c r="A180" t="s">
        <v>30</v>
      </c>
      <c r="B180" t="s">
        <v>189</v>
      </c>
      <c r="C180" t="s">
        <v>32</v>
      </c>
      <c r="D180" s="1">
        <v>45740</v>
      </c>
      <c r="E180" t="s">
        <v>1410</v>
      </c>
      <c r="F180" t="s">
        <v>1411</v>
      </c>
      <c r="G180" t="s">
        <v>1412</v>
      </c>
      <c r="H180" t="s">
        <v>8</v>
      </c>
      <c r="I180" t="s">
        <v>17</v>
      </c>
      <c r="J180" s="1">
        <v>45741</v>
      </c>
      <c r="K180" s="1">
        <v>45673</v>
      </c>
    </row>
    <row r="181" spans="1:11" x14ac:dyDescent="0.25">
      <c r="A181" t="s">
        <v>30</v>
      </c>
      <c r="B181" t="s">
        <v>189</v>
      </c>
      <c r="C181" t="s">
        <v>32</v>
      </c>
      <c r="D181" s="1">
        <v>45740</v>
      </c>
      <c r="E181" t="s">
        <v>1410</v>
      </c>
      <c r="F181" t="s">
        <v>1411</v>
      </c>
      <c r="G181" t="s">
        <v>1412</v>
      </c>
      <c r="H181" t="s">
        <v>9</v>
      </c>
      <c r="I181" t="s">
        <v>17</v>
      </c>
      <c r="J181" s="1">
        <v>45747</v>
      </c>
      <c r="K181" s="1">
        <v>45673</v>
      </c>
    </row>
    <row r="182" spans="1:11" x14ac:dyDescent="0.25">
      <c r="A182" t="s">
        <v>30</v>
      </c>
      <c r="B182" t="s">
        <v>189</v>
      </c>
      <c r="C182" t="s">
        <v>32</v>
      </c>
      <c r="D182" s="1">
        <v>45740</v>
      </c>
      <c r="E182" t="s">
        <v>1410</v>
      </c>
      <c r="F182" t="s">
        <v>1411</v>
      </c>
      <c r="G182" t="s">
        <v>1412</v>
      </c>
      <c r="H182" t="s">
        <v>10</v>
      </c>
      <c r="I182" t="s">
        <v>17</v>
      </c>
      <c r="J182" s="1">
        <v>45747</v>
      </c>
      <c r="K182" s="1">
        <v>45673</v>
      </c>
    </row>
    <row r="183" spans="1:11" x14ac:dyDescent="0.25">
      <c r="A183" t="s">
        <v>30</v>
      </c>
      <c r="B183" t="s">
        <v>189</v>
      </c>
      <c r="C183" t="s">
        <v>32</v>
      </c>
      <c r="D183" s="1">
        <v>45740</v>
      </c>
      <c r="E183" t="s">
        <v>1410</v>
      </c>
      <c r="F183" t="s">
        <v>1411</v>
      </c>
      <c r="G183" t="s">
        <v>1412</v>
      </c>
      <c r="H183" t="s">
        <v>10</v>
      </c>
      <c r="I183" t="s">
        <v>17</v>
      </c>
      <c r="J183" s="1">
        <v>45756</v>
      </c>
      <c r="K183" s="1">
        <v>45756</v>
      </c>
    </row>
    <row r="184" spans="1:11" x14ac:dyDescent="0.25">
      <c r="A184" t="s">
        <v>30</v>
      </c>
      <c r="B184" t="s">
        <v>189</v>
      </c>
      <c r="C184" t="s">
        <v>32</v>
      </c>
      <c r="D184" s="1">
        <v>45740</v>
      </c>
      <c r="E184" t="s">
        <v>1410</v>
      </c>
      <c r="F184" t="s">
        <v>1411</v>
      </c>
      <c r="G184" t="s">
        <v>1412</v>
      </c>
      <c r="H184" t="s">
        <v>11</v>
      </c>
      <c r="I184" t="s">
        <v>17</v>
      </c>
      <c r="J184" s="1">
        <v>45741</v>
      </c>
      <c r="K184" s="1">
        <v>45673</v>
      </c>
    </row>
    <row r="185" spans="1:11" x14ac:dyDescent="0.25">
      <c r="A185" t="s">
        <v>12</v>
      </c>
      <c r="B185" t="s">
        <v>13</v>
      </c>
      <c r="C185" t="s">
        <v>16</v>
      </c>
      <c r="D185" s="1">
        <v>45735</v>
      </c>
      <c r="E185" t="s">
        <v>1413</v>
      </c>
      <c r="F185" t="s">
        <v>1414</v>
      </c>
      <c r="G185" t="s">
        <v>1415</v>
      </c>
      <c r="H185" t="s">
        <v>4</v>
      </c>
      <c r="I185" t="s">
        <v>17</v>
      </c>
      <c r="J185" s="1">
        <v>45741</v>
      </c>
      <c r="K185" s="1">
        <v>45708</v>
      </c>
    </row>
    <row r="186" spans="1:11" x14ac:dyDescent="0.25">
      <c r="A186" t="s">
        <v>12</v>
      </c>
      <c r="B186" t="s">
        <v>13</v>
      </c>
      <c r="C186" t="s">
        <v>16</v>
      </c>
      <c r="D186" s="1">
        <v>45735</v>
      </c>
      <c r="E186" t="s">
        <v>1413</v>
      </c>
      <c r="F186" t="s">
        <v>1414</v>
      </c>
      <c r="G186" t="s">
        <v>1415</v>
      </c>
      <c r="H186" t="s">
        <v>7</v>
      </c>
      <c r="I186" t="s">
        <v>17</v>
      </c>
      <c r="J186" s="1">
        <v>45741</v>
      </c>
      <c r="K186" s="1">
        <v>45708</v>
      </c>
    </row>
    <row r="187" spans="1:11" x14ac:dyDescent="0.25">
      <c r="A187" t="s">
        <v>12</v>
      </c>
      <c r="B187" t="s">
        <v>13</v>
      </c>
      <c r="C187" t="s">
        <v>16</v>
      </c>
      <c r="D187" s="1">
        <v>45735</v>
      </c>
      <c r="E187" t="s">
        <v>1413</v>
      </c>
      <c r="F187" t="s">
        <v>1414</v>
      </c>
      <c r="G187" t="s">
        <v>1415</v>
      </c>
      <c r="H187" t="s">
        <v>1366</v>
      </c>
      <c r="I187" t="s">
        <v>17</v>
      </c>
      <c r="J187" s="1">
        <v>45741</v>
      </c>
      <c r="K187" s="1">
        <v>45708</v>
      </c>
    </row>
    <row r="188" spans="1:11" x14ac:dyDescent="0.25">
      <c r="A188" t="s">
        <v>12</v>
      </c>
      <c r="B188" t="s">
        <v>13</v>
      </c>
      <c r="C188" t="s">
        <v>16</v>
      </c>
      <c r="D188" s="1">
        <v>45735</v>
      </c>
      <c r="E188" t="s">
        <v>1413</v>
      </c>
      <c r="F188" t="s">
        <v>1414</v>
      </c>
      <c r="G188" t="s">
        <v>1415</v>
      </c>
      <c r="H188" t="s">
        <v>1367</v>
      </c>
      <c r="I188" t="s">
        <v>17</v>
      </c>
      <c r="J188" s="1">
        <v>45741</v>
      </c>
      <c r="K188" s="1">
        <v>45708</v>
      </c>
    </row>
    <row r="189" spans="1:11" x14ac:dyDescent="0.25">
      <c r="A189" t="s">
        <v>12</v>
      </c>
      <c r="B189" t="s">
        <v>13</v>
      </c>
      <c r="C189" t="s">
        <v>16</v>
      </c>
      <c r="D189" s="1">
        <v>45735</v>
      </c>
      <c r="E189" t="s">
        <v>1413</v>
      </c>
      <c r="F189" t="s">
        <v>1414</v>
      </c>
      <c r="G189" t="s">
        <v>1415</v>
      </c>
      <c r="H189" t="s">
        <v>1368</v>
      </c>
      <c r="I189" t="s">
        <v>17</v>
      </c>
      <c r="J189" s="1">
        <v>45741</v>
      </c>
      <c r="K189" s="1">
        <v>45708</v>
      </c>
    </row>
    <row r="190" spans="1:11" x14ac:dyDescent="0.25">
      <c r="A190" t="s">
        <v>12</v>
      </c>
      <c r="B190" t="s">
        <v>13</v>
      </c>
      <c r="C190" t="s">
        <v>16</v>
      </c>
      <c r="D190" s="1">
        <v>45735</v>
      </c>
      <c r="E190" t="s">
        <v>1413</v>
      </c>
      <c r="F190" t="s">
        <v>1414</v>
      </c>
      <c r="G190" t="s">
        <v>1415</v>
      </c>
      <c r="H190" t="s">
        <v>1369</v>
      </c>
      <c r="I190" t="s">
        <v>17</v>
      </c>
      <c r="J190" s="1">
        <v>45741</v>
      </c>
      <c r="K190" s="1">
        <v>45708</v>
      </c>
    </row>
    <row r="191" spans="1:11" x14ac:dyDescent="0.25">
      <c r="A191" t="s">
        <v>12</v>
      </c>
      <c r="B191" t="s">
        <v>13</v>
      </c>
      <c r="C191" t="s">
        <v>16</v>
      </c>
      <c r="D191" s="1">
        <v>45735</v>
      </c>
      <c r="E191" t="s">
        <v>1413</v>
      </c>
      <c r="F191" t="s">
        <v>1414</v>
      </c>
      <c r="G191" t="s">
        <v>1415</v>
      </c>
      <c r="H191" t="s">
        <v>1370</v>
      </c>
      <c r="I191" t="s">
        <v>17</v>
      </c>
      <c r="J191" s="1">
        <v>45741</v>
      </c>
      <c r="K191" s="1">
        <v>45708</v>
      </c>
    </row>
    <row r="192" spans="1:11" x14ac:dyDescent="0.25">
      <c r="A192" t="s">
        <v>12</v>
      </c>
      <c r="B192" t="s">
        <v>13</v>
      </c>
      <c r="C192" t="s">
        <v>16</v>
      </c>
      <c r="D192" s="1">
        <v>45735</v>
      </c>
      <c r="E192" t="s">
        <v>1413</v>
      </c>
      <c r="F192" t="s">
        <v>1414</v>
      </c>
      <c r="G192" t="s">
        <v>1415</v>
      </c>
      <c r="H192" t="s">
        <v>8</v>
      </c>
      <c r="I192" t="s">
        <v>17</v>
      </c>
      <c r="J192" s="1">
        <v>45741</v>
      </c>
      <c r="K192" s="1">
        <v>45708</v>
      </c>
    </row>
    <row r="193" spans="1:11" x14ac:dyDescent="0.25">
      <c r="A193" t="s">
        <v>12</v>
      </c>
      <c r="B193" t="s">
        <v>13</v>
      </c>
      <c r="C193" t="s">
        <v>16</v>
      </c>
      <c r="D193" s="1">
        <v>45735</v>
      </c>
      <c r="E193" t="s">
        <v>1413</v>
      </c>
      <c r="F193" t="s">
        <v>1414</v>
      </c>
      <c r="G193" t="s">
        <v>1415</v>
      </c>
      <c r="H193" t="s">
        <v>9</v>
      </c>
      <c r="I193" t="s">
        <v>17</v>
      </c>
      <c r="J193" s="1">
        <v>45741</v>
      </c>
      <c r="K193" s="1">
        <v>45708</v>
      </c>
    </row>
    <row r="194" spans="1:11" x14ac:dyDescent="0.25">
      <c r="A194" t="s">
        <v>12</v>
      </c>
      <c r="B194" t="s">
        <v>13</v>
      </c>
      <c r="C194" t="s">
        <v>16</v>
      </c>
      <c r="D194" s="1">
        <v>45735</v>
      </c>
      <c r="E194" t="s">
        <v>1413</v>
      </c>
      <c r="F194" t="s">
        <v>1414</v>
      </c>
      <c r="G194" t="s">
        <v>1415</v>
      </c>
      <c r="H194" t="s">
        <v>10</v>
      </c>
      <c r="I194" t="s">
        <v>17</v>
      </c>
      <c r="J194" s="1">
        <v>45741</v>
      </c>
      <c r="K194" s="1">
        <v>45708</v>
      </c>
    </row>
    <row r="195" spans="1:11" x14ac:dyDescent="0.25">
      <c r="A195" t="s">
        <v>12</v>
      </c>
      <c r="B195" t="s">
        <v>13</v>
      </c>
      <c r="C195" t="s">
        <v>16</v>
      </c>
      <c r="D195" s="1">
        <v>45735</v>
      </c>
      <c r="E195" t="s">
        <v>1413</v>
      </c>
      <c r="F195" t="s">
        <v>1414</v>
      </c>
      <c r="G195" t="s">
        <v>1415</v>
      </c>
      <c r="H195" t="s">
        <v>11</v>
      </c>
      <c r="I195" t="s">
        <v>17</v>
      </c>
      <c r="J195" s="1">
        <v>45741</v>
      </c>
      <c r="K195" s="1">
        <v>45708</v>
      </c>
    </row>
    <row r="196" spans="1:11" x14ac:dyDescent="0.25">
      <c r="A196" t="s">
        <v>46</v>
      </c>
      <c r="C196" t="s">
        <v>47</v>
      </c>
      <c r="D196" s="1">
        <v>45733</v>
      </c>
      <c r="E196" t="s">
        <v>514</v>
      </c>
      <c r="F196" t="s">
        <v>542</v>
      </c>
      <c r="G196" t="s">
        <v>1416</v>
      </c>
      <c r="H196" t="s">
        <v>4</v>
      </c>
      <c r="I196" t="s">
        <v>17</v>
      </c>
      <c r="J196" s="1">
        <v>45737</v>
      </c>
      <c r="K196" s="1">
        <v>45702</v>
      </c>
    </row>
    <row r="197" spans="1:11" x14ac:dyDescent="0.25">
      <c r="A197" t="s">
        <v>46</v>
      </c>
      <c r="C197" t="s">
        <v>47</v>
      </c>
      <c r="D197" s="1">
        <v>45733</v>
      </c>
      <c r="E197" t="s">
        <v>514</v>
      </c>
      <c r="F197" t="s">
        <v>542</v>
      </c>
      <c r="G197" t="s">
        <v>1416</v>
      </c>
      <c r="H197" t="s">
        <v>7</v>
      </c>
      <c r="I197" t="s">
        <v>17</v>
      </c>
      <c r="J197" s="1">
        <v>45737</v>
      </c>
      <c r="K197" s="1">
        <v>45702</v>
      </c>
    </row>
    <row r="198" spans="1:11" x14ac:dyDescent="0.25">
      <c r="A198" t="s">
        <v>46</v>
      </c>
      <c r="C198" t="s">
        <v>47</v>
      </c>
      <c r="D198" s="1">
        <v>45733</v>
      </c>
      <c r="E198" t="s">
        <v>514</v>
      </c>
      <c r="F198" t="s">
        <v>542</v>
      </c>
      <c r="G198" t="s">
        <v>1416</v>
      </c>
      <c r="H198" t="s">
        <v>1366</v>
      </c>
      <c r="I198" t="s">
        <v>17</v>
      </c>
      <c r="J198" s="1">
        <v>45741</v>
      </c>
      <c r="K198" s="1">
        <v>45702</v>
      </c>
    </row>
    <row r="199" spans="1:11" x14ac:dyDescent="0.25">
      <c r="A199" t="s">
        <v>46</v>
      </c>
      <c r="C199" t="s">
        <v>47</v>
      </c>
      <c r="D199" s="1">
        <v>45733</v>
      </c>
      <c r="E199" t="s">
        <v>514</v>
      </c>
      <c r="F199" t="s">
        <v>542</v>
      </c>
      <c r="G199" t="s">
        <v>1416</v>
      </c>
      <c r="H199" t="s">
        <v>1367</v>
      </c>
      <c r="I199" t="s">
        <v>17</v>
      </c>
      <c r="J199" s="1">
        <v>45741</v>
      </c>
      <c r="K199" s="1">
        <v>45702</v>
      </c>
    </row>
    <row r="200" spans="1:11" x14ac:dyDescent="0.25">
      <c r="A200" t="s">
        <v>46</v>
      </c>
      <c r="C200" t="s">
        <v>47</v>
      </c>
      <c r="D200" s="1">
        <v>45733</v>
      </c>
      <c r="E200" t="s">
        <v>514</v>
      </c>
      <c r="F200" t="s">
        <v>542</v>
      </c>
      <c r="G200" t="s">
        <v>1416</v>
      </c>
      <c r="H200" t="s">
        <v>1368</v>
      </c>
      <c r="I200" t="s">
        <v>17</v>
      </c>
      <c r="J200" s="1">
        <v>45741</v>
      </c>
      <c r="K200" s="1">
        <v>45702</v>
      </c>
    </row>
    <row r="201" spans="1:11" x14ac:dyDescent="0.25">
      <c r="A201" t="s">
        <v>46</v>
      </c>
      <c r="C201" t="s">
        <v>47</v>
      </c>
      <c r="D201" s="1">
        <v>45733</v>
      </c>
      <c r="E201" t="s">
        <v>514</v>
      </c>
      <c r="F201" t="s">
        <v>542</v>
      </c>
      <c r="G201" t="s">
        <v>1416</v>
      </c>
      <c r="H201" t="s">
        <v>1369</v>
      </c>
      <c r="I201" t="s">
        <v>17</v>
      </c>
      <c r="J201" s="1">
        <v>45741</v>
      </c>
      <c r="K201" s="1">
        <v>45702</v>
      </c>
    </row>
    <row r="202" spans="1:11" x14ac:dyDescent="0.25">
      <c r="A202" t="s">
        <v>46</v>
      </c>
      <c r="C202" t="s">
        <v>47</v>
      </c>
      <c r="D202" s="1">
        <v>45733</v>
      </c>
      <c r="E202" t="s">
        <v>514</v>
      </c>
      <c r="F202" t="s">
        <v>542</v>
      </c>
      <c r="G202" t="s">
        <v>1416</v>
      </c>
      <c r="H202" t="s">
        <v>1370</v>
      </c>
      <c r="I202" t="s">
        <v>17</v>
      </c>
      <c r="J202" s="1">
        <v>45741</v>
      </c>
      <c r="K202" s="1">
        <v>45702</v>
      </c>
    </row>
    <row r="203" spans="1:11" x14ac:dyDescent="0.25">
      <c r="A203" t="s">
        <v>46</v>
      </c>
      <c r="C203" t="s">
        <v>47</v>
      </c>
      <c r="D203" s="1">
        <v>45733</v>
      </c>
      <c r="E203" t="s">
        <v>514</v>
      </c>
      <c r="F203" t="s">
        <v>542</v>
      </c>
      <c r="G203" t="s">
        <v>1416</v>
      </c>
      <c r="H203" t="s">
        <v>8</v>
      </c>
      <c r="I203" t="s">
        <v>17</v>
      </c>
      <c r="J203" s="1">
        <v>45736</v>
      </c>
      <c r="K203" s="1">
        <v>45702</v>
      </c>
    </row>
    <row r="204" spans="1:11" x14ac:dyDescent="0.25">
      <c r="A204" t="s">
        <v>46</v>
      </c>
      <c r="C204" t="s">
        <v>47</v>
      </c>
      <c r="D204" s="1">
        <v>45733</v>
      </c>
      <c r="E204" t="s">
        <v>514</v>
      </c>
      <c r="F204" t="s">
        <v>542</v>
      </c>
      <c r="G204" t="s">
        <v>1416</v>
      </c>
      <c r="H204" t="s">
        <v>9</v>
      </c>
      <c r="I204" t="s">
        <v>17</v>
      </c>
      <c r="J204" s="1">
        <v>45736</v>
      </c>
      <c r="K204" s="1">
        <v>45702</v>
      </c>
    </row>
    <row r="205" spans="1:11" x14ac:dyDescent="0.25">
      <c r="A205" t="s">
        <v>46</v>
      </c>
      <c r="C205" t="s">
        <v>47</v>
      </c>
      <c r="D205" s="1">
        <v>45733</v>
      </c>
      <c r="E205" t="s">
        <v>514</v>
      </c>
      <c r="F205" t="s">
        <v>542</v>
      </c>
      <c r="G205" t="s">
        <v>1416</v>
      </c>
      <c r="H205" t="s">
        <v>10</v>
      </c>
      <c r="I205" t="s">
        <v>17</v>
      </c>
      <c r="J205" s="1">
        <v>45735</v>
      </c>
      <c r="K205" s="1">
        <v>45702</v>
      </c>
    </row>
    <row r="206" spans="1:11" x14ac:dyDescent="0.25">
      <c r="A206" t="s">
        <v>46</v>
      </c>
      <c r="C206" t="s">
        <v>47</v>
      </c>
      <c r="D206" s="1">
        <v>45733</v>
      </c>
      <c r="E206" t="s">
        <v>514</v>
      </c>
      <c r="F206" t="s">
        <v>542</v>
      </c>
      <c r="G206" t="s">
        <v>1416</v>
      </c>
      <c r="H206" t="s">
        <v>11</v>
      </c>
      <c r="I206" t="s">
        <v>17</v>
      </c>
      <c r="J206" s="1">
        <v>45735</v>
      </c>
      <c r="K206" s="1">
        <v>45702</v>
      </c>
    </row>
    <row r="207" spans="1:11" x14ac:dyDescent="0.25">
      <c r="A207" t="s">
        <v>12</v>
      </c>
      <c r="B207" t="s">
        <v>51</v>
      </c>
      <c r="C207" t="s">
        <v>52</v>
      </c>
      <c r="D207" s="1">
        <v>45733</v>
      </c>
      <c r="E207" t="s">
        <v>1417</v>
      </c>
      <c r="F207" t="s">
        <v>1418</v>
      </c>
      <c r="G207" t="s">
        <v>1419</v>
      </c>
      <c r="H207" t="s">
        <v>4</v>
      </c>
      <c r="I207" t="s">
        <v>17</v>
      </c>
      <c r="J207" s="1">
        <v>45736</v>
      </c>
      <c r="K207" s="1">
        <v>45702</v>
      </c>
    </row>
    <row r="208" spans="1:11" x14ac:dyDescent="0.25">
      <c r="A208" t="s">
        <v>12</v>
      </c>
      <c r="B208" t="s">
        <v>51</v>
      </c>
      <c r="C208" t="s">
        <v>52</v>
      </c>
      <c r="D208" s="1">
        <v>45733</v>
      </c>
      <c r="E208" t="s">
        <v>1417</v>
      </c>
      <c r="F208" t="s">
        <v>1418</v>
      </c>
      <c r="G208" t="s">
        <v>1419</v>
      </c>
      <c r="H208" t="s">
        <v>7</v>
      </c>
      <c r="I208" t="s">
        <v>17</v>
      </c>
      <c r="J208" s="1">
        <v>45736</v>
      </c>
      <c r="K208" s="1">
        <v>45702</v>
      </c>
    </row>
    <row r="209" spans="1:11" x14ac:dyDescent="0.25">
      <c r="A209" t="s">
        <v>12</v>
      </c>
      <c r="B209" t="s">
        <v>51</v>
      </c>
      <c r="C209" t="s">
        <v>52</v>
      </c>
      <c r="D209" s="1">
        <v>45733</v>
      </c>
      <c r="E209" t="s">
        <v>1417</v>
      </c>
      <c r="F209" t="s">
        <v>1418</v>
      </c>
      <c r="G209" t="s">
        <v>1419</v>
      </c>
      <c r="H209" t="s">
        <v>1366</v>
      </c>
      <c r="I209" t="s">
        <v>17</v>
      </c>
      <c r="J209" s="1">
        <v>45736</v>
      </c>
      <c r="K209" s="1">
        <v>45702</v>
      </c>
    </row>
    <row r="210" spans="1:11" x14ac:dyDescent="0.25">
      <c r="A210" t="s">
        <v>12</v>
      </c>
      <c r="B210" t="s">
        <v>51</v>
      </c>
      <c r="C210" t="s">
        <v>52</v>
      </c>
      <c r="D210" s="1">
        <v>45733</v>
      </c>
      <c r="E210" t="s">
        <v>1417</v>
      </c>
      <c r="F210" t="s">
        <v>1418</v>
      </c>
      <c r="G210" t="s">
        <v>1419</v>
      </c>
      <c r="H210" t="s">
        <v>1367</v>
      </c>
      <c r="I210" t="s">
        <v>17</v>
      </c>
      <c r="J210" s="1">
        <v>45736</v>
      </c>
      <c r="K210" s="1">
        <v>45702</v>
      </c>
    </row>
    <row r="211" spans="1:11" x14ac:dyDescent="0.25">
      <c r="A211" t="s">
        <v>12</v>
      </c>
      <c r="B211" t="s">
        <v>51</v>
      </c>
      <c r="C211" t="s">
        <v>52</v>
      </c>
      <c r="D211" s="1">
        <v>45733</v>
      </c>
      <c r="E211" t="s">
        <v>1417</v>
      </c>
      <c r="F211" t="s">
        <v>1418</v>
      </c>
      <c r="G211" t="s">
        <v>1419</v>
      </c>
      <c r="H211" t="s">
        <v>1368</v>
      </c>
      <c r="I211" t="s">
        <v>17</v>
      </c>
      <c r="J211" s="1">
        <v>45736</v>
      </c>
      <c r="K211" s="1">
        <v>45702</v>
      </c>
    </row>
    <row r="212" spans="1:11" x14ac:dyDescent="0.25">
      <c r="A212" t="s">
        <v>12</v>
      </c>
      <c r="B212" t="s">
        <v>51</v>
      </c>
      <c r="C212" t="s">
        <v>52</v>
      </c>
      <c r="D212" s="1">
        <v>45733</v>
      </c>
      <c r="E212" t="s">
        <v>1417</v>
      </c>
      <c r="F212" t="s">
        <v>1418</v>
      </c>
      <c r="G212" t="s">
        <v>1419</v>
      </c>
      <c r="H212" t="s">
        <v>1369</v>
      </c>
      <c r="I212" t="s">
        <v>17</v>
      </c>
      <c r="J212" s="1">
        <v>45736</v>
      </c>
      <c r="K212" s="1">
        <v>45702</v>
      </c>
    </row>
    <row r="213" spans="1:11" x14ac:dyDescent="0.25">
      <c r="A213" t="s">
        <v>12</v>
      </c>
      <c r="B213" t="s">
        <v>51</v>
      </c>
      <c r="C213" t="s">
        <v>52</v>
      </c>
      <c r="D213" s="1">
        <v>45733</v>
      </c>
      <c r="E213" t="s">
        <v>1417</v>
      </c>
      <c r="F213" t="s">
        <v>1418</v>
      </c>
      <c r="G213" t="s">
        <v>1419</v>
      </c>
      <c r="H213" t="s">
        <v>1370</v>
      </c>
      <c r="I213" t="s">
        <v>17</v>
      </c>
      <c r="J213" s="1">
        <v>45736</v>
      </c>
      <c r="K213" s="1">
        <v>45702</v>
      </c>
    </row>
    <row r="214" spans="1:11" x14ac:dyDescent="0.25">
      <c r="A214" t="s">
        <v>12</v>
      </c>
      <c r="B214" t="s">
        <v>51</v>
      </c>
      <c r="C214" t="s">
        <v>52</v>
      </c>
      <c r="D214" s="1">
        <v>45733</v>
      </c>
      <c r="E214" t="s">
        <v>1417</v>
      </c>
      <c r="F214" t="s">
        <v>1418</v>
      </c>
      <c r="G214" t="s">
        <v>1419</v>
      </c>
      <c r="H214" t="s">
        <v>8</v>
      </c>
      <c r="I214" t="s">
        <v>17</v>
      </c>
      <c r="J214" s="1">
        <v>45736</v>
      </c>
      <c r="K214" s="1">
        <v>45702</v>
      </c>
    </row>
    <row r="215" spans="1:11" x14ac:dyDescent="0.25">
      <c r="A215" t="s">
        <v>12</v>
      </c>
      <c r="B215" t="s">
        <v>51</v>
      </c>
      <c r="C215" t="s">
        <v>52</v>
      </c>
      <c r="D215" s="1">
        <v>45733</v>
      </c>
      <c r="E215" t="s">
        <v>1417</v>
      </c>
      <c r="F215" t="s">
        <v>1418</v>
      </c>
      <c r="G215" t="s">
        <v>1419</v>
      </c>
      <c r="H215" t="s">
        <v>9</v>
      </c>
      <c r="I215" t="s">
        <v>17</v>
      </c>
      <c r="J215" s="1">
        <v>45736</v>
      </c>
      <c r="K215" s="1">
        <v>45702</v>
      </c>
    </row>
    <row r="216" spans="1:11" x14ac:dyDescent="0.25">
      <c r="A216" t="s">
        <v>12</v>
      </c>
      <c r="B216" t="s">
        <v>51</v>
      </c>
      <c r="C216" t="s">
        <v>52</v>
      </c>
      <c r="D216" s="1">
        <v>45733</v>
      </c>
      <c r="E216" t="s">
        <v>1417</v>
      </c>
      <c r="F216" t="s">
        <v>1418</v>
      </c>
      <c r="G216" t="s">
        <v>1419</v>
      </c>
      <c r="H216" t="s">
        <v>10</v>
      </c>
      <c r="I216" t="s">
        <v>17</v>
      </c>
      <c r="J216" s="1">
        <v>45736</v>
      </c>
      <c r="K216" s="1">
        <v>45702</v>
      </c>
    </row>
    <row r="217" spans="1:11" x14ac:dyDescent="0.25">
      <c r="A217" t="s">
        <v>12</v>
      </c>
      <c r="B217" t="s">
        <v>51</v>
      </c>
      <c r="C217" t="s">
        <v>52</v>
      </c>
      <c r="D217" s="1">
        <v>45733</v>
      </c>
      <c r="E217" t="s">
        <v>1417</v>
      </c>
      <c r="F217" t="s">
        <v>1418</v>
      </c>
      <c r="G217" t="s">
        <v>1419</v>
      </c>
      <c r="H217" t="s">
        <v>11</v>
      </c>
      <c r="I217" t="s">
        <v>17</v>
      </c>
      <c r="J217" s="1">
        <v>45736</v>
      </c>
      <c r="K217" s="1">
        <v>45702</v>
      </c>
    </row>
    <row r="218" spans="1:11" x14ac:dyDescent="0.25">
      <c r="A218" t="s">
        <v>12</v>
      </c>
      <c r="B218" t="s">
        <v>22</v>
      </c>
      <c r="C218" t="s">
        <v>16</v>
      </c>
      <c r="D218" s="1">
        <v>45733</v>
      </c>
      <c r="E218" t="s">
        <v>1035</v>
      </c>
      <c r="F218" t="s">
        <v>1420</v>
      </c>
      <c r="G218" t="s">
        <v>1421</v>
      </c>
      <c r="H218" t="s">
        <v>4</v>
      </c>
      <c r="I218" t="s">
        <v>17</v>
      </c>
      <c r="J218" s="1">
        <v>45734</v>
      </c>
      <c r="K218" s="1">
        <v>45708</v>
      </c>
    </row>
    <row r="219" spans="1:11" x14ac:dyDescent="0.25">
      <c r="A219" t="s">
        <v>12</v>
      </c>
      <c r="B219" t="s">
        <v>22</v>
      </c>
      <c r="C219" t="s">
        <v>16</v>
      </c>
      <c r="D219" s="1">
        <v>45733</v>
      </c>
      <c r="E219" t="s">
        <v>1035</v>
      </c>
      <c r="F219" t="s">
        <v>1420</v>
      </c>
      <c r="G219" t="s">
        <v>1421</v>
      </c>
      <c r="H219" t="s">
        <v>7</v>
      </c>
      <c r="I219" t="s">
        <v>17</v>
      </c>
      <c r="J219" s="1">
        <v>45734</v>
      </c>
      <c r="K219" s="1">
        <v>45708</v>
      </c>
    </row>
    <row r="220" spans="1:11" x14ac:dyDescent="0.25">
      <c r="A220" t="s">
        <v>12</v>
      </c>
      <c r="B220" t="s">
        <v>22</v>
      </c>
      <c r="C220" t="s">
        <v>16</v>
      </c>
      <c r="D220" s="1">
        <v>45733</v>
      </c>
      <c r="E220" t="s">
        <v>1035</v>
      </c>
      <c r="F220" t="s">
        <v>1420</v>
      </c>
      <c r="G220" t="s">
        <v>1421</v>
      </c>
      <c r="H220" t="s">
        <v>1366</v>
      </c>
      <c r="I220" t="s">
        <v>17</v>
      </c>
      <c r="J220" s="1">
        <v>45734</v>
      </c>
      <c r="K220" s="1">
        <v>45708</v>
      </c>
    </row>
    <row r="221" spans="1:11" x14ac:dyDescent="0.25">
      <c r="A221" t="s">
        <v>12</v>
      </c>
      <c r="B221" t="s">
        <v>22</v>
      </c>
      <c r="C221" t="s">
        <v>16</v>
      </c>
      <c r="D221" s="1">
        <v>45733</v>
      </c>
      <c r="E221" t="s">
        <v>1035</v>
      </c>
      <c r="F221" t="s">
        <v>1420</v>
      </c>
      <c r="G221" t="s">
        <v>1421</v>
      </c>
      <c r="H221" t="s">
        <v>1367</v>
      </c>
      <c r="I221" t="s">
        <v>17</v>
      </c>
      <c r="J221" s="1">
        <v>45734</v>
      </c>
      <c r="K221" s="1">
        <v>45708</v>
      </c>
    </row>
    <row r="222" spans="1:11" x14ac:dyDescent="0.25">
      <c r="A222" t="s">
        <v>12</v>
      </c>
      <c r="B222" t="s">
        <v>22</v>
      </c>
      <c r="C222" t="s">
        <v>16</v>
      </c>
      <c r="D222" s="1">
        <v>45733</v>
      </c>
      <c r="E222" t="s">
        <v>1035</v>
      </c>
      <c r="F222" t="s">
        <v>1420</v>
      </c>
      <c r="G222" t="s">
        <v>1421</v>
      </c>
      <c r="H222" t="s">
        <v>1368</v>
      </c>
      <c r="I222" t="s">
        <v>17</v>
      </c>
      <c r="J222" s="1">
        <v>45734</v>
      </c>
      <c r="K222" s="1">
        <v>45708</v>
      </c>
    </row>
    <row r="223" spans="1:11" x14ac:dyDescent="0.25">
      <c r="A223" t="s">
        <v>12</v>
      </c>
      <c r="B223" t="s">
        <v>22</v>
      </c>
      <c r="C223" t="s">
        <v>16</v>
      </c>
      <c r="D223" s="1">
        <v>45733</v>
      </c>
      <c r="E223" t="s">
        <v>1035</v>
      </c>
      <c r="F223" t="s">
        <v>1420</v>
      </c>
      <c r="G223" t="s">
        <v>1421</v>
      </c>
      <c r="H223" t="s">
        <v>1369</v>
      </c>
      <c r="I223" t="s">
        <v>17</v>
      </c>
      <c r="J223" s="1">
        <v>45734</v>
      </c>
      <c r="K223" s="1">
        <v>45708</v>
      </c>
    </row>
    <row r="224" spans="1:11" x14ac:dyDescent="0.25">
      <c r="A224" t="s">
        <v>12</v>
      </c>
      <c r="B224" t="s">
        <v>22</v>
      </c>
      <c r="C224" t="s">
        <v>16</v>
      </c>
      <c r="D224" s="1">
        <v>45733</v>
      </c>
      <c r="E224" t="s">
        <v>1035</v>
      </c>
      <c r="F224" t="s">
        <v>1420</v>
      </c>
      <c r="G224" t="s">
        <v>1421</v>
      </c>
      <c r="H224" t="s">
        <v>1370</v>
      </c>
      <c r="I224" t="s">
        <v>17</v>
      </c>
      <c r="J224" s="1">
        <v>45734</v>
      </c>
      <c r="K224" s="1">
        <v>45708</v>
      </c>
    </row>
    <row r="225" spans="1:11" x14ac:dyDescent="0.25">
      <c r="A225" t="s">
        <v>12</v>
      </c>
      <c r="B225" t="s">
        <v>22</v>
      </c>
      <c r="C225" t="s">
        <v>16</v>
      </c>
      <c r="D225" s="1">
        <v>45733</v>
      </c>
      <c r="E225" t="s">
        <v>1035</v>
      </c>
      <c r="F225" t="s">
        <v>1420</v>
      </c>
      <c r="G225" t="s">
        <v>1421</v>
      </c>
      <c r="H225" t="s">
        <v>8</v>
      </c>
      <c r="I225" t="s">
        <v>17</v>
      </c>
      <c r="J225" s="1">
        <v>45735</v>
      </c>
      <c r="K225" s="1">
        <v>45708</v>
      </c>
    </row>
    <row r="226" spans="1:11" x14ac:dyDescent="0.25">
      <c r="A226" t="s">
        <v>12</v>
      </c>
      <c r="B226" t="s">
        <v>22</v>
      </c>
      <c r="C226" t="s">
        <v>16</v>
      </c>
      <c r="D226" s="1">
        <v>45733</v>
      </c>
      <c r="E226" t="s">
        <v>1035</v>
      </c>
      <c r="F226" t="s">
        <v>1420</v>
      </c>
      <c r="G226" t="s">
        <v>1421</v>
      </c>
      <c r="H226" t="s">
        <v>9</v>
      </c>
      <c r="I226" t="s">
        <v>17</v>
      </c>
      <c r="J226" s="1">
        <v>45734</v>
      </c>
      <c r="K226" s="1">
        <v>45708</v>
      </c>
    </row>
    <row r="227" spans="1:11" x14ac:dyDescent="0.25">
      <c r="A227" t="s">
        <v>12</v>
      </c>
      <c r="B227" t="s">
        <v>22</v>
      </c>
      <c r="C227" t="s">
        <v>16</v>
      </c>
      <c r="D227" s="1">
        <v>45733</v>
      </c>
      <c r="E227" t="s">
        <v>1035</v>
      </c>
      <c r="F227" t="s">
        <v>1420</v>
      </c>
      <c r="G227" t="s">
        <v>1421</v>
      </c>
      <c r="H227" t="s">
        <v>10</v>
      </c>
      <c r="I227" t="s">
        <v>17</v>
      </c>
      <c r="J227" s="1">
        <v>45735</v>
      </c>
      <c r="K227" s="1">
        <v>45708</v>
      </c>
    </row>
    <row r="228" spans="1:11" x14ac:dyDescent="0.25">
      <c r="A228" t="s">
        <v>12</v>
      </c>
      <c r="B228" t="s">
        <v>22</v>
      </c>
      <c r="C228" t="s">
        <v>16</v>
      </c>
      <c r="D228" s="1">
        <v>45733</v>
      </c>
      <c r="E228" t="s">
        <v>1035</v>
      </c>
      <c r="F228" t="s">
        <v>1420</v>
      </c>
      <c r="G228" t="s">
        <v>1421</v>
      </c>
      <c r="H228" t="s">
        <v>10</v>
      </c>
      <c r="I228" t="s">
        <v>17</v>
      </c>
      <c r="J228" s="1">
        <v>45806</v>
      </c>
      <c r="K228" s="1">
        <v>45806</v>
      </c>
    </row>
    <row r="229" spans="1:11" x14ac:dyDescent="0.25">
      <c r="A229" t="s">
        <v>12</v>
      </c>
      <c r="B229" t="s">
        <v>22</v>
      </c>
      <c r="C229" t="s">
        <v>16</v>
      </c>
      <c r="D229" s="1">
        <v>45733</v>
      </c>
      <c r="E229" t="s">
        <v>1035</v>
      </c>
      <c r="F229" t="s">
        <v>1420</v>
      </c>
      <c r="G229" t="s">
        <v>1421</v>
      </c>
      <c r="H229" t="s">
        <v>11</v>
      </c>
      <c r="I229" t="s">
        <v>17</v>
      </c>
      <c r="J229" s="1">
        <v>45734</v>
      </c>
      <c r="K229" s="1">
        <v>45708</v>
      </c>
    </row>
    <row r="230" spans="1:11" x14ac:dyDescent="0.25">
      <c r="A230" t="s">
        <v>24</v>
      </c>
      <c r="B230" t="s">
        <v>1422</v>
      </c>
      <c r="C230" t="s">
        <v>16</v>
      </c>
      <c r="D230" s="1">
        <v>45727</v>
      </c>
      <c r="E230" t="s">
        <v>1423</v>
      </c>
      <c r="F230" t="s">
        <v>1424</v>
      </c>
      <c r="G230" t="s">
        <v>1425</v>
      </c>
      <c r="H230" t="s">
        <v>4</v>
      </c>
      <c r="I230" t="s">
        <v>17</v>
      </c>
      <c r="J230" s="1">
        <v>45742</v>
      </c>
      <c r="K230" s="1">
        <v>45710</v>
      </c>
    </row>
    <row r="231" spans="1:11" x14ac:dyDescent="0.25">
      <c r="A231" t="s">
        <v>24</v>
      </c>
      <c r="B231" t="s">
        <v>1422</v>
      </c>
      <c r="C231" t="s">
        <v>16</v>
      </c>
      <c r="D231" s="1">
        <v>45727</v>
      </c>
      <c r="E231" t="s">
        <v>1423</v>
      </c>
      <c r="F231" t="s">
        <v>1424</v>
      </c>
      <c r="G231" t="s">
        <v>1425</v>
      </c>
      <c r="H231" t="s">
        <v>7</v>
      </c>
      <c r="I231" t="s">
        <v>17</v>
      </c>
      <c r="J231" s="1">
        <v>45729</v>
      </c>
      <c r="K231" s="1">
        <v>45710</v>
      </c>
    </row>
    <row r="232" spans="1:11" x14ac:dyDescent="0.25">
      <c r="A232" t="s">
        <v>24</v>
      </c>
      <c r="B232" t="s">
        <v>1422</v>
      </c>
      <c r="C232" t="s">
        <v>16</v>
      </c>
      <c r="D232" s="1">
        <v>45727</v>
      </c>
      <c r="E232" t="s">
        <v>1423</v>
      </c>
      <c r="F232" t="s">
        <v>1424</v>
      </c>
      <c r="G232" t="s">
        <v>1425</v>
      </c>
      <c r="H232" t="s">
        <v>1366</v>
      </c>
      <c r="I232" t="s">
        <v>17</v>
      </c>
      <c r="J232" s="1">
        <v>45740</v>
      </c>
      <c r="K232" s="1">
        <v>45710</v>
      </c>
    </row>
    <row r="233" spans="1:11" x14ac:dyDescent="0.25">
      <c r="A233" t="s">
        <v>24</v>
      </c>
      <c r="B233" t="s">
        <v>1422</v>
      </c>
      <c r="C233" t="s">
        <v>16</v>
      </c>
      <c r="D233" s="1">
        <v>45727</v>
      </c>
      <c r="E233" t="s">
        <v>1423</v>
      </c>
      <c r="F233" t="s">
        <v>1424</v>
      </c>
      <c r="G233" t="s">
        <v>1425</v>
      </c>
      <c r="H233" t="s">
        <v>1366</v>
      </c>
      <c r="I233" t="s">
        <v>17</v>
      </c>
      <c r="J233" s="1">
        <v>45742</v>
      </c>
      <c r="K233" s="1">
        <v>45742</v>
      </c>
    </row>
    <row r="234" spans="1:11" x14ac:dyDescent="0.25">
      <c r="A234" t="s">
        <v>24</v>
      </c>
      <c r="B234" t="s">
        <v>1422</v>
      </c>
      <c r="C234" t="s">
        <v>16</v>
      </c>
      <c r="D234" s="1">
        <v>45727</v>
      </c>
      <c r="E234" t="s">
        <v>1423</v>
      </c>
      <c r="F234" t="s">
        <v>1424</v>
      </c>
      <c r="G234" t="s">
        <v>1425</v>
      </c>
      <c r="H234" t="s">
        <v>1367</v>
      </c>
      <c r="I234" t="s">
        <v>17</v>
      </c>
      <c r="J234" s="1">
        <v>45740</v>
      </c>
      <c r="K234" s="1">
        <v>45710</v>
      </c>
    </row>
    <row r="235" spans="1:11" x14ac:dyDescent="0.25">
      <c r="A235" t="s">
        <v>24</v>
      </c>
      <c r="B235" t="s">
        <v>1422</v>
      </c>
      <c r="C235" t="s">
        <v>16</v>
      </c>
      <c r="D235" s="1">
        <v>45727</v>
      </c>
      <c r="E235" t="s">
        <v>1423</v>
      </c>
      <c r="F235" t="s">
        <v>1424</v>
      </c>
      <c r="G235" t="s">
        <v>1425</v>
      </c>
      <c r="H235" t="s">
        <v>1368</v>
      </c>
      <c r="I235" t="s">
        <v>17</v>
      </c>
      <c r="J235" s="1">
        <v>45740</v>
      </c>
      <c r="K235" s="1">
        <v>45710</v>
      </c>
    </row>
    <row r="236" spans="1:11" x14ac:dyDescent="0.25">
      <c r="A236" t="s">
        <v>24</v>
      </c>
      <c r="B236" t="s">
        <v>1422</v>
      </c>
      <c r="C236" t="s">
        <v>16</v>
      </c>
      <c r="D236" s="1">
        <v>45727</v>
      </c>
      <c r="E236" t="s">
        <v>1423</v>
      </c>
      <c r="F236" t="s">
        <v>1424</v>
      </c>
      <c r="G236" t="s">
        <v>1425</v>
      </c>
      <c r="H236" t="s">
        <v>1369</v>
      </c>
      <c r="I236" t="s">
        <v>17</v>
      </c>
      <c r="J236" s="1">
        <v>45740</v>
      </c>
      <c r="K236" s="1">
        <v>45710</v>
      </c>
    </row>
    <row r="237" spans="1:11" x14ac:dyDescent="0.25">
      <c r="A237" t="s">
        <v>24</v>
      </c>
      <c r="B237" t="s">
        <v>1422</v>
      </c>
      <c r="C237" t="s">
        <v>16</v>
      </c>
      <c r="D237" s="1">
        <v>45727</v>
      </c>
      <c r="E237" t="s">
        <v>1423</v>
      </c>
      <c r="F237" t="s">
        <v>1424</v>
      </c>
      <c r="G237" t="s">
        <v>1425</v>
      </c>
      <c r="H237" t="s">
        <v>1369</v>
      </c>
      <c r="I237" t="s">
        <v>17</v>
      </c>
      <c r="J237" s="1">
        <v>45742</v>
      </c>
      <c r="K237" s="1">
        <v>45742</v>
      </c>
    </row>
    <row r="238" spans="1:11" x14ac:dyDescent="0.25">
      <c r="A238" t="s">
        <v>24</v>
      </c>
      <c r="B238" t="s">
        <v>1422</v>
      </c>
      <c r="C238" t="s">
        <v>16</v>
      </c>
      <c r="D238" s="1">
        <v>45727</v>
      </c>
      <c r="E238" t="s">
        <v>1423</v>
      </c>
      <c r="F238" t="s">
        <v>1424</v>
      </c>
      <c r="G238" t="s">
        <v>1425</v>
      </c>
      <c r="H238" t="s">
        <v>1370</v>
      </c>
      <c r="I238" t="s">
        <v>17</v>
      </c>
      <c r="J238" s="1">
        <v>45740</v>
      </c>
      <c r="K238" s="1">
        <v>45710</v>
      </c>
    </row>
    <row r="239" spans="1:11" x14ac:dyDescent="0.25">
      <c r="A239" t="s">
        <v>24</v>
      </c>
      <c r="B239" t="s">
        <v>1422</v>
      </c>
      <c r="C239" t="s">
        <v>16</v>
      </c>
      <c r="D239" s="1">
        <v>45727</v>
      </c>
      <c r="E239" t="s">
        <v>1423</v>
      </c>
      <c r="F239" t="s">
        <v>1424</v>
      </c>
      <c r="G239" t="s">
        <v>1425</v>
      </c>
      <c r="H239" t="s">
        <v>1370</v>
      </c>
      <c r="I239" t="s">
        <v>17</v>
      </c>
      <c r="J239" s="1">
        <v>45742</v>
      </c>
      <c r="K239" s="1">
        <v>45742</v>
      </c>
    </row>
    <row r="240" spans="1:11" x14ac:dyDescent="0.25">
      <c r="A240" t="s">
        <v>24</v>
      </c>
      <c r="B240" t="s">
        <v>1422</v>
      </c>
      <c r="C240" t="s">
        <v>16</v>
      </c>
      <c r="D240" s="1">
        <v>45727</v>
      </c>
      <c r="E240" t="s">
        <v>1423</v>
      </c>
      <c r="F240" t="s">
        <v>1424</v>
      </c>
      <c r="G240" t="s">
        <v>1425</v>
      </c>
      <c r="H240" t="s">
        <v>8</v>
      </c>
      <c r="I240" t="s">
        <v>17</v>
      </c>
      <c r="J240" s="1">
        <v>45742</v>
      </c>
      <c r="K240" s="1">
        <v>45710</v>
      </c>
    </row>
    <row r="241" spans="1:12" x14ac:dyDescent="0.25">
      <c r="A241" t="s">
        <v>24</v>
      </c>
      <c r="B241" t="s">
        <v>1422</v>
      </c>
      <c r="C241" t="s">
        <v>16</v>
      </c>
      <c r="D241" s="1">
        <v>45727</v>
      </c>
      <c r="E241" t="s">
        <v>1423</v>
      </c>
      <c r="F241" t="s">
        <v>1424</v>
      </c>
      <c r="G241" t="s">
        <v>1425</v>
      </c>
      <c r="H241" t="s">
        <v>9</v>
      </c>
      <c r="I241" t="s">
        <v>17</v>
      </c>
      <c r="J241" s="1">
        <v>45729</v>
      </c>
      <c r="K241" s="1">
        <v>45710</v>
      </c>
    </row>
    <row r="242" spans="1:12" x14ac:dyDescent="0.25">
      <c r="A242" t="s">
        <v>24</v>
      </c>
      <c r="B242" t="s">
        <v>1422</v>
      </c>
      <c r="C242" t="s">
        <v>16</v>
      </c>
      <c r="D242" s="1">
        <v>45727</v>
      </c>
      <c r="E242" t="s">
        <v>1423</v>
      </c>
      <c r="F242" t="s">
        <v>1424</v>
      </c>
      <c r="G242" t="s">
        <v>1425</v>
      </c>
      <c r="H242" t="s">
        <v>10</v>
      </c>
      <c r="I242" t="s">
        <v>17</v>
      </c>
      <c r="J242" s="1">
        <v>45728</v>
      </c>
      <c r="K242" s="1">
        <v>45710</v>
      </c>
      <c r="L242" t="s">
        <v>1426</v>
      </c>
    </row>
    <row r="243" spans="1:12" x14ac:dyDescent="0.25">
      <c r="A243" t="s">
        <v>24</v>
      </c>
      <c r="B243" t="s">
        <v>1422</v>
      </c>
      <c r="C243" t="s">
        <v>16</v>
      </c>
      <c r="D243" s="1">
        <v>45727</v>
      </c>
      <c r="E243" t="s">
        <v>1423</v>
      </c>
      <c r="F243" t="s">
        <v>1424</v>
      </c>
      <c r="G243" t="s">
        <v>1425</v>
      </c>
      <c r="H243" t="s">
        <v>11</v>
      </c>
      <c r="I243" t="s">
        <v>17</v>
      </c>
      <c r="J243" s="1">
        <v>45742</v>
      </c>
      <c r="K243" s="1">
        <v>45710</v>
      </c>
    </row>
    <row r="244" spans="1:12" x14ac:dyDescent="0.25">
      <c r="A244" t="s">
        <v>46</v>
      </c>
      <c r="C244" t="s">
        <v>47</v>
      </c>
      <c r="D244" s="1">
        <v>45727</v>
      </c>
      <c r="E244" t="s">
        <v>188</v>
      </c>
      <c r="F244" t="s">
        <v>1427</v>
      </c>
      <c r="G244" t="s">
        <v>1428</v>
      </c>
      <c r="H244" t="s">
        <v>4</v>
      </c>
      <c r="I244" t="s">
        <v>17</v>
      </c>
      <c r="J244" s="1">
        <v>45728</v>
      </c>
      <c r="K244" s="1">
        <v>45694</v>
      </c>
    </row>
    <row r="245" spans="1:12" x14ac:dyDescent="0.25">
      <c r="A245" t="s">
        <v>46</v>
      </c>
      <c r="C245" t="s">
        <v>47</v>
      </c>
      <c r="D245" s="1">
        <v>45727</v>
      </c>
      <c r="E245" t="s">
        <v>188</v>
      </c>
      <c r="F245" t="s">
        <v>1427</v>
      </c>
      <c r="G245" t="s">
        <v>1428</v>
      </c>
      <c r="H245" t="s">
        <v>7</v>
      </c>
      <c r="I245" t="s">
        <v>17</v>
      </c>
      <c r="J245" s="1">
        <v>45728</v>
      </c>
      <c r="K245" s="1">
        <v>45694</v>
      </c>
    </row>
    <row r="246" spans="1:12" x14ac:dyDescent="0.25">
      <c r="A246" t="s">
        <v>46</v>
      </c>
      <c r="C246" t="s">
        <v>47</v>
      </c>
      <c r="D246" s="1">
        <v>45727</v>
      </c>
      <c r="E246" t="s">
        <v>188</v>
      </c>
      <c r="F246" t="s">
        <v>1427</v>
      </c>
      <c r="G246" t="s">
        <v>1428</v>
      </c>
      <c r="H246" t="s">
        <v>1366</v>
      </c>
      <c r="I246" t="s">
        <v>17</v>
      </c>
      <c r="J246" s="1">
        <v>45729</v>
      </c>
      <c r="K246" s="1">
        <v>45694</v>
      </c>
    </row>
    <row r="247" spans="1:12" x14ac:dyDescent="0.25">
      <c r="A247" t="s">
        <v>46</v>
      </c>
      <c r="C247" t="s">
        <v>47</v>
      </c>
      <c r="D247" s="1">
        <v>45727</v>
      </c>
      <c r="E247" t="s">
        <v>188</v>
      </c>
      <c r="F247" t="s">
        <v>1427</v>
      </c>
      <c r="G247" t="s">
        <v>1428</v>
      </c>
      <c r="H247" t="s">
        <v>1367</v>
      </c>
      <c r="I247" t="s">
        <v>17</v>
      </c>
      <c r="J247" s="1">
        <v>45729</v>
      </c>
      <c r="K247" s="1">
        <v>45694</v>
      </c>
    </row>
    <row r="248" spans="1:12" x14ac:dyDescent="0.25">
      <c r="A248" t="s">
        <v>46</v>
      </c>
      <c r="C248" t="s">
        <v>47</v>
      </c>
      <c r="D248" s="1">
        <v>45727</v>
      </c>
      <c r="E248" t="s">
        <v>188</v>
      </c>
      <c r="F248" t="s">
        <v>1427</v>
      </c>
      <c r="G248" t="s">
        <v>1428</v>
      </c>
      <c r="H248" t="s">
        <v>1368</v>
      </c>
      <c r="I248" t="s">
        <v>17</v>
      </c>
      <c r="J248" s="1">
        <v>45729</v>
      </c>
      <c r="K248" s="1">
        <v>45694</v>
      </c>
    </row>
    <row r="249" spans="1:12" x14ac:dyDescent="0.25">
      <c r="A249" t="s">
        <v>46</v>
      </c>
      <c r="C249" t="s">
        <v>47</v>
      </c>
      <c r="D249" s="1">
        <v>45727</v>
      </c>
      <c r="E249" t="s">
        <v>188</v>
      </c>
      <c r="F249" t="s">
        <v>1427</v>
      </c>
      <c r="G249" t="s">
        <v>1428</v>
      </c>
      <c r="H249" t="s">
        <v>1369</v>
      </c>
      <c r="I249" t="s">
        <v>17</v>
      </c>
      <c r="J249" s="1">
        <v>45729</v>
      </c>
      <c r="K249" s="1">
        <v>45694</v>
      </c>
    </row>
    <row r="250" spans="1:12" x14ac:dyDescent="0.25">
      <c r="A250" t="s">
        <v>46</v>
      </c>
      <c r="C250" t="s">
        <v>47</v>
      </c>
      <c r="D250" s="1">
        <v>45727</v>
      </c>
      <c r="E250" t="s">
        <v>188</v>
      </c>
      <c r="F250" t="s">
        <v>1427</v>
      </c>
      <c r="G250" t="s">
        <v>1428</v>
      </c>
      <c r="H250" t="s">
        <v>1370</v>
      </c>
      <c r="I250" t="s">
        <v>17</v>
      </c>
      <c r="J250" s="1">
        <v>45729</v>
      </c>
      <c r="K250" s="1">
        <v>45694</v>
      </c>
    </row>
    <row r="251" spans="1:12" x14ac:dyDescent="0.25">
      <c r="A251" t="s">
        <v>46</v>
      </c>
      <c r="C251" t="s">
        <v>47</v>
      </c>
      <c r="D251" s="1">
        <v>45727</v>
      </c>
      <c r="E251" t="s">
        <v>188</v>
      </c>
      <c r="F251" t="s">
        <v>1427</v>
      </c>
      <c r="G251" t="s">
        <v>1428</v>
      </c>
      <c r="H251" t="s">
        <v>8</v>
      </c>
      <c r="I251" t="s">
        <v>17</v>
      </c>
      <c r="J251" s="1">
        <v>45727</v>
      </c>
      <c r="K251" s="1">
        <v>45694</v>
      </c>
    </row>
    <row r="252" spans="1:12" x14ac:dyDescent="0.25">
      <c r="A252" t="s">
        <v>46</v>
      </c>
      <c r="C252" t="s">
        <v>47</v>
      </c>
      <c r="D252" s="1">
        <v>45727</v>
      </c>
      <c r="E252" t="s">
        <v>188</v>
      </c>
      <c r="F252" t="s">
        <v>1427</v>
      </c>
      <c r="G252" t="s">
        <v>1428</v>
      </c>
      <c r="H252" t="s">
        <v>9</v>
      </c>
      <c r="I252" t="s">
        <v>17</v>
      </c>
      <c r="J252" s="1">
        <v>45728</v>
      </c>
      <c r="K252" s="1">
        <v>45694</v>
      </c>
    </row>
    <row r="253" spans="1:12" x14ac:dyDescent="0.25">
      <c r="A253" t="s">
        <v>46</v>
      </c>
      <c r="C253" t="s">
        <v>47</v>
      </c>
      <c r="D253" s="1">
        <v>45727</v>
      </c>
      <c r="E253" t="s">
        <v>188</v>
      </c>
      <c r="F253" t="s">
        <v>1427</v>
      </c>
      <c r="G253" t="s">
        <v>1428</v>
      </c>
      <c r="H253" t="s">
        <v>10</v>
      </c>
      <c r="I253" t="s">
        <v>17</v>
      </c>
      <c r="J253" s="1">
        <v>45728</v>
      </c>
      <c r="K253" s="1">
        <v>45694</v>
      </c>
    </row>
    <row r="254" spans="1:12" x14ac:dyDescent="0.25">
      <c r="A254" t="s">
        <v>46</v>
      </c>
      <c r="C254" t="s">
        <v>47</v>
      </c>
      <c r="D254" s="1">
        <v>45727</v>
      </c>
      <c r="E254" t="s">
        <v>188</v>
      </c>
      <c r="F254" t="s">
        <v>1427</v>
      </c>
      <c r="G254" t="s">
        <v>1428</v>
      </c>
      <c r="H254" t="s">
        <v>11</v>
      </c>
      <c r="I254" t="s">
        <v>17</v>
      </c>
      <c r="J254" s="1">
        <v>45728</v>
      </c>
      <c r="K254" s="1">
        <v>45694</v>
      </c>
    </row>
    <row r="255" spans="1:12" x14ac:dyDescent="0.25">
      <c r="A255" t="s">
        <v>1</v>
      </c>
      <c r="B255" t="s">
        <v>19</v>
      </c>
      <c r="C255" t="s">
        <v>14</v>
      </c>
      <c r="D255" s="1">
        <v>45719</v>
      </c>
      <c r="E255" t="s">
        <v>1266</v>
      </c>
      <c r="F255" t="s">
        <v>867</v>
      </c>
      <c r="G255" t="s">
        <v>1429</v>
      </c>
      <c r="H255" t="s">
        <v>4</v>
      </c>
      <c r="I255" t="s">
        <v>17</v>
      </c>
      <c r="J255" s="1">
        <v>45727</v>
      </c>
      <c r="K255" s="1">
        <v>45712</v>
      </c>
      <c r="L255" t="s">
        <v>1430</v>
      </c>
    </row>
    <row r="256" spans="1:12" x14ac:dyDescent="0.25">
      <c r="A256" t="s">
        <v>1</v>
      </c>
      <c r="B256" t="s">
        <v>19</v>
      </c>
      <c r="C256" t="s">
        <v>14</v>
      </c>
      <c r="D256" s="1">
        <v>45719</v>
      </c>
      <c r="E256" t="s">
        <v>1266</v>
      </c>
      <c r="F256" t="s">
        <v>867</v>
      </c>
      <c r="G256" t="s">
        <v>1429</v>
      </c>
      <c r="H256" t="s">
        <v>7</v>
      </c>
      <c r="I256" t="s">
        <v>17</v>
      </c>
      <c r="J256" s="1">
        <v>45727</v>
      </c>
      <c r="K256" s="1">
        <v>45712</v>
      </c>
      <c r="L256" t="s">
        <v>1431</v>
      </c>
    </row>
    <row r="257" spans="1:12" x14ac:dyDescent="0.25">
      <c r="A257" t="s">
        <v>1</v>
      </c>
      <c r="B257" t="s">
        <v>19</v>
      </c>
      <c r="C257" t="s">
        <v>14</v>
      </c>
      <c r="D257" s="1">
        <v>45719</v>
      </c>
      <c r="E257" t="s">
        <v>1266</v>
      </c>
      <c r="F257" t="s">
        <v>867</v>
      </c>
      <c r="G257" t="s">
        <v>1429</v>
      </c>
      <c r="H257" t="s">
        <v>1366</v>
      </c>
      <c r="I257" t="s">
        <v>17</v>
      </c>
      <c r="J257" s="1">
        <v>45730</v>
      </c>
      <c r="K257" s="1">
        <v>45712</v>
      </c>
      <c r="L257" t="s">
        <v>1432</v>
      </c>
    </row>
    <row r="258" spans="1:12" x14ac:dyDescent="0.25">
      <c r="A258" t="s">
        <v>1</v>
      </c>
      <c r="B258" t="s">
        <v>19</v>
      </c>
      <c r="C258" t="s">
        <v>14</v>
      </c>
      <c r="D258" s="1">
        <v>45719</v>
      </c>
      <c r="E258" t="s">
        <v>1266</v>
      </c>
      <c r="F258" t="s">
        <v>867</v>
      </c>
      <c r="G258" t="s">
        <v>1429</v>
      </c>
      <c r="H258" t="s">
        <v>1367</v>
      </c>
      <c r="I258" t="s">
        <v>17</v>
      </c>
      <c r="J258" s="1">
        <v>45729</v>
      </c>
      <c r="K258" s="1">
        <v>45712</v>
      </c>
      <c r="L258" t="s">
        <v>1433</v>
      </c>
    </row>
    <row r="259" spans="1:12" x14ac:dyDescent="0.25">
      <c r="A259" t="s">
        <v>1</v>
      </c>
      <c r="B259" t="s">
        <v>19</v>
      </c>
      <c r="C259" t="s">
        <v>14</v>
      </c>
      <c r="D259" s="1">
        <v>45719</v>
      </c>
      <c r="E259" t="s">
        <v>1266</v>
      </c>
      <c r="F259" t="s">
        <v>867</v>
      </c>
      <c r="G259" t="s">
        <v>1429</v>
      </c>
      <c r="H259" t="s">
        <v>1368</v>
      </c>
      <c r="I259" t="s">
        <v>17</v>
      </c>
      <c r="J259" s="1">
        <v>45730</v>
      </c>
      <c r="K259" s="1">
        <v>45712</v>
      </c>
      <c r="L259" t="s">
        <v>1434</v>
      </c>
    </row>
    <row r="260" spans="1:12" x14ac:dyDescent="0.25">
      <c r="A260" t="s">
        <v>1</v>
      </c>
      <c r="B260" t="s">
        <v>19</v>
      </c>
      <c r="C260" t="s">
        <v>14</v>
      </c>
      <c r="D260" s="1">
        <v>45719</v>
      </c>
      <c r="E260" t="s">
        <v>1266</v>
      </c>
      <c r="F260" t="s">
        <v>867</v>
      </c>
      <c r="G260" t="s">
        <v>1429</v>
      </c>
      <c r="H260" t="s">
        <v>1369</v>
      </c>
      <c r="I260" t="s">
        <v>17</v>
      </c>
      <c r="J260" s="1">
        <v>45730</v>
      </c>
      <c r="K260" s="1">
        <v>45712</v>
      </c>
      <c r="L260" t="s">
        <v>1435</v>
      </c>
    </row>
    <row r="261" spans="1:12" x14ac:dyDescent="0.25">
      <c r="A261" t="s">
        <v>1</v>
      </c>
      <c r="B261" t="s">
        <v>19</v>
      </c>
      <c r="C261" t="s">
        <v>14</v>
      </c>
      <c r="D261" s="1">
        <v>45719</v>
      </c>
      <c r="E261" t="s">
        <v>1266</v>
      </c>
      <c r="F261" t="s">
        <v>867</v>
      </c>
      <c r="G261" t="s">
        <v>1429</v>
      </c>
      <c r="H261" t="s">
        <v>1370</v>
      </c>
      <c r="I261" t="s">
        <v>17</v>
      </c>
      <c r="J261" s="1">
        <v>45730</v>
      </c>
      <c r="K261" s="1">
        <v>45712</v>
      </c>
    </row>
    <row r="262" spans="1:12" x14ac:dyDescent="0.25">
      <c r="A262" t="s">
        <v>1</v>
      </c>
      <c r="B262" t="s">
        <v>19</v>
      </c>
      <c r="C262" t="s">
        <v>14</v>
      </c>
      <c r="D262" s="1">
        <v>45719</v>
      </c>
      <c r="E262" t="s">
        <v>1266</v>
      </c>
      <c r="F262" t="s">
        <v>867</v>
      </c>
      <c r="G262" t="s">
        <v>1429</v>
      </c>
      <c r="H262" t="s">
        <v>8</v>
      </c>
      <c r="I262" t="s">
        <v>17</v>
      </c>
      <c r="J262" s="1">
        <v>45723</v>
      </c>
      <c r="K262" s="1">
        <v>45712</v>
      </c>
      <c r="L262" t="s">
        <v>1436</v>
      </c>
    </row>
    <row r="263" spans="1:12" x14ac:dyDescent="0.25">
      <c r="A263" t="s">
        <v>1</v>
      </c>
      <c r="B263" t="s">
        <v>19</v>
      </c>
      <c r="C263" t="s">
        <v>14</v>
      </c>
      <c r="D263" s="1">
        <v>45719</v>
      </c>
      <c r="E263" t="s">
        <v>1266</v>
      </c>
      <c r="F263" t="s">
        <v>867</v>
      </c>
      <c r="G263" t="s">
        <v>1429</v>
      </c>
      <c r="H263" t="s">
        <v>9</v>
      </c>
      <c r="I263" t="s">
        <v>17</v>
      </c>
      <c r="J263" s="1">
        <v>45723</v>
      </c>
      <c r="K263" s="1">
        <v>45712</v>
      </c>
      <c r="L263" t="s">
        <v>1437</v>
      </c>
    </row>
    <row r="264" spans="1:12" x14ac:dyDescent="0.25">
      <c r="A264" t="s">
        <v>1</v>
      </c>
      <c r="B264" t="s">
        <v>19</v>
      </c>
      <c r="C264" t="s">
        <v>14</v>
      </c>
      <c r="D264" s="1">
        <v>45719</v>
      </c>
      <c r="E264" t="s">
        <v>1266</v>
      </c>
      <c r="F264" t="s">
        <v>867</v>
      </c>
      <c r="G264" t="s">
        <v>1429</v>
      </c>
      <c r="H264" t="s">
        <v>10</v>
      </c>
      <c r="I264" t="s">
        <v>17</v>
      </c>
      <c r="J264" s="1">
        <v>45723</v>
      </c>
      <c r="K264" s="1">
        <v>45712</v>
      </c>
      <c r="L264" t="s">
        <v>1438</v>
      </c>
    </row>
    <row r="265" spans="1:12" x14ac:dyDescent="0.25">
      <c r="A265" t="s">
        <v>1</v>
      </c>
      <c r="B265" t="s">
        <v>19</v>
      </c>
      <c r="C265" t="s">
        <v>14</v>
      </c>
      <c r="D265" s="1">
        <v>45719</v>
      </c>
      <c r="E265" t="s">
        <v>1266</v>
      </c>
      <c r="F265" t="s">
        <v>867</v>
      </c>
      <c r="G265" t="s">
        <v>1429</v>
      </c>
      <c r="H265" t="s">
        <v>11</v>
      </c>
      <c r="I265" t="s">
        <v>17</v>
      </c>
      <c r="J265" s="1">
        <v>45723</v>
      </c>
      <c r="K265" s="1">
        <v>45712</v>
      </c>
      <c r="L265" t="s">
        <v>1439</v>
      </c>
    </row>
    <row r="266" spans="1:12" x14ac:dyDescent="0.25">
      <c r="A266" t="s">
        <v>41</v>
      </c>
      <c r="C266" t="s">
        <v>14</v>
      </c>
      <c r="D266" s="1">
        <v>45719</v>
      </c>
      <c r="E266" t="s">
        <v>237</v>
      </c>
      <c r="F266" t="s">
        <v>950</v>
      </c>
      <c r="G266" t="s">
        <v>1440</v>
      </c>
      <c r="H266" t="s">
        <v>192</v>
      </c>
      <c r="I266" t="s">
        <v>17</v>
      </c>
      <c r="J266" s="1">
        <v>44838</v>
      </c>
      <c r="K266" s="1">
        <v>44837</v>
      </c>
    </row>
    <row r="267" spans="1:12" x14ac:dyDescent="0.25">
      <c r="A267" t="s">
        <v>41</v>
      </c>
      <c r="C267" t="s">
        <v>14</v>
      </c>
      <c r="D267" s="1">
        <v>45719</v>
      </c>
      <c r="E267" t="s">
        <v>237</v>
      </c>
      <c r="F267" t="s">
        <v>950</v>
      </c>
      <c r="G267" t="s">
        <v>1440</v>
      </c>
      <c r="H267" t="s">
        <v>4</v>
      </c>
      <c r="I267" t="s">
        <v>17</v>
      </c>
      <c r="J267" s="1">
        <v>44838</v>
      </c>
      <c r="K267" s="1">
        <v>44824</v>
      </c>
    </row>
    <row r="268" spans="1:12" x14ac:dyDescent="0.25">
      <c r="A268" t="s">
        <v>41</v>
      </c>
      <c r="C268" t="s">
        <v>14</v>
      </c>
      <c r="D268" s="1">
        <v>45719</v>
      </c>
      <c r="E268" t="s">
        <v>237</v>
      </c>
      <c r="F268" t="s">
        <v>950</v>
      </c>
      <c r="G268" t="s">
        <v>1440</v>
      </c>
      <c r="H268" t="s">
        <v>7</v>
      </c>
      <c r="I268" t="s">
        <v>17</v>
      </c>
      <c r="J268" s="1">
        <v>44838</v>
      </c>
      <c r="K268" s="1">
        <v>44824</v>
      </c>
    </row>
    <row r="269" spans="1:12" x14ac:dyDescent="0.25">
      <c r="A269" t="s">
        <v>41</v>
      </c>
      <c r="C269" t="s">
        <v>14</v>
      </c>
      <c r="D269" s="1">
        <v>45719</v>
      </c>
      <c r="E269" t="s">
        <v>237</v>
      </c>
      <c r="F269" t="s">
        <v>950</v>
      </c>
      <c r="G269" t="s">
        <v>1440</v>
      </c>
      <c r="H269" t="s">
        <v>1366</v>
      </c>
      <c r="I269" t="s">
        <v>5</v>
      </c>
      <c r="K269" s="1">
        <v>45351</v>
      </c>
    </row>
    <row r="270" spans="1:12" x14ac:dyDescent="0.25">
      <c r="A270" t="s">
        <v>41</v>
      </c>
      <c r="C270" t="s">
        <v>14</v>
      </c>
      <c r="D270" s="1">
        <v>45719</v>
      </c>
      <c r="E270" t="s">
        <v>237</v>
      </c>
      <c r="F270" t="s">
        <v>950</v>
      </c>
      <c r="G270" t="s">
        <v>1440</v>
      </c>
      <c r="H270" t="s">
        <v>1367</v>
      </c>
      <c r="I270" t="s">
        <v>17</v>
      </c>
      <c r="J270" s="1">
        <v>45394</v>
      </c>
      <c r="K270" s="1">
        <v>45351</v>
      </c>
    </row>
    <row r="271" spans="1:12" x14ac:dyDescent="0.25">
      <c r="A271" t="s">
        <v>41</v>
      </c>
      <c r="C271" t="s">
        <v>14</v>
      </c>
      <c r="D271" s="1">
        <v>45719</v>
      </c>
      <c r="E271" t="s">
        <v>237</v>
      </c>
      <c r="F271" t="s">
        <v>950</v>
      </c>
      <c r="G271" t="s">
        <v>1440</v>
      </c>
      <c r="H271" t="s">
        <v>1368</v>
      </c>
      <c r="I271" t="s">
        <v>5</v>
      </c>
      <c r="K271" s="1">
        <v>45351</v>
      </c>
    </row>
    <row r="272" spans="1:12" x14ac:dyDescent="0.25">
      <c r="A272" t="s">
        <v>41</v>
      </c>
      <c r="C272" t="s">
        <v>14</v>
      </c>
      <c r="D272" s="1">
        <v>45719</v>
      </c>
      <c r="E272" t="s">
        <v>237</v>
      </c>
      <c r="F272" t="s">
        <v>950</v>
      </c>
      <c r="G272" t="s">
        <v>1440</v>
      </c>
      <c r="H272" t="s">
        <v>1369</v>
      </c>
      <c r="I272" t="s">
        <v>5</v>
      </c>
      <c r="K272" s="1">
        <v>45351</v>
      </c>
    </row>
    <row r="273" spans="1:11" x14ac:dyDescent="0.25">
      <c r="A273" t="s">
        <v>41</v>
      </c>
      <c r="C273" t="s">
        <v>14</v>
      </c>
      <c r="D273" s="1">
        <v>45719</v>
      </c>
      <c r="E273" t="s">
        <v>237</v>
      </c>
      <c r="F273" t="s">
        <v>950</v>
      </c>
      <c r="G273" t="s">
        <v>1440</v>
      </c>
      <c r="H273" t="s">
        <v>1370</v>
      </c>
      <c r="I273" t="s">
        <v>5</v>
      </c>
      <c r="K273" s="1">
        <v>45351</v>
      </c>
    </row>
    <row r="274" spans="1:11" x14ac:dyDescent="0.25">
      <c r="A274" t="s">
        <v>41</v>
      </c>
      <c r="C274" t="s">
        <v>14</v>
      </c>
      <c r="D274" s="1">
        <v>45719</v>
      </c>
      <c r="E274" t="s">
        <v>237</v>
      </c>
      <c r="F274" t="s">
        <v>950</v>
      </c>
      <c r="G274" t="s">
        <v>1440</v>
      </c>
      <c r="H274" t="s">
        <v>8</v>
      </c>
      <c r="I274" t="s">
        <v>17</v>
      </c>
      <c r="J274" s="1">
        <v>44642</v>
      </c>
      <c r="K274" s="1">
        <v>44635</v>
      </c>
    </row>
    <row r="275" spans="1:11" x14ac:dyDescent="0.25">
      <c r="A275" t="s">
        <v>41</v>
      </c>
      <c r="C275" t="s">
        <v>14</v>
      </c>
      <c r="D275" s="1">
        <v>45719</v>
      </c>
      <c r="E275" t="s">
        <v>237</v>
      </c>
      <c r="F275" t="s">
        <v>950</v>
      </c>
      <c r="G275" t="s">
        <v>1440</v>
      </c>
      <c r="H275" t="s">
        <v>9</v>
      </c>
      <c r="I275" t="s">
        <v>17</v>
      </c>
      <c r="J275" s="1">
        <v>44838</v>
      </c>
      <c r="K275" s="1">
        <v>44735</v>
      </c>
    </row>
    <row r="276" spans="1:11" x14ac:dyDescent="0.25">
      <c r="A276" t="s">
        <v>41</v>
      </c>
      <c r="C276" t="s">
        <v>14</v>
      </c>
      <c r="D276" s="1">
        <v>45719</v>
      </c>
      <c r="E276" t="s">
        <v>237</v>
      </c>
      <c r="F276" t="s">
        <v>950</v>
      </c>
      <c r="G276" t="s">
        <v>1440</v>
      </c>
      <c r="H276" t="s">
        <v>9</v>
      </c>
      <c r="I276" t="s">
        <v>17</v>
      </c>
      <c r="J276" s="1">
        <v>45112</v>
      </c>
      <c r="K276" s="1">
        <v>44848</v>
      </c>
    </row>
    <row r="277" spans="1:11" x14ac:dyDescent="0.25">
      <c r="A277" t="s">
        <v>41</v>
      </c>
      <c r="C277" t="s">
        <v>14</v>
      </c>
      <c r="D277" s="1">
        <v>45719</v>
      </c>
      <c r="E277" t="s">
        <v>237</v>
      </c>
      <c r="F277" t="s">
        <v>950</v>
      </c>
      <c r="G277" t="s">
        <v>1440</v>
      </c>
      <c r="H277" t="s">
        <v>10</v>
      </c>
      <c r="I277" t="s">
        <v>17</v>
      </c>
      <c r="J277" s="1">
        <v>44642</v>
      </c>
      <c r="K277" s="1">
        <v>44560</v>
      </c>
    </row>
    <row r="278" spans="1:11" x14ac:dyDescent="0.25">
      <c r="A278" t="s">
        <v>41</v>
      </c>
      <c r="C278" t="s">
        <v>14</v>
      </c>
      <c r="D278" s="1">
        <v>45719</v>
      </c>
      <c r="E278" t="s">
        <v>237</v>
      </c>
      <c r="F278" t="s">
        <v>950</v>
      </c>
      <c r="G278" t="s">
        <v>1440</v>
      </c>
      <c r="H278" t="s">
        <v>11</v>
      </c>
      <c r="I278" t="s">
        <v>17</v>
      </c>
      <c r="J278" s="1">
        <v>44642</v>
      </c>
      <c r="K278" s="1">
        <v>44560</v>
      </c>
    </row>
    <row r="279" spans="1:11" x14ac:dyDescent="0.25">
      <c r="A279" t="s">
        <v>12</v>
      </c>
      <c r="B279" t="s">
        <v>51</v>
      </c>
      <c r="C279" t="s">
        <v>52</v>
      </c>
      <c r="D279" s="1">
        <v>45714</v>
      </c>
      <c r="E279" t="s">
        <v>1442</v>
      </c>
      <c r="F279" t="s">
        <v>1443</v>
      </c>
      <c r="G279" t="s">
        <v>1444</v>
      </c>
      <c r="H279" t="s">
        <v>4</v>
      </c>
      <c r="I279" t="s">
        <v>17</v>
      </c>
      <c r="J279" s="1">
        <v>45715</v>
      </c>
      <c r="K279" s="1">
        <v>45708</v>
      </c>
    </row>
    <row r="280" spans="1:11" x14ac:dyDescent="0.25">
      <c r="A280" t="s">
        <v>12</v>
      </c>
      <c r="B280" t="s">
        <v>51</v>
      </c>
      <c r="C280" t="s">
        <v>52</v>
      </c>
      <c r="D280" s="1">
        <v>45714</v>
      </c>
      <c r="E280" t="s">
        <v>1442</v>
      </c>
      <c r="F280" t="s">
        <v>1443</v>
      </c>
      <c r="G280" t="s">
        <v>1444</v>
      </c>
      <c r="H280" t="s">
        <v>7</v>
      </c>
      <c r="I280" t="s">
        <v>17</v>
      </c>
      <c r="J280" s="1">
        <v>45715</v>
      </c>
      <c r="K280" s="1">
        <v>45708</v>
      </c>
    </row>
    <row r="281" spans="1:11" x14ac:dyDescent="0.25">
      <c r="A281" t="s">
        <v>12</v>
      </c>
      <c r="B281" t="s">
        <v>51</v>
      </c>
      <c r="C281" t="s">
        <v>52</v>
      </c>
      <c r="D281" s="1">
        <v>45714</v>
      </c>
      <c r="E281" t="s">
        <v>1442</v>
      </c>
      <c r="F281" t="s">
        <v>1443</v>
      </c>
      <c r="G281" t="s">
        <v>1444</v>
      </c>
      <c r="H281" t="s">
        <v>1366</v>
      </c>
      <c r="I281" t="s">
        <v>18</v>
      </c>
      <c r="K281" s="1">
        <v>45708</v>
      </c>
    </row>
    <row r="282" spans="1:11" x14ac:dyDescent="0.25">
      <c r="A282" t="s">
        <v>12</v>
      </c>
      <c r="B282" t="s">
        <v>51</v>
      </c>
      <c r="C282" t="s">
        <v>52</v>
      </c>
      <c r="D282" s="1">
        <v>45714</v>
      </c>
      <c r="E282" t="s">
        <v>1442</v>
      </c>
      <c r="F282" t="s">
        <v>1443</v>
      </c>
      <c r="G282" t="s">
        <v>1444</v>
      </c>
      <c r="H282" t="s">
        <v>1367</v>
      </c>
      <c r="I282" t="s">
        <v>17</v>
      </c>
      <c r="J282" s="1">
        <v>45728</v>
      </c>
      <c r="K282" s="1">
        <v>45708</v>
      </c>
    </row>
    <row r="283" spans="1:11" x14ac:dyDescent="0.25">
      <c r="A283" t="s">
        <v>12</v>
      </c>
      <c r="B283" t="s">
        <v>51</v>
      </c>
      <c r="C283" t="s">
        <v>52</v>
      </c>
      <c r="D283" s="1">
        <v>45714</v>
      </c>
      <c r="E283" t="s">
        <v>1442</v>
      </c>
      <c r="F283" t="s">
        <v>1443</v>
      </c>
      <c r="G283" t="s">
        <v>1444</v>
      </c>
      <c r="H283" t="s">
        <v>1368</v>
      </c>
      <c r="I283" t="s">
        <v>18</v>
      </c>
      <c r="K283" s="1">
        <v>45708</v>
      </c>
    </row>
    <row r="284" spans="1:11" x14ac:dyDescent="0.25">
      <c r="A284" t="s">
        <v>12</v>
      </c>
      <c r="B284" t="s">
        <v>51</v>
      </c>
      <c r="C284" t="s">
        <v>52</v>
      </c>
      <c r="D284" s="1">
        <v>45714</v>
      </c>
      <c r="E284" t="s">
        <v>1442</v>
      </c>
      <c r="F284" t="s">
        <v>1443</v>
      </c>
      <c r="G284" t="s">
        <v>1444</v>
      </c>
      <c r="H284" t="s">
        <v>1369</v>
      </c>
      <c r="I284" t="s">
        <v>5</v>
      </c>
      <c r="K284" s="1">
        <v>45708</v>
      </c>
    </row>
    <row r="285" spans="1:11" x14ac:dyDescent="0.25">
      <c r="A285" t="s">
        <v>12</v>
      </c>
      <c r="B285" t="s">
        <v>51</v>
      </c>
      <c r="C285" t="s">
        <v>52</v>
      </c>
      <c r="D285" s="1">
        <v>45714</v>
      </c>
      <c r="E285" t="s">
        <v>1442</v>
      </c>
      <c r="F285" t="s">
        <v>1443</v>
      </c>
      <c r="G285" t="s">
        <v>1444</v>
      </c>
      <c r="H285" t="s">
        <v>1370</v>
      </c>
      <c r="I285" t="s">
        <v>5</v>
      </c>
      <c r="K285" s="1">
        <v>45708</v>
      </c>
    </row>
    <row r="286" spans="1:11" x14ac:dyDescent="0.25">
      <c r="A286" t="s">
        <v>12</v>
      </c>
      <c r="B286" t="s">
        <v>51</v>
      </c>
      <c r="C286" t="s">
        <v>52</v>
      </c>
      <c r="D286" s="1">
        <v>45714</v>
      </c>
      <c r="E286" t="s">
        <v>1442</v>
      </c>
      <c r="F286" t="s">
        <v>1443</v>
      </c>
      <c r="G286" t="s">
        <v>1444</v>
      </c>
      <c r="H286" t="s">
        <v>8</v>
      </c>
      <c r="I286" t="s">
        <v>17</v>
      </c>
      <c r="J286" s="1">
        <v>45720</v>
      </c>
      <c r="K286" s="1">
        <v>45708</v>
      </c>
    </row>
    <row r="287" spans="1:11" x14ac:dyDescent="0.25">
      <c r="A287" t="s">
        <v>12</v>
      </c>
      <c r="B287" t="s">
        <v>51</v>
      </c>
      <c r="C287" t="s">
        <v>52</v>
      </c>
      <c r="D287" s="1">
        <v>45714</v>
      </c>
      <c r="E287" t="s">
        <v>1442</v>
      </c>
      <c r="F287" t="s">
        <v>1443</v>
      </c>
      <c r="G287" t="s">
        <v>1444</v>
      </c>
      <c r="H287" t="s">
        <v>9</v>
      </c>
      <c r="I287" t="s">
        <v>17</v>
      </c>
      <c r="J287" s="1">
        <v>45720</v>
      </c>
      <c r="K287" s="1">
        <v>45708</v>
      </c>
    </row>
    <row r="288" spans="1:11" x14ac:dyDescent="0.25">
      <c r="A288" t="s">
        <v>12</v>
      </c>
      <c r="B288" t="s">
        <v>51</v>
      </c>
      <c r="C288" t="s">
        <v>52</v>
      </c>
      <c r="D288" s="1">
        <v>45714</v>
      </c>
      <c r="E288" t="s">
        <v>1442</v>
      </c>
      <c r="F288" t="s">
        <v>1443</v>
      </c>
      <c r="G288" t="s">
        <v>1444</v>
      </c>
      <c r="H288" t="s">
        <v>9</v>
      </c>
      <c r="I288" t="s">
        <v>17</v>
      </c>
      <c r="J288" s="1">
        <v>45783</v>
      </c>
      <c r="K288" s="1">
        <v>45783</v>
      </c>
    </row>
    <row r="289" spans="1:11" x14ac:dyDescent="0.25">
      <c r="A289" t="s">
        <v>12</v>
      </c>
      <c r="B289" t="s">
        <v>51</v>
      </c>
      <c r="C289" t="s">
        <v>52</v>
      </c>
      <c r="D289" s="1">
        <v>45714</v>
      </c>
      <c r="E289" t="s">
        <v>1442</v>
      </c>
      <c r="F289" t="s">
        <v>1443</v>
      </c>
      <c r="G289" t="s">
        <v>1444</v>
      </c>
      <c r="H289" t="s">
        <v>10</v>
      </c>
      <c r="I289" t="s">
        <v>17</v>
      </c>
      <c r="J289" s="1">
        <v>45784</v>
      </c>
      <c r="K289" s="1">
        <v>45708</v>
      </c>
    </row>
    <row r="290" spans="1:11" x14ac:dyDescent="0.25">
      <c r="A290" t="s">
        <v>12</v>
      </c>
      <c r="B290" t="s">
        <v>51</v>
      </c>
      <c r="C290" t="s">
        <v>52</v>
      </c>
      <c r="D290" s="1">
        <v>45714</v>
      </c>
      <c r="E290" t="s">
        <v>1442</v>
      </c>
      <c r="F290" t="s">
        <v>1443</v>
      </c>
      <c r="G290" t="s">
        <v>1444</v>
      </c>
      <c r="H290" t="s">
        <v>11</v>
      </c>
      <c r="I290" t="s">
        <v>17</v>
      </c>
      <c r="J290" s="1">
        <v>45715</v>
      </c>
      <c r="K290" s="1">
        <v>45708</v>
      </c>
    </row>
    <row r="291" spans="1:11" x14ac:dyDescent="0.25">
      <c r="A291" t="s">
        <v>1</v>
      </c>
      <c r="B291" t="s">
        <v>95</v>
      </c>
      <c r="C291" t="s">
        <v>14</v>
      </c>
      <c r="D291" s="1">
        <v>45712</v>
      </c>
      <c r="E291" t="s">
        <v>1445</v>
      </c>
      <c r="F291" t="s">
        <v>1446</v>
      </c>
      <c r="G291" t="s">
        <v>1447</v>
      </c>
      <c r="H291" t="s">
        <v>4</v>
      </c>
      <c r="I291" t="s">
        <v>17</v>
      </c>
      <c r="J291" s="1">
        <v>45733</v>
      </c>
      <c r="K291" s="1">
        <v>45709</v>
      </c>
    </row>
    <row r="292" spans="1:11" x14ac:dyDescent="0.25">
      <c r="A292" t="s">
        <v>1</v>
      </c>
      <c r="B292" t="s">
        <v>95</v>
      </c>
      <c r="C292" t="s">
        <v>14</v>
      </c>
      <c r="D292" s="1">
        <v>45712</v>
      </c>
      <c r="E292" t="s">
        <v>1445</v>
      </c>
      <c r="F292" t="s">
        <v>1446</v>
      </c>
      <c r="G292" t="s">
        <v>1447</v>
      </c>
      <c r="H292" t="s">
        <v>7</v>
      </c>
      <c r="I292" t="s">
        <v>17</v>
      </c>
      <c r="J292" s="1">
        <v>45733</v>
      </c>
      <c r="K292" s="1">
        <v>45709</v>
      </c>
    </row>
    <row r="293" spans="1:11" x14ac:dyDescent="0.25">
      <c r="A293" t="s">
        <v>1</v>
      </c>
      <c r="B293" t="s">
        <v>95</v>
      </c>
      <c r="C293" t="s">
        <v>14</v>
      </c>
      <c r="D293" s="1">
        <v>45712</v>
      </c>
      <c r="E293" t="s">
        <v>1445</v>
      </c>
      <c r="F293" t="s">
        <v>1446</v>
      </c>
      <c r="G293" t="s">
        <v>1447</v>
      </c>
      <c r="H293" t="s">
        <v>1366</v>
      </c>
      <c r="I293" t="s">
        <v>5</v>
      </c>
      <c r="K293" s="1">
        <v>45709</v>
      </c>
    </row>
    <row r="294" spans="1:11" x14ac:dyDescent="0.25">
      <c r="A294" t="s">
        <v>1</v>
      </c>
      <c r="B294" t="s">
        <v>95</v>
      </c>
      <c r="C294" t="s">
        <v>14</v>
      </c>
      <c r="D294" s="1">
        <v>45712</v>
      </c>
      <c r="E294" t="s">
        <v>1445</v>
      </c>
      <c r="F294" t="s">
        <v>1446</v>
      </c>
      <c r="G294" t="s">
        <v>1447</v>
      </c>
      <c r="H294" t="s">
        <v>1367</v>
      </c>
      <c r="I294" t="s">
        <v>5</v>
      </c>
      <c r="K294" s="1">
        <v>45709</v>
      </c>
    </row>
    <row r="295" spans="1:11" x14ac:dyDescent="0.25">
      <c r="A295" t="s">
        <v>1</v>
      </c>
      <c r="B295" t="s">
        <v>95</v>
      </c>
      <c r="C295" t="s">
        <v>14</v>
      </c>
      <c r="D295" s="1">
        <v>45712</v>
      </c>
      <c r="E295" t="s">
        <v>1445</v>
      </c>
      <c r="F295" t="s">
        <v>1446</v>
      </c>
      <c r="G295" t="s">
        <v>1447</v>
      </c>
      <c r="H295" t="s">
        <v>1368</v>
      </c>
      <c r="I295" t="s">
        <v>5</v>
      </c>
      <c r="K295" s="1">
        <v>45709</v>
      </c>
    </row>
    <row r="296" spans="1:11" x14ac:dyDescent="0.25">
      <c r="A296" t="s">
        <v>1</v>
      </c>
      <c r="B296" t="s">
        <v>95</v>
      </c>
      <c r="C296" t="s">
        <v>14</v>
      </c>
      <c r="D296" s="1">
        <v>45712</v>
      </c>
      <c r="E296" t="s">
        <v>1445</v>
      </c>
      <c r="F296" t="s">
        <v>1446</v>
      </c>
      <c r="G296" t="s">
        <v>1447</v>
      </c>
      <c r="H296" t="s">
        <v>1369</v>
      </c>
      <c r="I296" t="s">
        <v>5</v>
      </c>
      <c r="K296" s="1">
        <v>45709</v>
      </c>
    </row>
    <row r="297" spans="1:11" x14ac:dyDescent="0.25">
      <c r="A297" t="s">
        <v>1</v>
      </c>
      <c r="B297" t="s">
        <v>95</v>
      </c>
      <c r="C297" t="s">
        <v>14</v>
      </c>
      <c r="D297" s="1">
        <v>45712</v>
      </c>
      <c r="E297" t="s">
        <v>1445</v>
      </c>
      <c r="F297" t="s">
        <v>1446</v>
      </c>
      <c r="G297" t="s">
        <v>1447</v>
      </c>
      <c r="H297" t="s">
        <v>1370</v>
      </c>
      <c r="I297" t="s">
        <v>5</v>
      </c>
      <c r="K297" s="1">
        <v>45709</v>
      </c>
    </row>
    <row r="298" spans="1:11" x14ac:dyDescent="0.25">
      <c r="A298" t="s">
        <v>1</v>
      </c>
      <c r="B298" t="s">
        <v>95</v>
      </c>
      <c r="C298" t="s">
        <v>14</v>
      </c>
      <c r="D298" s="1">
        <v>45712</v>
      </c>
      <c r="E298" t="s">
        <v>1445</v>
      </c>
      <c r="F298" t="s">
        <v>1446</v>
      </c>
      <c r="G298" t="s">
        <v>1447</v>
      </c>
      <c r="H298" t="s">
        <v>8</v>
      </c>
      <c r="I298" t="s">
        <v>17</v>
      </c>
      <c r="J298" s="1">
        <v>45729</v>
      </c>
      <c r="K298" s="1">
        <v>45709</v>
      </c>
    </row>
    <row r="299" spans="1:11" x14ac:dyDescent="0.25">
      <c r="A299" t="s">
        <v>1</v>
      </c>
      <c r="B299" t="s">
        <v>95</v>
      </c>
      <c r="C299" t="s">
        <v>14</v>
      </c>
      <c r="D299" s="1">
        <v>45712</v>
      </c>
      <c r="E299" t="s">
        <v>1445</v>
      </c>
      <c r="F299" t="s">
        <v>1446</v>
      </c>
      <c r="G299" t="s">
        <v>1447</v>
      </c>
      <c r="H299" t="s">
        <v>9</v>
      </c>
      <c r="I299" t="s">
        <v>17</v>
      </c>
      <c r="J299" s="1">
        <v>45729</v>
      </c>
      <c r="K299" s="1">
        <v>45709</v>
      </c>
    </row>
    <row r="300" spans="1:11" x14ac:dyDescent="0.25">
      <c r="A300" t="s">
        <v>1</v>
      </c>
      <c r="B300" t="s">
        <v>95</v>
      </c>
      <c r="C300" t="s">
        <v>14</v>
      </c>
      <c r="D300" s="1">
        <v>45712</v>
      </c>
      <c r="E300" t="s">
        <v>1445</v>
      </c>
      <c r="F300" t="s">
        <v>1446</v>
      </c>
      <c r="G300" t="s">
        <v>1447</v>
      </c>
      <c r="H300" t="s">
        <v>10</v>
      </c>
      <c r="I300" t="s">
        <v>17</v>
      </c>
      <c r="J300" s="1">
        <v>45733</v>
      </c>
      <c r="K300" s="1">
        <v>45709</v>
      </c>
    </row>
    <row r="301" spans="1:11" x14ac:dyDescent="0.25">
      <c r="A301" t="s">
        <v>1</v>
      </c>
      <c r="B301" t="s">
        <v>95</v>
      </c>
      <c r="C301" t="s">
        <v>14</v>
      </c>
      <c r="D301" s="1">
        <v>45712</v>
      </c>
      <c r="E301" t="s">
        <v>1445</v>
      </c>
      <c r="F301" t="s">
        <v>1446</v>
      </c>
      <c r="G301" t="s">
        <v>1447</v>
      </c>
      <c r="H301" t="s">
        <v>11</v>
      </c>
      <c r="I301" t="s">
        <v>17</v>
      </c>
      <c r="J301" s="1">
        <v>45733</v>
      </c>
      <c r="K301" s="1">
        <v>45709</v>
      </c>
    </row>
    <row r="302" spans="1:11" x14ac:dyDescent="0.25">
      <c r="A302" t="s">
        <v>219</v>
      </c>
      <c r="C302" t="s">
        <v>14</v>
      </c>
      <c r="D302" s="1">
        <v>45705</v>
      </c>
      <c r="E302" t="s">
        <v>257</v>
      </c>
      <c r="F302" t="s">
        <v>1449</v>
      </c>
      <c r="G302" t="s">
        <v>1450</v>
      </c>
      <c r="H302" t="s">
        <v>4</v>
      </c>
      <c r="I302" t="s">
        <v>17</v>
      </c>
      <c r="J302" s="1">
        <v>45707</v>
      </c>
      <c r="K302" s="1">
        <v>45695</v>
      </c>
    </row>
    <row r="303" spans="1:11" x14ac:dyDescent="0.25">
      <c r="A303" t="s">
        <v>219</v>
      </c>
      <c r="C303" t="s">
        <v>14</v>
      </c>
      <c r="D303" s="1">
        <v>45705</v>
      </c>
      <c r="E303" t="s">
        <v>257</v>
      </c>
      <c r="F303" t="s">
        <v>1449</v>
      </c>
      <c r="G303" t="s">
        <v>1450</v>
      </c>
      <c r="H303" t="s">
        <v>7</v>
      </c>
      <c r="I303" t="s">
        <v>17</v>
      </c>
      <c r="J303" s="1">
        <v>45707</v>
      </c>
      <c r="K303" s="1">
        <v>45695</v>
      </c>
    </row>
    <row r="304" spans="1:11" x14ac:dyDescent="0.25">
      <c r="A304" t="s">
        <v>219</v>
      </c>
      <c r="C304" t="s">
        <v>14</v>
      </c>
      <c r="D304" s="1">
        <v>45705</v>
      </c>
      <c r="E304" t="s">
        <v>257</v>
      </c>
      <c r="F304" t="s">
        <v>1449</v>
      </c>
      <c r="G304" t="s">
        <v>1450</v>
      </c>
      <c r="H304" t="s">
        <v>1366</v>
      </c>
      <c r="I304" t="s">
        <v>17</v>
      </c>
      <c r="J304" s="1">
        <v>45708</v>
      </c>
      <c r="K304" s="1">
        <v>45695</v>
      </c>
    </row>
    <row r="305" spans="1:11" x14ac:dyDescent="0.25">
      <c r="A305" t="s">
        <v>219</v>
      </c>
      <c r="C305" t="s">
        <v>14</v>
      </c>
      <c r="D305" s="1">
        <v>45705</v>
      </c>
      <c r="E305" t="s">
        <v>257</v>
      </c>
      <c r="F305" t="s">
        <v>1449</v>
      </c>
      <c r="G305" t="s">
        <v>1450</v>
      </c>
      <c r="H305" t="s">
        <v>1367</v>
      </c>
      <c r="I305" t="s">
        <v>17</v>
      </c>
      <c r="J305" s="1">
        <v>45708</v>
      </c>
      <c r="K305" s="1">
        <v>45695</v>
      </c>
    </row>
    <row r="306" spans="1:11" x14ac:dyDescent="0.25">
      <c r="A306" t="s">
        <v>219</v>
      </c>
      <c r="C306" t="s">
        <v>14</v>
      </c>
      <c r="D306" s="1">
        <v>45705</v>
      </c>
      <c r="E306" t="s">
        <v>257</v>
      </c>
      <c r="F306" t="s">
        <v>1449</v>
      </c>
      <c r="G306" t="s">
        <v>1450</v>
      </c>
      <c r="H306" t="s">
        <v>1368</v>
      </c>
      <c r="I306" t="s">
        <v>17</v>
      </c>
      <c r="J306" s="1">
        <v>45708</v>
      </c>
      <c r="K306" s="1">
        <v>45695</v>
      </c>
    </row>
    <row r="307" spans="1:11" x14ac:dyDescent="0.25">
      <c r="A307" t="s">
        <v>219</v>
      </c>
      <c r="C307" t="s">
        <v>14</v>
      </c>
      <c r="D307" s="1">
        <v>45705</v>
      </c>
      <c r="E307" t="s">
        <v>257</v>
      </c>
      <c r="F307" t="s">
        <v>1449</v>
      </c>
      <c r="G307" t="s">
        <v>1450</v>
      </c>
      <c r="H307" t="s">
        <v>1369</v>
      </c>
      <c r="I307" t="s">
        <v>17</v>
      </c>
      <c r="J307" s="1">
        <v>45708</v>
      </c>
      <c r="K307" s="1">
        <v>45695</v>
      </c>
    </row>
    <row r="308" spans="1:11" x14ac:dyDescent="0.25">
      <c r="A308" t="s">
        <v>219</v>
      </c>
      <c r="C308" t="s">
        <v>14</v>
      </c>
      <c r="D308" s="1">
        <v>45705</v>
      </c>
      <c r="E308" t="s">
        <v>257</v>
      </c>
      <c r="F308" t="s">
        <v>1449</v>
      </c>
      <c r="G308" t="s">
        <v>1450</v>
      </c>
      <c r="H308" t="s">
        <v>1370</v>
      </c>
      <c r="I308" t="s">
        <v>17</v>
      </c>
      <c r="J308" s="1">
        <v>45708</v>
      </c>
      <c r="K308" s="1">
        <v>45695</v>
      </c>
    </row>
    <row r="309" spans="1:11" x14ac:dyDescent="0.25">
      <c r="A309" t="s">
        <v>219</v>
      </c>
      <c r="C309" t="s">
        <v>14</v>
      </c>
      <c r="D309" s="1">
        <v>45705</v>
      </c>
      <c r="E309" t="s">
        <v>257</v>
      </c>
      <c r="F309" t="s">
        <v>1449</v>
      </c>
      <c r="G309" t="s">
        <v>1450</v>
      </c>
      <c r="H309" t="s">
        <v>8</v>
      </c>
      <c r="I309" t="s">
        <v>17</v>
      </c>
      <c r="J309" s="1">
        <v>45707</v>
      </c>
      <c r="K309" s="1">
        <v>45695</v>
      </c>
    </row>
    <row r="310" spans="1:11" x14ac:dyDescent="0.25">
      <c r="A310" t="s">
        <v>219</v>
      </c>
      <c r="C310" t="s">
        <v>14</v>
      </c>
      <c r="D310" s="1">
        <v>45705</v>
      </c>
      <c r="E310" t="s">
        <v>257</v>
      </c>
      <c r="F310" t="s">
        <v>1449</v>
      </c>
      <c r="G310" t="s">
        <v>1450</v>
      </c>
      <c r="H310" t="s">
        <v>9</v>
      </c>
      <c r="I310" t="s">
        <v>17</v>
      </c>
      <c r="J310" s="1">
        <v>45707</v>
      </c>
      <c r="K310" s="1">
        <v>45695</v>
      </c>
    </row>
    <row r="311" spans="1:11" x14ac:dyDescent="0.25">
      <c r="A311" t="s">
        <v>219</v>
      </c>
      <c r="C311" t="s">
        <v>14</v>
      </c>
      <c r="D311" s="1">
        <v>45705</v>
      </c>
      <c r="E311" t="s">
        <v>257</v>
      </c>
      <c r="F311" t="s">
        <v>1449</v>
      </c>
      <c r="G311" t="s">
        <v>1450</v>
      </c>
      <c r="H311" t="s">
        <v>10</v>
      </c>
      <c r="I311" t="s">
        <v>17</v>
      </c>
      <c r="J311" s="1">
        <v>45707</v>
      </c>
      <c r="K311" s="1">
        <v>45695</v>
      </c>
    </row>
    <row r="312" spans="1:11" x14ac:dyDescent="0.25">
      <c r="A312" t="s">
        <v>219</v>
      </c>
      <c r="C312" t="s">
        <v>14</v>
      </c>
      <c r="D312" s="1">
        <v>45705</v>
      </c>
      <c r="E312" t="s">
        <v>257</v>
      </c>
      <c r="F312" t="s">
        <v>1449</v>
      </c>
      <c r="G312" t="s">
        <v>1450</v>
      </c>
      <c r="H312" t="s">
        <v>11</v>
      </c>
      <c r="I312" t="s">
        <v>17</v>
      </c>
      <c r="J312" s="1">
        <v>45707</v>
      </c>
      <c r="K312" s="1">
        <v>45695</v>
      </c>
    </row>
    <row r="313" spans="1:11" x14ac:dyDescent="0.25">
      <c r="A313" t="s">
        <v>1</v>
      </c>
      <c r="B313" t="s">
        <v>2</v>
      </c>
      <c r="C313" t="s">
        <v>14</v>
      </c>
      <c r="D313" s="1">
        <v>45705</v>
      </c>
      <c r="E313" t="s">
        <v>805</v>
      </c>
      <c r="F313" t="s">
        <v>1451</v>
      </c>
      <c r="G313" t="s">
        <v>1452</v>
      </c>
      <c r="H313" t="s">
        <v>4</v>
      </c>
      <c r="I313" t="s">
        <v>17</v>
      </c>
      <c r="J313" s="1">
        <v>45709</v>
      </c>
      <c r="K313" s="1">
        <v>45696</v>
      </c>
    </row>
    <row r="314" spans="1:11" x14ac:dyDescent="0.25">
      <c r="A314" t="s">
        <v>1</v>
      </c>
      <c r="B314" t="s">
        <v>2</v>
      </c>
      <c r="C314" t="s">
        <v>14</v>
      </c>
      <c r="D314" s="1">
        <v>45705</v>
      </c>
      <c r="E314" t="s">
        <v>805</v>
      </c>
      <c r="F314" t="s">
        <v>1451</v>
      </c>
      <c r="G314" t="s">
        <v>1452</v>
      </c>
      <c r="H314" t="s">
        <v>7</v>
      </c>
      <c r="I314" t="s">
        <v>17</v>
      </c>
      <c r="J314" s="1">
        <v>45709</v>
      </c>
      <c r="K314" s="1">
        <v>45696</v>
      </c>
    </row>
    <row r="315" spans="1:11" x14ac:dyDescent="0.25">
      <c r="A315" t="s">
        <v>1</v>
      </c>
      <c r="B315" t="s">
        <v>2</v>
      </c>
      <c r="C315" t="s">
        <v>14</v>
      </c>
      <c r="D315" s="1">
        <v>45705</v>
      </c>
      <c r="E315" t="s">
        <v>805</v>
      </c>
      <c r="F315" t="s">
        <v>1451</v>
      </c>
      <c r="G315" t="s">
        <v>1452</v>
      </c>
      <c r="H315" t="s">
        <v>1366</v>
      </c>
      <c r="I315" t="s">
        <v>17</v>
      </c>
      <c r="J315" s="1">
        <v>45709</v>
      </c>
      <c r="K315" s="1">
        <v>45696</v>
      </c>
    </row>
    <row r="316" spans="1:11" x14ac:dyDescent="0.25">
      <c r="A316" t="s">
        <v>1</v>
      </c>
      <c r="B316" t="s">
        <v>2</v>
      </c>
      <c r="C316" t="s">
        <v>14</v>
      </c>
      <c r="D316" s="1">
        <v>45705</v>
      </c>
      <c r="E316" t="s">
        <v>805</v>
      </c>
      <c r="F316" t="s">
        <v>1451</v>
      </c>
      <c r="G316" t="s">
        <v>1452</v>
      </c>
      <c r="H316" t="s">
        <v>1367</v>
      </c>
      <c r="I316" t="s">
        <v>18</v>
      </c>
      <c r="K316" s="1">
        <v>45696</v>
      </c>
    </row>
    <row r="317" spans="1:11" x14ac:dyDescent="0.25">
      <c r="A317" t="s">
        <v>1</v>
      </c>
      <c r="B317" t="s">
        <v>2</v>
      </c>
      <c r="C317" t="s">
        <v>14</v>
      </c>
      <c r="D317" s="1">
        <v>45705</v>
      </c>
      <c r="E317" t="s">
        <v>805</v>
      </c>
      <c r="F317" t="s">
        <v>1451</v>
      </c>
      <c r="G317" t="s">
        <v>1452</v>
      </c>
      <c r="H317" t="s">
        <v>1368</v>
      </c>
      <c r="I317" t="s">
        <v>17</v>
      </c>
      <c r="J317" s="1">
        <v>45709</v>
      </c>
      <c r="K317" s="1">
        <v>45696</v>
      </c>
    </row>
    <row r="318" spans="1:11" x14ac:dyDescent="0.25">
      <c r="A318" t="s">
        <v>1</v>
      </c>
      <c r="B318" t="s">
        <v>2</v>
      </c>
      <c r="C318" t="s">
        <v>14</v>
      </c>
      <c r="D318" s="1">
        <v>45705</v>
      </c>
      <c r="E318" t="s">
        <v>805</v>
      </c>
      <c r="F318" t="s">
        <v>1451</v>
      </c>
      <c r="G318" t="s">
        <v>1452</v>
      </c>
      <c r="H318" t="s">
        <v>1369</v>
      </c>
      <c r="I318" t="s">
        <v>18</v>
      </c>
      <c r="K318" s="1">
        <v>45696</v>
      </c>
    </row>
    <row r="319" spans="1:11" x14ac:dyDescent="0.25">
      <c r="A319" t="s">
        <v>1</v>
      </c>
      <c r="B319" t="s">
        <v>2</v>
      </c>
      <c r="C319" t="s">
        <v>14</v>
      </c>
      <c r="D319" s="1">
        <v>45705</v>
      </c>
      <c r="E319" t="s">
        <v>805</v>
      </c>
      <c r="F319" t="s">
        <v>1451</v>
      </c>
      <c r="G319" t="s">
        <v>1452</v>
      </c>
      <c r="H319" t="s">
        <v>1370</v>
      </c>
      <c r="I319" t="s">
        <v>5</v>
      </c>
      <c r="K319" s="1">
        <v>45696</v>
      </c>
    </row>
    <row r="320" spans="1:11" x14ac:dyDescent="0.25">
      <c r="A320" t="s">
        <v>1</v>
      </c>
      <c r="B320" t="s">
        <v>2</v>
      </c>
      <c r="C320" t="s">
        <v>14</v>
      </c>
      <c r="D320" s="1">
        <v>45705</v>
      </c>
      <c r="E320" t="s">
        <v>805</v>
      </c>
      <c r="F320" t="s">
        <v>1451</v>
      </c>
      <c r="G320" t="s">
        <v>1452</v>
      </c>
      <c r="H320" t="s">
        <v>8</v>
      </c>
      <c r="I320" t="s">
        <v>17</v>
      </c>
      <c r="J320" s="1">
        <v>45708</v>
      </c>
      <c r="K320" s="1">
        <v>45696</v>
      </c>
    </row>
    <row r="321" spans="1:11" x14ac:dyDescent="0.25">
      <c r="A321" t="s">
        <v>1</v>
      </c>
      <c r="B321" t="s">
        <v>2</v>
      </c>
      <c r="C321" t="s">
        <v>14</v>
      </c>
      <c r="D321" s="1">
        <v>45705</v>
      </c>
      <c r="E321" t="s">
        <v>805</v>
      </c>
      <c r="F321" t="s">
        <v>1451</v>
      </c>
      <c r="G321" t="s">
        <v>1452</v>
      </c>
      <c r="H321" t="s">
        <v>9</v>
      </c>
      <c r="I321" t="s">
        <v>17</v>
      </c>
      <c r="J321" s="1">
        <v>45708</v>
      </c>
      <c r="K321" s="1">
        <v>45696</v>
      </c>
    </row>
    <row r="322" spans="1:11" x14ac:dyDescent="0.25">
      <c r="A322" t="s">
        <v>1</v>
      </c>
      <c r="B322" t="s">
        <v>2</v>
      </c>
      <c r="C322" t="s">
        <v>14</v>
      </c>
      <c r="D322" s="1">
        <v>45705</v>
      </c>
      <c r="E322" t="s">
        <v>805</v>
      </c>
      <c r="F322" t="s">
        <v>1451</v>
      </c>
      <c r="G322" t="s">
        <v>1452</v>
      </c>
      <c r="H322" t="s">
        <v>10</v>
      </c>
      <c r="I322" t="s">
        <v>17</v>
      </c>
      <c r="J322" s="1">
        <v>45708</v>
      </c>
      <c r="K322" s="1">
        <v>45696</v>
      </c>
    </row>
    <row r="323" spans="1:11" x14ac:dyDescent="0.25">
      <c r="A323" t="s">
        <v>1</v>
      </c>
      <c r="B323" t="s">
        <v>2</v>
      </c>
      <c r="C323" t="s">
        <v>14</v>
      </c>
      <c r="D323" s="1">
        <v>45705</v>
      </c>
      <c r="E323" t="s">
        <v>805</v>
      </c>
      <c r="F323" t="s">
        <v>1451</v>
      </c>
      <c r="G323" t="s">
        <v>1452</v>
      </c>
      <c r="H323" t="s">
        <v>11</v>
      </c>
      <c r="I323" t="s">
        <v>17</v>
      </c>
      <c r="J323" s="1">
        <v>45708</v>
      </c>
      <c r="K323" s="1">
        <v>45696</v>
      </c>
    </row>
    <row r="324" spans="1:11" x14ac:dyDescent="0.25">
      <c r="A324" t="s">
        <v>46</v>
      </c>
      <c r="C324" t="s">
        <v>47</v>
      </c>
      <c r="D324" s="1">
        <v>45700</v>
      </c>
      <c r="E324" t="s">
        <v>1454</v>
      </c>
      <c r="F324" t="s">
        <v>1455</v>
      </c>
      <c r="G324" t="s">
        <v>1456</v>
      </c>
      <c r="H324" t="s">
        <v>4</v>
      </c>
      <c r="I324" t="s">
        <v>17</v>
      </c>
      <c r="J324" s="1">
        <v>45700</v>
      </c>
      <c r="K324" s="1">
        <v>45686</v>
      </c>
    </row>
    <row r="325" spans="1:11" x14ac:dyDescent="0.25">
      <c r="A325" t="s">
        <v>46</v>
      </c>
      <c r="C325" t="s">
        <v>47</v>
      </c>
      <c r="D325" s="1">
        <v>45700</v>
      </c>
      <c r="E325" t="s">
        <v>1454</v>
      </c>
      <c r="F325" t="s">
        <v>1455</v>
      </c>
      <c r="G325" t="s">
        <v>1456</v>
      </c>
      <c r="H325" t="s">
        <v>7</v>
      </c>
      <c r="I325" t="s">
        <v>17</v>
      </c>
      <c r="J325" s="1">
        <v>45700</v>
      </c>
      <c r="K325" s="1">
        <v>45686</v>
      </c>
    </row>
    <row r="326" spans="1:11" x14ac:dyDescent="0.25">
      <c r="A326" t="s">
        <v>46</v>
      </c>
      <c r="C326" t="s">
        <v>47</v>
      </c>
      <c r="D326" s="1">
        <v>45700</v>
      </c>
      <c r="E326" t="s">
        <v>1454</v>
      </c>
      <c r="F326" t="s">
        <v>1455</v>
      </c>
      <c r="G326" t="s">
        <v>1456</v>
      </c>
      <c r="H326" t="s">
        <v>1366</v>
      </c>
      <c r="I326" t="s">
        <v>5</v>
      </c>
      <c r="K326" s="1">
        <v>45686</v>
      </c>
    </row>
    <row r="327" spans="1:11" x14ac:dyDescent="0.25">
      <c r="A327" t="s">
        <v>46</v>
      </c>
      <c r="C327" t="s">
        <v>47</v>
      </c>
      <c r="D327" s="1">
        <v>45700</v>
      </c>
      <c r="E327" t="s">
        <v>1454</v>
      </c>
      <c r="F327" t="s">
        <v>1455</v>
      </c>
      <c r="G327" t="s">
        <v>1456</v>
      </c>
      <c r="H327" t="s">
        <v>1367</v>
      </c>
      <c r="I327" t="s">
        <v>18</v>
      </c>
      <c r="K327" s="1">
        <v>45686</v>
      </c>
    </row>
    <row r="328" spans="1:11" x14ac:dyDescent="0.25">
      <c r="A328" t="s">
        <v>46</v>
      </c>
      <c r="C328" t="s">
        <v>47</v>
      </c>
      <c r="D328" s="1">
        <v>45700</v>
      </c>
      <c r="E328" t="s">
        <v>1454</v>
      </c>
      <c r="F328" t="s">
        <v>1455</v>
      </c>
      <c r="G328" t="s">
        <v>1456</v>
      </c>
      <c r="H328" t="s">
        <v>1368</v>
      </c>
      <c r="I328" t="s">
        <v>5</v>
      </c>
      <c r="K328" s="1">
        <v>45686</v>
      </c>
    </row>
    <row r="329" spans="1:11" x14ac:dyDescent="0.25">
      <c r="A329" t="s">
        <v>46</v>
      </c>
      <c r="C329" t="s">
        <v>47</v>
      </c>
      <c r="D329" s="1">
        <v>45700</v>
      </c>
      <c r="E329" t="s">
        <v>1454</v>
      </c>
      <c r="F329" t="s">
        <v>1455</v>
      </c>
      <c r="G329" t="s">
        <v>1456</v>
      </c>
      <c r="H329" t="s">
        <v>1369</v>
      </c>
      <c r="I329" t="s">
        <v>5</v>
      </c>
      <c r="K329" s="1">
        <v>45686</v>
      </c>
    </row>
    <row r="330" spans="1:11" x14ac:dyDescent="0.25">
      <c r="A330" t="s">
        <v>46</v>
      </c>
      <c r="C330" t="s">
        <v>47</v>
      </c>
      <c r="D330" s="1">
        <v>45700</v>
      </c>
      <c r="E330" t="s">
        <v>1454</v>
      </c>
      <c r="F330" t="s">
        <v>1455</v>
      </c>
      <c r="G330" t="s">
        <v>1456</v>
      </c>
      <c r="H330" t="s">
        <v>1370</v>
      </c>
      <c r="I330" t="s">
        <v>5</v>
      </c>
      <c r="K330" s="1">
        <v>45686</v>
      </c>
    </row>
    <row r="331" spans="1:11" x14ac:dyDescent="0.25">
      <c r="A331" t="s">
        <v>46</v>
      </c>
      <c r="C331" t="s">
        <v>47</v>
      </c>
      <c r="D331" s="1">
        <v>45700</v>
      </c>
      <c r="E331" t="s">
        <v>1454</v>
      </c>
      <c r="F331" t="s">
        <v>1455</v>
      </c>
      <c r="G331" t="s">
        <v>1456</v>
      </c>
      <c r="H331" t="s">
        <v>8</v>
      </c>
      <c r="I331" t="s">
        <v>17</v>
      </c>
      <c r="J331" s="1">
        <v>45700</v>
      </c>
      <c r="K331" s="1">
        <v>45686</v>
      </c>
    </row>
    <row r="332" spans="1:11" x14ac:dyDescent="0.25">
      <c r="A332" t="s">
        <v>46</v>
      </c>
      <c r="C332" t="s">
        <v>47</v>
      </c>
      <c r="D332" s="1">
        <v>45700</v>
      </c>
      <c r="E332" t="s">
        <v>1454</v>
      </c>
      <c r="F332" t="s">
        <v>1455</v>
      </c>
      <c r="G332" t="s">
        <v>1456</v>
      </c>
      <c r="H332" t="s">
        <v>9</v>
      </c>
      <c r="I332" t="s">
        <v>17</v>
      </c>
      <c r="J332" s="1">
        <v>45783</v>
      </c>
      <c r="K332" s="1">
        <v>45686</v>
      </c>
    </row>
    <row r="333" spans="1:11" x14ac:dyDescent="0.25">
      <c r="A333" t="s">
        <v>46</v>
      </c>
      <c r="C333" t="s">
        <v>47</v>
      </c>
      <c r="D333" s="1">
        <v>45700</v>
      </c>
      <c r="E333" t="s">
        <v>1454</v>
      </c>
      <c r="F333" t="s">
        <v>1455</v>
      </c>
      <c r="G333" t="s">
        <v>1456</v>
      </c>
      <c r="H333" t="s">
        <v>9</v>
      </c>
      <c r="I333" t="s">
        <v>17</v>
      </c>
      <c r="J333" s="1">
        <v>45784</v>
      </c>
      <c r="K333" s="1">
        <v>45783</v>
      </c>
    </row>
    <row r="334" spans="1:11" x14ac:dyDescent="0.25">
      <c r="A334" t="s">
        <v>46</v>
      </c>
      <c r="C334" t="s">
        <v>47</v>
      </c>
      <c r="D334" s="1">
        <v>45700</v>
      </c>
      <c r="E334" t="s">
        <v>1454</v>
      </c>
      <c r="F334" t="s">
        <v>1455</v>
      </c>
      <c r="G334" t="s">
        <v>1456</v>
      </c>
      <c r="H334" t="s">
        <v>10</v>
      </c>
      <c r="I334" t="s">
        <v>17</v>
      </c>
      <c r="J334" s="1">
        <v>45700</v>
      </c>
      <c r="K334" s="1">
        <v>45686</v>
      </c>
    </row>
    <row r="335" spans="1:11" x14ac:dyDescent="0.25">
      <c r="A335" t="s">
        <v>46</v>
      </c>
      <c r="C335" t="s">
        <v>47</v>
      </c>
      <c r="D335" s="1">
        <v>45700</v>
      </c>
      <c r="E335" t="s">
        <v>1454</v>
      </c>
      <c r="F335" t="s">
        <v>1455</v>
      </c>
      <c r="G335" t="s">
        <v>1456</v>
      </c>
      <c r="H335" t="s">
        <v>11</v>
      </c>
      <c r="I335" t="s">
        <v>5</v>
      </c>
      <c r="K335" s="1">
        <v>45686</v>
      </c>
    </row>
    <row r="336" spans="1:11" x14ac:dyDescent="0.25">
      <c r="A336" t="s">
        <v>41</v>
      </c>
      <c r="B336" t="s">
        <v>119</v>
      </c>
      <c r="C336" t="s">
        <v>124</v>
      </c>
      <c r="D336" s="1">
        <v>45698</v>
      </c>
      <c r="E336" t="s">
        <v>1457</v>
      </c>
      <c r="F336" t="s">
        <v>221</v>
      </c>
      <c r="G336" t="s">
        <v>1458</v>
      </c>
      <c r="H336" t="s">
        <v>4</v>
      </c>
      <c r="I336" t="s">
        <v>17</v>
      </c>
      <c r="J336" s="1">
        <v>45751</v>
      </c>
      <c r="K336" s="1">
        <v>45694</v>
      </c>
    </row>
    <row r="337" spans="1:11" x14ac:dyDescent="0.25">
      <c r="A337" t="s">
        <v>41</v>
      </c>
      <c r="B337" t="s">
        <v>119</v>
      </c>
      <c r="C337" t="s">
        <v>124</v>
      </c>
      <c r="D337" s="1">
        <v>45698</v>
      </c>
      <c r="E337" t="s">
        <v>1457</v>
      </c>
      <c r="F337" t="s">
        <v>221</v>
      </c>
      <c r="G337" t="s">
        <v>1458</v>
      </c>
      <c r="H337" t="s">
        <v>7</v>
      </c>
      <c r="I337" t="s">
        <v>17</v>
      </c>
      <c r="J337" s="1">
        <v>45751</v>
      </c>
      <c r="K337" s="1">
        <v>45694</v>
      </c>
    </row>
    <row r="338" spans="1:11" x14ac:dyDescent="0.25">
      <c r="A338" t="s">
        <v>24</v>
      </c>
      <c r="B338" t="s">
        <v>1363</v>
      </c>
      <c r="C338" t="s">
        <v>16</v>
      </c>
      <c r="D338" s="1">
        <v>45691</v>
      </c>
      <c r="E338" t="s">
        <v>895</v>
      </c>
      <c r="F338" t="s">
        <v>1459</v>
      </c>
      <c r="G338" t="s">
        <v>1460</v>
      </c>
      <c r="H338" t="s">
        <v>4</v>
      </c>
      <c r="I338" t="s">
        <v>17</v>
      </c>
      <c r="J338" s="1">
        <v>45701</v>
      </c>
      <c r="K338" s="1">
        <v>45688</v>
      </c>
    </row>
    <row r="339" spans="1:11" x14ac:dyDescent="0.25">
      <c r="A339" t="s">
        <v>24</v>
      </c>
      <c r="B339" t="s">
        <v>1363</v>
      </c>
      <c r="C339" t="s">
        <v>16</v>
      </c>
      <c r="D339" s="1">
        <v>45691</v>
      </c>
      <c r="E339" t="s">
        <v>895</v>
      </c>
      <c r="F339" t="s">
        <v>1459</v>
      </c>
      <c r="G339" t="s">
        <v>1460</v>
      </c>
      <c r="H339" t="s">
        <v>7</v>
      </c>
      <c r="I339" t="s">
        <v>17</v>
      </c>
      <c r="J339" s="1">
        <v>45701</v>
      </c>
      <c r="K339" s="1">
        <v>45688</v>
      </c>
    </row>
    <row r="340" spans="1:11" x14ac:dyDescent="0.25">
      <c r="A340" t="s">
        <v>24</v>
      </c>
      <c r="B340" t="s">
        <v>1363</v>
      </c>
      <c r="C340" t="s">
        <v>16</v>
      </c>
      <c r="D340" s="1">
        <v>45691</v>
      </c>
      <c r="E340" t="s">
        <v>895</v>
      </c>
      <c r="F340" t="s">
        <v>1459</v>
      </c>
      <c r="G340" t="s">
        <v>1460</v>
      </c>
      <c r="H340" t="s">
        <v>1366</v>
      </c>
      <c r="I340" t="s">
        <v>17</v>
      </c>
      <c r="J340" s="1">
        <v>45720</v>
      </c>
      <c r="K340" s="1">
        <v>45688</v>
      </c>
    </row>
    <row r="341" spans="1:11" x14ac:dyDescent="0.25">
      <c r="A341" t="s">
        <v>24</v>
      </c>
      <c r="B341" t="s">
        <v>1363</v>
      </c>
      <c r="C341" t="s">
        <v>16</v>
      </c>
      <c r="D341" s="1">
        <v>45691</v>
      </c>
      <c r="E341" t="s">
        <v>895</v>
      </c>
      <c r="F341" t="s">
        <v>1459</v>
      </c>
      <c r="G341" t="s">
        <v>1460</v>
      </c>
      <c r="H341" t="s">
        <v>1367</v>
      </c>
      <c r="I341" t="s">
        <v>17</v>
      </c>
      <c r="J341" s="1">
        <v>45720</v>
      </c>
      <c r="K341" s="1">
        <v>45688</v>
      </c>
    </row>
    <row r="342" spans="1:11" x14ac:dyDescent="0.25">
      <c r="A342" t="s">
        <v>24</v>
      </c>
      <c r="B342" t="s">
        <v>1363</v>
      </c>
      <c r="C342" t="s">
        <v>16</v>
      </c>
      <c r="D342" s="1">
        <v>45691</v>
      </c>
      <c r="E342" t="s">
        <v>895</v>
      </c>
      <c r="F342" t="s">
        <v>1459</v>
      </c>
      <c r="G342" t="s">
        <v>1460</v>
      </c>
      <c r="H342" t="s">
        <v>1367</v>
      </c>
      <c r="I342" t="s">
        <v>17</v>
      </c>
      <c r="J342" s="1">
        <v>45720</v>
      </c>
      <c r="K342" s="1">
        <v>45720</v>
      </c>
    </row>
    <row r="343" spans="1:11" x14ac:dyDescent="0.25">
      <c r="A343" t="s">
        <v>24</v>
      </c>
      <c r="B343" t="s">
        <v>1363</v>
      </c>
      <c r="C343" t="s">
        <v>16</v>
      </c>
      <c r="D343" s="1">
        <v>45691</v>
      </c>
      <c r="E343" t="s">
        <v>895</v>
      </c>
      <c r="F343" t="s">
        <v>1459</v>
      </c>
      <c r="G343" t="s">
        <v>1460</v>
      </c>
      <c r="H343" t="s">
        <v>1368</v>
      </c>
      <c r="I343" t="s">
        <v>5</v>
      </c>
      <c r="K343" s="1">
        <v>45720</v>
      </c>
    </row>
    <row r="344" spans="1:11" x14ac:dyDescent="0.25">
      <c r="A344" t="s">
        <v>24</v>
      </c>
      <c r="B344" t="s">
        <v>1363</v>
      </c>
      <c r="C344" t="s">
        <v>16</v>
      </c>
      <c r="D344" s="1">
        <v>45691</v>
      </c>
      <c r="E344" t="s">
        <v>895</v>
      </c>
      <c r="F344" t="s">
        <v>1459</v>
      </c>
      <c r="G344" t="s">
        <v>1460</v>
      </c>
      <c r="H344" t="s">
        <v>1368</v>
      </c>
      <c r="I344" t="s">
        <v>17</v>
      </c>
      <c r="J344" s="1">
        <v>45701</v>
      </c>
      <c r="K344" s="1">
        <v>45688</v>
      </c>
    </row>
    <row r="345" spans="1:11" x14ac:dyDescent="0.25">
      <c r="A345" t="s">
        <v>24</v>
      </c>
      <c r="B345" t="s">
        <v>1363</v>
      </c>
      <c r="C345" t="s">
        <v>16</v>
      </c>
      <c r="D345" s="1">
        <v>45691</v>
      </c>
      <c r="E345" t="s">
        <v>895</v>
      </c>
      <c r="F345" t="s">
        <v>1459</v>
      </c>
      <c r="G345" t="s">
        <v>1460</v>
      </c>
      <c r="H345" t="s">
        <v>1369</v>
      </c>
      <c r="I345" t="s">
        <v>5</v>
      </c>
      <c r="K345" s="1">
        <v>45720</v>
      </c>
    </row>
    <row r="346" spans="1:11" x14ac:dyDescent="0.25">
      <c r="A346" t="s">
        <v>24</v>
      </c>
      <c r="B346" t="s">
        <v>1363</v>
      </c>
      <c r="C346" t="s">
        <v>16</v>
      </c>
      <c r="D346" s="1">
        <v>45691</v>
      </c>
      <c r="E346" t="s">
        <v>895</v>
      </c>
      <c r="F346" t="s">
        <v>1459</v>
      </c>
      <c r="G346" t="s">
        <v>1460</v>
      </c>
      <c r="H346" t="s">
        <v>1369</v>
      </c>
      <c r="I346" t="s">
        <v>17</v>
      </c>
      <c r="J346" s="1">
        <v>45701</v>
      </c>
      <c r="K346" s="1">
        <v>45688</v>
      </c>
    </row>
    <row r="347" spans="1:11" x14ac:dyDescent="0.25">
      <c r="A347" t="s">
        <v>24</v>
      </c>
      <c r="B347" t="s">
        <v>1363</v>
      </c>
      <c r="C347" t="s">
        <v>16</v>
      </c>
      <c r="D347" s="1">
        <v>45691</v>
      </c>
      <c r="E347" t="s">
        <v>895</v>
      </c>
      <c r="F347" t="s">
        <v>1459</v>
      </c>
      <c r="G347" t="s">
        <v>1460</v>
      </c>
      <c r="H347" t="s">
        <v>1370</v>
      </c>
      <c r="I347" t="s">
        <v>5</v>
      </c>
      <c r="K347" s="1">
        <v>45720</v>
      </c>
    </row>
    <row r="348" spans="1:11" x14ac:dyDescent="0.25">
      <c r="A348" t="s">
        <v>24</v>
      </c>
      <c r="B348" t="s">
        <v>1363</v>
      </c>
      <c r="C348" t="s">
        <v>16</v>
      </c>
      <c r="D348" s="1">
        <v>45691</v>
      </c>
      <c r="E348" t="s">
        <v>895</v>
      </c>
      <c r="F348" t="s">
        <v>1459</v>
      </c>
      <c r="G348" t="s">
        <v>1460</v>
      </c>
      <c r="H348" t="s">
        <v>1370</v>
      </c>
      <c r="I348" t="s">
        <v>17</v>
      </c>
      <c r="J348" s="1">
        <v>45701</v>
      </c>
      <c r="K348" s="1">
        <v>45688</v>
      </c>
    </row>
    <row r="349" spans="1:11" x14ac:dyDescent="0.25">
      <c r="A349" t="s">
        <v>24</v>
      </c>
      <c r="B349" t="s">
        <v>1363</v>
      </c>
      <c r="C349" t="s">
        <v>16</v>
      </c>
      <c r="D349" s="1">
        <v>45691</v>
      </c>
      <c r="E349" t="s">
        <v>895</v>
      </c>
      <c r="F349" t="s">
        <v>1459</v>
      </c>
      <c r="G349" t="s">
        <v>1460</v>
      </c>
      <c r="H349" t="s">
        <v>8</v>
      </c>
      <c r="I349" t="s">
        <v>17</v>
      </c>
      <c r="J349" s="1">
        <v>45701</v>
      </c>
      <c r="K349" s="1">
        <v>45688</v>
      </c>
    </row>
    <row r="350" spans="1:11" x14ac:dyDescent="0.25">
      <c r="A350" t="s">
        <v>24</v>
      </c>
      <c r="B350" t="s">
        <v>1363</v>
      </c>
      <c r="C350" t="s">
        <v>16</v>
      </c>
      <c r="D350" s="1">
        <v>45691</v>
      </c>
      <c r="E350" t="s">
        <v>895</v>
      </c>
      <c r="F350" t="s">
        <v>1459</v>
      </c>
      <c r="G350" t="s">
        <v>1460</v>
      </c>
      <c r="H350" t="s">
        <v>9</v>
      </c>
      <c r="I350" t="s">
        <v>17</v>
      </c>
      <c r="J350" s="1">
        <v>45701</v>
      </c>
      <c r="K350" s="1">
        <v>45688</v>
      </c>
    </row>
    <row r="351" spans="1:11" x14ac:dyDescent="0.25">
      <c r="A351" t="s">
        <v>24</v>
      </c>
      <c r="B351" t="s">
        <v>1363</v>
      </c>
      <c r="C351" t="s">
        <v>16</v>
      </c>
      <c r="D351" s="1">
        <v>45691</v>
      </c>
      <c r="E351" t="s">
        <v>895</v>
      </c>
      <c r="F351" t="s">
        <v>1459</v>
      </c>
      <c r="G351" t="s">
        <v>1460</v>
      </c>
      <c r="H351" t="s">
        <v>10</v>
      </c>
      <c r="I351" t="s">
        <v>17</v>
      </c>
      <c r="J351" s="1">
        <v>45701</v>
      </c>
      <c r="K351" s="1">
        <v>45688</v>
      </c>
    </row>
    <row r="352" spans="1:11" x14ac:dyDescent="0.25">
      <c r="A352" t="s">
        <v>24</v>
      </c>
      <c r="B352" t="s">
        <v>1363</v>
      </c>
      <c r="C352" t="s">
        <v>16</v>
      </c>
      <c r="D352" s="1">
        <v>45691</v>
      </c>
      <c r="E352" t="s">
        <v>895</v>
      </c>
      <c r="F352" t="s">
        <v>1459</v>
      </c>
      <c r="G352" t="s">
        <v>1460</v>
      </c>
      <c r="H352" t="s">
        <v>10</v>
      </c>
      <c r="I352" t="s">
        <v>18</v>
      </c>
      <c r="K352" s="1">
        <v>45777</v>
      </c>
    </row>
    <row r="353" spans="1:11" x14ac:dyDescent="0.25">
      <c r="A353" t="s">
        <v>24</v>
      </c>
      <c r="B353" t="s">
        <v>1363</v>
      </c>
      <c r="C353" t="s">
        <v>16</v>
      </c>
      <c r="D353" s="1">
        <v>45691</v>
      </c>
      <c r="E353" t="s">
        <v>895</v>
      </c>
      <c r="F353" t="s">
        <v>1459</v>
      </c>
      <c r="G353" t="s">
        <v>1460</v>
      </c>
      <c r="H353" t="s">
        <v>11</v>
      </c>
      <c r="I353" t="s">
        <v>17</v>
      </c>
      <c r="J353" s="1">
        <v>45701</v>
      </c>
      <c r="K353" s="1">
        <v>45688</v>
      </c>
    </row>
    <row r="354" spans="1:11" x14ac:dyDescent="0.25">
      <c r="A354" t="s">
        <v>30</v>
      </c>
      <c r="B354" t="s">
        <v>189</v>
      </c>
      <c r="C354" t="s">
        <v>14</v>
      </c>
      <c r="D354" s="1">
        <v>45691</v>
      </c>
      <c r="E354" t="s">
        <v>1461</v>
      </c>
      <c r="F354" t="s">
        <v>1462</v>
      </c>
      <c r="G354" t="s">
        <v>1463</v>
      </c>
      <c r="H354" t="s">
        <v>4</v>
      </c>
      <c r="I354" t="s">
        <v>17</v>
      </c>
      <c r="J354" s="1">
        <v>45698</v>
      </c>
      <c r="K354" s="1">
        <v>45672</v>
      </c>
    </row>
    <row r="355" spans="1:11" x14ac:dyDescent="0.25">
      <c r="A355" t="s">
        <v>30</v>
      </c>
      <c r="B355" t="s">
        <v>189</v>
      </c>
      <c r="C355" t="s">
        <v>14</v>
      </c>
      <c r="D355" s="1">
        <v>45691</v>
      </c>
      <c r="E355" t="s">
        <v>1461</v>
      </c>
      <c r="F355" t="s">
        <v>1462</v>
      </c>
      <c r="G355" t="s">
        <v>1463</v>
      </c>
      <c r="H355" t="s">
        <v>7</v>
      </c>
      <c r="I355" t="s">
        <v>17</v>
      </c>
      <c r="J355" s="1">
        <v>45698</v>
      </c>
      <c r="K355" s="1">
        <v>45672</v>
      </c>
    </row>
    <row r="356" spans="1:11" x14ac:dyDescent="0.25">
      <c r="A356" t="s">
        <v>30</v>
      </c>
      <c r="B356" t="s">
        <v>189</v>
      </c>
      <c r="C356" t="s">
        <v>14</v>
      </c>
      <c r="D356" s="1">
        <v>45691</v>
      </c>
      <c r="E356" t="s">
        <v>1461</v>
      </c>
      <c r="F356" t="s">
        <v>1462</v>
      </c>
      <c r="G356" t="s">
        <v>1463</v>
      </c>
      <c r="H356" t="s">
        <v>1366</v>
      </c>
      <c r="I356" t="s">
        <v>17</v>
      </c>
      <c r="J356" s="1">
        <v>45698</v>
      </c>
      <c r="K356" s="1">
        <v>45672</v>
      </c>
    </row>
    <row r="357" spans="1:11" x14ac:dyDescent="0.25">
      <c r="A357" t="s">
        <v>30</v>
      </c>
      <c r="B357" t="s">
        <v>189</v>
      </c>
      <c r="C357" t="s">
        <v>14</v>
      </c>
      <c r="D357" s="1">
        <v>45691</v>
      </c>
      <c r="E357" t="s">
        <v>1461</v>
      </c>
      <c r="F357" t="s">
        <v>1462</v>
      </c>
      <c r="G357" t="s">
        <v>1463</v>
      </c>
      <c r="H357" t="s">
        <v>1367</v>
      </c>
      <c r="I357" t="s">
        <v>17</v>
      </c>
      <c r="J357" s="1">
        <v>45698</v>
      </c>
      <c r="K357" s="1">
        <v>45672</v>
      </c>
    </row>
    <row r="358" spans="1:11" x14ac:dyDescent="0.25">
      <c r="A358" t="s">
        <v>30</v>
      </c>
      <c r="B358" t="s">
        <v>189</v>
      </c>
      <c r="C358" t="s">
        <v>14</v>
      </c>
      <c r="D358" s="1">
        <v>45691</v>
      </c>
      <c r="E358" t="s">
        <v>1461</v>
      </c>
      <c r="F358" t="s">
        <v>1462</v>
      </c>
      <c r="G358" t="s">
        <v>1463</v>
      </c>
      <c r="H358" t="s">
        <v>1368</v>
      </c>
      <c r="I358" t="s">
        <v>17</v>
      </c>
      <c r="J358" s="1">
        <v>45698</v>
      </c>
      <c r="K358" s="1">
        <v>45672</v>
      </c>
    </row>
    <row r="359" spans="1:11" x14ac:dyDescent="0.25">
      <c r="A359" t="s">
        <v>30</v>
      </c>
      <c r="B359" t="s">
        <v>189</v>
      </c>
      <c r="C359" t="s">
        <v>14</v>
      </c>
      <c r="D359" s="1">
        <v>45691</v>
      </c>
      <c r="E359" t="s">
        <v>1461</v>
      </c>
      <c r="F359" t="s">
        <v>1462</v>
      </c>
      <c r="G359" t="s">
        <v>1463</v>
      </c>
      <c r="H359" t="s">
        <v>1369</v>
      </c>
      <c r="I359" t="s">
        <v>17</v>
      </c>
      <c r="J359" s="1">
        <v>45698</v>
      </c>
      <c r="K359" s="1">
        <v>45672</v>
      </c>
    </row>
    <row r="360" spans="1:11" x14ac:dyDescent="0.25">
      <c r="A360" t="s">
        <v>30</v>
      </c>
      <c r="B360" t="s">
        <v>189</v>
      </c>
      <c r="C360" t="s">
        <v>14</v>
      </c>
      <c r="D360" s="1">
        <v>45691</v>
      </c>
      <c r="E360" t="s">
        <v>1461</v>
      </c>
      <c r="F360" t="s">
        <v>1462</v>
      </c>
      <c r="G360" t="s">
        <v>1463</v>
      </c>
      <c r="H360" t="s">
        <v>1370</v>
      </c>
      <c r="I360" t="s">
        <v>17</v>
      </c>
      <c r="J360" s="1">
        <v>45698</v>
      </c>
      <c r="K360" s="1">
        <v>45672</v>
      </c>
    </row>
    <row r="361" spans="1:11" x14ac:dyDescent="0.25">
      <c r="A361" t="s">
        <v>30</v>
      </c>
      <c r="B361" t="s">
        <v>189</v>
      </c>
      <c r="C361" t="s">
        <v>14</v>
      </c>
      <c r="D361" s="1">
        <v>45691</v>
      </c>
      <c r="E361" t="s">
        <v>1461</v>
      </c>
      <c r="F361" t="s">
        <v>1462</v>
      </c>
      <c r="G361" t="s">
        <v>1463</v>
      </c>
      <c r="H361" t="s">
        <v>8</v>
      </c>
      <c r="I361" t="s">
        <v>17</v>
      </c>
      <c r="J361" s="1">
        <v>45698</v>
      </c>
      <c r="K361" s="1">
        <v>45672</v>
      </c>
    </row>
    <row r="362" spans="1:11" x14ac:dyDescent="0.25">
      <c r="A362" t="s">
        <v>30</v>
      </c>
      <c r="B362" t="s">
        <v>189</v>
      </c>
      <c r="C362" t="s">
        <v>14</v>
      </c>
      <c r="D362" s="1">
        <v>45691</v>
      </c>
      <c r="E362" t="s">
        <v>1461</v>
      </c>
      <c r="F362" t="s">
        <v>1462</v>
      </c>
      <c r="G362" t="s">
        <v>1463</v>
      </c>
      <c r="H362" t="s">
        <v>9</v>
      </c>
      <c r="I362" t="s">
        <v>17</v>
      </c>
      <c r="J362" s="1">
        <v>45698</v>
      </c>
      <c r="K362" s="1">
        <v>45672</v>
      </c>
    </row>
    <row r="363" spans="1:11" x14ac:dyDescent="0.25">
      <c r="A363" t="s">
        <v>30</v>
      </c>
      <c r="B363" t="s">
        <v>189</v>
      </c>
      <c r="C363" t="s">
        <v>14</v>
      </c>
      <c r="D363" s="1">
        <v>45691</v>
      </c>
      <c r="E363" t="s">
        <v>1461</v>
      </c>
      <c r="F363" t="s">
        <v>1462</v>
      </c>
      <c r="G363" t="s">
        <v>1463</v>
      </c>
      <c r="H363" t="s">
        <v>10</v>
      </c>
      <c r="I363" t="s">
        <v>17</v>
      </c>
      <c r="J363" s="1">
        <v>45698</v>
      </c>
      <c r="K363" s="1">
        <v>45672</v>
      </c>
    </row>
    <row r="364" spans="1:11" x14ac:dyDescent="0.25">
      <c r="A364" t="s">
        <v>30</v>
      </c>
      <c r="B364" t="s">
        <v>189</v>
      </c>
      <c r="C364" t="s">
        <v>14</v>
      </c>
      <c r="D364" s="1">
        <v>45691</v>
      </c>
      <c r="E364" t="s">
        <v>1461</v>
      </c>
      <c r="F364" t="s">
        <v>1462</v>
      </c>
      <c r="G364" t="s">
        <v>1463</v>
      </c>
      <c r="H364" t="s">
        <v>10</v>
      </c>
      <c r="I364" t="s">
        <v>17</v>
      </c>
      <c r="J364" s="1">
        <v>45784</v>
      </c>
      <c r="K364" s="1">
        <v>45784</v>
      </c>
    </row>
    <row r="365" spans="1:11" x14ac:dyDescent="0.25">
      <c r="A365" t="s">
        <v>30</v>
      </c>
      <c r="B365" t="s">
        <v>189</v>
      </c>
      <c r="C365" t="s">
        <v>14</v>
      </c>
      <c r="D365" s="1">
        <v>45691</v>
      </c>
      <c r="E365" t="s">
        <v>1461</v>
      </c>
      <c r="F365" t="s">
        <v>1462</v>
      </c>
      <c r="G365" t="s">
        <v>1463</v>
      </c>
      <c r="H365" t="s">
        <v>11</v>
      </c>
      <c r="I365" t="s">
        <v>17</v>
      </c>
      <c r="J365" s="1">
        <v>45698</v>
      </c>
      <c r="K365" s="1">
        <v>45672</v>
      </c>
    </row>
    <row r="366" spans="1:11" x14ac:dyDescent="0.25">
      <c r="A366" t="s">
        <v>41</v>
      </c>
      <c r="B366" t="s">
        <v>119</v>
      </c>
      <c r="C366" t="s">
        <v>14</v>
      </c>
      <c r="D366" s="1">
        <v>45691</v>
      </c>
      <c r="E366" t="s">
        <v>420</v>
      </c>
      <c r="F366" t="s">
        <v>834</v>
      </c>
      <c r="G366" t="s">
        <v>123</v>
      </c>
      <c r="H366" t="s">
        <v>4</v>
      </c>
      <c r="I366" t="s">
        <v>17</v>
      </c>
      <c r="J366" s="1">
        <v>44929</v>
      </c>
      <c r="K366" s="1">
        <v>44824</v>
      </c>
    </row>
    <row r="367" spans="1:11" x14ac:dyDescent="0.25">
      <c r="A367" t="s">
        <v>41</v>
      </c>
      <c r="B367" t="s">
        <v>119</v>
      </c>
      <c r="C367" t="s">
        <v>14</v>
      </c>
      <c r="D367" s="1">
        <v>45691</v>
      </c>
      <c r="E367" t="s">
        <v>420</v>
      </c>
      <c r="F367" t="s">
        <v>834</v>
      </c>
      <c r="G367" t="s">
        <v>123</v>
      </c>
      <c r="H367" t="s">
        <v>7</v>
      </c>
      <c r="I367" t="s">
        <v>17</v>
      </c>
      <c r="J367" s="1">
        <v>44929</v>
      </c>
      <c r="K367" s="1">
        <v>44824</v>
      </c>
    </row>
    <row r="368" spans="1:11" x14ac:dyDescent="0.25">
      <c r="A368" t="s">
        <v>41</v>
      </c>
      <c r="B368" t="s">
        <v>119</v>
      </c>
      <c r="C368" t="s">
        <v>14</v>
      </c>
      <c r="D368" s="1">
        <v>45691</v>
      </c>
      <c r="E368" t="s">
        <v>420</v>
      </c>
      <c r="F368" t="s">
        <v>834</v>
      </c>
      <c r="G368" t="s">
        <v>123</v>
      </c>
      <c r="H368" t="s">
        <v>1366</v>
      </c>
      <c r="I368" t="s">
        <v>17</v>
      </c>
      <c r="J368" s="1">
        <v>45385</v>
      </c>
      <c r="K368" s="1">
        <v>45351</v>
      </c>
    </row>
    <row r="369" spans="1:11" x14ac:dyDescent="0.25">
      <c r="A369" t="s">
        <v>41</v>
      </c>
      <c r="B369" t="s">
        <v>119</v>
      </c>
      <c r="C369" t="s">
        <v>14</v>
      </c>
      <c r="D369" s="1">
        <v>45691</v>
      </c>
      <c r="E369" t="s">
        <v>420</v>
      </c>
      <c r="F369" t="s">
        <v>834</v>
      </c>
      <c r="G369" t="s">
        <v>123</v>
      </c>
      <c r="H369" t="s">
        <v>1367</v>
      </c>
      <c r="I369" t="s">
        <v>17</v>
      </c>
      <c r="J369" s="1">
        <v>45385</v>
      </c>
      <c r="K369" s="1">
        <v>45351</v>
      </c>
    </row>
    <row r="370" spans="1:11" x14ac:dyDescent="0.25">
      <c r="A370" t="s">
        <v>41</v>
      </c>
      <c r="B370" t="s">
        <v>119</v>
      </c>
      <c r="C370" t="s">
        <v>14</v>
      </c>
      <c r="D370" s="1">
        <v>45691</v>
      </c>
      <c r="E370" t="s">
        <v>420</v>
      </c>
      <c r="F370" t="s">
        <v>834</v>
      </c>
      <c r="G370" t="s">
        <v>123</v>
      </c>
      <c r="H370" t="s">
        <v>1368</v>
      </c>
      <c r="I370" t="s">
        <v>17</v>
      </c>
      <c r="J370" s="1">
        <v>45385</v>
      </c>
      <c r="K370" s="1">
        <v>45351</v>
      </c>
    </row>
    <row r="371" spans="1:11" x14ac:dyDescent="0.25">
      <c r="A371" t="s">
        <v>41</v>
      </c>
      <c r="B371" t="s">
        <v>119</v>
      </c>
      <c r="C371" t="s">
        <v>14</v>
      </c>
      <c r="D371" s="1">
        <v>45691</v>
      </c>
      <c r="E371" t="s">
        <v>420</v>
      </c>
      <c r="F371" t="s">
        <v>834</v>
      </c>
      <c r="G371" t="s">
        <v>123</v>
      </c>
      <c r="H371" t="s">
        <v>1369</v>
      </c>
      <c r="I371" t="s">
        <v>17</v>
      </c>
      <c r="J371" s="1">
        <v>45385</v>
      </c>
      <c r="K371" s="1">
        <v>45351</v>
      </c>
    </row>
    <row r="372" spans="1:11" x14ac:dyDescent="0.25">
      <c r="A372" t="s">
        <v>41</v>
      </c>
      <c r="B372" t="s">
        <v>119</v>
      </c>
      <c r="C372" t="s">
        <v>14</v>
      </c>
      <c r="D372" s="1">
        <v>45691</v>
      </c>
      <c r="E372" t="s">
        <v>420</v>
      </c>
      <c r="F372" t="s">
        <v>834</v>
      </c>
      <c r="G372" t="s">
        <v>123</v>
      </c>
      <c r="H372" t="s">
        <v>1370</v>
      </c>
      <c r="I372" t="s">
        <v>17</v>
      </c>
      <c r="J372" s="1">
        <v>45385</v>
      </c>
      <c r="K372" s="1">
        <v>45351</v>
      </c>
    </row>
    <row r="373" spans="1:11" x14ac:dyDescent="0.25">
      <c r="A373" t="s">
        <v>41</v>
      </c>
      <c r="B373" t="s">
        <v>119</v>
      </c>
      <c r="C373" t="s">
        <v>14</v>
      </c>
      <c r="D373" s="1">
        <v>45691</v>
      </c>
      <c r="E373" t="s">
        <v>420</v>
      </c>
      <c r="F373" t="s">
        <v>834</v>
      </c>
      <c r="G373" t="s">
        <v>123</v>
      </c>
      <c r="H373" t="s">
        <v>8</v>
      </c>
      <c r="I373" t="s">
        <v>17</v>
      </c>
      <c r="J373" s="1">
        <v>44641</v>
      </c>
      <c r="K373" s="1">
        <v>44635</v>
      </c>
    </row>
    <row r="374" spans="1:11" x14ac:dyDescent="0.25">
      <c r="A374" t="s">
        <v>41</v>
      </c>
      <c r="B374" t="s">
        <v>119</v>
      </c>
      <c r="C374" t="s">
        <v>14</v>
      </c>
      <c r="D374" s="1">
        <v>45691</v>
      </c>
      <c r="E374" t="s">
        <v>420</v>
      </c>
      <c r="F374" t="s">
        <v>834</v>
      </c>
      <c r="G374" t="s">
        <v>123</v>
      </c>
      <c r="H374" t="s">
        <v>9</v>
      </c>
      <c r="I374" t="s">
        <v>17</v>
      </c>
      <c r="J374" s="1">
        <v>44771</v>
      </c>
      <c r="K374" s="1">
        <v>44735</v>
      </c>
    </row>
    <row r="375" spans="1:11" x14ac:dyDescent="0.25">
      <c r="A375" t="s">
        <v>41</v>
      </c>
      <c r="B375" t="s">
        <v>119</v>
      </c>
      <c r="C375" t="s">
        <v>14</v>
      </c>
      <c r="D375" s="1">
        <v>45691</v>
      </c>
      <c r="E375" t="s">
        <v>420</v>
      </c>
      <c r="F375" t="s">
        <v>834</v>
      </c>
      <c r="G375" t="s">
        <v>123</v>
      </c>
      <c r="H375" t="s">
        <v>10</v>
      </c>
      <c r="I375" t="s">
        <v>17</v>
      </c>
      <c r="J375" s="1">
        <v>44579</v>
      </c>
      <c r="K375" s="1">
        <v>44560</v>
      </c>
    </row>
    <row r="376" spans="1:11" x14ac:dyDescent="0.25">
      <c r="A376" t="s">
        <v>41</v>
      </c>
      <c r="B376" t="s">
        <v>119</v>
      </c>
      <c r="C376" t="s">
        <v>14</v>
      </c>
      <c r="D376" s="1">
        <v>45691</v>
      </c>
      <c r="E376" t="s">
        <v>420</v>
      </c>
      <c r="F376" t="s">
        <v>834</v>
      </c>
      <c r="G376" t="s">
        <v>123</v>
      </c>
      <c r="H376" t="s">
        <v>11</v>
      </c>
      <c r="I376" t="s">
        <v>17</v>
      </c>
      <c r="J376" s="1">
        <v>44574</v>
      </c>
      <c r="K376" s="1">
        <v>44560</v>
      </c>
    </row>
    <row r="377" spans="1:11" x14ac:dyDescent="0.25">
      <c r="A377" t="s">
        <v>30</v>
      </c>
      <c r="B377" t="s">
        <v>565</v>
      </c>
      <c r="C377" t="s">
        <v>32</v>
      </c>
      <c r="D377" s="1">
        <v>45685</v>
      </c>
      <c r="E377" t="s">
        <v>1464</v>
      </c>
      <c r="F377" t="s">
        <v>145</v>
      </c>
      <c r="G377" t="s">
        <v>1465</v>
      </c>
      <c r="H377" t="s">
        <v>4</v>
      </c>
      <c r="I377" t="s">
        <v>17</v>
      </c>
      <c r="J377" s="1">
        <v>45694</v>
      </c>
      <c r="K377" s="1">
        <v>45673</v>
      </c>
    </row>
    <row r="378" spans="1:11" x14ac:dyDescent="0.25">
      <c r="A378" t="s">
        <v>30</v>
      </c>
      <c r="B378" t="s">
        <v>565</v>
      </c>
      <c r="C378" t="s">
        <v>32</v>
      </c>
      <c r="D378" s="1">
        <v>45685</v>
      </c>
      <c r="E378" t="s">
        <v>1464</v>
      </c>
      <c r="F378" t="s">
        <v>145</v>
      </c>
      <c r="G378" t="s">
        <v>1465</v>
      </c>
      <c r="H378" t="s">
        <v>7</v>
      </c>
      <c r="I378" t="s">
        <v>17</v>
      </c>
      <c r="J378" s="1">
        <v>45694</v>
      </c>
      <c r="K378" s="1">
        <v>45673</v>
      </c>
    </row>
    <row r="379" spans="1:11" x14ac:dyDescent="0.25">
      <c r="A379" t="s">
        <v>30</v>
      </c>
      <c r="B379" t="s">
        <v>565</v>
      </c>
      <c r="C379" t="s">
        <v>32</v>
      </c>
      <c r="D379" s="1">
        <v>45685</v>
      </c>
      <c r="E379" t="s">
        <v>1464</v>
      </c>
      <c r="F379" t="s">
        <v>145</v>
      </c>
      <c r="G379" t="s">
        <v>1465</v>
      </c>
      <c r="H379" t="s">
        <v>1366</v>
      </c>
      <c r="I379" t="s">
        <v>18</v>
      </c>
      <c r="K379" s="1">
        <v>45673</v>
      </c>
    </row>
    <row r="380" spans="1:11" x14ac:dyDescent="0.25">
      <c r="A380" t="s">
        <v>30</v>
      </c>
      <c r="B380" t="s">
        <v>565</v>
      </c>
      <c r="C380" t="s">
        <v>32</v>
      </c>
      <c r="D380" s="1">
        <v>45685</v>
      </c>
      <c r="E380" t="s">
        <v>1464</v>
      </c>
      <c r="F380" t="s">
        <v>145</v>
      </c>
      <c r="G380" t="s">
        <v>1465</v>
      </c>
      <c r="H380" t="s">
        <v>1367</v>
      </c>
      <c r="I380" t="s">
        <v>17</v>
      </c>
      <c r="J380" s="1">
        <v>45694</v>
      </c>
      <c r="K380" s="1">
        <v>45673</v>
      </c>
    </row>
    <row r="381" spans="1:11" x14ac:dyDescent="0.25">
      <c r="A381" t="s">
        <v>30</v>
      </c>
      <c r="B381" t="s">
        <v>565</v>
      </c>
      <c r="C381" t="s">
        <v>32</v>
      </c>
      <c r="D381" s="1">
        <v>45685</v>
      </c>
      <c r="E381" t="s">
        <v>1464</v>
      </c>
      <c r="F381" t="s">
        <v>145</v>
      </c>
      <c r="G381" t="s">
        <v>1465</v>
      </c>
      <c r="H381" t="s">
        <v>1368</v>
      </c>
      <c r="I381" t="s">
        <v>17</v>
      </c>
      <c r="J381" s="1">
        <v>45694</v>
      </c>
      <c r="K381" s="1">
        <v>45673</v>
      </c>
    </row>
    <row r="382" spans="1:11" x14ac:dyDescent="0.25">
      <c r="A382" t="s">
        <v>30</v>
      </c>
      <c r="B382" t="s">
        <v>565</v>
      </c>
      <c r="C382" t="s">
        <v>32</v>
      </c>
      <c r="D382" s="1">
        <v>45685</v>
      </c>
      <c r="E382" t="s">
        <v>1464</v>
      </c>
      <c r="F382" t="s">
        <v>145</v>
      </c>
      <c r="G382" t="s">
        <v>1465</v>
      </c>
      <c r="H382" t="s">
        <v>1369</v>
      </c>
      <c r="I382" t="s">
        <v>5</v>
      </c>
      <c r="K382" s="1">
        <v>45673</v>
      </c>
    </row>
    <row r="383" spans="1:11" x14ac:dyDescent="0.25">
      <c r="A383" t="s">
        <v>30</v>
      </c>
      <c r="B383" t="s">
        <v>565</v>
      </c>
      <c r="C383" t="s">
        <v>32</v>
      </c>
      <c r="D383" s="1">
        <v>45685</v>
      </c>
      <c r="E383" t="s">
        <v>1464</v>
      </c>
      <c r="F383" t="s">
        <v>145</v>
      </c>
      <c r="G383" t="s">
        <v>1465</v>
      </c>
      <c r="H383" t="s">
        <v>1370</v>
      </c>
      <c r="I383" t="s">
        <v>5</v>
      </c>
      <c r="K383" s="1">
        <v>45673</v>
      </c>
    </row>
    <row r="384" spans="1:11" x14ac:dyDescent="0.25">
      <c r="A384" t="s">
        <v>30</v>
      </c>
      <c r="B384" t="s">
        <v>565</v>
      </c>
      <c r="C384" t="s">
        <v>32</v>
      </c>
      <c r="D384" s="1">
        <v>45685</v>
      </c>
      <c r="E384" t="s">
        <v>1464</v>
      </c>
      <c r="F384" t="s">
        <v>145</v>
      </c>
      <c r="G384" t="s">
        <v>1465</v>
      </c>
      <c r="H384" t="s">
        <v>8</v>
      </c>
      <c r="I384" t="s">
        <v>18</v>
      </c>
      <c r="K384" s="1">
        <v>45673</v>
      </c>
    </row>
    <row r="385" spans="1:11" x14ac:dyDescent="0.25">
      <c r="A385" t="s">
        <v>30</v>
      </c>
      <c r="B385" t="s">
        <v>565</v>
      </c>
      <c r="C385" t="s">
        <v>32</v>
      </c>
      <c r="D385" s="1">
        <v>45685</v>
      </c>
      <c r="E385" t="s">
        <v>1464</v>
      </c>
      <c r="F385" t="s">
        <v>145</v>
      </c>
      <c r="G385" t="s">
        <v>1465</v>
      </c>
      <c r="H385" t="s">
        <v>9</v>
      </c>
      <c r="I385" t="s">
        <v>17</v>
      </c>
      <c r="J385" s="1">
        <v>45783</v>
      </c>
      <c r="K385" s="1">
        <v>45673</v>
      </c>
    </row>
    <row r="386" spans="1:11" x14ac:dyDescent="0.25">
      <c r="A386" t="s">
        <v>30</v>
      </c>
      <c r="B386" t="s">
        <v>565</v>
      </c>
      <c r="C386" t="s">
        <v>32</v>
      </c>
      <c r="D386" s="1">
        <v>45685</v>
      </c>
      <c r="E386" t="s">
        <v>1464</v>
      </c>
      <c r="F386" t="s">
        <v>145</v>
      </c>
      <c r="G386" t="s">
        <v>1465</v>
      </c>
      <c r="H386" t="s">
        <v>10</v>
      </c>
      <c r="I386" t="s">
        <v>17</v>
      </c>
      <c r="J386" s="1">
        <v>45783</v>
      </c>
      <c r="K386" s="1">
        <v>45673</v>
      </c>
    </row>
    <row r="387" spans="1:11" x14ac:dyDescent="0.25">
      <c r="A387" t="s">
        <v>30</v>
      </c>
      <c r="B387" t="s">
        <v>565</v>
      </c>
      <c r="C387" t="s">
        <v>32</v>
      </c>
      <c r="D387" s="1">
        <v>45685</v>
      </c>
      <c r="E387" t="s">
        <v>1464</v>
      </c>
      <c r="F387" t="s">
        <v>145</v>
      </c>
      <c r="G387" t="s">
        <v>1465</v>
      </c>
      <c r="H387" t="s">
        <v>11</v>
      </c>
      <c r="I387" t="s">
        <v>17</v>
      </c>
      <c r="J387" s="1">
        <v>45708</v>
      </c>
      <c r="K387" s="1">
        <v>45673</v>
      </c>
    </row>
    <row r="388" spans="1:11" x14ac:dyDescent="0.25">
      <c r="A388" t="s">
        <v>1</v>
      </c>
      <c r="B388" t="s">
        <v>95</v>
      </c>
      <c r="C388" t="s">
        <v>14</v>
      </c>
      <c r="D388" s="1">
        <v>45677</v>
      </c>
      <c r="E388" t="s">
        <v>257</v>
      </c>
      <c r="F388" t="s">
        <v>834</v>
      </c>
      <c r="G388" t="s">
        <v>1448</v>
      </c>
      <c r="H388" t="s">
        <v>4</v>
      </c>
      <c r="I388" t="s">
        <v>17</v>
      </c>
      <c r="J388" s="1">
        <v>45678</v>
      </c>
      <c r="K388" s="1">
        <v>45618</v>
      </c>
    </row>
    <row r="389" spans="1:11" x14ac:dyDescent="0.25">
      <c r="A389" t="s">
        <v>1</v>
      </c>
      <c r="B389" t="s">
        <v>95</v>
      </c>
      <c r="C389" t="s">
        <v>14</v>
      </c>
      <c r="D389" s="1">
        <v>45677</v>
      </c>
      <c r="E389" t="s">
        <v>257</v>
      </c>
      <c r="F389" t="s">
        <v>834</v>
      </c>
      <c r="G389" t="s">
        <v>1448</v>
      </c>
      <c r="H389" t="s">
        <v>7</v>
      </c>
      <c r="I389" t="s">
        <v>17</v>
      </c>
      <c r="J389" s="1">
        <v>45678</v>
      </c>
      <c r="K389" s="1">
        <v>45618</v>
      </c>
    </row>
    <row r="390" spans="1:11" x14ac:dyDescent="0.25">
      <c r="A390" t="s">
        <v>1</v>
      </c>
      <c r="B390" t="s">
        <v>95</v>
      </c>
      <c r="C390" t="s">
        <v>14</v>
      </c>
      <c r="D390" s="1">
        <v>45677</v>
      </c>
      <c r="E390" t="s">
        <v>257</v>
      </c>
      <c r="F390" t="s">
        <v>834</v>
      </c>
      <c r="G390" t="s">
        <v>1448</v>
      </c>
      <c r="H390" t="s">
        <v>1366</v>
      </c>
      <c r="I390" t="s">
        <v>17</v>
      </c>
      <c r="J390" s="1">
        <v>45678</v>
      </c>
      <c r="K390" s="1">
        <v>45618</v>
      </c>
    </row>
    <row r="391" spans="1:11" x14ac:dyDescent="0.25">
      <c r="A391" t="s">
        <v>1</v>
      </c>
      <c r="B391" t="s">
        <v>95</v>
      </c>
      <c r="C391" t="s">
        <v>14</v>
      </c>
      <c r="D391" s="1">
        <v>45677</v>
      </c>
      <c r="E391" t="s">
        <v>257</v>
      </c>
      <c r="F391" t="s">
        <v>834</v>
      </c>
      <c r="G391" t="s">
        <v>1448</v>
      </c>
      <c r="H391" t="s">
        <v>1367</v>
      </c>
      <c r="I391" t="s">
        <v>17</v>
      </c>
      <c r="J391" s="1">
        <v>45678</v>
      </c>
      <c r="K391" s="1">
        <v>45618</v>
      </c>
    </row>
    <row r="392" spans="1:11" x14ac:dyDescent="0.25">
      <c r="A392" t="s">
        <v>1</v>
      </c>
      <c r="B392" t="s">
        <v>95</v>
      </c>
      <c r="C392" t="s">
        <v>14</v>
      </c>
      <c r="D392" s="1">
        <v>45677</v>
      </c>
      <c r="E392" t="s">
        <v>257</v>
      </c>
      <c r="F392" t="s">
        <v>834</v>
      </c>
      <c r="G392" t="s">
        <v>1448</v>
      </c>
      <c r="H392" t="s">
        <v>1368</v>
      </c>
      <c r="I392" t="s">
        <v>17</v>
      </c>
      <c r="J392" s="1">
        <v>45678</v>
      </c>
      <c r="K392" s="1">
        <v>45618</v>
      </c>
    </row>
    <row r="393" spans="1:11" x14ac:dyDescent="0.25">
      <c r="A393" t="s">
        <v>1</v>
      </c>
      <c r="B393" t="s">
        <v>95</v>
      </c>
      <c r="C393" t="s">
        <v>14</v>
      </c>
      <c r="D393" s="1">
        <v>45677</v>
      </c>
      <c r="E393" t="s">
        <v>257</v>
      </c>
      <c r="F393" t="s">
        <v>834</v>
      </c>
      <c r="G393" t="s">
        <v>1448</v>
      </c>
      <c r="H393" t="s">
        <v>1369</v>
      </c>
      <c r="I393" t="s">
        <v>17</v>
      </c>
      <c r="J393" s="1">
        <v>45678</v>
      </c>
      <c r="K393" s="1">
        <v>45618</v>
      </c>
    </row>
    <row r="394" spans="1:11" x14ac:dyDescent="0.25">
      <c r="A394" t="s">
        <v>1</v>
      </c>
      <c r="B394" t="s">
        <v>95</v>
      </c>
      <c r="C394" t="s">
        <v>14</v>
      </c>
      <c r="D394" s="1">
        <v>45677</v>
      </c>
      <c r="E394" t="s">
        <v>257</v>
      </c>
      <c r="F394" t="s">
        <v>834</v>
      </c>
      <c r="G394" t="s">
        <v>1448</v>
      </c>
      <c r="H394" t="s">
        <v>1370</v>
      </c>
      <c r="I394" t="s">
        <v>17</v>
      </c>
      <c r="J394" s="1">
        <v>45678</v>
      </c>
      <c r="K394" s="1">
        <v>45618</v>
      </c>
    </row>
    <row r="395" spans="1:11" x14ac:dyDescent="0.25">
      <c r="A395" t="s">
        <v>1</v>
      </c>
      <c r="B395" t="s">
        <v>95</v>
      </c>
      <c r="C395" t="s">
        <v>14</v>
      </c>
      <c r="D395" s="1">
        <v>45677</v>
      </c>
      <c r="E395" t="s">
        <v>257</v>
      </c>
      <c r="F395" t="s">
        <v>834</v>
      </c>
      <c r="G395" t="s">
        <v>1448</v>
      </c>
      <c r="H395" t="s">
        <v>8</v>
      </c>
      <c r="I395" t="s">
        <v>17</v>
      </c>
      <c r="J395" s="1">
        <v>45678</v>
      </c>
      <c r="K395" s="1">
        <v>45618</v>
      </c>
    </row>
    <row r="396" spans="1:11" x14ac:dyDescent="0.25">
      <c r="A396" t="s">
        <v>1</v>
      </c>
      <c r="B396" t="s">
        <v>95</v>
      </c>
      <c r="C396" t="s">
        <v>14</v>
      </c>
      <c r="D396" s="1">
        <v>45677</v>
      </c>
      <c r="E396" t="s">
        <v>257</v>
      </c>
      <c r="F396" t="s">
        <v>834</v>
      </c>
      <c r="G396" t="s">
        <v>1448</v>
      </c>
      <c r="H396" t="s">
        <v>9</v>
      </c>
      <c r="I396" t="s">
        <v>17</v>
      </c>
      <c r="J396" s="1">
        <v>45678</v>
      </c>
      <c r="K396" s="1">
        <v>45618</v>
      </c>
    </row>
    <row r="397" spans="1:11" x14ac:dyDescent="0.25">
      <c r="A397" t="s">
        <v>1</v>
      </c>
      <c r="B397" t="s">
        <v>95</v>
      </c>
      <c r="C397" t="s">
        <v>14</v>
      </c>
      <c r="D397" s="1">
        <v>45677</v>
      </c>
      <c r="E397" t="s">
        <v>257</v>
      </c>
      <c r="F397" t="s">
        <v>834</v>
      </c>
      <c r="G397" t="s">
        <v>1448</v>
      </c>
      <c r="H397" t="s">
        <v>10</v>
      </c>
      <c r="I397" t="s">
        <v>17</v>
      </c>
      <c r="J397" s="1">
        <v>45678</v>
      </c>
      <c r="K397" s="1">
        <v>45618</v>
      </c>
    </row>
    <row r="398" spans="1:11" x14ac:dyDescent="0.25">
      <c r="A398" t="s">
        <v>1</v>
      </c>
      <c r="B398" t="s">
        <v>95</v>
      </c>
      <c r="C398" t="s">
        <v>14</v>
      </c>
      <c r="D398" s="1">
        <v>45677</v>
      </c>
      <c r="E398" t="s">
        <v>257</v>
      </c>
      <c r="F398" t="s">
        <v>834</v>
      </c>
      <c r="G398" t="s">
        <v>1448</v>
      </c>
      <c r="H398" t="s">
        <v>11</v>
      </c>
      <c r="I398" t="s">
        <v>17</v>
      </c>
      <c r="J398" s="1">
        <v>45678</v>
      </c>
      <c r="K398" s="1">
        <v>45618</v>
      </c>
    </row>
    <row r="399" spans="1:11" x14ac:dyDescent="0.25">
      <c r="A399" t="s">
        <v>41</v>
      </c>
      <c r="B399" t="s">
        <v>42</v>
      </c>
      <c r="C399" t="s">
        <v>14</v>
      </c>
      <c r="D399" s="1">
        <v>45670</v>
      </c>
      <c r="E399" t="s">
        <v>1466</v>
      </c>
      <c r="F399" t="s">
        <v>1467</v>
      </c>
      <c r="G399" t="s">
        <v>1468</v>
      </c>
      <c r="H399" t="s">
        <v>4</v>
      </c>
      <c r="I399" t="s">
        <v>17</v>
      </c>
      <c r="J399" s="1">
        <v>45676</v>
      </c>
      <c r="K399" s="1">
        <v>44840</v>
      </c>
    </row>
    <row r="400" spans="1:11" x14ac:dyDescent="0.25">
      <c r="A400" t="s">
        <v>41</v>
      </c>
      <c r="B400" t="s">
        <v>42</v>
      </c>
      <c r="C400" t="s">
        <v>14</v>
      </c>
      <c r="D400" s="1">
        <v>45670</v>
      </c>
      <c r="E400" t="s">
        <v>1466</v>
      </c>
      <c r="F400" t="s">
        <v>1467</v>
      </c>
      <c r="G400" t="s">
        <v>1468</v>
      </c>
      <c r="H400" t="s">
        <v>7</v>
      </c>
      <c r="I400" t="s">
        <v>17</v>
      </c>
      <c r="J400" s="1">
        <v>45676</v>
      </c>
      <c r="K400" s="1">
        <v>44840</v>
      </c>
    </row>
    <row r="401" spans="1:11" x14ac:dyDescent="0.25">
      <c r="A401" t="s">
        <v>41</v>
      </c>
      <c r="B401" t="s">
        <v>42</v>
      </c>
      <c r="C401" t="s">
        <v>14</v>
      </c>
      <c r="D401" s="1">
        <v>45670</v>
      </c>
      <c r="E401" t="s">
        <v>1466</v>
      </c>
      <c r="F401" t="s">
        <v>1467</v>
      </c>
      <c r="G401" t="s">
        <v>1468</v>
      </c>
      <c r="H401" t="s">
        <v>1366</v>
      </c>
      <c r="I401" t="s">
        <v>17</v>
      </c>
      <c r="J401" s="1">
        <v>45676</v>
      </c>
      <c r="K401" s="1">
        <v>45673</v>
      </c>
    </row>
    <row r="402" spans="1:11" x14ac:dyDescent="0.25">
      <c r="A402" t="s">
        <v>41</v>
      </c>
      <c r="B402" t="s">
        <v>42</v>
      </c>
      <c r="C402" t="s">
        <v>14</v>
      </c>
      <c r="D402" s="1">
        <v>45670</v>
      </c>
      <c r="E402" t="s">
        <v>1466</v>
      </c>
      <c r="F402" t="s">
        <v>1467</v>
      </c>
      <c r="G402" t="s">
        <v>1468</v>
      </c>
      <c r="H402" t="s">
        <v>1367</v>
      </c>
      <c r="I402" t="s">
        <v>17</v>
      </c>
      <c r="J402" s="1">
        <v>45676</v>
      </c>
      <c r="K402" s="1">
        <v>45673</v>
      </c>
    </row>
    <row r="403" spans="1:11" x14ac:dyDescent="0.25">
      <c r="A403" t="s">
        <v>41</v>
      </c>
      <c r="B403" t="s">
        <v>42</v>
      </c>
      <c r="C403" t="s">
        <v>14</v>
      </c>
      <c r="D403" s="1">
        <v>45670</v>
      </c>
      <c r="E403" t="s">
        <v>1466</v>
      </c>
      <c r="F403" t="s">
        <v>1467</v>
      </c>
      <c r="G403" t="s">
        <v>1468</v>
      </c>
      <c r="H403" t="s">
        <v>1368</v>
      </c>
      <c r="I403" t="s">
        <v>17</v>
      </c>
      <c r="J403" s="1">
        <v>45676</v>
      </c>
      <c r="K403" s="1">
        <v>45673</v>
      </c>
    </row>
    <row r="404" spans="1:11" x14ac:dyDescent="0.25">
      <c r="A404" t="s">
        <v>41</v>
      </c>
      <c r="B404" t="s">
        <v>42</v>
      </c>
      <c r="C404" t="s">
        <v>14</v>
      </c>
      <c r="D404" s="1">
        <v>45670</v>
      </c>
      <c r="E404" t="s">
        <v>1466</v>
      </c>
      <c r="F404" t="s">
        <v>1467</v>
      </c>
      <c r="G404" t="s">
        <v>1468</v>
      </c>
      <c r="H404" t="s">
        <v>1369</v>
      </c>
      <c r="I404" t="s">
        <v>17</v>
      </c>
      <c r="J404" s="1">
        <v>45676</v>
      </c>
      <c r="K404" s="1">
        <v>45673</v>
      </c>
    </row>
    <row r="405" spans="1:11" x14ac:dyDescent="0.25">
      <c r="A405" t="s">
        <v>41</v>
      </c>
      <c r="B405" t="s">
        <v>42</v>
      </c>
      <c r="C405" t="s">
        <v>14</v>
      </c>
      <c r="D405" s="1">
        <v>45670</v>
      </c>
      <c r="E405" t="s">
        <v>1466</v>
      </c>
      <c r="F405" t="s">
        <v>1467</v>
      </c>
      <c r="G405" t="s">
        <v>1468</v>
      </c>
      <c r="H405" t="s">
        <v>1370</v>
      </c>
      <c r="I405" t="s">
        <v>17</v>
      </c>
      <c r="J405" s="1">
        <v>45676</v>
      </c>
      <c r="K405" s="1">
        <v>45673</v>
      </c>
    </row>
    <row r="406" spans="1:11" x14ac:dyDescent="0.25">
      <c r="A406" t="s">
        <v>41</v>
      </c>
      <c r="B406" t="s">
        <v>42</v>
      </c>
      <c r="C406" t="s">
        <v>14</v>
      </c>
      <c r="D406" s="1">
        <v>45670</v>
      </c>
      <c r="E406" t="s">
        <v>1466</v>
      </c>
      <c r="F406" t="s">
        <v>1467</v>
      </c>
      <c r="G406" t="s">
        <v>1468</v>
      </c>
      <c r="H406" t="s">
        <v>1370</v>
      </c>
      <c r="I406" t="s">
        <v>17</v>
      </c>
      <c r="J406" s="1">
        <v>45676</v>
      </c>
      <c r="K406" s="1">
        <v>45676</v>
      </c>
    </row>
    <row r="407" spans="1:11" x14ac:dyDescent="0.25">
      <c r="A407" t="s">
        <v>41</v>
      </c>
      <c r="B407" t="s">
        <v>42</v>
      </c>
      <c r="C407" t="s">
        <v>14</v>
      </c>
      <c r="D407" s="1">
        <v>45670</v>
      </c>
      <c r="E407" t="s">
        <v>1466</v>
      </c>
      <c r="F407" t="s">
        <v>1467</v>
      </c>
      <c r="G407" t="s">
        <v>1468</v>
      </c>
      <c r="H407" t="s">
        <v>8</v>
      </c>
      <c r="I407" t="s">
        <v>17</v>
      </c>
      <c r="J407" s="1">
        <v>45676</v>
      </c>
      <c r="K407" s="1">
        <v>45673</v>
      </c>
    </row>
    <row r="408" spans="1:11" x14ac:dyDescent="0.25">
      <c r="A408" t="s">
        <v>41</v>
      </c>
      <c r="B408" t="s">
        <v>42</v>
      </c>
      <c r="C408" t="s">
        <v>14</v>
      </c>
      <c r="D408" s="1">
        <v>45670</v>
      </c>
      <c r="E408" t="s">
        <v>1466</v>
      </c>
      <c r="F408" t="s">
        <v>1467</v>
      </c>
      <c r="G408" t="s">
        <v>1468</v>
      </c>
      <c r="H408" t="s">
        <v>9</v>
      </c>
      <c r="I408" t="s">
        <v>17</v>
      </c>
      <c r="J408" s="1">
        <v>45676</v>
      </c>
      <c r="K408" s="1">
        <v>45673</v>
      </c>
    </row>
    <row r="409" spans="1:11" x14ac:dyDescent="0.25">
      <c r="A409" t="s">
        <v>41</v>
      </c>
      <c r="B409" t="s">
        <v>42</v>
      </c>
      <c r="C409" t="s">
        <v>14</v>
      </c>
      <c r="D409" s="1">
        <v>45670</v>
      </c>
      <c r="E409" t="s">
        <v>1466</v>
      </c>
      <c r="F409" t="s">
        <v>1467</v>
      </c>
      <c r="G409" t="s">
        <v>1468</v>
      </c>
      <c r="H409" t="s">
        <v>10</v>
      </c>
      <c r="I409" t="s">
        <v>17</v>
      </c>
      <c r="J409" s="1">
        <v>45676</v>
      </c>
      <c r="K409" s="1">
        <v>45673</v>
      </c>
    </row>
    <row r="410" spans="1:11" x14ac:dyDescent="0.25">
      <c r="A410" t="s">
        <v>41</v>
      </c>
      <c r="B410" t="s">
        <v>42</v>
      </c>
      <c r="C410" t="s">
        <v>14</v>
      </c>
      <c r="D410" s="1">
        <v>45670</v>
      </c>
      <c r="E410" t="s">
        <v>1466</v>
      </c>
      <c r="F410" t="s">
        <v>1467</v>
      </c>
      <c r="G410" t="s">
        <v>1468</v>
      </c>
      <c r="H410" t="s">
        <v>11</v>
      </c>
      <c r="I410" t="s">
        <v>17</v>
      </c>
      <c r="J410" s="1">
        <v>45676</v>
      </c>
      <c r="K410" s="1">
        <v>45673</v>
      </c>
    </row>
    <row r="411" spans="1:11" x14ac:dyDescent="0.25">
      <c r="A411" t="s">
        <v>46</v>
      </c>
      <c r="C411" t="s">
        <v>47</v>
      </c>
      <c r="D411" s="1">
        <v>45663</v>
      </c>
      <c r="E411" t="s">
        <v>1469</v>
      </c>
      <c r="F411" t="s">
        <v>664</v>
      </c>
      <c r="G411" t="s">
        <v>1470</v>
      </c>
      <c r="H411" t="s">
        <v>4</v>
      </c>
      <c r="I411" t="s">
        <v>17</v>
      </c>
      <c r="J411" s="1">
        <v>45664</v>
      </c>
      <c r="K411" s="1">
        <v>45619</v>
      </c>
    </row>
    <row r="412" spans="1:11" x14ac:dyDescent="0.25">
      <c r="A412" t="s">
        <v>46</v>
      </c>
      <c r="C412" t="s">
        <v>47</v>
      </c>
      <c r="D412" s="1">
        <v>45663</v>
      </c>
      <c r="E412" t="s">
        <v>1469</v>
      </c>
      <c r="F412" t="s">
        <v>664</v>
      </c>
      <c r="G412" t="s">
        <v>1470</v>
      </c>
      <c r="H412" t="s">
        <v>7</v>
      </c>
      <c r="I412" t="s">
        <v>17</v>
      </c>
      <c r="J412" s="1">
        <v>45664</v>
      </c>
      <c r="K412" s="1">
        <v>45619</v>
      </c>
    </row>
    <row r="413" spans="1:11" x14ac:dyDescent="0.25">
      <c r="A413" t="s">
        <v>46</v>
      </c>
      <c r="C413" t="s">
        <v>47</v>
      </c>
      <c r="D413" s="1">
        <v>45663</v>
      </c>
      <c r="E413" t="s">
        <v>1469</v>
      </c>
      <c r="F413" t="s">
        <v>664</v>
      </c>
      <c r="G413" t="s">
        <v>1470</v>
      </c>
      <c r="H413" t="s">
        <v>1366</v>
      </c>
      <c r="I413" t="s">
        <v>17</v>
      </c>
      <c r="J413" s="1">
        <v>45664</v>
      </c>
      <c r="K413" s="1">
        <v>45619</v>
      </c>
    </row>
    <row r="414" spans="1:11" x14ac:dyDescent="0.25">
      <c r="A414" t="s">
        <v>46</v>
      </c>
      <c r="C414" t="s">
        <v>47</v>
      </c>
      <c r="D414" s="1">
        <v>45663</v>
      </c>
      <c r="E414" t="s">
        <v>1469</v>
      </c>
      <c r="F414" t="s">
        <v>664</v>
      </c>
      <c r="G414" t="s">
        <v>1470</v>
      </c>
      <c r="H414" t="s">
        <v>1367</v>
      </c>
      <c r="I414" t="s">
        <v>17</v>
      </c>
      <c r="J414" s="1">
        <v>45664</v>
      </c>
      <c r="K414" s="1">
        <v>45619</v>
      </c>
    </row>
    <row r="415" spans="1:11" x14ac:dyDescent="0.25">
      <c r="A415" t="s">
        <v>46</v>
      </c>
      <c r="C415" t="s">
        <v>47</v>
      </c>
      <c r="D415" s="1">
        <v>45663</v>
      </c>
      <c r="E415" t="s">
        <v>1469</v>
      </c>
      <c r="F415" t="s">
        <v>664</v>
      </c>
      <c r="G415" t="s">
        <v>1470</v>
      </c>
      <c r="H415" t="s">
        <v>1368</v>
      </c>
      <c r="I415" t="s">
        <v>17</v>
      </c>
      <c r="J415" s="1">
        <v>45664</v>
      </c>
      <c r="K415" s="1">
        <v>45619</v>
      </c>
    </row>
    <row r="416" spans="1:11" x14ac:dyDescent="0.25">
      <c r="A416" t="s">
        <v>46</v>
      </c>
      <c r="C416" t="s">
        <v>47</v>
      </c>
      <c r="D416" s="1">
        <v>45663</v>
      </c>
      <c r="E416" t="s">
        <v>1469</v>
      </c>
      <c r="F416" t="s">
        <v>664</v>
      </c>
      <c r="G416" t="s">
        <v>1470</v>
      </c>
      <c r="H416" t="s">
        <v>1369</v>
      </c>
      <c r="I416" t="s">
        <v>17</v>
      </c>
      <c r="J416" s="1">
        <v>45664</v>
      </c>
      <c r="K416" s="1">
        <v>45619</v>
      </c>
    </row>
    <row r="417" spans="1:11" x14ac:dyDescent="0.25">
      <c r="A417" t="s">
        <v>46</v>
      </c>
      <c r="C417" t="s">
        <v>47</v>
      </c>
      <c r="D417" s="1">
        <v>45663</v>
      </c>
      <c r="E417" t="s">
        <v>1469</v>
      </c>
      <c r="F417" t="s">
        <v>664</v>
      </c>
      <c r="G417" t="s">
        <v>1470</v>
      </c>
      <c r="H417" t="s">
        <v>1370</v>
      </c>
      <c r="I417" t="s">
        <v>17</v>
      </c>
      <c r="J417" s="1">
        <v>45664</v>
      </c>
      <c r="K417" s="1">
        <v>45619</v>
      </c>
    </row>
    <row r="418" spans="1:11" x14ac:dyDescent="0.25">
      <c r="A418" t="s">
        <v>46</v>
      </c>
      <c r="C418" t="s">
        <v>47</v>
      </c>
      <c r="D418" s="1">
        <v>45663</v>
      </c>
      <c r="E418" t="s">
        <v>1469</v>
      </c>
      <c r="F418" t="s">
        <v>664</v>
      </c>
      <c r="G418" t="s">
        <v>1470</v>
      </c>
      <c r="H418" t="s">
        <v>8</v>
      </c>
      <c r="I418" t="s">
        <v>17</v>
      </c>
      <c r="J418" s="1">
        <v>45663</v>
      </c>
      <c r="K418" s="1">
        <v>45619</v>
      </c>
    </row>
    <row r="419" spans="1:11" x14ac:dyDescent="0.25">
      <c r="A419" t="s">
        <v>46</v>
      </c>
      <c r="C419" t="s">
        <v>47</v>
      </c>
      <c r="D419" s="1">
        <v>45663</v>
      </c>
      <c r="E419" t="s">
        <v>1469</v>
      </c>
      <c r="F419" t="s">
        <v>664</v>
      </c>
      <c r="G419" t="s">
        <v>1470</v>
      </c>
      <c r="H419" t="s">
        <v>9</v>
      </c>
      <c r="I419" t="s">
        <v>17</v>
      </c>
      <c r="J419" s="1">
        <v>45663</v>
      </c>
      <c r="K419" s="1">
        <v>45619</v>
      </c>
    </row>
    <row r="420" spans="1:11" x14ac:dyDescent="0.25">
      <c r="A420" t="s">
        <v>46</v>
      </c>
      <c r="C420" t="s">
        <v>47</v>
      </c>
      <c r="D420" s="1">
        <v>45663</v>
      </c>
      <c r="E420" t="s">
        <v>1469</v>
      </c>
      <c r="F420" t="s">
        <v>664</v>
      </c>
      <c r="G420" t="s">
        <v>1470</v>
      </c>
      <c r="H420" t="s">
        <v>10</v>
      </c>
      <c r="I420" t="s">
        <v>17</v>
      </c>
      <c r="J420" s="1">
        <v>45664</v>
      </c>
      <c r="K420" s="1">
        <v>45619</v>
      </c>
    </row>
    <row r="421" spans="1:11" x14ac:dyDescent="0.25">
      <c r="A421" t="s">
        <v>46</v>
      </c>
      <c r="C421" t="s">
        <v>47</v>
      </c>
      <c r="D421" s="1">
        <v>45663</v>
      </c>
      <c r="E421" t="s">
        <v>1469</v>
      </c>
      <c r="F421" t="s">
        <v>664</v>
      </c>
      <c r="G421" t="s">
        <v>1470</v>
      </c>
      <c r="H421" t="s">
        <v>10</v>
      </c>
      <c r="I421" t="s">
        <v>17</v>
      </c>
      <c r="J421" s="1">
        <v>45670</v>
      </c>
      <c r="K421" s="1">
        <v>45667</v>
      </c>
    </row>
    <row r="422" spans="1:11" x14ac:dyDescent="0.25">
      <c r="A422" t="s">
        <v>46</v>
      </c>
      <c r="C422" t="s">
        <v>47</v>
      </c>
      <c r="D422" s="1">
        <v>45663</v>
      </c>
      <c r="E422" t="s">
        <v>1469</v>
      </c>
      <c r="F422" t="s">
        <v>664</v>
      </c>
      <c r="G422" t="s">
        <v>1470</v>
      </c>
      <c r="H422" t="s">
        <v>11</v>
      </c>
      <c r="I422" t="s">
        <v>17</v>
      </c>
      <c r="J422" s="1">
        <v>45664</v>
      </c>
      <c r="K422" s="1">
        <v>45619</v>
      </c>
    </row>
    <row r="423" spans="1:11" x14ac:dyDescent="0.25">
      <c r="A423" t="s">
        <v>1</v>
      </c>
      <c r="B423" t="s">
        <v>95</v>
      </c>
      <c r="C423" t="s">
        <v>14</v>
      </c>
      <c r="D423" s="1">
        <v>45663</v>
      </c>
      <c r="E423" t="s">
        <v>1471</v>
      </c>
      <c r="F423" t="s">
        <v>1472</v>
      </c>
      <c r="G423" t="s">
        <v>1473</v>
      </c>
      <c r="H423" t="s">
        <v>4</v>
      </c>
      <c r="I423" t="s">
        <v>17</v>
      </c>
      <c r="J423" s="1">
        <v>45730</v>
      </c>
      <c r="K423" s="1">
        <v>45609</v>
      </c>
    </row>
    <row r="424" spans="1:11" x14ac:dyDescent="0.25">
      <c r="A424" t="s">
        <v>1</v>
      </c>
      <c r="B424" t="s">
        <v>95</v>
      </c>
      <c r="C424" t="s">
        <v>14</v>
      </c>
      <c r="D424" s="1">
        <v>45663</v>
      </c>
      <c r="E424" t="s">
        <v>1471</v>
      </c>
      <c r="F424" t="s">
        <v>1472</v>
      </c>
      <c r="G424" t="s">
        <v>1473</v>
      </c>
      <c r="H424" t="s">
        <v>7</v>
      </c>
      <c r="I424" t="s">
        <v>17</v>
      </c>
      <c r="J424" s="1">
        <v>45730</v>
      </c>
      <c r="K424" s="1">
        <v>45609</v>
      </c>
    </row>
    <row r="425" spans="1:11" x14ac:dyDescent="0.25">
      <c r="A425" t="s">
        <v>1</v>
      </c>
      <c r="B425" t="s">
        <v>95</v>
      </c>
      <c r="C425" t="s">
        <v>14</v>
      </c>
      <c r="D425" s="1">
        <v>45663</v>
      </c>
      <c r="E425" t="s">
        <v>1471</v>
      </c>
      <c r="F425" t="s">
        <v>1472</v>
      </c>
      <c r="G425" t="s">
        <v>1473</v>
      </c>
      <c r="H425" t="s">
        <v>1366</v>
      </c>
      <c r="I425" t="s">
        <v>5</v>
      </c>
      <c r="K425" s="1">
        <v>45609</v>
      </c>
    </row>
    <row r="426" spans="1:11" x14ac:dyDescent="0.25">
      <c r="A426" t="s">
        <v>1</v>
      </c>
      <c r="B426" t="s">
        <v>95</v>
      </c>
      <c r="C426" t="s">
        <v>14</v>
      </c>
      <c r="D426" s="1">
        <v>45663</v>
      </c>
      <c r="E426" t="s">
        <v>1471</v>
      </c>
      <c r="F426" t="s">
        <v>1472</v>
      </c>
      <c r="G426" t="s">
        <v>1473</v>
      </c>
      <c r="H426" t="s">
        <v>1367</v>
      </c>
      <c r="I426" t="s">
        <v>5</v>
      </c>
      <c r="K426" s="1">
        <v>45609</v>
      </c>
    </row>
    <row r="427" spans="1:11" x14ac:dyDescent="0.25">
      <c r="A427" t="s">
        <v>1</v>
      </c>
      <c r="B427" t="s">
        <v>95</v>
      </c>
      <c r="C427" t="s">
        <v>14</v>
      </c>
      <c r="D427" s="1">
        <v>45663</v>
      </c>
      <c r="E427" t="s">
        <v>1471</v>
      </c>
      <c r="F427" t="s">
        <v>1472</v>
      </c>
      <c r="G427" t="s">
        <v>1473</v>
      </c>
      <c r="H427" t="s">
        <v>1368</v>
      </c>
      <c r="I427" t="s">
        <v>5</v>
      </c>
      <c r="K427" s="1">
        <v>45609</v>
      </c>
    </row>
    <row r="428" spans="1:11" x14ac:dyDescent="0.25">
      <c r="A428" t="s">
        <v>1</v>
      </c>
      <c r="B428" t="s">
        <v>95</v>
      </c>
      <c r="C428" t="s">
        <v>14</v>
      </c>
      <c r="D428" s="1">
        <v>45663</v>
      </c>
      <c r="E428" t="s">
        <v>1471</v>
      </c>
      <c r="F428" t="s">
        <v>1472</v>
      </c>
      <c r="G428" t="s">
        <v>1473</v>
      </c>
      <c r="H428" t="s">
        <v>1369</v>
      </c>
      <c r="I428" t="s">
        <v>5</v>
      </c>
      <c r="K428" s="1">
        <v>45609</v>
      </c>
    </row>
    <row r="429" spans="1:11" x14ac:dyDescent="0.25">
      <c r="A429" t="s">
        <v>1</v>
      </c>
      <c r="B429" t="s">
        <v>95</v>
      </c>
      <c r="C429" t="s">
        <v>14</v>
      </c>
      <c r="D429" s="1">
        <v>45663</v>
      </c>
      <c r="E429" t="s">
        <v>1471</v>
      </c>
      <c r="F429" t="s">
        <v>1472</v>
      </c>
      <c r="G429" t="s">
        <v>1473</v>
      </c>
      <c r="H429" t="s">
        <v>1370</v>
      </c>
      <c r="I429" t="s">
        <v>5</v>
      </c>
      <c r="K429" s="1">
        <v>45609</v>
      </c>
    </row>
    <row r="430" spans="1:11" x14ac:dyDescent="0.25">
      <c r="A430" t="s">
        <v>1</v>
      </c>
      <c r="B430" t="s">
        <v>95</v>
      </c>
      <c r="C430" t="s">
        <v>14</v>
      </c>
      <c r="D430" s="1">
        <v>45663</v>
      </c>
      <c r="E430" t="s">
        <v>1471</v>
      </c>
      <c r="F430" t="s">
        <v>1472</v>
      </c>
      <c r="G430" t="s">
        <v>1473</v>
      </c>
      <c r="H430" t="s">
        <v>8</v>
      </c>
      <c r="I430" t="s">
        <v>17</v>
      </c>
      <c r="J430" s="1">
        <v>45730</v>
      </c>
      <c r="K430" s="1">
        <v>45609</v>
      </c>
    </row>
    <row r="431" spans="1:11" x14ac:dyDescent="0.25">
      <c r="A431" t="s">
        <v>1</v>
      </c>
      <c r="B431" t="s">
        <v>95</v>
      </c>
      <c r="C431" t="s">
        <v>14</v>
      </c>
      <c r="D431" s="1">
        <v>45663</v>
      </c>
      <c r="E431" t="s">
        <v>1471</v>
      </c>
      <c r="F431" t="s">
        <v>1472</v>
      </c>
      <c r="G431" t="s">
        <v>1473</v>
      </c>
      <c r="H431" t="s">
        <v>9</v>
      </c>
      <c r="I431" t="s">
        <v>17</v>
      </c>
      <c r="J431" s="1">
        <v>45730</v>
      </c>
      <c r="K431" s="1">
        <v>45609</v>
      </c>
    </row>
    <row r="432" spans="1:11" x14ac:dyDescent="0.25">
      <c r="A432" t="s">
        <v>1</v>
      </c>
      <c r="B432" t="s">
        <v>95</v>
      </c>
      <c r="C432" t="s">
        <v>14</v>
      </c>
      <c r="D432" s="1">
        <v>45663</v>
      </c>
      <c r="E432" t="s">
        <v>1471</v>
      </c>
      <c r="F432" t="s">
        <v>1472</v>
      </c>
      <c r="G432" t="s">
        <v>1473</v>
      </c>
      <c r="H432" t="s">
        <v>10</v>
      </c>
      <c r="I432" t="s">
        <v>17</v>
      </c>
      <c r="J432" s="1">
        <v>45669</v>
      </c>
      <c r="K432" s="1">
        <v>45609</v>
      </c>
    </row>
    <row r="433" spans="1:11" x14ac:dyDescent="0.25">
      <c r="A433" t="s">
        <v>1</v>
      </c>
      <c r="B433" t="s">
        <v>95</v>
      </c>
      <c r="C433" t="s">
        <v>14</v>
      </c>
      <c r="D433" s="1">
        <v>45663</v>
      </c>
      <c r="E433" t="s">
        <v>1471</v>
      </c>
      <c r="F433" t="s">
        <v>1472</v>
      </c>
      <c r="G433" t="s">
        <v>1473</v>
      </c>
      <c r="H433" t="s">
        <v>10</v>
      </c>
      <c r="I433" t="s">
        <v>17</v>
      </c>
      <c r="J433" s="1">
        <v>45748</v>
      </c>
      <c r="K433" s="1">
        <v>45730</v>
      </c>
    </row>
    <row r="434" spans="1:11" x14ac:dyDescent="0.25">
      <c r="A434" t="s">
        <v>1</v>
      </c>
      <c r="B434" t="s">
        <v>95</v>
      </c>
      <c r="C434" t="s">
        <v>14</v>
      </c>
      <c r="D434" s="1">
        <v>45663</v>
      </c>
      <c r="E434" t="s">
        <v>1471</v>
      </c>
      <c r="F434" t="s">
        <v>1472</v>
      </c>
      <c r="G434" t="s">
        <v>1473</v>
      </c>
      <c r="H434" t="s">
        <v>11</v>
      </c>
      <c r="I434" t="s">
        <v>17</v>
      </c>
      <c r="J434" s="1">
        <v>45730</v>
      </c>
      <c r="K434" s="1">
        <v>45609</v>
      </c>
    </row>
    <row r="435" spans="1:11" x14ac:dyDescent="0.25">
      <c r="A435" t="s">
        <v>1</v>
      </c>
      <c r="B435" t="s">
        <v>132</v>
      </c>
      <c r="C435" t="s">
        <v>14</v>
      </c>
      <c r="D435" s="1">
        <v>45642</v>
      </c>
      <c r="E435" t="s">
        <v>1474</v>
      </c>
      <c r="F435" t="s">
        <v>54</v>
      </c>
      <c r="G435" t="s">
        <v>1475</v>
      </c>
      <c r="H435" t="s">
        <v>4</v>
      </c>
      <c r="I435" t="s">
        <v>17</v>
      </c>
      <c r="J435" s="1">
        <v>45644</v>
      </c>
      <c r="K435" s="1">
        <v>45629</v>
      </c>
    </row>
    <row r="436" spans="1:11" x14ac:dyDescent="0.25">
      <c r="A436" t="s">
        <v>1</v>
      </c>
      <c r="B436" t="s">
        <v>132</v>
      </c>
      <c r="C436" t="s">
        <v>14</v>
      </c>
      <c r="D436" s="1">
        <v>45642</v>
      </c>
      <c r="E436" t="s">
        <v>1474</v>
      </c>
      <c r="F436" t="s">
        <v>54</v>
      </c>
      <c r="G436" t="s">
        <v>1475</v>
      </c>
      <c r="H436" t="s">
        <v>7</v>
      </c>
      <c r="I436" t="s">
        <v>17</v>
      </c>
      <c r="J436" s="1">
        <v>45644</v>
      </c>
      <c r="K436" s="1">
        <v>45629</v>
      </c>
    </row>
    <row r="437" spans="1:11" x14ac:dyDescent="0.25">
      <c r="A437" t="s">
        <v>1</v>
      </c>
      <c r="B437" t="s">
        <v>132</v>
      </c>
      <c r="C437" t="s">
        <v>14</v>
      </c>
      <c r="D437" s="1">
        <v>45642</v>
      </c>
      <c r="E437" t="s">
        <v>1474</v>
      </c>
      <c r="F437" t="s">
        <v>54</v>
      </c>
      <c r="G437" t="s">
        <v>1475</v>
      </c>
      <c r="H437" t="s">
        <v>1366</v>
      </c>
      <c r="I437" t="s">
        <v>17</v>
      </c>
      <c r="J437" s="1">
        <v>45644</v>
      </c>
      <c r="K437" s="1">
        <v>45629</v>
      </c>
    </row>
    <row r="438" spans="1:11" x14ac:dyDescent="0.25">
      <c r="A438" t="s">
        <v>1</v>
      </c>
      <c r="B438" t="s">
        <v>132</v>
      </c>
      <c r="C438" t="s">
        <v>14</v>
      </c>
      <c r="D438" s="1">
        <v>45642</v>
      </c>
      <c r="E438" t="s">
        <v>1474</v>
      </c>
      <c r="F438" t="s">
        <v>54</v>
      </c>
      <c r="G438" t="s">
        <v>1475</v>
      </c>
      <c r="H438" t="s">
        <v>1367</v>
      </c>
      <c r="I438" t="s">
        <v>17</v>
      </c>
      <c r="J438" s="1">
        <v>45644</v>
      </c>
      <c r="K438" s="1">
        <v>45629</v>
      </c>
    </row>
    <row r="439" spans="1:11" x14ac:dyDescent="0.25">
      <c r="A439" t="s">
        <v>1</v>
      </c>
      <c r="B439" t="s">
        <v>132</v>
      </c>
      <c r="C439" t="s">
        <v>14</v>
      </c>
      <c r="D439" s="1">
        <v>45642</v>
      </c>
      <c r="E439" t="s">
        <v>1474</v>
      </c>
      <c r="F439" t="s">
        <v>54</v>
      </c>
      <c r="G439" t="s">
        <v>1475</v>
      </c>
      <c r="H439" t="s">
        <v>1368</v>
      </c>
      <c r="I439" t="s">
        <v>17</v>
      </c>
      <c r="J439" s="1">
        <v>45644</v>
      </c>
      <c r="K439" s="1">
        <v>45629</v>
      </c>
    </row>
    <row r="440" spans="1:11" x14ac:dyDescent="0.25">
      <c r="A440" t="s">
        <v>1</v>
      </c>
      <c r="B440" t="s">
        <v>132</v>
      </c>
      <c r="C440" t="s">
        <v>14</v>
      </c>
      <c r="D440" s="1">
        <v>45642</v>
      </c>
      <c r="E440" t="s">
        <v>1474</v>
      </c>
      <c r="F440" t="s">
        <v>54</v>
      </c>
      <c r="G440" t="s">
        <v>1475</v>
      </c>
      <c r="H440" t="s">
        <v>1369</v>
      </c>
      <c r="I440" t="s">
        <v>17</v>
      </c>
      <c r="J440" s="1">
        <v>45644</v>
      </c>
      <c r="K440" s="1">
        <v>45629</v>
      </c>
    </row>
    <row r="441" spans="1:11" x14ac:dyDescent="0.25">
      <c r="A441" t="s">
        <v>1</v>
      </c>
      <c r="B441" t="s">
        <v>132</v>
      </c>
      <c r="C441" t="s">
        <v>14</v>
      </c>
      <c r="D441" s="1">
        <v>45642</v>
      </c>
      <c r="E441" t="s">
        <v>1474</v>
      </c>
      <c r="F441" t="s">
        <v>54</v>
      </c>
      <c r="G441" t="s">
        <v>1475</v>
      </c>
      <c r="H441" t="s">
        <v>1370</v>
      </c>
      <c r="I441" t="s">
        <v>17</v>
      </c>
      <c r="J441" s="1">
        <v>45644</v>
      </c>
      <c r="K441" s="1">
        <v>45629</v>
      </c>
    </row>
    <row r="442" spans="1:11" x14ac:dyDescent="0.25">
      <c r="A442" t="s">
        <v>1</v>
      </c>
      <c r="B442" t="s">
        <v>132</v>
      </c>
      <c r="C442" t="s">
        <v>14</v>
      </c>
      <c r="D442" s="1">
        <v>45642</v>
      </c>
      <c r="E442" t="s">
        <v>1474</v>
      </c>
      <c r="F442" t="s">
        <v>54</v>
      </c>
      <c r="G442" t="s">
        <v>1475</v>
      </c>
      <c r="H442" t="s">
        <v>8</v>
      </c>
      <c r="I442" t="s">
        <v>17</v>
      </c>
      <c r="J442" s="1">
        <v>45644</v>
      </c>
      <c r="K442" s="1">
        <v>45629</v>
      </c>
    </row>
    <row r="443" spans="1:11" x14ac:dyDescent="0.25">
      <c r="A443" t="s">
        <v>1</v>
      </c>
      <c r="B443" t="s">
        <v>132</v>
      </c>
      <c r="C443" t="s">
        <v>14</v>
      </c>
      <c r="D443" s="1">
        <v>45642</v>
      </c>
      <c r="E443" t="s">
        <v>1474</v>
      </c>
      <c r="F443" t="s">
        <v>54</v>
      </c>
      <c r="G443" t="s">
        <v>1475</v>
      </c>
      <c r="H443" t="s">
        <v>9</v>
      </c>
      <c r="I443" t="s">
        <v>17</v>
      </c>
      <c r="J443" s="1">
        <v>45643</v>
      </c>
      <c r="K443" s="1">
        <v>45629</v>
      </c>
    </row>
    <row r="444" spans="1:11" x14ac:dyDescent="0.25">
      <c r="A444" t="s">
        <v>1</v>
      </c>
      <c r="B444" t="s">
        <v>132</v>
      </c>
      <c r="C444" t="s">
        <v>14</v>
      </c>
      <c r="D444" s="1">
        <v>45642</v>
      </c>
      <c r="E444" t="s">
        <v>1474</v>
      </c>
      <c r="F444" t="s">
        <v>54</v>
      </c>
      <c r="G444" t="s">
        <v>1475</v>
      </c>
      <c r="H444" t="s">
        <v>10</v>
      </c>
      <c r="I444" t="s">
        <v>17</v>
      </c>
      <c r="J444" s="1">
        <v>45643</v>
      </c>
      <c r="K444" s="1">
        <v>45629</v>
      </c>
    </row>
    <row r="445" spans="1:11" x14ac:dyDescent="0.25">
      <c r="A445" t="s">
        <v>1</v>
      </c>
      <c r="B445" t="s">
        <v>132</v>
      </c>
      <c r="C445" t="s">
        <v>14</v>
      </c>
      <c r="D445" s="1">
        <v>45642</v>
      </c>
      <c r="E445" t="s">
        <v>1474</v>
      </c>
      <c r="F445" t="s">
        <v>54</v>
      </c>
      <c r="G445" t="s">
        <v>1475</v>
      </c>
      <c r="H445" t="s">
        <v>11</v>
      </c>
      <c r="I445" t="s">
        <v>17</v>
      </c>
      <c r="J445" s="1">
        <v>45643</v>
      </c>
      <c r="K445" s="1">
        <v>45629</v>
      </c>
    </row>
    <row r="446" spans="1:11" x14ac:dyDescent="0.25">
      <c r="A446" t="s">
        <v>46</v>
      </c>
      <c r="C446" t="s">
        <v>47</v>
      </c>
      <c r="D446" s="1">
        <v>45636</v>
      </c>
      <c r="E446" t="s">
        <v>1476</v>
      </c>
      <c r="F446" t="s">
        <v>1477</v>
      </c>
      <c r="G446" t="s">
        <v>1478</v>
      </c>
      <c r="H446" t="s">
        <v>4</v>
      </c>
      <c r="I446" t="s">
        <v>17</v>
      </c>
      <c r="J446" s="1">
        <v>45637</v>
      </c>
      <c r="K446" s="1">
        <v>45632</v>
      </c>
    </row>
    <row r="447" spans="1:11" x14ac:dyDescent="0.25">
      <c r="A447" t="s">
        <v>46</v>
      </c>
      <c r="C447" t="s">
        <v>47</v>
      </c>
      <c r="D447" s="1">
        <v>45636</v>
      </c>
      <c r="E447" t="s">
        <v>1476</v>
      </c>
      <c r="F447" t="s">
        <v>1477</v>
      </c>
      <c r="G447" t="s">
        <v>1478</v>
      </c>
      <c r="H447" t="s">
        <v>7</v>
      </c>
      <c r="I447" t="s">
        <v>17</v>
      </c>
      <c r="J447" s="1">
        <v>45637</v>
      </c>
      <c r="K447" s="1">
        <v>45632</v>
      </c>
    </row>
    <row r="448" spans="1:11" x14ac:dyDescent="0.25">
      <c r="A448" t="s">
        <v>46</v>
      </c>
      <c r="C448" t="s">
        <v>47</v>
      </c>
      <c r="D448" s="1">
        <v>45636</v>
      </c>
      <c r="E448" t="s">
        <v>1476</v>
      </c>
      <c r="F448" t="s">
        <v>1477</v>
      </c>
      <c r="G448" t="s">
        <v>1478</v>
      </c>
      <c r="H448" t="s">
        <v>1366</v>
      </c>
      <c r="I448" t="s">
        <v>17</v>
      </c>
      <c r="J448" s="1">
        <v>45637</v>
      </c>
      <c r="K448" s="1">
        <v>45632</v>
      </c>
    </row>
    <row r="449" spans="1:11" x14ac:dyDescent="0.25">
      <c r="A449" t="s">
        <v>46</v>
      </c>
      <c r="C449" t="s">
        <v>47</v>
      </c>
      <c r="D449" s="1">
        <v>45636</v>
      </c>
      <c r="E449" t="s">
        <v>1476</v>
      </c>
      <c r="F449" t="s">
        <v>1477</v>
      </c>
      <c r="G449" t="s">
        <v>1478</v>
      </c>
      <c r="H449" t="s">
        <v>1367</v>
      </c>
      <c r="I449" t="s">
        <v>17</v>
      </c>
      <c r="J449" s="1">
        <v>45637</v>
      </c>
      <c r="K449" s="1">
        <v>45632</v>
      </c>
    </row>
    <row r="450" spans="1:11" x14ac:dyDescent="0.25">
      <c r="A450" t="s">
        <v>46</v>
      </c>
      <c r="C450" t="s">
        <v>47</v>
      </c>
      <c r="D450" s="1">
        <v>45636</v>
      </c>
      <c r="E450" t="s">
        <v>1476</v>
      </c>
      <c r="F450" t="s">
        <v>1477</v>
      </c>
      <c r="G450" t="s">
        <v>1478</v>
      </c>
      <c r="H450" t="s">
        <v>1368</v>
      </c>
      <c r="I450" t="s">
        <v>17</v>
      </c>
      <c r="J450" s="1">
        <v>45637</v>
      </c>
      <c r="K450" s="1">
        <v>45632</v>
      </c>
    </row>
    <row r="451" spans="1:11" x14ac:dyDescent="0.25">
      <c r="A451" t="s">
        <v>46</v>
      </c>
      <c r="C451" t="s">
        <v>47</v>
      </c>
      <c r="D451" s="1">
        <v>45636</v>
      </c>
      <c r="E451" t="s">
        <v>1476</v>
      </c>
      <c r="F451" t="s">
        <v>1477</v>
      </c>
      <c r="G451" t="s">
        <v>1478</v>
      </c>
      <c r="H451" t="s">
        <v>1369</v>
      </c>
      <c r="I451" t="s">
        <v>17</v>
      </c>
      <c r="J451" s="1">
        <v>45637</v>
      </c>
      <c r="K451" s="1">
        <v>45632</v>
      </c>
    </row>
    <row r="452" spans="1:11" x14ac:dyDescent="0.25">
      <c r="A452" t="s">
        <v>46</v>
      </c>
      <c r="C452" t="s">
        <v>47</v>
      </c>
      <c r="D452" s="1">
        <v>45636</v>
      </c>
      <c r="E452" t="s">
        <v>1476</v>
      </c>
      <c r="F452" t="s">
        <v>1477</v>
      </c>
      <c r="G452" t="s">
        <v>1478</v>
      </c>
      <c r="H452" t="s">
        <v>1370</v>
      </c>
      <c r="I452" t="s">
        <v>17</v>
      </c>
      <c r="J452" s="1">
        <v>45637</v>
      </c>
      <c r="K452" s="1">
        <v>45632</v>
      </c>
    </row>
    <row r="453" spans="1:11" x14ac:dyDescent="0.25">
      <c r="A453" t="s">
        <v>46</v>
      </c>
      <c r="C453" t="s">
        <v>47</v>
      </c>
      <c r="D453" s="1">
        <v>45636</v>
      </c>
      <c r="E453" t="s">
        <v>1476</v>
      </c>
      <c r="F453" t="s">
        <v>1477</v>
      </c>
      <c r="G453" t="s">
        <v>1478</v>
      </c>
      <c r="H453" t="s">
        <v>8</v>
      </c>
      <c r="I453" t="s">
        <v>17</v>
      </c>
      <c r="J453" s="1">
        <v>45637</v>
      </c>
      <c r="K453" s="1">
        <v>45632</v>
      </c>
    </row>
    <row r="454" spans="1:11" x14ac:dyDescent="0.25">
      <c r="A454" t="s">
        <v>46</v>
      </c>
      <c r="C454" t="s">
        <v>47</v>
      </c>
      <c r="D454" s="1">
        <v>45636</v>
      </c>
      <c r="E454" t="s">
        <v>1476</v>
      </c>
      <c r="F454" t="s">
        <v>1477</v>
      </c>
      <c r="G454" t="s">
        <v>1478</v>
      </c>
      <c r="H454" t="s">
        <v>9</v>
      </c>
      <c r="I454" t="s">
        <v>17</v>
      </c>
      <c r="J454" s="1">
        <v>45637</v>
      </c>
      <c r="K454" s="1">
        <v>45632</v>
      </c>
    </row>
    <row r="455" spans="1:11" x14ac:dyDescent="0.25">
      <c r="A455" t="s">
        <v>46</v>
      </c>
      <c r="C455" t="s">
        <v>47</v>
      </c>
      <c r="D455" s="1">
        <v>45636</v>
      </c>
      <c r="E455" t="s">
        <v>1476</v>
      </c>
      <c r="F455" t="s">
        <v>1477</v>
      </c>
      <c r="G455" t="s">
        <v>1478</v>
      </c>
      <c r="H455" t="s">
        <v>10</v>
      </c>
      <c r="I455" t="s">
        <v>17</v>
      </c>
      <c r="J455" s="1">
        <v>45637</v>
      </c>
      <c r="K455" s="1">
        <v>45632</v>
      </c>
    </row>
    <row r="456" spans="1:11" x14ac:dyDescent="0.25">
      <c r="A456" t="s">
        <v>46</v>
      </c>
      <c r="C456" t="s">
        <v>47</v>
      </c>
      <c r="D456" s="1">
        <v>45636</v>
      </c>
      <c r="E456" t="s">
        <v>1476</v>
      </c>
      <c r="F456" t="s">
        <v>1477</v>
      </c>
      <c r="G456" t="s">
        <v>1478</v>
      </c>
      <c r="H456" t="s">
        <v>11</v>
      </c>
      <c r="I456" t="s">
        <v>17</v>
      </c>
      <c r="J456" s="1">
        <v>45637</v>
      </c>
      <c r="K456" s="1">
        <v>45632</v>
      </c>
    </row>
    <row r="457" spans="1:11" x14ac:dyDescent="0.25">
      <c r="A457" t="s">
        <v>12</v>
      </c>
      <c r="B457" t="s">
        <v>13</v>
      </c>
      <c r="C457" t="s">
        <v>16</v>
      </c>
      <c r="D457" s="1">
        <v>45616</v>
      </c>
      <c r="E457" t="s">
        <v>1479</v>
      </c>
      <c r="F457" t="s">
        <v>1480</v>
      </c>
      <c r="G457" t="s">
        <v>1481</v>
      </c>
      <c r="H457" t="s">
        <v>4</v>
      </c>
      <c r="I457" t="s">
        <v>17</v>
      </c>
      <c r="J457" s="1">
        <v>45617</v>
      </c>
      <c r="K457" s="1">
        <v>45608</v>
      </c>
    </row>
    <row r="458" spans="1:11" x14ac:dyDescent="0.25">
      <c r="A458" t="s">
        <v>12</v>
      </c>
      <c r="B458" t="s">
        <v>13</v>
      </c>
      <c r="C458" t="s">
        <v>16</v>
      </c>
      <c r="D458" s="1">
        <v>45616</v>
      </c>
      <c r="E458" t="s">
        <v>1479</v>
      </c>
      <c r="F458" t="s">
        <v>1480</v>
      </c>
      <c r="G458" t="s">
        <v>1481</v>
      </c>
      <c r="H458" t="s">
        <v>7</v>
      </c>
      <c r="I458" t="s">
        <v>17</v>
      </c>
      <c r="J458" s="1">
        <v>45617</v>
      </c>
      <c r="K458" s="1">
        <v>45608</v>
      </c>
    </row>
    <row r="459" spans="1:11" x14ac:dyDescent="0.25">
      <c r="A459" t="s">
        <v>12</v>
      </c>
      <c r="B459" t="s">
        <v>13</v>
      </c>
      <c r="C459" t="s">
        <v>16</v>
      </c>
      <c r="D459" s="1">
        <v>45616</v>
      </c>
      <c r="E459" t="s">
        <v>1479</v>
      </c>
      <c r="F459" t="s">
        <v>1480</v>
      </c>
      <c r="G459" t="s">
        <v>1481</v>
      </c>
      <c r="H459" t="s">
        <v>1366</v>
      </c>
      <c r="I459" t="s">
        <v>17</v>
      </c>
      <c r="J459" s="1">
        <v>45618</v>
      </c>
      <c r="K459" s="1">
        <v>45608</v>
      </c>
    </row>
    <row r="460" spans="1:11" x14ac:dyDescent="0.25">
      <c r="A460" t="s">
        <v>12</v>
      </c>
      <c r="B460" t="s">
        <v>13</v>
      </c>
      <c r="C460" t="s">
        <v>16</v>
      </c>
      <c r="D460" s="1">
        <v>45616</v>
      </c>
      <c r="E460" t="s">
        <v>1479</v>
      </c>
      <c r="F460" t="s">
        <v>1480</v>
      </c>
      <c r="G460" t="s">
        <v>1481</v>
      </c>
      <c r="H460" t="s">
        <v>1367</v>
      </c>
      <c r="I460" t="s">
        <v>17</v>
      </c>
      <c r="J460" s="1">
        <v>45617</v>
      </c>
      <c r="K460" s="1">
        <v>45608</v>
      </c>
    </row>
    <row r="461" spans="1:11" x14ac:dyDescent="0.25">
      <c r="A461" t="s">
        <v>12</v>
      </c>
      <c r="B461" t="s">
        <v>13</v>
      </c>
      <c r="C461" t="s">
        <v>16</v>
      </c>
      <c r="D461" s="1">
        <v>45616</v>
      </c>
      <c r="E461" t="s">
        <v>1479</v>
      </c>
      <c r="F461" t="s">
        <v>1480</v>
      </c>
      <c r="G461" t="s">
        <v>1481</v>
      </c>
      <c r="H461" t="s">
        <v>1368</v>
      </c>
      <c r="I461" t="s">
        <v>17</v>
      </c>
      <c r="J461" s="1">
        <v>45618</v>
      </c>
      <c r="K461" s="1">
        <v>45608</v>
      </c>
    </row>
    <row r="462" spans="1:11" x14ac:dyDescent="0.25">
      <c r="A462" t="s">
        <v>12</v>
      </c>
      <c r="B462" t="s">
        <v>13</v>
      </c>
      <c r="C462" t="s">
        <v>16</v>
      </c>
      <c r="D462" s="1">
        <v>45616</v>
      </c>
      <c r="E462" t="s">
        <v>1479</v>
      </c>
      <c r="F462" t="s">
        <v>1480</v>
      </c>
      <c r="G462" t="s">
        <v>1481</v>
      </c>
      <c r="H462" t="s">
        <v>1369</v>
      </c>
      <c r="I462" t="s">
        <v>17</v>
      </c>
      <c r="J462" s="1">
        <v>45618</v>
      </c>
      <c r="K462" s="1">
        <v>45608</v>
      </c>
    </row>
    <row r="463" spans="1:11" x14ac:dyDescent="0.25">
      <c r="A463" t="s">
        <v>12</v>
      </c>
      <c r="B463" t="s">
        <v>13</v>
      </c>
      <c r="C463" t="s">
        <v>16</v>
      </c>
      <c r="D463" s="1">
        <v>45616</v>
      </c>
      <c r="E463" t="s">
        <v>1479</v>
      </c>
      <c r="F463" t="s">
        <v>1480</v>
      </c>
      <c r="G463" t="s">
        <v>1481</v>
      </c>
      <c r="H463" t="s">
        <v>1370</v>
      </c>
      <c r="I463" t="s">
        <v>17</v>
      </c>
      <c r="J463" s="1">
        <v>45618</v>
      </c>
      <c r="K463" s="1">
        <v>45608</v>
      </c>
    </row>
    <row r="464" spans="1:11" x14ac:dyDescent="0.25">
      <c r="A464" t="s">
        <v>12</v>
      </c>
      <c r="B464" t="s">
        <v>13</v>
      </c>
      <c r="C464" t="s">
        <v>16</v>
      </c>
      <c r="D464" s="1">
        <v>45616</v>
      </c>
      <c r="E464" t="s">
        <v>1479</v>
      </c>
      <c r="F464" t="s">
        <v>1480</v>
      </c>
      <c r="G464" t="s">
        <v>1481</v>
      </c>
      <c r="H464" t="s">
        <v>8</v>
      </c>
      <c r="I464" t="s">
        <v>17</v>
      </c>
      <c r="J464" s="1">
        <v>45617</v>
      </c>
      <c r="K464" s="1">
        <v>45608</v>
      </c>
    </row>
    <row r="465" spans="1:11" x14ac:dyDescent="0.25">
      <c r="A465" t="s">
        <v>12</v>
      </c>
      <c r="B465" t="s">
        <v>13</v>
      </c>
      <c r="C465" t="s">
        <v>16</v>
      </c>
      <c r="D465" s="1">
        <v>45616</v>
      </c>
      <c r="E465" t="s">
        <v>1479</v>
      </c>
      <c r="F465" t="s">
        <v>1480</v>
      </c>
      <c r="G465" t="s">
        <v>1481</v>
      </c>
      <c r="H465" t="s">
        <v>9</v>
      </c>
      <c r="I465" t="s">
        <v>17</v>
      </c>
      <c r="J465" s="1">
        <v>45618</v>
      </c>
      <c r="K465" s="1">
        <v>45608</v>
      </c>
    </row>
    <row r="466" spans="1:11" x14ac:dyDescent="0.25">
      <c r="A466" t="s">
        <v>12</v>
      </c>
      <c r="B466" t="s">
        <v>13</v>
      </c>
      <c r="C466" t="s">
        <v>16</v>
      </c>
      <c r="D466" s="1">
        <v>45616</v>
      </c>
      <c r="E466" t="s">
        <v>1479</v>
      </c>
      <c r="F466" t="s">
        <v>1480</v>
      </c>
      <c r="G466" t="s">
        <v>1481</v>
      </c>
      <c r="H466" t="s">
        <v>10</v>
      </c>
      <c r="I466" t="s">
        <v>17</v>
      </c>
      <c r="J466" s="1">
        <v>45617</v>
      </c>
      <c r="K466" s="1">
        <v>45608</v>
      </c>
    </row>
    <row r="467" spans="1:11" x14ac:dyDescent="0.25">
      <c r="A467" t="s">
        <v>12</v>
      </c>
      <c r="B467" t="s">
        <v>13</v>
      </c>
      <c r="C467" t="s">
        <v>16</v>
      </c>
      <c r="D467" s="1">
        <v>45616</v>
      </c>
      <c r="E467" t="s">
        <v>1479</v>
      </c>
      <c r="F467" t="s">
        <v>1480</v>
      </c>
      <c r="G467" t="s">
        <v>1481</v>
      </c>
      <c r="H467" t="s">
        <v>11</v>
      </c>
      <c r="I467" t="s">
        <v>17</v>
      </c>
      <c r="J467" s="1">
        <v>45617</v>
      </c>
      <c r="K467" s="1">
        <v>45608</v>
      </c>
    </row>
    <row r="468" spans="1:11" x14ac:dyDescent="0.25">
      <c r="A468" t="s">
        <v>12</v>
      </c>
      <c r="B468" t="s">
        <v>13</v>
      </c>
      <c r="C468" t="s">
        <v>16</v>
      </c>
      <c r="D468" s="1">
        <v>45614</v>
      </c>
      <c r="E468" t="s">
        <v>1482</v>
      </c>
      <c r="F468" t="s">
        <v>1483</v>
      </c>
      <c r="G468" t="s">
        <v>1484</v>
      </c>
      <c r="H468" t="s">
        <v>4</v>
      </c>
      <c r="I468" t="s">
        <v>17</v>
      </c>
      <c r="J468" s="1">
        <v>45617</v>
      </c>
      <c r="K468" s="1">
        <v>45582</v>
      </c>
    </row>
    <row r="469" spans="1:11" x14ac:dyDescent="0.25">
      <c r="A469" t="s">
        <v>12</v>
      </c>
      <c r="B469" t="s">
        <v>13</v>
      </c>
      <c r="C469" t="s">
        <v>16</v>
      </c>
      <c r="D469" s="1">
        <v>45614</v>
      </c>
      <c r="E469" t="s">
        <v>1482</v>
      </c>
      <c r="F469" t="s">
        <v>1483</v>
      </c>
      <c r="G469" t="s">
        <v>1484</v>
      </c>
      <c r="H469" t="s">
        <v>7</v>
      </c>
      <c r="I469" t="s">
        <v>17</v>
      </c>
      <c r="J469" s="1">
        <v>45617</v>
      </c>
      <c r="K469" s="1">
        <v>45582</v>
      </c>
    </row>
    <row r="470" spans="1:11" x14ac:dyDescent="0.25">
      <c r="A470" t="s">
        <v>12</v>
      </c>
      <c r="B470" t="s">
        <v>13</v>
      </c>
      <c r="C470" t="s">
        <v>16</v>
      </c>
      <c r="D470" s="1">
        <v>45614</v>
      </c>
      <c r="E470" t="s">
        <v>1482</v>
      </c>
      <c r="F470" t="s">
        <v>1483</v>
      </c>
      <c r="G470" t="s">
        <v>1484</v>
      </c>
      <c r="H470" t="s">
        <v>1366</v>
      </c>
      <c r="I470" t="s">
        <v>17</v>
      </c>
      <c r="J470" s="1">
        <v>45617</v>
      </c>
      <c r="K470" s="1">
        <v>45582</v>
      </c>
    </row>
    <row r="471" spans="1:11" x14ac:dyDescent="0.25">
      <c r="A471" t="s">
        <v>12</v>
      </c>
      <c r="B471" t="s">
        <v>13</v>
      </c>
      <c r="C471" t="s">
        <v>16</v>
      </c>
      <c r="D471" s="1">
        <v>45614</v>
      </c>
      <c r="E471" t="s">
        <v>1482</v>
      </c>
      <c r="F471" t="s">
        <v>1483</v>
      </c>
      <c r="G471" t="s">
        <v>1484</v>
      </c>
      <c r="H471" t="s">
        <v>1367</v>
      </c>
      <c r="I471" t="s">
        <v>17</v>
      </c>
      <c r="J471" s="1">
        <v>45617</v>
      </c>
      <c r="K471" s="1">
        <v>45582</v>
      </c>
    </row>
    <row r="472" spans="1:11" x14ac:dyDescent="0.25">
      <c r="A472" t="s">
        <v>12</v>
      </c>
      <c r="B472" t="s">
        <v>13</v>
      </c>
      <c r="C472" t="s">
        <v>16</v>
      </c>
      <c r="D472" s="1">
        <v>45614</v>
      </c>
      <c r="E472" t="s">
        <v>1482</v>
      </c>
      <c r="F472" t="s">
        <v>1483</v>
      </c>
      <c r="G472" t="s">
        <v>1484</v>
      </c>
      <c r="H472" t="s">
        <v>1368</v>
      </c>
      <c r="I472" t="s">
        <v>17</v>
      </c>
      <c r="J472" s="1">
        <v>45617</v>
      </c>
      <c r="K472" s="1">
        <v>45582</v>
      </c>
    </row>
    <row r="473" spans="1:11" x14ac:dyDescent="0.25">
      <c r="A473" t="s">
        <v>12</v>
      </c>
      <c r="B473" t="s">
        <v>13</v>
      </c>
      <c r="C473" t="s">
        <v>16</v>
      </c>
      <c r="D473" s="1">
        <v>45614</v>
      </c>
      <c r="E473" t="s">
        <v>1482</v>
      </c>
      <c r="F473" t="s">
        <v>1483</v>
      </c>
      <c r="G473" t="s">
        <v>1484</v>
      </c>
      <c r="H473" t="s">
        <v>1369</v>
      </c>
      <c r="I473" t="s">
        <v>17</v>
      </c>
      <c r="J473" s="1">
        <v>45617</v>
      </c>
      <c r="K473" s="1">
        <v>45582</v>
      </c>
    </row>
    <row r="474" spans="1:11" x14ac:dyDescent="0.25">
      <c r="A474" t="s">
        <v>12</v>
      </c>
      <c r="B474" t="s">
        <v>13</v>
      </c>
      <c r="C474" t="s">
        <v>16</v>
      </c>
      <c r="D474" s="1">
        <v>45614</v>
      </c>
      <c r="E474" t="s">
        <v>1482</v>
      </c>
      <c r="F474" t="s">
        <v>1483</v>
      </c>
      <c r="G474" t="s">
        <v>1484</v>
      </c>
      <c r="H474" t="s">
        <v>1370</v>
      </c>
      <c r="I474" t="s">
        <v>17</v>
      </c>
      <c r="J474" s="1">
        <v>45617</v>
      </c>
      <c r="K474" s="1">
        <v>45582</v>
      </c>
    </row>
    <row r="475" spans="1:11" x14ac:dyDescent="0.25">
      <c r="A475" t="s">
        <v>12</v>
      </c>
      <c r="B475" t="s">
        <v>13</v>
      </c>
      <c r="C475" t="s">
        <v>16</v>
      </c>
      <c r="D475" s="1">
        <v>45614</v>
      </c>
      <c r="E475" t="s">
        <v>1482</v>
      </c>
      <c r="F475" t="s">
        <v>1483</v>
      </c>
      <c r="G475" t="s">
        <v>1484</v>
      </c>
      <c r="H475" t="s">
        <v>8</v>
      </c>
      <c r="I475" t="s">
        <v>17</v>
      </c>
      <c r="J475" s="1">
        <v>45616</v>
      </c>
      <c r="K475" s="1">
        <v>45582</v>
      </c>
    </row>
    <row r="476" spans="1:11" x14ac:dyDescent="0.25">
      <c r="A476" t="s">
        <v>12</v>
      </c>
      <c r="B476" t="s">
        <v>13</v>
      </c>
      <c r="C476" t="s">
        <v>16</v>
      </c>
      <c r="D476" s="1">
        <v>45614</v>
      </c>
      <c r="E476" t="s">
        <v>1482</v>
      </c>
      <c r="F476" t="s">
        <v>1483</v>
      </c>
      <c r="G476" t="s">
        <v>1484</v>
      </c>
      <c r="H476" t="s">
        <v>9</v>
      </c>
      <c r="I476" t="s">
        <v>17</v>
      </c>
      <c r="J476" s="1">
        <v>45616</v>
      </c>
      <c r="K476" s="1">
        <v>45582</v>
      </c>
    </row>
    <row r="477" spans="1:11" x14ac:dyDescent="0.25">
      <c r="A477" t="s">
        <v>12</v>
      </c>
      <c r="B477" t="s">
        <v>13</v>
      </c>
      <c r="C477" t="s">
        <v>16</v>
      </c>
      <c r="D477" s="1">
        <v>45614</v>
      </c>
      <c r="E477" t="s">
        <v>1482</v>
      </c>
      <c r="F477" t="s">
        <v>1483</v>
      </c>
      <c r="G477" t="s">
        <v>1484</v>
      </c>
      <c r="H477" t="s">
        <v>10</v>
      </c>
      <c r="I477" t="s">
        <v>17</v>
      </c>
      <c r="J477" s="1">
        <v>45616</v>
      </c>
      <c r="K477" s="1">
        <v>45582</v>
      </c>
    </row>
    <row r="478" spans="1:11" x14ac:dyDescent="0.25">
      <c r="A478" t="s">
        <v>12</v>
      </c>
      <c r="B478" t="s">
        <v>13</v>
      </c>
      <c r="C478" t="s">
        <v>16</v>
      </c>
      <c r="D478" s="1">
        <v>45614</v>
      </c>
      <c r="E478" t="s">
        <v>1482</v>
      </c>
      <c r="F478" t="s">
        <v>1483</v>
      </c>
      <c r="G478" t="s">
        <v>1484</v>
      </c>
      <c r="H478" t="s">
        <v>10</v>
      </c>
      <c r="I478" t="s">
        <v>17</v>
      </c>
      <c r="J478" s="1">
        <v>45629</v>
      </c>
      <c r="K478" s="1">
        <v>45629</v>
      </c>
    </row>
    <row r="479" spans="1:11" x14ac:dyDescent="0.25">
      <c r="A479" t="s">
        <v>12</v>
      </c>
      <c r="B479" t="s">
        <v>13</v>
      </c>
      <c r="C479" t="s">
        <v>16</v>
      </c>
      <c r="D479" s="1">
        <v>45614</v>
      </c>
      <c r="E479" t="s">
        <v>1482</v>
      </c>
      <c r="F479" t="s">
        <v>1483</v>
      </c>
      <c r="G479" t="s">
        <v>1484</v>
      </c>
      <c r="H479" t="s">
        <v>11</v>
      </c>
      <c r="I479" t="s">
        <v>17</v>
      </c>
      <c r="J479" s="1">
        <v>45616</v>
      </c>
      <c r="K479" s="1">
        <v>45582</v>
      </c>
    </row>
    <row r="480" spans="1:11" x14ac:dyDescent="0.25">
      <c r="A480" t="s">
        <v>24</v>
      </c>
      <c r="B480" t="s">
        <v>1422</v>
      </c>
      <c r="C480" t="s">
        <v>16</v>
      </c>
      <c r="D480" s="1">
        <v>45607</v>
      </c>
      <c r="E480" t="s">
        <v>1486</v>
      </c>
      <c r="F480" t="s">
        <v>1487</v>
      </c>
      <c r="G480" t="s">
        <v>1488</v>
      </c>
      <c r="H480" t="s">
        <v>4</v>
      </c>
      <c r="I480" t="s">
        <v>17</v>
      </c>
      <c r="J480" s="1">
        <v>45708</v>
      </c>
      <c r="K480" s="1">
        <v>45608</v>
      </c>
    </row>
    <row r="481" spans="1:11" x14ac:dyDescent="0.25">
      <c r="A481" t="s">
        <v>24</v>
      </c>
      <c r="B481" t="s">
        <v>1422</v>
      </c>
      <c r="C481" t="s">
        <v>16</v>
      </c>
      <c r="D481" s="1">
        <v>45607</v>
      </c>
      <c r="E481" t="s">
        <v>1486</v>
      </c>
      <c r="F481" t="s">
        <v>1487</v>
      </c>
      <c r="G481" t="s">
        <v>1488</v>
      </c>
      <c r="H481" t="s">
        <v>7</v>
      </c>
      <c r="I481" t="s">
        <v>17</v>
      </c>
      <c r="J481" s="1">
        <v>45708</v>
      </c>
      <c r="K481" s="1">
        <v>45608</v>
      </c>
    </row>
    <row r="482" spans="1:11" x14ac:dyDescent="0.25">
      <c r="A482" t="s">
        <v>24</v>
      </c>
      <c r="B482" t="s">
        <v>1422</v>
      </c>
      <c r="C482" t="s">
        <v>16</v>
      </c>
      <c r="D482" s="1">
        <v>45607</v>
      </c>
      <c r="E482" t="s">
        <v>1486</v>
      </c>
      <c r="F482" t="s">
        <v>1487</v>
      </c>
      <c r="G482" t="s">
        <v>1488</v>
      </c>
      <c r="H482" t="s">
        <v>1366</v>
      </c>
      <c r="I482" t="s">
        <v>5</v>
      </c>
      <c r="K482" s="1">
        <v>45608</v>
      </c>
    </row>
    <row r="483" spans="1:11" x14ac:dyDescent="0.25">
      <c r="A483" t="s">
        <v>24</v>
      </c>
      <c r="B483" t="s">
        <v>1422</v>
      </c>
      <c r="C483" t="s">
        <v>16</v>
      </c>
      <c r="D483" s="1">
        <v>45607</v>
      </c>
      <c r="E483" t="s">
        <v>1486</v>
      </c>
      <c r="F483" t="s">
        <v>1487</v>
      </c>
      <c r="G483" t="s">
        <v>1488</v>
      </c>
      <c r="H483" t="s">
        <v>1367</v>
      </c>
      <c r="I483" t="s">
        <v>5</v>
      </c>
      <c r="K483" s="1">
        <v>45608</v>
      </c>
    </row>
    <row r="484" spans="1:11" x14ac:dyDescent="0.25">
      <c r="A484" t="s">
        <v>24</v>
      </c>
      <c r="B484" t="s">
        <v>1422</v>
      </c>
      <c r="C484" t="s">
        <v>16</v>
      </c>
      <c r="D484" s="1">
        <v>45607</v>
      </c>
      <c r="E484" t="s">
        <v>1486</v>
      </c>
      <c r="F484" t="s">
        <v>1487</v>
      </c>
      <c r="G484" t="s">
        <v>1488</v>
      </c>
      <c r="H484" t="s">
        <v>1368</v>
      </c>
      <c r="I484" t="s">
        <v>5</v>
      </c>
      <c r="K484" s="1">
        <v>45608</v>
      </c>
    </row>
    <row r="485" spans="1:11" x14ac:dyDescent="0.25">
      <c r="A485" t="s">
        <v>24</v>
      </c>
      <c r="B485" t="s">
        <v>1422</v>
      </c>
      <c r="C485" t="s">
        <v>16</v>
      </c>
      <c r="D485" s="1">
        <v>45607</v>
      </c>
      <c r="E485" t="s">
        <v>1486</v>
      </c>
      <c r="F485" t="s">
        <v>1487</v>
      </c>
      <c r="G485" t="s">
        <v>1488</v>
      </c>
      <c r="H485" t="s">
        <v>1369</v>
      </c>
      <c r="I485" t="s">
        <v>5</v>
      </c>
      <c r="K485" s="1">
        <v>45608</v>
      </c>
    </row>
    <row r="486" spans="1:11" x14ac:dyDescent="0.25">
      <c r="A486" t="s">
        <v>24</v>
      </c>
      <c r="B486" t="s">
        <v>1422</v>
      </c>
      <c r="C486" t="s">
        <v>16</v>
      </c>
      <c r="D486" s="1">
        <v>45607</v>
      </c>
      <c r="E486" t="s">
        <v>1486</v>
      </c>
      <c r="F486" t="s">
        <v>1487</v>
      </c>
      <c r="G486" t="s">
        <v>1488</v>
      </c>
      <c r="H486" t="s">
        <v>1370</v>
      </c>
      <c r="I486" t="s">
        <v>5</v>
      </c>
      <c r="K486" s="1">
        <v>45608</v>
      </c>
    </row>
    <row r="487" spans="1:11" x14ac:dyDescent="0.25">
      <c r="A487" t="s">
        <v>24</v>
      </c>
      <c r="B487" t="s">
        <v>1422</v>
      </c>
      <c r="C487" t="s">
        <v>16</v>
      </c>
      <c r="D487" s="1">
        <v>45607</v>
      </c>
      <c r="E487" t="s">
        <v>1486</v>
      </c>
      <c r="F487" t="s">
        <v>1487</v>
      </c>
      <c r="G487" t="s">
        <v>1488</v>
      </c>
      <c r="H487" t="s">
        <v>8</v>
      </c>
      <c r="I487" t="s">
        <v>17</v>
      </c>
      <c r="J487" s="1">
        <v>45665</v>
      </c>
      <c r="K487" s="1">
        <v>45608</v>
      </c>
    </row>
    <row r="488" spans="1:11" x14ac:dyDescent="0.25">
      <c r="A488" t="s">
        <v>24</v>
      </c>
      <c r="B488" t="s">
        <v>1422</v>
      </c>
      <c r="C488" t="s">
        <v>16</v>
      </c>
      <c r="D488" s="1">
        <v>45607</v>
      </c>
      <c r="E488" t="s">
        <v>1486</v>
      </c>
      <c r="F488" t="s">
        <v>1487</v>
      </c>
      <c r="G488" t="s">
        <v>1488</v>
      </c>
      <c r="H488" t="s">
        <v>9</v>
      </c>
      <c r="I488" t="s">
        <v>17</v>
      </c>
      <c r="J488" s="1">
        <v>45708</v>
      </c>
      <c r="K488" s="1">
        <v>45608</v>
      </c>
    </row>
    <row r="489" spans="1:11" x14ac:dyDescent="0.25">
      <c r="A489" t="s">
        <v>24</v>
      </c>
      <c r="B489" t="s">
        <v>1422</v>
      </c>
      <c r="C489" t="s">
        <v>16</v>
      </c>
      <c r="D489" s="1">
        <v>45607</v>
      </c>
      <c r="E489" t="s">
        <v>1486</v>
      </c>
      <c r="F489" t="s">
        <v>1487</v>
      </c>
      <c r="G489" t="s">
        <v>1488</v>
      </c>
      <c r="H489" t="s">
        <v>10</v>
      </c>
      <c r="I489" t="s">
        <v>17</v>
      </c>
      <c r="J489" s="1">
        <v>45712</v>
      </c>
      <c r="K489" s="1">
        <v>45608</v>
      </c>
    </row>
    <row r="490" spans="1:11" x14ac:dyDescent="0.25">
      <c r="A490" t="s">
        <v>24</v>
      </c>
      <c r="B490" t="s">
        <v>1422</v>
      </c>
      <c r="C490" t="s">
        <v>16</v>
      </c>
      <c r="D490" s="1">
        <v>45607</v>
      </c>
      <c r="E490" t="s">
        <v>1486</v>
      </c>
      <c r="F490" t="s">
        <v>1487</v>
      </c>
      <c r="G490" t="s">
        <v>1488</v>
      </c>
      <c r="H490" t="s">
        <v>11</v>
      </c>
      <c r="I490" t="s">
        <v>17</v>
      </c>
      <c r="J490" s="1">
        <v>45665</v>
      </c>
      <c r="K490" s="1">
        <v>45608</v>
      </c>
    </row>
    <row r="491" spans="1:11" x14ac:dyDescent="0.25">
      <c r="A491" t="s">
        <v>30</v>
      </c>
      <c r="B491" t="s">
        <v>156</v>
      </c>
      <c r="C491" t="s">
        <v>32</v>
      </c>
      <c r="D491" s="1">
        <v>45607</v>
      </c>
      <c r="E491" t="s">
        <v>1489</v>
      </c>
      <c r="F491" t="s">
        <v>1490</v>
      </c>
      <c r="G491" t="s">
        <v>1491</v>
      </c>
      <c r="H491" t="s">
        <v>4</v>
      </c>
      <c r="I491" t="s">
        <v>17</v>
      </c>
      <c r="J491" s="1">
        <v>45610</v>
      </c>
      <c r="K491" s="1">
        <v>45608</v>
      </c>
    </row>
    <row r="492" spans="1:11" x14ac:dyDescent="0.25">
      <c r="A492" t="s">
        <v>30</v>
      </c>
      <c r="B492" t="s">
        <v>156</v>
      </c>
      <c r="C492" t="s">
        <v>32</v>
      </c>
      <c r="D492" s="1">
        <v>45607</v>
      </c>
      <c r="E492" t="s">
        <v>1489</v>
      </c>
      <c r="F492" t="s">
        <v>1490</v>
      </c>
      <c r="G492" t="s">
        <v>1491</v>
      </c>
      <c r="H492" t="s">
        <v>7</v>
      </c>
      <c r="I492" t="s">
        <v>17</v>
      </c>
      <c r="J492" s="1">
        <v>45610</v>
      </c>
      <c r="K492" s="1">
        <v>45608</v>
      </c>
    </row>
    <row r="493" spans="1:11" x14ac:dyDescent="0.25">
      <c r="A493" t="s">
        <v>30</v>
      </c>
      <c r="B493" t="s">
        <v>156</v>
      </c>
      <c r="C493" t="s">
        <v>32</v>
      </c>
      <c r="D493" s="1">
        <v>45607</v>
      </c>
      <c r="E493" t="s">
        <v>1489</v>
      </c>
      <c r="F493" t="s">
        <v>1490</v>
      </c>
      <c r="G493" t="s">
        <v>1491</v>
      </c>
      <c r="H493" t="s">
        <v>1366</v>
      </c>
      <c r="I493" t="s">
        <v>17</v>
      </c>
      <c r="J493" s="1">
        <v>45611</v>
      </c>
      <c r="K493" s="1">
        <v>45608</v>
      </c>
    </row>
    <row r="494" spans="1:11" x14ac:dyDescent="0.25">
      <c r="A494" t="s">
        <v>30</v>
      </c>
      <c r="B494" t="s">
        <v>156</v>
      </c>
      <c r="C494" t="s">
        <v>32</v>
      </c>
      <c r="D494" s="1">
        <v>45607</v>
      </c>
      <c r="E494" t="s">
        <v>1489</v>
      </c>
      <c r="F494" t="s">
        <v>1490</v>
      </c>
      <c r="G494" t="s">
        <v>1491</v>
      </c>
      <c r="H494" t="s">
        <v>1367</v>
      </c>
      <c r="I494" t="s">
        <v>17</v>
      </c>
      <c r="J494" s="1">
        <v>45611</v>
      </c>
      <c r="K494" s="1">
        <v>45608</v>
      </c>
    </row>
    <row r="495" spans="1:11" x14ac:dyDescent="0.25">
      <c r="A495" t="s">
        <v>30</v>
      </c>
      <c r="B495" t="s">
        <v>156</v>
      </c>
      <c r="C495" t="s">
        <v>32</v>
      </c>
      <c r="D495" s="1">
        <v>45607</v>
      </c>
      <c r="E495" t="s">
        <v>1489</v>
      </c>
      <c r="F495" t="s">
        <v>1490</v>
      </c>
      <c r="G495" t="s">
        <v>1491</v>
      </c>
      <c r="H495" t="s">
        <v>1368</v>
      </c>
      <c r="I495" t="s">
        <v>17</v>
      </c>
      <c r="J495" s="1">
        <v>45611</v>
      </c>
      <c r="K495" s="1">
        <v>45608</v>
      </c>
    </row>
    <row r="496" spans="1:11" x14ac:dyDescent="0.25">
      <c r="A496" t="s">
        <v>30</v>
      </c>
      <c r="B496" t="s">
        <v>156</v>
      </c>
      <c r="C496" t="s">
        <v>32</v>
      </c>
      <c r="D496" s="1">
        <v>45607</v>
      </c>
      <c r="E496" t="s">
        <v>1489</v>
      </c>
      <c r="F496" t="s">
        <v>1490</v>
      </c>
      <c r="G496" t="s">
        <v>1491</v>
      </c>
      <c r="H496" t="s">
        <v>1369</v>
      </c>
      <c r="I496" t="s">
        <v>17</v>
      </c>
      <c r="J496" s="1">
        <v>45611</v>
      </c>
      <c r="K496" s="1">
        <v>45608</v>
      </c>
    </row>
    <row r="497" spans="1:11" x14ac:dyDescent="0.25">
      <c r="A497" t="s">
        <v>30</v>
      </c>
      <c r="B497" t="s">
        <v>156</v>
      </c>
      <c r="C497" t="s">
        <v>32</v>
      </c>
      <c r="D497" s="1">
        <v>45607</v>
      </c>
      <c r="E497" t="s">
        <v>1489</v>
      </c>
      <c r="F497" t="s">
        <v>1490</v>
      </c>
      <c r="G497" t="s">
        <v>1491</v>
      </c>
      <c r="H497" t="s">
        <v>1370</v>
      </c>
      <c r="I497" t="s">
        <v>17</v>
      </c>
      <c r="J497" s="1">
        <v>45611</v>
      </c>
      <c r="K497" s="1">
        <v>45608</v>
      </c>
    </row>
    <row r="498" spans="1:11" x14ac:dyDescent="0.25">
      <c r="A498" t="s">
        <v>30</v>
      </c>
      <c r="B498" t="s">
        <v>156</v>
      </c>
      <c r="C498" t="s">
        <v>32</v>
      </c>
      <c r="D498" s="1">
        <v>45607</v>
      </c>
      <c r="E498" t="s">
        <v>1489</v>
      </c>
      <c r="F498" t="s">
        <v>1490</v>
      </c>
      <c r="G498" t="s">
        <v>1491</v>
      </c>
      <c r="H498" t="s">
        <v>8</v>
      </c>
      <c r="I498" t="s">
        <v>17</v>
      </c>
      <c r="J498" s="1">
        <v>45609</v>
      </c>
      <c r="K498" s="1">
        <v>45608</v>
      </c>
    </row>
    <row r="499" spans="1:11" x14ac:dyDescent="0.25">
      <c r="A499" t="s">
        <v>30</v>
      </c>
      <c r="B499" t="s">
        <v>156</v>
      </c>
      <c r="C499" t="s">
        <v>32</v>
      </c>
      <c r="D499" s="1">
        <v>45607</v>
      </c>
      <c r="E499" t="s">
        <v>1489</v>
      </c>
      <c r="F499" t="s">
        <v>1490</v>
      </c>
      <c r="G499" t="s">
        <v>1491</v>
      </c>
      <c r="H499" t="s">
        <v>9</v>
      </c>
      <c r="I499" t="s">
        <v>17</v>
      </c>
      <c r="J499" s="1">
        <v>45610</v>
      </c>
      <c r="K499" s="1">
        <v>45608</v>
      </c>
    </row>
    <row r="500" spans="1:11" x14ac:dyDescent="0.25">
      <c r="A500" t="s">
        <v>30</v>
      </c>
      <c r="B500" t="s">
        <v>156</v>
      </c>
      <c r="C500" t="s">
        <v>32</v>
      </c>
      <c r="D500" s="1">
        <v>45607</v>
      </c>
      <c r="E500" t="s">
        <v>1489</v>
      </c>
      <c r="F500" t="s">
        <v>1490</v>
      </c>
      <c r="G500" t="s">
        <v>1491</v>
      </c>
      <c r="H500" t="s">
        <v>10</v>
      </c>
      <c r="I500" t="s">
        <v>17</v>
      </c>
      <c r="J500" s="1">
        <v>45610</v>
      </c>
      <c r="K500" s="1">
        <v>45608</v>
      </c>
    </row>
    <row r="501" spans="1:11" x14ac:dyDescent="0.25">
      <c r="A501" t="s">
        <v>30</v>
      </c>
      <c r="B501" t="s">
        <v>156</v>
      </c>
      <c r="C501" t="s">
        <v>32</v>
      </c>
      <c r="D501" s="1">
        <v>45607</v>
      </c>
      <c r="E501" t="s">
        <v>1489</v>
      </c>
      <c r="F501" t="s">
        <v>1490</v>
      </c>
      <c r="G501" t="s">
        <v>1491</v>
      </c>
      <c r="H501" t="s">
        <v>11</v>
      </c>
      <c r="I501" t="s">
        <v>17</v>
      </c>
      <c r="J501" s="1">
        <v>45609</v>
      </c>
      <c r="K501" s="1">
        <v>45608</v>
      </c>
    </row>
    <row r="502" spans="1:11" x14ac:dyDescent="0.25">
      <c r="A502" t="s">
        <v>12</v>
      </c>
      <c r="B502" t="s">
        <v>13</v>
      </c>
      <c r="C502" t="s">
        <v>16</v>
      </c>
      <c r="D502" s="1">
        <v>45593</v>
      </c>
      <c r="E502" t="s">
        <v>1492</v>
      </c>
      <c r="F502" t="s">
        <v>1493</v>
      </c>
      <c r="G502" t="s">
        <v>1485</v>
      </c>
      <c r="H502" t="s">
        <v>4</v>
      </c>
      <c r="I502" t="s">
        <v>17</v>
      </c>
      <c r="J502" s="1">
        <v>45597</v>
      </c>
      <c r="K502" s="1">
        <v>45583</v>
      </c>
    </row>
    <row r="503" spans="1:11" x14ac:dyDescent="0.25">
      <c r="A503" t="s">
        <v>12</v>
      </c>
      <c r="B503" t="s">
        <v>13</v>
      </c>
      <c r="C503" t="s">
        <v>16</v>
      </c>
      <c r="D503" s="1">
        <v>45593</v>
      </c>
      <c r="E503" t="s">
        <v>1492</v>
      </c>
      <c r="F503" t="s">
        <v>1493</v>
      </c>
      <c r="G503" t="s">
        <v>1485</v>
      </c>
      <c r="H503" t="s">
        <v>7</v>
      </c>
      <c r="I503" t="s">
        <v>17</v>
      </c>
      <c r="J503" s="1">
        <v>45597</v>
      </c>
      <c r="K503" s="1">
        <v>45583</v>
      </c>
    </row>
    <row r="504" spans="1:11" x14ac:dyDescent="0.25">
      <c r="A504" t="s">
        <v>12</v>
      </c>
      <c r="B504" t="s">
        <v>13</v>
      </c>
      <c r="C504" t="s">
        <v>16</v>
      </c>
      <c r="D504" s="1">
        <v>45593</v>
      </c>
      <c r="E504" t="s">
        <v>1492</v>
      </c>
      <c r="F504" t="s">
        <v>1493</v>
      </c>
      <c r="G504" t="s">
        <v>1485</v>
      </c>
      <c r="H504" t="s">
        <v>1366</v>
      </c>
      <c r="I504" t="s">
        <v>17</v>
      </c>
      <c r="J504" s="1">
        <v>45596</v>
      </c>
      <c r="K504" s="1">
        <v>45583</v>
      </c>
    </row>
    <row r="505" spans="1:11" x14ac:dyDescent="0.25">
      <c r="A505" t="s">
        <v>12</v>
      </c>
      <c r="B505" t="s">
        <v>13</v>
      </c>
      <c r="C505" t="s">
        <v>16</v>
      </c>
      <c r="D505" s="1">
        <v>45593</v>
      </c>
      <c r="E505" t="s">
        <v>1492</v>
      </c>
      <c r="F505" t="s">
        <v>1493</v>
      </c>
      <c r="G505" t="s">
        <v>1485</v>
      </c>
      <c r="H505" t="s">
        <v>1367</v>
      </c>
      <c r="I505" t="s">
        <v>17</v>
      </c>
      <c r="J505" s="1">
        <v>45596</v>
      </c>
      <c r="K505" s="1">
        <v>45583</v>
      </c>
    </row>
    <row r="506" spans="1:11" x14ac:dyDescent="0.25">
      <c r="A506" t="s">
        <v>12</v>
      </c>
      <c r="B506" t="s">
        <v>13</v>
      </c>
      <c r="C506" t="s">
        <v>16</v>
      </c>
      <c r="D506" s="1">
        <v>45593</v>
      </c>
      <c r="E506" t="s">
        <v>1492</v>
      </c>
      <c r="F506" t="s">
        <v>1493</v>
      </c>
      <c r="G506" t="s">
        <v>1485</v>
      </c>
      <c r="H506" t="s">
        <v>1368</v>
      </c>
      <c r="I506" t="s">
        <v>17</v>
      </c>
      <c r="J506" s="1">
        <v>45596</v>
      </c>
      <c r="K506" s="1">
        <v>45583</v>
      </c>
    </row>
    <row r="507" spans="1:11" x14ac:dyDescent="0.25">
      <c r="A507" t="s">
        <v>12</v>
      </c>
      <c r="B507" t="s">
        <v>13</v>
      </c>
      <c r="C507" t="s">
        <v>16</v>
      </c>
      <c r="D507" s="1">
        <v>45593</v>
      </c>
      <c r="E507" t="s">
        <v>1492</v>
      </c>
      <c r="F507" t="s">
        <v>1493</v>
      </c>
      <c r="G507" t="s">
        <v>1485</v>
      </c>
      <c r="H507" t="s">
        <v>1369</v>
      </c>
      <c r="I507" t="s">
        <v>17</v>
      </c>
      <c r="J507" s="1">
        <v>45596</v>
      </c>
      <c r="K507" s="1">
        <v>45583</v>
      </c>
    </row>
    <row r="508" spans="1:11" x14ac:dyDescent="0.25">
      <c r="A508" t="s">
        <v>12</v>
      </c>
      <c r="B508" t="s">
        <v>13</v>
      </c>
      <c r="C508" t="s">
        <v>16</v>
      </c>
      <c r="D508" s="1">
        <v>45593</v>
      </c>
      <c r="E508" t="s">
        <v>1492</v>
      </c>
      <c r="F508" t="s">
        <v>1493</v>
      </c>
      <c r="G508" t="s">
        <v>1485</v>
      </c>
      <c r="H508" t="s">
        <v>1370</v>
      </c>
      <c r="I508" t="s">
        <v>17</v>
      </c>
      <c r="J508" s="1">
        <v>45596</v>
      </c>
      <c r="K508" s="1">
        <v>45583</v>
      </c>
    </row>
    <row r="509" spans="1:11" x14ac:dyDescent="0.25">
      <c r="A509" t="s">
        <v>12</v>
      </c>
      <c r="B509" t="s">
        <v>13</v>
      </c>
      <c r="C509" t="s">
        <v>16</v>
      </c>
      <c r="D509" s="1">
        <v>45593</v>
      </c>
      <c r="E509" t="s">
        <v>1492</v>
      </c>
      <c r="F509" t="s">
        <v>1493</v>
      </c>
      <c r="G509" t="s">
        <v>1485</v>
      </c>
      <c r="H509" t="s">
        <v>8</v>
      </c>
      <c r="I509" t="s">
        <v>17</v>
      </c>
      <c r="J509" s="1">
        <v>45596</v>
      </c>
      <c r="K509" s="1">
        <v>45583</v>
      </c>
    </row>
    <row r="510" spans="1:11" x14ac:dyDescent="0.25">
      <c r="A510" t="s">
        <v>12</v>
      </c>
      <c r="B510" t="s">
        <v>13</v>
      </c>
      <c r="C510" t="s">
        <v>16</v>
      </c>
      <c r="D510" s="1">
        <v>45593</v>
      </c>
      <c r="E510" t="s">
        <v>1492</v>
      </c>
      <c r="F510" t="s">
        <v>1493</v>
      </c>
      <c r="G510" t="s">
        <v>1485</v>
      </c>
      <c r="H510" t="s">
        <v>9</v>
      </c>
      <c r="I510" t="s">
        <v>17</v>
      </c>
      <c r="J510" s="1">
        <v>45596</v>
      </c>
      <c r="K510" s="1">
        <v>45583</v>
      </c>
    </row>
    <row r="511" spans="1:11" x14ac:dyDescent="0.25">
      <c r="A511" t="s">
        <v>12</v>
      </c>
      <c r="B511" t="s">
        <v>13</v>
      </c>
      <c r="C511" t="s">
        <v>16</v>
      </c>
      <c r="D511" s="1">
        <v>45593</v>
      </c>
      <c r="E511" t="s">
        <v>1492</v>
      </c>
      <c r="F511" t="s">
        <v>1493</v>
      </c>
      <c r="G511" t="s">
        <v>1485</v>
      </c>
      <c r="H511" t="s">
        <v>10</v>
      </c>
      <c r="I511" t="s">
        <v>17</v>
      </c>
      <c r="J511" s="1">
        <v>45596</v>
      </c>
      <c r="K511" s="1">
        <v>45583</v>
      </c>
    </row>
    <row r="512" spans="1:11" x14ac:dyDescent="0.25">
      <c r="A512" t="s">
        <v>12</v>
      </c>
      <c r="B512" t="s">
        <v>13</v>
      </c>
      <c r="C512" t="s">
        <v>16</v>
      </c>
      <c r="D512" s="1">
        <v>45593</v>
      </c>
      <c r="E512" t="s">
        <v>1492</v>
      </c>
      <c r="F512" t="s">
        <v>1493</v>
      </c>
      <c r="G512" t="s">
        <v>1485</v>
      </c>
      <c r="H512" t="s">
        <v>11</v>
      </c>
      <c r="I512" t="s">
        <v>17</v>
      </c>
      <c r="J512" s="1">
        <v>45597</v>
      </c>
      <c r="K512" s="1">
        <v>45583</v>
      </c>
    </row>
    <row r="513" spans="1:12" x14ac:dyDescent="0.25">
      <c r="A513" t="s">
        <v>12</v>
      </c>
      <c r="B513" t="s">
        <v>22</v>
      </c>
      <c r="C513" t="s">
        <v>16</v>
      </c>
      <c r="D513" s="1">
        <v>45580</v>
      </c>
      <c r="E513" t="s">
        <v>1494</v>
      </c>
      <c r="F513" t="s">
        <v>1495</v>
      </c>
      <c r="G513" t="s">
        <v>1496</v>
      </c>
      <c r="H513" t="s">
        <v>4</v>
      </c>
      <c r="I513" t="s">
        <v>17</v>
      </c>
      <c r="J513" s="1">
        <v>45582</v>
      </c>
      <c r="K513" s="1">
        <v>45568</v>
      </c>
    </row>
    <row r="514" spans="1:12" x14ac:dyDescent="0.25">
      <c r="A514" t="s">
        <v>12</v>
      </c>
      <c r="B514" t="s">
        <v>22</v>
      </c>
      <c r="C514" t="s">
        <v>16</v>
      </c>
      <c r="D514" s="1">
        <v>45580</v>
      </c>
      <c r="E514" t="s">
        <v>1494</v>
      </c>
      <c r="F514" t="s">
        <v>1495</v>
      </c>
      <c r="G514" t="s">
        <v>1496</v>
      </c>
      <c r="H514" t="s">
        <v>7</v>
      </c>
      <c r="I514" t="s">
        <v>17</v>
      </c>
      <c r="J514" s="1">
        <v>45582</v>
      </c>
      <c r="K514" s="1">
        <v>45568</v>
      </c>
    </row>
    <row r="515" spans="1:12" x14ac:dyDescent="0.25">
      <c r="A515" t="s">
        <v>12</v>
      </c>
      <c r="B515" t="s">
        <v>22</v>
      </c>
      <c r="C515" t="s">
        <v>16</v>
      </c>
      <c r="D515" s="1">
        <v>45580</v>
      </c>
      <c r="E515" t="s">
        <v>1494</v>
      </c>
      <c r="F515" t="s">
        <v>1495</v>
      </c>
      <c r="G515" t="s">
        <v>1496</v>
      </c>
      <c r="H515" t="s">
        <v>1366</v>
      </c>
      <c r="I515" t="s">
        <v>17</v>
      </c>
      <c r="J515" s="1">
        <v>45582</v>
      </c>
      <c r="K515" s="1">
        <v>45568</v>
      </c>
    </row>
    <row r="516" spans="1:12" x14ac:dyDescent="0.25">
      <c r="A516" t="s">
        <v>12</v>
      </c>
      <c r="B516" t="s">
        <v>22</v>
      </c>
      <c r="C516" t="s">
        <v>16</v>
      </c>
      <c r="D516" s="1">
        <v>45580</v>
      </c>
      <c r="E516" t="s">
        <v>1494</v>
      </c>
      <c r="F516" t="s">
        <v>1495</v>
      </c>
      <c r="G516" t="s">
        <v>1496</v>
      </c>
      <c r="H516" t="s">
        <v>1367</v>
      </c>
      <c r="I516" t="s">
        <v>17</v>
      </c>
      <c r="J516" s="1">
        <v>45582</v>
      </c>
      <c r="K516" s="1">
        <v>45568</v>
      </c>
    </row>
    <row r="517" spans="1:12" x14ac:dyDescent="0.25">
      <c r="A517" t="s">
        <v>12</v>
      </c>
      <c r="B517" t="s">
        <v>22</v>
      </c>
      <c r="C517" t="s">
        <v>16</v>
      </c>
      <c r="D517" s="1">
        <v>45580</v>
      </c>
      <c r="E517" t="s">
        <v>1494</v>
      </c>
      <c r="F517" t="s">
        <v>1495</v>
      </c>
      <c r="G517" t="s">
        <v>1496</v>
      </c>
      <c r="H517" t="s">
        <v>1368</v>
      </c>
      <c r="I517" t="s">
        <v>17</v>
      </c>
      <c r="J517" s="1">
        <v>45582</v>
      </c>
      <c r="K517" s="1">
        <v>45568</v>
      </c>
    </row>
    <row r="518" spans="1:12" x14ac:dyDescent="0.25">
      <c r="A518" t="s">
        <v>12</v>
      </c>
      <c r="B518" t="s">
        <v>22</v>
      </c>
      <c r="C518" t="s">
        <v>16</v>
      </c>
      <c r="D518" s="1">
        <v>45580</v>
      </c>
      <c r="E518" t="s">
        <v>1494</v>
      </c>
      <c r="F518" t="s">
        <v>1495</v>
      </c>
      <c r="G518" t="s">
        <v>1496</v>
      </c>
      <c r="H518" t="s">
        <v>1369</v>
      </c>
      <c r="I518" t="s">
        <v>17</v>
      </c>
      <c r="J518" s="1">
        <v>45582</v>
      </c>
      <c r="K518" s="1">
        <v>45568</v>
      </c>
    </row>
    <row r="519" spans="1:12" x14ac:dyDescent="0.25">
      <c r="A519" t="s">
        <v>12</v>
      </c>
      <c r="B519" t="s">
        <v>22</v>
      </c>
      <c r="C519" t="s">
        <v>16</v>
      </c>
      <c r="D519" s="1">
        <v>45580</v>
      </c>
      <c r="E519" t="s">
        <v>1494</v>
      </c>
      <c r="F519" t="s">
        <v>1495</v>
      </c>
      <c r="G519" t="s">
        <v>1496</v>
      </c>
      <c r="H519" t="s">
        <v>1370</v>
      </c>
      <c r="I519" t="s">
        <v>17</v>
      </c>
      <c r="J519" s="1">
        <v>45582</v>
      </c>
      <c r="K519" s="1">
        <v>45568</v>
      </c>
    </row>
    <row r="520" spans="1:12" x14ac:dyDescent="0.25">
      <c r="A520" t="s">
        <v>12</v>
      </c>
      <c r="B520" t="s">
        <v>22</v>
      </c>
      <c r="C520" t="s">
        <v>16</v>
      </c>
      <c r="D520" s="1">
        <v>45580</v>
      </c>
      <c r="E520" t="s">
        <v>1494</v>
      </c>
      <c r="F520" t="s">
        <v>1495</v>
      </c>
      <c r="G520" t="s">
        <v>1496</v>
      </c>
      <c r="H520" t="s">
        <v>8</v>
      </c>
      <c r="I520" t="s">
        <v>17</v>
      </c>
      <c r="J520" s="1">
        <v>45582</v>
      </c>
      <c r="K520" s="1">
        <v>45568</v>
      </c>
    </row>
    <row r="521" spans="1:12" x14ac:dyDescent="0.25">
      <c r="A521" t="s">
        <v>12</v>
      </c>
      <c r="B521" t="s">
        <v>22</v>
      </c>
      <c r="C521" t="s">
        <v>16</v>
      </c>
      <c r="D521" s="1">
        <v>45580</v>
      </c>
      <c r="E521" t="s">
        <v>1494</v>
      </c>
      <c r="F521" t="s">
        <v>1495</v>
      </c>
      <c r="G521" t="s">
        <v>1496</v>
      </c>
      <c r="H521" t="s">
        <v>9</v>
      </c>
      <c r="I521" t="s">
        <v>17</v>
      </c>
      <c r="J521" s="1">
        <v>45582</v>
      </c>
      <c r="K521" s="1">
        <v>45568</v>
      </c>
    </row>
    <row r="522" spans="1:12" x14ac:dyDescent="0.25">
      <c r="A522" t="s">
        <v>12</v>
      </c>
      <c r="B522" t="s">
        <v>22</v>
      </c>
      <c r="C522" t="s">
        <v>16</v>
      </c>
      <c r="D522" s="1">
        <v>45580</v>
      </c>
      <c r="E522" t="s">
        <v>1494</v>
      </c>
      <c r="F522" t="s">
        <v>1495</v>
      </c>
      <c r="G522" t="s">
        <v>1496</v>
      </c>
      <c r="H522" t="s">
        <v>10</v>
      </c>
      <c r="I522" t="s">
        <v>17</v>
      </c>
      <c r="J522" s="1">
        <v>45582</v>
      </c>
      <c r="K522" s="1">
        <v>45568</v>
      </c>
    </row>
    <row r="523" spans="1:12" x14ac:dyDescent="0.25">
      <c r="A523" t="s">
        <v>12</v>
      </c>
      <c r="B523" t="s">
        <v>22</v>
      </c>
      <c r="C523" t="s">
        <v>16</v>
      </c>
      <c r="D523" s="1">
        <v>45580</v>
      </c>
      <c r="E523" t="s">
        <v>1494</v>
      </c>
      <c r="F523" t="s">
        <v>1495</v>
      </c>
      <c r="G523" t="s">
        <v>1496</v>
      </c>
      <c r="H523" t="s">
        <v>10</v>
      </c>
      <c r="I523" t="s">
        <v>18</v>
      </c>
      <c r="K523" s="1">
        <v>45789</v>
      </c>
    </row>
    <row r="524" spans="1:12" x14ac:dyDescent="0.25">
      <c r="A524" t="s">
        <v>12</v>
      </c>
      <c r="B524" t="s">
        <v>22</v>
      </c>
      <c r="C524" t="s">
        <v>16</v>
      </c>
      <c r="D524" s="1">
        <v>45580</v>
      </c>
      <c r="E524" t="s">
        <v>1494</v>
      </c>
      <c r="F524" t="s">
        <v>1495</v>
      </c>
      <c r="G524" t="s">
        <v>1496</v>
      </c>
      <c r="H524" t="s">
        <v>11</v>
      </c>
      <c r="I524" t="s">
        <v>17</v>
      </c>
      <c r="J524" s="1">
        <v>45582</v>
      </c>
      <c r="K524" s="1">
        <v>45568</v>
      </c>
      <c r="L524" t="s">
        <v>1497</v>
      </c>
    </row>
    <row r="525" spans="1:12" x14ac:dyDescent="0.25">
      <c r="A525" t="s">
        <v>24</v>
      </c>
      <c r="B525" t="s">
        <v>1422</v>
      </c>
      <c r="C525" t="s">
        <v>16</v>
      </c>
      <c r="D525" s="1">
        <v>45565</v>
      </c>
      <c r="E525" t="s">
        <v>25</v>
      </c>
      <c r="F525" t="s">
        <v>1498</v>
      </c>
      <c r="G525" t="s">
        <v>1499</v>
      </c>
      <c r="H525" t="s">
        <v>4</v>
      </c>
      <c r="I525" t="s">
        <v>17</v>
      </c>
      <c r="J525" s="1">
        <v>45638</v>
      </c>
      <c r="K525" s="1">
        <v>45559</v>
      </c>
    </row>
    <row r="526" spans="1:12" x14ac:dyDescent="0.25">
      <c r="A526" t="s">
        <v>24</v>
      </c>
      <c r="B526" t="s">
        <v>1422</v>
      </c>
      <c r="C526" t="s">
        <v>16</v>
      </c>
      <c r="D526" s="1">
        <v>45565</v>
      </c>
      <c r="E526" t="s">
        <v>25</v>
      </c>
      <c r="F526" t="s">
        <v>1498</v>
      </c>
      <c r="G526" t="s">
        <v>1499</v>
      </c>
      <c r="H526" t="s">
        <v>7</v>
      </c>
      <c r="I526" t="s">
        <v>17</v>
      </c>
      <c r="J526" s="1">
        <v>45638</v>
      </c>
      <c r="K526" s="1">
        <v>45559</v>
      </c>
    </row>
    <row r="527" spans="1:12" x14ac:dyDescent="0.25">
      <c r="A527" t="s">
        <v>24</v>
      </c>
      <c r="B527" t="s">
        <v>1422</v>
      </c>
      <c r="C527" t="s">
        <v>16</v>
      </c>
      <c r="D527" s="1">
        <v>45565</v>
      </c>
      <c r="E527" t="s">
        <v>25</v>
      </c>
      <c r="F527" t="s">
        <v>1498</v>
      </c>
      <c r="G527" t="s">
        <v>1499</v>
      </c>
      <c r="H527" t="s">
        <v>1366</v>
      </c>
      <c r="I527" t="s">
        <v>17</v>
      </c>
      <c r="J527" s="1">
        <v>45748</v>
      </c>
      <c r="K527" s="1">
        <v>45559</v>
      </c>
    </row>
    <row r="528" spans="1:12" x14ac:dyDescent="0.25">
      <c r="A528" t="s">
        <v>24</v>
      </c>
      <c r="B528" t="s">
        <v>1422</v>
      </c>
      <c r="C528" t="s">
        <v>16</v>
      </c>
      <c r="D528" s="1">
        <v>45565</v>
      </c>
      <c r="E528" t="s">
        <v>25</v>
      </c>
      <c r="F528" t="s">
        <v>1498</v>
      </c>
      <c r="G528" t="s">
        <v>1499</v>
      </c>
      <c r="H528" t="s">
        <v>1367</v>
      </c>
      <c r="I528" t="s">
        <v>17</v>
      </c>
      <c r="J528" s="1">
        <v>45748</v>
      </c>
      <c r="K528" s="1">
        <v>45559</v>
      </c>
    </row>
    <row r="529" spans="1:11" x14ac:dyDescent="0.25">
      <c r="A529" t="s">
        <v>24</v>
      </c>
      <c r="B529" t="s">
        <v>1422</v>
      </c>
      <c r="C529" t="s">
        <v>16</v>
      </c>
      <c r="D529" s="1">
        <v>45565</v>
      </c>
      <c r="E529" t="s">
        <v>25</v>
      </c>
      <c r="F529" t="s">
        <v>1498</v>
      </c>
      <c r="G529" t="s">
        <v>1499</v>
      </c>
      <c r="H529" t="s">
        <v>1368</v>
      </c>
      <c r="I529" t="s">
        <v>17</v>
      </c>
      <c r="J529" s="1">
        <v>45748</v>
      </c>
      <c r="K529" s="1">
        <v>45559</v>
      </c>
    </row>
    <row r="530" spans="1:11" x14ac:dyDescent="0.25">
      <c r="A530" t="s">
        <v>24</v>
      </c>
      <c r="B530" t="s">
        <v>1422</v>
      </c>
      <c r="C530" t="s">
        <v>16</v>
      </c>
      <c r="D530" s="1">
        <v>45565</v>
      </c>
      <c r="E530" t="s">
        <v>25</v>
      </c>
      <c r="F530" t="s">
        <v>1498</v>
      </c>
      <c r="G530" t="s">
        <v>1499</v>
      </c>
      <c r="H530" t="s">
        <v>1369</v>
      </c>
      <c r="I530" t="s">
        <v>17</v>
      </c>
      <c r="J530" s="1">
        <v>45748</v>
      </c>
      <c r="K530" s="1">
        <v>45559</v>
      </c>
    </row>
    <row r="531" spans="1:11" x14ac:dyDescent="0.25">
      <c r="A531" t="s">
        <v>24</v>
      </c>
      <c r="B531" t="s">
        <v>1422</v>
      </c>
      <c r="C531" t="s">
        <v>16</v>
      </c>
      <c r="D531" s="1">
        <v>45565</v>
      </c>
      <c r="E531" t="s">
        <v>25</v>
      </c>
      <c r="F531" t="s">
        <v>1498</v>
      </c>
      <c r="G531" t="s">
        <v>1499</v>
      </c>
      <c r="H531" t="s">
        <v>1370</v>
      </c>
      <c r="I531" t="s">
        <v>17</v>
      </c>
      <c r="J531" s="1">
        <v>45748</v>
      </c>
      <c r="K531" s="1">
        <v>45559</v>
      </c>
    </row>
    <row r="532" spans="1:11" x14ac:dyDescent="0.25">
      <c r="A532" t="s">
        <v>24</v>
      </c>
      <c r="B532" t="s">
        <v>1422</v>
      </c>
      <c r="C532" t="s">
        <v>16</v>
      </c>
      <c r="D532" s="1">
        <v>45565</v>
      </c>
      <c r="E532" t="s">
        <v>25</v>
      </c>
      <c r="F532" t="s">
        <v>1498</v>
      </c>
      <c r="G532" t="s">
        <v>1499</v>
      </c>
      <c r="H532" t="s">
        <v>8</v>
      </c>
      <c r="I532" t="s">
        <v>17</v>
      </c>
      <c r="J532" s="1">
        <v>45574</v>
      </c>
      <c r="K532" s="1">
        <v>45559</v>
      </c>
    </row>
    <row r="533" spans="1:11" x14ac:dyDescent="0.25">
      <c r="A533" t="s">
        <v>24</v>
      </c>
      <c r="B533" t="s">
        <v>1422</v>
      </c>
      <c r="C533" t="s">
        <v>16</v>
      </c>
      <c r="D533" s="1">
        <v>45565</v>
      </c>
      <c r="E533" t="s">
        <v>25</v>
      </c>
      <c r="F533" t="s">
        <v>1498</v>
      </c>
      <c r="G533" t="s">
        <v>1499</v>
      </c>
      <c r="H533" t="s">
        <v>9</v>
      </c>
      <c r="I533" t="s">
        <v>17</v>
      </c>
      <c r="J533" s="1">
        <v>45638</v>
      </c>
      <c r="K533" s="1">
        <v>45559</v>
      </c>
    </row>
    <row r="534" spans="1:11" x14ac:dyDescent="0.25">
      <c r="A534" t="s">
        <v>24</v>
      </c>
      <c r="B534" t="s">
        <v>1422</v>
      </c>
      <c r="C534" t="s">
        <v>16</v>
      </c>
      <c r="D534" s="1">
        <v>45565</v>
      </c>
      <c r="E534" t="s">
        <v>25</v>
      </c>
      <c r="F534" t="s">
        <v>1498</v>
      </c>
      <c r="G534" t="s">
        <v>1499</v>
      </c>
      <c r="H534" t="s">
        <v>10</v>
      </c>
      <c r="I534" t="s">
        <v>17</v>
      </c>
      <c r="J534" s="1">
        <v>45631</v>
      </c>
      <c r="K534" s="1">
        <v>45559</v>
      </c>
    </row>
    <row r="535" spans="1:11" x14ac:dyDescent="0.25">
      <c r="A535" t="s">
        <v>24</v>
      </c>
      <c r="B535" t="s">
        <v>1422</v>
      </c>
      <c r="C535" t="s">
        <v>16</v>
      </c>
      <c r="D535" s="1">
        <v>45565</v>
      </c>
      <c r="E535" t="s">
        <v>25</v>
      </c>
      <c r="F535" t="s">
        <v>1498</v>
      </c>
      <c r="G535" t="s">
        <v>1499</v>
      </c>
      <c r="H535" t="s">
        <v>11</v>
      </c>
      <c r="I535" t="s">
        <v>17</v>
      </c>
      <c r="J535" s="1">
        <v>45638</v>
      </c>
      <c r="K535" s="1">
        <v>45559</v>
      </c>
    </row>
    <row r="536" spans="1:11" x14ac:dyDescent="0.25">
      <c r="A536" t="s">
        <v>12</v>
      </c>
      <c r="B536" t="s">
        <v>13</v>
      </c>
      <c r="C536" t="s">
        <v>16</v>
      </c>
      <c r="D536" s="1">
        <v>45565</v>
      </c>
      <c r="E536" t="s">
        <v>27</v>
      </c>
      <c r="F536" t="s">
        <v>28</v>
      </c>
      <c r="G536" t="s">
        <v>1500</v>
      </c>
      <c r="H536" t="s">
        <v>4</v>
      </c>
      <c r="I536" t="s">
        <v>17</v>
      </c>
      <c r="J536" s="1">
        <v>45576</v>
      </c>
      <c r="K536" s="1">
        <v>45533</v>
      </c>
    </row>
    <row r="537" spans="1:11" x14ac:dyDescent="0.25">
      <c r="A537" t="s">
        <v>12</v>
      </c>
      <c r="B537" t="s">
        <v>13</v>
      </c>
      <c r="C537" t="s">
        <v>16</v>
      </c>
      <c r="D537" s="1">
        <v>45565</v>
      </c>
      <c r="E537" t="s">
        <v>27</v>
      </c>
      <c r="F537" t="s">
        <v>28</v>
      </c>
      <c r="G537" t="s">
        <v>1500</v>
      </c>
      <c r="H537" t="s">
        <v>7</v>
      </c>
      <c r="I537" t="s">
        <v>17</v>
      </c>
      <c r="J537" s="1">
        <v>45576</v>
      </c>
      <c r="K537" s="1">
        <v>45533</v>
      </c>
    </row>
    <row r="538" spans="1:11" x14ac:dyDescent="0.25">
      <c r="A538" t="s">
        <v>12</v>
      </c>
      <c r="B538" t="s">
        <v>13</v>
      </c>
      <c r="C538" t="s">
        <v>16</v>
      </c>
      <c r="D538" s="1">
        <v>45565</v>
      </c>
      <c r="E538" t="s">
        <v>27</v>
      </c>
      <c r="F538" t="s">
        <v>28</v>
      </c>
      <c r="G538" t="s">
        <v>1500</v>
      </c>
      <c r="H538" t="s">
        <v>1366</v>
      </c>
      <c r="I538" t="s">
        <v>17</v>
      </c>
      <c r="J538" s="1">
        <v>45576</v>
      </c>
      <c r="K538" s="1">
        <v>45533</v>
      </c>
    </row>
    <row r="539" spans="1:11" x14ac:dyDescent="0.25">
      <c r="A539" t="s">
        <v>12</v>
      </c>
      <c r="B539" t="s">
        <v>13</v>
      </c>
      <c r="C539" t="s">
        <v>16</v>
      </c>
      <c r="D539" s="1">
        <v>45565</v>
      </c>
      <c r="E539" t="s">
        <v>27</v>
      </c>
      <c r="F539" t="s">
        <v>28</v>
      </c>
      <c r="G539" t="s">
        <v>1500</v>
      </c>
      <c r="H539" t="s">
        <v>1367</v>
      </c>
      <c r="I539" t="s">
        <v>17</v>
      </c>
      <c r="J539" s="1">
        <v>45576</v>
      </c>
      <c r="K539" s="1">
        <v>45533</v>
      </c>
    </row>
    <row r="540" spans="1:11" x14ac:dyDescent="0.25">
      <c r="A540" t="s">
        <v>12</v>
      </c>
      <c r="B540" t="s">
        <v>13</v>
      </c>
      <c r="C540" t="s">
        <v>16</v>
      </c>
      <c r="D540" s="1">
        <v>45565</v>
      </c>
      <c r="E540" t="s">
        <v>27</v>
      </c>
      <c r="F540" t="s">
        <v>28</v>
      </c>
      <c r="G540" t="s">
        <v>1500</v>
      </c>
      <c r="H540" t="s">
        <v>1368</v>
      </c>
      <c r="I540" t="s">
        <v>17</v>
      </c>
      <c r="J540" s="1">
        <v>45576</v>
      </c>
      <c r="K540" s="1">
        <v>45533</v>
      </c>
    </row>
    <row r="541" spans="1:11" x14ac:dyDescent="0.25">
      <c r="A541" t="s">
        <v>12</v>
      </c>
      <c r="B541" t="s">
        <v>13</v>
      </c>
      <c r="C541" t="s">
        <v>16</v>
      </c>
      <c r="D541" s="1">
        <v>45565</v>
      </c>
      <c r="E541" t="s">
        <v>27</v>
      </c>
      <c r="F541" t="s">
        <v>28</v>
      </c>
      <c r="G541" t="s">
        <v>1500</v>
      </c>
      <c r="H541" t="s">
        <v>1369</v>
      </c>
      <c r="I541" t="s">
        <v>17</v>
      </c>
      <c r="J541" s="1">
        <v>45576</v>
      </c>
      <c r="K541" s="1">
        <v>45533</v>
      </c>
    </row>
    <row r="542" spans="1:11" x14ac:dyDescent="0.25">
      <c r="A542" t="s">
        <v>12</v>
      </c>
      <c r="B542" t="s">
        <v>13</v>
      </c>
      <c r="C542" t="s">
        <v>16</v>
      </c>
      <c r="D542" s="1">
        <v>45565</v>
      </c>
      <c r="E542" t="s">
        <v>27</v>
      </c>
      <c r="F542" t="s">
        <v>28</v>
      </c>
      <c r="G542" t="s">
        <v>1500</v>
      </c>
      <c r="H542" t="s">
        <v>1370</v>
      </c>
      <c r="I542" t="s">
        <v>17</v>
      </c>
      <c r="J542" s="1">
        <v>45576</v>
      </c>
      <c r="K542" s="1">
        <v>45533</v>
      </c>
    </row>
    <row r="543" spans="1:11" x14ac:dyDescent="0.25">
      <c r="A543" t="s">
        <v>12</v>
      </c>
      <c r="B543" t="s">
        <v>13</v>
      </c>
      <c r="C543" t="s">
        <v>16</v>
      </c>
      <c r="D543" s="1">
        <v>45565</v>
      </c>
      <c r="E543" t="s">
        <v>27</v>
      </c>
      <c r="F543" t="s">
        <v>28</v>
      </c>
      <c r="G543" t="s">
        <v>1500</v>
      </c>
      <c r="H543" t="s">
        <v>8</v>
      </c>
      <c r="I543" t="s">
        <v>17</v>
      </c>
      <c r="J543" s="1">
        <v>45576</v>
      </c>
      <c r="K543" s="1">
        <v>45533</v>
      </c>
    </row>
    <row r="544" spans="1:11" x14ac:dyDescent="0.25">
      <c r="A544" t="s">
        <v>12</v>
      </c>
      <c r="B544" t="s">
        <v>13</v>
      </c>
      <c r="C544" t="s">
        <v>16</v>
      </c>
      <c r="D544" s="1">
        <v>45565</v>
      </c>
      <c r="E544" t="s">
        <v>27</v>
      </c>
      <c r="F544" t="s">
        <v>28</v>
      </c>
      <c r="G544" t="s">
        <v>1500</v>
      </c>
      <c r="H544" t="s">
        <v>9</v>
      </c>
      <c r="I544" t="s">
        <v>17</v>
      </c>
      <c r="J544" s="1">
        <v>45576</v>
      </c>
      <c r="K544" s="1">
        <v>45533</v>
      </c>
    </row>
    <row r="545" spans="1:11" x14ac:dyDescent="0.25">
      <c r="A545" t="s">
        <v>12</v>
      </c>
      <c r="B545" t="s">
        <v>13</v>
      </c>
      <c r="C545" t="s">
        <v>16</v>
      </c>
      <c r="D545" s="1">
        <v>45565</v>
      </c>
      <c r="E545" t="s">
        <v>27</v>
      </c>
      <c r="F545" t="s">
        <v>28</v>
      </c>
      <c r="G545" t="s">
        <v>1500</v>
      </c>
      <c r="H545" t="s">
        <v>9</v>
      </c>
      <c r="I545" t="s">
        <v>17</v>
      </c>
      <c r="J545" s="1">
        <v>45576</v>
      </c>
      <c r="K545" s="1">
        <v>45576</v>
      </c>
    </row>
    <row r="546" spans="1:11" x14ac:dyDescent="0.25">
      <c r="A546" t="s">
        <v>12</v>
      </c>
      <c r="B546" t="s">
        <v>13</v>
      </c>
      <c r="C546" t="s">
        <v>16</v>
      </c>
      <c r="D546" s="1">
        <v>45565</v>
      </c>
      <c r="E546" t="s">
        <v>27</v>
      </c>
      <c r="F546" t="s">
        <v>28</v>
      </c>
      <c r="G546" t="s">
        <v>1500</v>
      </c>
      <c r="H546" t="s">
        <v>10</v>
      </c>
      <c r="I546" t="s">
        <v>17</v>
      </c>
      <c r="J546" s="1">
        <v>45576</v>
      </c>
      <c r="K546" s="1">
        <v>45533</v>
      </c>
    </row>
    <row r="547" spans="1:11" x14ac:dyDescent="0.25">
      <c r="A547" t="s">
        <v>12</v>
      </c>
      <c r="B547" t="s">
        <v>13</v>
      </c>
      <c r="C547" t="s">
        <v>16</v>
      </c>
      <c r="D547" s="1">
        <v>45565</v>
      </c>
      <c r="E547" t="s">
        <v>27</v>
      </c>
      <c r="F547" t="s">
        <v>28</v>
      </c>
      <c r="G547" t="s">
        <v>1500</v>
      </c>
      <c r="H547" t="s">
        <v>11</v>
      </c>
      <c r="I547" t="s">
        <v>17</v>
      </c>
      <c r="J547" s="1">
        <v>45576</v>
      </c>
      <c r="K547" s="1">
        <v>45533</v>
      </c>
    </row>
    <row r="548" spans="1:11" x14ac:dyDescent="0.25">
      <c r="A548" t="s">
        <v>1</v>
      </c>
      <c r="B548" t="s">
        <v>19</v>
      </c>
      <c r="C548" t="s">
        <v>14</v>
      </c>
      <c r="D548" s="1">
        <v>45565</v>
      </c>
      <c r="E548" t="s">
        <v>1501</v>
      </c>
      <c r="F548" t="s">
        <v>1502</v>
      </c>
      <c r="G548" t="s">
        <v>1503</v>
      </c>
      <c r="H548" t="s">
        <v>4</v>
      </c>
      <c r="I548" t="s">
        <v>17</v>
      </c>
      <c r="J548" s="1">
        <v>45727</v>
      </c>
      <c r="K548" s="1">
        <v>45567</v>
      </c>
    </row>
    <row r="549" spans="1:11" x14ac:dyDescent="0.25">
      <c r="A549" t="s">
        <v>1</v>
      </c>
      <c r="B549" t="s">
        <v>19</v>
      </c>
      <c r="C549" t="s">
        <v>14</v>
      </c>
      <c r="D549" s="1">
        <v>45565</v>
      </c>
      <c r="E549" t="s">
        <v>1501</v>
      </c>
      <c r="F549" t="s">
        <v>1502</v>
      </c>
      <c r="G549" t="s">
        <v>1503</v>
      </c>
      <c r="H549" t="s">
        <v>7</v>
      </c>
      <c r="I549" t="s">
        <v>17</v>
      </c>
      <c r="J549" s="1">
        <v>45727</v>
      </c>
      <c r="K549" s="1">
        <v>45567</v>
      </c>
    </row>
    <row r="550" spans="1:11" x14ac:dyDescent="0.25">
      <c r="A550" t="s">
        <v>1</v>
      </c>
      <c r="B550" t="s">
        <v>19</v>
      </c>
      <c r="C550" t="s">
        <v>14</v>
      </c>
      <c r="D550" s="1">
        <v>45565</v>
      </c>
      <c r="E550" t="s">
        <v>1501</v>
      </c>
      <c r="F550" t="s">
        <v>1502</v>
      </c>
      <c r="G550" t="s">
        <v>1503</v>
      </c>
      <c r="H550" t="s">
        <v>1366</v>
      </c>
      <c r="I550" t="s">
        <v>5</v>
      </c>
      <c r="K550" s="1">
        <v>45567</v>
      </c>
    </row>
    <row r="551" spans="1:11" x14ac:dyDescent="0.25">
      <c r="A551" t="s">
        <v>1</v>
      </c>
      <c r="B551" t="s">
        <v>19</v>
      </c>
      <c r="C551" t="s">
        <v>14</v>
      </c>
      <c r="D551" s="1">
        <v>45565</v>
      </c>
      <c r="E551" t="s">
        <v>1501</v>
      </c>
      <c r="F551" t="s">
        <v>1502</v>
      </c>
      <c r="G551" t="s">
        <v>1503</v>
      </c>
      <c r="H551" t="s">
        <v>1367</v>
      </c>
      <c r="I551" t="s">
        <v>5</v>
      </c>
      <c r="K551" s="1">
        <v>45567</v>
      </c>
    </row>
    <row r="552" spans="1:11" x14ac:dyDescent="0.25">
      <c r="A552" t="s">
        <v>1</v>
      </c>
      <c r="B552" t="s">
        <v>19</v>
      </c>
      <c r="C552" t="s">
        <v>14</v>
      </c>
      <c r="D552" s="1">
        <v>45565</v>
      </c>
      <c r="E552" t="s">
        <v>1501</v>
      </c>
      <c r="F552" t="s">
        <v>1502</v>
      </c>
      <c r="G552" t="s">
        <v>1503</v>
      </c>
      <c r="H552" t="s">
        <v>1368</v>
      </c>
      <c r="I552" t="s">
        <v>5</v>
      </c>
      <c r="K552" s="1">
        <v>45567</v>
      </c>
    </row>
    <row r="553" spans="1:11" x14ac:dyDescent="0.25">
      <c r="A553" t="s">
        <v>1</v>
      </c>
      <c r="B553" t="s">
        <v>19</v>
      </c>
      <c r="C553" t="s">
        <v>14</v>
      </c>
      <c r="D553" s="1">
        <v>45565</v>
      </c>
      <c r="E553" t="s">
        <v>1501</v>
      </c>
      <c r="F553" t="s">
        <v>1502</v>
      </c>
      <c r="G553" t="s">
        <v>1503</v>
      </c>
      <c r="H553" t="s">
        <v>1369</v>
      </c>
      <c r="I553" t="s">
        <v>5</v>
      </c>
      <c r="K553" s="1">
        <v>45567</v>
      </c>
    </row>
    <row r="554" spans="1:11" x14ac:dyDescent="0.25">
      <c r="A554" t="s">
        <v>1</v>
      </c>
      <c r="B554" t="s">
        <v>19</v>
      </c>
      <c r="C554" t="s">
        <v>14</v>
      </c>
      <c r="D554" s="1">
        <v>45565</v>
      </c>
      <c r="E554" t="s">
        <v>1501</v>
      </c>
      <c r="F554" t="s">
        <v>1502</v>
      </c>
      <c r="G554" t="s">
        <v>1503</v>
      </c>
      <c r="H554" t="s">
        <v>1370</v>
      </c>
      <c r="I554" t="s">
        <v>5</v>
      </c>
      <c r="K554" s="1">
        <v>45567</v>
      </c>
    </row>
    <row r="555" spans="1:11" x14ac:dyDescent="0.25">
      <c r="A555" t="s">
        <v>1</v>
      </c>
      <c r="B555" t="s">
        <v>19</v>
      </c>
      <c r="C555" t="s">
        <v>14</v>
      </c>
      <c r="D555" s="1">
        <v>45565</v>
      </c>
      <c r="E555" t="s">
        <v>1501</v>
      </c>
      <c r="F555" t="s">
        <v>1502</v>
      </c>
      <c r="G555" t="s">
        <v>1503</v>
      </c>
      <c r="H555" t="s">
        <v>8</v>
      </c>
      <c r="I555" t="s">
        <v>17</v>
      </c>
      <c r="J555" s="1">
        <v>45727</v>
      </c>
      <c r="K555" s="1">
        <v>45567</v>
      </c>
    </row>
    <row r="556" spans="1:11" x14ac:dyDescent="0.25">
      <c r="A556" t="s">
        <v>1</v>
      </c>
      <c r="B556" t="s">
        <v>19</v>
      </c>
      <c r="C556" t="s">
        <v>14</v>
      </c>
      <c r="D556" s="1">
        <v>45565</v>
      </c>
      <c r="E556" t="s">
        <v>1501</v>
      </c>
      <c r="F556" t="s">
        <v>1502</v>
      </c>
      <c r="G556" t="s">
        <v>1503</v>
      </c>
      <c r="H556" t="s">
        <v>9</v>
      </c>
      <c r="I556" t="s">
        <v>17</v>
      </c>
      <c r="J556" s="1">
        <v>45727</v>
      </c>
      <c r="K556" s="1">
        <v>45567</v>
      </c>
    </row>
    <row r="557" spans="1:11" x14ac:dyDescent="0.25">
      <c r="A557" t="s">
        <v>1</v>
      </c>
      <c r="B557" t="s">
        <v>19</v>
      </c>
      <c r="C557" t="s">
        <v>14</v>
      </c>
      <c r="D557" s="1">
        <v>45565</v>
      </c>
      <c r="E557" t="s">
        <v>1501</v>
      </c>
      <c r="F557" t="s">
        <v>1502</v>
      </c>
      <c r="G557" t="s">
        <v>1503</v>
      </c>
      <c r="H557" t="s">
        <v>10</v>
      </c>
      <c r="I557" t="s">
        <v>17</v>
      </c>
      <c r="J557" s="1">
        <v>45727</v>
      </c>
      <c r="K557" s="1">
        <v>45567</v>
      </c>
    </row>
    <row r="558" spans="1:11" x14ac:dyDescent="0.25">
      <c r="A558" t="s">
        <v>1</v>
      </c>
      <c r="B558" t="s">
        <v>19</v>
      </c>
      <c r="C558" t="s">
        <v>14</v>
      </c>
      <c r="D558" s="1">
        <v>45565</v>
      </c>
      <c r="E558" t="s">
        <v>1501</v>
      </c>
      <c r="F558" t="s">
        <v>1502</v>
      </c>
      <c r="G558" t="s">
        <v>1503</v>
      </c>
      <c r="H558" t="s">
        <v>11</v>
      </c>
      <c r="I558" t="s">
        <v>17</v>
      </c>
      <c r="J558" s="1">
        <v>45727</v>
      </c>
      <c r="K558" s="1">
        <v>45567</v>
      </c>
    </row>
    <row r="559" spans="1:11" x14ac:dyDescent="0.25">
      <c r="A559" t="s">
        <v>30</v>
      </c>
      <c r="B559" t="s">
        <v>31</v>
      </c>
      <c r="C559" t="s">
        <v>32</v>
      </c>
      <c r="D559" s="1">
        <v>45558</v>
      </c>
      <c r="E559" t="s">
        <v>33</v>
      </c>
      <c r="F559" t="s">
        <v>34</v>
      </c>
      <c r="G559" t="s">
        <v>1504</v>
      </c>
      <c r="H559" t="s">
        <v>4</v>
      </c>
      <c r="I559" t="s">
        <v>17</v>
      </c>
      <c r="J559" s="1">
        <v>45625</v>
      </c>
      <c r="K559" s="1">
        <v>45514</v>
      </c>
    </row>
    <row r="560" spans="1:11" x14ac:dyDescent="0.25">
      <c r="A560" t="s">
        <v>30</v>
      </c>
      <c r="B560" t="s">
        <v>31</v>
      </c>
      <c r="C560" t="s">
        <v>32</v>
      </c>
      <c r="D560" s="1">
        <v>45558</v>
      </c>
      <c r="E560" t="s">
        <v>33</v>
      </c>
      <c r="F560" t="s">
        <v>34</v>
      </c>
      <c r="G560" t="s">
        <v>1504</v>
      </c>
      <c r="H560" t="s">
        <v>7</v>
      </c>
      <c r="I560" t="s">
        <v>17</v>
      </c>
      <c r="J560" s="1">
        <v>45625</v>
      </c>
      <c r="K560" s="1">
        <v>45514</v>
      </c>
    </row>
    <row r="561" spans="1:11" x14ac:dyDescent="0.25">
      <c r="A561" t="s">
        <v>30</v>
      </c>
      <c r="B561" t="s">
        <v>31</v>
      </c>
      <c r="C561" t="s">
        <v>32</v>
      </c>
      <c r="D561" s="1">
        <v>45558</v>
      </c>
      <c r="E561" t="s">
        <v>33</v>
      </c>
      <c r="F561" t="s">
        <v>34</v>
      </c>
      <c r="G561" t="s">
        <v>1504</v>
      </c>
      <c r="H561" t="s">
        <v>1366</v>
      </c>
      <c r="I561" t="s">
        <v>17</v>
      </c>
      <c r="J561" s="1">
        <v>45625</v>
      </c>
      <c r="K561" s="1">
        <v>45514</v>
      </c>
    </row>
    <row r="562" spans="1:11" x14ac:dyDescent="0.25">
      <c r="A562" t="s">
        <v>30</v>
      </c>
      <c r="B562" t="s">
        <v>31</v>
      </c>
      <c r="C562" t="s">
        <v>32</v>
      </c>
      <c r="D562" s="1">
        <v>45558</v>
      </c>
      <c r="E562" t="s">
        <v>33</v>
      </c>
      <c r="F562" t="s">
        <v>34</v>
      </c>
      <c r="G562" t="s">
        <v>1504</v>
      </c>
      <c r="H562" t="s">
        <v>1367</v>
      </c>
      <c r="I562" t="s">
        <v>17</v>
      </c>
      <c r="J562" s="1">
        <v>45625</v>
      </c>
      <c r="K562" s="1">
        <v>45514</v>
      </c>
    </row>
    <row r="563" spans="1:11" x14ac:dyDescent="0.25">
      <c r="A563" t="s">
        <v>30</v>
      </c>
      <c r="B563" t="s">
        <v>31</v>
      </c>
      <c r="C563" t="s">
        <v>32</v>
      </c>
      <c r="D563" s="1">
        <v>45558</v>
      </c>
      <c r="E563" t="s">
        <v>33</v>
      </c>
      <c r="F563" t="s">
        <v>34</v>
      </c>
      <c r="G563" t="s">
        <v>1504</v>
      </c>
      <c r="H563" t="s">
        <v>1368</v>
      </c>
      <c r="I563" t="s">
        <v>17</v>
      </c>
      <c r="J563" s="1">
        <v>45625</v>
      </c>
      <c r="K563" s="1">
        <v>45514</v>
      </c>
    </row>
    <row r="564" spans="1:11" x14ac:dyDescent="0.25">
      <c r="A564" t="s">
        <v>30</v>
      </c>
      <c r="B564" t="s">
        <v>31</v>
      </c>
      <c r="C564" t="s">
        <v>32</v>
      </c>
      <c r="D564" s="1">
        <v>45558</v>
      </c>
      <c r="E564" t="s">
        <v>33</v>
      </c>
      <c r="F564" t="s">
        <v>34</v>
      </c>
      <c r="G564" t="s">
        <v>1504</v>
      </c>
      <c r="H564" t="s">
        <v>1369</v>
      </c>
      <c r="I564" t="s">
        <v>17</v>
      </c>
      <c r="J564" s="1">
        <v>45625</v>
      </c>
      <c r="K564" s="1">
        <v>45514</v>
      </c>
    </row>
    <row r="565" spans="1:11" x14ac:dyDescent="0.25">
      <c r="A565" t="s">
        <v>30</v>
      </c>
      <c r="B565" t="s">
        <v>31</v>
      </c>
      <c r="C565" t="s">
        <v>32</v>
      </c>
      <c r="D565" s="1">
        <v>45558</v>
      </c>
      <c r="E565" t="s">
        <v>33</v>
      </c>
      <c r="F565" t="s">
        <v>34</v>
      </c>
      <c r="G565" t="s">
        <v>1504</v>
      </c>
      <c r="H565" t="s">
        <v>1370</v>
      </c>
      <c r="I565" t="s">
        <v>17</v>
      </c>
      <c r="J565" s="1">
        <v>45625</v>
      </c>
      <c r="K565" s="1">
        <v>45514</v>
      </c>
    </row>
    <row r="566" spans="1:11" x14ac:dyDescent="0.25">
      <c r="A566" t="s">
        <v>30</v>
      </c>
      <c r="B566" t="s">
        <v>31</v>
      </c>
      <c r="C566" t="s">
        <v>32</v>
      </c>
      <c r="D566" s="1">
        <v>45558</v>
      </c>
      <c r="E566" t="s">
        <v>33</v>
      </c>
      <c r="F566" t="s">
        <v>34</v>
      </c>
      <c r="G566" t="s">
        <v>1504</v>
      </c>
      <c r="H566" t="s">
        <v>8</v>
      </c>
      <c r="I566" t="s">
        <v>17</v>
      </c>
      <c r="J566" s="1">
        <v>45625</v>
      </c>
      <c r="K566" s="1">
        <v>45514</v>
      </c>
    </row>
    <row r="567" spans="1:11" x14ac:dyDescent="0.25">
      <c r="A567" t="s">
        <v>30</v>
      </c>
      <c r="B567" t="s">
        <v>31</v>
      </c>
      <c r="C567" t="s">
        <v>32</v>
      </c>
      <c r="D567" s="1">
        <v>45558</v>
      </c>
      <c r="E567" t="s">
        <v>33</v>
      </c>
      <c r="F567" t="s">
        <v>34</v>
      </c>
      <c r="G567" t="s">
        <v>1504</v>
      </c>
      <c r="H567" t="s">
        <v>9</v>
      </c>
      <c r="I567" t="s">
        <v>17</v>
      </c>
      <c r="J567" s="1">
        <v>45625</v>
      </c>
      <c r="K567" s="1">
        <v>45514</v>
      </c>
    </row>
    <row r="568" spans="1:11" x14ac:dyDescent="0.25">
      <c r="A568" t="s">
        <v>30</v>
      </c>
      <c r="B568" t="s">
        <v>31</v>
      </c>
      <c r="C568" t="s">
        <v>32</v>
      </c>
      <c r="D568" s="1">
        <v>45558</v>
      </c>
      <c r="E568" t="s">
        <v>33</v>
      </c>
      <c r="F568" t="s">
        <v>34</v>
      </c>
      <c r="G568" t="s">
        <v>1504</v>
      </c>
      <c r="H568" t="s">
        <v>10</v>
      </c>
      <c r="I568" t="s">
        <v>17</v>
      </c>
      <c r="J568" s="1">
        <v>45567</v>
      </c>
      <c r="K568" s="1">
        <v>45514</v>
      </c>
    </row>
    <row r="569" spans="1:11" x14ac:dyDescent="0.25">
      <c r="A569" t="s">
        <v>30</v>
      </c>
      <c r="B569" t="s">
        <v>31</v>
      </c>
      <c r="C569" t="s">
        <v>32</v>
      </c>
      <c r="D569" s="1">
        <v>45558</v>
      </c>
      <c r="E569" t="s">
        <v>33</v>
      </c>
      <c r="F569" t="s">
        <v>34</v>
      </c>
      <c r="G569" t="s">
        <v>1504</v>
      </c>
      <c r="H569" t="s">
        <v>11</v>
      </c>
      <c r="I569" t="s">
        <v>17</v>
      </c>
      <c r="J569" s="1">
        <v>45625</v>
      </c>
      <c r="K569" s="1">
        <v>45514</v>
      </c>
    </row>
    <row r="570" spans="1:11" x14ac:dyDescent="0.25">
      <c r="A570" t="s">
        <v>12</v>
      </c>
      <c r="B570" t="s">
        <v>22</v>
      </c>
      <c r="C570" t="s">
        <v>16</v>
      </c>
      <c r="D570" s="1">
        <v>45558</v>
      </c>
      <c r="E570" t="s">
        <v>36</v>
      </c>
      <c r="F570" t="s">
        <v>37</v>
      </c>
      <c r="G570" t="s">
        <v>1505</v>
      </c>
      <c r="H570" t="s">
        <v>4</v>
      </c>
      <c r="I570" t="s">
        <v>17</v>
      </c>
      <c r="J570" s="1">
        <v>45631</v>
      </c>
      <c r="K570" s="1">
        <v>45531</v>
      </c>
    </row>
    <row r="571" spans="1:11" x14ac:dyDescent="0.25">
      <c r="A571" t="s">
        <v>12</v>
      </c>
      <c r="B571" t="s">
        <v>22</v>
      </c>
      <c r="C571" t="s">
        <v>16</v>
      </c>
      <c r="D571" s="1">
        <v>45558</v>
      </c>
      <c r="E571" t="s">
        <v>36</v>
      </c>
      <c r="F571" t="s">
        <v>37</v>
      </c>
      <c r="G571" t="s">
        <v>1505</v>
      </c>
      <c r="H571" t="s">
        <v>7</v>
      </c>
      <c r="I571" t="s">
        <v>17</v>
      </c>
      <c r="J571" s="1">
        <v>45631</v>
      </c>
      <c r="K571" s="1">
        <v>45531</v>
      </c>
    </row>
    <row r="572" spans="1:11" x14ac:dyDescent="0.25">
      <c r="A572" t="s">
        <v>12</v>
      </c>
      <c r="B572" t="s">
        <v>22</v>
      </c>
      <c r="C572" t="s">
        <v>16</v>
      </c>
      <c r="D572" s="1">
        <v>45558</v>
      </c>
      <c r="E572" t="s">
        <v>36</v>
      </c>
      <c r="F572" t="s">
        <v>37</v>
      </c>
      <c r="G572" t="s">
        <v>1505</v>
      </c>
      <c r="H572" t="s">
        <v>1366</v>
      </c>
      <c r="I572" t="s">
        <v>17</v>
      </c>
      <c r="J572" s="1">
        <v>45631</v>
      </c>
      <c r="K572" s="1">
        <v>45531</v>
      </c>
    </row>
    <row r="573" spans="1:11" x14ac:dyDescent="0.25">
      <c r="A573" t="s">
        <v>12</v>
      </c>
      <c r="B573" t="s">
        <v>22</v>
      </c>
      <c r="C573" t="s">
        <v>16</v>
      </c>
      <c r="D573" s="1">
        <v>45558</v>
      </c>
      <c r="E573" t="s">
        <v>36</v>
      </c>
      <c r="F573" t="s">
        <v>37</v>
      </c>
      <c r="G573" t="s">
        <v>1505</v>
      </c>
      <c r="H573" t="s">
        <v>1367</v>
      </c>
      <c r="I573" t="s">
        <v>17</v>
      </c>
      <c r="J573" s="1">
        <v>45631</v>
      </c>
      <c r="K573" s="1">
        <v>45531</v>
      </c>
    </row>
    <row r="574" spans="1:11" x14ac:dyDescent="0.25">
      <c r="A574" t="s">
        <v>12</v>
      </c>
      <c r="B574" t="s">
        <v>22</v>
      </c>
      <c r="C574" t="s">
        <v>16</v>
      </c>
      <c r="D574" s="1">
        <v>45558</v>
      </c>
      <c r="E574" t="s">
        <v>36</v>
      </c>
      <c r="F574" t="s">
        <v>37</v>
      </c>
      <c r="G574" t="s">
        <v>1505</v>
      </c>
      <c r="H574" t="s">
        <v>1368</v>
      </c>
      <c r="I574" t="s">
        <v>17</v>
      </c>
      <c r="J574" s="1">
        <v>45631</v>
      </c>
      <c r="K574" s="1">
        <v>45531</v>
      </c>
    </row>
    <row r="575" spans="1:11" x14ac:dyDescent="0.25">
      <c r="A575" t="s">
        <v>12</v>
      </c>
      <c r="B575" t="s">
        <v>22</v>
      </c>
      <c r="C575" t="s">
        <v>16</v>
      </c>
      <c r="D575" s="1">
        <v>45558</v>
      </c>
      <c r="E575" t="s">
        <v>36</v>
      </c>
      <c r="F575" t="s">
        <v>37</v>
      </c>
      <c r="G575" t="s">
        <v>1505</v>
      </c>
      <c r="H575" t="s">
        <v>1369</v>
      </c>
      <c r="I575" t="s">
        <v>17</v>
      </c>
      <c r="J575" s="1">
        <v>45631</v>
      </c>
      <c r="K575" s="1">
        <v>45531</v>
      </c>
    </row>
    <row r="576" spans="1:11" x14ac:dyDescent="0.25">
      <c r="A576" t="s">
        <v>12</v>
      </c>
      <c r="B576" t="s">
        <v>22</v>
      </c>
      <c r="C576" t="s">
        <v>16</v>
      </c>
      <c r="D576" s="1">
        <v>45558</v>
      </c>
      <c r="E576" t="s">
        <v>36</v>
      </c>
      <c r="F576" t="s">
        <v>37</v>
      </c>
      <c r="G576" t="s">
        <v>1505</v>
      </c>
      <c r="H576" t="s">
        <v>1370</v>
      </c>
      <c r="I576" t="s">
        <v>17</v>
      </c>
      <c r="J576" s="1">
        <v>45631</v>
      </c>
      <c r="K576" s="1">
        <v>45531</v>
      </c>
    </row>
    <row r="577" spans="1:11" x14ac:dyDescent="0.25">
      <c r="A577" t="s">
        <v>12</v>
      </c>
      <c r="B577" t="s">
        <v>22</v>
      </c>
      <c r="C577" t="s">
        <v>16</v>
      </c>
      <c r="D577" s="1">
        <v>45558</v>
      </c>
      <c r="E577" t="s">
        <v>36</v>
      </c>
      <c r="F577" t="s">
        <v>37</v>
      </c>
      <c r="G577" t="s">
        <v>1505</v>
      </c>
      <c r="H577" t="s">
        <v>8</v>
      </c>
      <c r="I577" t="s">
        <v>17</v>
      </c>
      <c r="J577" s="1">
        <v>45631</v>
      </c>
      <c r="K577" s="1">
        <v>45531</v>
      </c>
    </row>
    <row r="578" spans="1:11" x14ac:dyDescent="0.25">
      <c r="A578" t="s">
        <v>12</v>
      </c>
      <c r="B578" t="s">
        <v>22</v>
      </c>
      <c r="C578" t="s">
        <v>16</v>
      </c>
      <c r="D578" s="1">
        <v>45558</v>
      </c>
      <c r="E578" t="s">
        <v>36</v>
      </c>
      <c r="F578" t="s">
        <v>37</v>
      </c>
      <c r="G578" t="s">
        <v>1505</v>
      </c>
      <c r="H578" t="s">
        <v>9</v>
      </c>
      <c r="I578" t="s">
        <v>17</v>
      </c>
      <c r="J578" s="1">
        <v>45590</v>
      </c>
      <c r="K578" s="1">
        <v>45531</v>
      </c>
    </row>
    <row r="579" spans="1:11" x14ac:dyDescent="0.25">
      <c r="A579" t="s">
        <v>12</v>
      </c>
      <c r="B579" t="s">
        <v>22</v>
      </c>
      <c r="C579" t="s">
        <v>16</v>
      </c>
      <c r="D579" s="1">
        <v>45558</v>
      </c>
      <c r="E579" t="s">
        <v>36</v>
      </c>
      <c r="F579" t="s">
        <v>37</v>
      </c>
      <c r="G579" t="s">
        <v>1505</v>
      </c>
      <c r="H579" t="s">
        <v>10</v>
      </c>
      <c r="I579" t="s">
        <v>17</v>
      </c>
      <c r="J579" s="1">
        <v>45590</v>
      </c>
      <c r="K579" s="1">
        <v>45531</v>
      </c>
    </row>
    <row r="580" spans="1:11" x14ac:dyDescent="0.25">
      <c r="A580" t="s">
        <v>12</v>
      </c>
      <c r="B580" t="s">
        <v>22</v>
      </c>
      <c r="C580" t="s">
        <v>16</v>
      </c>
      <c r="D580" s="1">
        <v>45558</v>
      </c>
      <c r="E580" t="s">
        <v>36</v>
      </c>
      <c r="F580" t="s">
        <v>37</v>
      </c>
      <c r="G580" t="s">
        <v>1505</v>
      </c>
      <c r="H580" t="s">
        <v>11</v>
      </c>
      <c r="I580" t="s">
        <v>17</v>
      </c>
      <c r="J580" s="1">
        <v>45581</v>
      </c>
      <c r="K580" s="1">
        <v>45531</v>
      </c>
    </row>
    <row r="581" spans="1:11" x14ac:dyDescent="0.25">
      <c r="A581" t="s">
        <v>1</v>
      </c>
      <c r="B581" t="s">
        <v>2</v>
      </c>
      <c r="C581" t="s">
        <v>3</v>
      </c>
      <c r="D581" s="1">
        <v>45544</v>
      </c>
      <c r="E581" t="s">
        <v>39</v>
      </c>
      <c r="F581" t="s">
        <v>40</v>
      </c>
      <c r="G581" t="s">
        <v>1506</v>
      </c>
      <c r="H581" t="s">
        <v>4</v>
      </c>
      <c r="I581" t="s">
        <v>17</v>
      </c>
      <c r="J581" s="1">
        <v>45552</v>
      </c>
      <c r="K581" s="1">
        <v>45513</v>
      </c>
    </row>
    <row r="582" spans="1:11" x14ac:dyDescent="0.25">
      <c r="A582" t="s">
        <v>1</v>
      </c>
      <c r="B582" t="s">
        <v>2</v>
      </c>
      <c r="C582" t="s">
        <v>3</v>
      </c>
      <c r="D582" s="1">
        <v>45544</v>
      </c>
      <c r="E582" t="s">
        <v>39</v>
      </c>
      <c r="F582" t="s">
        <v>40</v>
      </c>
      <c r="G582" t="s">
        <v>1506</v>
      </c>
      <c r="H582" t="s">
        <v>7</v>
      </c>
      <c r="I582" t="s">
        <v>17</v>
      </c>
      <c r="J582" s="1">
        <v>45552</v>
      </c>
      <c r="K582" s="1">
        <v>45513</v>
      </c>
    </row>
    <row r="583" spans="1:11" x14ac:dyDescent="0.25">
      <c r="A583" t="s">
        <v>1</v>
      </c>
      <c r="B583" t="s">
        <v>2</v>
      </c>
      <c r="C583" t="s">
        <v>3</v>
      </c>
      <c r="D583" s="1">
        <v>45544</v>
      </c>
      <c r="E583" t="s">
        <v>39</v>
      </c>
      <c r="F583" t="s">
        <v>40</v>
      </c>
      <c r="G583" t="s">
        <v>1506</v>
      </c>
      <c r="H583" t="s">
        <v>1366</v>
      </c>
      <c r="I583" t="s">
        <v>17</v>
      </c>
      <c r="J583" s="1">
        <v>45546</v>
      </c>
      <c r="K583" s="1">
        <v>45513</v>
      </c>
    </row>
    <row r="584" spans="1:11" x14ac:dyDescent="0.25">
      <c r="A584" t="s">
        <v>1</v>
      </c>
      <c r="B584" t="s">
        <v>2</v>
      </c>
      <c r="C584" t="s">
        <v>3</v>
      </c>
      <c r="D584" s="1">
        <v>45544</v>
      </c>
      <c r="E584" t="s">
        <v>39</v>
      </c>
      <c r="F584" t="s">
        <v>40</v>
      </c>
      <c r="G584" t="s">
        <v>1506</v>
      </c>
      <c r="H584" t="s">
        <v>1367</v>
      </c>
      <c r="I584" t="s">
        <v>17</v>
      </c>
      <c r="J584" s="1">
        <v>45546</v>
      </c>
      <c r="K584" s="1">
        <v>45513</v>
      </c>
    </row>
    <row r="585" spans="1:11" x14ac:dyDescent="0.25">
      <c r="A585" t="s">
        <v>1</v>
      </c>
      <c r="B585" t="s">
        <v>2</v>
      </c>
      <c r="C585" t="s">
        <v>3</v>
      </c>
      <c r="D585" s="1">
        <v>45544</v>
      </c>
      <c r="E585" t="s">
        <v>39</v>
      </c>
      <c r="F585" t="s">
        <v>40</v>
      </c>
      <c r="G585" t="s">
        <v>1506</v>
      </c>
      <c r="H585" t="s">
        <v>1368</v>
      </c>
      <c r="I585" t="s">
        <v>17</v>
      </c>
      <c r="J585" s="1">
        <v>45567</v>
      </c>
      <c r="K585" s="1">
        <v>45513</v>
      </c>
    </row>
    <row r="586" spans="1:11" x14ac:dyDescent="0.25">
      <c r="A586" t="s">
        <v>1</v>
      </c>
      <c r="B586" t="s">
        <v>2</v>
      </c>
      <c r="C586" t="s">
        <v>3</v>
      </c>
      <c r="D586" s="1">
        <v>45544</v>
      </c>
      <c r="E586" t="s">
        <v>39</v>
      </c>
      <c r="F586" t="s">
        <v>40</v>
      </c>
      <c r="G586" t="s">
        <v>1506</v>
      </c>
      <c r="H586" t="s">
        <v>1369</v>
      </c>
      <c r="I586" t="s">
        <v>17</v>
      </c>
      <c r="J586" s="1">
        <v>45567</v>
      </c>
      <c r="K586" s="1">
        <v>45513</v>
      </c>
    </row>
    <row r="587" spans="1:11" x14ac:dyDescent="0.25">
      <c r="A587" t="s">
        <v>1</v>
      </c>
      <c r="B587" t="s">
        <v>2</v>
      </c>
      <c r="C587" t="s">
        <v>3</v>
      </c>
      <c r="D587" s="1">
        <v>45544</v>
      </c>
      <c r="E587" t="s">
        <v>39</v>
      </c>
      <c r="F587" t="s">
        <v>40</v>
      </c>
      <c r="G587" t="s">
        <v>1506</v>
      </c>
      <c r="H587" t="s">
        <v>1370</v>
      </c>
      <c r="I587" t="s">
        <v>17</v>
      </c>
      <c r="J587" s="1">
        <v>45552</v>
      </c>
      <c r="K587" s="1">
        <v>45513</v>
      </c>
    </row>
    <row r="588" spans="1:11" x14ac:dyDescent="0.25">
      <c r="A588" t="s">
        <v>1</v>
      </c>
      <c r="B588" t="s">
        <v>2</v>
      </c>
      <c r="C588" t="s">
        <v>3</v>
      </c>
      <c r="D588" s="1">
        <v>45544</v>
      </c>
      <c r="E588" t="s">
        <v>39</v>
      </c>
      <c r="F588" t="s">
        <v>40</v>
      </c>
      <c r="G588" t="s">
        <v>1506</v>
      </c>
      <c r="H588" t="s">
        <v>8</v>
      </c>
      <c r="I588" t="s">
        <v>17</v>
      </c>
      <c r="J588" s="1">
        <v>45546</v>
      </c>
      <c r="K588" s="1">
        <v>45513</v>
      </c>
    </row>
    <row r="589" spans="1:11" x14ac:dyDescent="0.25">
      <c r="A589" t="s">
        <v>1</v>
      </c>
      <c r="B589" t="s">
        <v>2</v>
      </c>
      <c r="C589" t="s">
        <v>3</v>
      </c>
      <c r="D589" s="1">
        <v>45544</v>
      </c>
      <c r="E589" t="s">
        <v>39</v>
      </c>
      <c r="F589" t="s">
        <v>40</v>
      </c>
      <c r="G589" t="s">
        <v>1506</v>
      </c>
      <c r="H589" t="s">
        <v>9</v>
      </c>
      <c r="I589" t="s">
        <v>17</v>
      </c>
      <c r="J589" s="1">
        <v>45546</v>
      </c>
      <c r="K589" s="1">
        <v>45513</v>
      </c>
    </row>
    <row r="590" spans="1:11" x14ac:dyDescent="0.25">
      <c r="A590" t="s">
        <v>1</v>
      </c>
      <c r="B590" t="s">
        <v>2</v>
      </c>
      <c r="C590" t="s">
        <v>3</v>
      </c>
      <c r="D590" s="1">
        <v>45544</v>
      </c>
      <c r="E590" t="s">
        <v>39</v>
      </c>
      <c r="F590" t="s">
        <v>40</v>
      </c>
      <c r="G590" t="s">
        <v>1506</v>
      </c>
      <c r="H590" t="s">
        <v>10</v>
      </c>
      <c r="I590" t="s">
        <v>17</v>
      </c>
      <c r="J590" s="1">
        <v>45546</v>
      </c>
      <c r="K590" s="1">
        <v>45513</v>
      </c>
    </row>
    <row r="591" spans="1:11" x14ac:dyDescent="0.25">
      <c r="A591" t="s">
        <v>1</v>
      </c>
      <c r="B591" t="s">
        <v>2</v>
      </c>
      <c r="C591" t="s">
        <v>3</v>
      </c>
      <c r="D591" s="1">
        <v>45544</v>
      </c>
      <c r="E591" t="s">
        <v>39</v>
      </c>
      <c r="F591" t="s">
        <v>40</v>
      </c>
      <c r="G591" t="s">
        <v>1506</v>
      </c>
      <c r="H591" t="s">
        <v>11</v>
      </c>
      <c r="I591" t="s">
        <v>17</v>
      </c>
      <c r="J591" s="1">
        <v>45546</v>
      </c>
      <c r="K591" s="1">
        <v>45513</v>
      </c>
    </row>
    <row r="592" spans="1:11" x14ac:dyDescent="0.25">
      <c r="A592" t="s">
        <v>41</v>
      </c>
      <c r="B592" t="s">
        <v>42</v>
      </c>
      <c r="C592" t="s">
        <v>14</v>
      </c>
      <c r="D592" s="1">
        <v>45544</v>
      </c>
      <c r="E592" t="s">
        <v>43</v>
      </c>
      <c r="F592" t="s">
        <v>1507</v>
      </c>
      <c r="G592" t="s">
        <v>1508</v>
      </c>
      <c r="H592" t="s">
        <v>4</v>
      </c>
      <c r="I592" t="s">
        <v>17</v>
      </c>
      <c r="J592" s="1">
        <v>45748</v>
      </c>
      <c r="K592" s="1">
        <v>45545</v>
      </c>
    </row>
    <row r="593" spans="1:11" x14ac:dyDescent="0.25">
      <c r="A593" t="s">
        <v>41</v>
      </c>
      <c r="B593" t="s">
        <v>42</v>
      </c>
      <c r="C593" t="s">
        <v>14</v>
      </c>
      <c r="D593" s="1">
        <v>45544</v>
      </c>
      <c r="E593" t="s">
        <v>43</v>
      </c>
      <c r="F593" t="s">
        <v>1507</v>
      </c>
      <c r="G593" t="s">
        <v>1508</v>
      </c>
      <c r="H593" t="s">
        <v>7</v>
      </c>
      <c r="I593" t="s">
        <v>17</v>
      </c>
      <c r="J593" s="1">
        <v>45748</v>
      </c>
      <c r="K593" s="1">
        <v>45545</v>
      </c>
    </row>
    <row r="594" spans="1:11" x14ac:dyDescent="0.25">
      <c r="A594" t="s">
        <v>41</v>
      </c>
      <c r="B594" t="s">
        <v>42</v>
      </c>
      <c r="C594" t="s">
        <v>14</v>
      </c>
      <c r="D594" s="1">
        <v>45544</v>
      </c>
      <c r="E594" t="s">
        <v>43</v>
      </c>
      <c r="F594" t="s">
        <v>1507</v>
      </c>
      <c r="G594" t="s">
        <v>1508</v>
      </c>
      <c r="H594" t="s">
        <v>1366</v>
      </c>
      <c r="I594" t="s">
        <v>17</v>
      </c>
      <c r="J594" s="1">
        <v>45748</v>
      </c>
      <c r="K594" s="1">
        <v>45545</v>
      </c>
    </row>
    <row r="595" spans="1:11" x14ac:dyDescent="0.25">
      <c r="A595" t="s">
        <v>41</v>
      </c>
      <c r="B595" t="s">
        <v>42</v>
      </c>
      <c r="C595" t="s">
        <v>14</v>
      </c>
      <c r="D595" s="1">
        <v>45544</v>
      </c>
      <c r="E595" t="s">
        <v>43</v>
      </c>
      <c r="F595" t="s">
        <v>1507</v>
      </c>
      <c r="G595" t="s">
        <v>1508</v>
      </c>
      <c r="H595" t="s">
        <v>1367</v>
      </c>
      <c r="I595" t="s">
        <v>17</v>
      </c>
      <c r="J595" s="1">
        <v>45748</v>
      </c>
      <c r="K595" s="1">
        <v>45545</v>
      </c>
    </row>
    <row r="596" spans="1:11" x14ac:dyDescent="0.25">
      <c r="A596" t="s">
        <v>41</v>
      </c>
      <c r="B596" t="s">
        <v>42</v>
      </c>
      <c r="C596" t="s">
        <v>14</v>
      </c>
      <c r="D596" s="1">
        <v>45544</v>
      </c>
      <c r="E596" t="s">
        <v>43</v>
      </c>
      <c r="F596" t="s">
        <v>1507</v>
      </c>
      <c r="G596" t="s">
        <v>1508</v>
      </c>
      <c r="H596" t="s">
        <v>1368</v>
      </c>
      <c r="I596" t="s">
        <v>17</v>
      </c>
      <c r="J596" s="1">
        <v>45748</v>
      </c>
      <c r="K596" s="1">
        <v>45545</v>
      </c>
    </row>
    <row r="597" spans="1:11" x14ac:dyDescent="0.25">
      <c r="A597" t="s">
        <v>41</v>
      </c>
      <c r="B597" t="s">
        <v>42</v>
      </c>
      <c r="C597" t="s">
        <v>14</v>
      </c>
      <c r="D597" s="1">
        <v>45544</v>
      </c>
      <c r="E597" t="s">
        <v>43</v>
      </c>
      <c r="F597" t="s">
        <v>1507</v>
      </c>
      <c r="G597" t="s">
        <v>1508</v>
      </c>
      <c r="H597" t="s">
        <v>1369</v>
      </c>
      <c r="I597" t="s">
        <v>17</v>
      </c>
      <c r="J597" s="1">
        <v>45748</v>
      </c>
      <c r="K597" s="1">
        <v>45545</v>
      </c>
    </row>
    <row r="598" spans="1:11" x14ac:dyDescent="0.25">
      <c r="A598" t="s">
        <v>41</v>
      </c>
      <c r="B598" t="s">
        <v>42</v>
      </c>
      <c r="C598" t="s">
        <v>14</v>
      </c>
      <c r="D598" s="1">
        <v>45544</v>
      </c>
      <c r="E598" t="s">
        <v>43</v>
      </c>
      <c r="F598" t="s">
        <v>1507</v>
      </c>
      <c r="G598" t="s">
        <v>1508</v>
      </c>
      <c r="H598" t="s">
        <v>1370</v>
      </c>
      <c r="I598" t="s">
        <v>17</v>
      </c>
      <c r="J598" s="1">
        <v>45748</v>
      </c>
      <c r="K598" s="1">
        <v>45545</v>
      </c>
    </row>
    <row r="599" spans="1:11" x14ac:dyDescent="0.25">
      <c r="A599" t="s">
        <v>41</v>
      </c>
      <c r="B599" t="s">
        <v>42</v>
      </c>
      <c r="C599" t="s">
        <v>14</v>
      </c>
      <c r="D599" s="1">
        <v>45544</v>
      </c>
      <c r="E599" t="s">
        <v>43</v>
      </c>
      <c r="F599" t="s">
        <v>1507</v>
      </c>
      <c r="G599" t="s">
        <v>1508</v>
      </c>
      <c r="H599" t="s">
        <v>8</v>
      </c>
      <c r="I599" t="s">
        <v>17</v>
      </c>
      <c r="J599" s="1">
        <v>45748</v>
      </c>
      <c r="K599" s="1">
        <v>45545</v>
      </c>
    </row>
    <row r="600" spans="1:11" x14ac:dyDescent="0.25">
      <c r="A600" t="s">
        <v>41</v>
      </c>
      <c r="B600" t="s">
        <v>42</v>
      </c>
      <c r="C600" t="s">
        <v>14</v>
      </c>
      <c r="D600" s="1">
        <v>45544</v>
      </c>
      <c r="E600" t="s">
        <v>43</v>
      </c>
      <c r="F600" t="s">
        <v>1507</v>
      </c>
      <c r="G600" t="s">
        <v>1508</v>
      </c>
      <c r="H600" t="s">
        <v>9</v>
      </c>
      <c r="I600" t="s">
        <v>17</v>
      </c>
      <c r="J600" s="1">
        <v>45748</v>
      </c>
      <c r="K600" s="1">
        <v>45545</v>
      </c>
    </row>
    <row r="601" spans="1:11" x14ac:dyDescent="0.25">
      <c r="A601" t="s">
        <v>41</v>
      </c>
      <c r="B601" t="s">
        <v>42</v>
      </c>
      <c r="C601" t="s">
        <v>14</v>
      </c>
      <c r="D601" s="1">
        <v>45544</v>
      </c>
      <c r="E601" t="s">
        <v>43</v>
      </c>
      <c r="F601" t="s">
        <v>1507</v>
      </c>
      <c r="G601" t="s">
        <v>1508</v>
      </c>
      <c r="H601" t="s">
        <v>10</v>
      </c>
      <c r="I601" t="s">
        <v>17</v>
      </c>
      <c r="J601" s="1">
        <v>45748</v>
      </c>
      <c r="K601" s="1">
        <v>45545</v>
      </c>
    </row>
    <row r="602" spans="1:11" x14ac:dyDescent="0.25">
      <c r="A602" t="s">
        <v>41</v>
      </c>
      <c r="B602" t="s">
        <v>42</v>
      </c>
      <c r="C602" t="s">
        <v>14</v>
      </c>
      <c r="D602" s="1">
        <v>45544</v>
      </c>
      <c r="E602" t="s">
        <v>43</v>
      </c>
      <c r="F602" t="s">
        <v>1507</v>
      </c>
      <c r="G602" t="s">
        <v>1508</v>
      </c>
      <c r="H602" t="s">
        <v>11</v>
      </c>
      <c r="I602" t="s">
        <v>17</v>
      </c>
      <c r="J602" s="1">
        <v>45748</v>
      </c>
      <c r="K602" s="1">
        <v>45545</v>
      </c>
    </row>
    <row r="603" spans="1:11" x14ac:dyDescent="0.25">
      <c r="C603" t="s">
        <v>45</v>
      </c>
      <c r="D603" s="1">
        <v>45540</v>
      </c>
      <c r="E603" t="s">
        <v>1509</v>
      </c>
      <c r="F603" t="s">
        <v>1510</v>
      </c>
      <c r="G603" t="s">
        <v>1511</v>
      </c>
      <c r="H603" t="s">
        <v>4</v>
      </c>
      <c r="I603" t="s">
        <v>17</v>
      </c>
      <c r="J603" s="1">
        <v>45541</v>
      </c>
      <c r="K603" s="1">
        <v>45537</v>
      </c>
    </row>
    <row r="604" spans="1:11" x14ac:dyDescent="0.25">
      <c r="C604" t="s">
        <v>45</v>
      </c>
      <c r="D604" s="1">
        <v>45540</v>
      </c>
      <c r="E604" t="s">
        <v>1509</v>
      </c>
      <c r="F604" t="s">
        <v>1510</v>
      </c>
      <c r="G604" t="s">
        <v>1511</v>
      </c>
      <c r="H604" t="s">
        <v>7</v>
      </c>
      <c r="I604" t="s">
        <v>17</v>
      </c>
      <c r="J604" s="1">
        <v>45541</v>
      </c>
      <c r="K604" s="1">
        <v>45537</v>
      </c>
    </row>
    <row r="605" spans="1:11" x14ac:dyDescent="0.25">
      <c r="C605" t="s">
        <v>45</v>
      </c>
      <c r="D605" s="1">
        <v>45540</v>
      </c>
      <c r="E605" t="s">
        <v>1509</v>
      </c>
      <c r="F605" t="s">
        <v>1510</v>
      </c>
      <c r="G605" t="s">
        <v>1511</v>
      </c>
      <c r="H605" t="s">
        <v>1366</v>
      </c>
      <c r="I605" t="s">
        <v>18</v>
      </c>
      <c r="K605" s="1">
        <v>45537</v>
      </c>
    </row>
    <row r="606" spans="1:11" x14ac:dyDescent="0.25">
      <c r="C606" t="s">
        <v>45</v>
      </c>
      <c r="D606" s="1">
        <v>45540</v>
      </c>
      <c r="E606" t="s">
        <v>1509</v>
      </c>
      <c r="F606" t="s">
        <v>1510</v>
      </c>
      <c r="G606" t="s">
        <v>1511</v>
      </c>
      <c r="H606" t="s">
        <v>1367</v>
      </c>
      <c r="I606" t="s">
        <v>18</v>
      </c>
      <c r="K606" s="1">
        <v>45537</v>
      </c>
    </row>
    <row r="607" spans="1:11" x14ac:dyDescent="0.25">
      <c r="C607" t="s">
        <v>45</v>
      </c>
      <c r="D607" s="1">
        <v>45540</v>
      </c>
      <c r="E607" t="s">
        <v>1509</v>
      </c>
      <c r="F607" t="s">
        <v>1510</v>
      </c>
      <c r="G607" t="s">
        <v>1511</v>
      </c>
      <c r="H607" t="s">
        <v>1368</v>
      </c>
      <c r="I607" t="s">
        <v>18</v>
      </c>
      <c r="K607" s="1">
        <v>45537</v>
      </c>
    </row>
    <row r="608" spans="1:11" x14ac:dyDescent="0.25">
      <c r="C608" t="s">
        <v>45</v>
      </c>
      <c r="D608" s="1">
        <v>45540</v>
      </c>
      <c r="E608" t="s">
        <v>1509</v>
      </c>
      <c r="F608" t="s">
        <v>1510</v>
      </c>
      <c r="G608" t="s">
        <v>1511</v>
      </c>
      <c r="H608" t="s">
        <v>1369</v>
      </c>
      <c r="I608" t="s">
        <v>18</v>
      </c>
      <c r="K608" s="1">
        <v>45537</v>
      </c>
    </row>
    <row r="609" spans="1:11" x14ac:dyDescent="0.25">
      <c r="C609" t="s">
        <v>45</v>
      </c>
      <c r="D609" s="1">
        <v>45540</v>
      </c>
      <c r="E609" t="s">
        <v>1509</v>
      </c>
      <c r="F609" t="s">
        <v>1510</v>
      </c>
      <c r="G609" t="s">
        <v>1511</v>
      </c>
      <c r="H609" t="s">
        <v>1370</v>
      </c>
      <c r="I609" t="s">
        <v>17</v>
      </c>
      <c r="J609" s="1">
        <v>45541</v>
      </c>
      <c r="K609" s="1">
        <v>45537</v>
      </c>
    </row>
    <row r="610" spans="1:11" x14ac:dyDescent="0.25">
      <c r="C610" t="s">
        <v>45</v>
      </c>
      <c r="D610" s="1">
        <v>45540</v>
      </c>
      <c r="E610" t="s">
        <v>1509</v>
      </c>
      <c r="F610" t="s">
        <v>1510</v>
      </c>
      <c r="G610" t="s">
        <v>1511</v>
      </c>
      <c r="H610" t="s">
        <v>8</v>
      </c>
      <c r="I610" t="s">
        <v>17</v>
      </c>
      <c r="J610" s="1">
        <v>45541</v>
      </c>
      <c r="K610" s="1">
        <v>45537</v>
      </c>
    </row>
    <row r="611" spans="1:11" x14ac:dyDescent="0.25">
      <c r="C611" t="s">
        <v>45</v>
      </c>
      <c r="D611" s="1">
        <v>45540</v>
      </c>
      <c r="E611" t="s">
        <v>1509</v>
      </c>
      <c r="F611" t="s">
        <v>1510</v>
      </c>
      <c r="G611" t="s">
        <v>1511</v>
      </c>
      <c r="H611" t="s">
        <v>9</v>
      </c>
      <c r="I611" t="s">
        <v>17</v>
      </c>
      <c r="J611" s="1">
        <v>45541</v>
      </c>
      <c r="K611" s="1">
        <v>45537</v>
      </c>
    </row>
    <row r="612" spans="1:11" x14ac:dyDescent="0.25">
      <c r="C612" t="s">
        <v>45</v>
      </c>
      <c r="D612" s="1">
        <v>45540</v>
      </c>
      <c r="E612" t="s">
        <v>1509</v>
      </c>
      <c r="F612" t="s">
        <v>1510</v>
      </c>
      <c r="G612" t="s">
        <v>1511</v>
      </c>
      <c r="H612" t="s">
        <v>9</v>
      </c>
      <c r="I612" t="s">
        <v>17</v>
      </c>
      <c r="J612" s="1">
        <v>45664</v>
      </c>
      <c r="K612" s="1">
        <v>45555</v>
      </c>
    </row>
    <row r="613" spans="1:11" x14ac:dyDescent="0.25">
      <c r="C613" t="s">
        <v>45</v>
      </c>
      <c r="D613" s="1">
        <v>45540</v>
      </c>
      <c r="E613" t="s">
        <v>1509</v>
      </c>
      <c r="F613" t="s">
        <v>1510</v>
      </c>
      <c r="G613" t="s">
        <v>1511</v>
      </c>
      <c r="H613" t="s">
        <v>10</v>
      </c>
      <c r="I613" t="s">
        <v>17</v>
      </c>
      <c r="J613" s="1">
        <v>45541</v>
      </c>
      <c r="K613" s="1">
        <v>45537</v>
      </c>
    </row>
    <row r="614" spans="1:11" x14ac:dyDescent="0.25">
      <c r="C614" t="s">
        <v>45</v>
      </c>
      <c r="D614" s="1">
        <v>45540</v>
      </c>
      <c r="E614" t="s">
        <v>1509</v>
      </c>
      <c r="F614" t="s">
        <v>1510</v>
      </c>
      <c r="G614" t="s">
        <v>1511</v>
      </c>
      <c r="H614" t="s">
        <v>11</v>
      </c>
      <c r="I614" t="s">
        <v>17</v>
      </c>
      <c r="J614" s="1">
        <v>45541</v>
      </c>
      <c r="K614" s="1">
        <v>45537</v>
      </c>
    </row>
    <row r="615" spans="1:11" x14ac:dyDescent="0.25">
      <c r="A615" t="s">
        <v>46</v>
      </c>
      <c r="C615" t="s">
        <v>47</v>
      </c>
      <c r="D615" s="1">
        <v>45538</v>
      </c>
      <c r="E615" t="s">
        <v>48</v>
      </c>
      <c r="F615" t="s">
        <v>49</v>
      </c>
      <c r="G615" t="s">
        <v>50</v>
      </c>
      <c r="H615" t="s">
        <v>4</v>
      </c>
      <c r="I615" t="s">
        <v>17</v>
      </c>
      <c r="J615" s="1">
        <v>45545</v>
      </c>
      <c r="K615" s="1">
        <v>45511</v>
      </c>
    </row>
    <row r="616" spans="1:11" x14ac:dyDescent="0.25">
      <c r="A616" t="s">
        <v>46</v>
      </c>
      <c r="C616" t="s">
        <v>47</v>
      </c>
      <c r="D616" s="1">
        <v>45538</v>
      </c>
      <c r="E616" t="s">
        <v>48</v>
      </c>
      <c r="F616" t="s">
        <v>49</v>
      </c>
      <c r="G616" t="s">
        <v>50</v>
      </c>
      <c r="H616" t="s">
        <v>7</v>
      </c>
      <c r="I616" t="s">
        <v>17</v>
      </c>
      <c r="J616" s="1">
        <v>45545</v>
      </c>
      <c r="K616" s="1">
        <v>45511</v>
      </c>
    </row>
    <row r="617" spans="1:11" x14ac:dyDescent="0.25">
      <c r="A617" t="s">
        <v>46</v>
      </c>
      <c r="C617" t="s">
        <v>47</v>
      </c>
      <c r="D617" s="1">
        <v>45538</v>
      </c>
      <c r="E617" t="s">
        <v>48</v>
      </c>
      <c r="F617" t="s">
        <v>49</v>
      </c>
      <c r="G617" t="s">
        <v>50</v>
      </c>
      <c r="H617" t="s">
        <v>1366</v>
      </c>
      <c r="I617" t="s">
        <v>17</v>
      </c>
      <c r="J617" s="1">
        <v>45546</v>
      </c>
      <c r="K617" s="1">
        <v>45511</v>
      </c>
    </row>
    <row r="618" spans="1:11" x14ac:dyDescent="0.25">
      <c r="A618" t="s">
        <v>46</v>
      </c>
      <c r="C618" t="s">
        <v>47</v>
      </c>
      <c r="D618" s="1">
        <v>45538</v>
      </c>
      <c r="E618" t="s">
        <v>48</v>
      </c>
      <c r="F618" t="s">
        <v>49</v>
      </c>
      <c r="G618" t="s">
        <v>50</v>
      </c>
      <c r="H618" t="s">
        <v>1367</v>
      </c>
      <c r="I618" t="s">
        <v>17</v>
      </c>
      <c r="J618" s="1">
        <v>45545</v>
      </c>
      <c r="K618" s="1">
        <v>45511</v>
      </c>
    </row>
    <row r="619" spans="1:11" x14ac:dyDescent="0.25">
      <c r="A619" t="s">
        <v>46</v>
      </c>
      <c r="C619" t="s">
        <v>47</v>
      </c>
      <c r="D619" s="1">
        <v>45538</v>
      </c>
      <c r="E619" t="s">
        <v>48</v>
      </c>
      <c r="F619" t="s">
        <v>49</v>
      </c>
      <c r="G619" t="s">
        <v>50</v>
      </c>
      <c r="H619" t="s">
        <v>1368</v>
      </c>
      <c r="I619" t="s">
        <v>17</v>
      </c>
      <c r="J619" s="1">
        <v>45546</v>
      </c>
      <c r="K619" s="1">
        <v>45511</v>
      </c>
    </row>
    <row r="620" spans="1:11" x14ac:dyDescent="0.25">
      <c r="A620" t="s">
        <v>46</v>
      </c>
      <c r="C620" t="s">
        <v>47</v>
      </c>
      <c r="D620" s="1">
        <v>45538</v>
      </c>
      <c r="E620" t="s">
        <v>48</v>
      </c>
      <c r="F620" t="s">
        <v>49</v>
      </c>
      <c r="G620" t="s">
        <v>50</v>
      </c>
      <c r="H620" t="s">
        <v>1369</v>
      </c>
      <c r="I620" t="s">
        <v>17</v>
      </c>
      <c r="J620" s="1">
        <v>45546</v>
      </c>
      <c r="K620" s="1">
        <v>45511</v>
      </c>
    </row>
    <row r="621" spans="1:11" x14ac:dyDescent="0.25">
      <c r="A621" t="s">
        <v>46</v>
      </c>
      <c r="C621" t="s">
        <v>47</v>
      </c>
      <c r="D621" s="1">
        <v>45538</v>
      </c>
      <c r="E621" t="s">
        <v>48</v>
      </c>
      <c r="F621" t="s">
        <v>49</v>
      </c>
      <c r="G621" t="s">
        <v>50</v>
      </c>
      <c r="H621" t="s">
        <v>1370</v>
      </c>
      <c r="I621" t="s">
        <v>17</v>
      </c>
      <c r="J621" s="1">
        <v>45546</v>
      </c>
      <c r="K621" s="1">
        <v>45511</v>
      </c>
    </row>
    <row r="622" spans="1:11" x14ac:dyDescent="0.25">
      <c r="A622" t="s">
        <v>46</v>
      </c>
      <c r="C622" t="s">
        <v>47</v>
      </c>
      <c r="D622" s="1">
        <v>45538</v>
      </c>
      <c r="E622" t="s">
        <v>48</v>
      </c>
      <c r="F622" t="s">
        <v>49</v>
      </c>
      <c r="G622" t="s">
        <v>50</v>
      </c>
      <c r="H622" t="s">
        <v>1370</v>
      </c>
      <c r="I622" t="s">
        <v>17</v>
      </c>
      <c r="J622" s="1">
        <v>45546</v>
      </c>
      <c r="K622" s="1">
        <v>45546</v>
      </c>
    </row>
    <row r="623" spans="1:11" x14ac:dyDescent="0.25">
      <c r="A623" t="s">
        <v>46</v>
      </c>
      <c r="C623" t="s">
        <v>47</v>
      </c>
      <c r="D623" s="1">
        <v>45538</v>
      </c>
      <c r="E623" t="s">
        <v>48</v>
      </c>
      <c r="F623" t="s">
        <v>49</v>
      </c>
      <c r="G623" t="s">
        <v>50</v>
      </c>
      <c r="H623" t="s">
        <v>8</v>
      </c>
      <c r="I623" t="s">
        <v>17</v>
      </c>
      <c r="J623" s="1">
        <v>45547</v>
      </c>
      <c r="K623" s="1">
        <v>45511</v>
      </c>
    </row>
    <row r="624" spans="1:11" x14ac:dyDescent="0.25">
      <c r="A624" t="s">
        <v>46</v>
      </c>
      <c r="C624" t="s">
        <v>47</v>
      </c>
      <c r="D624" s="1">
        <v>45538</v>
      </c>
      <c r="E624" t="s">
        <v>48</v>
      </c>
      <c r="F624" t="s">
        <v>49</v>
      </c>
      <c r="G624" t="s">
        <v>50</v>
      </c>
      <c r="H624" t="s">
        <v>9</v>
      </c>
      <c r="I624" t="s">
        <v>17</v>
      </c>
      <c r="J624" s="1">
        <v>45545</v>
      </c>
      <c r="K624" s="1">
        <v>45511</v>
      </c>
    </row>
    <row r="625" spans="1:11" x14ac:dyDescent="0.25">
      <c r="A625" t="s">
        <v>46</v>
      </c>
      <c r="C625" t="s">
        <v>47</v>
      </c>
      <c r="D625" s="1">
        <v>45538</v>
      </c>
      <c r="E625" t="s">
        <v>48</v>
      </c>
      <c r="F625" t="s">
        <v>49</v>
      </c>
      <c r="G625" t="s">
        <v>50</v>
      </c>
      <c r="H625" t="s">
        <v>10</v>
      </c>
      <c r="I625" t="s">
        <v>17</v>
      </c>
      <c r="J625" s="1">
        <v>45539</v>
      </c>
      <c r="K625" s="1">
        <v>45511</v>
      </c>
    </row>
    <row r="626" spans="1:11" x14ac:dyDescent="0.25">
      <c r="A626" t="s">
        <v>46</v>
      </c>
      <c r="C626" t="s">
        <v>47</v>
      </c>
      <c r="D626" s="1">
        <v>45538</v>
      </c>
      <c r="E626" t="s">
        <v>48</v>
      </c>
      <c r="F626" t="s">
        <v>49</v>
      </c>
      <c r="G626" t="s">
        <v>50</v>
      </c>
      <c r="H626" t="s">
        <v>11</v>
      </c>
      <c r="I626" t="s">
        <v>17</v>
      </c>
      <c r="J626" s="1">
        <v>45546</v>
      </c>
      <c r="K626" s="1">
        <v>45511</v>
      </c>
    </row>
    <row r="627" spans="1:11" x14ac:dyDescent="0.25">
      <c r="A627" t="s">
        <v>12</v>
      </c>
      <c r="B627" t="s">
        <v>51</v>
      </c>
      <c r="C627" t="s">
        <v>52</v>
      </c>
      <c r="D627" s="1">
        <v>45530</v>
      </c>
      <c r="E627" t="s">
        <v>53</v>
      </c>
      <c r="F627" t="s">
        <v>54</v>
      </c>
      <c r="G627" t="s">
        <v>55</v>
      </c>
      <c r="H627" t="s">
        <v>4</v>
      </c>
      <c r="I627" t="s">
        <v>17</v>
      </c>
      <c r="J627" s="1">
        <v>45530</v>
      </c>
      <c r="K627" s="1">
        <v>45504</v>
      </c>
    </row>
    <row r="628" spans="1:11" x14ac:dyDescent="0.25">
      <c r="A628" t="s">
        <v>12</v>
      </c>
      <c r="B628" t="s">
        <v>51</v>
      </c>
      <c r="C628" t="s">
        <v>52</v>
      </c>
      <c r="D628" s="1">
        <v>45530</v>
      </c>
      <c r="E628" t="s">
        <v>53</v>
      </c>
      <c r="F628" t="s">
        <v>54</v>
      </c>
      <c r="G628" t="s">
        <v>55</v>
      </c>
      <c r="H628" t="s">
        <v>7</v>
      </c>
      <c r="I628" t="s">
        <v>17</v>
      </c>
      <c r="J628" s="1">
        <v>45530</v>
      </c>
      <c r="K628" s="1">
        <v>45504</v>
      </c>
    </row>
    <row r="629" spans="1:11" x14ac:dyDescent="0.25">
      <c r="A629" t="s">
        <v>12</v>
      </c>
      <c r="B629" t="s">
        <v>51</v>
      </c>
      <c r="C629" t="s">
        <v>52</v>
      </c>
      <c r="D629" s="1">
        <v>45530</v>
      </c>
      <c r="E629" t="s">
        <v>53</v>
      </c>
      <c r="F629" t="s">
        <v>54</v>
      </c>
      <c r="G629" t="s">
        <v>55</v>
      </c>
      <c r="H629" t="s">
        <v>1366</v>
      </c>
      <c r="I629" t="s">
        <v>17</v>
      </c>
      <c r="J629" s="1">
        <v>45531</v>
      </c>
      <c r="K629" s="1">
        <v>45504</v>
      </c>
    </row>
    <row r="630" spans="1:11" x14ac:dyDescent="0.25">
      <c r="A630" t="s">
        <v>12</v>
      </c>
      <c r="B630" t="s">
        <v>51</v>
      </c>
      <c r="C630" t="s">
        <v>52</v>
      </c>
      <c r="D630" s="1">
        <v>45530</v>
      </c>
      <c r="E630" t="s">
        <v>53</v>
      </c>
      <c r="F630" t="s">
        <v>54</v>
      </c>
      <c r="G630" t="s">
        <v>55</v>
      </c>
      <c r="H630" t="s">
        <v>1367</v>
      </c>
      <c r="I630" t="s">
        <v>17</v>
      </c>
      <c r="J630" s="1">
        <v>45531</v>
      </c>
      <c r="K630" s="1">
        <v>45504</v>
      </c>
    </row>
    <row r="631" spans="1:11" x14ac:dyDescent="0.25">
      <c r="A631" t="s">
        <v>12</v>
      </c>
      <c r="B631" t="s">
        <v>51</v>
      </c>
      <c r="C631" t="s">
        <v>52</v>
      </c>
      <c r="D631" s="1">
        <v>45530</v>
      </c>
      <c r="E631" t="s">
        <v>53</v>
      </c>
      <c r="F631" t="s">
        <v>54</v>
      </c>
      <c r="G631" t="s">
        <v>55</v>
      </c>
      <c r="H631" t="s">
        <v>1368</v>
      </c>
      <c r="I631" t="s">
        <v>17</v>
      </c>
      <c r="J631" s="1">
        <v>45531</v>
      </c>
      <c r="K631" s="1">
        <v>45504</v>
      </c>
    </row>
    <row r="632" spans="1:11" x14ac:dyDescent="0.25">
      <c r="A632" t="s">
        <v>12</v>
      </c>
      <c r="B632" t="s">
        <v>51</v>
      </c>
      <c r="C632" t="s">
        <v>52</v>
      </c>
      <c r="D632" s="1">
        <v>45530</v>
      </c>
      <c r="E632" t="s">
        <v>53</v>
      </c>
      <c r="F632" t="s">
        <v>54</v>
      </c>
      <c r="G632" t="s">
        <v>55</v>
      </c>
      <c r="H632" t="s">
        <v>1369</v>
      </c>
      <c r="I632" t="s">
        <v>17</v>
      </c>
      <c r="J632" s="1">
        <v>45531</v>
      </c>
      <c r="K632" s="1">
        <v>45504</v>
      </c>
    </row>
    <row r="633" spans="1:11" x14ac:dyDescent="0.25">
      <c r="A633" t="s">
        <v>12</v>
      </c>
      <c r="B633" t="s">
        <v>51</v>
      </c>
      <c r="C633" t="s">
        <v>52</v>
      </c>
      <c r="D633" s="1">
        <v>45530</v>
      </c>
      <c r="E633" t="s">
        <v>53</v>
      </c>
      <c r="F633" t="s">
        <v>54</v>
      </c>
      <c r="G633" t="s">
        <v>55</v>
      </c>
      <c r="H633" t="s">
        <v>1370</v>
      </c>
      <c r="I633" t="s">
        <v>17</v>
      </c>
      <c r="J633" s="1">
        <v>45531</v>
      </c>
      <c r="K633" s="1">
        <v>45504</v>
      </c>
    </row>
    <row r="634" spans="1:11" x14ac:dyDescent="0.25">
      <c r="A634" t="s">
        <v>12</v>
      </c>
      <c r="B634" t="s">
        <v>51</v>
      </c>
      <c r="C634" t="s">
        <v>52</v>
      </c>
      <c r="D634" s="1">
        <v>45530</v>
      </c>
      <c r="E634" t="s">
        <v>53</v>
      </c>
      <c r="F634" t="s">
        <v>54</v>
      </c>
      <c r="G634" t="s">
        <v>55</v>
      </c>
      <c r="H634" t="s">
        <v>8</v>
      </c>
      <c r="I634" t="s">
        <v>17</v>
      </c>
      <c r="J634" s="1">
        <v>45532</v>
      </c>
      <c r="K634" s="1">
        <v>45504</v>
      </c>
    </row>
    <row r="635" spans="1:11" x14ac:dyDescent="0.25">
      <c r="A635" t="s">
        <v>12</v>
      </c>
      <c r="B635" t="s">
        <v>51</v>
      </c>
      <c r="C635" t="s">
        <v>52</v>
      </c>
      <c r="D635" s="1">
        <v>45530</v>
      </c>
      <c r="E635" t="s">
        <v>53</v>
      </c>
      <c r="F635" t="s">
        <v>54</v>
      </c>
      <c r="G635" t="s">
        <v>55</v>
      </c>
      <c r="H635" t="s">
        <v>9</v>
      </c>
      <c r="I635" t="s">
        <v>17</v>
      </c>
      <c r="J635" s="1">
        <v>45532</v>
      </c>
      <c r="K635" s="1">
        <v>45504</v>
      </c>
    </row>
    <row r="636" spans="1:11" x14ac:dyDescent="0.25">
      <c r="A636" t="s">
        <v>12</v>
      </c>
      <c r="B636" t="s">
        <v>51</v>
      </c>
      <c r="C636" t="s">
        <v>52</v>
      </c>
      <c r="D636" s="1">
        <v>45530</v>
      </c>
      <c r="E636" t="s">
        <v>53</v>
      </c>
      <c r="F636" t="s">
        <v>54</v>
      </c>
      <c r="G636" t="s">
        <v>55</v>
      </c>
      <c r="H636" t="s">
        <v>10</v>
      </c>
      <c r="I636" t="s">
        <v>17</v>
      </c>
      <c r="J636" s="1">
        <v>45532</v>
      </c>
      <c r="K636" s="1">
        <v>45504</v>
      </c>
    </row>
    <row r="637" spans="1:11" x14ac:dyDescent="0.25">
      <c r="A637" t="s">
        <v>12</v>
      </c>
      <c r="B637" t="s">
        <v>51</v>
      </c>
      <c r="C637" t="s">
        <v>52</v>
      </c>
      <c r="D637" s="1">
        <v>45530</v>
      </c>
      <c r="E637" t="s">
        <v>53</v>
      </c>
      <c r="F637" t="s">
        <v>54</v>
      </c>
      <c r="G637" t="s">
        <v>55</v>
      </c>
      <c r="H637" t="s">
        <v>11</v>
      </c>
      <c r="I637" t="s">
        <v>17</v>
      </c>
      <c r="J637" s="1">
        <v>45530</v>
      </c>
      <c r="K637" s="1">
        <v>45504</v>
      </c>
    </row>
    <row r="638" spans="1:11" x14ac:dyDescent="0.25">
      <c r="A638" t="s">
        <v>12</v>
      </c>
      <c r="B638" t="s">
        <v>22</v>
      </c>
      <c r="C638" t="s">
        <v>16</v>
      </c>
      <c r="D638" s="1">
        <v>45530</v>
      </c>
      <c r="E638" t="s">
        <v>57</v>
      </c>
      <c r="F638" t="s">
        <v>58</v>
      </c>
      <c r="G638" t="s">
        <v>59</v>
      </c>
      <c r="H638" t="s">
        <v>4</v>
      </c>
      <c r="I638" t="s">
        <v>17</v>
      </c>
      <c r="J638" s="1">
        <v>45665</v>
      </c>
      <c r="K638" s="1">
        <v>45509</v>
      </c>
    </row>
    <row r="639" spans="1:11" x14ac:dyDescent="0.25">
      <c r="A639" t="s">
        <v>12</v>
      </c>
      <c r="B639" t="s">
        <v>22</v>
      </c>
      <c r="C639" t="s">
        <v>16</v>
      </c>
      <c r="D639" s="1">
        <v>45530</v>
      </c>
      <c r="E639" t="s">
        <v>57</v>
      </c>
      <c r="F639" t="s">
        <v>58</v>
      </c>
      <c r="G639" t="s">
        <v>59</v>
      </c>
      <c r="H639" t="s">
        <v>7</v>
      </c>
      <c r="I639" t="s">
        <v>17</v>
      </c>
      <c r="J639" s="1">
        <v>45666</v>
      </c>
      <c r="K639" s="1">
        <v>45509</v>
      </c>
    </row>
    <row r="640" spans="1:11" x14ac:dyDescent="0.25">
      <c r="A640" t="s">
        <v>12</v>
      </c>
      <c r="B640" t="s">
        <v>22</v>
      </c>
      <c r="C640" t="s">
        <v>16</v>
      </c>
      <c r="D640" s="1">
        <v>45530</v>
      </c>
      <c r="E640" t="s">
        <v>57</v>
      </c>
      <c r="F640" t="s">
        <v>58</v>
      </c>
      <c r="G640" t="s">
        <v>59</v>
      </c>
      <c r="H640" t="s">
        <v>1366</v>
      </c>
      <c r="I640" t="s">
        <v>5</v>
      </c>
      <c r="K640" s="1">
        <v>45509</v>
      </c>
    </row>
    <row r="641" spans="1:11" x14ac:dyDescent="0.25">
      <c r="A641" t="s">
        <v>12</v>
      </c>
      <c r="B641" t="s">
        <v>22</v>
      </c>
      <c r="C641" t="s">
        <v>16</v>
      </c>
      <c r="D641" s="1">
        <v>45530</v>
      </c>
      <c r="E641" t="s">
        <v>57</v>
      </c>
      <c r="F641" t="s">
        <v>58</v>
      </c>
      <c r="G641" t="s">
        <v>59</v>
      </c>
      <c r="H641" t="s">
        <v>1367</v>
      </c>
      <c r="I641" t="s">
        <v>5</v>
      </c>
      <c r="K641" s="1">
        <v>45509</v>
      </c>
    </row>
    <row r="642" spans="1:11" x14ac:dyDescent="0.25">
      <c r="A642" t="s">
        <v>12</v>
      </c>
      <c r="B642" t="s">
        <v>22</v>
      </c>
      <c r="C642" t="s">
        <v>16</v>
      </c>
      <c r="D642" s="1">
        <v>45530</v>
      </c>
      <c r="E642" t="s">
        <v>57</v>
      </c>
      <c r="F642" t="s">
        <v>58</v>
      </c>
      <c r="G642" t="s">
        <v>59</v>
      </c>
      <c r="H642" t="s">
        <v>1368</v>
      </c>
      <c r="I642" t="s">
        <v>5</v>
      </c>
      <c r="K642" s="1">
        <v>45509</v>
      </c>
    </row>
    <row r="643" spans="1:11" x14ac:dyDescent="0.25">
      <c r="A643" t="s">
        <v>12</v>
      </c>
      <c r="B643" t="s">
        <v>22</v>
      </c>
      <c r="C643" t="s">
        <v>16</v>
      </c>
      <c r="D643" s="1">
        <v>45530</v>
      </c>
      <c r="E643" t="s">
        <v>57</v>
      </c>
      <c r="F643" t="s">
        <v>58</v>
      </c>
      <c r="G643" t="s">
        <v>59</v>
      </c>
      <c r="H643" t="s">
        <v>1369</v>
      </c>
      <c r="I643" t="s">
        <v>5</v>
      </c>
      <c r="K643" s="1">
        <v>45509</v>
      </c>
    </row>
    <row r="644" spans="1:11" x14ac:dyDescent="0.25">
      <c r="A644" t="s">
        <v>12</v>
      </c>
      <c r="B644" t="s">
        <v>22</v>
      </c>
      <c r="C644" t="s">
        <v>16</v>
      </c>
      <c r="D644" s="1">
        <v>45530</v>
      </c>
      <c r="E644" t="s">
        <v>57</v>
      </c>
      <c r="F644" t="s">
        <v>58</v>
      </c>
      <c r="G644" t="s">
        <v>59</v>
      </c>
      <c r="H644" t="s">
        <v>1370</v>
      </c>
      <c r="I644" t="s">
        <v>5</v>
      </c>
      <c r="K644" s="1">
        <v>45509</v>
      </c>
    </row>
    <row r="645" spans="1:11" x14ac:dyDescent="0.25">
      <c r="A645" t="s">
        <v>12</v>
      </c>
      <c r="B645" t="s">
        <v>22</v>
      </c>
      <c r="C645" t="s">
        <v>16</v>
      </c>
      <c r="D645" s="1">
        <v>45530</v>
      </c>
      <c r="E645" t="s">
        <v>57</v>
      </c>
      <c r="F645" t="s">
        <v>58</v>
      </c>
      <c r="G645" t="s">
        <v>59</v>
      </c>
      <c r="H645" t="s">
        <v>8</v>
      </c>
      <c r="I645" t="s">
        <v>17</v>
      </c>
      <c r="J645" s="1">
        <v>45579</v>
      </c>
      <c r="K645" s="1">
        <v>44635</v>
      </c>
    </row>
    <row r="646" spans="1:11" x14ac:dyDescent="0.25">
      <c r="A646" t="s">
        <v>12</v>
      </c>
      <c r="B646" t="s">
        <v>22</v>
      </c>
      <c r="C646" t="s">
        <v>16</v>
      </c>
      <c r="D646" s="1">
        <v>45530</v>
      </c>
      <c r="E646" t="s">
        <v>57</v>
      </c>
      <c r="F646" t="s">
        <v>58</v>
      </c>
      <c r="G646" t="s">
        <v>59</v>
      </c>
      <c r="H646" t="s">
        <v>9</v>
      </c>
      <c r="I646" t="s">
        <v>17</v>
      </c>
      <c r="J646" s="1">
        <v>45665</v>
      </c>
      <c r="K646" s="1">
        <v>45509</v>
      </c>
    </row>
    <row r="647" spans="1:11" x14ac:dyDescent="0.25">
      <c r="A647" t="s">
        <v>12</v>
      </c>
      <c r="B647" t="s">
        <v>22</v>
      </c>
      <c r="C647" t="s">
        <v>16</v>
      </c>
      <c r="D647" s="1">
        <v>45530</v>
      </c>
      <c r="E647" t="s">
        <v>57</v>
      </c>
      <c r="F647" t="s">
        <v>58</v>
      </c>
      <c r="G647" t="s">
        <v>59</v>
      </c>
      <c r="H647" t="s">
        <v>10</v>
      </c>
      <c r="I647" t="s">
        <v>17</v>
      </c>
      <c r="J647" s="1">
        <v>44449</v>
      </c>
      <c r="K647" s="1">
        <v>44417</v>
      </c>
    </row>
    <row r="648" spans="1:11" x14ac:dyDescent="0.25">
      <c r="A648" t="s">
        <v>12</v>
      </c>
      <c r="B648" t="s">
        <v>22</v>
      </c>
      <c r="C648" t="s">
        <v>16</v>
      </c>
      <c r="D648" s="1">
        <v>45530</v>
      </c>
      <c r="E648" t="s">
        <v>57</v>
      </c>
      <c r="F648" t="s">
        <v>58</v>
      </c>
      <c r="G648" t="s">
        <v>59</v>
      </c>
      <c r="H648" t="s">
        <v>11</v>
      </c>
      <c r="I648" t="s">
        <v>17</v>
      </c>
      <c r="J648" s="1">
        <v>44232</v>
      </c>
      <c r="K648" s="1">
        <v>44167</v>
      </c>
    </row>
    <row r="649" spans="1:11" x14ac:dyDescent="0.25">
      <c r="A649" t="s">
        <v>60</v>
      </c>
      <c r="B649" t="s">
        <v>61</v>
      </c>
      <c r="C649" t="s">
        <v>14</v>
      </c>
      <c r="D649" s="1">
        <v>45530</v>
      </c>
      <c r="E649" t="s">
        <v>62</v>
      </c>
      <c r="F649" t="s">
        <v>63</v>
      </c>
      <c r="G649" t="s">
        <v>64</v>
      </c>
      <c r="H649" t="s">
        <v>4</v>
      </c>
      <c r="I649" t="s">
        <v>17</v>
      </c>
      <c r="J649" s="1">
        <v>45539</v>
      </c>
      <c r="K649" s="1">
        <v>45504</v>
      </c>
    </row>
    <row r="650" spans="1:11" x14ac:dyDescent="0.25">
      <c r="A650" t="s">
        <v>60</v>
      </c>
      <c r="B650" t="s">
        <v>61</v>
      </c>
      <c r="C650" t="s">
        <v>14</v>
      </c>
      <c r="D650" s="1">
        <v>45530</v>
      </c>
      <c r="E650" t="s">
        <v>62</v>
      </c>
      <c r="F650" t="s">
        <v>63</v>
      </c>
      <c r="G650" t="s">
        <v>64</v>
      </c>
      <c r="H650" t="s">
        <v>7</v>
      </c>
      <c r="I650" t="s">
        <v>17</v>
      </c>
      <c r="J650" s="1">
        <v>45539</v>
      </c>
      <c r="K650" s="1">
        <v>45504</v>
      </c>
    </row>
    <row r="651" spans="1:11" x14ac:dyDescent="0.25">
      <c r="A651" t="s">
        <v>60</v>
      </c>
      <c r="B651" t="s">
        <v>61</v>
      </c>
      <c r="C651" t="s">
        <v>14</v>
      </c>
      <c r="D651" s="1">
        <v>45530</v>
      </c>
      <c r="E651" t="s">
        <v>62</v>
      </c>
      <c r="F651" t="s">
        <v>63</v>
      </c>
      <c r="G651" t="s">
        <v>64</v>
      </c>
      <c r="H651" t="s">
        <v>1366</v>
      </c>
      <c r="I651" t="s">
        <v>17</v>
      </c>
      <c r="J651" s="1">
        <v>45538</v>
      </c>
      <c r="K651" s="1">
        <v>45504</v>
      </c>
    </row>
    <row r="652" spans="1:11" x14ac:dyDescent="0.25">
      <c r="A652" t="s">
        <v>60</v>
      </c>
      <c r="B652" t="s">
        <v>61</v>
      </c>
      <c r="C652" t="s">
        <v>14</v>
      </c>
      <c r="D652" s="1">
        <v>45530</v>
      </c>
      <c r="E652" t="s">
        <v>62</v>
      </c>
      <c r="F652" t="s">
        <v>63</v>
      </c>
      <c r="G652" t="s">
        <v>64</v>
      </c>
      <c r="H652" t="s">
        <v>1367</v>
      </c>
      <c r="I652" t="s">
        <v>17</v>
      </c>
      <c r="J652" s="1">
        <v>45538</v>
      </c>
      <c r="K652" s="1">
        <v>45504</v>
      </c>
    </row>
    <row r="653" spans="1:11" x14ac:dyDescent="0.25">
      <c r="A653" t="s">
        <v>60</v>
      </c>
      <c r="B653" t="s">
        <v>61</v>
      </c>
      <c r="C653" t="s">
        <v>14</v>
      </c>
      <c r="D653" s="1">
        <v>45530</v>
      </c>
      <c r="E653" t="s">
        <v>62</v>
      </c>
      <c r="F653" t="s">
        <v>63</v>
      </c>
      <c r="G653" t="s">
        <v>64</v>
      </c>
      <c r="H653" t="s">
        <v>1368</v>
      </c>
      <c r="I653" t="s">
        <v>17</v>
      </c>
      <c r="J653" s="1">
        <v>45539</v>
      </c>
      <c r="K653" s="1">
        <v>45504</v>
      </c>
    </row>
    <row r="654" spans="1:11" x14ac:dyDescent="0.25">
      <c r="A654" t="s">
        <v>60</v>
      </c>
      <c r="B654" t="s">
        <v>61</v>
      </c>
      <c r="C654" t="s">
        <v>14</v>
      </c>
      <c r="D654" s="1">
        <v>45530</v>
      </c>
      <c r="E654" t="s">
        <v>62</v>
      </c>
      <c r="F654" t="s">
        <v>63</v>
      </c>
      <c r="G654" t="s">
        <v>64</v>
      </c>
      <c r="H654" t="s">
        <v>1369</v>
      </c>
      <c r="I654" t="s">
        <v>17</v>
      </c>
      <c r="J654" s="1">
        <v>45541</v>
      </c>
      <c r="K654" s="1">
        <v>45504</v>
      </c>
    </row>
    <row r="655" spans="1:11" x14ac:dyDescent="0.25">
      <c r="A655" t="s">
        <v>60</v>
      </c>
      <c r="B655" t="s">
        <v>61</v>
      </c>
      <c r="C655" t="s">
        <v>14</v>
      </c>
      <c r="D655" s="1">
        <v>45530</v>
      </c>
      <c r="E655" t="s">
        <v>62</v>
      </c>
      <c r="F655" t="s">
        <v>63</v>
      </c>
      <c r="G655" t="s">
        <v>64</v>
      </c>
      <c r="H655" t="s">
        <v>1370</v>
      </c>
      <c r="I655" t="s">
        <v>17</v>
      </c>
      <c r="J655" s="1">
        <v>45539</v>
      </c>
      <c r="K655" s="1">
        <v>45504</v>
      </c>
    </row>
    <row r="656" spans="1:11" x14ac:dyDescent="0.25">
      <c r="A656" t="s">
        <v>60</v>
      </c>
      <c r="B656" t="s">
        <v>61</v>
      </c>
      <c r="C656" t="s">
        <v>14</v>
      </c>
      <c r="D656" s="1">
        <v>45530</v>
      </c>
      <c r="E656" t="s">
        <v>62</v>
      </c>
      <c r="F656" t="s">
        <v>63</v>
      </c>
      <c r="G656" t="s">
        <v>64</v>
      </c>
      <c r="H656" t="s">
        <v>8</v>
      </c>
      <c r="I656" t="s">
        <v>17</v>
      </c>
      <c r="J656" s="1">
        <v>45539</v>
      </c>
      <c r="K656" s="1">
        <v>45504</v>
      </c>
    </row>
    <row r="657" spans="1:11" x14ac:dyDescent="0.25">
      <c r="A657" t="s">
        <v>60</v>
      </c>
      <c r="B657" t="s">
        <v>61</v>
      </c>
      <c r="C657" t="s">
        <v>14</v>
      </c>
      <c r="D657" s="1">
        <v>45530</v>
      </c>
      <c r="E657" t="s">
        <v>62</v>
      </c>
      <c r="F657" t="s">
        <v>63</v>
      </c>
      <c r="G657" t="s">
        <v>64</v>
      </c>
      <c r="H657" t="s">
        <v>9</v>
      </c>
      <c r="I657" t="s">
        <v>17</v>
      </c>
      <c r="J657" s="1">
        <v>45534</v>
      </c>
      <c r="K657" s="1">
        <v>45504</v>
      </c>
    </row>
    <row r="658" spans="1:11" x14ac:dyDescent="0.25">
      <c r="A658" t="s">
        <v>60</v>
      </c>
      <c r="B658" t="s">
        <v>61</v>
      </c>
      <c r="C658" t="s">
        <v>14</v>
      </c>
      <c r="D658" s="1">
        <v>45530</v>
      </c>
      <c r="E658" t="s">
        <v>62</v>
      </c>
      <c r="F658" t="s">
        <v>63</v>
      </c>
      <c r="G658" t="s">
        <v>64</v>
      </c>
      <c r="H658" t="s">
        <v>10</v>
      </c>
      <c r="I658" t="s">
        <v>17</v>
      </c>
      <c r="J658" s="1">
        <v>45534</v>
      </c>
      <c r="K658" s="1">
        <v>45504</v>
      </c>
    </row>
    <row r="659" spans="1:11" x14ac:dyDescent="0.25">
      <c r="A659" t="s">
        <v>60</v>
      </c>
      <c r="B659" t="s">
        <v>61</v>
      </c>
      <c r="C659" t="s">
        <v>14</v>
      </c>
      <c r="D659" s="1">
        <v>45530</v>
      </c>
      <c r="E659" t="s">
        <v>62</v>
      </c>
      <c r="F659" t="s">
        <v>63</v>
      </c>
      <c r="G659" t="s">
        <v>64</v>
      </c>
      <c r="H659" t="s">
        <v>10</v>
      </c>
      <c r="I659" t="s">
        <v>17</v>
      </c>
      <c r="J659" s="1">
        <v>45544</v>
      </c>
      <c r="K659" s="1">
        <v>45544</v>
      </c>
    </row>
    <row r="660" spans="1:11" x14ac:dyDescent="0.25">
      <c r="A660" t="s">
        <v>60</v>
      </c>
      <c r="B660" t="s">
        <v>61</v>
      </c>
      <c r="C660" t="s">
        <v>14</v>
      </c>
      <c r="D660" s="1">
        <v>45530</v>
      </c>
      <c r="E660" t="s">
        <v>62</v>
      </c>
      <c r="F660" t="s">
        <v>63</v>
      </c>
      <c r="G660" t="s">
        <v>64</v>
      </c>
      <c r="H660" t="s">
        <v>11</v>
      </c>
      <c r="I660" t="s">
        <v>17</v>
      </c>
      <c r="J660" s="1">
        <v>45538</v>
      </c>
      <c r="K660" s="1">
        <v>45504</v>
      </c>
    </row>
    <row r="661" spans="1:11" x14ac:dyDescent="0.25">
      <c r="A661" t="s">
        <v>1</v>
      </c>
      <c r="B661" t="s">
        <v>2</v>
      </c>
      <c r="C661" t="s">
        <v>3</v>
      </c>
      <c r="D661" s="1">
        <v>45530</v>
      </c>
      <c r="E661" t="s">
        <v>66</v>
      </c>
      <c r="F661" t="s">
        <v>67</v>
      </c>
      <c r="G661" t="s">
        <v>68</v>
      </c>
      <c r="H661" t="s">
        <v>4</v>
      </c>
      <c r="I661" t="s">
        <v>17</v>
      </c>
      <c r="J661" s="1">
        <v>45534</v>
      </c>
      <c r="K661" s="1">
        <v>45525</v>
      </c>
    </row>
    <row r="662" spans="1:11" x14ac:dyDescent="0.25">
      <c r="A662" t="s">
        <v>1</v>
      </c>
      <c r="B662" t="s">
        <v>2</v>
      </c>
      <c r="C662" t="s">
        <v>3</v>
      </c>
      <c r="D662" s="1">
        <v>45530</v>
      </c>
      <c r="E662" t="s">
        <v>66</v>
      </c>
      <c r="F662" t="s">
        <v>67</v>
      </c>
      <c r="G662" t="s">
        <v>68</v>
      </c>
      <c r="H662" t="s">
        <v>7</v>
      </c>
      <c r="I662" t="s">
        <v>17</v>
      </c>
      <c r="J662" s="1">
        <v>45534</v>
      </c>
      <c r="K662" s="1">
        <v>45525</v>
      </c>
    </row>
    <row r="663" spans="1:11" x14ac:dyDescent="0.25">
      <c r="A663" t="s">
        <v>1</v>
      </c>
      <c r="B663" t="s">
        <v>2</v>
      </c>
      <c r="C663" t="s">
        <v>3</v>
      </c>
      <c r="D663" s="1">
        <v>45530</v>
      </c>
      <c r="E663" t="s">
        <v>66</v>
      </c>
      <c r="F663" t="s">
        <v>67</v>
      </c>
      <c r="G663" t="s">
        <v>68</v>
      </c>
      <c r="H663" t="s">
        <v>1366</v>
      </c>
      <c r="I663" t="s">
        <v>17</v>
      </c>
      <c r="J663" s="1">
        <v>45534</v>
      </c>
      <c r="K663" s="1">
        <v>45525</v>
      </c>
    </row>
    <row r="664" spans="1:11" x14ac:dyDescent="0.25">
      <c r="A664" t="s">
        <v>1</v>
      </c>
      <c r="B664" t="s">
        <v>2</v>
      </c>
      <c r="C664" t="s">
        <v>3</v>
      </c>
      <c r="D664" s="1">
        <v>45530</v>
      </c>
      <c r="E664" t="s">
        <v>66</v>
      </c>
      <c r="F664" t="s">
        <v>67</v>
      </c>
      <c r="G664" t="s">
        <v>68</v>
      </c>
      <c r="H664" t="s">
        <v>1367</v>
      </c>
      <c r="I664" t="s">
        <v>17</v>
      </c>
      <c r="J664" s="1">
        <v>45534</v>
      </c>
      <c r="K664" s="1">
        <v>45525</v>
      </c>
    </row>
    <row r="665" spans="1:11" x14ac:dyDescent="0.25">
      <c r="A665" t="s">
        <v>1</v>
      </c>
      <c r="B665" t="s">
        <v>2</v>
      </c>
      <c r="C665" t="s">
        <v>3</v>
      </c>
      <c r="D665" s="1">
        <v>45530</v>
      </c>
      <c r="E665" t="s">
        <v>66</v>
      </c>
      <c r="F665" t="s">
        <v>67</v>
      </c>
      <c r="G665" t="s">
        <v>68</v>
      </c>
      <c r="H665" t="s">
        <v>1368</v>
      </c>
      <c r="I665" t="s">
        <v>17</v>
      </c>
      <c r="J665" s="1">
        <v>45534</v>
      </c>
      <c r="K665" s="1">
        <v>45525</v>
      </c>
    </row>
    <row r="666" spans="1:11" x14ac:dyDescent="0.25">
      <c r="A666" t="s">
        <v>1</v>
      </c>
      <c r="B666" t="s">
        <v>2</v>
      </c>
      <c r="C666" t="s">
        <v>3</v>
      </c>
      <c r="D666" s="1">
        <v>45530</v>
      </c>
      <c r="E666" t="s">
        <v>66</v>
      </c>
      <c r="F666" t="s">
        <v>67</v>
      </c>
      <c r="G666" t="s">
        <v>68</v>
      </c>
      <c r="H666" t="s">
        <v>1369</v>
      </c>
      <c r="I666" t="s">
        <v>17</v>
      </c>
      <c r="J666" s="1">
        <v>45534</v>
      </c>
      <c r="K666" s="1">
        <v>45525</v>
      </c>
    </row>
    <row r="667" spans="1:11" x14ac:dyDescent="0.25">
      <c r="A667" t="s">
        <v>1</v>
      </c>
      <c r="B667" t="s">
        <v>2</v>
      </c>
      <c r="C667" t="s">
        <v>3</v>
      </c>
      <c r="D667" s="1">
        <v>45530</v>
      </c>
      <c r="E667" t="s">
        <v>66</v>
      </c>
      <c r="F667" t="s">
        <v>67</v>
      </c>
      <c r="G667" t="s">
        <v>68</v>
      </c>
      <c r="H667" t="s">
        <v>1370</v>
      </c>
      <c r="I667" t="s">
        <v>17</v>
      </c>
      <c r="J667" s="1">
        <v>45534</v>
      </c>
      <c r="K667" s="1">
        <v>45525</v>
      </c>
    </row>
    <row r="668" spans="1:11" x14ac:dyDescent="0.25">
      <c r="A668" t="s">
        <v>1</v>
      </c>
      <c r="B668" t="s">
        <v>2</v>
      </c>
      <c r="C668" t="s">
        <v>3</v>
      </c>
      <c r="D668" s="1">
        <v>45530</v>
      </c>
      <c r="E668" t="s">
        <v>66</v>
      </c>
      <c r="F668" t="s">
        <v>67</v>
      </c>
      <c r="G668" t="s">
        <v>68</v>
      </c>
      <c r="H668" t="s">
        <v>8</v>
      </c>
      <c r="I668" t="s">
        <v>17</v>
      </c>
      <c r="J668" s="1">
        <v>45534</v>
      </c>
      <c r="K668" s="1">
        <v>45525</v>
      </c>
    </row>
    <row r="669" spans="1:11" x14ac:dyDescent="0.25">
      <c r="A669" t="s">
        <v>1</v>
      </c>
      <c r="B669" t="s">
        <v>2</v>
      </c>
      <c r="C669" t="s">
        <v>3</v>
      </c>
      <c r="D669" s="1">
        <v>45530</v>
      </c>
      <c r="E669" t="s">
        <v>66</v>
      </c>
      <c r="F669" t="s">
        <v>67</v>
      </c>
      <c r="G669" t="s">
        <v>68</v>
      </c>
      <c r="H669" t="s">
        <v>9</v>
      </c>
      <c r="I669" t="s">
        <v>17</v>
      </c>
      <c r="J669" s="1">
        <v>45534</v>
      </c>
      <c r="K669" s="1">
        <v>45525</v>
      </c>
    </row>
    <row r="670" spans="1:11" x14ac:dyDescent="0.25">
      <c r="A670" t="s">
        <v>1</v>
      </c>
      <c r="B670" t="s">
        <v>2</v>
      </c>
      <c r="C670" t="s">
        <v>3</v>
      </c>
      <c r="D670" s="1">
        <v>45530</v>
      </c>
      <c r="E670" t="s">
        <v>66</v>
      </c>
      <c r="F670" t="s">
        <v>67</v>
      </c>
      <c r="G670" t="s">
        <v>68</v>
      </c>
      <c r="H670" t="s">
        <v>10</v>
      </c>
      <c r="I670" t="s">
        <v>17</v>
      </c>
      <c r="J670" s="1">
        <v>45534</v>
      </c>
      <c r="K670" s="1">
        <v>45525</v>
      </c>
    </row>
    <row r="671" spans="1:11" x14ac:dyDescent="0.25">
      <c r="A671" t="s">
        <v>1</v>
      </c>
      <c r="B671" t="s">
        <v>2</v>
      </c>
      <c r="C671" t="s">
        <v>3</v>
      </c>
      <c r="D671" s="1">
        <v>45530</v>
      </c>
      <c r="E671" t="s">
        <v>66</v>
      </c>
      <c r="F671" t="s">
        <v>67</v>
      </c>
      <c r="G671" t="s">
        <v>68</v>
      </c>
      <c r="H671" t="s">
        <v>11</v>
      </c>
      <c r="I671" t="s">
        <v>17</v>
      </c>
      <c r="J671" s="1">
        <v>45534</v>
      </c>
      <c r="K671" s="1">
        <v>45525</v>
      </c>
    </row>
    <row r="672" spans="1:11" x14ac:dyDescent="0.25">
      <c r="A672" t="s">
        <v>46</v>
      </c>
      <c r="C672" t="s">
        <v>47</v>
      </c>
      <c r="D672" s="1">
        <v>45523</v>
      </c>
      <c r="E672" t="s">
        <v>70</v>
      </c>
      <c r="F672" t="s">
        <v>71</v>
      </c>
      <c r="G672" t="s">
        <v>72</v>
      </c>
      <c r="H672" t="s">
        <v>4</v>
      </c>
      <c r="I672" t="s">
        <v>17</v>
      </c>
      <c r="J672" s="1">
        <v>45524</v>
      </c>
      <c r="K672" s="1">
        <v>45498</v>
      </c>
    </row>
    <row r="673" spans="1:11" x14ac:dyDescent="0.25">
      <c r="A673" t="s">
        <v>46</v>
      </c>
      <c r="C673" t="s">
        <v>47</v>
      </c>
      <c r="D673" s="1">
        <v>45523</v>
      </c>
      <c r="E673" t="s">
        <v>70</v>
      </c>
      <c r="F673" t="s">
        <v>71</v>
      </c>
      <c r="G673" t="s">
        <v>72</v>
      </c>
      <c r="H673" t="s">
        <v>7</v>
      </c>
      <c r="I673" t="s">
        <v>17</v>
      </c>
      <c r="J673" s="1">
        <v>45524</v>
      </c>
      <c r="K673" s="1">
        <v>45498</v>
      </c>
    </row>
    <row r="674" spans="1:11" x14ac:dyDescent="0.25">
      <c r="A674" t="s">
        <v>46</v>
      </c>
      <c r="C674" t="s">
        <v>47</v>
      </c>
      <c r="D674" s="1">
        <v>45523</v>
      </c>
      <c r="E674" t="s">
        <v>70</v>
      </c>
      <c r="F674" t="s">
        <v>71</v>
      </c>
      <c r="G674" t="s">
        <v>72</v>
      </c>
      <c r="H674" t="s">
        <v>1366</v>
      </c>
      <c r="I674" t="s">
        <v>17</v>
      </c>
      <c r="J674" s="1">
        <v>45524</v>
      </c>
      <c r="K674" s="1">
        <v>45498</v>
      </c>
    </row>
    <row r="675" spans="1:11" x14ac:dyDescent="0.25">
      <c r="A675" t="s">
        <v>46</v>
      </c>
      <c r="C675" t="s">
        <v>47</v>
      </c>
      <c r="D675" s="1">
        <v>45523</v>
      </c>
      <c r="E675" t="s">
        <v>70</v>
      </c>
      <c r="F675" t="s">
        <v>71</v>
      </c>
      <c r="G675" t="s">
        <v>72</v>
      </c>
      <c r="H675" t="s">
        <v>1367</v>
      </c>
      <c r="I675" t="s">
        <v>17</v>
      </c>
      <c r="J675" s="1">
        <v>45524</v>
      </c>
      <c r="K675" s="1">
        <v>45498</v>
      </c>
    </row>
    <row r="676" spans="1:11" x14ac:dyDescent="0.25">
      <c r="A676" t="s">
        <v>46</v>
      </c>
      <c r="C676" t="s">
        <v>47</v>
      </c>
      <c r="D676" s="1">
        <v>45523</v>
      </c>
      <c r="E676" t="s">
        <v>70</v>
      </c>
      <c r="F676" t="s">
        <v>71</v>
      </c>
      <c r="G676" t="s">
        <v>72</v>
      </c>
      <c r="H676" t="s">
        <v>1368</v>
      </c>
      <c r="I676" t="s">
        <v>17</v>
      </c>
      <c r="J676" s="1">
        <v>45524</v>
      </c>
      <c r="K676" s="1">
        <v>45498</v>
      </c>
    </row>
    <row r="677" spans="1:11" x14ac:dyDescent="0.25">
      <c r="A677" t="s">
        <v>46</v>
      </c>
      <c r="C677" t="s">
        <v>47</v>
      </c>
      <c r="D677" s="1">
        <v>45523</v>
      </c>
      <c r="E677" t="s">
        <v>70</v>
      </c>
      <c r="F677" t="s">
        <v>71</v>
      </c>
      <c r="G677" t="s">
        <v>72</v>
      </c>
      <c r="H677" t="s">
        <v>1369</v>
      </c>
      <c r="I677" t="s">
        <v>17</v>
      </c>
      <c r="J677" s="1">
        <v>45524</v>
      </c>
      <c r="K677" s="1">
        <v>45498</v>
      </c>
    </row>
    <row r="678" spans="1:11" x14ac:dyDescent="0.25">
      <c r="A678" t="s">
        <v>46</v>
      </c>
      <c r="C678" t="s">
        <v>47</v>
      </c>
      <c r="D678" s="1">
        <v>45523</v>
      </c>
      <c r="E678" t="s">
        <v>70</v>
      </c>
      <c r="F678" t="s">
        <v>71</v>
      </c>
      <c r="G678" t="s">
        <v>72</v>
      </c>
      <c r="H678" t="s">
        <v>1370</v>
      </c>
      <c r="I678" t="s">
        <v>17</v>
      </c>
      <c r="J678" s="1">
        <v>45524</v>
      </c>
      <c r="K678" s="1">
        <v>45498</v>
      </c>
    </row>
    <row r="679" spans="1:11" x14ac:dyDescent="0.25">
      <c r="A679" t="s">
        <v>46</v>
      </c>
      <c r="C679" t="s">
        <v>47</v>
      </c>
      <c r="D679" s="1">
        <v>45523</v>
      </c>
      <c r="E679" t="s">
        <v>70</v>
      </c>
      <c r="F679" t="s">
        <v>71</v>
      </c>
      <c r="G679" t="s">
        <v>72</v>
      </c>
      <c r="H679" t="s">
        <v>8</v>
      </c>
      <c r="I679" t="s">
        <v>17</v>
      </c>
      <c r="J679" s="1">
        <v>45524</v>
      </c>
      <c r="K679" s="1">
        <v>45498</v>
      </c>
    </row>
    <row r="680" spans="1:11" x14ac:dyDescent="0.25">
      <c r="A680" t="s">
        <v>46</v>
      </c>
      <c r="C680" t="s">
        <v>47</v>
      </c>
      <c r="D680" s="1">
        <v>45523</v>
      </c>
      <c r="E680" t="s">
        <v>70</v>
      </c>
      <c r="F680" t="s">
        <v>71</v>
      </c>
      <c r="G680" t="s">
        <v>72</v>
      </c>
      <c r="H680" t="s">
        <v>9</v>
      </c>
      <c r="I680" t="s">
        <v>17</v>
      </c>
      <c r="J680" s="1">
        <v>45526</v>
      </c>
      <c r="K680" s="1">
        <v>45498</v>
      </c>
    </row>
    <row r="681" spans="1:11" x14ac:dyDescent="0.25">
      <c r="A681" t="s">
        <v>46</v>
      </c>
      <c r="C681" t="s">
        <v>47</v>
      </c>
      <c r="D681" s="1">
        <v>45523</v>
      </c>
      <c r="E681" t="s">
        <v>70</v>
      </c>
      <c r="F681" t="s">
        <v>71</v>
      </c>
      <c r="G681" t="s">
        <v>72</v>
      </c>
      <c r="H681" t="s">
        <v>10</v>
      </c>
      <c r="I681" t="s">
        <v>17</v>
      </c>
      <c r="J681" s="1">
        <v>45526</v>
      </c>
      <c r="K681" s="1">
        <v>45498</v>
      </c>
    </row>
    <row r="682" spans="1:11" x14ac:dyDescent="0.25">
      <c r="A682" t="s">
        <v>46</v>
      </c>
      <c r="C682" t="s">
        <v>47</v>
      </c>
      <c r="D682" s="1">
        <v>45523</v>
      </c>
      <c r="E682" t="s">
        <v>70</v>
      </c>
      <c r="F682" t="s">
        <v>71</v>
      </c>
      <c r="G682" t="s">
        <v>72</v>
      </c>
      <c r="H682" t="s">
        <v>10</v>
      </c>
      <c r="I682" t="s">
        <v>17</v>
      </c>
      <c r="J682" s="1">
        <v>45532</v>
      </c>
      <c r="K682" s="1">
        <v>45532</v>
      </c>
    </row>
    <row r="683" spans="1:11" x14ac:dyDescent="0.25">
      <c r="A683" t="s">
        <v>46</v>
      </c>
      <c r="C683" t="s">
        <v>47</v>
      </c>
      <c r="D683" s="1">
        <v>45523</v>
      </c>
      <c r="E683" t="s">
        <v>70</v>
      </c>
      <c r="F683" t="s">
        <v>71</v>
      </c>
      <c r="G683" t="s">
        <v>72</v>
      </c>
      <c r="H683" t="s">
        <v>11</v>
      </c>
      <c r="I683" t="s">
        <v>17</v>
      </c>
      <c r="J683" s="1">
        <v>45525</v>
      </c>
      <c r="K683" s="1">
        <v>45498</v>
      </c>
    </row>
    <row r="684" spans="1:11" x14ac:dyDescent="0.25">
      <c r="A684" t="s">
        <v>1</v>
      </c>
      <c r="B684" t="s">
        <v>2</v>
      </c>
      <c r="C684" t="s">
        <v>14</v>
      </c>
      <c r="D684" s="1">
        <v>45516</v>
      </c>
      <c r="E684" t="s">
        <v>75</v>
      </c>
      <c r="F684" t="s">
        <v>76</v>
      </c>
      <c r="G684" t="s">
        <v>77</v>
      </c>
      <c r="H684" t="s">
        <v>4</v>
      </c>
      <c r="I684" t="s">
        <v>17</v>
      </c>
      <c r="J684" s="1">
        <v>45607</v>
      </c>
      <c r="K684" s="1">
        <v>45484</v>
      </c>
    </row>
    <row r="685" spans="1:11" x14ac:dyDescent="0.25">
      <c r="A685" t="s">
        <v>1</v>
      </c>
      <c r="B685" t="s">
        <v>2</v>
      </c>
      <c r="C685" t="s">
        <v>14</v>
      </c>
      <c r="D685" s="1">
        <v>45516</v>
      </c>
      <c r="E685" t="s">
        <v>75</v>
      </c>
      <c r="F685" t="s">
        <v>76</v>
      </c>
      <c r="G685" t="s">
        <v>77</v>
      </c>
      <c r="H685" t="s">
        <v>7</v>
      </c>
      <c r="I685" t="s">
        <v>17</v>
      </c>
      <c r="J685" s="1">
        <v>45607</v>
      </c>
      <c r="K685" s="1">
        <v>45484</v>
      </c>
    </row>
    <row r="686" spans="1:11" x14ac:dyDescent="0.25">
      <c r="A686" t="s">
        <v>1</v>
      </c>
      <c r="B686" t="s">
        <v>2</v>
      </c>
      <c r="C686" t="s">
        <v>14</v>
      </c>
      <c r="D686" s="1">
        <v>45516</v>
      </c>
      <c r="E686" t="s">
        <v>75</v>
      </c>
      <c r="F686" t="s">
        <v>76</v>
      </c>
      <c r="G686" t="s">
        <v>77</v>
      </c>
      <c r="H686" t="s">
        <v>1366</v>
      </c>
      <c r="I686" t="s">
        <v>5</v>
      </c>
      <c r="K686" s="1">
        <v>45484</v>
      </c>
    </row>
    <row r="687" spans="1:11" x14ac:dyDescent="0.25">
      <c r="A687" t="s">
        <v>1</v>
      </c>
      <c r="B687" t="s">
        <v>2</v>
      </c>
      <c r="C687" t="s">
        <v>14</v>
      </c>
      <c r="D687" s="1">
        <v>45516</v>
      </c>
      <c r="E687" t="s">
        <v>75</v>
      </c>
      <c r="F687" t="s">
        <v>76</v>
      </c>
      <c r="G687" t="s">
        <v>77</v>
      </c>
      <c r="H687" t="s">
        <v>1367</v>
      </c>
      <c r="I687" t="s">
        <v>5</v>
      </c>
      <c r="K687" s="1">
        <v>45484</v>
      </c>
    </row>
    <row r="688" spans="1:11" x14ac:dyDescent="0.25">
      <c r="A688" t="s">
        <v>1</v>
      </c>
      <c r="B688" t="s">
        <v>2</v>
      </c>
      <c r="C688" t="s">
        <v>14</v>
      </c>
      <c r="D688" s="1">
        <v>45516</v>
      </c>
      <c r="E688" t="s">
        <v>75</v>
      </c>
      <c r="F688" t="s">
        <v>76</v>
      </c>
      <c r="G688" t="s">
        <v>77</v>
      </c>
      <c r="H688" t="s">
        <v>1368</v>
      </c>
      <c r="I688" t="s">
        <v>5</v>
      </c>
      <c r="K688" s="1">
        <v>45484</v>
      </c>
    </row>
    <row r="689" spans="1:11" x14ac:dyDescent="0.25">
      <c r="A689" t="s">
        <v>1</v>
      </c>
      <c r="B689" t="s">
        <v>2</v>
      </c>
      <c r="C689" t="s">
        <v>14</v>
      </c>
      <c r="D689" s="1">
        <v>45516</v>
      </c>
      <c r="E689" t="s">
        <v>75</v>
      </c>
      <c r="F689" t="s">
        <v>76</v>
      </c>
      <c r="G689" t="s">
        <v>77</v>
      </c>
      <c r="H689" t="s">
        <v>1369</v>
      </c>
      <c r="I689" t="s">
        <v>5</v>
      </c>
      <c r="K689" s="1">
        <v>45484</v>
      </c>
    </row>
    <row r="690" spans="1:11" x14ac:dyDescent="0.25">
      <c r="A690" t="s">
        <v>1</v>
      </c>
      <c r="B690" t="s">
        <v>2</v>
      </c>
      <c r="C690" t="s">
        <v>14</v>
      </c>
      <c r="D690" s="1">
        <v>45516</v>
      </c>
      <c r="E690" t="s">
        <v>75</v>
      </c>
      <c r="F690" t="s">
        <v>76</v>
      </c>
      <c r="G690" t="s">
        <v>77</v>
      </c>
      <c r="H690" t="s">
        <v>1370</v>
      </c>
      <c r="I690" t="s">
        <v>5</v>
      </c>
      <c r="K690" s="1">
        <v>45484</v>
      </c>
    </row>
    <row r="691" spans="1:11" x14ac:dyDescent="0.25">
      <c r="A691" t="s">
        <v>1</v>
      </c>
      <c r="B691" t="s">
        <v>2</v>
      </c>
      <c r="C691" t="s">
        <v>14</v>
      </c>
      <c r="D691" s="1">
        <v>45516</v>
      </c>
      <c r="E691" t="s">
        <v>75</v>
      </c>
      <c r="F691" t="s">
        <v>76</v>
      </c>
      <c r="G691" t="s">
        <v>77</v>
      </c>
      <c r="H691" t="s">
        <v>8</v>
      </c>
      <c r="I691" t="s">
        <v>17</v>
      </c>
      <c r="J691" s="1">
        <v>45607</v>
      </c>
      <c r="K691" s="1">
        <v>45484</v>
      </c>
    </row>
    <row r="692" spans="1:11" x14ac:dyDescent="0.25">
      <c r="A692" t="s">
        <v>1</v>
      </c>
      <c r="B692" t="s">
        <v>2</v>
      </c>
      <c r="C692" t="s">
        <v>14</v>
      </c>
      <c r="D692" s="1">
        <v>45516</v>
      </c>
      <c r="E692" t="s">
        <v>75</v>
      </c>
      <c r="F692" t="s">
        <v>76</v>
      </c>
      <c r="G692" t="s">
        <v>77</v>
      </c>
      <c r="H692" t="s">
        <v>9</v>
      </c>
      <c r="I692" t="s">
        <v>17</v>
      </c>
      <c r="J692" s="1">
        <v>45529</v>
      </c>
      <c r="K692" s="1">
        <v>45484</v>
      </c>
    </row>
    <row r="693" spans="1:11" x14ac:dyDescent="0.25">
      <c r="A693" t="s">
        <v>1</v>
      </c>
      <c r="B693" t="s">
        <v>2</v>
      </c>
      <c r="C693" t="s">
        <v>14</v>
      </c>
      <c r="D693" s="1">
        <v>45516</v>
      </c>
      <c r="E693" t="s">
        <v>75</v>
      </c>
      <c r="F693" t="s">
        <v>76</v>
      </c>
      <c r="G693" t="s">
        <v>77</v>
      </c>
      <c r="H693" t="s">
        <v>10</v>
      </c>
      <c r="I693" t="s">
        <v>17</v>
      </c>
      <c r="J693" s="1">
        <v>45574</v>
      </c>
      <c r="K693" s="1">
        <v>45484</v>
      </c>
    </row>
    <row r="694" spans="1:11" x14ac:dyDescent="0.25">
      <c r="A694" t="s">
        <v>1</v>
      </c>
      <c r="B694" t="s">
        <v>2</v>
      </c>
      <c r="C694" t="s">
        <v>14</v>
      </c>
      <c r="D694" s="1">
        <v>45516</v>
      </c>
      <c r="E694" t="s">
        <v>75</v>
      </c>
      <c r="F694" t="s">
        <v>76</v>
      </c>
      <c r="G694" t="s">
        <v>77</v>
      </c>
      <c r="H694" t="s">
        <v>11</v>
      </c>
      <c r="I694" t="s">
        <v>17</v>
      </c>
      <c r="J694" s="1">
        <v>45607</v>
      </c>
      <c r="K694" s="1">
        <v>45484</v>
      </c>
    </row>
    <row r="695" spans="1:11" x14ac:dyDescent="0.25">
      <c r="A695" t="s">
        <v>1</v>
      </c>
      <c r="B695" t="s">
        <v>79</v>
      </c>
      <c r="C695" t="s">
        <v>14</v>
      </c>
      <c r="D695" s="1">
        <v>45516</v>
      </c>
      <c r="E695" t="s">
        <v>80</v>
      </c>
      <c r="F695" t="s">
        <v>81</v>
      </c>
      <c r="G695" t="s">
        <v>82</v>
      </c>
      <c r="H695" t="s">
        <v>4</v>
      </c>
      <c r="I695" t="s">
        <v>17</v>
      </c>
      <c r="J695" s="1">
        <v>45524</v>
      </c>
      <c r="K695" s="1">
        <v>45458</v>
      </c>
    </row>
    <row r="696" spans="1:11" x14ac:dyDescent="0.25">
      <c r="A696" t="s">
        <v>1</v>
      </c>
      <c r="B696" t="s">
        <v>79</v>
      </c>
      <c r="C696" t="s">
        <v>14</v>
      </c>
      <c r="D696" s="1">
        <v>45516</v>
      </c>
      <c r="E696" t="s">
        <v>80</v>
      </c>
      <c r="F696" t="s">
        <v>81</v>
      </c>
      <c r="G696" t="s">
        <v>82</v>
      </c>
      <c r="H696" t="s">
        <v>7</v>
      </c>
      <c r="I696" t="s">
        <v>17</v>
      </c>
      <c r="J696" s="1">
        <v>45524</v>
      </c>
      <c r="K696" s="1">
        <v>45458</v>
      </c>
    </row>
    <row r="697" spans="1:11" x14ac:dyDescent="0.25">
      <c r="A697" t="s">
        <v>1</v>
      </c>
      <c r="B697" t="s">
        <v>79</v>
      </c>
      <c r="C697" t="s">
        <v>14</v>
      </c>
      <c r="D697" s="1">
        <v>45516</v>
      </c>
      <c r="E697" t="s">
        <v>80</v>
      </c>
      <c r="F697" t="s">
        <v>81</v>
      </c>
      <c r="G697" t="s">
        <v>82</v>
      </c>
      <c r="H697" t="s">
        <v>1366</v>
      </c>
      <c r="I697" t="s">
        <v>17</v>
      </c>
      <c r="J697" s="1">
        <v>45520</v>
      </c>
      <c r="K697" s="1">
        <v>45458</v>
      </c>
    </row>
    <row r="698" spans="1:11" x14ac:dyDescent="0.25">
      <c r="A698" t="s">
        <v>1</v>
      </c>
      <c r="B698" t="s">
        <v>79</v>
      </c>
      <c r="C698" t="s">
        <v>14</v>
      </c>
      <c r="D698" s="1">
        <v>45516</v>
      </c>
      <c r="E698" t="s">
        <v>80</v>
      </c>
      <c r="F698" t="s">
        <v>81</v>
      </c>
      <c r="G698" t="s">
        <v>82</v>
      </c>
      <c r="H698" t="s">
        <v>1367</v>
      </c>
      <c r="I698" t="s">
        <v>17</v>
      </c>
      <c r="J698" s="1">
        <v>45520</v>
      </c>
      <c r="K698" s="1">
        <v>45458</v>
      </c>
    </row>
    <row r="699" spans="1:11" x14ac:dyDescent="0.25">
      <c r="A699" t="s">
        <v>1</v>
      </c>
      <c r="B699" t="s">
        <v>79</v>
      </c>
      <c r="C699" t="s">
        <v>14</v>
      </c>
      <c r="D699" s="1">
        <v>45516</v>
      </c>
      <c r="E699" t="s">
        <v>80</v>
      </c>
      <c r="F699" t="s">
        <v>81</v>
      </c>
      <c r="G699" t="s">
        <v>82</v>
      </c>
      <c r="H699" t="s">
        <v>1368</v>
      </c>
      <c r="I699" t="s">
        <v>17</v>
      </c>
      <c r="J699" s="1">
        <v>45520</v>
      </c>
      <c r="K699" s="1">
        <v>45458</v>
      </c>
    </row>
    <row r="700" spans="1:11" x14ac:dyDescent="0.25">
      <c r="A700" t="s">
        <v>1</v>
      </c>
      <c r="B700" t="s">
        <v>79</v>
      </c>
      <c r="C700" t="s">
        <v>14</v>
      </c>
      <c r="D700" s="1">
        <v>45516</v>
      </c>
      <c r="E700" t="s">
        <v>80</v>
      </c>
      <c r="F700" t="s">
        <v>81</v>
      </c>
      <c r="G700" t="s">
        <v>82</v>
      </c>
      <c r="H700" t="s">
        <v>1369</v>
      </c>
      <c r="I700" t="s">
        <v>17</v>
      </c>
      <c r="J700" s="1">
        <v>45520</v>
      </c>
      <c r="K700" s="1">
        <v>45458</v>
      </c>
    </row>
    <row r="701" spans="1:11" x14ac:dyDescent="0.25">
      <c r="A701" t="s">
        <v>1</v>
      </c>
      <c r="B701" t="s">
        <v>79</v>
      </c>
      <c r="C701" t="s">
        <v>14</v>
      </c>
      <c r="D701" s="1">
        <v>45516</v>
      </c>
      <c r="E701" t="s">
        <v>80</v>
      </c>
      <c r="F701" t="s">
        <v>81</v>
      </c>
      <c r="G701" t="s">
        <v>82</v>
      </c>
      <c r="H701" t="s">
        <v>1370</v>
      </c>
      <c r="I701" t="s">
        <v>17</v>
      </c>
      <c r="J701" s="1">
        <v>45524</v>
      </c>
      <c r="K701" s="1">
        <v>45458</v>
      </c>
    </row>
    <row r="702" spans="1:11" x14ac:dyDescent="0.25">
      <c r="A702" t="s">
        <v>1</v>
      </c>
      <c r="B702" t="s">
        <v>79</v>
      </c>
      <c r="C702" t="s">
        <v>14</v>
      </c>
      <c r="D702" s="1">
        <v>45516</v>
      </c>
      <c r="E702" t="s">
        <v>80</v>
      </c>
      <c r="F702" t="s">
        <v>81</v>
      </c>
      <c r="G702" t="s">
        <v>82</v>
      </c>
      <c r="H702" t="s">
        <v>8</v>
      </c>
      <c r="I702" t="s">
        <v>17</v>
      </c>
      <c r="J702" s="1">
        <v>45520</v>
      </c>
      <c r="K702" s="1">
        <v>45458</v>
      </c>
    </row>
    <row r="703" spans="1:11" x14ac:dyDescent="0.25">
      <c r="A703" t="s">
        <v>1</v>
      </c>
      <c r="B703" t="s">
        <v>79</v>
      </c>
      <c r="C703" t="s">
        <v>14</v>
      </c>
      <c r="D703" s="1">
        <v>45516</v>
      </c>
      <c r="E703" t="s">
        <v>80</v>
      </c>
      <c r="F703" t="s">
        <v>81</v>
      </c>
      <c r="G703" t="s">
        <v>82</v>
      </c>
      <c r="H703" t="s">
        <v>9</v>
      </c>
      <c r="I703" t="s">
        <v>17</v>
      </c>
      <c r="J703" s="1">
        <v>45524</v>
      </c>
      <c r="K703" s="1">
        <v>45458</v>
      </c>
    </row>
    <row r="704" spans="1:11" x14ac:dyDescent="0.25">
      <c r="A704" t="s">
        <v>1</v>
      </c>
      <c r="B704" t="s">
        <v>79</v>
      </c>
      <c r="C704" t="s">
        <v>14</v>
      </c>
      <c r="D704" s="1">
        <v>45516</v>
      </c>
      <c r="E704" t="s">
        <v>80</v>
      </c>
      <c r="F704" t="s">
        <v>81</v>
      </c>
      <c r="G704" t="s">
        <v>82</v>
      </c>
      <c r="H704" t="s">
        <v>10</v>
      </c>
      <c r="I704" t="s">
        <v>17</v>
      </c>
      <c r="J704" s="1">
        <v>45520</v>
      </c>
      <c r="K704" s="1">
        <v>45458</v>
      </c>
    </row>
    <row r="705" spans="1:11" x14ac:dyDescent="0.25">
      <c r="A705" t="s">
        <v>1</v>
      </c>
      <c r="B705" t="s">
        <v>79</v>
      </c>
      <c r="C705" t="s">
        <v>14</v>
      </c>
      <c r="D705" s="1">
        <v>45516</v>
      </c>
      <c r="E705" t="s">
        <v>80</v>
      </c>
      <c r="F705" t="s">
        <v>81</v>
      </c>
      <c r="G705" t="s">
        <v>82</v>
      </c>
      <c r="H705" t="s">
        <v>11</v>
      </c>
      <c r="I705" t="s">
        <v>17</v>
      </c>
      <c r="J705" s="1">
        <v>45520</v>
      </c>
      <c r="K705" s="1">
        <v>45458</v>
      </c>
    </row>
    <row r="706" spans="1:11" x14ac:dyDescent="0.25">
      <c r="A706" t="s">
        <v>46</v>
      </c>
      <c r="C706" t="s">
        <v>47</v>
      </c>
      <c r="D706" s="1">
        <v>45503</v>
      </c>
      <c r="E706" t="s">
        <v>84</v>
      </c>
      <c r="F706" t="s">
        <v>85</v>
      </c>
      <c r="G706" t="s">
        <v>86</v>
      </c>
      <c r="H706" t="s">
        <v>4</v>
      </c>
      <c r="I706" t="s">
        <v>17</v>
      </c>
      <c r="J706" s="1">
        <v>45602</v>
      </c>
      <c r="K706" s="1">
        <v>45468</v>
      </c>
    </row>
    <row r="707" spans="1:11" x14ac:dyDescent="0.25">
      <c r="A707" t="s">
        <v>46</v>
      </c>
      <c r="C707" t="s">
        <v>47</v>
      </c>
      <c r="D707" s="1">
        <v>45503</v>
      </c>
      <c r="E707" t="s">
        <v>84</v>
      </c>
      <c r="F707" t="s">
        <v>85</v>
      </c>
      <c r="G707" t="s">
        <v>86</v>
      </c>
      <c r="H707" t="s">
        <v>7</v>
      </c>
      <c r="I707" t="s">
        <v>17</v>
      </c>
      <c r="J707" s="1">
        <v>45602</v>
      </c>
      <c r="K707" s="1">
        <v>45468</v>
      </c>
    </row>
    <row r="708" spans="1:11" x14ac:dyDescent="0.25">
      <c r="A708" t="s">
        <v>46</v>
      </c>
      <c r="C708" t="s">
        <v>47</v>
      </c>
      <c r="D708" s="1">
        <v>45503</v>
      </c>
      <c r="E708" t="s">
        <v>84</v>
      </c>
      <c r="F708" t="s">
        <v>85</v>
      </c>
      <c r="G708" t="s">
        <v>86</v>
      </c>
      <c r="H708" t="s">
        <v>1366</v>
      </c>
      <c r="I708" t="s">
        <v>17</v>
      </c>
      <c r="J708" s="1">
        <v>45602</v>
      </c>
      <c r="K708" s="1">
        <v>45468</v>
      </c>
    </row>
    <row r="709" spans="1:11" x14ac:dyDescent="0.25">
      <c r="A709" t="s">
        <v>46</v>
      </c>
      <c r="C709" t="s">
        <v>47</v>
      </c>
      <c r="D709" s="1">
        <v>45503</v>
      </c>
      <c r="E709" t="s">
        <v>84</v>
      </c>
      <c r="F709" t="s">
        <v>85</v>
      </c>
      <c r="G709" t="s">
        <v>86</v>
      </c>
      <c r="H709" t="s">
        <v>1367</v>
      </c>
      <c r="I709" t="s">
        <v>17</v>
      </c>
      <c r="J709" s="1">
        <v>45602</v>
      </c>
      <c r="K709" s="1">
        <v>45468</v>
      </c>
    </row>
    <row r="710" spans="1:11" x14ac:dyDescent="0.25">
      <c r="A710" t="s">
        <v>46</v>
      </c>
      <c r="C710" t="s">
        <v>47</v>
      </c>
      <c r="D710" s="1">
        <v>45503</v>
      </c>
      <c r="E710" t="s">
        <v>84</v>
      </c>
      <c r="F710" t="s">
        <v>85</v>
      </c>
      <c r="G710" t="s">
        <v>86</v>
      </c>
      <c r="H710" t="s">
        <v>1368</v>
      </c>
      <c r="I710" t="s">
        <v>5</v>
      </c>
      <c r="K710" s="1">
        <v>45468</v>
      </c>
    </row>
    <row r="711" spans="1:11" x14ac:dyDescent="0.25">
      <c r="A711" t="s">
        <v>46</v>
      </c>
      <c r="C711" t="s">
        <v>47</v>
      </c>
      <c r="D711" s="1">
        <v>45503</v>
      </c>
      <c r="E711" t="s">
        <v>84</v>
      </c>
      <c r="F711" t="s">
        <v>85</v>
      </c>
      <c r="G711" t="s">
        <v>86</v>
      </c>
      <c r="H711" t="s">
        <v>1369</v>
      </c>
      <c r="I711" t="s">
        <v>5</v>
      </c>
      <c r="K711" s="1">
        <v>45468</v>
      </c>
    </row>
    <row r="712" spans="1:11" x14ac:dyDescent="0.25">
      <c r="A712" t="s">
        <v>46</v>
      </c>
      <c r="C712" t="s">
        <v>47</v>
      </c>
      <c r="D712" s="1">
        <v>45503</v>
      </c>
      <c r="E712" t="s">
        <v>84</v>
      </c>
      <c r="F712" t="s">
        <v>85</v>
      </c>
      <c r="G712" t="s">
        <v>86</v>
      </c>
      <c r="H712" t="s">
        <v>1370</v>
      </c>
      <c r="I712" t="s">
        <v>5</v>
      </c>
      <c r="K712" s="1">
        <v>45468</v>
      </c>
    </row>
    <row r="713" spans="1:11" x14ac:dyDescent="0.25">
      <c r="A713" t="s">
        <v>46</v>
      </c>
      <c r="C713" t="s">
        <v>47</v>
      </c>
      <c r="D713" s="1">
        <v>45503</v>
      </c>
      <c r="E713" t="s">
        <v>84</v>
      </c>
      <c r="F713" t="s">
        <v>85</v>
      </c>
      <c r="G713" t="s">
        <v>86</v>
      </c>
      <c r="H713" t="s">
        <v>8</v>
      </c>
      <c r="I713" t="s">
        <v>17</v>
      </c>
      <c r="J713" s="1">
        <v>45602</v>
      </c>
      <c r="K713" s="1">
        <v>45468</v>
      </c>
    </row>
    <row r="714" spans="1:11" x14ac:dyDescent="0.25">
      <c r="A714" t="s">
        <v>46</v>
      </c>
      <c r="C714" t="s">
        <v>47</v>
      </c>
      <c r="D714" s="1">
        <v>45503</v>
      </c>
      <c r="E714" t="s">
        <v>84</v>
      </c>
      <c r="F714" t="s">
        <v>85</v>
      </c>
      <c r="G714" t="s">
        <v>86</v>
      </c>
      <c r="H714" t="s">
        <v>9</v>
      </c>
      <c r="I714" t="s">
        <v>17</v>
      </c>
      <c r="J714" s="1">
        <v>45602</v>
      </c>
      <c r="K714" s="1">
        <v>45468</v>
      </c>
    </row>
    <row r="715" spans="1:11" x14ac:dyDescent="0.25">
      <c r="A715" t="s">
        <v>46</v>
      </c>
      <c r="C715" t="s">
        <v>47</v>
      </c>
      <c r="D715" s="1">
        <v>45503</v>
      </c>
      <c r="E715" t="s">
        <v>84</v>
      </c>
      <c r="F715" t="s">
        <v>85</v>
      </c>
      <c r="G715" t="s">
        <v>86</v>
      </c>
      <c r="H715" t="s">
        <v>10</v>
      </c>
      <c r="I715" t="s">
        <v>17</v>
      </c>
      <c r="J715" s="1">
        <v>45602</v>
      </c>
      <c r="K715" s="1">
        <v>45468</v>
      </c>
    </row>
    <row r="716" spans="1:11" x14ac:dyDescent="0.25">
      <c r="A716" t="s">
        <v>46</v>
      </c>
      <c r="C716" t="s">
        <v>47</v>
      </c>
      <c r="D716" s="1">
        <v>45503</v>
      </c>
      <c r="E716" t="s">
        <v>84</v>
      </c>
      <c r="F716" t="s">
        <v>85</v>
      </c>
      <c r="G716" t="s">
        <v>86</v>
      </c>
      <c r="H716" t="s">
        <v>11</v>
      </c>
      <c r="I716" t="s">
        <v>17</v>
      </c>
      <c r="J716" s="1">
        <v>45602</v>
      </c>
      <c r="K716" s="1">
        <v>45468</v>
      </c>
    </row>
    <row r="717" spans="1:11" x14ac:dyDescent="0.25">
      <c r="A717" t="s">
        <v>24</v>
      </c>
      <c r="B717" t="s">
        <v>1422</v>
      </c>
      <c r="C717" t="s">
        <v>16</v>
      </c>
      <c r="D717" s="1">
        <v>45502</v>
      </c>
      <c r="E717" t="s">
        <v>88</v>
      </c>
      <c r="F717" t="s">
        <v>89</v>
      </c>
      <c r="G717" t="s">
        <v>90</v>
      </c>
      <c r="H717" t="s">
        <v>4</v>
      </c>
      <c r="I717" t="s">
        <v>17</v>
      </c>
      <c r="J717" s="1">
        <v>45510</v>
      </c>
      <c r="K717" s="1">
        <v>45468</v>
      </c>
    </row>
    <row r="718" spans="1:11" x14ac:dyDescent="0.25">
      <c r="A718" t="s">
        <v>24</v>
      </c>
      <c r="B718" t="s">
        <v>1422</v>
      </c>
      <c r="C718" t="s">
        <v>16</v>
      </c>
      <c r="D718" s="1">
        <v>45502</v>
      </c>
      <c r="E718" t="s">
        <v>88</v>
      </c>
      <c r="F718" t="s">
        <v>89</v>
      </c>
      <c r="G718" t="s">
        <v>90</v>
      </c>
      <c r="H718" t="s">
        <v>7</v>
      </c>
      <c r="I718" t="s">
        <v>17</v>
      </c>
      <c r="J718" s="1">
        <v>45510</v>
      </c>
      <c r="K718" s="1">
        <v>45468</v>
      </c>
    </row>
    <row r="719" spans="1:11" x14ac:dyDescent="0.25">
      <c r="A719" t="s">
        <v>24</v>
      </c>
      <c r="B719" t="s">
        <v>1422</v>
      </c>
      <c r="C719" t="s">
        <v>16</v>
      </c>
      <c r="D719" s="1">
        <v>45502</v>
      </c>
      <c r="E719" t="s">
        <v>88</v>
      </c>
      <c r="F719" t="s">
        <v>89</v>
      </c>
      <c r="G719" t="s">
        <v>90</v>
      </c>
      <c r="H719" t="s">
        <v>1366</v>
      </c>
      <c r="I719" t="s">
        <v>17</v>
      </c>
      <c r="J719" s="1">
        <v>45524</v>
      </c>
      <c r="K719" s="1">
        <v>45468</v>
      </c>
    </row>
    <row r="720" spans="1:11" x14ac:dyDescent="0.25">
      <c r="A720" t="s">
        <v>24</v>
      </c>
      <c r="B720" t="s">
        <v>1422</v>
      </c>
      <c r="C720" t="s">
        <v>16</v>
      </c>
      <c r="D720" s="1">
        <v>45502</v>
      </c>
      <c r="E720" t="s">
        <v>88</v>
      </c>
      <c r="F720" t="s">
        <v>89</v>
      </c>
      <c r="G720" t="s">
        <v>90</v>
      </c>
      <c r="H720" t="s">
        <v>1367</v>
      </c>
      <c r="I720" t="s">
        <v>17</v>
      </c>
      <c r="J720" s="1">
        <v>45524</v>
      </c>
      <c r="K720" s="1">
        <v>45468</v>
      </c>
    </row>
    <row r="721" spans="1:11" x14ac:dyDescent="0.25">
      <c r="A721" t="s">
        <v>24</v>
      </c>
      <c r="B721" t="s">
        <v>1422</v>
      </c>
      <c r="C721" t="s">
        <v>16</v>
      </c>
      <c r="D721" s="1">
        <v>45502</v>
      </c>
      <c r="E721" t="s">
        <v>88</v>
      </c>
      <c r="F721" t="s">
        <v>89</v>
      </c>
      <c r="G721" t="s">
        <v>90</v>
      </c>
      <c r="H721" t="s">
        <v>1368</v>
      </c>
      <c r="I721" t="s">
        <v>17</v>
      </c>
      <c r="J721" s="1">
        <v>45524</v>
      </c>
      <c r="K721" s="1">
        <v>45468</v>
      </c>
    </row>
    <row r="722" spans="1:11" x14ac:dyDescent="0.25">
      <c r="A722" t="s">
        <v>24</v>
      </c>
      <c r="B722" t="s">
        <v>1422</v>
      </c>
      <c r="C722" t="s">
        <v>16</v>
      </c>
      <c r="D722" s="1">
        <v>45502</v>
      </c>
      <c r="E722" t="s">
        <v>88</v>
      </c>
      <c r="F722" t="s">
        <v>89</v>
      </c>
      <c r="G722" t="s">
        <v>90</v>
      </c>
      <c r="H722" t="s">
        <v>1369</v>
      </c>
      <c r="I722" t="s">
        <v>17</v>
      </c>
      <c r="J722" s="1">
        <v>45524</v>
      </c>
      <c r="K722" s="1">
        <v>45468</v>
      </c>
    </row>
    <row r="723" spans="1:11" x14ac:dyDescent="0.25">
      <c r="A723" t="s">
        <v>24</v>
      </c>
      <c r="B723" t="s">
        <v>1422</v>
      </c>
      <c r="C723" t="s">
        <v>16</v>
      </c>
      <c r="D723" s="1">
        <v>45502</v>
      </c>
      <c r="E723" t="s">
        <v>88</v>
      </c>
      <c r="F723" t="s">
        <v>89</v>
      </c>
      <c r="G723" t="s">
        <v>90</v>
      </c>
      <c r="H723" t="s">
        <v>1370</v>
      </c>
      <c r="I723" t="s">
        <v>17</v>
      </c>
      <c r="J723" s="1">
        <v>45524</v>
      </c>
      <c r="K723" s="1">
        <v>45468</v>
      </c>
    </row>
    <row r="724" spans="1:11" x14ac:dyDescent="0.25">
      <c r="A724" t="s">
        <v>24</v>
      </c>
      <c r="B724" t="s">
        <v>1422</v>
      </c>
      <c r="C724" t="s">
        <v>16</v>
      </c>
      <c r="D724" s="1">
        <v>45502</v>
      </c>
      <c r="E724" t="s">
        <v>88</v>
      </c>
      <c r="F724" t="s">
        <v>89</v>
      </c>
      <c r="G724" t="s">
        <v>90</v>
      </c>
      <c r="H724" t="s">
        <v>8</v>
      </c>
      <c r="I724" t="s">
        <v>17</v>
      </c>
      <c r="J724" s="1">
        <v>45510</v>
      </c>
      <c r="K724" s="1">
        <v>45468</v>
      </c>
    </row>
    <row r="725" spans="1:11" x14ac:dyDescent="0.25">
      <c r="A725" t="s">
        <v>24</v>
      </c>
      <c r="B725" t="s">
        <v>1422</v>
      </c>
      <c r="C725" t="s">
        <v>16</v>
      </c>
      <c r="D725" s="1">
        <v>45502</v>
      </c>
      <c r="E725" t="s">
        <v>88</v>
      </c>
      <c r="F725" t="s">
        <v>89</v>
      </c>
      <c r="G725" t="s">
        <v>90</v>
      </c>
      <c r="H725" t="s">
        <v>9</v>
      </c>
      <c r="I725" t="s">
        <v>17</v>
      </c>
      <c r="J725" s="1">
        <v>45510</v>
      </c>
      <c r="K725" s="1">
        <v>45468</v>
      </c>
    </row>
    <row r="726" spans="1:11" x14ac:dyDescent="0.25">
      <c r="A726" t="s">
        <v>24</v>
      </c>
      <c r="B726" t="s">
        <v>1422</v>
      </c>
      <c r="C726" t="s">
        <v>16</v>
      </c>
      <c r="D726" s="1">
        <v>45502</v>
      </c>
      <c r="E726" t="s">
        <v>88</v>
      </c>
      <c r="F726" t="s">
        <v>89</v>
      </c>
      <c r="G726" t="s">
        <v>90</v>
      </c>
      <c r="H726" t="s">
        <v>10</v>
      </c>
      <c r="I726" t="s">
        <v>17</v>
      </c>
      <c r="J726" s="1">
        <v>45546</v>
      </c>
      <c r="K726" s="1">
        <v>45468</v>
      </c>
    </row>
    <row r="727" spans="1:11" x14ac:dyDescent="0.25">
      <c r="A727" t="s">
        <v>24</v>
      </c>
      <c r="B727" t="s">
        <v>1422</v>
      </c>
      <c r="C727" t="s">
        <v>16</v>
      </c>
      <c r="D727" s="1">
        <v>45502</v>
      </c>
      <c r="E727" t="s">
        <v>88</v>
      </c>
      <c r="F727" t="s">
        <v>89</v>
      </c>
      <c r="G727" t="s">
        <v>90</v>
      </c>
      <c r="H727" t="s">
        <v>11</v>
      </c>
      <c r="I727" t="s">
        <v>17</v>
      </c>
      <c r="J727" s="1">
        <v>45510</v>
      </c>
      <c r="K727" s="1">
        <v>45468</v>
      </c>
    </row>
    <row r="728" spans="1:11" x14ac:dyDescent="0.25">
      <c r="A728" t="s">
        <v>12</v>
      </c>
      <c r="B728" t="s">
        <v>51</v>
      </c>
      <c r="C728" t="s">
        <v>52</v>
      </c>
      <c r="D728" s="1">
        <v>45502</v>
      </c>
      <c r="E728" t="s">
        <v>91</v>
      </c>
      <c r="F728" t="s">
        <v>92</v>
      </c>
      <c r="G728" t="s">
        <v>93</v>
      </c>
      <c r="H728" t="s">
        <v>4</v>
      </c>
      <c r="I728" t="s">
        <v>17</v>
      </c>
      <c r="J728" s="1">
        <v>45502</v>
      </c>
      <c r="K728" s="1">
        <v>44824</v>
      </c>
    </row>
    <row r="729" spans="1:11" x14ac:dyDescent="0.25">
      <c r="A729" t="s">
        <v>12</v>
      </c>
      <c r="B729" t="s">
        <v>51</v>
      </c>
      <c r="C729" t="s">
        <v>52</v>
      </c>
      <c r="D729" s="1">
        <v>45502</v>
      </c>
      <c r="E729" t="s">
        <v>91</v>
      </c>
      <c r="F729" t="s">
        <v>92</v>
      </c>
      <c r="G729" t="s">
        <v>93</v>
      </c>
      <c r="H729" t="s">
        <v>7</v>
      </c>
      <c r="I729" t="s">
        <v>17</v>
      </c>
      <c r="J729" s="1">
        <v>45502</v>
      </c>
      <c r="K729" s="1">
        <v>44824</v>
      </c>
    </row>
    <row r="730" spans="1:11" x14ac:dyDescent="0.25">
      <c r="A730" t="s">
        <v>12</v>
      </c>
      <c r="B730" t="s">
        <v>51</v>
      </c>
      <c r="C730" t="s">
        <v>52</v>
      </c>
      <c r="D730" s="1">
        <v>45502</v>
      </c>
      <c r="E730" t="s">
        <v>91</v>
      </c>
      <c r="F730" t="s">
        <v>92</v>
      </c>
      <c r="G730" t="s">
        <v>93</v>
      </c>
      <c r="H730" t="s">
        <v>1366</v>
      </c>
      <c r="I730" t="s">
        <v>17</v>
      </c>
      <c r="J730" s="1">
        <v>45505</v>
      </c>
      <c r="K730" s="1">
        <v>45496</v>
      </c>
    </row>
    <row r="731" spans="1:11" x14ac:dyDescent="0.25">
      <c r="A731" t="s">
        <v>12</v>
      </c>
      <c r="B731" t="s">
        <v>51</v>
      </c>
      <c r="C731" t="s">
        <v>52</v>
      </c>
      <c r="D731" s="1">
        <v>45502</v>
      </c>
      <c r="E731" t="s">
        <v>91</v>
      </c>
      <c r="F731" t="s">
        <v>92</v>
      </c>
      <c r="G731" t="s">
        <v>93</v>
      </c>
      <c r="H731" t="s">
        <v>1367</v>
      </c>
      <c r="I731" t="s">
        <v>17</v>
      </c>
      <c r="J731" s="1">
        <v>45505</v>
      </c>
      <c r="K731" s="1">
        <v>45496</v>
      </c>
    </row>
    <row r="732" spans="1:11" x14ac:dyDescent="0.25">
      <c r="A732" t="s">
        <v>12</v>
      </c>
      <c r="B732" t="s">
        <v>51</v>
      </c>
      <c r="C732" t="s">
        <v>52</v>
      </c>
      <c r="D732" s="1">
        <v>45502</v>
      </c>
      <c r="E732" t="s">
        <v>91</v>
      </c>
      <c r="F732" t="s">
        <v>92</v>
      </c>
      <c r="G732" t="s">
        <v>93</v>
      </c>
      <c r="H732" t="s">
        <v>1368</v>
      </c>
      <c r="I732" t="s">
        <v>17</v>
      </c>
      <c r="J732" s="1">
        <v>45505</v>
      </c>
      <c r="K732" s="1">
        <v>45496</v>
      </c>
    </row>
    <row r="733" spans="1:11" x14ac:dyDescent="0.25">
      <c r="A733" t="s">
        <v>12</v>
      </c>
      <c r="B733" t="s">
        <v>51</v>
      </c>
      <c r="C733" t="s">
        <v>52</v>
      </c>
      <c r="D733" s="1">
        <v>45502</v>
      </c>
      <c r="E733" t="s">
        <v>91</v>
      </c>
      <c r="F733" t="s">
        <v>92</v>
      </c>
      <c r="G733" t="s">
        <v>93</v>
      </c>
      <c r="H733" t="s">
        <v>1369</v>
      </c>
      <c r="I733" t="s">
        <v>17</v>
      </c>
      <c r="J733" s="1">
        <v>45505</v>
      </c>
      <c r="K733" s="1">
        <v>45496</v>
      </c>
    </row>
    <row r="734" spans="1:11" x14ac:dyDescent="0.25">
      <c r="A734" t="s">
        <v>12</v>
      </c>
      <c r="B734" t="s">
        <v>51</v>
      </c>
      <c r="C734" t="s">
        <v>52</v>
      </c>
      <c r="D734" s="1">
        <v>45502</v>
      </c>
      <c r="E734" t="s">
        <v>91</v>
      </c>
      <c r="F734" t="s">
        <v>92</v>
      </c>
      <c r="G734" t="s">
        <v>93</v>
      </c>
      <c r="H734" t="s">
        <v>1370</v>
      </c>
      <c r="I734" t="s">
        <v>17</v>
      </c>
      <c r="J734" s="1">
        <v>45505</v>
      </c>
      <c r="K734" s="1">
        <v>45496</v>
      </c>
    </row>
    <row r="735" spans="1:11" x14ac:dyDescent="0.25">
      <c r="A735" t="s">
        <v>12</v>
      </c>
      <c r="B735" t="s">
        <v>51</v>
      </c>
      <c r="C735" t="s">
        <v>52</v>
      </c>
      <c r="D735" s="1">
        <v>45502</v>
      </c>
      <c r="E735" t="s">
        <v>91</v>
      </c>
      <c r="F735" t="s">
        <v>92</v>
      </c>
      <c r="G735" t="s">
        <v>93</v>
      </c>
      <c r="H735" t="s">
        <v>8</v>
      </c>
      <c r="I735" t="s">
        <v>17</v>
      </c>
      <c r="J735" s="1">
        <v>45502</v>
      </c>
      <c r="K735" s="1">
        <v>45496</v>
      </c>
    </row>
    <row r="736" spans="1:11" x14ac:dyDescent="0.25">
      <c r="A736" t="s">
        <v>12</v>
      </c>
      <c r="B736" t="s">
        <v>51</v>
      </c>
      <c r="C736" t="s">
        <v>52</v>
      </c>
      <c r="D736" s="1">
        <v>45502</v>
      </c>
      <c r="E736" t="s">
        <v>91</v>
      </c>
      <c r="F736" t="s">
        <v>92</v>
      </c>
      <c r="G736" t="s">
        <v>93</v>
      </c>
      <c r="H736" t="s">
        <v>9</v>
      </c>
      <c r="I736" t="s">
        <v>17</v>
      </c>
      <c r="J736" s="1">
        <v>45503</v>
      </c>
      <c r="K736" s="1">
        <v>45496</v>
      </c>
    </row>
    <row r="737" spans="1:11" x14ac:dyDescent="0.25">
      <c r="A737" t="s">
        <v>12</v>
      </c>
      <c r="B737" t="s">
        <v>51</v>
      </c>
      <c r="C737" t="s">
        <v>52</v>
      </c>
      <c r="D737" s="1">
        <v>45502</v>
      </c>
      <c r="E737" t="s">
        <v>91</v>
      </c>
      <c r="F737" t="s">
        <v>92</v>
      </c>
      <c r="G737" t="s">
        <v>93</v>
      </c>
      <c r="H737" t="s">
        <v>10</v>
      </c>
      <c r="I737" t="s">
        <v>17</v>
      </c>
      <c r="J737" s="1">
        <v>45503</v>
      </c>
      <c r="K737" s="1">
        <v>45496</v>
      </c>
    </row>
    <row r="738" spans="1:11" x14ac:dyDescent="0.25">
      <c r="A738" t="s">
        <v>12</v>
      </c>
      <c r="B738" t="s">
        <v>51</v>
      </c>
      <c r="C738" t="s">
        <v>52</v>
      </c>
      <c r="D738" s="1">
        <v>45502</v>
      </c>
      <c r="E738" t="s">
        <v>91</v>
      </c>
      <c r="F738" t="s">
        <v>92</v>
      </c>
      <c r="G738" t="s">
        <v>93</v>
      </c>
      <c r="H738" t="s">
        <v>11</v>
      </c>
      <c r="I738" t="s">
        <v>17</v>
      </c>
      <c r="J738" s="1">
        <v>45502</v>
      </c>
      <c r="K738" s="1">
        <v>43637</v>
      </c>
    </row>
    <row r="739" spans="1:11" x14ac:dyDescent="0.25">
      <c r="A739" t="s">
        <v>41</v>
      </c>
      <c r="C739" t="s">
        <v>14</v>
      </c>
      <c r="D739" s="1">
        <v>45502</v>
      </c>
      <c r="E739" t="s">
        <v>96</v>
      </c>
      <c r="F739" t="s">
        <v>97</v>
      </c>
      <c r="G739" t="s">
        <v>98</v>
      </c>
      <c r="H739" t="s">
        <v>4</v>
      </c>
      <c r="I739" t="s">
        <v>5</v>
      </c>
      <c r="K739" s="1">
        <v>45496</v>
      </c>
    </row>
    <row r="740" spans="1:11" x14ac:dyDescent="0.25">
      <c r="A740" t="s">
        <v>41</v>
      </c>
      <c r="C740" t="s">
        <v>14</v>
      </c>
      <c r="D740" s="1">
        <v>45502</v>
      </c>
      <c r="E740" t="s">
        <v>96</v>
      </c>
      <c r="F740" t="s">
        <v>97</v>
      </c>
      <c r="G740" t="s">
        <v>98</v>
      </c>
      <c r="H740" t="s">
        <v>7</v>
      </c>
      <c r="I740" t="s">
        <v>5</v>
      </c>
      <c r="K740" s="1">
        <v>45496</v>
      </c>
    </row>
    <row r="741" spans="1:11" x14ac:dyDescent="0.25">
      <c r="A741" t="s">
        <v>41</v>
      </c>
      <c r="C741" t="s">
        <v>14</v>
      </c>
      <c r="D741" s="1">
        <v>45502</v>
      </c>
      <c r="E741" t="s">
        <v>96</v>
      </c>
      <c r="F741" t="s">
        <v>97</v>
      </c>
      <c r="G741" t="s">
        <v>98</v>
      </c>
      <c r="H741" t="s">
        <v>1366</v>
      </c>
      <c r="I741" t="s">
        <v>5</v>
      </c>
      <c r="K741" s="1">
        <v>45496</v>
      </c>
    </row>
    <row r="742" spans="1:11" x14ac:dyDescent="0.25">
      <c r="A742" t="s">
        <v>41</v>
      </c>
      <c r="C742" t="s">
        <v>14</v>
      </c>
      <c r="D742" s="1">
        <v>45502</v>
      </c>
      <c r="E742" t="s">
        <v>96</v>
      </c>
      <c r="F742" t="s">
        <v>97</v>
      </c>
      <c r="G742" t="s">
        <v>98</v>
      </c>
      <c r="H742" t="s">
        <v>1367</v>
      </c>
      <c r="I742" t="s">
        <v>5</v>
      </c>
      <c r="K742" s="1">
        <v>45496</v>
      </c>
    </row>
    <row r="743" spans="1:11" x14ac:dyDescent="0.25">
      <c r="A743" t="s">
        <v>41</v>
      </c>
      <c r="C743" t="s">
        <v>14</v>
      </c>
      <c r="D743" s="1">
        <v>45502</v>
      </c>
      <c r="E743" t="s">
        <v>96</v>
      </c>
      <c r="F743" t="s">
        <v>97</v>
      </c>
      <c r="G743" t="s">
        <v>98</v>
      </c>
      <c r="H743" t="s">
        <v>1368</v>
      </c>
      <c r="I743" t="s">
        <v>5</v>
      </c>
      <c r="K743" s="1">
        <v>45496</v>
      </c>
    </row>
    <row r="744" spans="1:11" x14ac:dyDescent="0.25">
      <c r="A744" t="s">
        <v>41</v>
      </c>
      <c r="C744" t="s">
        <v>14</v>
      </c>
      <c r="D744" s="1">
        <v>45502</v>
      </c>
      <c r="E744" t="s">
        <v>96</v>
      </c>
      <c r="F744" t="s">
        <v>97</v>
      </c>
      <c r="G744" t="s">
        <v>98</v>
      </c>
      <c r="H744" t="s">
        <v>1369</v>
      </c>
      <c r="I744" t="s">
        <v>5</v>
      </c>
      <c r="K744" s="1">
        <v>45496</v>
      </c>
    </row>
    <row r="745" spans="1:11" x14ac:dyDescent="0.25">
      <c r="A745" t="s">
        <v>41</v>
      </c>
      <c r="C745" t="s">
        <v>14</v>
      </c>
      <c r="D745" s="1">
        <v>45502</v>
      </c>
      <c r="E745" t="s">
        <v>96</v>
      </c>
      <c r="F745" t="s">
        <v>97</v>
      </c>
      <c r="G745" t="s">
        <v>98</v>
      </c>
      <c r="H745" t="s">
        <v>1370</v>
      </c>
      <c r="I745" t="s">
        <v>5</v>
      </c>
      <c r="K745" s="1">
        <v>45496</v>
      </c>
    </row>
    <row r="746" spans="1:11" x14ac:dyDescent="0.25">
      <c r="A746" t="s">
        <v>41</v>
      </c>
      <c r="C746" t="s">
        <v>14</v>
      </c>
      <c r="D746" s="1">
        <v>45502</v>
      </c>
      <c r="E746" t="s">
        <v>96</v>
      </c>
      <c r="F746" t="s">
        <v>97</v>
      </c>
      <c r="G746" t="s">
        <v>98</v>
      </c>
      <c r="H746" t="s">
        <v>8</v>
      </c>
      <c r="I746" t="s">
        <v>17</v>
      </c>
      <c r="J746" s="1">
        <v>45630</v>
      </c>
      <c r="K746" s="1">
        <v>45496</v>
      </c>
    </row>
    <row r="747" spans="1:11" x14ac:dyDescent="0.25">
      <c r="A747" t="s">
        <v>41</v>
      </c>
      <c r="C747" t="s">
        <v>14</v>
      </c>
      <c r="D747" s="1">
        <v>45502</v>
      </c>
      <c r="E747" t="s">
        <v>96</v>
      </c>
      <c r="F747" t="s">
        <v>97</v>
      </c>
      <c r="G747" t="s">
        <v>98</v>
      </c>
      <c r="H747" t="s">
        <v>9</v>
      </c>
      <c r="I747" t="s">
        <v>5</v>
      </c>
      <c r="K747" s="1">
        <v>45496</v>
      </c>
    </row>
    <row r="748" spans="1:11" x14ac:dyDescent="0.25">
      <c r="A748" t="s">
        <v>41</v>
      </c>
      <c r="C748" t="s">
        <v>14</v>
      </c>
      <c r="D748" s="1">
        <v>45502</v>
      </c>
      <c r="E748" t="s">
        <v>96</v>
      </c>
      <c r="F748" t="s">
        <v>97</v>
      </c>
      <c r="G748" t="s">
        <v>98</v>
      </c>
      <c r="H748" t="s">
        <v>10</v>
      </c>
      <c r="I748" t="s">
        <v>5</v>
      </c>
      <c r="K748" s="1">
        <v>45496</v>
      </c>
    </row>
    <row r="749" spans="1:11" x14ac:dyDescent="0.25">
      <c r="A749" t="s">
        <v>41</v>
      </c>
      <c r="C749" t="s">
        <v>14</v>
      </c>
      <c r="D749" s="1">
        <v>45502</v>
      </c>
      <c r="E749" t="s">
        <v>96</v>
      </c>
      <c r="F749" t="s">
        <v>97</v>
      </c>
      <c r="G749" t="s">
        <v>98</v>
      </c>
      <c r="H749" t="s">
        <v>11</v>
      </c>
      <c r="I749" t="s">
        <v>5</v>
      </c>
      <c r="K749" s="1">
        <v>45496</v>
      </c>
    </row>
    <row r="750" spans="1:11" x14ac:dyDescent="0.25">
      <c r="A750" t="s">
        <v>46</v>
      </c>
      <c r="C750" t="s">
        <v>47</v>
      </c>
      <c r="D750" s="1">
        <v>45496</v>
      </c>
      <c r="E750" t="s">
        <v>100</v>
      </c>
      <c r="F750" t="s">
        <v>101</v>
      </c>
      <c r="G750" t="s">
        <v>102</v>
      </c>
      <c r="H750" t="s">
        <v>4</v>
      </c>
      <c r="I750" t="s">
        <v>17</v>
      </c>
      <c r="J750" s="1">
        <v>45497</v>
      </c>
      <c r="K750" s="1">
        <v>45469</v>
      </c>
    </row>
    <row r="751" spans="1:11" x14ac:dyDescent="0.25">
      <c r="A751" t="s">
        <v>46</v>
      </c>
      <c r="C751" t="s">
        <v>47</v>
      </c>
      <c r="D751" s="1">
        <v>45496</v>
      </c>
      <c r="E751" t="s">
        <v>100</v>
      </c>
      <c r="F751" t="s">
        <v>101</v>
      </c>
      <c r="G751" t="s">
        <v>102</v>
      </c>
      <c r="H751" t="s">
        <v>7</v>
      </c>
      <c r="I751" t="s">
        <v>17</v>
      </c>
      <c r="J751" s="1">
        <v>45497</v>
      </c>
      <c r="K751" s="1">
        <v>45469</v>
      </c>
    </row>
    <row r="752" spans="1:11" x14ac:dyDescent="0.25">
      <c r="A752" t="s">
        <v>46</v>
      </c>
      <c r="C752" t="s">
        <v>47</v>
      </c>
      <c r="D752" s="1">
        <v>45496</v>
      </c>
      <c r="E752" t="s">
        <v>100</v>
      </c>
      <c r="F752" t="s">
        <v>101</v>
      </c>
      <c r="G752" t="s">
        <v>102</v>
      </c>
      <c r="H752" t="s">
        <v>1366</v>
      </c>
      <c r="I752" t="s">
        <v>17</v>
      </c>
      <c r="J752" s="1">
        <v>45497</v>
      </c>
      <c r="K752" s="1">
        <v>45469</v>
      </c>
    </row>
    <row r="753" spans="1:11" x14ac:dyDescent="0.25">
      <c r="A753" t="s">
        <v>46</v>
      </c>
      <c r="C753" t="s">
        <v>47</v>
      </c>
      <c r="D753" s="1">
        <v>45496</v>
      </c>
      <c r="E753" t="s">
        <v>100</v>
      </c>
      <c r="F753" t="s">
        <v>101</v>
      </c>
      <c r="G753" t="s">
        <v>102</v>
      </c>
      <c r="H753" t="s">
        <v>1367</v>
      </c>
      <c r="I753" t="s">
        <v>17</v>
      </c>
      <c r="J753" s="1">
        <v>45497</v>
      </c>
      <c r="K753" s="1">
        <v>45469</v>
      </c>
    </row>
    <row r="754" spans="1:11" x14ac:dyDescent="0.25">
      <c r="A754" t="s">
        <v>46</v>
      </c>
      <c r="C754" t="s">
        <v>47</v>
      </c>
      <c r="D754" s="1">
        <v>45496</v>
      </c>
      <c r="E754" t="s">
        <v>100</v>
      </c>
      <c r="F754" t="s">
        <v>101</v>
      </c>
      <c r="G754" t="s">
        <v>102</v>
      </c>
      <c r="H754" t="s">
        <v>1368</v>
      </c>
      <c r="I754" t="s">
        <v>17</v>
      </c>
      <c r="J754" s="1">
        <v>45497</v>
      </c>
      <c r="K754" s="1">
        <v>45469</v>
      </c>
    </row>
    <row r="755" spans="1:11" x14ac:dyDescent="0.25">
      <c r="A755" t="s">
        <v>46</v>
      </c>
      <c r="C755" t="s">
        <v>47</v>
      </c>
      <c r="D755" s="1">
        <v>45496</v>
      </c>
      <c r="E755" t="s">
        <v>100</v>
      </c>
      <c r="F755" t="s">
        <v>101</v>
      </c>
      <c r="G755" t="s">
        <v>102</v>
      </c>
      <c r="H755" t="s">
        <v>1369</v>
      </c>
      <c r="I755" t="s">
        <v>17</v>
      </c>
      <c r="J755" s="1">
        <v>45497</v>
      </c>
      <c r="K755" s="1">
        <v>45469</v>
      </c>
    </row>
    <row r="756" spans="1:11" x14ac:dyDescent="0.25">
      <c r="A756" t="s">
        <v>46</v>
      </c>
      <c r="C756" t="s">
        <v>47</v>
      </c>
      <c r="D756" s="1">
        <v>45496</v>
      </c>
      <c r="E756" t="s">
        <v>100</v>
      </c>
      <c r="F756" t="s">
        <v>101</v>
      </c>
      <c r="G756" t="s">
        <v>102</v>
      </c>
      <c r="H756" t="s">
        <v>1370</v>
      </c>
      <c r="I756" t="s">
        <v>17</v>
      </c>
      <c r="J756" s="1">
        <v>45497</v>
      </c>
      <c r="K756" s="1">
        <v>45469</v>
      </c>
    </row>
    <row r="757" spans="1:11" x14ac:dyDescent="0.25">
      <c r="A757" t="s">
        <v>46</v>
      </c>
      <c r="C757" t="s">
        <v>47</v>
      </c>
      <c r="D757" s="1">
        <v>45496</v>
      </c>
      <c r="E757" t="s">
        <v>100</v>
      </c>
      <c r="F757" t="s">
        <v>101</v>
      </c>
      <c r="G757" t="s">
        <v>102</v>
      </c>
      <c r="H757" t="s">
        <v>8</v>
      </c>
      <c r="I757" t="s">
        <v>17</v>
      </c>
      <c r="J757" s="1">
        <v>45497</v>
      </c>
      <c r="K757" s="1">
        <v>45469</v>
      </c>
    </row>
    <row r="758" spans="1:11" x14ac:dyDescent="0.25">
      <c r="A758" t="s">
        <v>46</v>
      </c>
      <c r="C758" t="s">
        <v>47</v>
      </c>
      <c r="D758" s="1">
        <v>45496</v>
      </c>
      <c r="E758" t="s">
        <v>100</v>
      </c>
      <c r="F758" t="s">
        <v>101</v>
      </c>
      <c r="G758" t="s">
        <v>102</v>
      </c>
      <c r="H758" t="s">
        <v>9</v>
      </c>
      <c r="I758" t="s">
        <v>17</v>
      </c>
      <c r="J758" s="1">
        <v>45497</v>
      </c>
      <c r="K758" s="1">
        <v>45469</v>
      </c>
    </row>
    <row r="759" spans="1:11" x14ac:dyDescent="0.25">
      <c r="A759" t="s">
        <v>46</v>
      </c>
      <c r="C759" t="s">
        <v>47</v>
      </c>
      <c r="D759" s="1">
        <v>45496</v>
      </c>
      <c r="E759" t="s">
        <v>100</v>
      </c>
      <c r="F759" t="s">
        <v>101</v>
      </c>
      <c r="G759" t="s">
        <v>102</v>
      </c>
      <c r="H759" t="s">
        <v>10</v>
      </c>
      <c r="I759" t="s">
        <v>17</v>
      </c>
      <c r="J759" s="1">
        <v>45497</v>
      </c>
      <c r="K759" s="1">
        <v>45469</v>
      </c>
    </row>
    <row r="760" spans="1:11" x14ac:dyDescent="0.25">
      <c r="A760" t="s">
        <v>46</v>
      </c>
      <c r="C760" t="s">
        <v>47</v>
      </c>
      <c r="D760" s="1">
        <v>45496</v>
      </c>
      <c r="E760" t="s">
        <v>100</v>
      </c>
      <c r="F760" t="s">
        <v>101</v>
      </c>
      <c r="G760" t="s">
        <v>102</v>
      </c>
      <c r="H760" t="s">
        <v>10</v>
      </c>
      <c r="I760" t="s">
        <v>17</v>
      </c>
      <c r="J760" s="1">
        <v>45506</v>
      </c>
      <c r="K760" s="1">
        <v>45506</v>
      </c>
    </row>
    <row r="761" spans="1:11" x14ac:dyDescent="0.25">
      <c r="A761" t="s">
        <v>46</v>
      </c>
      <c r="C761" t="s">
        <v>47</v>
      </c>
      <c r="D761" s="1">
        <v>45496</v>
      </c>
      <c r="E761" t="s">
        <v>100</v>
      </c>
      <c r="F761" t="s">
        <v>101</v>
      </c>
      <c r="G761" t="s">
        <v>102</v>
      </c>
      <c r="H761" t="s">
        <v>10</v>
      </c>
      <c r="I761" t="s">
        <v>17</v>
      </c>
      <c r="J761" s="1">
        <v>45544</v>
      </c>
      <c r="K761" s="1">
        <v>45517</v>
      </c>
    </row>
    <row r="762" spans="1:11" x14ac:dyDescent="0.25">
      <c r="A762" t="s">
        <v>46</v>
      </c>
      <c r="C762" t="s">
        <v>47</v>
      </c>
      <c r="D762" s="1">
        <v>45496</v>
      </c>
      <c r="E762" t="s">
        <v>100</v>
      </c>
      <c r="F762" t="s">
        <v>101</v>
      </c>
      <c r="G762" t="s">
        <v>102</v>
      </c>
      <c r="H762" t="s">
        <v>11</v>
      </c>
      <c r="I762" t="s">
        <v>17</v>
      </c>
      <c r="J762" s="1">
        <v>45497</v>
      </c>
      <c r="K762" s="1">
        <v>45469</v>
      </c>
    </row>
    <row r="763" spans="1:11" x14ac:dyDescent="0.25">
      <c r="A763" t="s">
        <v>12</v>
      </c>
      <c r="B763" t="s">
        <v>22</v>
      </c>
      <c r="C763" t="s">
        <v>14</v>
      </c>
      <c r="D763" s="1">
        <v>45488</v>
      </c>
      <c r="E763" t="s">
        <v>103</v>
      </c>
      <c r="F763" t="s">
        <v>104</v>
      </c>
      <c r="G763" t="s">
        <v>105</v>
      </c>
      <c r="H763" t="s">
        <v>4</v>
      </c>
      <c r="I763" t="s">
        <v>17</v>
      </c>
      <c r="J763" s="1">
        <v>45492</v>
      </c>
      <c r="K763" s="1">
        <v>45477</v>
      </c>
    </row>
    <row r="764" spans="1:11" x14ac:dyDescent="0.25">
      <c r="A764" t="s">
        <v>12</v>
      </c>
      <c r="B764" t="s">
        <v>22</v>
      </c>
      <c r="C764" t="s">
        <v>14</v>
      </c>
      <c r="D764" s="1">
        <v>45488</v>
      </c>
      <c r="E764" t="s">
        <v>103</v>
      </c>
      <c r="F764" t="s">
        <v>104</v>
      </c>
      <c r="G764" t="s">
        <v>105</v>
      </c>
      <c r="H764" t="s">
        <v>7</v>
      </c>
      <c r="I764" t="s">
        <v>17</v>
      </c>
      <c r="J764" s="1">
        <v>45492</v>
      </c>
      <c r="K764" s="1">
        <v>45477</v>
      </c>
    </row>
    <row r="765" spans="1:11" x14ac:dyDescent="0.25">
      <c r="A765" t="s">
        <v>12</v>
      </c>
      <c r="B765" t="s">
        <v>22</v>
      </c>
      <c r="C765" t="s">
        <v>14</v>
      </c>
      <c r="D765" s="1">
        <v>45488</v>
      </c>
      <c r="E765" t="s">
        <v>103</v>
      </c>
      <c r="F765" t="s">
        <v>104</v>
      </c>
      <c r="G765" t="s">
        <v>105</v>
      </c>
      <c r="H765" t="s">
        <v>1366</v>
      </c>
      <c r="I765" t="s">
        <v>17</v>
      </c>
      <c r="J765" s="1">
        <v>45492</v>
      </c>
      <c r="K765" s="1">
        <v>45477</v>
      </c>
    </row>
    <row r="766" spans="1:11" x14ac:dyDescent="0.25">
      <c r="A766" t="s">
        <v>12</v>
      </c>
      <c r="B766" t="s">
        <v>22</v>
      </c>
      <c r="C766" t="s">
        <v>14</v>
      </c>
      <c r="D766" s="1">
        <v>45488</v>
      </c>
      <c r="E766" t="s">
        <v>103</v>
      </c>
      <c r="F766" t="s">
        <v>104</v>
      </c>
      <c r="G766" t="s">
        <v>105</v>
      </c>
      <c r="H766" t="s">
        <v>1367</v>
      </c>
      <c r="I766" t="s">
        <v>17</v>
      </c>
      <c r="J766" s="1">
        <v>45492</v>
      </c>
      <c r="K766" s="1">
        <v>45477</v>
      </c>
    </row>
    <row r="767" spans="1:11" x14ac:dyDescent="0.25">
      <c r="A767" t="s">
        <v>12</v>
      </c>
      <c r="B767" t="s">
        <v>22</v>
      </c>
      <c r="C767" t="s">
        <v>14</v>
      </c>
      <c r="D767" s="1">
        <v>45488</v>
      </c>
      <c r="E767" t="s">
        <v>103</v>
      </c>
      <c r="F767" t="s">
        <v>104</v>
      </c>
      <c r="G767" t="s">
        <v>105</v>
      </c>
      <c r="H767" t="s">
        <v>1368</v>
      </c>
      <c r="I767" t="s">
        <v>17</v>
      </c>
      <c r="J767" s="1">
        <v>45492</v>
      </c>
      <c r="K767" s="1">
        <v>45477</v>
      </c>
    </row>
    <row r="768" spans="1:11" x14ac:dyDescent="0.25">
      <c r="A768" t="s">
        <v>12</v>
      </c>
      <c r="B768" t="s">
        <v>22</v>
      </c>
      <c r="C768" t="s">
        <v>14</v>
      </c>
      <c r="D768" s="1">
        <v>45488</v>
      </c>
      <c r="E768" t="s">
        <v>103</v>
      </c>
      <c r="F768" t="s">
        <v>104</v>
      </c>
      <c r="G768" t="s">
        <v>105</v>
      </c>
      <c r="H768" t="s">
        <v>1369</v>
      </c>
      <c r="I768" t="s">
        <v>17</v>
      </c>
      <c r="J768" s="1">
        <v>45492</v>
      </c>
      <c r="K768" s="1">
        <v>45477</v>
      </c>
    </row>
    <row r="769" spans="1:11" x14ac:dyDescent="0.25">
      <c r="A769" t="s">
        <v>12</v>
      </c>
      <c r="B769" t="s">
        <v>22</v>
      </c>
      <c r="C769" t="s">
        <v>14</v>
      </c>
      <c r="D769" s="1">
        <v>45488</v>
      </c>
      <c r="E769" t="s">
        <v>103</v>
      </c>
      <c r="F769" t="s">
        <v>104</v>
      </c>
      <c r="G769" t="s">
        <v>105</v>
      </c>
      <c r="H769" t="s">
        <v>1370</v>
      </c>
      <c r="I769" t="s">
        <v>17</v>
      </c>
      <c r="J769" s="1">
        <v>45492</v>
      </c>
      <c r="K769" s="1">
        <v>45477</v>
      </c>
    </row>
    <row r="770" spans="1:11" x14ac:dyDescent="0.25">
      <c r="A770" t="s">
        <v>12</v>
      </c>
      <c r="B770" t="s">
        <v>22</v>
      </c>
      <c r="C770" t="s">
        <v>14</v>
      </c>
      <c r="D770" s="1">
        <v>45488</v>
      </c>
      <c r="E770" t="s">
        <v>103</v>
      </c>
      <c r="F770" t="s">
        <v>104</v>
      </c>
      <c r="G770" t="s">
        <v>105</v>
      </c>
      <c r="H770" t="s">
        <v>8</v>
      </c>
      <c r="I770" t="s">
        <v>17</v>
      </c>
      <c r="J770" s="1">
        <v>45492</v>
      </c>
      <c r="K770" s="1">
        <v>45477</v>
      </c>
    </row>
    <row r="771" spans="1:11" x14ac:dyDescent="0.25">
      <c r="A771" t="s">
        <v>12</v>
      </c>
      <c r="B771" t="s">
        <v>22</v>
      </c>
      <c r="C771" t="s">
        <v>14</v>
      </c>
      <c r="D771" s="1">
        <v>45488</v>
      </c>
      <c r="E771" t="s">
        <v>103</v>
      </c>
      <c r="F771" t="s">
        <v>104</v>
      </c>
      <c r="G771" t="s">
        <v>105</v>
      </c>
      <c r="H771" t="s">
        <v>9</v>
      </c>
      <c r="I771" t="s">
        <v>17</v>
      </c>
      <c r="J771" s="1">
        <v>45492</v>
      </c>
      <c r="K771" s="1">
        <v>45477</v>
      </c>
    </row>
    <row r="772" spans="1:11" x14ac:dyDescent="0.25">
      <c r="A772" t="s">
        <v>12</v>
      </c>
      <c r="B772" t="s">
        <v>22</v>
      </c>
      <c r="C772" t="s">
        <v>14</v>
      </c>
      <c r="D772" s="1">
        <v>45488</v>
      </c>
      <c r="E772" t="s">
        <v>103</v>
      </c>
      <c r="F772" t="s">
        <v>104</v>
      </c>
      <c r="G772" t="s">
        <v>105</v>
      </c>
      <c r="H772" t="s">
        <v>10</v>
      </c>
      <c r="I772" t="s">
        <v>17</v>
      </c>
      <c r="J772" s="1">
        <v>45492</v>
      </c>
      <c r="K772" s="1">
        <v>45477</v>
      </c>
    </row>
    <row r="773" spans="1:11" x14ac:dyDescent="0.25">
      <c r="A773" t="s">
        <v>12</v>
      </c>
      <c r="B773" t="s">
        <v>22</v>
      </c>
      <c r="C773" t="s">
        <v>14</v>
      </c>
      <c r="D773" s="1">
        <v>45488</v>
      </c>
      <c r="E773" t="s">
        <v>103</v>
      </c>
      <c r="F773" t="s">
        <v>104</v>
      </c>
      <c r="G773" t="s">
        <v>105</v>
      </c>
      <c r="H773" t="s">
        <v>10</v>
      </c>
      <c r="I773" t="s">
        <v>17</v>
      </c>
      <c r="J773" s="1">
        <v>45526</v>
      </c>
      <c r="K773" s="1">
        <v>45526</v>
      </c>
    </row>
    <row r="774" spans="1:11" x14ac:dyDescent="0.25">
      <c r="A774" t="s">
        <v>12</v>
      </c>
      <c r="B774" t="s">
        <v>22</v>
      </c>
      <c r="C774" t="s">
        <v>14</v>
      </c>
      <c r="D774" s="1">
        <v>45488</v>
      </c>
      <c r="E774" t="s">
        <v>103</v>
      </c>
      <c r="F774" t="s">
        <v>104</v>
      </c>
      <c r="G774" t="s">
        <v>105</v>
      </c>
      <c r="H774" t="s">
        <v>10</v>
      </c>
      <c r="I774" t="s">
        <v>17</v>
      </c>
      <c r="J774" s="1">
        <v>45793</v>
      </c>
      <c r="K774" s="1">
        <v>45793</v>
      </c>
    </row>
    <row r="775" spans="1:11" x14ac:dyDescent="0.25">
      <c r="A775" t="s">
        <v>12</v>
      </c>
      <c r="B775" t="s">
        <v>22</v>
      </c>
      <c r="C775" t="s">
        <v>14</v>
      </c>
      <c r="D775" s="1">
        <v>45488</v>
      </c>
      <c r="E775" t="s">
        <v>103</v>
      </c>
      <c r="F775" t="s">
        <v>104</v>
      </c>
      <c r="G775" t="s">
        <v>105</v>
      </c>
      <c r="H775" t="s">
        <v>11</v>
      </c>
      <c r="I775" t="s">
        <v>17</v>
      </c>
      <c r="J775" s="1">
        <v>45492</v>
      </c>
      <c r="K775" s="1">
        <v>45477</v>
      </c>
    </row>
    <row r="776" spans="1:11" x14ac:dyDescent="0.25">
      <c r="C776" t="s">
        <v>45</v>
      </c>
      <c r="D776" s="1">
        <v>45481</v>
      </c>
      <c r="E776" t="s">
        <v>80</v>
      </c>
      <c r="F776" t="s">
        <v>1512</v>
      </c>
      <c r="G776" t="s">
        <v>1513</v>
      </c>
      <c r="H776" t="s">
        <v>4</v>
      </c>
      <c r="I776" t="s">
        <v>17</v>
      </c>
      <c r="J776" s="1">
        <v>45484</v>
      </c>
      <c r="K776" s="1">
        <v>45441</v>
      </c>
    </row>
    <row r="777" spans="1:11" x14ac:dyDescent="0.25">
      <c r="C777" t="s">
        <v>45</v>
      </c>
      <c r="D777" s="1">
        <v>45481</v>
      </c>
      <c r="E777" t="s">
        <v>80</v>
      </c>
      <c r="F777" t="s">
        <v>1512</v>
      </c>
      <c r="G777" t="s">
        <v>1513</v>
      </c>
      <c r="H777" t="s">
        <v>7</v>
      </c>
      <c r="I777" t="s">
        <v>17</v>
      </c>
      <c r="J777" s="1">
        <v>45484</v>
      </c>
      <c r="K777" s="1">
        <v>45441</v>
      </c>
    </row>
    <row r="778" spans="1:11" x14ac:dyDescent="0.25">
      <c r="C778" t="s">
        <v>45</v>
      </c>
      <c r="D778" s="1">
        <v>45481</v>
      </c>
      <c r="E778" t="s">
        <v>80</v>
      </c>
      <c r="F778" t="s">
        <v>1512</v>
      </c>
      <c r="G778" t="s">
        <v>1513</v>
      </c>
      <c r="H778" t="s">
        <v>1366</v>
      </c>
      <c r="I778" t="s">
        <v>5</v>
      </c>
      <c r="K778" s="1">
        <v>45804</v>
      </c>
    </row>
    <row r="779" spans="1:11" x14ac:dyDescent="0.25">
      <c r="C779" t="s">
        <v>45</v>
      </c>
      <c r="D779" s="1">
        <v>45481</v>
      </c>
      <c r="E779" t="s">
        <v>80</v>
      </c>
      <c r="F779" t="s">
        <v>1512</v>
      </c>
      <c r="G779" t="s">
        <v>1513</v>
      </c>
      <c r="H779" t="s">
        <v>1366</v>
      </c>
      <c r="I779" t="s">
        <v>17</v>
      </c>
      <c r="J779" s="1">
        <v>45483</v>
      </c>
      <c r="K779" s="1">
        <v>45441</v>
      </c>
    </row>
    <row r="780" spans="1:11" x14ac:dyDescent="0.25">
      <c r="C780" t="s">
        <v>45</v>
      </c>
      <c r="D780" s="1">
        <v>45481</v>
      </c>
      <c r="E780" t="s">
        <v>80</v>
      </c>
      <c r="F780" t="s">
        <v>1512</v>
      </c>
      <c r="G780" t="s">
        <v>1513</v>
      </c>
      <c r="H780" t="s">
        <v>1367</v>
      </c>
      <c r="I780" t="s">
        <v>5</v>
      </c>
      <c r="K780" s="1">
        <v>45805</v>
      </c>
    </row>
    <row r="781" spans="1:11" x14ac:dyDescent="0.25">
      <c r="C781" t="s">
        <v>45</v>
      </c>
      <c r="D781" s="1">
        <v>45481</v>
      </c>
      <c r="E781" t="s">
        <v>80</v>
      </c>
      <c r="F781" t="s">
        <v>1512</v>
      </c>
      <c r="G781" t="s">
        <v>1513</v>
      </c>
      <c r="H781" t="s">
        <v>1367</v>
      </c>
      <c r="I781" t="s">
        <v>17</v>
      </c>
      <c r="J781" s="1">
        <v>45484</v>
      </c>
      <c r="K781" s="1">
        <v>45441</v>
      </c>
    </row>
    <row r="782" spans="1:11" x14ac:dyDescent="0.25">
      <c r="C782" t="s">
        <v>45</v>
      </c>
      <c r="D782" s="1">
        <v>45481</v>
      </c>
      <c r="E782" t="s">
        <v>80</v>
      </c>
      <c r="F782" t="s">
        <v>1512</v>
      </c>
      <c r="G782" t="s">
        <v>1513</v>
      </c>
      <c r="H782" t="s">
        <v>1368</v>
      </c>
      <c r="I782" t="s">
        <v>5</v>
      </c>
      <c r="K782" s="1">
        <v>45805</v>
      </c>
    </row>
    <row r="783" spans="1:11" x14ac:dyDescent="0.25">
      <c r="C783" t="s">
        <v>45</v>
      </c>
      <c r="D783" s="1">
        <v>45481</v>
      </c>
      <c r="E783" t="s">
        <v>80</v>
      </c>
      <c r="F783" t="s">
        <v>1512</v>
      </c>
      <c r="G783" t="s">
        <v>1513</v>
      </c>
      <c r="H783" t="s">
        <v>1368</v>
      </c>
      <c r="I783" t="s">
        <v>17</v>
      </c>
      <c r="J783" s="1">
        <v>45484</v>
      </c>
      <c r="K783" s="1">
        <v>45441</v>
      </c>
    </row>
    <row r="784" spans="1:11" x14ac:dyDescent="0.25">
      <c r="C784" t="s">
        <v>45</v>
      </c>
      <c r="D784" s="1">
        <v>45481</v>
      </c>
      <c r="E784" t="s">
        <v>80</v>
      </c>
      <c r="F784" t="s">
        <v>1512</v>
      </c>
      <c r="G784" t="s">
        <v>1513</v>
      </c>
      <c r="H784" t="s">
        <v>1369</v>
      </c>
      <c r="I784" t="s">
        <v>5</v>
      </c>
      <c r="K784" s="1">
        <v>45804</v>
      </c>
    </row>
    <row r="785" spans="1:11" x14ac:dyDescent="0.25">
      <c r="C785" t="s">
        <v>45</v>
      </c>
      <c r="D785" s="1">
        <v>45481</v>
      </c>
      <c r="E785" t="s">
        <v>80</v>
      </c>
      <c r="F785" t="s">
        <v>1512</v>
      </c>
      <c r="G785" t="s">
        <v>1513</v>
      </c>
      <c r="H785" t="s">
        <v>1369</v>
      </c>
      <c r="I785" t="s">
        <v>17</v>
      </c>
      <c r="J785" s="1">
        <v>45483</v>
      </c>
      <c r="K785" s="1">
        <v>45441</v>
      </c>
    </row>
    <row r="786" spans="1:11" x14ac:dyDescent="0.25">
      <c r="C786" t="s">
        <v>45</v>
      </c>
      <c r="D786" s="1">
        <v>45481</v>
      </c>
      <c r="E786" t="s">
        <v>80</v>
      </c>
      <c r="F786" t="s">
        <v>1512</v>
      </c>
      <c r="G786" t="s">
        <v>1513</v>
      </c>
      <c r="H786" t="s">
        <v>1370</v>
      </c>
      <c r="I786" t="s">
        <v>5</v>
      </c>
      <c r="K786" s="1">
        <v>45805</v>
      </c>
    </row>
    <row r="787" spans="1:11" x14ac:dyDescent="0.25">
      <c r="C787" t="s">
        <v>45</v>
      </c>
      <c r="D787" s="1">
        <v>45481</v>
      </c>
      <c r="E787" t="s">
        <v>80</v>
      </c>
      <c r="F787" t="s">
        <v>1512</v>
      </c>
      <c r="G787" t="s">
        <v>1513</v>
      </c>
      <c r="H787" t="s">
        <v>1370</v>
      </c>
      <c r="I787" t="s">
        <v>17</v>
      </c>
      <c r="J787" s="1">
        <v>45484</v>
      </c>
      <c r="K787" s="1">
        <v>45441</v>
      </c>
    </row>
    <row r="788" spans="1:11" x14ac:dyDescent="0.25">
      <c r="C788" t="s">
        <v>45</v>
      </c>
      <c r="D788" s="1">
        <v>45481</v>
      </c>
      <c r="E788" t="s">
        <v>80</v>
      </c>
      <c r="F788" t="s">
        <v>1512</v>
      </c>
      <c r="G788" t="s">
        <v>1513</v>
      </c>
      <c r="H788" t="s">
        <v>8</v>
      </c>
      <c r="I788" t="s">
        <v>17</v>
      </c>
      <c r="J788" s="1">
        <v>45483</v>
      </c>
      <c r="K788" s="1">
        <v>45441</v>
      </c>
    </row>
    <row r="789" spans="1:11" x14ac:dyDescent="0.25">
      <c r="C789" t="s">
        <v>45</v>
      </c>
      <c r="D789" s="1">
        <v>45481</v>
      </c>
      <c r="E789" t="s">
        <v>80</v>
      </c>
      <c r="F789" t="s">
        <v>1512</v>
      </c>
      <c r="G789" t="s">
        <v>1513</v>
      </c>
      <c r="H789" t="s">
        <v>9</v>
      </c>
      <c r="I789" t="s">
        <v>17</v>
      </c>
      <c r="J789" s="1">
        <v>45483</v>
      </c>
      <c r="K789" s="1">
        <v>45441</v>
      </c>
    </row>
    <row r="790" spans="1:11" x14ac:dyDescent="0.25">
      <c r="C790" t="s">
        <v>45</v>
      </c>
      <c r="D790" s="1">
        <v>45481</v>
      </c>
      <c r="E790" t="s">
        <v>80</v>
      </c>
      <c r="F790" t="s">
        <v>1512</v>
      </c>
      <c r="G790" t="s">
        <v>1513</v>
      </c>
      <c r="H790" t="s">
        <v>10</v>
      </c>
      <c r="I790" t="s">
        <v>17</v>
      </c>
      <c r="J790" s="1">
        <v>45617</v>
      </c>
      <c r="K790" s="1">
        <v>45441</v>
      </c>
    </row>
    <row r="791" spans="1:11" x14ac:dyDescent="0.25">
      <c r="C791" t="s">
        <v>45</v>
      </c>
      <c r="D791" s="1">
        <v>45481</v>
      </c>
      <c r="E791" t="s">
        <v>80</v>
      </c>
      <c r="F791" t="s">
        <v>1512</v>
      </c>
      <c r="G791" t="s">
        <v>1513</v>
      </c>
      <c r="H791" t="s">
        <v>11</v>
      </c>
      <c r="I791" t="s">
        <v>5</v>
      </c>
      <c r="K791" s="1">
        <v>45804</v>
      </c>
    </row>
    <row r="792" spans="1:11" x14ac:dyDescent="0.25">
      <c r="C792" t="s">
        <v>45</v>
      </c>
      <c r="D792" s="1">
        <v>45481</v>
      </c>
      <c r="E792" t="s">
        <v>80</v>
      </c>
      <c r="F792" t="s">
        <v>1512</v>
      </c>
      <c r="G792" t="s">
        <v>1513</v>
      </c>
      <c r="H792" t="s">
        <v>11</v>
      </c>
      <c r="I792" t="s">
        <v>17</v>
      </c>
      <c r="J792" s="1">
        <v>45483</v>
      </c>
      <c r="K792" s="1">
        <v>45441</v>
      </c>
    </row>
    <row r="793" spans="1:11" x14ac:dyDescent="0.25">
      <c r="A793" t="s">
        <v>30</v>
      </c>
      <c r="B793" t="s">
        <v>106</v>
      </c>
      <c r="C793" t="s">
        <v>32</v>
      </c>
      <c r="D793" s="1">
        <v>45474</v>
      </c>
      <c r="E793" t="s">
        <v>107</v>
      </c>
      <c r="F793" t="s">
        <v>108</v>
      </c>
      <c r="G793" t="s">
        <v>109</v>
      </c>
      <c r="H793" t="s">
        <v>4</v>
      </c>
      <c r="I793" t="s">
        <v>17</v>
      </c>
      <c r="J793" s="1">
        <v>45482</v>
      </c>
      <c r="K793" s="1">
        <v>45455</v>
      </c>
    </row>
    <row r="794" spans="1:11" x14ac:dyDescent="0.25">
      <c r="A794" t="s">
        <v>30</v>
      </c>
      <c r="B794" t="s">
        <v>106</v>
      </c>
      <c r="C794" t="s">
        <v>32</v>
      </c>
      <c r="D794" s="1">
        <v>45474</v>
      </c>
      <c r="E794" t="s">
        <v>107</v>
      </c>
      <c r="F794" t="s">
        <v>108</v>
      </c>
      <c r="G794" t="s">
        <v>109</v>
      </c>
      <c r="H794" t="s">
        <v>7</v>
      </c>
      <c r="I794" t="s">
        <v>17</v>
      </c>
      <c r="J794" s="1">
        <v>45482</v>
      </c>
      <c r="K794" s="1">
        <v>45455</v>
      </c>
    </row>
    <row r="795" spans="1:11" x14ac:dyDescent="0.25">
      <c r="A795" t="s">
        <v>30</v>
      </c>
      <c r="B795" t="s">
        <v>106</v>
      </c>
      <c r="C795" t="s">
        <v>32</v>
      </c>
      <c r="D795" s="1">
        <v>45474</v>
      </c>
      <c r="E795" t="s">
        <v>107</v>
      </c>
      <c r="F795" t="s">
        <v>108</v>
      </c>
      <c r="G795" t="s">
        <v>109</v>
      </c>
      <c r="H795" t="s">
        <v>1366</v>
      </c>
      <c r="I795" t="s">
        <v>5</v>
      </c>
      <c r="K795" s="1">
        <v>45803</v>
      </c>
    </row>
    <row r="796" spans="1:11" x14ac:dyDescent="0.25">
      <c r="A796" t="s">
        <v>30</v>
      </c>
      <c r="B796" t="s">
        <v>106</v>
      </c>
      <c r="C796" t="s">
        <v>32</v>
      </c>
      <c r="D796" s="1">
        <v>45474</v>
      </c>
      <c r="E796" t="s">
        <v>107</v>
      </c>
      <c r="F796" t="s">
        <v>108</v>
      </c>
      <c r="G796" t="s">
        <v>109</v>
      </c>
      <c r="H796" t="s">
        <v>1366</v>
      </c>
      <c r="I796" t="s">
        <v>17</v>
      </c>
      <c r="J796" s="1">
        <v>45477</v>
      </c>
      <c r="K796" s="1">
        <v>45455</v>
      </c>
    </row>
    <row r="797" spans="1:11" x14ac:dyDescent="0.25">
      <c r="A797" t="s">
        <v>30</v>
      </c>
      <c r="B797" t="s">
        <v>106</v>
      </c>
      <c r="C797" t="s">
        <v>32</v>
      </c>
      <c r="D797" s="1">
        <v>45474</v>
      </c>
      <c r="E797" t="s">
        <v>107</v>
      </c>
      <c r="F797" t="s">
        <v>108</v>
      </c>
      <c r="G797" t="s">
        <v>109</v>
      </c>
      <c r="H797" t="s">
        <v>1366</v>
      </c>
      <c r="I797" t="s">
        <v>17</v>
      </c>
      <c r="J797" s="1">
        <v>45482</v>
      </c>
      <c r="K797" s="1">
        <v>45482</v>
      </c>
    </row>
    <row r="798" spans="1:11" x14ac:dyDescent="0.25">
      <c r="A798" t="s">
        <v>30</v>
      </c>
      <c r="B798" t="s">
        <v>106</v>
      </c>
      <c r="C798" t="s">
        <v>32</v>
      </c>
      <c r="D798" s="1">
        <v>45474</v>
      </c>
      <c r="E798" t="s">
        <v>107</v>
      </c>
      <c r="F798" t="s">
        <v>108</v>
      </c>
      <c r="G798" t="s">
        <v>109</v>
      </c>
      <c r="H798" t="s">
        <v>1367</v>
      </c>
      <c r="I798" t="s">
        <v>5</v>
      </c>
      <c r="K798" s="1">
        <v>45803</v>
      </c>
    </row>
    <row r="799" spans="1:11" x14ac:dyDescent="0.25">
      <c r="A799" t="s">
        <v>30</v>
      </c>
      <c r="B799" t="s">
        <v>106</v>
      </c>
      <c r="C799" t="s">
        <v>32</v>
      </c>
      <c r="D799" s="1">
        <v>45474</v>
      </c>
      <c r="E799" t="s">
        <v>107</v>
      </c>
      <c r="F799" t="s">
        <v>108</v>
      </c>
      <c r="G799" t="s">
        <v>109</v>
      </c>
      <c r="H799" t="s">
        <v>1367</v>
      </c>
      <c r="I799" t="s">
        <v>17</v>
      </c>
      <c r="J799" s="1">
        <v>45477</v>
      </c>
      <c r="K799" s="1">
        <v>45455</v>
      </c>
    </row>
    <row r="800" spans="1:11" x14ac:dyDescent="0.25">
      <c r="A800" t="s">
        <v>30</v>
      </c>
      <c r="B800" t="s">
        <v>106</v>
      </c>
      <c r="C800" t="s">
        <v>32</v>
      </c>
      <c r="D800" s="1">
        <v>45474</v>
      </c>
      <c r="E800" t="s">
        <v>107</v>
      </c>
      <c r="F800" t="s">
        <v>108</v>
      </c>
      <c r="G800" t="s">
        <v>109</v>
      </c>
      <c r="H800" t="s">
        <v>1367</v>
      </c>
      <c r="I800" t="s">
        <v>17</v>
      </c>
      <c r="J800" s="1">
        <v>45482</v>
      </c>
      <c r="K800" s="1">
        <v>45482</v>
      </c>
    </row>
    <row r="801" spans="1:11" x14ac:dyDescent="0.25">
      <c r="A801" t="s">
        <v>30</v>
      </c>
      <c r="B801" t="s">
        <v>106</v>
      </c>
      <c r="C801" t="s">
        <v>32</v>
      </c>
      <c r="D801" s="1">
        <v>45474</v>
      </c>
      <c r="E801" t="s">
        <v>107</v>
      </c>
      <c r="F801" t="s">
        <v>108</v>
      </c>
      <c r="G801" t="s">
        <v>109</v>
      </c>
      <c r="H801" t="s">
        <v>1368</v>
      </c>
      <c r="I801" t="s">
        <v>5</v>
      </c>
      <c r="K801" s="1">
        <v>45803</v>
      </c>
    </row>
    <row r="802" spans="1:11" x14ac:dyDescent="0.25">
      <c r="A802" t="s">
        <v>30</v>
      </c>
      <c r="B802" t="s">
        <v>106</v>
      </c>
      <c r="C802" t="s">
        <v>32</v>
      </c>
      <c r="D802" s="1">
        <v>45474</v>
      </c>
      <c r="E802" t="s">
        <v>107</v>
      </c>
      <c r="F802" t="s">
        <v>108</v>
      </c>
      <c r="G802" t="s">
        <v>109</v>
      </c>
      <c r="H802" t="s">
        <v>1368</v>
      </c>
      <c r="I802" t="s">
        <v>17</v>
      </c>
      <c r="J802" s="1">
        <v>45482</v>
      </c>
      <c r="K802" s="1">
        <v>45455</v>
      </c>
    </row>
    <row r="803" spans="1:11" x14ac:dyDescent="0.25">
      <c r="A803" t="s">
        <v>30</v>
      </c>
      <c r="B803" t="s">
        <v>106</v>
      </c>
      <c r="C803" t="s">
        <v>32</v>
      </c>
      <c r="D803" s="1">
        <v>45474</v>
      </c>
      <c r="E803" t="s">
        <v>107</v>
      </c>
      <c r="F803" t="s">
        <v>108</v>
      </c>
      <c r="G803" t="s">
        <v>109</v>
      </c>
      <c r="H803" t="s">
        <v>1368</v>
      </c>
      <c r="I803" t="s">
        <v>17</v>
      </c>
      <c r="J803" s="1">
        <v>45482</v>
      </c>
      <c r="K803" s="1">
        <v>45482</v>
      </c>
    </row>
    <row r="804" spans="1:11" x14ac:dyDescent="0.25">
      <c r="A804" t="s">
        <v>30</v>
      </c>
      <c r="B804" t="s">
        <v>106</v>
      </c>
      <c r="C804" t="s">
        <v>32</v>
      </c>
      <c r="D804" s="1">
        <v>45474</v>
      </c>
      <c r="E804" t="s">
        <v>107</v>
      </c>
      <c r="F804" t="s">
        <v>108</v>
      </c>
      <c r="G804" t="s">
        <v>109</v>
      </c>
      <c r="H804" t="s">
        <v>1369</v>
      </c>
      <c r="I804" t="s">
        <v>5</v>
      </c>
      <c r="K804" s="1">
        <v>45803</v>
      </c>
    </row>
    <row r="805" spans="1:11" x14ac:dyDescent="0.25">
      <c r="A805" t="s">
        <v>30</v>
      </c>
      <c r="B805" t="s">
        <v>106</v>
      </c>
      <c r="C805" t="s">
        <v>32</v>
      </c>
      <c r="D805" s="1">
        <v>45474</v>
      </c>
      <c r="E805" t="s">
        <v>107</v>
      </c>
      <c r="F805" t="s">
        <v>108</v>
      </c>
      <c r="G805" t="s">
        <v>109</v>
      </c>
      <c r="H805" t="s">
        <v>1369</v>
      </c>
      <c r="I805" t="s">
        <v>17</v>
      </c>
      <c r="J805" s="1">
        <v>45482</v>
      </c>
      <c r="K805" s="1">
        <v>45455</v>
      </c>
    </row>
    <row r="806" spans="1:11" x14ac:dyDescent="0.25">
      <c r="A806" t="s">
        <v>30</v>
      </c>
      <c r="B806" t="s">
        <v>106</v>
      </c>
      <c r="C806" t="s">
        <v>32</v>
      </c>
      <c r="D806" s="1">
        <v>45474</v>
      </c>
      <c r="E806" t="s">
        <v>107</v>
      </c>
      <c r="F806" t="s">
        <v>108</v>
      </c>
      <c r="G806" t="s">
        <v>109</v>
      </c>
      <c r="H806" t="s">
        <v>1370</v>
      </c>
      <c r="I806" t="s">
        <v>5</v>
      </c>
      <c r="K806" s="1">
        <v>45803</v>
      </c>
    </row>
    <row r="807" spans="1:11" x14ac:dyDescent="0.25">
      <c r="A807" t="s">
        <v>30</v>
      </c>
      <c r="B807" t="s">
        <v>106</v>
      </c>
      <c r="C807" t="s">
        <v>32</v>
      </c>
      <c r="D807" s="1">
        <v>45474</v>
      </c>
      <c r="E807" t="s">
        <v>107</v>
      </c>
      <c r="F807" t="s">
        <v>108</v>
      </c>
      <c r="G807" t="s">
        <v>109</v>
      </c>
      <c r="H807" t="s">
        <v>1370</v>
      </c>
      <c r="I807" t="s">
        <v>17</v>
      </c>
      <c r="J807" s="1">
        <v>45482</v>
      </c>
      <c r="K807" s="1">
        <v>45455</v>
      </c>
    </row>
    <row r="808" spans="1:11" x14ac:dyDescent="0.25">
      <c r="A808" t="s">
        <v>30</v>
      </c>
      <c r="B808" t="s">
        <v>106</v>
      </c>
      <c r="C808" t="s">
        <v>32</v>
      </c>
      <c r="D808" s="1">
        <v>45474</v>
      </c>
      <c r="E808" t="s">
        <v>107</v>
      </c>
      <c r="F808" t="s">
        <v>108</v>
      </c>
      <c r="G808" t="s">
        <v>109</v>
      </c>
      <c r="H808" t="s">
        <v>8</v>
      </c>
      <c r="I808" t="s">
        <v>17</v>
      </c>
      <c r="J808" s="1">
        <v>45477</v>
      </c>
      <c r="K808" s="1">
        <v>45455</v>
      </c>
    </row>
    <row r="809" spans="1:11" x14ac:dyDescent="0.25">
      <c r="A809" t="s">
        <v>30</v>
      </c>
      <c r="B809" t="s">
        <v>106</v>
      </c>
      <c r="C809" t="s">
        <v>32</v>
      </c>
      <c r="D809" s="1">
        <v>45474</v>
      </c>
      <c r="E809" t="s">
        <v>107</v>
      </c>
      <c r="F809" t="s">
        <v>108</v>
      </c>
      <c r="G809" t="s">
        <v>109</v>
      </c>
      <c r="H809" t="s">
        <v>9</v>
      </c>
      <c r="I809" t="s">
        <v>17</v>
      </c>
      <c r="J809" s="1">
        <v>45482</v>
      </c>
      <c r="K809" s="1">
        <v>45455</v>
      </c>
    </row>
    <row r="810" spans="1:11" x14ac:dyDescent="0.25">
      <c r="A810" t="s">
        <v>30</v>
      </c>
      <c r="B810" t="s">
        <v>106</v>
      </c>
      <c r="C810" t="s">
        <v>32</v>
      </c>
      <c r="D810" s="1">
        <v>45474</v>
      </c>
      <c r="E810" t="s">
        <v>107</v>
      </c>
      <c r="F810" t="s">
        <v>108</v>
      </c>
      <c r="G810" t="s">
        <v>109</v>
      </c>
      <c r="H810" t="s">
        <v>10</v>
      </c>
      <c r="I810" t="s">
        <v>17</v>
      </c>
      <c r="J810" s="1">
        <v>45477</v>
      </c>
      <c r="K810" s="1">
        <v>45455</v>
      </c>
    </row>
    <row r="811" spans="1:11" x14ac:dyDescent="0.25">
      <c r="A811" t="s">
        <v>30</v>
      </c>
      <c r="B811" t="s">
        <v>106</v>
      </c>
      <c r="C811" t="s">
        <v>32</v>
      </c>
      <c r="D811" s="1">
        <v>45474</v>
      </c>
      <c r="E811" t="s">
        <v>107</v>
      </c>
      <c r="F811" t="s">
        <v>108</v>
      </c>
      <c r="G811" t="s">
        <v>109</v>
      </c>
      <c r="H811" t="s">
        <v>11</v>
      </c>
      <c r="I811" t="s">
        <v>5</v>
      </c>
      <c r="K811" s="1">
        <v>45798</v>
      </c>
    </row>
    <row r="812" spans="1:11" x14ac:dyDescent="0.25">
      <c r="A812" t="s">
        <v>30</v>
      </c>
      <c r="B812" t="s">
        <v>106</v>
      </c>
      <c r="C812" t="s">
        <v>32</v>
      </c>
      <c r="D812" s="1">
        <v>45474</v>
      </c>
      <c r="E812" t="s">
        <v>107</v>
      </c>
      <c r="F812" t="s">
        <v>108</v>
      </c>
      <c r="G812" t="s">
        <v>109</v>
      </c>
      <c r="H812" t="s">
        <v>11</v>
      </c>
      <c r="I812" t="s">
        <v>17</v>
      </c>
      <c r="J812" s="1">
        <v>45477</v>
      </c>
      <c r="K812" s="1">
        <v>45455</v>
      </c>
    </row>
    <row r="813" spans="1:11" x14ac:dyDescent="0.25">
      <c r="A813" t="s">
        <v>1</v>
      </c>
      <c r="B813" t="s">
        <v>19</v>
      </c>
      <c r="C813" t="s">
        <v>14</v>
      </c>
      <c r="D813" s="1">
        <v>45467</v>
      </c>
      <c r="E813" t="s">
        <v>112</v>
      </c>
      <c r="F813" t="s">
        <v>113</v>
      </c>
      <c r="G813" t="s">
        <v>114</v>
      </c>
      <c r="H813" t="s">
        <v>4</v>
      </c>
      <c r="I813" t="s">
        <v>17</v>
      </c>
      <c r="J813" s="1">
        <v>45471</v>
      </c>
      <c r="K813" s="1">
        <v>45441</v>
      </c>
    </row>
    <row r="814" spans="1:11" x14ac:dyDescent="0.25">
      <c r="A814" t="s">
        <v>1</v>
      </c>
      <c r="B814" t="s">
        <v>19</v>
      </c>
      <c r="C814" t="s">
        <v>14</v>
      </c>
      <c r="D814" s="1">
        <v>45467</v>
      </c>
      <c r="E814" t="s">
        <v>112</v>
      </c>
      <c r="F814" t="s">
        <v>113</v>
      </c>
      <c r="G814" t="s">
        <v>114</v>
      </c>
      <c r="H814" t="s">
        <v>7</v>
      </c>
      <c r="I814" t="s">
        <v>17</v>
      </c>
      <c r="J814" s="1">
        <v>45471</v>
      </c>
      <c r="K814" s="1">
        <v>45441</v>
      </c>
    </row>
    <row r="815" spans="1:11" x14ac:dyDescent="0.25">
      <c r="A815" t="s">
        <v>1</v>
      </c>
      <c r="B815" t="s">
        <v>19</v>
      </c>
      <c r="C815" t="s">
        <v>14</v>
      </c>
      <c r="D815" s="1">
        <v>45467</v>
      </c>
      <c r="E815" t="s">
        <v>112</v>
      </c>
      <c r="F815" t="s">
        <v>113</v>
      </c>
      <c r="G815" t="s">
        <v>114</v>
      </c>
      <c r="H815" t="s">
        <v>1366</v>
      </c>
      <c r="I815" t="s">
        <v>5</v>
      </c>
      <c r="K815" s="1">
        <v>45792</v>
      </c>
    </row>
    <row r="816" spans="1:11" x14ac:dyDescent="0.25">
      <c r="A816" t="s">
        <v>1</v>
      </c>
      <c r="B816" t="s">
        <v>19</v>
      </c>
      <c r="C816" t="s">
        <v>14</v>
      </c>
      <c r="D816" s="1">
        <v>45467</v>
      </c>
      <c r="E816" t="s">
        <v>112</v>
      </c>
      <c r="F816" t="s">
        <v>113</v>
      </c>
      <c r="G816" t="s">
        <v>114</v>
      </c>
      <c r="H816" t="s">
        <v>1366</v>
      </c>
      <c r="I816" t="s">
        <v>17</v>
      </c>
      <c r="J816" s="1">
        <v>45471</v>
      </c>
      <c r="K816" s="1">
        <v>45441</v>
      </c>
    </row>
    <row r="817" spans="1:11" x14ac:dyDescent="0.25">
      <c r="A817" t="s">
        <v>1</v>
      </c>
      <c r="B817" t="s">
        <v>19</v>
      </c>
      <c r="C817" t="s">
        <v>14</v>
      </c>
      <c r="D817" s="1">
        <v>45467</v>
      </c>
      <c r="E817" t="s">
        <v>112</v>
      </c>
      <c r="F817" t="s">
        <v>113</v>
      </c>
      <c r="G817" t="s">
        <v>114</v>
      </c>
      <c r="H817" t="s">
        <v>1367</v>
      </c>
      <c r="I817" t="s">
        <v>18</v>
      </c>
      <c r="K817" s="1">
        <v>45441</v>
      </c>
    </row>
    <row r="818" spans="1:11" x14ac:dyDescent="0.25">
      <c r="A818" t="s">
        <v>1</v>
      </c>
      <c r="B818" t="s">
        <v>19</v>
      </c>
      <c r="C818" t="s">
        <v>14</v>
      </c>
      <c r="D818" s="1">
        <v>45467</v>
      </c>
      <c r="E818" t="s">
        <v>112</v>
      </c>
      <c r="F818" t="s">
        <v>113</v>
      </c>
      <c r="G818" t="s">
        <v>114</v>
      </c>
      <c r="H818" t="s">
        <v>1368</v>
      </c>
      <c r="I818" t="s">
        <v>18</v>
      </c>
      <c r="K818" s="1">
        <v>45441</v>
      </c>
    </row>
    <row r="819" spans="1:11" x14ac:dyDescent="0.25">
      <c r="A819" t="s">
        <v>1</v>
      </c>
      <c r="B819" t="s">
        <v>19</v>
      </c>
      <c r="C819" t="s">
        <v>14</v>
      </c>
      <c r="D819" s="1">
        <v>45467</v>
      </c>
      <c r="E819" t="s">
        <v>112</v>
      </c>
      <c r="F819" t="s">
        <v>113</v>
      </c>
      <c r="G819" t="s">
        <v>114</v>
      </c>
      <c r="H819" t="s">
        <v>1369</v>
      </c>
      <c r="I819" t="s">
        <v>18</v>
      </c>
      <c r="K819" s="1">
        <v>45441</v>
      </c>
    </row>
    <row r="820" spans="1:11" x14ac:dyDescent="0.25">
      <c r="A820" t="s">
        <v>1</v>
      </c>
      <c r="B820" t="s">
        <v>19</v>
      </c>
      <c r="C820" t="s">
        <v>14</v>
      </c>
      <c r="D820" s="1">
        <v>45467</v>
      </c>
      <c r="E820" t="s">
        <v>112</v>
      </c>
      <c r="F820" t="s">
        <v>113</v>
      </c>
      <c r="G820" t="s">
        <v>114</v>
      </c>
      <c r="H820" t="s">
        <v>1370</v>
      </c>
      <c r="I820" t="s">
        <v>5</v>
      </c>
      <c r="K820" s="1">
        <v>45792</v>
      </c>
    </row>
    <row r="821" spans="1:11" x14ac:dyDescent="0.25">
      <c r="A821" t="s">
        <v>1</v>
      </c>
      <c r="B821" t="s">
        <v>19</v>
      </c>
      <c r="C821" t="s">
        <v>14</v>
      </c>
      <c r="D821" s="1">
        <v>45467</v>
      </c>
      <c r="E821" t="s">
        <v>112</v>
      </c>
      <c r="F821" t="s">
        <v>113</v>
      </c>
      <c r="G821" t="s">
        <v>114</v>
      </c>
      <c r="H821" t="s">
        <v>1370</v>
      </c>
      <c r="I821" t="s">
        <v>17</v>
      </c>
      <c r="J821" s="1">
        <v>45471</v>
      </c>
      <c r="K821" s="1">
        <v>45441</v>
      </c>
    </row>
    <row r="822" spans="1:11" x14ac:dyDescent="0.25">
      <c r="A822" t="s">
        <v>1</v>
      </c>
      <c r="B822" t="s">
        <v>19</v>
      </c>
      <c r="C822" t="s">
        <v>14</v>
      </c>
      <c r="D822" s="1">
        <v>45467</v>
      </c>
      <c r="E822" t="s">
        <v>112</v>
      </c>
      <c r="F822" t="s">
        <v>113</v>
      </c>
      <c r="G822" t="s">
        <v>114</v>
      </c>
      <c r="H822" t="s">
        <v>8</v>
      </c>
      <c r="I822" t="s">
        <v>17</v>
      </c>
      <c r="J822" s="1">
        <v>45471</v>
      </c>
      <c r="K822" s="1">
        <v>45441</v>
      </c>
    </row>
    <row r="823" spans="1:11" x14ac:dyDescent="0.25">
      <c r="A823" t="s">
        <v>1</v>
      </c>
      <c r="B823" t="s">
        <v>19</v>
      </c>
      <c r="C823" t="s">
        <v>14</v>
      </c>
      <c r="D823" s="1">
        <v>45467</v>
      </c>
      <c r="E823" t="s">
        <v>112</v>
      </c>
      <c r="F823" t="s">
        <v>113</v>
      </c>
      <c r="G823" t="s">
        <v>114</v>
      </c>
      <c r="H823" t="s">
        <v>9</v>
      </c>
      <c r="I823" t="s">
        <v>17</v>
      </c>
      <c r="J823" s="1">
        <v>45471</v>
      </c>
      <c r="K823" s="1">
        <v>45441</v>
      </c>
    </row>
    <row r="824" spans="1:11" x14ac:dyDescent="0.25">
      <c r="A824" t="s">
        <v>1</v>
      </c>
      <c r="B824" t="s">
        <v>19</v>
      </c>
      <c r="C824" t="s">
        <v>14</v>
      </c>
      <c r="D824" s="1">
        <v>45467</v>
      </c>
      <c r="E824" t="s">
        <v>112</v>
      </c>
      <c r="F824" t="s">
        <v>113</v>
      </c>
      <c r="G824" t="s">
        <v>114</v>
      </c>
      <c r="H824" t="s">
        <v>10</v>
      </c>
      <c r="I824" t="s">
        <v>17</v>
      </c>
      <c r="J824" s="1">
        <v>45471</v>
      </c>
      <c r="K824" s="1">
        <v>45441</v>
      </c>
    </row>
    <row r="825" spans="1:11" x14ac:dyDescent="0.25">
      <c r="A825" t="s">
        <v>1</v>
      </c>
      <c r="B825" t="s">
        <v>19</v>
      </c>
      <c r="C825" t="s">
        <v>14</v>
      </c>
      <c r="D825" s="1">
        <v>45467</v>
      </c>
      <c r="E825" t="s">
        <v>112</v>
      </c>
      <c r="F825" t="s">
        <v>113</v>
      </c>
      <c r="G825" t="s">
        <v>114</v>
      </c>
      <c r="H825" t="s">
        <v>11</v>
      </c>
      <c r="I825" t="s">
        <v>5</v>
      </c>
      <c r="K825" s="1">
        <v>45792</v>
      </c>
    </row>
    <row r="826" spans="1:11" x14ac:dyDescent="0.25">
      <c r="A826" t="s">
        <v>1</v>
      </c>
      <c r="B826" t="s">
        <v>19</v>
      </c>
      <c r="C826" t="s">
        <v>14</v>
      </c>
      <c r="D826" s="1">
        <v>45467</v>
      </c>
      <c r="E826" t="s">
        <v>112</v>
      </c>
      <c r="F826" t="s">
        <v>113</v>
      </c>
      <c r="G826" t="s">
        <v>114</v>
      </c>
      <c r="H826" t="s">
        <v>11</v>
      </c>
      <c r="I826" t="s">
        <v>17</v>
      </c>
      <c r="J826" s="1">
        <v>45471</v>
      </c>
      <c r="K826" s="1">
        <v>45441</v>
      </c>
    </row>
    <row r="827" spans="1:11" x14ac:dyDescent="0.25">
      <c r="A827" t="s">
        <v>1</v>
      </c>
      <c r="B827" t="s">
        <v>19</v>
      </c>
      <c r="C827" t="s">
        <v>14</v>
      </c>
      <c r="D827" s="1">
        <v>45460</v>
      </c>
      <c r="E827" t="s">
        <v>115</v>
      </c>
      <c r="F827" t="s">
        <v>116</v>
      </c>
      <c r="G827" t="s">
        <v>21</v>
      </c>
      <c r="H827" t="s">
        <v>4</v>
      </c>
      <c r="I827" t="s">
        <v>17</v>
      </c>
      <c r="J827" s="1">
        <v>45665</v>
      </c>
      <c r="K827" s="1">
        <v>45463</v>
      </c>
    </row>
    <row r="828" spans="1:11" x14ac:dyDescent="0.25">
      <c r="A828" t="s">
        <v>1</v>
      </c>
      <c r="B828" t="s">
        <v>19</v>
      </c>
      <c r="C828" t="s">
        <v>14</v>
      </c>
      <c r="D828" s="1">
        <v>45460</v>
      </c>
      <c r="E828" t="s">
        <v>115</v>
      </c>
      <c r="F828" t="s">
        <v>116</v>
      </c>
      <c r="G828" t="s">
        <v>21</v>
      </c>
      <c r="H828" t="s">
        <v>7</v>
      </c>
      <c r="I828" t="s">
        <v>17</v>
      </c>
      <c r="J828" s="1">
        <v>45665</v>
      </c>
      <c r="K828" s="1">
        <v>45463</v>
      </c>
    </row>
    <row r="829" spans="1:11" x14ac:dyDescent="0.25">
      <c r="A829" t="s">
        <v>1</v>
      </c>
      <c r="B829" t="s">
        <v>19</v>
      </c>
      <c r="C829" t="s">
        <v>14</v>
      </c>
      <c r="D829" s="1">
        <v>45460</v>
      </c>
      <c r="E829" t="s">
        <v>115</v>
      </c>
      <c r="F829" t="s">
        <v>116</v>
      </c>
      <c r="G829" t="s">
        <v>21</v>
      </c>
      <c r="H829" t="s">
        <v>1366</v>
      </c>
      <c r="I829" t="s">
        <v>5</v>
      </c>
      <c r="K829" s="1">
        <v>45463</v>
      </c>
    </row>
    <row r="830" spans="1:11" x14ac:dyDescent="0.25">
      <c r="A830" t="s">
        <v>1</v>
      </c>
      <c r="B830" t="s">
        <v>19</v>
      </c>
      <c r="C830" t="s">
        <v>14</v>
      </c>
      <c r="D830" s="1">
        <v>45460</v>
      </c>
      <c r="E830" t="s">
        <v>115</v>
      </c>
      <c r="F830" t="s">
        <v>116</v>
      </c>
      <c r="G830" t="s">
        <v>21</v>
      </c>
      <c r="H830" t="s">
        <v>1367</v>
      </c>
      <c r="I830" t="s">
        <v>5</v>
      </c>
      <c r="K830" s="1">
        <v>45463</v>
      </c>
    </row>
    <row r="831" spans="1:11" x14ac:dyDescent="0.25">
      <c r="A831" t="s">
        <v>1</v>
      </c>
      <c r="B831" t="s">
        <v>19</v>
      </c>
      <c r="C831" t="s">
        <v>14</v>
      </c>
      <c r="D831" s="1">
        <v>45460</v>
      </c>
      <c r="E831" t="s">
        <v>115</v>
      </c>
      <c r="F831" t="s">
        <v>116</v>
      </c>
      <c r="G831" t="s">
        <v>21</v>
      </c>
      <c r="H831" t="s">
        <v>1368</v>
      </c>
      <c r="I831" t="s">
        <v>5</v>
      </c>
      <c r="K831" s="1">
        <v>45463</v>
      </c>
    </row>
    <row r="832" spans="1:11" x14ac:dyDescent="0.25">
      <c r="A832" t="s">
        <v>1</v>
      </c>
      <c r="B832" t="s">
        <v>19</v>
      </c>
      <c r="C832" t="s">
        <v>14</v>
      </c>
      <c r="D832" s="1">
        <v>45460</v>
      </c>
      <c r="E832" t="s">
        <v>115</v>
      </c>
      <c r="F832" t="s">
        <v>116</v>
      </c>
      <c r="G832" t="s">
        <v>21</v>
      </c>
      <c r="H832" t="s">
        <v>1369</v>
      </c>
      <c r="I832" t="s">
        <v>5</v>
      </c>
      <c r="K832" s="1">
        <v>45463</v>
      </c>
    </row>
    <row r="833" spans="1:12" x14ac:dyDescent="0.25">
      <c r="A833" t="s">
        <v>1</v>
      </c>
      <c r="B833" t="s">
        <v>19</v>
      </c>
      <c r="C833" t="s">
        <v>14</v>
      </c>
      <c r="D833" s="1">
        <v>45460</v>
      </c>
      <c r="E833" t="s">
        <v>115</v>
      </c>
      <c r="F833" t="s">
        <v>116</v>
      </c>
      <c r="G833" t="s">
        <v>21</v>
      </c>
      <c r="H833" t="s">
        <v>1370</v>
      </c>
      <c r="I833" t="s">
        <v>5</v>
      </c>
      <c r="K833" s="1">
        <v>45463</v>
      </c>
    </row>
    <row r="834" spans="1:12" x14ac:dyDescent="0.25">
      <c r="A834" t="s">
        <v>1</v>
      </c>
      <c r="B834" t="s">
        <v>19</v>
      </c>
      <c r="C834" t="s">
        <v>14</v>
      </c>
      <c r="D834" s="1">
        <v>45460</v>
      </c>
      <c r="E834" t="s">
        <v>115</v>
      </c>
      <c r="F834" t="s">
        <v>116</v>
      </c>
      <c r="G834" t="s">
        <v>21</v>
      </c>
      <c r="H834" t="s">
        <v>8</v>
      </c>
      <c r="I834" t="s">
        <v>17</v>
      </c>
      <c r="J834" s="1">
        <v>45544</v>
      </c>
      <c r="K834" s="1">
        <v>45463</v>
      </c>
      <c r="L834" t="s">
        <v>1514</v>
      </c>
    </row>
    <row r="835" spans="1:12" x14ac:dyDescent="0.25">
      <c r="A835" t="s">
        <v>1</v>
      </c>
      <c r="B835" t="s">
        <v>19</v>
      </c>
      <c r="C835" t="s">
        <v>14</v>
      </c>
      <c r="D835" s="1">
        <v>45460</v>
      </c>
      <c r="E835" t="s">
        <v>115</v>
      </c>
      <c r="F835" t="s">
        <v>116</v>
      </c>
      <c r="G835" t="s">
        <v>21</v>
      </c>
      <c r="H835" t="s">
        <v>9</v>
      </c>
      <c r="I835" t="s">
        <v>17</v>
      </c>
      <c r="J835" s="1">
        <v>45571</v>
      </c>
      <c r="K835" s="1">
        <v>45463</v>
      </c>
    </row>
    <row r="836" spans="1:12" x14ac:dyDescent="0.25">
      <c r="A836" t="s">
        <v>1</v>
      </c>
      <c r="B836" t="s">
        <v>19</v>
      </c>
      <c r="C836" t="s">
        <v>14</v>
      </c>
      <c r="D836" s="1">
        <v>45460</v>
      </c>
      <c r="E836" t="s">
        <v>115</v>
      </c>
      <c r="F836" t="s">
        <v>116</v>
      </c>
      <c r="G836" t="s">
        <v>21</v>
      </c>
      <c r="H836" t="s">
        <v>10</v>
      </c>
      <c r="I836" t="s">
        <v>17</v>
      </c>
      <c r="J836" s="1">
        <v>45571</v>
      </c>
      <c r="K836" s="1">
        <v>45463</v>
      </c>
    </row>
    <row r="837" spans="1:12" x14ac:dyDescent="0.25">
      <c r="A837" t="s">
        <v>1</v>
      </c>
      <c r="B837" t="s">
        <v>19</v>
      </c>
      <c r="C837" t="s">
        <v>14</v>
      </c>
      <c r="D837" s="1">
        <v>45460</v>
      </c>
      <c r="E837" t="s">
        <v>115</v>
      </c>
      <c r="F837" t="s">
        <v>116</v>
      </c>
      <c r="G837" t="s">
        <v>21</v>
      </c>
      <c r="H837" t="s">
        <v>11</v>
      </c>
      <c r="I837" t="s">
        <v>17</v>
      </c>
      <c r="J837" s="1">
        <v>45665</v>
      </c>
      <c r="K837" s="1">
        <v>45463</v>
      </c>
    </row>
    <row r="838" spans="1:12" x14ac:dyDescent="0.25">
      <c r="A838" t="s">
        <v>24</v>
      </c>
      <c r="B838" t="s">
        <v>1515</v>
      </c>
      <c r="C838" t="s">
        <v>16</v>
      </c>
      <c r="D838" s="1">
        <v>45439</v>
      </c>
      <c r="E838" t="s">
        <v>25</v>
      </c>
      <c r="F838" t="s">
        <v>117</v>
      </c>
      <c r="G838" t="s">
        <v>111</v>
      </c>
      <c r="H838" t="s">
        <v>4</v>
      </c>
      <c r="I838" t="s">
        <v>17</v>
      </c>
      <c r="J838" s="1">
        <v>45448</v>
      </c>
      <c r="K838" s="1">
        <v>45430</v>
      </c>
    </row>
    <row r="839" spans="1:12" x14ac:dyDescent="0.25">
      <c r="A839" t="s">
        <v>24</v>
      </c>
      <c r="B839" t="s">
        <v>1515</v>
      </c>
      <c r="C839" t="s">
        <v>16</v>
      </c>
      <c r="D839" s="1">
        <v>45439</v>
      </c>
      <c r="E839" t="s">
        <v>25</v>
      </c>
      <c r="F839" t="s">
        <v>117</v>
      </c>
      <c r="G839" t="s">
        <v>111</v>
      </c>
      <c r="H839" t="s">
        <v>7</v>
      </c>
      <c r="I839" t="s">
        <v>17</v>
      </c>
      <c r="J839" s="1">
        <v>45448</v>
      </c>
      <c r="K839" s="1">
        <v>45430</v>
      </c>
    </row>
    <row r="840" spans="1:12" x14ac:dyDescent="0.25">
      <c r="A840" t="s">
        <v>24</v>
      </c>
      <c r="B840" t="s">
        <v>1515</v>
      </c>
      <c r="C840" t="s">
        <v>16</v>
      </c>
      <c r="D840" s="1">
        <v>45439</v>
      </c>
      <c r="E840" t="s">
        <v>25</v>
      </c>
      <c r="F840" t="s">
        <v>117</v>
      </c>
      <c r="G840" t="s">
        <v>111</v>
      </c>
      <c r="H840" t="s">
        <v>1366</v>
      </c>
      <c r="I840" t="s">
        <v>17</v>
      </c>
      <c r="J840" s="1">
        <v>45448</v>
      </c>
      <c r="K840" s="1">
        <v>45430</v>
      </c>
    </row>
    <row r="841" spans="1:12" x14ac:dyDescent="0.25">
      <c r="A841" t="s">
        <v>24</v>
      </c>
      <c r="B841" t="s">
        <v>1515</v>
      </c>
      <c r="C841" t="s">
        <v>16</v>
      </c>
      <c r="D841" s="1">
        <v>45439</v>
      </c>
      <c r="E841" t="s">
        <v>25</v>
      </c>
      <c r="F841" t="s">
        <v>117</v>
      </c>
      <c r="G841" t="s">
        <v>111</v>
      </c>
      <c r="H841" t="s">
        <v>1366</v>
      </c>
      <c r="I841" t="s">
        <v>17</v>
      </c>
      <c r="J841" s="1">
        <v>45807</v>
      </c>
      <c r="K841" s="1">
        <v>45769</v>
      </c>
    </row>
    <row r="842" spans="1:12" x14ac:dyDescent="0.25">
      <c r="A842" t="s">
        <v>24</v>
      </c>
      <c r="B842" t="s">
        <v>1515</v>
      </c>
      <c r="C842" t="s">
        <v>16</v>
      </c>
      <c r="D842" s="1">
        <v>45439</v>
      </c>
      <c r="E842" t="s">
        <v>25</v>
      </c>
      <c r="F842" t="s">
        <v>117</v>
      </c>
      <c r="G842" t="s">
        <v>111</v>
      </c>
      <c r="H842" t="s">
        <v>1367</v>
      </c>
      <c r="I842" t="s">
        <v>17</v>
      </c>
      <c r="J842" s="1">
        <v>45448</v>
      </c>
      <c r="K842" s="1">
        <v>45430</v>
      </c>
    </row>
    <row r="843" spans="1:12" x14ac:dyDescent="0.25">
      <c r="A843" t="s">
        <v>24</v>
      </c>
      <c r="B843" t="s">
        <v>1515</v>
      </c>
      <c r="C843" t="s">
        <v>16</v>
      </c>
      <c r="D843" s="1">
        <v>45439</v>
      </c>
      <c r="E843" t="s">
        <v>25</v>
      </c>
      <c r="F843" t="s">
        <v>117</v>
      </c>
      <c r="G843" t="s">
        <v>111</v>
      </c>
      <c r="H843" t="s">
        <v>1367</v>
      </c>
      <c r="I843" t="s">
        <v>17</v>
      </c>
      <c r="J843" s="1">
        <v>45807</v>
      </c>
      <c r="K843" s="1">
        <v>45769</v>
      </c>
    </row>
    <row r="844" spans="1:12" x14ac:dyDescent="0.25">
      <c r="A844" t="s">
        <v>24</v>
      </c>
      <c r="B844" t="s">
        <v>1515</v>
      </c>
      <c r="C844" t="s">
        <v>16</v>
      </c>
      <c r="D844" s="1">
        <v>45439</v>
      </c>
      <c r="E844" t="s">
        <v>25</v>
      </c>
      <c r="F844" t="s">
        <v>117</v>
      </c>
      <c r="G844" t="s">
        <v>111</v>
      </c>
      <c r="H844" t="s">
        <v>1368</v>
      </c>
      <c r="I844" t="s">
        <v>17</v>
      </c>
      <c r="J844" s="1">
        <v>45448</v>
      </c>
      <c r="K844" s="1">
        <v>45430</v>
      </c>
    </row>
    <row r="845" spans="1:12" x14ac:dyDescent="0.25">
      <c r="A845" t="s">
        <v>24</v>
      </c>
      <c r="B845" t="s">
        <v>1515</v>
      </c>
      <c r="C845" t="s">
        <v>16</v>
      </c>
      <c r="D845" s="1">
        <v>45439</v>
      </c>
      <c r="E845" t="s">
        <v>25</v>
      </c>
      <c r="F845" t="s">
        <v>117</v>
      </c>
      <c r="G845" t="s">
        <v>111</v>
      </c>
      <c r="H845" t="s">
        <v>1368</v>
      </c>
      <c r="I845" t="s">
        <v>17</v>
      </c>
      <c r="J845" s="1">
        <v>45807</v>
      </c>
      <c r="K845" s="1">
        <v>45769</v>
      </c>
    </row>
    <row r="846" spans="1:12" x14ac:dyDescent="0.25">
      <c r="A846" t="s">
        <v>24</v>
      </c>
      <c r="B846" t="s">
        <v>1515</v>
      </c>
      <c r="C846" t="s">
        <v>16</v>
      </c>
      <c r="D846" s="1">
        <v>45439</v>
      </c>
      <c r="E846" t="s">
        <v>25</v>
      </c>
      <c r="F846" t="s">
        <v>117</v>
      </c>
      <c r="G846" t="s">
        <v>111</v>
      </c>
      <c r="H846" t="s">
        <v>1369</v>
      </c>
      <c r="I846" t="s">
        <v>17</v>
      </c>
      <c r="J846" s="1">
        <v>45448</v>
      </c>
      <c r="K846" s="1">
        <v>45430</v>
      </c>
    </row>
    <row r="847" spans="1:12" x14ac:dyDescent="0.25">
      <c r="A847" t="s">
        <v>24</v>
      </c>
      <c r="B847" t="s">
        <v>1515</v>
      </c>
      <c r="C847" t="s">
        <v>16</v>
      </c>
      <c r="D847" s="1">
        <v>45439</v>
      </c>
      <c r="E847" t="s">
        <v>25</v>
      </c>
      <c r="F847" t="s">
        <v>117</v>
      </c>
      <c r="G847" t="s">
        <v>111</v>
      </c>
      <c r="H847" t="s">
        <v>1369</v>
      </c>
      <c r="I847" t="s">
        <v>17</v>
      </c>
      <c r="J847" s="1">
        <v>45807</v>
      </c>
      <c r="K847" s="1">
        <v>45769</v>
      </c>
    </row>
    <row r="848" spans="1:12" x14ac:dyDescent="0.25">
      <c r="A848" t="s">
        <v>24</v>
      </c>
      <c r="B848" t="s">
        <v>1515</v>
      </c>
      <c r="C848" t="s">
        <v>16</v>
      </c>
      <c r="D848" s="1">
        <v>45439</v>
      </c>
      <c r="E848" t="s">
        <v>25</v>
      </c>
      <c r="F848" t="s">
        <v>117</v>
      </c>
      <c r="G848" t="s">
        <v>111</v>
      </c>
      <c r="H848" t="s">
        <v>1370</v>
      </c>
      <c r="I848" t="s">
        <v>17</v>
      </c>
      <c r="J848" s="1">
        <v>45448</v>
      </c>
      <c r="K848" s="1">
        <v>45430</v>
      </c>
    </row>
    <row r="849" spans="1:11" x14ac:dyDescent="0.25">
      <c r="A849" t="s">
        <v>24</v>
      </c>
      <c r="B849" t="s">
        <v>1515</v>
      </c>
      <c r="C849" t="s">
        <v>16</v>
      </c>
      <c r="D849" s="1">
        <v>45439</v>
      </c>
      <c r="E849" t="s">
        <v>25</v>
      </c>
      <c r="F849" t="s">
        <v>117</v>
      </c>
      <c r="G849" t="s">
        <v>111</v>
      </c>
      <c r="H849" t="s">
        <v>1370</v>
      </c>
      <c r="I849" t="s">
        <v>17</v>
      </c>
      <c r="J849" s="1">
        <v>45807</v>
      </c>
      <c r="K849" s="1">
        <v>45769</v>
      </c>
    </row>
    <row r="850" spans="1:11" x14ac:dyDescent="0.25">
      <c r="A850" t="s">
        <v>24</v>
      </c>
      <c r="B850" t="s">
        <v>1515</v>
      </c>
      <c r="C850" t="s">
        <v>16</v>
      </c>
      <c r="D850" s="1">
        <v>45439</v>
      </c>
      <c r="E850" t="s">
        <v>25</v>
      </c>
      <c r="F850" t="s">
        <v>117</v>
      </c>
      <c r="G850" t="s">
        <v>111</v>
      </c>
      <c r="H850" t="s">
        <v>8</v>
      </c>
      <c r="I850" t="s">
        <v>17</v>
      </c>
      <c r="J850" s="1">
        <v>45448</v>
      </c>
      <c r="K850" s="1">
        <v>45430</v>
      </c>
    </row>
    <row r="851" spans="1:11" x14ac:dyDescent="0.25">
      <c r="A851" t="s">
        <v>24</v>
      </c>
      <c r="B851" t="s">
        <v>1515</v>
      </c>
      <c r="C851" t="s">
        <v>16</v>
      </c>
      <c r="D851" s="1">
        <v>45439</v>
      </c>
      <c r="E851" t="s">
        <v>25</v>
      </c>
      <c r="F851" t="s">
        <v>117</v>
      </c>
      <c r="G851" t="s">
        <v>111</v>
      </c>
      <c r="H851" t="s">
        <v>9</v>
      </c>
      <c r="I851" t="s">
        <v>17</v>
      </c>
      <c r="J851" s="1">
        <v>45448</v>
      </c>
      <c r="K851" s="1">
        <v>45430</v>
      </c>
    </row>
    <row r="852" spans="1:11" x14ac:dyDescent="0.25">
      <c r="A852" t="s">
        <v>24</v>
      </c>
      <c r="B852" t="s">
        <v>1515</v>
      </c>
      <c r="C852" t="s">
        <v>16</v>
      </c>
      <c r="D852" s="1">
        <v>45439</v>
      </c>
      <c r="E852" t="s">
        <v>25</v>
      </c>
      <c r="F852" t="s">
        <v>117</v>
      </c>
      <c r="G852" t="s">
        <v>111</v>
      </c>
      <c r="H852" t="s">
        <v>10</v>
      </c>
      <c r="I852" t="s">
        <v>17</v>
      </c>
      <c r="J852" s="1">
        <v>45448</v>
      </c>
      <c r="K852" s="1">
        <v>45430</v>
      </c>
    </row>
    <row r="853" spans="1:11" x14ac:dyDescent="0.25">
      <c r="A853" t="s">
        <v>24</v>
      </c>
      <c r="B853" t="s">
        <v>1515</v>
      </c>
      <c r="C853" t="s">
        <v>16</v>
      </c>
      <c r="D853" s="1">
        <v>45439</v>
      </c>
      <c r="E853" t="s">
        <v>25</v>
      </c>
      <c r="F853" t="s">
        <v>117</v>
      </c>
      <c r="G853" t="s">
        <v>111</v>
      </c>
      <c r="H853" t="s">
        <v>10</v>
      </c>
      <c r="I853" t="s">
        <v>17</v>
      </c>
      <c r="J853" s="1">
        <v>45497</v>
      </c>
      <c r="K853" s="1">
        <v>45497</v>
      </c>
    </row>
    <row r="854" spans="1:11" x14ac:dyDescent="0.25">
      <c r="A854" t="s">
        <v>24</v>
      </c>
      <c r="B854" t="s">
        <v>1515</v>
      </c>
      <c r="C854" t="s">
        <v>16</v>
      </c>
      <c r="D854" s="1">
        <v>45439</v>
      </c>
      <c r="E854" t="s">
        <v>25</v>
      </c>
      <c r="F854" t="s">
        <v>117</v>
      </c>
      <c r="G854" t="s">
        <v>111</v>
      </c>
      <c r="H854" t="s">
        <v>11</v>
      </c>
      <c r="I854" t="s">
        <v>17</v>
      </c>
      <c r="J854" s="1">
        <v>45448</v>
      </c>
      <c r="K854" s="1">
        <v>45430</v>
      </c>
    </row>
    <row r="855" spans="1:11" x14ac:dyDescent="0.25">
      <c r="A855" t="s">
        <v>24</v>
      </c>
      <c r="B855" t="s">
        <v>1515</v>
      </c>
      <c r="C855" t="s">
        <v>16</v>
      </c>
      <c r="D855" s="1">
        <v>45439</v>
      </c>
      <c r="E855" t="s">
        <v>25</v>
      </c>
      <c r="F855" t="s">
        <v>117</v>
      </c>
      <c r="G855" t="s">
        <v>111</v>
      </c>
      <c r="H855" t="s">
        <v>11</v>
      </c>
      <c r="I855" t="s">
        <v>17</v>
      </c>
      <c r="J855" s="1">
        <v>45807</v>
      </c>
      <c r="K855" s="1">
        <v>45769</v>
      </c>
    </row>
    <row r="856" spans="1:11" x14ac:dyDescent="0.25">
      <c r="A856" t="s">
        <v>41</v>
      </c>
      <c r="B856" t="s">
        <v>119</v>
      </c>
      <c r="C856" t="s">
        <v>14</v>
      </c>
      <c r="D856" s="1">
        <v>45439</v>
      </c>
      <c r="E856" t="s">
        <v>120</v>
      </c>
      <c r="F856" t="s">
        <v>121</v>
      </c>
      <c r="G856" t="s">
        <v>122</v>
      </c>
      <c r="H856" t="s">
        <v>4</v>
      </c>
      <c r="I856" t="s">
        <v>17</v>
      </c>
      <c r="J856" s="1">
        <v>45483</v>
      </c>
      <c r="K856" s="1">
        <v>45446</v>
      </c>
    </row>
    <row r="857" spans="1:11" x14ac:dyDescent="0.25">
      <c r="A857" t="s">
        <v>41</v>
      </c>
      <c r="B857" t="s">
        <v>119</v>
      </c>
      <c r="C857" t="s">
        <v>14</v>
      </c>
      <c r="D857" s="1">
        <v>45439</v>
      </c>
      <c r="E857" t="s">
        <v>120</v>
      </c>
      <c r="F857" t="s">
        <v>121</v>
      </c>
      <c r="G857" t="s">
        <v>122</v>
      </c>
      <c r="H857" t="s">
        <v>7</v>
      </c>
      <c r="I857" t="s">
        <v>17</v>
      </c>
      <c r="J857" s="1">
        <v>45483</v>
      </c>
      <c r="K857" s="1">
        <v>45446</v>
      </c>
    </row>
    <row r="858" spans="1:11" x14ac:dyDescent="0.25">
      <c r="A858" t="s">
        <v>41</v>
      </c>
      <c r="B858" t="s">
        <v>119</v>
      </c>
      <c r="C858" t="s">
        <v>14</v>
      </c>
      <c r="D858" s="1">
        <v>45439</v>
      </c>
      <c r="E858" t="s">
        <v>120</v>
      </c>
      <c r="F858" t="s">
        <v>121</v>
      </c>
      <c r="G858" t="s">
        <v>122</v>
      </c>
      <c r="H858" t="s">
        <v>1366</v>
      </c>
      <c r="I858" t="s">
        <v>17</v>
      </c>
      <c r="J858" s="1">
        <v>45694</v>
      </c>
      <c r="K858" s="1">
        <v>45446</v>
      </c>
    </row>
    <row r="859" spans="1:11" x14ac:dyDescent="0.25">
      <c r="A859" t="s">
        <v>41</v>
      </c>
      <c r="B859" t="s">
        <v>119</v>
      </c>
      <c r="C859" t="s">
        <v>14</v>
      </c>
      <c r="D859" s="1">
        <v>45439</v>
      </c>
      <c r="E859" t="s">
        <v>120</v>
      </c>
      <c r="F859" t="s">
        <v>121</v>
      </c>
      <c r="G859" t="s">
        <v>122</v>
      </c>
      <c r="H859" t="s">
        <v>1367</v>
      </c>
      <c r="I859" t="s">
        <v>17</v>
      </c>
      <c r="J859" s="1">
        <v>45483</v>
      </c>
      <c r="K859" s="1">
        <v>45446</v>
      </c>
    </row>
    <row r="860" spans="1:11" x14ac:dyDescent="0.25">
      <c r="A860" t="s">
        <v>41</v>
      </c>
      <c r="B860" t="s">
        <v>119</v>
      </c>
      <c r="C860" t="s">
        <v>14</v>
      </c>
      <c r="D860" s="1">
        <v>45439</v>
      </c>
      <c r="E860" t="s">
        <v>120</v>
      </c>
      <c r="F860" t="s">
        <v>121</v>
      </c>
      <c r="G860" t="s">
        <v>122</v>
      </c>
      <c r="H860" t="s">
        <v>1367</v>
      </c>
      <c r="I860" t="s">
        <v>17</v>
      </c>
      <c r="J860" s="1">
        <v>45805</v>
      </c>
      <c r="K860" s="1">
        <v>45804</v>
      </c>
    </row>
    <row r="861" spans="1:11" x14ac:dyDescent="0.25">
      <c r="A861" t="s">
        <v>41</v>
      </c>
      <c r="B861" t="s">
        <v>119</v>
      </c>
      <c r="C861" t="s">
        <v>14</v>
      </c>
      <c r="D861" s="1">
        <v>45439</v>
      </c>
      <c r="E861" t="s">
        <v>120</v>
      </c>
      <c r="F861" t="s">
        <v>121</v>
      </c>
      <c r="G861" t="s">
        <v>122</v>
      </c>
      <c r="H861" t="s">
        <v>1368</v>
      </c>
      <c r="I861" t="s">
        <v>17</v>
      </c>
      <c r="J861" s="1">
        <v>45483</v>
      </c>
      <c r="K861" s="1">
        <v>45446</v>
      </c>
    </row>
    <row r="862" spans="1:11" x14ac:dyDescent="0.25">
      <c r="A862" t="s">
        <v>41</v>
      </c>
      <c r="B862" t="s">
        <v>119</v>
      </c>
      <c r="C862" t="s">
        <v>14</v>
      </c>
      <c r="D862" s="1">
        <v>45439</v>
      </c>
      <c r="E862" t="s">
        <v>120</v>
      </c>
      <c r="F862" t="s">
        <v>121</v>
      </c>
      <c r="G862" t="s">
        <v>122</v>
      </c>
      <c r="H862" t="s">
        <v>1368</v>
      </c>
      <c r="I862" t="s">
        <v>17</v>
      </c>
      <c r="J862" s="1">
        <v>45805</v>
      </c>
      <c r="K862" s="1">
        <v>45804</v>
      </c>
    </row>
    <row r="863" spans="1:11" x14ac:dyDescent="0.25">
      <c r="A863" t="s">
        <v>41</v>
      </c>
      <c r="B863" t="s">
        <v>119</v>
      </c>
      <c r="C863" t="s">
        <v>14</v>
      </c>
      <c r="D863" s="1">
        <v>45439</v>
      </c>
      <c r="E863" t="s">
        <v>120</v>
      </c>
      <c r="F863" t="s">
        <v>121</v>
      </c>
      <c r="G863" t="s">
        <v>122</v>
      </c>
      <c r="H863" t="s">
        <v>1369</v>
      </c>
      <c r="I863" t="s">
        <v>17</v>
      </c>
      <c r="J863" s="1">
        <v>45483</v>
      </c>
      <c r="K863" s="1">
        <v>45446</v>
      </c>
    </row>
    <row r="864" spans="1:11" x14ac:dyDescent="0.25">
      <c r="A864" t="s">
        <v>41</v>
      </c>
      <c r="B864" t="s">
        <v>119</v>
      </c>
      <c r="C864" t="s">
        <v>14</v>
      </c>
      <c r="D864" s="1">
        <v>45439</v>
      </c>
      <c r="E864" t="s">
        <v>120</v>
      </c>
      <c r="F864" t="s">
        <v>121</v>
      </c>
      <c r="G864" t="s">
        <v>122</v>
      </c>
      <c r="H864" t="s">
        <v>1369</v>
      </c>
      <c r="I864" t="s">
        <v>17</v>
      </c>
      <c r="J864" s="1">
        <v>45805</v>
      </c>
      <c r="K864" s="1">
        <v>45804</v>
      </c>
    </row>
    <row r="865" spans="1:11" x14ac:dyDescent="0.25">
      <c r="A865" t="s">
        <v>41</v>
      </c>
      <c r="B865" t="s">
        <v>119</v>
      </c>
      <c r="C865" t="s">
        <v>14</v>
      </c>
      <c r="D865" s="1">
        <v>45439</v>
      </c>
      <c r="E865" t="s">
        <v>120</v>
      </c>
      <c r="F865" t="s">
        <v>121</v>
      </c>
      <c r="G865" t="s">
        <v>122</v>
      </c>
      <c r="H865" t="s">
        <v>1370</v>
      </c>
      <c r="I865" t="s">
        <v>17</v>
      </c>
      <c r="J865" s="1">
        <v>45483</v>
      </c>
      <c r="K865" s="1">
        <v>45446</v>
      </c>
    </row>
    <row r="866" spans="1:11" x14ac:dyDescent="0.25">
      <c r="A866" t="s">
        <v>41</v>
      </c>
      <c r="B866" t="s">
        <v>119</v>
      </c>
      <c r="C866" t="s">
        <v>14</v>
      </c>
      <c r="D866" s="1">
        <v>45439</v>
      </c>
      <c r="E866" t="s">
        <v>120</v>
      </c>
      <c r="F866" t="s">
        <v>121</v>
      </c>
      <c r="G866" t="s">
        <v>122</v>
      </c>
      <c r="H866" t="s">
        <v>1370</v>
      </c>
      <c r="I866" t="s">
        <v>17</v>
      </c>
      <c r="J866" s="1">
        <v>45805</v>
      </c>
      <c r="K866" s="1">
        <v>45804</v>
      </c>
    </row>
    <row r="867" spans="1:11" x14ac:dyDescent="0.25">
      <c r="A867" t="s">
        <v>41</v>
      </c>
      <c r="B867" t="s">
        <v>119</v>
      </c>
      <c r="C867" t="s">
        <v>14</v>
      </c>
      <c r="D867" s="1">
        <v>45439</v>
      </c>
      <c r="E867" t="s">
        <v>120</v>
      </c>
      <c r="F867" t="s">
        <v>121</v>
      </c>
      <c r="G867" t="s">
        <v>122</v>
      </c>
      <c r="H867" t="s">
        <v>8</v>
      </c>
      <c r="I867" t="s">
        <v>17</v>
      </c>
      <c r="J867" s="1">
        <v>45483</v>
      </c>
      <c r="K867" s="1">
        <v>45446</v>
      </c>
    </row>
    <row r="868" spans="1:11" x14ac:dyDescent="0.25">
      <c r="A868" t="s">
        <v>41</v>
      </c>
      <c r="B868" t="s">
        <v>119</v>
      </c>
      <c r="C868" t="s">
        <v>14</v>
      </c>
      <c r="D868" s="1">
        <v>45439</v>
      </c>
      <c r="E868" t="s">
        <v>120</v>
      </c>
      <c r="F868" t="s">
        <v>121</v>
      </c>
      <c r="G868" t="s">
        <v>122</v>
      </c>
      <c r="H868" t="s">
        <v>9</v>
      </c>
      <c r="I868" t="s">
        <v>17</v>
      </c>
      <c r="J868" s="1">
        <v>45483</v>
      </c>
      <c r="K868" s="1">
        <v>45446</v>
      </c>
    </row>
    <row r="869" spans="1:11" x14ac:dyDescent="0.25">
      <c r="A869" t="s">
        <v>41</v>
      </c>
      <c r="B869" t="s">
        <v>119</v>
      </c>
      <c r="C869" t="s">
        <v>14</v>
      </c>
      <c r="D869" s="1">
        <v>45439</v>
      </c>
      <c r="E869" t="s">
        <v>120</v>
      </c>
      <c r="F869" t="s">
        <v>121</v>
      </c>
      <c r="G869" t="s">
        <v>122</v>
      </c>
      <c r="H869" t="s">
        <v>10</v>
      </c>
      <c r="I869" t="s">
        <v>17</v>
      </c>
      <c r="J869" s="1">
        <v>45462</v>
      </c>
      <c r="K869" s="1">
        <v>45446</v>
      </c>
    </row>
    <row r="870" spans="1:11" x14ac:dyDescent="0.25">
      <c r="A870" t="s">
        <v>41</v>
      </c>
      <c r="B870" t="s">
        <v>119</v>
      </c>
      <c r="C870" t="s">
        <v>14</v>
      </c>
      <c r="D870" s="1">
        <v>45439</v>
      </c>
      <c r="E870" t="s">
        <v>120</v>
      </c>
      <c r="F870" t="s">
        <v>121</v>
      </c>
      <c r="G870" t="s">
        <v>122</v>
      </c>
      <c r="H870" t="s">
        <v>11</v>
      </c>
      <c r="I870" t="s">
        <v>17</v>
      </c>
      <c r="J870" s="1">
        <v>45462</v>
      </c>
      <c r="K870" s="1">
        <v>45446</v>
      </c>
    </row>
    <row r="871" spans="1:11" x14ac:dyDescent="0.25">
      <c r="A871" t="s">
        <v>41</v>
      </c>
      <c r="B871" t="s">
        <v>119</v>
      </c>
      <c r="C871" t="s">
        <v>14</v>
      </c>
      <c r="D871" s="1">
        <v>45439</v>
      </c>
      <c r="E871" t="s">
        <v>120</v>
      </c>
      <c r="F871" t="s">
        <v>121</v>
      </c>
      <c r="G871" t="s">
        <v>122</v>
      </c>
      <c r="H871" t="s">
        <v>11</v>
      </c>
      <c r="I871" t="s">
        <v>17</v>
      </c>
      <c r="J871" s="1">
        <v>45798</v>
      </c>
      <c r="K871" s="1">
        <v>45783</v>
      </c>
    </row>
    <row r="872" spans="1:11" x14ac:dyDescent="0.25">
      <c r="A872" t="s">
        <v>41</v>
      </c>
      <c r="B872" t="s">
        <v>119</v>
      </c>
      <c r="C872" t="s">
        <v>124</v>
      </c>
      <c r="D872" s="1">
        <v>45432</v>
      </c>
      <c r="E872" t="s">
        <v>125</v>
      </c>
      <c r="F872" t="s">
        <v>126</v>
      </c>
      <c r="G872" t="s">
        <v>127</v>
      </c>
      <c r="H872" t="s">
        <v>4</v>
      </c>
      <c r="I872" t="s">
        <v>17</v>
      </c>
      <c r="J872" s="1">
        <v>45463</v>
      </c>
      <c r="K872" s="1">
        <v>44860</v>
      </c>
    </row>
    <row r="873" spans="1:11" x14ac:dyDescent="0.25">
      <c r="A873" t="s">
        <v>41</v>
      </c>
      <c r="B873" t="s">
        <v>119</v>
      </c>
      <c r="C873" t="s">
        <v>124</v>
      </c>
      <c r="D873" s="1">
        <v>45432</v>
      </c>
      <c r="E873" t="s">
        <v>125</v>
      </c>
      <c r="F873" t="s">
        <v>126</v>
      </c>
      <c r="G873" t="s">
        <v>127</v>
      </c>
      <c r="H873" t="s">
        <v>7</v>
      </c>
      <c r="I873" t="s">
        <v>17</v>
      </c>
      <c r="J873" s="1">
        <v>45463</v>
      </c>
      <c r="K873" s="1">
        <v>44860</v>
      </c>
    </row>
    <row r="874" spans="1:11" x14ac:dyDescent="0.25">
      <c r="A874" t="s">
        <v>41</v>
      </c>
      <c r="B874" t="s">
        <v>119</v>
      </c>
      <c r="C874" t="s">
        <v>124</v>
      </c>
      <c r="D874" s="1">
        <v>45418</v>
      </c>
      <c r="E874" t="s">
        <v>129</v>
      </c>
      <c r="F874" t="s">
        <v>130</v>
      </c>
      <c r="G874" t="s">
        <v>131</v>
      </c>
      <c r="H874" t="s">
        <v>4</v>
      </c>
      <c r="I874" t="s">
        <v>17</v>
      </c>
      <c r="J874" s="1">
        <v>45499</v>
      </c>
      <c r="K874" s="1">
        <v>45410</v>
      </c>
    </row>
    <row r="875" spans="1:11" x14ac:dyDescent="0.25">
      <c r="A875" t="s">
        <v>41</v>
      </c>
      <c r="B875" t="s">
        <v>119</v>
      </c>
      <c r="C875" t="s">
        <v>124</v>
      </c>
      <c r="D875" s="1">
        <v>45418</v>
      </c>
      <c r="E875" t="s">
        <v>129</v>
      </c>
      <c r="F875" t="s">
        <v>130</v>
      </c>
      <c r="G875" t="s">
        <v>131</v>
      </c>
      <c r="H875" t="s">
        <v>7</v>
      </c>
      <c r="I875" t="s">
        <v>17</v>
      </c>
      <c r="J875" s="1">
        <v>45499</v>
      </c>
      <c r="K875" s="1">
        <v>45410</v>
      </c>
    </row>
    <row r="876" spans="1:11" x14ac:dyDescent="0.25">
      <c r="A876" t="s">
        <v>1</v>
      </c>
      <c r="B876" t="s">
        <v>132</v>
      </c>
      <c r="C876" t="s">
        <v>14</v>
      </c>
      <c r="D876" s="1">
        <v>45411</v>
      </c>
      <c r="E876" t="s">
        <v>133</v>
      </c>
      <c r="F876" t="s">
        <v>134</v>
      </c>
      <c r="G876" t="s">
        <v>135</v>
      </c>
      <c r="H876" t="s">
        <v>4</v>
      </c>
      <c r="I876" t="s">
        <v>17</v>
      </c>
      <c r="J876" s="1">
        <v>45443</v>
      </c>
      <c r="K876" s="1">
        <v>45384</v>
      </c>
    </row>
    <row r="877" spans="1:11" x14ac:dyDescent="0.25">
      <c r="A877" t="s">
        <v>1</v>
      </c>
      <c r="B877" t="s">
        <v>132</v>
      </c>
      <c r="C877" t="s">
        <v>14</v>
      </c>
      <c r="D877" s="1">
        <v>45411</v>
      </c>
      <c r="E877" t="s">
        <v>133</v>
      </c>
      <c r="F877" t="s">
        <v>134</v>
      </c>
      <c r="G877" t="s">
        <v>135</v>
      </c>
      <c r="H877" t="s">
        <v>7</v>
      </c>
      <c r="I877" t="s">
        <v>17</v>
      </c>
      <c r="J877" s="1">
        <v>45443</v>
      </c>
      <c r="K877" s="1">
        <v>45384</v>
      </c>
    </row>
    <row r="878" spans="1:11" x14ac:dyDescent="0.25">
      <c r="A878" t="s">
        <v>1</v>
      </c>
      <c r="B878" t="s">
        <v>132</v>
      </c>
      <c r="C878" t="s">
        <v>14</v>
      </c>
      <c r="D878" s="1">
        <v>45411</v>
      </c>
      <c r="E878" t="s">
        <v>133</v>
      </c>
      <c r="F878" t="s">
        <v>134</v>
      </c>
      <c r="G878" t="s">
        <v>135</v>
      </c>
      <c r="H878" t="s">
        <v>1366</v>
      </c>
      <c r="I878" t="s">
        <v>17</v>
      </c>
      <c r="J878" s="1">
        <v>45443</v>
      </c>
      <c r="K878" s="1">
        <v>45384</v>
      </c>
    </row>
    <row r="879" spans="1:11" x14ac:dyDescent="0.25">
      <c r="A879" t="s">
        <v>1</v>
      </c>
      <c r="B879" t="s">
        <v>132</v>
      </c>
      <c r="C879" t="s">
        <v>14</v>
      </c>
      <c r="D879" s="1">
        <v>45411</v>
      </c>
      <c r="E879" t="s">
        <v>133</v>
      </c>
      <c r="F879" t="s">
        <v>134</v>
      </c>
      <c r="G879" t="s">
        <v>135</v>
      </c>
      <c r="H879" t="s">
        <v>1366</v>
      </c>
      <c r="I879" t="s">
        <v>17</v>
      </c>
      <c r="J879" s="1">
        <v>45807</v>
      </c>
      <c r="K879" s="1">
        <v>45764</v>
      </c>
    </row>
    <row r="880" spans="1:11" x14ac:dyDescent="0.25">
      <c r="A880" t="s">
        <v>1</v>
      </c>
      <c r="B880" t="s">
        <v>132</v>
      </c>
      <c r="C880" t="s">
        <v>14</v>
      </c>
      <c r="D880" s="1">
        <v>45411</v>
      </c>
      <c r="E880" t="s">
        <v>133</v>
      </c>
      <c r="F880" t="s">
        <v>134</v>
      </c>
      <c r="G880" t="s">
        <v>135</v>
      </c>
      <c r="H880" t="s">
        <v>1367</v>
      </c>
      <c r="I880" t="s">
        <v>17</v>
      </c>
      <c r="J880" s="1">
        <v>45443</v>
      </c>
      <c r="K880" s="1">
        <v>45384</v>
      </c>
    </row>
    <row r="881" spans="1:11" x14ac:dyDescent="0.25">
      <c r="A881" t="s">
        <v>1</v>
      </c>
      <c r="B881" t="s">
        <v>132</v>
      </c>
      <c r="C881" t="s">
        <v>14</v>
      </c>
      <c r="D881" s="1">
        <v>45411</v>
      </c>
      <c r="E881" t="s">
        <v>133</v>
      </c>
      <c r="F881" t="s">
        <v>134</v>
      </c>
      <c r="G881" t="s">
        <v>135</v>
      </c>
      <c r="H881" t="s">
        <v>1367</v>
      </c>
      <c r="I881" t="s">
        <v>17</v>
      </c>
      <c r="J881" s="1">
        <v>45807</v>
      </c>
      <c r="K881" s="1">
        <v>45764</v>
      </c>
    </row>
    <row r="882" spans="1:11" x14ac:dyDescent="0.25">
      <c r="A882" t="s">
        <v>1</v>
      </c>
      <c r="B882" t="s">
        <v>132</v>
      </c>
      <c r="C882" t="s">
        <v>14</v>
      </c>
      <c r="D882" s="1">
        <v>45411</v>
      </c>
      <c r="E882" t="s">
        <v>133</v>
      </c>
      <c r="F882" t="s">
        <v>134</v>
      </c>
      <c r="G882" t="s">
        <v>135</v>
      </c>
      <c r="H882" t="s">
        <v>1368</v>
      </c>
      <c r="I882" t="s">
        <v>17</v>
      </c>
      <c r="J882" s="1">
        <v>45443</v>
      </c>
      <c r="K882" s="1">
        <v>45384</v>
      </c>
    </row>
    <row r="883" spans="1:11" x14ac:dyDescent="0.25">
      <c r="A883" t="s">
        <v>1</v>
      </c>
      <c r="B883" t="s">
        <v>132</v>
      </c>
      <c r="C883" t="s">
        <v>14</v>
      </c>
      <c r="D883" s="1">
        <v>45411</v>
      </c>
      <c r="E883" t="s">
        <v>133</v>
      </c>
      <c r="F883" t="s">
        <v>134</v>
      </c>
      <c r="G883" t="s">
        <v>135</v>
      </c>
      <c r="H883" t="s">
        <v>1368</v>
      </c>
      <c r="I883" t="s">
        <v>17</v>
      </c>
      <c r="J883" s="1">
        <v>45807</v>
      </c>
      <c r="K883" s="1">
        <v>45764</v>
      </c>
    </row>
    <row r="884" spans="1:11" x14ac:dyDescent="0.25">
      <c r="A884" t="s">
        <v>1</v>
      </c>
      <c r="B884" t="s">
        <v>132</v>
      </c>
      <c r="C884" t="s">
        <v>14</v>
      </c>
      <c r="D884" s="1">
        <v>45411</v>
      </c>
      <c r="E884" t="s">
        <v>133</v>
      </c>
      <c r="F884" t="s">
        <v>134</v>
      </c>
      <c r="G884" t="s">
        <v>135</v>
      </c>
      <c r="H884" t="s">
        <v>1369</v>
      </c>
      <c r="I884" t="s">
        <v>17</v>
      </c>
      <c r="J884" s="1">
        <v>45443</v>
      </c>
      <c r="K884" s="1">
        <v>45384</v>
      </c>
    </row>
    <row r="885" spans="1:11" x14ac:dyDescent="0.25">
      <c r="A885" t="s">
        <v>1</v>
      </c>
      <c r="B885" t="s">
        <v>132</v>
      </c>
      <c r="C885" t="s">
        <v>14</v>
      </c>
      <c r="D885" s="1">
        <v>45411</v>
      </c>
      <c r="E885" t="s">
        <v>133</v>
      </c>
      <c r="F885" t="s">
        <v>134</v>
      </c>
      <c r="G885" t="s">
        <v>135</v>
      </c>
      <c r="H885" t="s">
        <v>1369</v>
      </c>
      <c r="I885" t="s">
        <v>17</v>
      </c>
      <c r="J885" s="1">
        <v>45807</v>
      </c>
      <c r="K885" s="1">
        <v>45764</v>
      </c>
    </row>
    <row r="886" spans="1:11" x14ac:dyDescent="0.25">
      <c r="A886" t="s">
        <v>1</v>
      </c>
      <c r="B886" t="s">
        <v>132</v>
      </c>
      <c r="C886" t="s">
        <v>14</v>
      </c>
      <c r="D886" s="1">
        <v>45411</v>
      </c>
      <c r="E886" t="s">
        <v>133</v>
      </c>
      <c r="F886" t="s">
        <v>134</v>
      </c>
      <c r="G886" t="s">
        <v>135</v>
      </c>
      <c r="H886" t="s">
        <v>1370</v>
      </c>
      <c r="I886" t="s">
        <v>17</v>
      </c>
      <c r="J886" s="1">
        <v>45443</v>
      </c>
      <c r="K886" s="1">
        <v>45384</v>
      </c>
    </row>
    <row r="887" spans="1:11" x14ac:dyDescent="0.25">
      <c r="A887" t="s">
        <v>1</v>
      </c>
      <c r="B887" t="s">
        <v>132</v>
      </c>
      <c r="C887" t="s">
        <v>14</v>
      </c>
      <c r="D887" s="1">
        <v>45411</v>
      </c>
      <c r="E887" t="s">
        <v>133</v>
      </c>
      <c r="F887" t="s">
        <v>134</v>
      </c>
      <c r="G887" t="s">
        <v>135</v>
      </c>
      <c r="H887" t="s">
        <v>1370</v>
      </c>
      <c r="I887" t="s">
        <v>17</v>
      </c>
      <c r="J887" s="1">
        <v>45807</v>
      </c>
      <c r="K887" s="1">
        <v>45764</v>
      </c>
    </row>
    <row r="888" spans="1:11" x14ac:dyDescent="0.25">
      <c r="A888" t="s">
        <v>1</v>
      </c>
      <c r="B888" t="s">
        <v>132</v>
      </c>
      <c r="C888" t="s">
        <v>14</v>
      </c>
      <c r="D888" s="1">
        <v>45411</v>
      </c>
      <c r="E888" t="s">
        <v>133</v>
      </c>
      <c r="F888" t="s">
        <v>134</v>
      </c>
      <c r="G888" t="s">
        <v>135</v>
      </c>
      <c r="H888" t="s">
        <v>8</v>
      </c>
      <c r="I888" t="s">
        <v>17</v>
      </c>
      <c r="J888" s="1">
        <v>45433</v>
      </c>
      <c r="K888" s="1">
        <v>45384</v>
      </c>
    </row>
    <row r="889" spans="1:11" x14ac:dyDescent="0.25">
      <c r="A889" t="s">
        <v>1</v>
      </c>
      <c r="B889" t="s">
        <v>132</v>
      </c>
      <c r="C889" t="s">
        <v>14</v>
      </c>
      <c r="D889" s="1">
        <v>45411</v>
      </c>
      <c r="E889" t="s">
        <v>133</v>
      </c>
      <c r="F889" t="s">
        <v>134</v>
      </c>
      <c r="G889" t="s">
        <v>135</v>
      </c>
      <c r="H889" t="s">
        <v>9</v>
      </c>
      <c r="I889" t="s">
        <v>17</v>
      </c>
      <c r="J889" s="1">
        <v>45429</v>
      </c>
      <c r="K889" s="1">
        <v>45384</v>
      </c>
    </row>
    <row r="890" spans="1:11" x14ac:dyDescent="0.25">
      <c r="A890" t="s">
        <v>1</v>
      </c>
      <c r="B890" t="s">
        <v>132</v>
      </c>
      <c r="C890" t="s">
        <v>14</v>
      </c>
      <c r="D890" s="1">
        <v>45411</v>
      </c>
      <c r="E890" t="s">
        <v>133</v>
      </c>
      <c r="F890" t="s">
        <v>134</v>
      </c>
      <c r="G890" t="s">
        <v>135</v>
      </c>
      <c r="H890" t="s">
        <v>10</v>
      </c>
      <c r="I890" t="s">
        <v>17</v>
      </c>
      <c r="J890" s="1">
        <v>45433</v>
      </c>
      <c r="K890" s="1">
        <v>45384</v>
      </c>
    </row>
    <row r="891" spans="1:11" x14ac:dyDescent="0.25">
      <c r="A891" t="s">
        <v>1</v>
      </c>
      <c r="B891" t="s">
        <v>132</v>
      </c>
      <c r="C891" t="s">
        <v>14</v>
      </c>
      <c r="D891" s="1">
        <v>45411</v>
      </c>
      <c r="E891" t="s">
        <v>133</v>
      </c>
      <c r="F891" t="s">
        <v>134</v>
      </c>
      <c r="G891" t="s">
        <v>135</v>
      </c>
      <c r="H891" t="s">
        <v>11</v>
      </c>
      <c r="I891" t="s">
        <v>17</v>
      </c>
      <c r="J891" s="1">
        <v>45443</v>
      </c>
      <c r="K891" s="1">
        <v>45384</v>
      </c>
    </row>
    <row r="892" spans="1:11" x14ac:dyDescent="0.25">
      <c r="A892" t="s">
        <v>1</v>
      </c>
      <c r="B892" t="s">
        <v>132</v>
      </c>
      <c r="C892" t="s">
        <v>14</v>
      </c>
      <c r="D892" s="1">
        <v>45411</v>
      </c>
      <c r="E892" t="s">
        <v>133</v>
      </c>
      <c r="F892" t="s">
        <v>134</v>
      </c>
      <c r="G892" t="s">
        <v>135</v>
      </c>
      <c r="H892" t="s">
        <v>11</v>
      </c>
      <c r="I892" t="s">
        <v>17</v>
      </c>
      <c r="J892" s="1">
        <v>45807</v>
      </c>
      <c r="K892" s="1">
        <v>45764</v>
      </c>
    </row>
    <row r="893" spans="1:11" x14ac:dyDescent="0.25">
      <c r="A893" t="s">
        <v>12</v>
      </c>
      <c r="B893" t="s">
        <v>13</v>
      </c>
      <c r="C893" t="s">
        <v>14</v>
      </c>
      <c r="D893" s="1">
        <v>45404</v>
      </c>
      <c r="E893" t="s">
        <v>136</v>
      </c>
      <c r="F893" t="s">
        <v>137</v>
      </c>
      <c r="G893" t="s">
        <v>138</v>
      </c>
      <c r="H893" t="s">
        <v>4</v>
      </c>
      <c r="I893" t="s">
        <v>17</v>
      </c>
      <c r="J893" s="1">
        <v>45405</v>
      </c>
      <c r="K893" s="1">
        <v>45364</v>
      </c>
    </row>
    <row r="894" spans="1:11" x14ac:dyDescent="0.25">
      <c r="A894" t="s">
        <v>12</v>
      </c>
      <c r="B894" t="s">
        <v>13</v>
      </c>
      <c r="C894" t="s">
        <v>14</v>
      </c>
      <c r="D894" s="1">
        <v>45404</v>
      </c>
      <c r="E894" t="s">
        <v>136</v>
      </c>
      <c r="F894" t="s">
        <v>137</v>
      </c>
      <c r="G894" t="s">
        <v>138</v>
      </c>
      <c r="H894" t="s">
        <v>7</v>
      </c>
      <c r="I894" t="s">
        <v>17</v>
      </c>
      <c r="J894" s="1">
        <v>45405</v>
      </c>
      <c r="K894" s="1">
        <v>45364</v>
      </c>
    </row>
    <row r="895" spans="1:11" x14ac:dyDescent="0.25">
      <c r="A895" t="s">
        <v>12</v>
      </c>
      <c r="B895" t="s">
        <v>13</v>
      </c>
      <c r="C895" t="s">
        <v>14</v>
      </c>
      <c r="D895" s="1">
        <v>45404</v>
      </c>
      <c r="E895" t="s">
        <v>136</v>
      </c>
      <c r="F895" t="s">
        <v>137</v>
      </c>
      <c r="G895" t="s">
        <v>138</v>
      </c>
      <c r="H895" t="s">
        <v>1366</v>
      </c>
      <c r="I895" t="s">
        <v>17</v>
      </c>
      <c r="J895" s="1">
        <v>45405</v>
      </c>
      <c r="K895" s="1">
        <v>45364</v>
      </c>
    </row>
    <row r="896" spans="1:11" x14ac:dyDescent="0.25">
      <c r="A896" t="s">
        <v>12</v>
      </c>
      <c r="B896" t="s">
        <v>13</v>
      </c>
      <c r="C896" t="s">
        <v>14</v>
      </c>
      <c r="D896" s="1">
        <v>45404</v>
      </c>
      <c r="E896" t="s">
        <v>136</v>
      </c>
      <c r="F896" t="s">
        <v>137</v>
      </c>
      <c r="G896" t="s">
        <v>138</v>
      </c>
      <c r="H896" t="s">
        <v>1366</v>
      </c>
      <c r="I896" t="s">
        <v>17</v>
      </c>
      <c r="J896" s="1">
        <v>45751</v>
      </c>
      <c r="K896" s="1">
        <v>45726</v>
      </c>
    </row>
    <row r="897" spans="1:11" x14ac:dyDescent="0.25">
      <c r="A897" t="s">
        <v>12</v>
      </c>
      <c r="B897" t="s">
        <v>13</v>
      </c>
      <c r="C897" t="s">
        <v>14</v>
      </c>
      <c r="D897" s="1">
        <v>45404</v>
      </c>
      <c r="E897" t="s">
        <v>136</v>
      </c>
      <c r="F897" t="s">
        <v>137</v>
      </c>
      <c r="G897" t="s">
        <v>138</v>
      </c>
      <c r="H897" t="s">
        <v>1367</v>
      </c>
      <c r="I897" t="s">
        <v>17</v>
      </c>
      <c r="J897" s="1">
        <v>45405</v>
      </c>
      <c r="K897" s="1">
        <v>45364</v>
      </c>
    </row>
    <row r="898" spans="1:11" x14ac:dyDescent="0.25">
      <c r="A898" t="s">
        <v>12</v>
      </c>
      <c r="B898" t="s">
        <v>13</v>
      </c>
      <c r="C898" t="s">
        <v>14</v>
      </c>
      <c r="D898" s="1">
        <v>45404</v>
      </c>
      <c r="E898" t="s">
        <v>136</v>
      </c>
      <c r="F898" t="s">
        <v>137</v>
      </c>
      <c r="G898" t="s">
        <v>138</v>
      </c>
      <c r="H898" t="s">
        <v>1367</v>
      </c>
      <c r="I898" t="s">
        <v>17</v>
      </c>
      <c r="J898" s="1">
        <v>45751</v>
      </c>
      <c r="K898" s="1">
        <v>45726</v>
      </c>
    </row>
    <row r="899" spans="1:11" x14ac:dyDescent="0.25">
      <c r="A899" t="s">
        <v>12</v>
      </c>
      <c r="B899" t="s">
        <v>13</v>
      </c>
      <c r="C899" t="s">
        <v>14</v>
      </c>
      <c r="D899" s="1">
        <v>45404</v>
      </c>
      <c r="E899" t="s">
        <v>136</v>
      </c>
      <c r="F899" t="s">
        <v>137</v>
      </c>
      <c r="G899" t="s">
        <v>138</v>
      </c>
      <c r="H899" t="s">
        <v>1368</v>
      </c>
      <c r="I899" t="s">
        <v>17</v>
      </c>
      <c r="J899" s="1">
        <v>45405</v>
      </c>
      <c r="K899" s="1">
        <v>45364</v>
      </c>
    </row>
    <row r="900" spans="1:11" x14ac:dyDescent="0.25">
      <c r="A900" t="s">
        <v>12</v>
      </c>
      <c r="B900" t="s">
        <v>13</v>
      </c>
      <c r="C900" t="s">
        <v>14</v>
      </c>
      <c r="D900" s="1">
        <v>45404</v>
      </c>
      <c r="E900" t="s">
        <v>136</v>
      </c>
      <c r="F900" t="s">
        <v>137</v>
      </c>
      <c r="G900" t="s">
        <v>138</v>
      </c>
      <c r="H900" t="s">
        <v>1368</v>
      </c>
      <c r="I900" t="s">
        <v>17</v>
      </c>
      <c r="J900" s="1">
        <v>45751</v>
      </c>
      <c r="K900" s="1">
        <v>45726</v>
      </c>
    </row>
    <row r="901" spans="1:11" x14ac:dyDescent="0.25">
      <c r="A901" t="s">
        <v>12</v>
      </c>
      <c r="B901" t="s">
        <v>13</v>
      </c>
      <c r="C901" t="s">
        <v>14</v>
      </c>
      <c r="D901" s="1">
        <v>45404</v>
      </c>
      <c r="E901" t="s">
        <v>136</v>
      </c>
      <c r="F901" t="s">
        <v>137</v>
      </c>
      <c r="G901" t="s">
        <v>138</v>
      </c>
      <c r="H901" t="s">
        <v>1369</v>
      </c>
      <c r="I901" t="s">
        <v>17</v>
      </c>
      <c r="J901" s="1">
        <v>45405</v>
      </c>
      <c r="K901" s="1">
        <v>45364</v>
      </c>
    </row>
    <row r="902" spans="1:11" x14ac:dyDescent="0.25">
      <c r="A902" t="s">
        <v>12</v>
      </c>
      <c r="B902" t="s">
        <v>13</v>
      </c>
      <c r="C902" t="s">
        <v>14</v>
      </c>
      <c r="D902" s="1">
        <v>45404</v>
      </c>
      <c r="E902" t="s">
        <v>136</v>
      </c>
      <c r="F902" t="s">
        <v>137</v>
      </c>
      <c r="G902" t="s">
        <v>138</v>
      </c>
      <c r="H902" t="s">
        <v>1369</v>
      </c>
      <c r="I902" t="s">
        <v>18</v>
      </c>
      <c r="K902" s="1">
        <v>45726</v>
      </c>
    </row>
    <row r="903" spans="1:11" x14ac:dyDescent="0.25">
      <c r="A903" t="s">
        <v>12</v>
      </c>
      <c r="B903" t="s">
        <v>13</v>
      </c>
      <c r="C903" t="s">
        <v>14</v>
      </c>
      <c r="D903" s="1">
        <v>45404</v>
      </c>
      <c r="E903" t="s">
        <v>136</v>
      </c>
      <c r="F903" t="s">
        <v>137</v>
      </c>
      <c r="G903" t="s">
        <v>138</v>
      </c>
      <c r="H903" t="s">
        <v>1370</v>
      </c>
      <c r="I903" t="s">
        <v>5</v>
      </c>
      <c r="K903" s="1">
        <v>45726</v>
      </c>
    </row>
    <row r="904" spans="1:11" x14ac:dyDescent="0.25">
      <c r="A904" t="s">
        <v>12</v>
      </c>
      <c r="B904" t="s">
        <v>13</v>
      </c>
      <c r="C904" t="s">
        <v>14</v>
      </c>
      <c r="D904" s="1">
        <v>45404</v>
      </c>
      <c r="E904" t="s">
        <v>136</v>
      </c>
      <c r="F904" t="s">
        <v>137</v>
      </c>
      <c r="G904" t="s">
        <v>138</v>
      </c>
      <c r="H904" t="s">
        <v>1370</v>
      </c>
      <c r="I904" t="s">
        <v>17</v>
      </c>
      <c r="J904" s="1">
        <v>45405</v>
      </c>
      <c r="K904" s="1">
        <v>45364</v>
      </c>
    </row>
    <row r="905" spans="1:11" x14ac:dyDescent="0.25">
      <c r="A905" t="s">
        <v>12</v>
      </c>
      <c r="B905" t="s">
        <v>13</v>
      </c>
      <c r="C905" t="s">
        <v>14</v>
      </c>
      <c r="D905" s="1">
        <v>45404</v>
      </c>
      <c r="E905" t="s">
        <v>136</v>
      </c>
      <c r="F905" t="s">
        <v>137</v>
      </c>
      <c r="G905" t="s">
        <v>138</v>
      </c>
      <c r="H905" t="s">
        <v>8</v>
      </c>
      <c r="I905" t="s">
        <v>17</v>
      </c>
      <c r="J905" s="1">
        <v>45405</v>
      </c>
      <c r="K905" s="1">
        <v>45364</v>
      </c>
    </row>
    <row r="906" spans="1:11" x14ac:dyDescent="0.25">
      <c r="A906" t="s">
        <v>12</v>
      </c>
      <c r="B906" t="s">
        <v>13</v>
      </c>
      <c r="C906" t="s">
        <v>14</v>
      </c>
      <c r="D906" s="1">
        <v>45404</v>
      </c>
      <c r="E906" t="s">
        <v>136</v>
      </c>
      <c r="F906" t="s">
        <v>137</v>
      </c>
      <c r="G906" t="s">
        <v>138</v>
      </c>
      <c r="H906" t="s">
        <v>9</v>
      </c>
      <c r="I906" t="s">
        <v>17</v>
      </c>
      <c r="J906" s="1">
        <v>45405</v>
      </c>
      <c r="K906" s="1">
        <v>45364</v>
      </c>
    </row>
    <row r="907" spans="1:11" x14ac:dyDescent="0.25">
      <c r="A907" t="s">
        <v>12</v>
      </c>
      <c r="B907" t="s">
        <v>13</v>
      </c>
      <c r="C907" t="s">
        <v>14</v>
      </c>
      <c r="D907" s="1">
        <v>45404</v>
      </c>
      <c r="E907" t="s">
        <v>136</v>
      </c>
      <c r="F907" t="s">
        <v>137</v>
      </c>
      <c r="G907" t="s">
        <v>138</v>
      </c>
      <c r="H907" t="s">
        <v>10</v>
      </c>
      <c r="I907" t="s">
        <v>17</v>
      </c>
      <c r="J907" s="1">
        <v>45405</v>
      </c>
      <c r="K907" s="1">
        <v>45364</v>
      </c>
    </row>
    <row r="908" spans="1:11" x14ac:dyDescent="0.25">
      <c r="A908" t="s">
        <v>12</v>
      </c>
      <c r="B908" t="s">
        <v>13</v>
      </c>
      <c r="C908" t="s">
        <v>14</v>
      </c>
      <c r="D908" s="1">
        <v>45404</v>
      </c>
      <c r="E908" t="s">
        <v>136</v>
      </c>
      <c r="F908" t="s">
        <v>137</v>
      </c>
      <c r="G908" t="s">
        <v>138</v>
      </c>
      <c r="H908" t="s">
        <v>11</v>
      </c>
      <c r="I908" t="s">
        <v>17</v>
      </c>
      <c r="J908" s="1">
        <v>45405</v>
      </c>
      <c r="K908" s="1">
        <v>45364</v>
      </c>
    </row>
    <row r="909" spans="1:11" x14ac:dyDescent="0.25">
      <c r="A909" t="s">
        <v>24</v>
      </c>
      <c r="B909" t="s">
        <v>1363</v>
      </c>
      <c r="C909" t="s">
        <v>16</v>
      </c>
      <c r="D909" s="1">
        <v>45397</v>
      </c>
      <c r="E909" t="s">
        <v>140</v>
      </c>
      <c r="F909" t="s">
        <v>141</v>
      </c>
      <c r="G909" t="s">
        <v>142</v>
      </c>
      <c r="H909" t="s">
        <v>4</v>
      </c>
      <c r="I909" t="s">
        <v>17</v>
      </c>
      <c r="J909" s="1">
        <v>45394</v>
      </c>
      <c r="K909" s="1">
        <v>45371</v>
      </c>
    </row>
    <row r="910" spans="1:11" x14ac:dyDescent="0.25">
      <c r="A910" t="s">
        <v>24</v>
      </c>
      <c r="B910" t="s">
        <v>1363</v>
      </c>
      <c r="C910" t="s">
        <v>16</v>
      </c>
      <c r="D910" s="1">
        <v>45397</v>
      </c>
      <c r="E910" t="s">
        <v>140</v>
      </c>
      <c r="F910" t="s">
        <v>141</v>
      </c>
      <c r="G910" t="s">
        <v>142</v>
      </c>
      <c r="H910" t="s">
        <v>7</v>
      </c>
      <c r="I910" t="s">
        <v>17</v>
      </c>
      <c r="J910" s="1">
        <v>45394</v>
      </c>
      <c r="K910" s="1">
        <v>45371</v>
      </c>
    </row>
    <row r="911" spans="1:11" x14ac:dyDescent="0.25">
      <c r="A911" t="s">
        <v>24</v>
      </c>
      <c r="B911" t="s">
        <v>1363</v>
      </c>
      <c r="C911" t="s">
        <v>16</v>
      </c>
      <c r="D911" s="1">
        <v>45397</v>
      </c>
      <c r="E911" t="s">
        <v>140</v>
      </c>
      <c r="F911" t="s">
        <v>141</v>
      </c>
      <c r="G911" t="s">
        <v>142</v>
      </c>
      <c r="H911" t="s">
        <v>1366</v>
      </c>
      <c r="I911" t="s">
        <v>17</v>
      </c>
      <c r="J911" s="1">
        <v>45398</v>
      </c>
      <c r="K911" s="1">
        <v>45371</v>
      </c>
    </row>
    <row r="912" spans="1:11" x14ac:dyDescent="0.25">
      <c r="A912" t="s">
        <v>24</v>
      </c>
      <c r="B912" t="s">
        <v>1363</v>
      </c>
      <c r="C912" t="s">
        <v>16</v>
      </c>
      <c r="D912" s="1">
        <v>45397</v>
      </c>
      <c r="E912" t="s">
        <v>140</v>
      </c>
      <c r="F912" t="s">
        <v>141</v>
      </c>
      <c r="G912" t="s">
        <v>142</v>
      </c>
      <c r="H912" t="s">
        <v>1367</v>
      </c>
      <c r="I912" t="s">
        <v>17</v>
      </c>
      <c r="J912" s="1">
        <v>45398</v>
      </c>
      <c r="K912" s="1">
        <v>45371</v>
      </c>
    </row>
    <row r="913" spans="1:11" x14ac:dyDescent="0.25">
      <c r="A913" t="s">
        <v>24</v>
      </c>
      <c r="B913" t="s">
        <v>1363</v>
      </c>
      <c r="C913" t="s">
        <v>16</v>
      </c>
      <c r="D913" s="1">
        <v>45397</v>
      </c>
      <c r="E913" t="s">
        <v>140</v>
      </c>
      <c r="F913" t="s">
        <v>141</v>
      </c>
      <c r="G913" t="s">
        <v>142</v>
      </c>
      <c r="H913" t="s">
        <v>1367</v>
      </c>
      <c r="I913" t="s">
        <v>17</v>
      </c>
      <c r="J913" s="1">
        <v>45730</v>
      </c>
      <c r="K913" s="1">
        <v>45719</v>
      </c>
    </row>
    <row r="914" spans="1:11" x14ac:dyDescent="0.25">
      <c r="A914" t="s">
        <v>24</v>
      </c>
      <c r="B914" t="s">
        <v>1363</v>
      </c>
      <c r="C914" t="s">
        <v>16</v>
      </c>
      <c r="D914" s="1">
        <v>45397</v>
      </c>
      <c r="E914" t="s">
        <v>140</v>
      </c>
      <c r="F914" t="s">
        <v>141</v>
      </c>
      <c r="G914" t="s">
        <v>142</v>
      </c>
      <c r="H914" t="s">
        <v>1368</v>
      </c>
      <c r="I914" t="s">
        <v>17</v>
      </c>
      <c r="J914" s="1">
        <v>45398</v>
      </c>
      <c r="K914" s="1">
        <v>45371</v>
      </c>
    </row>
    <row r="915" spans="1:11" x14ac:dyDescent="0.25">
      <c r="A915" t="s">
        <v>24</v>
      </c>
      <c r="B915" t="s">
        <v>1363</v>
      </c>
      <c r="C915" t="s">
        <v>16</v>
      </c>
      <c r="D915" s="1">
        <v>45397</v>
      </c>
      <c r="E915" t="s">
        <v>140</v>
      </c>
      <c r="F915" t="s">
        <v>141</v>
      </c>
      <c r="G915" t="s">
        <v>142</v>
      </c>
      <c r="H915" t="s">
        <v>1369</v>
      </c>
      <c r="I915" t="s">
        <v>17</v>
      </c>
      <c r="J915" s="1">
        <v>45398</v>
      </c>
      <c r="K915" s="1">
        <v>45371</v>
      </c>
    </row>
    <row r="916" spans="1:11" x14ac:dyDescent="0.25">
      <c r="A916" t="s">
        <v>24</v>
      </c>
      <c r="B916" t="s">
        <v>1363</v>
      </c>
      <c r="C916" t="s">
        <v>16</v>
      </c>
      <c r="D916" s="1">
        <v>45397</v>
      </c>
      <c r="E916" t="s">
        <v>140</v>
      </c>
      <c r="F916" t="s">
        <v>141</v>
      </c>
      <c r="G916" t="s">
        <v>142</v>
      </c>
      <c r="H916" t="s">
        <v>1370</v>
      </c>
      <c r="I916" t="s">
        <v>17</v>
      </c>
      <c r="J916" s="1">
        <v>45398</v>
      </c>
      <c r="K916" s="1">
        <v>45371</v>
      </c>
    </row>
    <row r="917" spans="1:11" x14ac:dyDescent="0.25">
      <c r="A917" t="s">
        <v>24</v>
      </c>
      <c r="B917" t="s">
        <v>1363</v>
      </c>
      <c r="C917" t="s">
        <v>16</v>
      </c>
      <c r="D917" s="1">
        <v>45397</v>
      </c>
      <c r="E917" t="s">
        <v>140</v>
      </c>
      <c r="F917" t="s">
        <v>141</v>
      </c>
      <c r="G917" t="s">
        <v>142</v>
      </c>
      <c r="H917" t="s">
        <v>8</v>
      </c>
      <c r="I917" t="s">
        <v>17</v>
      </c>
      <c r="J917" s="1">
        <v>45384</v>
      </c>
      <c r="K917" s="1">
        <v>45371</v>
      </c>
    </row>
    <row r="918" spans="1:11" x14ac:dyDescent="0.25">
      <c r="A918" t="s">
        <v>24</v>
      </c>
      <c r="B918" t="s">
        <v>1363</v>
      </c>
      <c r="C918" t="s">
        <v>16</v>
      </c>
      <c r="D918" s="1">
        <v>45397</v>
      </c>
      <c r="E918" t="s">
        <v>140</v>
      </c>
      <c r="F918" t="s">
        <v>141</v>
      </c>
      <c r="G918" t="s">
        <v>142</v>
      </c>
      <c r="H918" t="s">
        <v>9</v>
      </c>
      <c r="I918" t="s">
        <v>17</v>
      </c>
      <c r="J918" s="1">
        <v>45384</v>
      </c>
      <c r="K918" s="1">
        <v>45371</v>
      </c>
    </row>
    <row r="919" spans="1:11" x14ac:dyDescent="0.25">
      <c r="A919" t="s">
        <v>24</v>
      </c>
      <c r="B919" t="s">
        <v>1363</v>
      </c>
      <c r="C919" t="s">
        <v>16</v>
      </c>
      <c r="D919" s="1">
        <v>45397</v>
      </c>
      <c r="E919" t="s">
        <v>140</v>
      </c>
      <c r="F919" t="s">
        <v>141</v>
      </c>
      <c r="G919" t="s">
        <v>142</v>
      </c>
      <c r="H919" t="s">
        <v>10</v>
      </c>
      <c r="I919" t="s">
        <v>17</v>
      </c>
      <c r="J919" s="1">
        <v>45384</v>
      </c>
      <c r="K919" s="1">
        <v>45371</v>
      </c>
    </row>
    <row r="920" spans="1:11" x14ac:dyDescent="0.25">
      <c r="A920" t="s">
        <v>24</v>
      </c>
      <c r="B920" t="s">
        <v>1363</v>
      </c>
      <c r="C920" t="s">
        <v>16</v>
      </c>
      <c r="D920" s="1">
        <v>45397</v>
      </c>
      <c r="E920" t="s">
        <v>140</v>
      </c>
      <c r="F920" t="s">
        <v>141</v>
      </c>
      <c r="G920" t="s">
        <v>142</v>
      </c>
      <c r="H920" t="s">
        <v>11</v>
      </c>
      <c r="I920" t="s">
        <v>17</v>
      </c>
      <c r="J920" s="1">
        <v>45384</v>
      </c>
      <c r="K920" s="1">
        <v>45371</v>
      </c>
    </row>
    <row r="921" spans="1:11" x14ac:dyDescent="0.25">
      <c r="A921" t="s">
        <v>1</v>
      </c>
      <c r="B921" t="s">
        <v>132</v>
      </c>
      <c r="C921" t="s">
        <v>14</v>
      </c>
      <c r="D921" s="1">
        <v>45397</v>
      </c>
      <c r="E921" t="s">
        <v>144</v>
      </c>
      <c r="F921" t="s">
        <v>145</v>
      </c>
      <c r="G921" t="s">
        <v>146</v>
      </c>
      <c r="H921" t="s">
        <v>4</v>
      </c>
      <c r="I921" t="s">
        <v>17</v>
      </c>
      <c r="J921" s="1">
        <v>45398</v>
      </c>
      <c r="K921" s="1">
        <v>45376</v>
      </c>
    </row>
    <row r="922" spans="1:11" x14ac:dyDescent="0.25">
      <c r="A922" t="s">
        <v>1</v>
      </c>
      <c r="B922" t="s">
        <v>132</v>
      </c>
      <c r="C922" t="s">
        <v>14</v>
      </c>
      <c r="D922" s="1">
        <v>45397</v>
      </c>
      <c r="E922" t="s">
        <v>144</v>
      </c>
      <c r="F922" t="s">
        <v>145</v>
      </c>
      <c r="G922" t="s">
        <v>146</v>
      </c>
      <c r="H922" t="s">
        <v>7</v>
      </c>
      <c r="I922" t="s">
        <v>17</v>
      </c>
      <c r="J922" s="1">
        <v>45398</v>
      </c>
      <c r="K922" s="1">
        <v>45376</v>
      </c>
    </row>
    <row r="923" spans="1:11" x14ac:dyDescent="0.25">
      <c r="A923" t="s">
        <v>1</v>
      </c>
      <c r="B923" t="s">
        <v>132</v>
      </c>
      <c r="C923" t="s">
        <v>14</v>
      </c>
      <c r="D923" s="1">
        <v>45397</v>
      </c>
      <c r="E923" t="s">
        <v>144</v>
      </c>
      <c r="F923" t="s">
        <v>145</v>
      </c>
      <c r="G923" t="s">
        <v>146</v>
      </c>
      <c r="H923" t="s">
        <v>1366</v>
      </c>
      <c r="I923" t="s">
        <v>5</v>
      </c>
      <c r="K923" s="1">
        <v>45721</v>
      </c>
    </row>
    <row r="924" spans="1:11" x14ac:dyDescent="0.25">
      <c r="A924" t="s">
        <v>1</v>
      </c>
      <c r="B924" t="s">
        <v>132</v>
      </c>
      <c r="C924" t="s">
        <v>14</v>
      </c>
      <c r="D924" s="1">
        <v>45397</v>
      </c>
      <c r="E924" t="s">
        <v>144</v>
      </c>
      <c r="F924" t="s">
        <v>145</v>
      </c>
      <c r="G924" t="s">
        <v>146</v>
      </c>
      <c r="H924" t="s">
        <v>1366</v>
      </c>
      <c r="I924" t="s">
        <v>17</v>
      </c>
      <c r="J924" s="1">
        <v>45400</v>
      </c>
      <c r="K924" s="1">
        <v>45376</v>
      </c>
    </row>
    <row r="925" spans="1:11" x14ac:dyDescent="0.25">
      <c r="A925" t="s">
        <v>1</v>
      </c>
      <c r="B925" t="s">
        <v>132</v>
      </c>
      <c r="C925" t="s">
        <v>14</v>
      </c>
      <c r="D925" s="1">
        <v>45397</v>
      </c>
      <c r="E925" t="s">
        <v>144</v>
      </c>
      <c r="F925" t="s">
        <v>145</v>
      </c>
      <c r="G925" t="s">
        <v>146</v>
      </c>
      <c r="H925" t="s">
        <v>1367</v>
      </c>
      <c r="I925" t="s">
        <v>18</v>
      </c>
      <c r="K925" s="1">
        <v>45376</v>
      </c>
    </row>
    <row r="926" spans="1:11" x14ac:dyDescent="0.25">
      <c r="A926" t="s">
        <v>1</v>
      </c>
      <c r="B926" t="s">
        <v>132</v>
      </c>
      <c r="C926" t="s">
        <v>14</v>
      </c>
      <c r="D926" s="1">
        <v>45397</v>
      </c>
      <c r="E926" t="s">
        <v>144</v>
      </c>
      <c r="F926" t="s">
        <v>145</v>
      </c>
      <c r="G926" t="s">
        <v>146</v>
      </c>
      <c r="H926" t="s">
        <v>1368</v>
      </c>
      <c r="I926" t="s">
        <v>17</v>
      </c>
      <c r="J926" s="1">
        <v>45398</v>
      </c>
      <c r="K926" s="1">
        <v>45376</v>
      </c>
    </row>
    <row r="927" spans="1:11" x14ac:dyDescent="0.25">
      <c r="A927" t="s">
        <v>1</v>
      </c>
      <c r="B927" t="s">
        <v>132</v>
      </c>
      <c r="C927" t="s">
        <v>14</v>
      </c>
      <c r="D927" s="1">
        <v>45397</v>
      </c>
      <c r="E927" t="s">
        <v>144</v>
      </c>
      <c r="F927" t="s">
        <v>145</v>
      </c>
      <c r="G927" t="s">
        <v>146</v>
      </c>
      <c r="H927" t="s">
        <v>1369</v>
      </c>
      <c r="I927" t="s">
        <v>5</v>
      </c>
      <c r="K927" s="1">
        <v>45721</v>
      </c>
    </row>
    <row r="928" spans="1:11" x14ac:dyDescent="0.25">
      <c r="A928" t="s">
        <v>1</v>
      </c>
      <c r="B928" t="s">
        <v>132</v>
      </c>
      <c r="C928" t="s">
        <v>14</v>
      </c>
      <c r="D928" s="1">
        <v>45397</v>
      </c>
      <c r="E928" t="s">
        <v>144</v>
      </c>
      <c r="F928" t="s">
        <v>145</v>
      </c>
      <c r="G928" t="s">
        <v>146</v>
      </c>
      <c r="H928" t="s">
        <v>1369</v>
      </c>
      <c r="I928" t="s">
        <v>17</v>
      </c>
      <c r="J928" s="1">
        <v>45400</v>
      </c>
      <c r="K928" s="1">
        <v>45376</v>
      </c>
    </row>
    <row r="929" spans="1:11" x14ac:dyDescent="0.25">
      <c r="A929" t="s">
        <v>1</v>
      </c>
      <c r="B929" t="s">
        <v>132</v>
      </c>
      <c r="C929" t="s">
        <v>14</v>
      </c>
      <c r="D929" s="1">
        <v>45397</v>
      </c>
      <c r="E929" t="s">
        <v>144</v>
      </c>
      <c r="F929" t="s">
        <v>145</v>
      </c>
      <c r="G929" t="s">
        <v>146</v>
      </c>
      <c r="H929" t="s">
        <v>1370</v>
      </c>
      <c r="I929" t="s">
        <v>5</v>
      </c>
      <c r="K929" s="1">
        <v>45721</v>
      </c>
    </row>
    <row r="930" spans="1:11" x14ac:dyDescent="0.25">
      <c r="A930" t="s">
        <v>1</v>
      </c>
      <c r="B930" t="s">
        <v>132</v>
      </c>
      <c r="C930" t="s">
        <v>14</v>
      </c>
      <c r="D930" s="1">
        <v>45397</v>
      </c>
      <c r="E930" t="s">
        <v>144</v>
      </c>
      <c r="F930" t="s">
        <v>145</v>
      </c>
      <c r="G930" t="s">
        <v>146</v>
      </c>
      <c r="H930" t="s">
        <v>1370</v>
      </c>
      <c r="I930" t="s">
        <v>17</v>
      </c>
      <c r="J930" s="1">
        <v>45400</v>
      </c>
      <c r="K930" s="1">
        <v>45376</v>
      </c>
    </row>
    <row r="931" spans="1:11" x14ac:dyDescent="0.25">
      <c r="A931" t="s">
        <v>1</v>
      </c>
      <c r="B931" t="s">
        <v>132</v>
      </c>
      <c r="C931" t="s">
        <v>14</v>
      </c>
      <c r="D931" s="1">
        <v>45397</v>
      </c>
      <c r="E931" t="s">
        <v>144</v>
      </c>
      <c r="F931" t="s">
        <v>145</v>
      </c>
      <c r="G931" t="s">
        <v>146</v>
      </c>
      <c r="H931" t="s">
        <v>8</v>
      </c>
      <c r="I931" t="s">
        <v>17</v>
      </c>
      <c r="J931" s="1">
        <v>45398</v>
      </c>
      <c r="K931" s="1">
        <v>45376</v>
      </c>
    </row>
    <row r="932" spans="1:11" x14ac:dyDescent="0.25">
      <c r="A932" t="s">
        <v>1</v>
      </c>
      <c r="B932" t="s">
        <v>132</v>
      </c>
      <c r="C932" t="s">
        <v>14</v>
      </c>
      <c r="D932" s="1">
        <v>45397</v>
      </c>
      <c r="E932" t="s">
        <v>144</v>
      </c>
      <c r="F932" t="s">
        <v>145</v>
      </c>
      <c r="G932" t="s">
        <v>146</v>
      </c>
      <c r="H932" t="s">
        <v>9</v>
      </c>
      <c r="I932" t="s">
        <v>17</v>
      </c>
      <c r="J932" s="1">
        <v>45398</v>
      </c>
      <c r="K932" s="1">
        <v>45376</v>
      </c>
    </row>
    <row r="933" spans="1:11" x14ac:dyDescent="0.25">
      <c r="A933" t="s">
        <v>1</v>
      </c>
      <c r="B933" t="s">
        <v>132</v>
      </c>
      <c r="C933" t="s">
        <v>14</v>
      </c>
      <c r="D933" s="1">
        <v>45397</v>
      </c>
      <c r="E933" t="s">
        <v>144</v>
      </c>
      <c r="F933" t="s">
        <v>145</v>
      </c>
      <c r="G933" t="s">
        <v>146</v>
      </c>
      <c r="H933" t="s">
        <v>10</v>
      </c>
      <c r="I933" t="s">
        <v>17</v>
      </c>
      <c r="J933" s="1">
        <v>45400</v>
      </c>
      <c r="K933" s="1">
        <v>45376</v>
      </c>
    </row>
    <row r="934" spans="1:11" x14ac:dyDescent="0.25">
      <c r="A934" t="s">
        <v>1</v>
      </c>
      <c r="B934" t="s">
        <v>132</v>
      </c>
      <c r="C934" t="s">
        <v>14</v>
      </c>
      <c r="D934" s="1">
        <v>45397</v>
      </c>
      <c r="E934" t="s">
        <v>144</v>
      </c>
      <c r="F934" t="s">
        <v>145</v>
      </c>
      <c r="G934" t="s">
        <v>146</v>
      </c>
      <c r="H934" t="s">
        <v>11</v>
      </c>
      <c r="I934" t="s">
        <v>17</v>
      </c>
      <c r="J934" s="1">
        <v>45400</v>
      </c>
      <c r="K934" s="1">
        <v>45376</v>
      </c>
    </row>
    <row r="935" spans="1:11" x14ac:dyDescent="0.25">
      <c r="A935" t="s">
        <v>30</v>
      </c>
      <c r="B935" t="s">
        <v>106</v>
      </c>
      <c r="C935" t="s">
        <v>32</v>
      </c>
      <c r="D935" s="1">
        <v>45369</v>
      </c>
      <c r="E935" t="s">
        <v>147</v>
      </c>
      <c r="F935" t="s">
        <v>148</v>
      </c>
      <c r="G935" t="s">
        <v>149</v>
      </c>
      <c r="H935" t="s">
        <v>4</v>
      </c>
      <c r="I935" t="s">
        <v>17</v>
      </c>
      <c r="J935" s="1">
        <v>45555</v>
      </c>
      <c r="K935" s="1">
        <v>45338</v>
      </c>
    </row>
    <row r="936" spans="1:11" x14ac:dyDescent="0.25">
      <c r="A936" t="s">
        <v>30</v>
      </c>
      <c r="B936" t="s">
        <v>106</v>
      </c>
      <c r="C936" t="s">
        <v>32</v>
      </c>
      <c r="D936" s="1">
        <v>45369</v>
      </c>
      <c r="E936" t="s">
        <v>147</v>
      </c>
      <c r="F936" t="s">
        <v>148</v>
      </c>
      <c r="G936" t="s">
        <v>149</v>
      </c>
      <c r="H936" t="s">
        <v>7</v>
      </c>
      <c r="I936" t="s">
        <v>17</v>
      </c>
      <c r="J936" s="1">
        <v>45555</v>
      </c>
      <c r="K936" s="1">
        <v>45338</v>
      </c>
    </row>
    <row r="937" spans="1:11" x14ac:dyDescent="0.25">
      <c r="A937" t="s">
        <v>30</v>
      </c>
      <c r="B937" t="s">
        <v>106</v>
      </c>
      <c r="C937" t="s">
        <v>32</v>
      </c>
      <c r="D937" s="1">
        <v>45369</v>
      </c>
      <c r="E937" t="s">
        <v>147</v>
      </c>
      <c r="F937" t="s">
        <v>148</v>
      </c>
      <c r="G937" t="s">
        <v>149</v>
      </c>
      <c r="H937" t="s">
        <v>1366</v>
      </c>
      <c r="I937" t="s">
        <v>5</v>
      </c>
      <c r="K937" s="1">
        <v>45351</v>
      </c>
    </row>
    <row r="938" spans="1:11" x14ac:dyDescent="0.25">
      <c r="A938" t="s">
        <v>30</v>
      </c>
      <c r="B938" t="s">
        <v>106</v>
      </c>
      <c r="C938" t="s">
        <v>32</v>
      </c>
      <c r="D938" s="1">
        <v>45369</v>
      </c>
      <c r="E938" t="s">
        <v>147</v>
      </c>
      <c r="F938" t="s">
        <v>148</v>
      </c>
      <c r="G938" t="s">
        <v>149</v>
      </c>
      <c r="H938" t="s">
        <v>1367</v>
      </c>
      <c r="I938" t="s">
        <v>17</v>
      </c>
      <c r="J938" s="1">
        <v>45719</v>
      </c>
      <c r="K938" s="1">
        <v>45351</v>
      </c>
    </row>
    <row r="939" spans="1:11" x14ac:dyDescent="0.25">
      <c r="A939" t="s">
        <v>30</v>
      </c>
      <c r="B939" t="s">
        <v>106</v>
      </c>
      <c r="C939" t="s">
        <v>32</v>
      </c>
      <c r="D939" s="1">
        <v>45369</v>
      </c>
      <c r="E939" t="s">
        <v>147</v>
      </c>
      <c r="F939" t="s">
        <v>148</v>
      </c>
      <c r="G939" t="s">
        <v>149</v>
      </c>
      <c r="H939" t="s">
        <v>1367</v>
      </c>
      <c r="I939" t="s">
        <v>17</v>
      </c>
      <c r="J939" s="1">
        <v>45719</v>
      </c>
      <c r="K939" s="1">
        <v>45719</v>
      </c>
    </row>
    <row r="940" spans="1:11" x14ac:dyDescent="0.25">
      <c r="A940" t="s">
        <v>30</v>
      </c>
      <c r="B940" t="s">
        <v>106</v>
      </c>
      <c r="C940" t="s">
        <v>32</v>
      </c>
      <c r="D940" s="1">
        <v>45369</v>
      </c>
      <c r="E940" t="s">
        <v>147</v>
      </c>
      <c r="F940" t="s">
        <v>148</v>
      </c>
      <c r="G940" t="s">
        <v>149</v>
      </c>
      <c r="H940" t="s">
        <v>1368</v>
      </c>
      <c r="I940" t="s">
        <v>5</v>
      </c>
      <c r="K940" s="1">
        <v>45351</v>
      </c>
    </row>
    <row r="941" spans="1:11" x14ac:dyDescent="0.25">
      <c r="A941" t="s">
        <v>30</v>
      </c>
      <c r="B941" t="s">
        <v>106</v>
      </c>
      <c r="C941" t="s">
        <v>32</v>
      </c>
      <c r="D941" s="1">
        <v>45369</v>
      </c>
      <c r="E941" t="s">
        <v>147</v>
      </c>
      <c r="F941" t="s">
        <v>148</v>
      </c>
      <c r="G941" t="s">
        <v>149</v>
      </c>
      <c r="H941" t="s">
        <v>1369</v>
      </c>
      <c r="I941" t="s">
        <v>5</v>
      </c>
      <c r="K941" s="1">
        <v>45351</v>
      </c>
    </row>
    <row r="942" spans="1:11" x14ac:dyDescent="0.25">
      <c r="A942" t="s">
        <v>30</v>
      </c>
      <c r="B942" t="s">
        <v>106</v>
      </c>
      <c r="C942" t="s">
        <v>32</v>
      </c>
      <c r="D942" s="1">
        <v>45369</v>
      </c>
      <c r="E942" t="s">
        <v>147</v>
      </c>
      <c r="F942" t="s">
        <v>148</v>
      </c>
      <c r="G942" t="s">
        <v>149</v>
      </c>
      <c r="H942" t="s">
        <v>1370</v>
      </c>
      <c r="I942" t="s">
        <v>5</v>
      </c>
      <c r="K942" s="1">
        <v>45351</v>
      </c>
    </row>
    <row r="943" spans="1:11" x14ac:dyDescent="0.25">
      <c r="A943" t="s">
        <v>30</v>
      </c>
      <c r="B943" t="s">
        <v>106</v>
      </c>
      <c r="C943" t="s">
        <v>32</v>
      </c>
      <c r="D943" s="1">
        <v>45369</v>
      </c>
      <c r="E943" t="s">
        <v>147</v>
      </c>
      <c r="F943" t="s">
        <v>148</v>
      </c>
      <c r="G943" t="s">
        <v>149</v>
      </c>
      <c r="H943" t="s">
        <v>8</v>
      </c>
      <c r="I943" t="s">
        <v>17</v>
      </c>
      <c r="J943" s="1">
        <v>45555</v>
      </c>
      <c r="K943" s="1">
        <v>45338</v>
      </c>
    </row>
    <row r="944" spans="1:11" x14ac:dyDescent="0.25">
      <c r="A944" t="s">
        <v>30</v>
      </c>
      <c r="B944" t="s">
        <v>106</v>
      </c>
      <c r="C944" t="s">
        <v>32</v>
      </c>
      <c r="D944" s="1">
        <v>45369</v>
      </c>
      <c r="E944" t="s">
        <v>147</v>
      </c>
      <c r="F944" t="s">
        <v>148</v>
      </c>
      <c r="G944" t="s">
        <v>149</v>
      </c>
      <c r="H944" t="s">
        <v>9</v>
      </c>
      <c r="I944" t="s">
        <v>17</v>
      </c>
      <c r="J944" s="1">
        <v>45555</v>
      </c>
      <c r="K944" s="1">
        <v>45338</v>
      </c>
    </row>
    <row r="945" spans="1:11" x14ac:dyDescent="0.25">
      <c r="A945" t="s">
        <v>30</v>
      </c>
      <c r="B945" t="s">
        <v>106</v>
      </c>
      <c r="C945" t="s">
        <v>32</v>
      </c>
      <c r="D945" s="1">
        <v>45369</v>
      </c>
      <c r="E945" t="s">
        <v>147</v>
      </c>
      <c r="F945" t="s">
        <v>148</v>
      </c>
      <c r="G945" t="s">
        <v>149</v>
      </c>
      <c r="H945" t="s">
        <v>10</v>
      </c>
      <c r="I945" t="s">
        <v>17</v>
      </c>
      <c r="J945" s="1">
        <v>45555</v>
      </c>
      <c r="K945" s="1">
        <v>45338</v>
      </c>
    </row>
    <row r="946" spans="1:11" x14ac:dyDescent="0.25">
      <c r="A946" t="s">
        <v>30</v>
      </c>
      <c r="B946" t="s">
        <v>106</v>
      </c>
      <c r="C946" t="s">
        <v>32</v>
      </c>
      <c r="D946" s="1">
        <v>45369</v>
      </c>
      <c r="E946" t="s">
        <v>147</v>
      </c>
      <c r="F946" t="s">
        <v>148</v>
      </c>
      <c r="G946" t="s">
        <v>149</v>
      </c>
      <c r="H946" t="s">
        <v>11</v>
      </c>
      <c r="I946" t="s">
        <v>17</v>
      </c>
      <c r="J946" s="1">
        <v>45555</v>
      </c>
      <c r="K946" s="1">
        <v>45338</v>
      </c>
    </row>
    <row r="947" spans="1:11" x14ac:dyDescent="0.25">
      <c r="A947" t="s">
        <v>12</v>
      </c>
      <c r="B947" t="s">
        <v>13</v>
      </c>
      <c r="C947" t="s">
        <v>16</v>
      </c>
      <c r="D947" s="1">
        <v>45362</v>
      </c>
      <c r="E947" t="s">
        <v>152</v>
      </c>
      <c r="F947" t="s">
        <v>153</v>
      </c>
      <c r="G947" t="s">
        <v>154</v>
      </c>
      <c r="H947" t="s">
        <v>4</v>
      </c>
      <c r="I947" t="s">
        <v>17</v>
      </c>
      <c r="J947" s="1">
        <v>45364</v>
      </c>
      <c r="K947" s="1">
        <v>45350</v>
      </c>
    </row>
    <row r="948" spans="1:11" x14ac:dyDescent="0.25">
      <c r="A948" t="s">
        <v>12</v>
      </c>
      <c r="B948" t="s">
        <v>13</v>
      </c>
      <c r="C948" t="s">
        <v>16</v>
      </c>
      <c r="D948" s="1">
        <v>45362</v>
      </c>
      <c r="E948" t="s">
        <v>152</v>
      </c>
      <c r="F948" t="s">
        <v>153</v>
      </c>
      <c r="G948" t="s">
        <v>154</v>
      </c>
      <c r="H948" t="s">
        <v>7</v>
      </c>
      <c r="I948" t="s">
        <v>17</v>
      </c>
      <c r="J948" s="1">
        <v>45364</v>
      </c>
      <c r="K948" s="1">
        <v>45350</v>
      </c>
    </row>
    <row r="949" spans="1:11" x14ac:dyDescent="0.25">
      <c r="A949" t="s">
        <v>12</v>
      </c>
      <c r="B949" t="s">
        <v>13</v>
      </c>
      <c r="C949" t="s">
        <v>16</v>
      </c>
      <c r="D949" s="1">
        <v>45362</v>
      </c>
      <c r="E949" t="s">
        <v>152</v>
      </c>
      <c r="F949" t="s">
        <v>153</v>
      </c>
      <c r="G949" t="s">
        <v>154</v>
      </c>
      <c r="H949" t="s">
        <v>1366</v>
      </c>
      <c r="I949" t="s">
        <v>17</v>
      </c>
      <c r="J949" s="1">
        <v>45364</v>
      </c>
      <c r="K949" s="1">
        <v>45351</v>
      </c>
    </row>
    <row r="950" spans="1:11" x14ac:dyDescent="0.25">
      <c r="A950" t="s">
        <v>12</v>
      </c>
      <c r="B950" t="s">
        <v>13</v>
      </c>
      <c r="C950" t="s">
        <v>16</v>
      </c>
      <c r="D950" s="1">
        <v>45362</v>
      </c>
      <c r="E950" t="s">
        <v>152</v>
      </c>
      <c r="F950" t="s">
        <v>153</v>
      </c>
      <c r="G950" t="s">
        <v>154</v>
      </c>
      <c r="H950" t="s">
        <v>1367</v>
      </c>
      <c r="I950" t="s">
        <v>17</v>
      </c>
      <c r="J950" s="1">
        <v>45364</v>
      </c>
      <c r="K950" s="1">
        <v>45351</v>
      </c>
    </row>
    <row r="951" spans="1:11" x14ac:dyDescent="0.25">
      <c r="A951" t="s">
        <v>12</v>
      </c>
      <c r="B951" t="s">
        <v>13</v>
      </c>
      <c r="C951" t="s">
        <v>16</v>
      </c>
      <c r="D951" s="1">
        <v>45362</v>
      </c>
      <c r="E951" t="s">
        <v>152</v>
      </c>
      <c r="F951" t="s">
        <v>153</v>
      </c>
      <c r="G951" t="s">
        <v>154</v>
      </c>
      <c r="H951" t="s">
        <v>1368</v>
      </c>
      <c r="I951" t="s">
        <v>17</v>
      </c>
      <c r="J951" s="1">
        <v>45364</v>
      </c>
      <c r="K951" s="1">
        <v>45351</v>
      </c>
    </row>
    <row r="952" spans="1:11" x14ac:dyDescent="0.25">
      <c r="A952" t="s">
        <v>12</v>
      </c>
      <c r="B952" t="s">
        <v>13</v>
      </c>
      <c r="C952" t="s">
        <v>16</v>
      </c>
      <c r="D952" s="1">
        <v>45362</v>
      </c>
      <c r="E952" t="s">
        <v>152</v>
      </c>
      <c r="F952" t="s">
        <v>153</v>
      </c>
      <c r="G952" t="s">
        <v>154</v>
      </c>
      <c r="H952" t="s">
        <v>1369</v>
      </c>
      <c r="I952" t="s">
        <v>17</v>
      </c>
      <c r="J952" s="1">
        <v>45366</v>
      </c>
      <c r="K952" s="1">
        <v>45351</v>
      </c>
    </row>
    <row r="953" spans="1:11" x14ac:dyDescent="0.25">
      <c r="A953" t="s">
        <v>12</v>
      </c>
      <c r="B953" t="s">
        <v>13</v>
      </c>
      <c r="C953" t="s">
        <v>16</v>
      </c>
      <c r="D953" s="1">
        <v>45362</v>
      </c>
      <c r="E953" t="s">
        <v>152</v>
      </c>
      <c r="F953" t="s">
        <v>153</v>
      </c>
      <c r="G953" t="s">
        <v>154</v>
      </c>
      <c r="H953" t="s">
        <v>1370</v>
      </c>
      <c r="I953" t="s">
        <v>17</v>
      </c>
      <c r="J953" s="1">
        <v>45366</v>
      </c>
      <c r="K953" s="1">
        <v>45351</v>
      </c>
    </row>
    <row r="954" spans="1:11" x14ac:dyDescent="0.25">
      <c r="A954" t="s">
        <v>12</v>
      </c>
      <c r="B954" t="s">
        <v>13</v>
      </c>
      <c r="C954" t="s">
        <v>16</v>
      </c>
      <c r="D954" s="1">
        <v>45362</v>
      </c>
      <c r="E954" t="s">
        <v>152</v>
      </c>
      <c r="F954" t="s">
        <v>153</v>
      </c>
      <c r="G954" t="s">
        <v>154</v>
      </c>
      <c r="H954" t="s">
        <v>8</v>
      </c>
      <c r="I954" t="s">
        <v>17</v>
      </c>
      <c r="J954" s="1">
        <v>45364</v>
      </c>
      <c r="K954" s="1">
        <v>45350</v>
      </c>
    </row>
    <row r="955" spans="1:11" x14ac:dyDescent="0.25">
      <c r="A955" t="s">
        <v>12</v>
      </c>
      <c r="B955" t="s">
        <v>13</v>
      </c>
      <c r="C955" t="s">
        <v>16</v>
      </c>
      <c r="D955" s="1">
        <v>45362</v>
      </c>
      <c r="E955" t="s">
        <v>152</v>
      </c>
      <c r="F955" t="s">
        <v>153</v>
      </c>
      <c r="G955" t="s">
        <v>154</v>
      </c>
      <c r="H955" t="s">
        <v>9</v>
      </c>
      <c r="I955" t="s">
        <v>17</v>
      </c>
      <c r="J955" s="1">
        <v>45363</v>
      </c>
      <c r="K955" s="1">
        <v>45350</v>
      </c>
    </row>
    <row r="956" spans="1:11" x14ac:dyDescent="0.25">
      <c r="A956" t="s">
        <v>12</v>
      </c>
      <c r="B956" t="s">
        <v>13</v>
      </c>
      <c r="C956" t="s">
        <v>16</v>
      </c>
      <c r="D956" s="1">
        <v>45362</v>
      </c>
      <c r="E956" t="s">
        <v>152</v>
      </c>
      <c r="F956" t="s">
        <v>153</v>
      </c>
      <c r="G956" t="s">
        <v>154</v>
      </c>
      <c r="H956" t="s">
        <v>10</v>
      </c>
      <c r="I956" t="s">
        <v>17</v>
      </c>
      <c r="J956" s="1">
        <v>45364</v>
      </c>
      <c r="K956" s="1">
        <v>45350</v>
      </c>
    </row>
    <row r="957" spans="1:11" x14ac:dyDescent="0.25">
      <c r="A957" t="s">
        <v>12</v>
      </c>
      <c r="B957" t="s">
        <v>13</v>
      </c>
      <c r="C957" t="s">
        <v>16</v>
      </c>
      <c r="D957" s="1">
        <v>45362</v>
      </c>
      <c r="E957" t="s">
        <v>152</v>
      </c>
      <c r="F957" t="s">
        <v>153</v>
      </c>
      <c r="G957" t="s">
        <v>154</v>
      </c>
      <c r="H957" t="s">
        <v>11</v>
      </c>
      <c r="I957" t="s">
        <v>17</v>
      </c>
      <c r="J957" s="1">
        <v>45364</v>
      </c>
      <c r="K957" s="1">
        <v>45350</v>
      </c>
    </row>
    <row r="958" spans="1:11" x14ac:dyDescent="0.25">
      <c r="A958" t="s">
        <v>30</v>
      </c>
      <c r="B958" t="s">
        <v>156</v>
      </c>
      <c r="C958" t="s">
        <v>32</v>
      </c>
      <c r="D958" s="1">
        <v>45355</v>
      </c>
      <c r="E958" t="s">
        <v>157</v>
      </c>
      <c r="F958" t="s">
        <v>158</v>
      </c>
      <c r="G958" t="s">
        <v>159</v>
      </c>
      <c r="H958" t="s">
        <v>4</v>
      </c>
      <c r="I958" t="s">
        <v>17</v>
      </c>
      <c r="J958" s="1">
        <v>45363</v>
      </c>
      <c r="K958" s="1">
        <v>45322</v>
      </c>
    </row>
    <row r="959" spans="1:11" x14ac:dyDescent="0.25">
      <c r="A959" t="s">
        <v>30</v>
      </c>
      <c r="B959" t="s">
        <v>156</v>
      </c>
      <c r="C959" t="s">
        <v>32</v>
      </c>
      <c r="D959" s="1">
        <v>45355</v>
      </c>
      <c r="E959" t="s">
        <v>157</v>
      </c>
      <c r="F959" t="s">
        <v>158</v>
      </c>
      <c r="G959" t="s">
        <v>159</v>
      </c>
      <c r="H959" t="s">
        <v>7</v>
      </c>
      <c r="I959" t="s">
        <v>17</v>
      </c>
      <c r="J959" s="1">
        <v>45363</v>
      </c>
      <c r="K959" s="1">
        <v>45322</v>
      </c>
    </row>
    <row r="960" spans="1:11" x14ac:dyDescent="0.25">
      <c r="A960" t="s">
        <v>30</v>
      </c>
      <c r="B960" t="s">
        <v>156</v>
      </c>
      <c r="C960" t="s">
        <v>32</v>
      </c>
      <c r="D960" s="1">
        <v>45355</v>
      </c>
      <c r="E960" t="s">
        <v>157</v>
      </c>
      <c r="F960" t="s">
        <v>158</v>
      </c>
      <c r="G960" t="s">
        <v>159</v>
      </c>
      <c r="H960" t="s">
        <v>1366</v>
      </c>
      <c r="I960" t="s">
        <v>17</v>
      </c>
      <c r="J960" s="1">
        <v>45359</v>
      </c>
      <c r="K960" s="1">
        <v>45351</v>
      </c>
    </row>
    <row r="961" spans="1:11" x14ac:dyDescent="0.25">
      <c r="A961" t="s">
        <v>30</v>
      </c>
      <c r="B961" t="s">
        <v>156</v>
      </c>
      <c r="C961" t="s">
        <v>32</v>
      </c>
      <c r="D961" s="1">
        <v>45355</v>
      </c>
      <c r="E961" t="s">
        <v>157</v>
      </c>
      <c r="F961" t="s">
        <v>158</v>
      </c>
      <c r="G961" t="s">
        <v>159</v>
      </c>
      <c r="H961" t="s">
        <v>1367</v>
      </c>
      <c r="I961" t="s">
        <v>17</v>
      </c>
      <c r="J961" s="1">
        <v>45363</v>
      </c>
      <c r="K961" s="1">
        <v>45351</v>
      </c>
    </row>
    <row r="962" spans="1:11" x14ac:dyDescent="0.25">
      <c r="A962" t="s">
        <v>30</v>
      </c>
      <c r="B962" t="s">
        <v>156</v>
      </c>
      <c r="C962" t="s">
        <v>32</v>
      </c>
      <c r="D962" s="1">
        <v>45355</v>
      </c>
      <c r="E962" t="s">
        <v>157</v>
      </c>
      <c r="F962" t="s">
        <v>158</v>
      </c>
      <c r="G962" t="s">
        <v>159</v>
      </c>
      <c r="H962" t="s">
        <v>1368</v>
      </c>
      <c r="I962" t="s">
        <v>17</v>
      </c>
      <c r="J962" s="1">
        <v>45363</v>
      </c>
      <c r="K962" s="1">
        <v>45351</v>
      </c>
    </row>
    <row r="963" spans="1:11" x14ac:dyDescent="0.25">
      <c r="A963" t="s">
        <v>30</v>
      </c>
      <c r="B963" t="s">
        <v>156</v>
      </c>
      <c r="C963" t="s">
        <v>32</v>
      </c>
      <c r="D963" s="1">
        <v>45355</v>
      </c>
      <c r="E963" t="s">
        <v>157</v>
      </c>
      <c r="F963" t="s">
        <v>158</v>
      </c>
      <c r="G963" t="s">
        <v>159</v>
      </c>
      <c r="H963" t="s">
        <v>1369</v>
      </c>
      <c r="I963" t="s">
        <v>17</v>
      </c>
      <c r="J963" s="1">
        <v>45363</v>
      </c>
      <c r="K963" s="1">
        <v>45351</v>
      </c>
    </row>
    <row r="964" spans="1:11" x14ac:dyDescent="0.25">
      <c r="A964" t="s">
        <v>30</v>
      </c>
      <c r="B964" t="s">
        <v>156</v>
      </c>
      <c r="C964" t="s">
        <v>32</v>
      </c>
      <c r="D964" s="1">
        <v>45355</v>
      </c>
      <c r="E964" t="s">
        <v>157</v>
      </c>
      <c r="F964" t="s">
        <v>158</v>
      </c>
      <c r="G964" t="s">
        <v>159</v>
      </c>
      <c r="H964" t="s">
        <v>1370</v>
      </c>
      <c r="I964" t="s">
        <v>17</v>
      </c>
      <c r="J964" s="1">
        <v>45363</v>
      </c>
      <c r="K964" s="1">
        <v>45351</v>
      </c>
    </row>
    <row r="965" spans="1:11" x14ac:dyDescent="0.25">
      <c r="A965" t="s">
        <v>30</v>
      </c>
      <c r="B965" t="s">
        <v>156</v>
      </c>
      <c r="C965" t="s">
        <v>32</v>
      </c>
      <c r="D965" s="1">
        <v>45355</v>
      </c>
      <c r="E965" t="s">
        <v>157</v>
      </c>
      <c r="F965" t="s">
        <v>158</v>
      </c>
      <c r="G965" t="s">
        <v>159</v>
      </c>
      <c r="H965" t="s">
        <v>8</v>
      </c>
      <c r="I965" t="s">
        <v>17</v>
      </c>
      <c r="J965" s="1">
        <v>45363</v>
      </c>
      <c r="K965" s="1">
        <v>45322</v>
      </c>
    </row>
    <row r="966" spans="1:11" x14ac:dyDescent="0.25">
      <c r="A966" t="s">
        <v>30</v>
      </c>
      <c r="B966" t="s">
        <v>156</v>
      </c>
      <c r="C966" t="s">
        <v>32</v>
      </c>
      <c r="D966" s="1">
        <v>45355</v>
      </c>
      <c r="E966" t="s">
        <v>157</v>
      </c>
      <c r="F966" t="s">
        <v>158</v>
      </c>
      <c r="G966" t="s">
        <v>159</v>
      </c>
      <c r="H966" t="s">
        <v>9</v>
      </c>
      <c r="I966" t="s">
        <v>17</v>
      </c>
      <c r="J966" s="1">
        <v>45363</v>
      </c>
      <c r="K966" s="1">
        <v>45322</v>
      </c>
    </row>
    <row r="967" spans="1:11" x14ac:dyDescent="0.25">
      <c r="A967" t="s">
        <v>30</v>
      </c>
      <c r="B967" t="s">
        <v>156</v>
      </c>
      <c r="C967" t="s">
        <v>32</v>
      </c>
      <c r="D967" s="1">
        <v>45355</v>
      </c>
      <c r="E967" t="s">
        <v>157</v>
      </c>
      <c r="F967" t="s">
        <v>158</v>
      </c>
      <c r="G967" t="s">
        <v>159</v>
      </c>
      <c r="H967" t="s">
        <v>10</v>
      </c>
      <c r="I967" t="s">
        <v>17</v>
      </c>
      <c r="J967" s="1">
        <v>45359</v>
      </c>
      <c r="K967" s="1">
        <v>45322</v>
      </c>
    </row>
    <row r="968" spans="1:11" x14ac:dyDescent="0.25">
      <c r="A968" t="s">
        <v>30</v>
      </c>
      <c r="B968" t="s">
        <v>156</v>
      </c>
      <c r="C968" t="s">
        <v>32</v>
      </c>
      <c r="D968" s="1">
        <v>45355</v>
      </c>
      <c r="E968" t="s">
        <v>157</v>
      </c>
      <c r="F968" t="s">
        <v>158</v>
      </c>
      <c r="G968" t="s">
        <v>159</v>
      </c>
      <c r="H968" t="s">
        <v>11</v>
      </c>
      <c r="I968" t="s">
        <v>17</v>
      </c>
      <c r="J968" s="1">
        <v>45359</v>
      </c>
      <c r="K968" s="1">
        <v>45322</v>
      </c>
    </row>
    <row r="969" spans="1:11" x14ac:dyDescent="0.25">
      <c r="A969" t="s">
        <v>1</v>
      </c>
      <c r="B969" t="s">
        <v>2</v>
      </c>
      <c r="C969" t="s">
        <v>3</v>
      </c>
      <c r="D969" s="1">
        <v>45334</v>
      </c>
      <c r="E969" t="s">
        <v>161</v>
      </c>
      <c r="F969" t="s">
        <v>162</v>
      </c>
      <c r="G969" t="s">
        <v>6</v>
      </c>
      <c r="H969" t="s">
        <v>4</v>
      </c>
      <c r="I969" t="s">
        <v>17</v>
      </c>
      <c r="J969" s="1">
        <v>45336</v>
      </c>
      <c r="K969" s="1">
        <v>45324</v>
      </c>
    </row>
    <row r="970" spans="1:11" x14ac:dyDescent="0.25">
      <c r="A970" t="s">
        <v>1</v>
      </c>
      <c r="B970" t="s">
        <v>2</v>
      </c>
      <c r="C970" t="s">
        <v>3</v>
      </c>
      <c r="D970" s="1">
        <v>45334</v>
      </c>
      <c r="E970" t="s">
        <v>161</v>
      </c>
      <c r="F970" t="s">
        <v>162</v>
      </c>
      <c r="G970" t="s">
        <v>6</v>
      </c>
      <c r="H970" t="s">
        <v>7</v>
      </c>
      <c r="I970" t="s">
        <v>17</v>
      </c>
      <c r="J970" s="1">
        <v>45336</v>
      </c>
      <c r="K970" s="1">
        <v>45324</v>
      </c>
    </row>
    <row r="971" spans="1:11" x14ac:dyDescent="0.25">
      <c r="A971" t="s">
        <v>1</v>
      </c>
      <c r="B971" t="s">
        <v>2</v>
      </c>
      <c r="C971" t="s">
        <v>3</v>
      </c>
      <c r="D971" s="1">
        <v>45334</v>
      </c>
      <c r="E971" t="s">
        <v>161</v>
      </c>
      <c r="F971" t="s">
        <v>162</v>
      </c>
      <c r="G971" t="s">
        <v>6</v>
      </c>
      <c r="H971" t="s">
        <v>1366</v>
      </c>
      <c r="I971" t="s">
        <v>5</v>
      </c>
      <c r="K971" s="1">
        <v>45400</v>
      </c>
    </row>
    <row r="972" spans="1:11" x14ac:dyDescent="0.25">
      <c r="A972" t="s">
        <v>1</v>
      </c>
      <c r="B972" t="s">
        <v>2</v>
      </c>
      <c r="C972" t="s">
        <v>3</v>
      </c>
      <c r="D972" s="1">
        <v>45334</v>
      </c>
      <c r="E972" t="s">
        <v>161</v>
      </c>
      <c r="F972" t="s">
        <v>162</v>
      </c>
      <c r="G972" t="s">
        <v>6</v>
      </c>
      <c r="H972" t="s">
        <v>1367</v>
      </c>
      <c r="I972" t="s">
        <v>5</v>
      </c>
      <c r="K972" s="1">
        <v>45400</v>
      </c>
    </row>
    <row r="973" spans="1:11" x14ac:dyDescent="0.25">
      <c r="A973" t="s">
        <v>1</v>
      </c>
      <c r="B973" t="s">
        <v>2</v>
      </c>
      <c r="C973" t="s">
        <v>3</v>
      </c>
      <c r="D973" s="1">
        <v>45334</v>
      </c>
      <c r="E973" t="s">
        <v>161</v>
      </c>
      <c r="F973" t="s">
        <v>162</v>
      </c>
      <c r="G973" t="s">
        <v>6</v>
      </c>
      <c r="H973" t="s">
        <v>1368</v>
      </c>
      <c r="I973" t="s">
        <v>5</v>
      </c>
      <c r="K973" s="1">
        <v>45400</v>
      </c>
    </row>
    <row r="974" spans="1:11" x14ac:dyDescent="0.25">
      <c r="A974" t="s">
        <v>1</v>
      </c>
      <c r="B974" t="s">
        <v>2</v>
      </c>
      <c r="C974" t="s">
        <v>3</v>
      </c>
      <c r="D974" s="1">
        <v>45334</v>
      </c>
      <c r="E974" t="s">
        <v>161</v>
      </c>
      <c r="F974" t="s">
        <v>162</v>
      </c>
      <c r="G974" t="s">
        <v>6</v>
      </c>
      <c r="H974" t="s">
        <v>1369</v>
      </c>
      <c r="I974" t="s">
        <v>5</v>
      </c>
      <c r="K974" s="1">
        <v>45400</v>
      </c>
    </row>
    <row r="975" spans="1:11" x14ac:dyDescent="0.25">
      <c r="A975" t="s">
        <v>1</v>
      </c>
      <c r="B975" t="s">
        <v>2</v>
      </c>
      <c r="C975" t="s">
        <v>3</v>
      </c>
      <c r="D975" s="1">
        <v>45334</v>
      </c>
      <c r="E975" t="s">
        <v>161</v>
      </c>
      <c r="F975" t="s">
        <v>162</v>
      </c>
      <c r="G975" t="s">
        <v>6</v>
      </c>
      <c r="H975" t="s">
        <v>1370</v>
      </c>
      <c r="I975" t="s">
        <v>5</v>
      </c>
      <c r="K975" s="1">
        <v>45400</v>
      </c>
    </row>
    <row r="976" spans="1:11" x14ac:dyDescent="0.25">
      <c r="A976" t="s">
        <v>1</v>
      </c>
      <c r="B976" t="s">
        <v>2</v>
      </c>
      <c r="C976" t="s">
        <v>3</v>
      </c>
      <c r="D976" s="1">
        <v>45334</v>
      </c>
      <c r="E976" t="s">
        <v>161</v>
      </c>
      <c r="F976" t="s">
        <v>162</v>
      </c>
      <c r="G976" t="s">
        <v>6</v>
      </c>
      <c r="H976" t="s">
        <v>8</v>
      </c>
      <c r="I976" t="s">
        <v>17</v>
      </c>
      <c r="J976" s="1">
        <v>45335</v>
      </c>
      <c r="K976" s="1">
        <v>45324</v>
      </c>
    </row>
    <row r="977" spans="1:11" x14ac:dyDescent="0.25">
      <c r="A977" t="s">
        <v>1</v>
      </c>
      <c r="B977" t="s">
        <v>2</v>
      </c>
      <c r="C977" t="s">
        <v>3</v>
      </c>
      <c r="D977" s="1">
        <v>45334</v>
      </c>
      <c r="E977" t="s">
        <v>161</v>
      </c>
      <c r="F977" t="s">
        <v>162</v>
      </c>
      <c r="G977" t="s">
        <v>6</v>
      </c>
      <c r="H977" t="s">
        <v>9</v>
      </c>
      <c r="I977" t="s">
        <v>17</v>
      </c>
      <c r="J977" s="1">
        <v>45335</v>
      </c>
      <c r="K977" s="1">
        <v>45324</v>
      </c>
    </row>
    <row r="978" spans="1:11" x14ac:dyDescent="0.25">
      <c r="A978" t="s">
        <v>1</v>
      </c>
      <c r="B978" t="s">
        <v>2</v>
      </c>
      <c r="C978" t="s">
        <v>3</v>
      </c>
      <c r="D978" s="1">
        <v>45334</v>
      </c>
      <c r="E978" t="s">
        <v>161</v>
      </c>
      <c r="F978" t="s">
        <v>162</v>
      </c>
      <c r="G978" t="s">
        <v>6</v>
      </c>
      <c r="H978" t="s">
        <v>10</v>
      </c>
      <c r="I978" t="s">
        <v>17</v>
      </c>
      <c r="J978" s="1">
        <v>45335</v>
      </c>
      <c r="K978" s="1">
        <v>45324</v>
      </c>
    </row>
    <row r="979" spans="1:11" x14ac:dyDescent="0.25">
      <c r="A979" t="s">
        <v>1</v>
      </c>
      <c r="B979" t="s">
        <v>2</v>
      </c>
      <c r="C979" t="s">
        <v>3</v>
      </c>
      <c r="D979" s="1">
        <v>45334</v>
      </c>
      <c r="E979" t="s">
        <v>161</v>
      </c>
      <c r="F979" t="s">
        <v>162</v>
      </c>
      <c r="G979" t="s">
        <v>6</v>
      </c>
      <c r="H979" t="s">
        <v>11</v>
      </c>
      <c r="I979" t="s">
        <v>17</v>
      </c>
      <c r="J979" s="1">
        <v>45335</v>
      </c>
      <c r="K979" s="1">
        <v>45324</v>
      </c>
    </row>
    <row r="980" spans="1:11" x14ac:dyDescent="0.25">
      <c r="A980" t="s">
        <v>164</v>
      </c>
      <c r="C980" t="s">
        <v>165</v>
      </c>
      <c r="D980" s="1">
        <v>45323</v>
      </c>
      <c r="E980" t="s">
        <v>166</v>
      </c>
      <c r="F980" t="s">
        <v>167</v>
      </c>
      <c r="G980" t="s">
        <v>168</v>
      </c>
      <c r="H980" t="s">
        <v>4</v>
      </c>
      <c r="I980" t="s">
        <v>17</v>
      </c>
      <c r="J980" s="1">
        <v>45705</v>
      </c>
      <c r="K980" s="1">
        <v>45207</v>
      </c>
    </row>
    <row r="981" spans="1:11" x14ac:dyDescent="0.25">
      <c r="A981" t="s">
        <v>164</v>
      </c>
      <c r="C981" t="s">
        <v>165</v>
      </c>
      <c r="D981" s="1">
        <v>45323</v>
      </c>
      <c r="E981" t="s">
        <v>166</v>
      </c>
      <c r="F981" t="s">
        <v>167</v>
      </c>
      <c r="G981" t="s">
        <v>168</v>
      </c>
      <c r="H981" t="s">
        <v>7</v>
      </c>
      <c r="I981" t="s">
        <v>17</v>
      </c>
      <c r="J981" s="1">
        <v>45416</v>
      </c>
      <c r="K981" s="1">
        <v>45207</v>
      </c>
    </row>
    <row r="982" spans="1:11" x14ac:dyDescent="0.25">
      <c r="A982" t="s">
        <v>164</v>
      </c>
      <c r="C982" t="s">
        <v>165</v>
      </c>
      <c r="D982" s="1">
        <v>45323</v>
      </c>
      <c r="E982" t="s">
        <v>166</v>
      </c>
      <c r="F982" t="s">
        <v>167</v>
      </c>
      <c r="G982" t="s">
        <v>168</v>
      </c>
      <c r="H982" t="s">
        <v>1366</v>
      </c>
      <c r="I982" t="s">
        <v>17</v>
      </c>
      <c r="J982" s="1">
        <v>45415</v>
      </c>
      <c r="K982" s="1">
        <v>45351</v>
      </c>
    </row>
    <row r="983" spans="1:11" x14ac:dyDescent="0.25">
      <c r="A983" t="s">
        <v>164</v>
      </c>
      <c r="C983" t="s">
        <v>165</v>
      </c>
      <c r="D983" s="1">
        <v>45323</v>
      </c>
      <c r="E983" t="s">
        <v>166</v>
      </c>
      <c r="F983" t="s">
        <v>167</v>
      </c>
      <c r="G983" t="s">
        <v>168</v>
      </c>
      <c r="H983" t="s">
        <v>1366</v>
      </c>
      <c r="I983" t="s">
        <v>17</v>
      </c>
      <c r="J983" s="1">
        <v>45762</v>
      </c>
      <c r="K983" s="1">
        <v>45736</v>
      </c>
    </row>
    <row r="984" spans="1:11" x14ac:dyDescent="0.25">
      <c r="A984" t="s">
        <v>164</v>
      </c>
      <c r="C984" t="s">
        <v>165</v>
      </c>
      <c r="D984" s="1">
        <v>45323</v>
      </c>
      <c r="E984" t="s">
        <v>166</v>
      </c>
      <c r="F984" t="s">
        <v>167</v>
      </c>
      <c r="G984" t="s">
        <v>168</v>
      </c>
      <c r="H984" t="s">
        <v>1367</v>
      </c>
      <c r="I984" t="s">
        <v>17</v>
      </c>
      <c r="J984" s="1">
        <v>45762</v>
      </c>
      <c r="K984" s="1">
        <v>45351</v>
      </c>
    </row>
    <row r="985" spans="1:11" x14ac:dyDescent="0.25">
      <c r="A985" t="s">
        <v>164</v>
      </c>
      <c r="C985" t="s">
        <v>165</v>
      </c>
      <c r="D985" s="1">
        <v>45323</v>
      </c>
      <c r="E985" t="s">
        <v>166</v>
      </c>
      <c r="F985" t="s">
        <v>167</v>
      </c>
      <c r="G985" t="s">
        <v>168</v>
      </c>
      <c r="H985" t="s">
        <v>1368</v>
      </c>
      <c r="I985" t="s">
        <v>5</v>
      </c>
      <c r="K985" s="1">
        <v>45351</v>
      </c>
    </row>
    <row r="986" spans="1:11" x14ac:dyDescent="0.25">
      <c r="A986" t="s">
        <v>164</v>
      </c>
      <c r="C986" t="s">
        <v>165</v>
      </c>
      <c r="D986" s="1">
        <v>45323</v>
      </c>
      <c r="E986" t="s">
        <v>166</v>
      </c>
      <c r="F986" t="s">
        <v>167</v>
      </c>
      <c r="G986" t="s">
        <v>168</v>
      </c>
      <c r="H986" t="s">
        <v>1369</v>
      </c>
      <c r="I986" t="s">
        <v>5</v>
      </c>
      <c r="K986" s="1">
        <v>45351</v>
      </c>
    </row>
    <row r="987" spans="1:11" x14ac:dyDescent="0.25">
      <c r="A987" t="s">
        <v>164</v>
      </c>
      <c r="C987" t="s">
        <v>165</v>
      </c>
      <c r="D987" s="1">
        <v>45323</v>
      </c>
      <c r="E987" t="s">
        <v>166</v>
      </c>
      <c r="F987" t="s">
        <v>167</v>
      </c>
      <c r="G987" t="s">
        <v>168</v>
      </c>
      <c r="H987" t="s">
        <v>1370</v>
      </c>
      <c r="I987" t="s">
        <v>5</v>
      </c>
      <c r="K987" s="1">
        <v>45351</v>
      </c>
    </row>
    <row r="988" spans="1:11" x14ac:dyDescent="0.25">
      <c r="A988" t="s">
        <v>164</v>
      </c>
      <c r="C988" t="s">
        <v>165</v>
      </c>
      <c r="D988" s="1">
        <v>45323</v>
      </c>
      <c r="E988" t="s">
        <v>166</v>
      </c>
      <c r="F988" t="s">
        <v>167</v>
      </c>
      <c r="G988" t="s">
        <v>168</v>
      </c>
      <c r="H988" t="s">
        <v>9</v>
      </c>
      <c r="I988" t="s">
        <v>17</v>
      </c>
      <c r="J988" s="1">
        <v>45416</v>
      </c>
      <c r="K988" s="1">
        <v>45207</v>
      </c>
    </row>
    <row r="989" spans="1:11" x14ac:dyDescent="0.25">
      <c r="A989" t="s">
        <v>164</v>
      </c>
      <c r="C989" t="s">
        <v>165</v>
      </c>
      <c r="D989" s="1">
        <v>45323</v>
      </c>
      <c r="E989" t="s">
        <v>166</v>
      </c>
      <c r="F989" t="s">
        <v>167</v>
      </c>
      <c r="G989" t="s">
        <v>168</v>
      </c>
      <c r="H989" t="s">
        <v>11</v>
      </c>
      <c r="I989" t="s">
        <v>17</v>
      </c>
      <c r="J989" s="1">
        <v>45416</v>
      </c>
      <c r="K989" s="1">
        <v>45207</v>
      </c>
    </row>
    <row r="990" spans="1:11" x14ac:dyDescent="0.25">
      <c r="A990" t="s">
        <v>41</v>
      </c>
      <c r="B990" t="s">
        <v>485</v>
      </c>
      <c r="C990" t="s">
        <v>124</v>
      </c>
      <c r="D990" s="1">
        <v>45313</v>
      </c>
      <c r="E990" t="s">
        <v>172</v>
      </c>
      <c r="F990" t="s">
        <v>173</v>
      </c>
      <c r="G990" t="s">
        <v>174</v>
      </c>
      <c r="H990" t="s">
        <v>4</v>
      </c>
      <c r="I990" t="s">
        <v>17</v>
      </c>
      <c r="J990" s="1">
        <v>45413</v>
      </c>
      <c r="K990" s="1">
        <v>45308</v>
      </c>
    </row>
    <row r="991" spans="1:11" x14ac:dyDescent="0.25">
      <c r="A991" t="s">
        <v>41</v>
      </c>
      <c r="B991" t="s">
        <v>485</v>
      </c>
      <c r="C991" t="s">
        <v>124</v>
      </c>
      <c r="D991" s="1">
        <v>45313</v>
      </c>
      <c r="E991" t="s">
        <v>172</v>
      </c>
      <c r="F991" t="s">
        <v>173</v>
      </c>
      <c r="G991" t="s">
        <v>174</v>
      </c>
      <c r="H991" t="s">
        <v>7</v>
      </c>
      <c r="I991" t="s">
        <v>17</v>
      </c>
      <c r="J991" s="1">
        <v>45413</v>
      </c>
      <c r="K991" s="1">
        <v>45308</v>
      </c>
    </row>
    <row r="992" spans="1:11" x14ac:dyDescent="0.25">
      <c r="A992" t="s">
        <v>41</v>
      </c>
      <c r="B992" t="s">
        <v>119</v>
      </c>
      <c r="C992" t="s">
        <v>124</v>
      </c>
      <c r="D992" s="1">
        <v>45313</v>
      </c>
      <c r="E992" t="s">
        <v>169</v>
      </c>
      <c r="F992" t="s">
        <v>170</v>
      </c>
      <c r="G992" t="s">
        <v>171</v>
      </c>
      <c r="H992" t="s">
        <v>4</v>
      </c>
      <c r="I992" t="s">
        <v>17</v>
      </c>
      <c r="J992" s="1">
        <v>45413</v>
      </c>
      <c r="K992" s="1">
        <v>45311</v>
      </c>
    </row>
    <row r="993" spans="1:11" x14ac:dyDescent="0.25">
      <c r="A993" t="s">
        <v>41</v>
      </c>
      <c r="B993" t="s">
        <v>119</v>
      </c>
      <c r="C993" t="s">
        <v>124</v>
      </c>
      <c r="D993" s="1">
        <v>45313</v>
      </c>
      <c r="E993" t="s">
        <v>169</v>
      </c>
      <c r="F993" t="s">
        <v>170</v>
      </c>
      <c r="G993" t="s">
        <v>171</v>
      </c>
      <c r="H993" t="s">
        <v>7</v>
      </c>
      <c r="I993" t="s">
        <v>17</v>
      </c>
      <c r="J993" s="1">
        <v>45413</v>
      </c>
      <c r="K993" s="1">
        <v>45311</v>
      </c>
    </row>
    <row r="994" spans="1:11" x14ac:dyDescent="0.25">
      <c r="A994" t="s">
        <v>24</v>
      </c>
      <c r="C994" t="s">
        <v>16</v>
      </c>
      <c r="D994" s="1">
        <v>45306</v>
      </c>
      <c r="E994" t="s">
        <v>175</v>
      </c>
      <c r="F994" t="s">
        <v>176</v>
      </c>
      <c r="G994" t="s">
        <v>177</v>
      </c>
      <c r="H994" t="s">
        <v>4</v>
      </c>
      <c r="I994" t="s">
        <v>17</v>
      </c>
      <c r="J994" s="1">
        <v>45338</v>
      </c>
      <c r="K994" s="1">
        <v>45273</v>
      </c>
    </row>
    <row r="995" spans="1:11" x14ac:dyDescent="0.25">
      <c r="A995" t="s">
        <v>24</v>
      </c>
      <c r="C995" t="s">
        <v>16</v>
      </c>
      <c r="D995" s="1">
        <v>45306</v>
      </c>
      <c r="E995" t="s">
        <v>175</v>
      </c>
      <c r="F995" t="s">
        <v>176</v>
      </c>
      <c r="G995" t="s">
        <v>177</v>
      </c>
      <c r="H995" t="s">
        <v>7</v>
      </c>
      <c r="I995" t="s">
        <v>17</v>
      </c>
      <c r="J995" s="1">
        <v>45338</v>
      </c>
      <c r="K995" s="1">
        <v>45273</v>
      </c>
    </row>
    <row r="996" spans="1:11" x14ac:dyDescent="0.25">
      <c r="A996" t="s">
        <v>24</v>
      </c>
      <c r="C996" t="s">
        <v>16</v>
      </c>
      <c r="D996" s="1">
        <v>45306</v>
      </c>
      <c r="E996" t="s">
        <v>175</v>
      </c>
      <c r="F996" t="s">
        <v>176</v>
      </c>
      <c r="G996" t="s">
        <v>177</v>
      </c>
      <c r="H996" t="s">
        <v>1366</v>
      </c>
      <c r="I996" t="s">
        <v>18</v>
      </c>
      <c r="K996" s="1">
        <v>45351</v>
      </c>
    </row>
    <row r="997" spans="1:11" x14ac:dyDescent="0.25">
      <c r="A997" t="s">
        <v>24</v>
      </c>
      <c r="C997" t="s">
        <v>16</v>
      </c>
      <c r="D997" s="1">
        <v>45306</v>
      </c>
      <c r="E997" t="s">
        <v>175</v>
      </c>
      <c r="F997" t="s">
        <v>176</v>
      </c>
      <c r="G997" t="s">
        <v>177</v>
      </c>
      <c r="H997" t="s">
        <v>1367</v>
      </c>
      <c r="I997" t="s">
        <v>5</v>
      </c>
      <c r="K997" s="1">
        <v>45351</v>
      </c>
    </row>
    <row r="998" spans="1:11" x14ac:dyDescent="0.25">
      <c r="A998" t="s">
        <v>24</v>
      </c>
      <c r="C998" t="s">
        <v>16</v>
      </c>
      <c r="D998" s="1">
        <v>45306</v>
      </c>
      <c r="E998" t="s">
        <v>175</v>
      </c>
      <c r="F998" t="s">
        <v>176</v>
      </c>
      <c r="G998" t="s">
        <v>177</v>
      </c>
      <c r="H998" t="s">
        <v>1368</v>
      </c>
      <c r="I998" t="s">
        <v>5</v>
      </c>
      <c r="K998" s="1">
        <v>45351</v>
      </c>
    </row>
    <row r="999" spans="1:11" x14ac:dyDescent="0.25">
      <c r="A999" t="s">
        <v>24</v>
      </c>
      <c r="C999" t="s">
        <v>16</v>
      </c>
      <c r="D999" s="1">
        <v>45306</v>
      </c>
      <c r="E999" t="s">
        <v>175</v>
      </c>
      <c r="F999" t="s">
        <v>176</v>
      </c>
      <c r="G999" t="s">
        <v>177</v>
      </c>
      <c r="H999" t="s">
        <v>1369</v>
      </c>
      <c r="I999" t="s">
        <v>5</v>
      </c>
      <c r="K999" s="1">
        <v>45732</v>
      </c>
    </row>
    <row r="1000" spans="1:11" x14ac:dyDescent="0.25">
      <c r="A1000" t="s">
        <v>24</v>
      </c>
      <c r="C1000" t="s">
        <v>16</v>
      </c>
      <c r="D1000" s="1">
        <v>45306</v>
      </c>
      <c r="E1000" t="s">
        <v>175</v>
      </c>
      <c r="F1000" t="s">
        <v>176</v>
      </c>
      <c r="G1000" t="s">
        <v>177</v>
      </c>
      <c r="H1000" t="s">
        <v>1369</v>
      </c>
      <c r="I1000" t="s">
        <v>17</v>
      </c>
      <c r="J1000" s="1">
        <v>45411</v>
      </c>
      <c r="K1000" s="1">
        <v>45351</v>
      </c>
    </row>
    <row r="1001" spans="1:11" x14ac:dyDescent="0.25">
      <c r="A1001" t="s">
        <v>24</v>
      </c>
      <c r="C1001" t="s">
        <v>16</v>
      </c>
      <c r="D1001" s="1">
        <v>45306</v>
      </c>
      <c r="E1001" t="s">
        <v>175</v>
      </c>
      <c r="F1001" t="s">
        <v>176</v>
      </c>
      <c r="G1001" t="s">
        <v>177</v>
      </c>
      <c r="H1001" t="s">
        <v>1370</v>
      </c>
      <c r="I1001" t="s">
        <v>5</v>
      </c>
      <c r="K1001" s="1">
        <v>45732</v>
      </c>
    </row>
    <row r="1002" spans="1:11" x14ac:dyDescent="0.25">
      <c r="A1002" t="s">
        <v>24</v>
      </c>
      <c r="C1002" t="s">
        <v>16</v>
      </c>
      <c r="D1002" s="1">
        <v>45306</v>
      </c>
      <c r="E1002" t="s">
        <v>175</v>
      </c>
      <c r="F1002" t="s">
        <v>176</v>
      </c>
      <c r="G1002" t="s">
        <v>177</v>
      </c>
      <c r="H1002" t="s">
        <v>1370</v>
      </c>
      <c r="I1002" t="s">
        <v>17</v>
      </c>
      <c r="J1002" s="1">
        <v>45411</v>
      </c>
      <c r="K1002" s="1">
        <v>45351</v>
      </c>
    </row>
    <row r="1003" spans="1:11" x14ac:dyDescent="0.25">
      <c r="A1003" t="s">
        <v>24</v>
      </c>
      <c r="C1003" t="s">
        <v>16</v>
      </c>
      <c r="D1003" s="1">
        <v>45306</v>
      </c>
      <c r="E1003" t="s">
        <v>175</v>
      </c>
      <c r="F1003" t="s">
        <v>176</v>
      </c>
      <c r="G1003" t="s">
        <v>177</v>
      </c>
      <c r="H1003" t="s">
        <v>8</v>
      </c>
      <c r="I1003" t="s">
        <v>17</v>
      </c>
      <c r="J1003" s="1">
        <v>45384</v>
      </c>
      <c r="K1003" s="1">
        <v>45273</v>
      </c>
    </row>
    <row r="1004" spans="1:11" x14ac:dyDescent="0.25">
      <c r="A1004" t="s">
        <v>24</v>
      </c>
      <c r="C1004" t="s">
        <v>16</v>
      </c>
      <c r="D1004" s="1">
        <v>45306</v>
      </c>
      <c r="E1004" t="s">
        <v>175</v>
      </c>
      <c r="F1004" t="s">
        <v>176</v>
      </c>
      <c r="G1004" t="s">
        <v>177</v>
      </c>
      <c r="H1004" t="s">
        <v>9</v>
      </c>
      <c r="I1004" t="s">
        <v>17</v>
      </c>
      <c r="J1004" s="1">
        <v>45345</v>
      </c>
      <c r="K1004" s="1">
        <v>45273</v>
      </c>
    </row>
    <row r="1005" spans="1:11" x14ac:dyDescent="0.25">
      <c r="A1005" t="s">
        <v>24</v>
      </c>
      <c r="C1005" t="s">
        <v>16</v>
      </c>
      <c r="D1005" s="1">
        <v>45306</v>
      </c>
      <c r="E1005" t="s">
        <v>175</v>
      </c>
      <c r="F1005" t="s">
        <v>176</v>
      </c>
      <c r="G1005" t="s">
        <v>177</v>
      </c>
      <c r="H1005" t="s">
        <v>9</v>
      </c>
      <c r="I1005" t="s">
        <v>17</v>
      </c>
      <c r="J1005" s="1">
        <v>45415</v>
      </c>
      <c r="K1005" s="1">
        <v>45349</v>
      </c>
    </row>
    <row r="1006" spans="1:11" x14ac:dyDescent="0.25">
      <c r="A1006" t="s">
        <v>24</v>
      </c>
      <c r="C1006" t="s">
        <v>16</v>
      </c>
      <c r="D1006" s="1">
        <v>45306</v>
      </c>
      <c r="E1006" t="s">
        <v>175</v>
      </c>
      <c r="F1006" t="s">
        <v>176</v>
      </c>
      <c r="G1006" t="s">
        <v>177</v>
      </c>
      <c r="H1006" t="s">
        <v>10</v>
      </c>
      <c r="I1006" t="s">
        <v>17</v>
      </c>
      <c r="J1006" s="1">
        <v>45342</v>
      </c>
      <c r="K1006" s="1">
        <v>45273</v>
      </c>
    </row>
    <row r="1007" spans="1:11" x14ac:dyDescent="0.25">
      <c r="A1007" t="s">
        <v>24</v>
      </c>
      <c r="C1007" t="s">
        <v>16</v>
      </c>
      <c r="D1007" s="1">
        <v>45306</v>
      </c>
      <c r="E1007" t="s">
        <v>175</v>
      </c>
      <c r="F1007" t="s">
        <v>176</v>
      </c>
      <c r="G1007" t="s">
        <v>177</v>
      </c>
      <c r="H1007" t="s">
        <v>11</v>
      </c>
      <c r="I1007" t="s">
        <v>17</v>
      </c>
      <c r="J1007" s="1">
        <v>45344</v>
      </c>
      <c r="K1007" s="1">
        <v>45273</v>
      </c>
    </row>
    <row r="1008" spans="1:11" x14ac:dyDescent="0.25">
      <c r="A1008" t="s">
        <v>1</v>
      </c>
      <c r="B1008" t="s">
        <v>2</v>
      </c>
      <c r="C1008" t="s">
        <v>3</v>
      </c>
      <c r="D1008" s="1">
        <v>45306</v>
      </c>
      <c r="E1008" t="s">
        <v>179</v>
      </c>
      <c r="F1008" t="s">
        <v>180</v>
      </c>
      <c r="G1008" t="s">
        <v>181</v>
      </c>
      <c r="H1008" t="s">
        <v>4</v>
      </c>
      <c r="I1008" t="s">
        <v>17</v>
      </c>
      <c r="J1008" s="1">
        <v>45415</v>
      </c>
      <c r="K1008" s="1">
        <v>45278</v>
      </c>
    </row>
    <row r="1009" spans="1:11" x14ac:dyDescent="0.25">
      <c r="A1009" t="s">
        <v>1</v>
      </c>
      <c r="B1009" t="s">
        <v>2</v>
      </c>
      <c r="C1009" t="s">
        <v>3</v>
      </c>
      <c r="D1009" s="1">
        <v>45306</v>
      </c>
      <c r="E1009" t="s">
        <v>179</v>
      </c>
      <c r="F1009" t="s">
        <v>180</v>
      </c>
      <c r="G1009" t="s">
        <v>181</v>
      </c>
      <c r="H1009" t="s">
        <v>7</v>
      </c>
      <c r="I1009" t="s">
        <v>17</v>
      </c>
      <c r="J1009" s="1">
        <v>45415</v>
      </c>
      <c r="K1009" s="1">
        <v>45278</v>
      </c>
    </row>
    <row r="1010" spans="1:11" x14ac:dyDescent="0.25">
      <c r="A1010" t="s">
        <v>1</v>
      </c>
      <c r="B1010" t="s">
        <v>2</v>
      </c>
      <c r="C1010" t="s">
        <v>3</v>
      </c>
      <c r="D1010" s="1">
        <v>45306</v>
      </c>
      <c r="E1010" t="s">
        <v>179</v>
      </c>
      <c r="F1010" t="s">
        <v>180</v>
      </c>
      <c r="G1010" t="s">
        <v>181</v>
      </c>
      <c r="H1010" t="s">
        <v>1366</v>
      </c>
      <c r="I1010" t="s">
        <v>17</v>
      </c>
      <c r="J1010" s="1">
        <v>45408</v>
      </c>
      <c r="K1010" s="1">
        <v>45400</v>
      </c>
    </row>
    <row r="1011" spans="1:11" x14ac:dyDescent="0.25">
      <c r="A1011" t="s">
        <v>1</v>
      </c>
      <c r="B1011" t="s">
        <v>2</v>
      </c>
      <c r="C1011" t="s">
        <v>3</v>
      </c>
      <c r="D1011" s="1">
        <v>45306</v>
      </c>
      <c r="E1011" t="s">
        <v>179</v>
      </c>
      <c r="F1011" t="s">
        <v>180</v>
      </c>
      <c r="G1011" t="s">
        <v>181</v>
      </c>
      <c r="H1011" t="s">
        <v>1366</v>
      </c>
      <c r="I1011" t="s">
        <v>17</v>
      </c>
      <c r="J1011" s="1">
        <v>45786</v>
      </c>
      <c r="K1011" s="1">
        <v>45729</v>
      </c>
    </row>
    <row r="1012" spans="1:11" x14ac:dyDescent="0.25">
      <c r="A1012" t="s">
        <v>1</v>
      </c>
      <c r="B1012" t="s">
        <v>2</v>
      </c>
      <c r="C1012" t="s">
        <v>3</v>
      </c>
      <c r="D1012" s="1">
        <v>45306</v>
      </c>
      <c r="E1012" t="s">
        <v>179</v>
      </c>
      <c r="F1012" t="s">
        <v>180</v>
      </c>
      <c r="G1012" t="s">
        <v>181</v>
      </c>
      <c r="H1012" t="s">
        <v>1367</v>
      </c>
      <c r="I1012" t="s">
        <v>17</v>
      </c>
      <c r="J1012" s="1">
        <v>45415</v>
      </c>
      <c r="K1012" s="1">
        <v>45400</v>
      </c>
    </row>
    <row r="1013" spans="1:11" x14ac:dyDescent="0.25">
      <c r="A1013" t="s">
        <v>1</v>
      </c>
      <c r="B1013" t="s">
        <v>2</v>
      </c>
      <c r="C1013" t="s">
        <v>3</v>
      </c>
      <c r="D1013" s="1">
        <v>45306</v>
      </c>
      <c r="E1013" t="s">
        <v>179</v>
      </c>
      <c r="F1013" t="s">
        <v>180</v>
      </c>
      <c r="G1013" t="s">
        <v>181</v>
      </c>
      <c r="H1013" t="s">
        <v>1367</v>
      </c>
      <c r="I1013" t="s">
        <v>17</v>
      </c>
      <c r="J1013" s="1">
        <v>45786</v>
      </c>
      <c r="K1013" s="1">
        <v>45736</v>
      </c>
    </row>
    <row r="1014" spans="1:11" x14ac:dyDescent="0.25">
      <c r="A1014" t="s">
        <v>1</v>
      </c>
      <c r="B1014" t="s">
        <v>2</v>
      </c>
      <c r="C1014" t="s">
        <v>3</v>
      </c>
      <c r="D1014" s="1">
        <v>45306</v>
      </c>
      <c r="E1014" t="s">
        <v>179</v>
      </c>
      <c r="F1014" t="s">
        <v>180</v>
      </c>
      <c r="G1014" t="s">
        <v>181</v>
      </c>
      <c r="H1014" t="s">
        <v>1368</v>
      </c>
      <c r="I1014" t="s">
        <v>17</v>
      </c>
      <c r="J1014" s="1">
        <v>45408</v>
      </c>
      <c r="K1014" s="1">
        <v>45400</v>
      </c>
    </row>
    <row r="1015" spans="1:11" x14ac:dyDescent="0.25">
      <c r="A1015" t="s">
        <v>1</v>
      </c>
      <c r="B1015" t="s">
        <v>2</v>
      </c>
      <c r="C1015" t="s">
        <v>3</v>
      </c>
      <c r="D1015" s="1">
        <v>45306</v>
      </c>
      <c r="E1015" t="s">
        <v>179</v>
      </c>
      <c r="F1015" t="s">
        <v>180</v>
      </c>
      <c r="G1015" t="s">
        <v>181</v>
      </c>
      <c r="H1015" t="s">
        <v>1368</v>
      </c>
      <c r="I1015" t="s">
        <v>17</v>
      </c>
      <c r="J1015" s="1">
        <v>45786</v>
      </c>
      <c r="K1015" s="1">
        <v>45729</v>
      </c>
    </row>
    <row r="1016" spans="1:11" x14ac:dyDescent="0.25">
      <c r="A1016" t="s">
        <v>1</v>
      </c>
      <c r="B1016" t="s">
        <v>2</v>
      </c>
      <c r="C1016" t="s">
        <v>3</v>
      </c>
      <c r="D1016" s="1">
        <v>45306</v>
      </c>
      <c r="E1016" t="s">
        <v>179</v>
      </c>
      <c r="F1016" t="s">
        <v>180</v>
      </c>
      <c r="G1016" t="s">
        <v>181</v>
      </c>
      <c r="H1016" t="s">
        <v>1369</v>
      </c>
      <c r="I1016" t="s">
        <v>17</v>
      </c>
      <c r="J1016" s="1">
        <v>45408</v>
      </c>
      <c r="K1016" s="1">
        <v>45400</v>
      </c>
    </row>
    <row r="1017" spans="1:11" x14ac:dyDescent="0.25">
      <c r="A1017" t="s">
        <v>1</v>
      </c>
      <c r="B1017" t="s">
        <v>2</v>
      </c>
      <c r="C1017" t="s">
        <v>3</v>
      </c>
      <c r="D1017" s="1">
        <v>45306</v>
      </c>
      <c r="E1017" t="s">
        <v>179</v>
      </c>
      <c r="F1017" t="s">
        <v>180</v>
      </c>
      <c r="G1017" t="s">
        <v>181</v>
      </c>
      <c r="H1017" t="s">
        <v>1369</v>
      </c>
      <c r="I1017" t="s">
        <v>17</v>
      </c>
      <c r="J1017" s="1">
        <v>45786</v>
      </c>
      <c r="K1017" s="1">
        <v>45729</v>
      </c>
    </row>
    <row r="1018" spans="1:11" x14ac:dyDescent="0.25">
      <c r="A1018" t="s">
        <v>1</v>
      </c>
      <c r="B1018" t="s">
        <v>2</v>
      </c>
      <c r="C1018" t="s">
        <v>3</v>
      </c>
      <c r="D1018" s="1">
        <v>45306</v>
      </c>
      <c r="E1018" t="s">
        <v>179</v>
      </c>
      <c r="F1018" t="s">
        <v>180</v>
      </c>
      <c r="G1018" t="s">
        <v>181</v>
      </c>
      <c r="H1018" t="s">
        <v>1370</v>
      </c>
      <c r="I1018" t="s">
        <v>17</v>
      </c>
      <c r="J1018" s="1">
        <v>45415</v>
      </c>
      <c r="K1018" s="1">
        <v>45400</v>
      </c>
    </row>
    <row r="1019" spans="1:11" x14ac:dyDescent="0.25">
      <c r="A1019" t="s">
        <v>1</v>
      </c>
      <c r="B1019" t="s">
        <v>2</v>
      </c>
      <c r="C1019" t="s">
        <v>3</v>
      </c>
      <c r="D1019" s="1">
        <v>45306</v>
      </c>
      <c r="E1019" t="s">
        <v>179</v>
      </c>
      <c r="F1019" t="s">
        <v>180</v>
      </c>
      <c r="G1019" t="s">
        <v>181</v>
      </c>
      <c r="H1019" t="s">
        <v>1370</v>
      </c>
      <c r="I1019" t="s">
        <v>17</v>
      </c>
      <c r="J1019" s="1">
        <v>45786</v>
      </c>
      <c r="K1019" s="1">
        <v>45736</v>
      </c>
    </row>
    <row r="1020" spans="1:11" x14ac:dyDescent="0.25">
      <c r="A1020" t="s">
        <v>1</v>
      </c>
      <c r="B1020" t="s">
        <v>2</v>
      </c>
      <c r="C1020" t="s">
        <v>3</v>
      </c>
      <c r="D1020" s="1">
        <v>45306</v>
      </c>
      <c r="E1020" t="s">
        <v>179</v>
      </c>
      <c r="F1020" t="s">
        <v>180</v>
      </c>
      <c r="G1020" t="s">
        <v>181</v>
      </c>
      <c r="H1020" t="s">
        <v>8</v>
      </c>
      <c r="I1020" t="s">
        <v>17</v>
      </c>
      <c r="J1020" s="1">
        <v>45408</v>
      </c>
      <c r="K1020" s="1">
        <v>45278</v>
      </c>
    </row>
    <row r="1021" spans="1:11" x14ac:dyDescent="0.25">
      <c r="A1021" t="s">
        <v>1</v>
      </c>
      <c r="B1021" t="s">
        <v>2</v>
      </c>
      <c r="C1021" t="s">
        <v>3</v>
      </c>
      <c r="D1021" s="1">
        <v>45306</v>
      </c>
      <c r="E1021" t="s">
        <v>179</v>
      </c>
      <c r="F1021" t="s">
        <v>180</v>
      </c>
      <c r="G1021" t="s">
        <v>181</v>
      </c>
      <c r="H1021" t="s">
        <v>9</v>
      </c>
      <c r="I1021" t="s">
        <v>17</v>
      </c>
      <c r="J1021" s="1">
        <v>45415</v>
      </c>
      <c r="K1021" s="1">
        <v>45278</v>
      </c>
    </row>
    <row r="1022" spans="1:11" x14ac:dyDescent="0.25">
      <c r="A1022" t="s">
        <v>1</v>
      </c>
      <c r="B1022" t="s">
        <v>2</v>
      </c>
      <c r="C1022" t="s">
        <v>3</v>
      </c>
      <c r="D1022" s="1">
        <v>45306</v>
      </c>
      <c r="E1022" t="s">
        <v>179</v>
      </c>
      <c r="F1022" t="s">
        <v>180</v>
      </c>
      <c r="G1022" t="s">
        <v>181</v>
      </c>
      <c r="H1022" t="s">
        <v>10</v>
      </c>
      <c r="I1022" t="s">
        <v>17</v>
      </c>
      <c r="J1022" s="1">
        <v>45415</v>
      </c>
      <c r="K1022" s="1">
        <v>45278</v>
      </c>
    </row>
    <row r="1023" spans="1:11" x14ac:dyDescent="0.25">
      <c r="A1023" t="s">
        <v>1</v>
      </c>
      <c r="B1023" t="s">
        <v>2</v>
      </c>
      <c r="C1023" t="s">
        <v>3</v>
      </c>
      <c r="D1023" s="1">
        <v>45306</v>
      </c>
      <c r="E1023" t="s">
        <v>179</v>
      </c>
      <c r="F1023" t="s">
        <v>180</v>
      </c>
      <c r="G1023" t="s">
        <v>181</v>
      </c>
      <c r="H1023" t="s">
        <v>11</v>
      </c>
      <c r="I1023" t="s">
        <v>17</v>
      </c>
      <c r="J1023" s="1">
        <v>45415</v>
      </c>
      <c r="K1023" s="1">
        <v>45278</v>
      </c>
    </row>
    <row r="1024" spans="1:11" x14ac:dyDescent="0.25">
      <c r="A1024" t="s">
        <v>46</v>
      </c>
      <c r="C1024" t="s">
        <v>47</v>
      </c>
      <c r="D1024" s="1">
        <v>45299</v>
      </c>
      <c r="E1024" t="s">
        <v>182</v>
      </c>
      <c r="F1024" t="s">
        <v>183</v>
      </c>
      <c r="G1024" t="s">
        <v>184</v>
      </c>
      <c r="H1024" t="s">
        <v>4</v>
      </c>
      <c r="I1024" t="s">
        <v>17</v>
      </c>
      <c r="J1024" s="1">
        <v>45300</v>
      </c>
      <c r="K1024" s="1">
        <v>45276</v>
      </c>
    </row>
    <row r="1025" spans="1:11" x14ac:dyDescent="0.25">
      <c r="A1025" t="s">
        <v>46</v>
      </c>
      <c r="C1025" t="s">
        <v>47</v>
      </c>
      <c r="D1025" s="1">
        <v>45299</v>
      </c>
      <c r="E1025" t="s">
        <v>182</v>
      </c>
      <c r="F1025" t="s">
        <v>183</v>
      </c>
      <c r="G1025" t="s">
        <v>184</v>
      </c>
      <c r="H1025" t="s">
        <v>4</v>
      </c>
      <c r="I1025" t="s">
        <v>17</v>
      </c>
      <c r="J1025" s="1">
        <v>45314</v>
      </c>
      <c r="K1025" s="1">
        <v>45314</v>
      </c>
    </row>
    <row r="1026" spans="1:11" x14ac:dyDescent="0.25">
      <c r="A1026" t="s">
        <v>46</v>
      </c>
      <c r="C1026" t="s">
        <v>47</v>
      </c>
      <c r="D1026" s="1">
        <v>45299</v>
      </c>
      <c r="E1026" t="s">
        <v>182</v>
      </c>
      <c r="F1026" t="s">
        <v>183</v>
      </c>
      <c r="G1026" t="s">
        <v>184</v>
      </c>
      <c r="H1026" t="s">
        <v>4</v>
      </c>
      <c r="I1026" t="s">
        <v>17</v>
      </c>
      <c r="J1026" s="1">
        <v>45764</v>
      </c>
      <c r="K1026" s="1">
        <v>45754</v>
      </c>
    </row>
    <row r="1027" spans="1:11" x14ac:dyDescent="0.25">
      <c r="A1027" t="s">
        <v>46</v>
      </c>
      <c r="C1027" t="s">
        <v>47</v>
      </c>
      <c r="D1027" s="1">
        <v>45299</v>
      </c>
      <c r="E1027" t="s">
        <v>182</v>
      </c>
      <c r="F1027" t="s">
        <v>183</v>
      </c>
      <c r="G1027" t="s">
        <v>184</v>
      </c>
      <c r="H1027" t="s">
        <v>7</v>
      </c>
      <c r="I1027" t="s">
        <v>17</v>
      </c>
      <c r="J1027" s="1">
        <v>45300</v>
      </c>
      <c r="K1027" s="1">
        <v>45276</v>
      </c>
    </row>
    <row r="1028" spans="1:11" x14ac:dyDescent="0.25">
      <c r="A1028" t="s">
        <v>46</v>
      </c>
      <c r="C1028" t="s">
        <v>47</v>
      </c>
      <c r="D1028" s="1">
        <v>45299</v>
      </c>
      <c r="E1028" t="s">
        <v>182</v>
      </c>
      <c r="F1028" t="s">
        <v>183</v>
      </c>
      <c r="G1028" t="s">
        <v>184</v>
      </c>
      <c r="H1028" t="s">
        <v>7</v>
      </c>
      <c r="I1028" t="s">
        <v>17</v>
      </c>
      <c r="J1028" s="1">
        <v>45331</v>
      </c>
      <c r="K1028" s="1">
        <v>45314</v>
      </c>
    </row>
    <row r="1029" spans="1:11" x14ac:dyDescent="0.25">
      <c r="A1029" t="s">
        <v>46</v>
      </c>
      <c r="C1029" t="s">
        <v>47</v>
      </c>
      <c r="D1029" s="1">
        <v>45299</v>
      </c>
      <c r="E1029" t="s">
        <v>182</v>
      </c>
      <c r="F1029" t="s">
        <v>183</v>
      </c>
      <c r="G1029" t="s">
        <v>184</v>
      </c>
      <c r="H1029" t="s">
        <v>1366</v>
      </c>
      <c r="I1029" t="s">
        <v>17</v>
      </c>
      <c r="J1029" s="1">
        <v>45408</v>
      </c>
      <c r="K1029" s="1">
        <v>45351</v>
      </c>
    </row>
    <row r="1030" spans="1:11" x14ac:dyDescent="0.25">
      <c r="A1030" t="s">
        <v>46</v>
      </c>
      <c r="C1030" t="s">
        <v>47</v>
      </c>
      <c r="D1030" s="1">
        <v>45299</v>
      </c>
      <c r="E1030" t="s">
        <v>182</v>
      </c>
      <c r="F1030" t="s">
        <v>183</v>
      </c>
      <c r="G1030" t="s">
        <v>184</v>
      </c>
      <c r="H1030" t="s">
        <v>1366</v>
      </c>
      <c r="I1030" t="s">
        <v>17</v>
      </c>
      <c r="J1030" s="1">
        <v>45734</v>
      </c>
      <c r="K1030" s="1">
        <v>45729</v>
      </c>
    </row>
    <row r="1031" spans="1:11" x14ac:dyDescent="0.25">
      <c r="A1031" t="s">
        <v>46</v>
      </c>
      <c r="C1031" t="s">
        <v>47</v>
      </c>
      <c r="D1031" s="1">
        <v>45299</v>
      </c>
      <c r="E1031" t="s">
        <v>182</v>
      </c>
      <c r="F1031" t="s">
        <v>183</v>
      </c>
      <c r="G1031" t="s">
        <v>184</v>
      </c>
      <c r="H1031" t="s">
        <v>1367</v>
      </c>
      <c r="I1031" t="s">
        <v>17</v>
      </c>
      <c r="J1031" s="1">
        <v>45385</v>
      </c>
      <c r="K1031" s="1">
        <v>45351</v>
      </c>
    </row>
    <row r="1032" spans="1:11" x14ac:dyDescent="0.25">
      <c r="A1032" t="s">
        <v>46</v>
      </c>
      <c r="C1032" t="s">
        <v>47</v>
      </c>
      <c r="D1032" s="1">
        <v>45299</v>
      </c>
      <c r="E1032" t="s">
        <v>182</v>
      </c>
      <c r="F1032" t="s">
        <v>183</v>
      </c>
      <c r="G1032" t="s">
        <v>184</v>
      </c>
      <c r="H1032" t="s">
        <v>1367</v>
      </c>
      <c r="I1032" t="s">
        <v>17</v>
      </c>
      <c r="J1032" s="1">
        <v>45734</v>
      </c>
      <c r="K1032" s="1">
        <v>45734</v>
      </c>
    </row>
    <row r="1033" spans="1:11" x14ac:dyDescent="0.25">
      <c r="A1033" t="s">
        <v>46</v>
      </c>
      <c r="C1033" t="s">
        <v>47</v>
      </c>
      <c r="D1033" s="1">
        <v>45299</v>
      </c>
      <c r="E1033" t="s">
        <v>182</v>
      </c>
      <c r="F1033" t="s">
        <v>183</v>
      </c>
      <c r="G1033" t="s">
        <v>184</v>
      </c>
      <c r="H1033" t="s">
        <v>1368</v>
      </c>
      <c r="I1033" t="s">
        <v>17</v>
      </c>
      <c r="J1033" s="1">
        <v>45408</v>
      </c>
      <c r="K1033" s="1">
        <v>45351</v>
      </c>
    </row>
    <row r="1034" spans="1:11" x14ac:dyDescent="0.25">
      <c r="A1034" t="s">
        <v>46</v>
      </c>
      <c r="C1034" t="s">
        <v>47</v>
      </c>
      <c r="D1034" s="1">
        <v>45299</v>
      </c>
      <c r="E1034" t="s">
        <v>182</v>
      </c>
      <c r="F1034" t="s">
        <v>183</v>
      </c>
      <c r="G1034" t="s">
        <v>184</v>
      </c>
      <c r="H1034" t="s">
        <v>1368</v>
      </c>
      <c r="I1034" t="s">
        <v>17</v>
      </c>
      <c r="J1034" s="1">
        <v>45734</v>
      </c>
      <c r="K1034" s="1">
        <v>45729</v>
      </c>
    </row>
    <row r="1035" spans="1:11" x14ac:dyDescent="0.25">
      <c r="A1035" t="s">
        <v>46</v>
      </c>
      <c r="C1035" t="s">
        <v>47</v>
      </c>
      <c r="D1035" s="1">
        <v>45299</v>
      </c>
      <c r="E1035" t="s">
        <v>182</v>
      </c>
      <c r="F1035" t="s">
        <v>183</v>
      </c>
      <c r="G1035" t="s">
        <v>184</v>
      </c>
      <c r="H1035" t="s">
        <v>1369</v>
      </c>
      <c r="I1035" t="s">
        <v>17</v>
      </c>
      <c r="J1035" s="1">
        <v>45408</v>
      </c>
      <c r="K1035" s="1">
        <v>45351</v>
      </c>
    </row>
    <row r="1036" spans="1:11" x14ac:dyDescent="0.25">
      <c r="A1036" t="s">
        <v>46</v>
      </c>
      <c r="C1036" t="s">
        <v>47</v>
      </c>
      <c r="D1036" s="1">
        <v>45299</v>
      </c>
      <c r="E1036" t="s">
        <v>182</v>
      </c>
      <c r="F1036" t="s">
        <v>183</v>
      </c>
      <c r="G1036" t="s">
        <v>184</v>
      </c>
      <c r="H1036" t="s">
        <v>1369</v>
      </c>
      <c r="I1036" t="s">
        <v>17</v>
      </c>
      <c r="J1036" s="1">
        <v>45734</v>
      </c>
      <c r="K1036" s="1">
        <v>45729</v>
      </c>
    </row>
    <row r="1037" spans="1:11" x14ac:dyDescent="0.25">
      <c r="A1037" t="s">
        <v>46</v>
      </c>
      <c r="C1037" t="s">
        <v>47</v>
      </c>
      <c r="D1037" s="1">
        <v>45299</v>
      </c>
      <c r="E1037" t="s">
        <v>182</v>
      </c>
      <c r="F1037" t="s">
        <v>183</v>
      </c>
      <c r="G1037" t="s">
        <v>184</v>
      </c>
      <c r="H1037" t="s">
        <v>1370</v>
      </c>
      <c r="I1037" t="s">
        <v>17</v>
      </c>
      <c r="J1037" s="1">
        <v>45404</v>
      </c>
      <c r="K1037" s="1">
        <v>45351</v>
      </c>
    </row>
    <row r="1038" spans="1:11" x14ac:dyDescent="0.25">
      <c r="A1038" t="s">
        <v>46</v>
      </c>
      <c r="C1038" t="s">
        <v>47</v>
      </c>
      <c r="D1038" s="1">
        <v>45299</v>
      </c>
      <c r="E1038" t="s">
        <v>182</v>
      </c>
      <c r="F1038" t="s">
        <v>183</v>
      </c>
      <c r="G1038" t="s">
        <v>184</v>
      </c>
      <c r="H1038" t="s">
        <v>1370</v>
      </c>
      <c r="I1038" t="s">
        <v>17</v>
      </c>
      <c r="J1038" s="1">
        <v>45734</v>
      </c>
      <c r="K1038" s="1">
        <v>45725</v>
      </c>
    </row>
    <row r="1039" spans="1:11" x14ac:dyDescent="0.25">
      <c r="A1039" t="s">
        <v>46</v>
      </c>
      <c r="C1039" t="s">
        <v>47</v>
      </c>
      <c r="D1039" s="1">
        <v>45299</v>
      </c>
      <c r="E1039" t="s">
        <v>182</v>
      </c>
      <c r="F1039" t="s">
        <v>183</v>
      </c>
      <c r="G1039" t="s">
        <v>184</v>
      </c>
      <c r="H1039" t="s">
        <v>8</v>
      </c>
      <c r="I1039" t="s">
        <v>17</v>
      </c>
      <c r="J1039" s="1">
        <v>45300</v>
      </c>
      <c r="K1039" s="1">
        <v>45276</v>
      </c>
    </row>
    <row r="1040" spans="1:11" x14ac:dyDescent="0.25">
      <c r="A1040" t="s">
        <v>46</v>
      </c>
      <c r="C1040" t="s">
        <v>47</v>
      </c>
      <c r="D1040" s="1">
        <v>45299</v>
      </c>
      <c r="E1040" t="s">
        <v>182</v>
      </c>
      <c r="F1040" t="s">
        <v>183</v>
      </c>
      <c r="G1040" t="s">
        <v>184</v>
      </c>
      <c r="H1040" t="s">
        <v>8</v>
      </c>
      <c r="I1040" t="s">
        <v>17</v>
      </c>
      <c r="J1040" s="1">
        <v>45449</v>
      </c>
      <c r="K1040" s="1">
        <v>45449</v>
      </c>
    </row>
    <row r="1041" spans="1:11" x14ac:dyDescent="0.25">
      <c r="A1041" t="s">
        <v>46</v>
      </c>
      <c r="C1041" t="s">
        <v>47</v>
      </c>
      <c r="D1041" s="1">
        <v>45299</v>
      </c>
      <c r="E1041" t="s">
        <v>182</v>
      </c>
      <c r="F1041" t="s">
        <v>183</v>
      </c>
      <c r="G1041" t="s">
        <v>184</v>
      </c>
      <c r="H1041" t="s">
        <v>8</v>
      </c>
      <c r="I1041" t="s">
        <v>17</v>
      </c>
      <c r="J1041" s="1">
        <v>45548</v>
      </c>
      <c r="K1041" s="1">
        <v>45509</v>
      </c>
    </row>
    <row r="1042" spans="1:11" x14ac:dyDescent="0.25">
      <c r="A1042" t="s">
        <v>46</v>
      </c>
      <c r="C1042" t="s">
        <v>47</v>
      </c>
      <c r="D1042" s="1">
        <v>45299</v>
      </c>
      <c r="E1042" t="s">
        <v>182</v>
      </c>
      <c r="F1042" t="s">
        <v>183</v>
      </c>
      <c r="G1042" t="s">
        <v>184</v>
      </c>
      <c r="H1042" t="s">
        <v>9</v>
      </c>
      <c r="I1042" t="s">
        <v>17</v>
      </c>
      <c r="J1042" s="1">
        <v>45300</v>
      </c>
      <c r="K1042" s="1">
        <v>45276</v>
      </c>
    </row>
    <row r="1043" spans="1:11" x14ac:dyDescent="0.25">
      <c r="A1043" t="s">
        <v>46</v>
      </c>
      <c r="C1043" t="s">
        <v>47</v>
      </c>
      <c r="D1043" s="1">
        <v>45299</v>
      </c>
      <c r="E1043" t="s">
        <v>182</v>
      </c>
      <c r="F1043" t="s">
        <v>183</v>
      </c>
      <c r="G1043" t="s">
        <v>184</v>
      </c>
      <c r="H1043" t="s">
        <v>9</v>
      </c>
      <c r="I1043" t="s">
        <v>17</v>
      </c>
      <c r="J1043" s="1">
        <v>45544</v>
      </c>
      <c r="K1043" s="1">
        <v>45530</v>
      </c>
    </row>
    <row r="1044" spans="1:11" x14ac:dyDescent="0.25">
      <c r="A1044" t="s">
        <v>46</v>
      </c>
      <c r="C1044" t="s">
        <v>47</v>
      </c>
      <c r="D1044" s="1">
        <v>45299</v>
      </c>
      <c r="E1044" t="s">
        <v>182</v>
      </c>
      <c r="F1044" t="s">
        <v>183</v>
      </c>
      <c r="G1044" t="s">
        <v>184</v>
      </c>
      <c r="H1044" t="s">
        <v>10</v>
      </c>
      <c r="I1044" t="s">
        <v>17</v>
      </c>
      <c r="J1044" s="1">
        <v>45299</v>
      </c>
      <c r="K1044" s="1">
        <v>45276</v>
      </c>
    </row>
    <row r="1045" spans="1:11" x14ac:dyDescent="0.25">
      <c r="A1045" t="s">
        <v>46</v>
      </c>
      <c r="C1045" t="s">
        <v>47</v>
      </c>
      <c r="D1045" s="1">
        <v>45299</v>
      </c>
      <c r="E1045" t="s">
        <v>182</v>
      </c>
      <c r="F1045" t="s">
        <v>183</v>
      </c>
      <c r="G1045" t="s">
        <v>184</v>
      </c>
      <c r="H1045" t="s">
        <v>11</v>
      </c>
      <c r="I1045" t="s">
        <v>17</v>
      </c>
      <c r="J1045" s="1">
        <v>45300</v>
      </c>
      <c r="K1045" s="1">
        <v>45276</v>
      </c>
    </row>
    <row r="1046" spans="1:11" x14ac:dyDescent="0.25">
      <c r="A1046" t="s">
        <v>46</v>
      </c>
      <c r="C1046" t="s">
        <v>14</v>
      </c>
      <c r="D1046" s="1">
        <v>45280</v>
      </c>
      <c r="E1046" t="s">
        <v>186</v>
      </c>
      <c r="F1046" t="s">
        <v>187</v>
      </c>
      <c r="G1046" t="s">
        <v>1518</v>
      </c>
      <c r="H1046" t="s">
        <v>4</v>
      </c>
      <c r="I1046" t="s">
        <v>17</v>
      </c>
      <c r="J1046" s="1">
        <v>45600</v>
      </c>
      <c r="K1046" s="1">
        <v>45277</v>
      </c>
    </row>
    <row r="1047" spans="1:11" x14ac:dyDescent="0.25">
      <c r="A1047" t="s">
        <v>46</v>
      </c>
      <c r="C1047" t="s">
        <v>14</v>
      </c>
      <c r="D1047" s="1">
        <v>45280</v>
      </c>
      <c r="E1047" t="s">
        <v>186</v>
      </c>
      <c r="F1047" t="s">
        <v>187</v>
      </c>
      <c r="G1047" t="s">
        <v>1518</v>
      </c>
      <c r="H1047" t="s">
        <v>7</v>
      </c>
      <c r="I1047" t="s">
        <v>17</v>
      </c>
      <c r="J1047" s="1">
        <v>45600</v>
      </c>
      <c r="K1047" s="1">
        <v>45277</v>
      </c>
    </row>
    <row r="1048" spans="1:11" x14ac:dyDescent="0.25">
      <c r="A1048" t="s">
        <v>46</v>
      </c>
      <c r="C1048" t="s">
        <v>14</v>
      </c>
      <c r="D1048" s="1">
        <v>45280</v>
      </c>
      <c r="E1048" t="s">
        <v>186</v>
      </c>
      <c r="F1048" t="s">
        <v>187</v>
      </c>
      <c r="G1048" t="s">
        <v>1518</v>
      </c>
      <c r="H1048" t="s">
        <v>1366</v>
      </c>
      <c r="I1048" t="s">
        <v>5</v>
      </c>
      <c r="K1048" s="1">
        <v>45351</v>
      </c>
    </row>
    <row r="1049" spans="1:11" x14ac:dyDescent="0.25">
      <c r="A1049" t="s">
        <v>46</v>
      </c>
      <c r="C1049" t="s">
        <v>14</v>
      </c>
      <c r="D1049" s="1">
        <v>45280</v>
      </c>
      <c r="E1049" t="s">
        <v>186</v>
      </c>
      <c r="F1049" t="s">
        <v>187</v>
      </c>
      <c r="G1049" t="s">
        <v>1518</v>
      </c>
      <c r="H1049" t="s">
        <v>1367</v>
      </c>
      <c r="I1049" t="s">
        <v>18</v>
      </c>
      <c r="K1049" s="1">
        <v>45351</v>
      </c>
    </row>
    <row r="1050" spans="1:11" x14ac:dyDescent="0.25">
      <c r="A1050" t="s">
        <v>46</v>
      </c>
      <c r="C1050" t="s">
        <v>14</v>
      </c>
      <c r="D1050" s="1">
        <v>45280</v>
      </c>
      <c r="E1050" t="s">
        <v>186</v>
      </c>
      <c r="F1050" t="s">
        <v>187</v>
      </c>
      <c r="G1050" t="s">
        <v>1518</v>
      </c>
      <c r="H1050" t="s">
        <v>1368</v>
      </c>
      <c r="I1050" t="s">
        <v>5</v>
      </c>
      <c r="K1050" s="1">
        <v>45351</v>
      </c>
    </row>
    <row r="1051" spans="1:11" x14ac:dyDescent="0.25">
      <c r="A1051" t="s">
        <v>46</v>
      </c>
      <c r="C1051" t="s">
        <v>14</v>
      </c>
      <c r="D1051" s="1">
        <v>45280</v>
      </c>
      <c r="E1051" t="s">
        <v>186</v>
      </c>
      <c r="F1051" t="s">
        <v>187</v>
      </c>
      <c r="G1051" t="s">
        <v>1518</v>
      </c>
      <c r="H1051" t="s">
        <v>1369</v>
      </c>
      <c r="I1051" t="s">
        <v>5</v>
      </c>
      <c r="K1051" s="1">
        <v>45351</v>
      </c>
    </row>
    <row r="1052" spans="1:11" x14ac:dyDescent="0.25">
      <c r="A1052" t="s">
        <v>46</v>
      </c>
      <c r="C1052" t="s">
        <v>14</v>
      </c>
      <c r="D1052" s="1">
        <v>45280</v>
      </c>
      <c r="E1052" t="s">
        <v>186</v>
      </c>
      <c r="F1052" t="s">
        <v>187</v>
      </c>
      <c r="G1052" t="s">
        <v>1518</v>
      </c>
      <c r="H1052" t="s">
        <v>1370</v>
      </c>
      <c r="I1052" t="s">
        <v>5</v>
      </c>
      <c r="K1052" s="1">
        <v>45351</v>
      </c>
    </row>
    <row r="1053" spans="1:11" x14ac:dyDescent="0.25">
      <c r="A1053" t="s">
        <v>46</v>
      </c>
      <c r="C1053" t="s">
        <v>14</v>
      </c>
      <c r="D1053" s="1">
        <v>45280</v>
      </c>
      <c r="E1053" t="s">
        <v>186</v>
      </c>
      <c r="F1053" t="s">
        <v>187</v>
      </c>
      <c r="G1053" t="s">
        <v>1518</v>
      </c>
      <c r="H1053" t="s">
        <v>8</v>
      </c>
      <c r="I1053" t="s">
        <v>17</v>
      </c>
      <c r="J1053" s="1">
        <v>45600</v>
      </c>
      <c r="K1053" s="1">
        <v>45277</v>
      </c>
    </row>
    <row r="1054" spans="1:11" x14ac:dyDescent="0.25">
      <c r="A1054" t="s">
        <v>46</v>
      </c>
      <c r="C1054" t="s">
        <v>14</v>
      </c>
      <c r="D1054" s="1">
        <v>45280</v>
      </c>
      <c r="E1054" t="s">
        <v>186</v>
      </c>
      <c r="F1054" t="s">
        <v>187</v>
      </c>
      <c r="G1054" t="s">
        <v>1518</v>
      </c>
      <c r="H1054" t="s">
        <v>9</v>
      </c>
      <c r="I1054" t="s">
        <v>17</v>
      </c>
      <c r="J1054" s="1">
        <v>45600</v>
      </c>
      <c r="K1054" s="1">
        <v>45277</v>
      </c>
    </row>
    <row r="1055" spans="1:11" x14ac:dyDescent="0.25">
      <c r="A1055" t="s">
        <v>46</v>
      </c>
      <c r="C1055" t="s">
        <v>14</v>
      </c>
      <c r="D1055" s="1">
        <v>45280</v>
      </c>
      <c r="E1055" t="s">
        <v>186</v>
      </c>
      <c r="F1055" t="s">
        <v>187</v>
      </c>
      <c r="G1055" t="s">
        <v>1518</v>
      </c>
      <c r="H1055" t="s">
        <v>10</v>
      </c>
      <c r="I1055" t="s">
        <v>17</v>
      </c>
      <c r="J1055" s="1">
        <v>45600</v>
      </c>
      <c r="K1055" s="1">
        <v>45277</v>
      </c>
    </row>
    <row r="1056" spans="1:11" x14ac:dyDescent="0.25">
      <c r="A1056" t="s">
        <v>46</v>
      </c>
      <c r="C1056" t="s">
        <v>14</v>
      </c>
      <c r="D1056" s="1">
        <v>45280</v>
      </c>
      <c r="E1056" t="s">
        <v>186</v>
      </c>
      <c r="F1056" t="s">
        <v>187</v>
      </c>
      <c r="G1056" t="s">
        <v>1518</v>
      </c>
      <c r="H1056" t="s">
        <v>11</v>
      </c>
      <c r="I1056" t="s">
        <v>17</v>
      </c>
      <c r="J1056" s="1">
        <v>45600</v>
      </c>
      <c r="K1056" s="1">
        <v>45277</v>
      </c>
    </row>
    <row r="1057" spans="1:11" x14ac:dyDescent="0.25">
      <c r="A1057" t="s">
        <v>30</v>
      </c>
      <c r="B1057" t="s">
        <v>189</v>
      </c>
      <c r="C1057" t="s">
        <v>32</v>
      </c>
      <c r="D1057" s="1">
        <v>45278</v>
      </c>
      <c r="E1057" t="s">
        <v>190</v>
      </c>
      <c r="F1057" t="s">
        <v>191</v>
      </c>
      <c r="G1057" t="s">
        <v>1382</v>
      </c>
      <c r="H1057" t="s">
        <v>192</v>
      </c>
      <c r="I1057" t="s">
        <v>17</v>
      </c>
      <c r="J1057" s="1">
        <v>44878</v>
      </c>
      <c r="K1057" s="1">
        <v>44903</v>
      </c>
    </row>
    <row r="1058" spans="1:11" x14ac:dyDescent="0.25">
      <c r="A1058" t="s">
        <v>30</v>
      </c>
      <c r="B1058" t="s">
        <v>189</v>
      </c>
      <c r="C1058" t="s">
        <v>32</v>
      </c>
      <c r="D1058" s="1">
        <v>45278</v>
      </c>
      <c r="E1058" t="s">
        <v>190</v>
      </c>
      <c r="F1058" t="s">
        <v>191</v>
      </c>
      <c r="G1058" t="s">
        <v>1382</v>
      </c>
      <c r="H1058" t="s">
        <v>4</v>
      </c>
      <c r="I1058" t="s">
        <v>17</v>
      </c>
      <c r="J1058" s="1">
        <v>44878</v>
      </c>
      <c r="K1058" s="1">
        <v>44903</v>
      </c>
    </row>
    <row r="1059" spans="1:11" x14ac:dyDescent="0.25">
      <c r="A1059" t="s">
        <v>30</v>
      </c>
      <c r="B1059" t="s">
        <v>189</v>
      </c>
      <c r="C1059" t="s">
        <v>32</v>
      </c>
      <c r="D1059" s="1">
        <v>45278</v>
      </c>
      <c r="E1059" t="s">
        <v>190</v>
      </c>
      <c r="F1059" t="s">
        <v>191</v>
      </c>
      <c r="G1059" t="s">
        <v>1382</v>
      </c>
      <c r="H1059" t="s">
        <v>7</v>
      </c>
      <c r="I1059" t="s">
        <v>17</v>
      </c>
      <c r="J1059" s="1">
        <v>44878</v>
      </c>
      <c r="K1059" s="1">
        <v>44903</v>
      </c>
    </row>
    <row r="1060" spans="1:11" x14ac:dyDescent="0.25">
      <c r="A1060" t="s">
        <v>30</v>
      </c>
      <c r="B1060" t="s">
        <v>189</v>
      </c>
      <c r="C1060" t="s">
        <v>32</v>
      </c>
      <c r="D1060" s="1">
        <v>45278</v>
      </c>
      <c r="E1060" t="s">
        <v>190</v>
      </c>
      <c r="F1060" t="s">
        <v>191</v>
      </c>
      <c r="G1060" t="s">
        <v>1382</v>
      </c>
      <c r="H1060" t="s">
        <v>1366</v>
      </c>
      <c r="I1060" t="s">
        <v>5</v>
      </c>
      <c r="K1060" s="1">
        <v>45792</v>
      </c>
    </row>
    <row r="1061" spans="1:11" x14ac:dyDescent="0.25">
      <c r="A1061" t="s">
        <v>30</v>
      </c>
      <c r="B1061" t="s">
        <v>189</v>
      </c>
      <c r="C1061" t="s">
        <v>32</v>
      </c>
      <c r="D1061" s="1">
        <v>45278</v>
      </c>
      <c r="E1061" t="s">
        <v>190</v>
      </c>
      <c r="F1061" t="s">
        <v>191</v>
      </c>
      <c r="G1061" t="s">
        <v>1382</v>
      </c>
      <c r="H1061" t="s">
        <v>1366</v>
      </c>
      <c r="I1061" t="s">
        <v>17</v>
      </c>
      <c r="J1061" s="1">
        <v>45471</v>
      </c>
      <c r="K1061" s="1">
        <v>45351</v>
      </c>
    </row>
    <row r="1062" spans="1:11" x14ac:dyDescent="0.25">
      <c r="A1062" t="s">
        <v>30</v>
      </c>
      <c r="B1062" t="s">
        <v>189</v>
      </c>
      <c r="C1062" t="s">
        <v>32</v>
      </c>
      <c r="D1062" s="1">
        <v>45278</v>
      </c>
      <c r="E1062" t="s">
        <v>190</v>
      </c>
      <c r="F1062" t="s">
        <v>191</v>
      </c>
      <c r="G1062" t="s">
        <v>1382</v>
      </c>
      <c r="H1062" t="s">
        <v>1367</v>
      </c>
      <c r="I1062" t="s">
        <v>5</v>
      </c>
      <c r="K1062" s="1">
        <v>45792</v>
      </c>
    </row>
    <row r="1063" spans="1:11" x14ac:dyDescent="0.25">
      <c r="A1063" t="s">
        <v>30</v>
      </c>
      <c r="B1063" t="s">
        <v>189</v>
      </c>
      <c r="C1063" t="s">
        <v>32</v>
      </c>
      <c r="D1063" s="1">
        <v>45278</v>
      </c>
      <c r="E1063" t="s">
        <v>190</v>
      </c>
      <c r="F1063" t="s">
        <v>191</v>
      </c>
      <c r="G1063" t="s">
        <v>1382</v>
      </c>
      <c r="H1063" t="s">
        <v>1367</v>
      </c>
      <c r="I1063" t="s">
        <v>17</v>
      </c>
      <c r="J1063" s="1">
        <v>45471</v>
      </c>
      <c r="K1063" s="1">
        <v>45351</v>
      </c>
    </row>
    <row r="1064" spans="1:11" x14ac:dyDescent="0.25">
      <c r="A1064" t="s">
        <v>30</v>
      </c>
      <c r="B1064" t="s">
        <v>189</v>
      </c>
      <c r="C1064" t="s">
        <v>32</v>
      </c>
      <c r="D1064" s="1">
        <v>45278</v>
      </c>
      <c r="E1064" t="s">
        <v>190</v>
      </c>
      <c r="F1064" t="s">
        <v>191</v>
      </c>
      <c r="G1064" t="s">
        <v>1382</v>
      </c>
      <c r="H1064" t="s">
        <v>1368</v>
      </c>
      <c r="I1064" t="s">
        <v>5</v>
      </c>
      <c r="K1064" s="1">
        <v>45792</v>
      </c>
    </row>
    <row r="1065" spans="1:11" x14ac:dyDescent="0.25">
      <c r="A1065" t="s">
        <v>30</v>
      </c>
      <c r="B1065" t="s">
        <v>189</v>
      </c>
      <c r="C1065" t="s">
        <v>32</v>
      </c>
      <c r="D1065" s="1">
        <v>45278</v>
      </c>
      <c r="E1065" t="s">
        <v>190</v>
      </c>
      <c r="F1065" t="s">
        <v>191</v>
      </c>
      <c r="G1065" t="s">
        <v>1382</v>
      </c>
      <c r="H1065" t="s">
        <v>1368</v>
      </c>
      <c r="I1065" t="s">
        <v>17</v>
      </c>
      <c r="J1065" s="1">
        <v>45471</v>
      </c>
      <c r="K1065" s="1">
        <v>45351</v>
      </c>
    </row>
    <row r="1066" spans="1:11" x14ac:dyDescent="0.25">
      <c r="A1066" t="s">
        <v>30</v>
      </c>
      <c r="B1066" t="s">
        <v>189</v>
      </c>
      <c r="C1066" t="s">
        <v>32</v>
      </c>
      <c r="D1066" s="1">
        <v>45278</v>
      </c>
      <c r="E1066" t="s">
        <v>190</v>
      </c>
      <c r="F1066" t="s">
        <v>191</v>
      </c>
      <c r="G1066" t="s">
        <v>1382</v>
      </c>
      <c r="H1066" t="s">
        <v>1369</v>
      </c>
      <c r="I1066" t="s">
        <v>5</v>
      </c>
      <c r="K1066" s="1">
        <v>45792</v>
      </c>
    </row>
    <row r="1067" spans="1:11" x14ac:dyDescent="0.25">
      <c r="A1067" t="s">
        <v>30</v>
      </c>
      <c r="B1067" t="s">
        <v>189</v>
      </c>
      <c r="C1067" t="s">
        <v>32</v>
      </c>
      <c r="D1067" s="1">
        <v>45278</v>
      </c>
      <c r="E1067" t="s">
        <v>190</v>
      </c>
      <c r="F1067" t="s">
        <v>191</v>
      </c>
      <c r="G1067" t="s">
        <v>1382</v>
      </c>
      <c r="H1067" t="s">
        <v>1369</v>
      </c>
      <c r="I1067" t="s">
        <v>17</v>
      </c>
      <c r="J1067" s="1">
        <v>45471</v>
      </c>
      <c r="K1067" s="1">
        <v>45351</v>
      </c>
    </row>
    <row r="1068" spans="1:11" x14ac:dyDescent="0.25">
      <c r="A1068" t="s">
        <v>30</v>
      </c>
      <c r="B1068" t="s">
        <v>189</v>
      </c>
      <c r="C1068" t="s">
        <v>32</v>
      </c>
      <c r="D1068" s="1">
        <v>45278</v>
      </c>
      <c r="E1068" t="s">
        <v>190</v>
      </c>
      <c r="F1068" t="s">
        <v>191</v>
      </c>
      <c r="G1068" t="s">
        <v>1382</v>
      </c>
      <c r="H1068" t="s">
        <v>1370</v>
      </c>
      <c r="I1068" t="s">
        <v>5</v>
      </c>
      <c r="K1068" s="1">
        <v>45792</v>
      </c>
    </row>
    <row r="1069" spans="1:11" x14ac:dyDescent="0.25">
      <c r="A1069" t="s">
        <v>30</v>
      </c>
      <c r="B1069" t="s">
        <v>189</v>
      </c>
      <c r="C1069" t="s">
        <v>32</v>
      </c>
      <c r="D1069" s="1">
        <v>45278</v>
      </c>
      <c r="E1069" t="s">
        <v>190</v>
      </c>
      <c r="F1069" t="s">
        <v>191</v>
      </c>
      <c r="G1069" t="s">
        <v>1382</v>
      </c>
      <c r="H1069" t="s">
        <v>1370</v>
      </c>
      <c r="I1069" t="s">
        <v>17</v>
      </c>
      <c r="J1069" s="1">
        <v>45471</v>
      </c>
      <c r="K1069" s="1">
        <v>45351</v>
      </c>
    </row>
    <row r="1070" spans="1:11" x14ac:dyDescent="0.25">
      <c r="A1070" t="s">
        <v>30</v>
      </c>
      <c r="B1070" t="s">
        <v>189</v>
      </c>
      <c r="C1070" t="s">
        <v>32</v>
      </c>
      <c r="D1070" s="1">
        <v>45278</v>
      </c>
      <c r="E1070" t="s">
        <v>190</v>
      </c>
      <c r="F1070" t="s">
        <v>191</v>
      </c>
      <c r="G1070" t="s">
        <v>1382</v>
      </c>
      <c r="H1070" t="s">
        <v>8</v>
      </c>
      <c r="I1070" t="s">
        <v>17</v>
      </c>
      <c r="J1070" s="1">
        <v>44652</v>
      </c>
      <c r="K1070" s="1">
        <v>44887</v>
      </c>
    </row>
    <row r="1071" spans="1:11" x14ac:dyDescent="0.25">
      <c r="A1071" t="s">
        <v>30</v>
      </c>
      <c r="B1071" t="s">
        <v>189</v>
      </c>
      <c r="C1071" t="s">
        <v>32</v>
      </c>
      <c r="D1071" s="1">
        <v>45278</v>
      </c>
      <c r="E1071" t="s">
        <v>190</v>
      </c>
      <c r="F1071" t="s">
        <v>191</v>
      </c>
      <c r="G1071" t="s">
        <v>1382</v>
      </c>
      <c r="H1071" t="s">
        <v>9</v>
      </c>
      <c r="I1071" t="s">
        <v>17</v>
      </c>
      <c r="J1071" s="1">
        <v>45306</v>
      </c>
      <c r="K1071" s="1">
        <v>45300</v>
      </c>
    </row>
    <row r="1072" spans="1:11" x14ac:dyDescent="0.25">
      <c r="A1072" t="s">
        <v>30</v>
      </c>
      <c r="B1072" t="s">
        <v>189</v>
      </c>
      <c r="C1072" t="s">
        <v>32</v>
      </c>
      <c r="D1072" s="1">
        <v>45278</v>
      </c>
      <c r="E1072" t="s">
        <v>190</v>
      </c>
      <c r="F1072" t="s">
        <v>191</v>
      </c>
      <c r="G1072" t="s">
        <v>1382</v>
      </c>
      <c r="H1072" t="s">
        <v>10</v>
      </c>
      <c r="I1072" t="s">
        <v>17</v>
      </c>
      <c r="J1072" s="1">
        <v>44449</v>
      </c>
      <c r="K1072" s="1">
        <v>44887</v>
      </c>
    </row>
    <row r="1073" spans="1:12" x14ac:dyDescent="0.25">
      <c r="A1073" t="s">
        <v>30</v>
      </c>
      <c r="B1073" t="s">
        <v>189</v>
      </c>
      <c r="C1073" t="s">
        <v>32</v>
      </c>
      <c r="D1073" s="1">
        <v>45278</v>
      </c>
      <c r="E1073" t="s">
        <v>190</v>
      </c>
      <c r="F1073" t="s">
        <v>191</v>
      </c>
      <c r="G1073" t="s">
        <v>1382</v>
      </c>
      <c r="H1073" t="s">
        <v>11</v>
      </c>
      <c r="I1073" t="s">
        <v>17</v>
      </c>
      <c r="J1073" s="1">
        <v>45306</v>
      </c>
      <c r="K1073" s="1">
        <v>45300</v>
      </c>
    </row>
    <row r="1074" spans="1:12" x14ac:dyDescent="0.25">
      <c r="A1074" t="s">
        <v>12</v>
      </c>
      <c r="B1074" t="s">
        <v>13</v>
      </c>
      <c r="C1074" t="s">
        <v>16</v>
      </c>
      <c r="D1074" s="1">
        <v>45271</v>
      </c>
      <c r="E1074" t="s">
        <v>194</v>
      </c>
      <c r="F1074" t="s">
        <v>195</v>
      </c>
      <c r="G1074" t="s">
        <v>196</v>
      </c>
      <c r="H1074" t="s">
        <v>4</v>
      </c>
      <c r="I1074" t="s">
        <v>17</v>
      </c>
      <c r="J1074" s="1">
        <v>45300</v>
      </c>
      <c r="K1074" s="1">
        <v>45241</v>
      </c>
    </row>
    <row r="1075" spans="1:12" x14ac:dyDescent="0.25">
      <c r="A1075" t="s">
        <v>12</v>
      </c>
      <c r="B1075" t="s">
        <v>13</v>
      </c>
      <c r="C1075" t="s">
        <v>16</v>
      </c>
      <c r="D1075" s="1">
        <v>45271</v>
      </c>
      <c r="E1075" t="s">
        <v>194</v>
      </c>
      <c r="F1075" t="s">
        <v>195</v>
      </c>
      <c r="G1075" t="s">
        <v>196</v>
      </c>
      <c r="H1075" t="s">
        <v>7</v>
      </c>
      <c r="I1075" t="s">
        <v>17</v>
      </c>
      <c r="J1075" s="1">
        <v>45300</v>
      </c>
      <c r="K1075" s="1">
        <v>45241</v>
      </c>
    </row>
    <row r="1076" spans="1:12" x14ac:dyDescent="0.25">
      <c r="A1076" t="s">
        <v>12</v>
      </c>
      <c r="B1076" t="s">
        <v>13</v>
      </c>
      <c r="C1076" t="s">
        <v>16</v>
      </c>
      <c r="D1076" s="1">
        <v>45271</v>
      </c>
      <c r="E1076" t="s">
        <v>194</v>
      </c>
      <c r="F1076" t="s">
        <v>195</v>
      </c>
      <c r="G1076" t="s">
        <v>196</v>
      </c>
      <c r="H1076" t="s">
        <v>1366</v>
      </c>
      <c r="I1076" t="s">
        <v>5</v>
      </c>
      <c r="K1076" s="1">
        <v>45351</v>
      </c>
    </row>
    <row r="1077" spans="1:12" x14ac:dyDescent="0.25">
      <c r="A1077" t="s">
        <v>12</v>
      </c>
      <c r="B1077" t="s">
        <v>13</v>
      </c>
      <c r="C1077" t="s">
        <v>16</v>
      </c>
      <c r="D1077" s="1">
        <v>45271</v>
      </c>
      <c r="E1077" t="s">
        <v>194</v>
      </c>
      <c r="F1077" t="s">
        <v>195</v>
      </c>
      <c r="G1077" t="s">
        <v>196</v>
      </c>
      <c r="H1077" t="s">
        <v>1367</v>
      </c>
      <c r="I1077" t="s">
        <v>5</v>
      </c>
      <c r="K1077" s="1">
        <v>45351</v>
      </c>
    </row>
    <row r="1078" spans="1:12" x14ac:dyDescent="0.25">
      <c r="A1078" t="s">
        <v>12</v>
      </c>
      <c r="B1078" t="s">
        <v>13</v>
      </c>
      <c r="C1078" t="s">
        <v>16</v>
      </c>
      <c r="D1078" s="1">
        <v>45271</v>
      </c>
      <c r="E1078" t="s">
        <v>194</v>
      </c>
      <c r="F1078" t="s">
        <v>195</v>
      </c>
      <c r="G1078" t="s">
        <v>196</v>
      </c>
      <c r="H1078" t="s">
        <v>1368</v>
      </c>
      <c r="I1078" t="s">
        <v>5</v>
      </c>
      <c r="K1078" s="1">
        <v>45351</v>
      </c>
    </row>
    <row r="1079" spans="1:12" x14ac:dyDescent="0.25">
      <c r="A1079" t="s">
        <v>12</v>
      </c>
      <c r="B1079" t="s">
        <v>13</v>
      </c>
      <c r="C1079" t="s">
        <v>16</v>
      </c>
      <c r="D1079" s="1">
        <v>45271</v>
      </c>
      <c r="E1079" t="s">
        <v>194</v>
      </c>
      <c r="F1079" t="s">
        <v>195</v>
      </c>
      <c r="G1079" t="s">
        <v>196</v>
      </c>
      <c r="H1079" t="s">
        <v>1369</v>
      </c>
      <c r="I1079" t="s">
        <v>5</v>
      </c>
      <c r="K1079" s="1">
        <v>45351</v>
      </c>
    </row>
    <row r="1080" spans="1:12" x14ac:dyDescent="0.25">
      <c r="A1080" t="s">
        <v>12</v>
      </c>
      <c r="B1080" t="s">
        <v>13</v>
      </c>
      <c r="C1080" t="s">
        <v>16</v>
      </c>
      <c r="D1080" s="1">
        <v>45271</v>
      </c>
      <c r="E1080" t="s">
        <v>194</v>
      </c>
      <c r="F1080" t="s">
        <v>195</v>
      </c>
      <c r="G1080" t="s">
        <v>196</v>
      </c>
      <c r="H1080" t="s">
        <v>1370</v>
      </c>
      <c r="I1080" t="s">
        <v>5</v>
      </c>
      <c r="K1080" s="1">
        <v>45351</v>
      </c>
    </row>
    <row r="1081" spans="1:12" x14ac:dyDescent="0.25">
      <c r="A1081" t="s">
        <v>12</v>
      </c>
      <c r="B1081" t="s">
        <v>13</v>
      </c>
      <c r="C1081" t="s">
        <v>16</v>
      </c>
      <c r="D1081" s="1">
        <v>45271</v>
      </c>
      <c r="E1081" t="s">
        <v>194</v>
      </c>
      <c r="F1081" t="s">
        <v>195</v>
      </c>
      <c r="G1081" t="s">
        <v>196</v>
      </c>
      <c r="H1081" t="s">
        <v>8</v>
      </c>
      <c r="I1081" t="s">
        <v>17</v>
      </c>
      <c r="J1081" s="1">
        <v>45300</v>
      </c>
      <c r="K1081" s="1">
        <v>45241</v>
      </c>
    </row>
    <row r="1082" spans="1:12" x14ac:dyDescent="0.25">
      <c r="A1082" t="s">
        <v>12</v>
      </c>
      <c r="B1082" t="s">
        <v>13</v>
      </c>
      <c r="C1082" t="s">
        <v>16</v>
      </c>
      <c r="D1082" s="1">
        <v>45271</v>
      </c>
      <c r="E1082" t="s">
        <v>194</v>
      </c>
      <c r="F1082" t="s">
        <v>195</v>
      </c>
      <c r="G1082" t="s">
        <v>196</v>
      </c>
      <c r="H1082" t="s">
        <v>9</v>
      </c>
      <c r="I1082" t="s">
        <v>17</v>
      </c>
      <c r="J1082" s="1">
        <v>45300</v>
      </c>
      <c r="K1082" s="1">
        <v>45241</v>
      </c>
    </row>
    <row r="1083" spans="1:12" x14ac:dyDescent="0.25">
      <c r="A1083" t="s">
        <v>12</v>
      </c>
      <c r="B1083" t="s">
        <v>13</v>
      </c>
      <c r="C1083" t="s">
        <v>16</v>
      </c>
      <c r="D1083" s="1">
        <v>45271</v>
      </c>
      <c r="E1083" t="s">
        <v>194</v>
      </c>
      <c r="F1083" t="s">
        <v>195</v>
      </c>
      <c r="G1083" t="s">
        <v>196</v>
      </c>
      <c r="H1083" t="s">
        <v>10</v>
      </c>
      <c r="I1083" t="s">
        <v>17</v>
      </c>
      <c r="J1083" s="1">
        <v>45300</v>
      </c>
      <c r="K1083" s="1">
        <v>45241</v>
      </c>
    </row>
    <row r="1084" spans="1:12" x14ac:dyDescent="0.25">
      <c r="A1084" t="s">
        <v>12</v>
      </c>
      <c r="B1084" t="s">
        <v>13</v>
      </c>
      <c r="C1084" t="s">
        <v>16</v>
      </c>
      <c r="D1084" s="1">
        <v>45271</v>
      </c>
      <c r="E1084" t="s">
        <v>194</v>
      </c>
      <c r="F1084" t="s">
        <v>195</v>
      </c>
      <c r="G1084" t="s">
        <v>196</v>
      </c>
      <c r="H1084" t="s">
        <v>11</v>
      </c>
      <c r="I1084" t="s">
        <v>17</v>
      </c>
      <c r="J1084" s="1">
        <v>45300</v>
      </c>
      <c r="K1084" s="1">
        <v>45241</v>
      </c>
    </row>
    <row r="1085" spans="1:12" x14ac:dyDescent="0.25">
      <c r="A1085" t="s">
        <v>12</v>
      </c>
      <c r="B1085" t="s">
        <v>13</v>
      </c>
      <c r="C1085" t="s">
        <v>16</v>
      </c>
      <c r="D1085" s="1">
        <v>45271</v>
      </c>
      <c r="E1085" t="s">
        <v>197</v>
      </c>
      <c r="F1085" t="s">
        <v>198</v>
      </c>
      <c r="G1085" t="s">
        <v>199</v>
      </c>
      <c r="H1085" t="s">
        <v>4</v>
      </c>
      <c r="I1085" t="s">
        <v>17</v>
      </c>
      <c r="J1085" s="1">
        <v>45295</v>
      </c>
      <c r="K1085" s="1">
        <v>45266</v>
      </c>
      <c r="L1085" t="s">
        <v>200</v>
      </c>
    </row>
    <row r="1086" spans="1:12" x14ac:dyDescent="0.25">
      <c r="A1086" t="s">
        <v>12</v>
      </c>
      <c r="B1086" t="s">
        <v>13</v>
      </c>
      <c r="C1086" t="s">
        <v>16</v>
      </c>
      <c r="D1086" s="1">
        <v>45271</v>
      </c>
      <c r="E1086" t="s">
        <v>197</v>
      </c>
      <c r="F1086" t="s">
        <v>198</v>
      </c>
      <c r="G1086" t="s">
        <v>199</v>
      </c>
      <c r="H1086" t="s">
        <v>7</v>
      </c>
      <c r="I1086" t="s">
        <v>17</v>
      </c>
      <c r="J1086" s="1">
        <v>45295</v>
      </c>
      <c r="K1086" s="1">
        <v>45266</v>
      </c>
      <c r="L1086" t="s">
        <v>200</v>
      </c>
    </row>
    <row r="1087" spans="1:12" x14ac:dyDescent="0.25">
      <c r="A1087" t="s">
        <v>12</v>
      </c>
      <c r="B1087" t="s">
        <v>13</v>
      </c>
      <c r="C1087" t="s">
        <v>16</v>
      </c>
      <c r="D1087" s="1">
        <v>45271</v>
      </c>
      <c r="E1087" t="s">
        <v>197</v>
      </c>
      <c r="F1087" t="s">
        <v>198</v>
      </c>
      <c r="G1087" t="s">
        <v>199</v>
      </c>
      <c r="H1087" t="s">
        <v>1366</v>
      </c>
      <c r="I1087" t="s">
        <v>17</v>
      </c>
      <c r="J1087" s="1">
        <v>45519</v>
      </c>
      <c r="K1087" s="1">
        <v>45351</v>
      </c>
    </row>
    <row r="1088" spans="1:12" x14ac:dyDescent="0.25">
      <c r="A1088" t="s">
        <v>12</v>
      </c>
      <c r="B1088" t="s">
        <v>13</v>
      </c>
      <c r="C1088" t="s">
        <v>16</v>
      </c>
      <c r="D1088" s="1">
        <v>45271</v>
      </c>
      <c r="E1088" t="s">
        <v>197</v>
      </c>
      <c r="F1088" t="s">
        <v>198</v>
      </c>
      <c r="G1088" t="s">
        <v>199</v>
      </c>
      <c r="H1088" t="s">
        <v>1367</v>
      </c>
      <c r="I1088" t="s">
        <v>17</v>
      </c>
      <c r="J1088" s="1">
        <v>45519</v>
      </c>
      <c r="K1088" s="1">
        <v>45351</v>
      </c>
    </row>
    <row r="1089" spans="1:12" x14ac:dyDescent="0.25">
      <c r="A1089" t="s">
        <v>12</v>
      </c>
      <c r="B1089" t="s">
        <v>13</v>
      </c>
      <c r="C1089" t="s">
        <v>16</v>
      </c>
      <c r="D1089" s="1">
        <v>45271</v>
      </c>
      <c r="E1089" t="s">
        <v>197</v>
      </c>
      <c r="F1089" t="s">
        <v>198</v>
      </c>
      <c r="G1089" t="s">
        <v>199</v>
      </c>
      <c r="H1089" t="s">
        <v>1368</v>
      </c>
      <c r="I1089" t="s">
        <v>17</v>
      </c>
      <c r="J1089" s="1">
        <v>45519</v>
      </c>
      <c r="K1089" s="1">
        <v>45351</v>
      </c>
    </row>
    <row r="1090" spans="1:12" x14ac:dyDescent="0.25">
      <c r="A1090" t="s">
        <v>12</v>
      </c>
      <c r="B1090" t="s">
        <v>13</v>
      </c>
      <c r="C1090" t="s">
        <v>16</v>
      </c>
      <c r="D1090" s="1">
        <v>45271</v>
      </c>
      <c r="E1090" t="s">
        <v>197</v>
      </c>
      <c r="F1090" t="s">
        <v>198</v>
      </c>
      <c r="G1090" t="s">
        <v>199</v>
      </c>
      <c r="H1090" t="s">
        <v>1369</v>
      </c>
      <c r="I1090" t="s">
        <v>17</v>
      </c>
      <c r="J1090" s="1">
        <v>45519</v>
      </c>
      <c r="K1090" s="1">
        <v>45351</v>
      </c>
    </row>
    <row r="1091" spans="1:12" x14ac:dyDescent="0.25">
      <c r="A1091" t="s">
        <v>12</v>
      </c>
      <c r="B1091" t="s">
        <v>13</v>
      </c>
      <c r="C1091" t="s">
        <v>16</v>
      </c>
      <c r="D1091" s="1">
        <v>45271</v>
      </c>
      <c r="E1091" t="s">
        <v>197</v>
      </c>
      <c r="F1091" t="s">
        <v>198</v>
      </c>
      <c r="G1091" t="s">
        <v>199</v>
      </c>
      <c r="H1091" t="s">
        <v>1370</v>
      </c>
      <c r="I1091" t="s">
        <v>17</v>
      </c>
      <c r="J1091" s="1">
        <v>45391</v>
      </c>
      <c r="K1091" s="1">
        <v>45351</v>
      </c>
      <c r="L1091" t="s">
        <v>1519</v>
      </c>
    </row>
    <row r="1092" spans="1:12" x14ac:dyDescent="0.25">
      <c r="A1092" t="s">
        <v>12</v>
      </c>
      <c r="B1092" t="s">
        <v>13</v>
      </c>
      <c r="C1092" t="s">
        <v>16</v>
      </c>
      <c r="D1092" s="1">
        <v>45271</v>
      </c>
      <c r="E1092" t="s">
        <v>197</v>
      </c>
      <c r="F1092" t="s">
        <v>198</v>
      </c>
      <c r="G1092" t="s">
        <v>199</v>
      </c>
      <c r="H1092" t="s">
        <v>1370</v>
      </c>
      <c r="I1092" t="s">
        <v>17</v>
      </c>
      <c r="J1092" s="1">
        <v>45600</v>
      </c>
      <c r="K1092" s="1">
        <v>45519</v>
      </c>
    </row>
    <row r="1093" spans="1:12" x14ac:dyDescent="0.25">
      <c r="A1093" t="s">
        <v>12</v>
      </c>
      <c r="B1093" t="s">
        <v>13</v>
      </c>
      <c r="C1093" t="s">
        <v>16</v>
      </c>
      <c r="D1093" s="1">
        <v>45271</v>
      </c>
      <c r="E1093" t="s">
        <v>197</v>
      </c>
      <c r="F1093" t="s">
        <v>198</v>
      </c>
      <c r="G1093" t="s">
        <v>199</v>
      </c>
      <c r="H1093" t="s">
        <v>8</v>
      </c>
      <c r="I1093" t="s">
        <v>17</v>
      </c>
      <c r="J1093" s="1">
        <v>45293</v>
      </c>
      <c r="K1093" s="1">
        <v>45266</v>
      </c>
      <c r="L1093" t="s">
        <v>201</v>
      </c>
    </row>
    <row r="1094" spans="1:12" x14ac:dyDescent="0.25">
      <c r="A1094" t="s">
        <v>12</v>
      </c>
      <c r="B1094" t="s">
        <v>13</v>
      </c>
      <c r="C1094" t="s">
        <v>16</v>
      </c>
      <c r="D1094" s="1">
        <v>45271</v>
      </c>
      <c r="E1094" t="s">
        <v>197</v>
      </c>
      <c r="F1094" t="s">
        <v>198</v>
      </c>
      <c r="G1094" t="s">
        <v>199</v>
      </c>
      <c r="H1094" t="s">
        <v>9</v>
      </c>
      <c r="I1094" t="s">
        <v>17</v>
      </c>
      <c r="J1094" s="1">
        <v>45293</v>
      </c>
      <c r="K1094" s="1">
        <v>45266</v>
      </c>
      <c r="L1094" t="s">
        <v>202</v>
      </c>
    </row>
    <row r="1095" spans="1:12" x14ac:dyDescent="0.25">
      <c r="A1095" t="s">
        <v>12</v>
      </c>
      <c r="B1095" t="s">
        <v>13</v>
      </c>
      <c r="C1095" t="s">
        <v>16</v>
      </c>
      <c r="D1095" s="1">
        <v>45271</v>
      </c>
      <c r="E1095" t="s">
        <v>197</v>
      </c>
      <c r="F1095" t="s">
        <v>198</v>
      </c>
      <c r="G1095" t="s">
        <v>199</v>
      </c>
      <c r="H1095" t="s">
        <v>10</v>
      </c>
      <c r="I1095" t="s">
        <v>17</v>
      </c>
      <c r="J1095" s="1">
        <v>45294</v>
      </c>
      <c r="K1095" s="1">
        <v>45266</v>
      </c>
      <c r="L1095" t="s">
        <v>203</v>
      </c>
    </row>
    <row r="1096" spans="1:12" x14ac:dyDescent="0.25">
      <c r="A1096" t="s">
        <v>12</v>
      </c>
      <c r="B1096" t="s">
        <v>13</v>
      </c>
      <c r="C1096" t="s">
        <v>16</v>
      </c>
      <c r="D1096" s="1">
        <v>45271</v>
      </c>
      <c r="E1096" t="s">
        <v>197</v>
      </c>
      <c r="F1096" t="s">
        <v>198</v>
      </c>
      <c r="G1096" t="s">
        <v>199</v>
      </c>
      <c r="H1096" t="s">
        <v>10</v>
      </c>
      <c r="I1096" t="s">
        <v>17</v>
      </c>
      <c r="J1096" s="1">
        <v>45602</v>
      </c>
      <c r="K1096" s="1">
        <v>45589</v>
      </c>
      <c r="L1096" t="s">
        <v>203</v>
      </c>
    </row>
    <row r="1097" spans="1:12" x14ac:dyDescent="0.25">
      <c r="A1097" t="s">
        <v>12</v>
      </c>
      <c r="B1097" t="s">
        <v>13</v>
      </c>
      <c r="C1097" t="s">
        <v>16</v>
      </c>
      <c r="D1097" s="1">
        <v>45271</v>
      </c>
      <c r="E1097" t="s">
        <v>197</v>
      </c>
      <c r="F1097" t="s">
        <v>198</v>
      </c>
      <c r="G1097" t="s">
        <v>199</v>
      </c>
      <c r="H1097" t="s">
        <v>11</v>
      </c>
      <c r="I1097" t="s">
        <v>17</v>
      </c>
      <c r="J1097" s="1">
        <v>45281</v>
      </c>
      <c r="K1097" s="1">
        <v>45266</v>
      </c>
      <c r="L1097" t="s">
        <v>204</v>
      </c>
    </row>
    <row r="1098" spans="1:12" x14ac:dyDescent="0.25">
      <c r="A1098" t="s">
        <v>205</v>
      </c>
      <c r="C1098" t="s">
        <v>14</v>
      </c>
      <c r="D1098" s="1">
        <v>45268</v>
      </c>
      <c r="E1098" t="s">
        <v>206</v>
      </c>
      <c r="F1098" t="s">
        <v>207</v>
      </c>
      <c r="G1098" t="s">
        <v>83</v>
      </c>
      <c r="H1098" t="s">
        <v>4</v>
      </c>
      <c r="I1098" t="s">
        <v>17</v>
      </c>
      <c r="J1098" s="1">
        <v>45278</v>
      </c>
      <c r="K1098" s="1">
        <v>45150</v>
      </c>
    </row>
    <row r="1099" spans="1:12" x14ac:dyDescent="0.25">
      <c r="A1099" t="s">
        <v>205</v>
      </c>
      <c r="C1099" t="s">
        <v>14</v>
      </c>
      <c r="D1099" s="1">
        <v>45268</v>
      </c>
      <c r="E1099" t="s">
        <v>206</v>
      </c>
      <c r="F1099" t="s">
        <v>207</v>
      </c>
      <c r="G1099" t="s">
        <v>83</v>
      </c>
      <c r="H1099" t="s">
        <v>4</v>
      </c>
      <c r="I1099" t="s">
        <v>17</v>
      </c>
      <c r="J1099" s="1">
        <v>45415</v>
      </c>
      <c r="K1099" s="1">
        <v>45351</v>
      </c>
    </row>
    <row r="1100" spans="1:12" x14ac:dyDescent="0.25">
      <c r="A1100" t="s">
        <v>205</v>
      </c>
      <c r="C1100" t="s">
        <v>14</v>
      </c>
      <c r="D1100" s="1">
        <v>45268</v>
      </c>
      <c r="E1100" t="s">
        <v>206</v>
      </c>
      <c r="F1100" t="s">
        <v>207</v>
      </c>
      <c r="G1100" t="s">
        <v>83</v>
      </c>
      <c r="H1100" t="s">
        <v>7</v>
      </c>
      <c r="I1100" t="s">
        <v>17</v>
      </c>
      <c r="J1100" s="1">
        <v>45279</v>
      </c>
      <c r="K1100" s="1">
        <v>45150</v>
      </c>
    </row>
    <row r="1101" spans="1:12" x14ac:dyDescent="0.25">
      <c r="A1101" t="s">
        <v>205</v>
      </c>
      <c r="C1101" t="s">
        <v>14</v>
      </c>
      <c r="D1101" s="1">
        <v>45268</v>
      </c>
      <c r="E1101" t="s">
        <v>206</v>
      </c>
      <c r="F1101" t="s">
        <v>207</v>
      </c>
      <c r="G1101" t="s">
        <v>83</v>
      </c>
      <c r="H1101" t="s">
        <v>7</v>
      </c>
      <c r="I1101" t="s">
        <v>17</v>
      </c>
      <c r="J1101" s="1">
        <v>45415</v>
      </c>
      <c r="K1101" s="1">
        <v>45351</v>
      </c>
    </row>
    <row r="1102" spans="1:12" x14ac:dyDescent="0.25">
      <c r="A1102" t="s">
        <v>205</v>
      </c>
      <c r="C1102" t="s">
        <v>14</v>
      </c>
      <c r="D1102" s="1">
        <v>45268</v>
      </c>
      <c r="E1102" t="s">
        <v>206</v>
      </c>
      <c r="F1102" t="s">
        <v>207</v>
      </c>
      <c r="G1102" t="s">
        <v>83</v>
      </c>
      <c r="H1102" t="s">
        <v>1366</v>
      </c>
      <c r="I1102" t="s">
        <v>17</v>
      </c>
      <c r="J1102" s="1">
        <v>45586</v>
      </c>
      <c r="K1102" s="1">
        <v>45351</v>
      </c>
    </row>
    <row r="1103" spans="1:12" x14ac:dyDescent="0.25">
      <c r="A1103" t="s">
        <v>205</v>
      </c>
      <c r="C1103" t="s">
        <v>14</v>
      </c>
      <c r="D1103" s="1">
        <v>45268</v>
      </c>
      <c r="E1103" t="s">
        <v>206</v>
      </c>
      <c r="F1103" t="s">
        <v>207</v>
      </c>
      <c r="G1103" t="s">
        <v>83</v>
      </c>
      <c r="H1103" t="s">
        <v>1367</v>
      </c>
      <c r="I1103" t="s">
        <v>17</v>
      </c>
      <c r="J1103" s="1">
        <v>45586</v>
      </c>
      <c r="K1103" s="1">
        <v>45351</v>
      </c>
    </row>
    <row r="1104" spans="1:12" x14ac:dyDescent="0.25">
      <c r="A1104" t="s">
        <v>205</v>
      </c>
      <c r="C1104" t="s">
        <v>14</v>
      </c>
      <c r="D1104" s="1">
        <v>45268</v>
      </c>
      <c r="E1104" t="s">
        <v>206</v>
      </c>
      <c r="F1104" t="s">
        <v>207</v>
      </c>
      <c r="G1104" t="s">
        <v>83</v>
      </c>
      <c r="H1104" t="s">
        <v>1368</v>
      </c>
      <c r="I1104" t="s">
        <v>17</v>
      </c>
      <c r="J1104" s="1">
        <v>45586</v>
      </c>
      <c r="K1104" s="1">
        <v>45351</v>
      </c>
    </row>
    <row r="1105" spans="1:11" x14ac:dyDescent="0.25">
      <c r="A1105" t="s">
        <v>205</v>
      </c>
      <c r="C1105" t="s">
        <v>14</v>
      </c>
      <c r="D1105" s="1">
        <v>45268</v>
      </c>
      <c r="E1105" t="s">
        <v>206</v>
      </c>
      <c r="F1105" t="s">
        <v>207</v>
      </c>
      <c r="G1105" t="s">
        <v>83</v>
      </c>
      <c r="H1105" t="s">
        <v>1369</v>
      </c>
      <c r="I1105" t="s">
        <v>17</v>
      </c>
      <c r="J1105" s="1">
        <v>45586</v>
      </c>
      <c r="K1105" s="1">
        <v>45351</v>
      </c>
    </row>
    <row r="1106" spans="1:11" x14ac:dyDescent="0.25">
      <c r="A1106" t="s">
        <v>205</v>
      </c>
      <c r="C1106" t="s">
        <v>14</v>
      </c>
      <c r="D1106" s="1">
        <v>45268</v>
      </c>
      <c r="E1106" t="s">
        <v>206</v>
      </c>
      <c r="F1106" t="s">
        <v>207</v>
      </c>
      <c r="G1106" t="s">
        <v>83</v>
      </c>
      <c r="H1106" t="s">
        <v>1370</v>
      </c>
      <c r="I1106" t="s">
        <v>17</v>
      </c>
      <c r="J1106" s="1">
        <v>45586</v>
      </c>
      <c r="K1106" s="1">
        <v>45351</v>
      </c>
    </row>
    <row r="1107" spans="1:11" x14ac:dyDescent="0.25">
      <c r="A1107" t="s">
        <v>205</v>
      </c>
      <c r="C1107" t="s">
        <v>14</v>
      </c>
      <c r="D1107" s="1">
        <v>45268</v>
      </c>
      <c r="E1107" t="s">
        <v>206</v>
      </c>
      <c r="F1107" t="s">
        <v>207</v>
      </c>
      <c r="G1107" t="s">
        <v>83</v>
      </c>
      <c r="H1107" t="s">
        <v>8</v>
      </c>
      <c r="I1107" t="s">
        <v>17</v>
      </c>
      <c r="J1107" s="1">
        <v>45279</v>
      </c>
      <c r="K1107" s="1">
        <v>45150</v>
      </c>
    </row>
    <row r="1108" spans="1:11" x14ac:dyDescent="0.25">
      <c r="A1108" t="s">
        <v>205</v>
      </c>
      <c r="C1108" t="s">
        <v>14</v>
      </c>
      <c r="D1108" s="1">
        <v>45268</v>
      </c>
      <c r="E1108" t="s">
        <v>206</v>
      </c>
      <c r="F1108" t="s">
        <v>207</v>
      </c>
      <c r="G1108" t="s">
        <v>83</v>
      </c>
      <c r="H1108" t="s">
        <v>9</v>
      </c>
      <c r="I1108" t="s">
        <v>17</v>
      </c>
      <c r="J1108" s="1">
        <v>45279</v>
      </c>
      <c r="K1108" s="1">
        <v>45150</v>
      </c>
    </row>
    <row r="1109" spans="1:11" x14ac:dyDescent="0.25">
      <c r="A1109" t="s">
        <v>205</v>
      </c>
      <c r="C1109" t="s">
        <v>14</v>
      </c>
      <c r="D1109" s="1">
        <v>45268</v>
      </c>
      <c r="E1109" t="s">
        <v>206</v>
      </c>
      <c r="F1109" t="s">
        <v>207</v>
      </c>
      <c r="G1109" t="s">
        <v>83</v>
      </c>
      <c r="H1109" t="s">
        <v>10</v>
      </c>
      <c r="I1109" t="s">
        <v>17</v>
      </c>
      <c r="J1109" s="1">
        <v>45279</v>
      </c>
      <c r="K1109" s="1">
        <v>45150</v>
      </c>
    </row>
    <row r="1110" spans="1:11" x14ac:dyDescent="0.25">
      <c r="A1110" t="s">
        <v>205</v>
      </c>
      <c r="C1110" t="s">
        <v>14</v>
      </c>
      <c r="D1110" s="1">
        <v>45268</v>
      </c>
      <c r="E1110" t="s">
        <v>206</v>
      </c>
      <c r="F1110" t="s">
        <v>207</v>
      </c>
      <c r="G1110" t="s">
        <v>83</v>
      </c>
      <c r="H1110" t="s">
        <v>11</v>
      </c>
      <c r="I1110" t="s">
        <v>17</v>
      </c>
      <c r="J1110" s="1">
        <v>45278</v>
      </c>
      <c r="K1110" s="1">
        <v>45150</v>
      </c>
    </row>
    <row r="1111" spans="1:11" x14ac:dyDescent="0.25">
      <c r="A1111" t="s">
        <v>41</v>
      </c>
      <c r="C1111" t="s">
        <v>14</v>
      </c>
      <c r="D1111" s="1">
        <v>45257</v>
      </c>
      <c r="E1111" t="s">
        <v>208</v>
      </c>
      <c r="F1111" t="s">
        <v>209</v>
      </c>
      <c r="G1111" t="s">
        <v>210</v>
      </c>
      <c r="H1111" t="s">
        <v>4</v>
      </c>
      <c r="I1111" t="s">
        <v>17</v>
      </c>
      <c r="J1111" s="1">
        <v>45327</v>
      </c>
      <c r="K1111" s="1">
        <v>45227</v>
      </c>
    </row>
    <row r="1112" spans="1:11" x14ac:dyDescent="0.25">
      <c r="A1112" t="s">
        <v>41</v>
      </c>
      <c r="C1112" t="s">
        <v>14</v>
      </c>
      <c r="D1112" s="1">
        <v>45257</v>
      </c>
      <c r="E1112" t="s">
        <v>208</v>
      </c>
      <c r="F1112" t="s">
        <v>209</v>
      </c>
      <c r="G1112" t="s">
        <v>210</v>
      </c>
      <c r="H1112" t="s">
        <v>7</v>
      </c>
      <c r="I1112" t="s">
        <v>17</v>
      </c>
      <c r="J1112" s="1">
        <v>45327</v>
      </c>
      <c r="K1112" s="1">
        <v>45227</v>
      </c>
    </row>
    <row r="1113" spans="1:11" x14ac:dyDescent="0.25">
      <c r="A1113" t="s">
        <v>41</v>
      </c>
      <c r="C1113" t="s">
        <v>14</v>
      </c>
      <c r="D1113" s="1">
        <v>45257</v>
      </c>
      <c r="E1113" t="s">
        <v>208</v>
      </c>
      <c r="F1113" t="s">
        <v>209</v>
      </c>
      <c r="G1113" t="s">
        <v>210</v>
      </c>
      <c r="H1113" t="s">
        <v>1366</v>
      </c>
      <c r="I1113" t="s">
        <v>5</v>
      </c>
      <c r="K1113" s="1">
        <v>45351</v>
      </c>
    </row>
    <row r="1114" spans="1:11" x14ac:dyDescent="0.25">
      <c r="A1114" t="s">
        <v>41</v>
      </c>
      <c r="C1114" t="s">
        <v>14</v>
      </c>
      <c r="D1114" s="1">
        <v>45257</v>
      </c>
      <c r="E1114" t="s">
        <v>208</v>
      </c>
      <c r="F1114" t="s">
        <v>209</v>
      </c>
      <c r="G1114" t="s">
        <v>210</v>
      </c>
      <c r="H1114" t="s">
        <v>1367</v>
      </c>
      <c r="I1114" t="s">
        <v>5</v>
      </c>
      <c r="K1114" s="1">
        <v>45351</v>
      </c>
    </row>
    <row r="1115" spans="1:11" x14ac:dyDescent="0.25">
      <c r="A1115" t="s">
        <v>41</v>
      </c>
      <c r="C1115" t="s">
        <v>14</v>
      </c>
      <c r="D1115" s="1">
        <v>45257</v>
      </c>
      <c r="E1115" t="s">
        <v>208</v>
      </c>
      <c r="F1115" t="s">
        <v>209</v>
      </c>
      <c r="G1115" t="s">
        <v>210</v>
      </c>
      <c r="H1115" t="s">
        <v>1368</v>
      </c>
      <c r="I1115" t="s">
        <v>5</v>
      </c>
      <c r="K1115" s="1">
        <v>45351</v>
      </c>
    </row>
    <row r="1116" spans="1:11" x14ac:dyDescent="0.25">
      <c r="A1116" t="s">
        <v>41</v>
      </c>
      <c r="C1116" t="s">
        <v>14</v>
      </c>
      <c r="D1116" s="1">
        <v>45257</v>
      </c>
      <c r="E1116" t="s">
        <v>208</v>
      </c>
      <c r="F1116" t="s">
        <v>209</v>
      </c>
      <c r="G1116" t="s">
        <v>210</v>
      </c>
      <c r="H1116" t="s">
        <v>1369</v>
      </c>
      <c r="I1116" t="s">
        <v>5</v>
      </c>
      <c r="K1116" s="1">
        <v>45351</v>
      </c>
    </row>
    <row r="1117" spans="1:11" x14ac:dyDescent="0.25">
      <c r="A1117" t="s">
        <v>41</v>
      </c>
      <c r="C1117" t="s">
        <v>14</v>
      </c>
      <c r="D1117" s="1">
        <v>45257</v>
      </c>
      <c r="E1117" t="s">
        <v>208</v>
      </c>
      <c r="F1117" t="s">
        <v>209</v>
      </c>
      <c r="G1117" t="s">
        <v>210</v>
      </c>
      <c r="H1117" t="s">
        <v>1370</v>
      </c>
      <c r="I1117" t="s">
        <v>17</v>
      </c>
      <c r="J1117" s="1">
        <v>45385</v>
      </c>
      <c r="K1117" s="1">
        <v>45351</v>
      </c>
    </row>
    <row r="1118" spans="1:11" x14ac:dyDescent="0.25">
      <c r="A1118" t="s">
        <v>41</v>
      </c>
      <c r="C1118" t="s">
        <v>14</v>
      </c>
      <c r="D1118" s="1">
        <v>45257</v>
      </c>
      <c r="E1118" t="s">
        <v>208</v>
      </c>
      <c r="F1118" t="s">
        <v>209</v>
      </c>
      <c r="G1118" t="s">
        <v>210</v>
      </c>
      <c r="H1118" t="s">
        <v>8</v>
      </c>
      <c r="I1118" t="s">
        <v>17</v>
      </c>
      <c r="J1118" s="1">
        <v>45327</v>
      </c>
      <c r="K1118" s="1">
        <v>45227</v>
      </c>
    </row>
    <row r="1119" spans="1:11" x14ac:dyDescent="0.25">
      <c r="A1119" t="s">
        <v>41</v>
      </c>
      <c r="C1119" t="s">
        <v>14</v>
      </c>
      <c r="D1119" s="1">
        <v>45257</v>
      </c>
      <c r="E1119" t="s">
        <v>208</v>
      </c>
      <c r="F1119" t="s">
        <v>209</v>
      </c>
      <c r="G1119" t="s">
        <v>210</v>
      </c>
      <c r="H1119" t="s">
        <v>9</v>
      </c>
      <c r="I1119" t="s">
        <v>17</v>
      </c>
      <c r="J1119" s="1">
        <v>45385</v>
      </c>
      <c r="K1119" s="1">
        <v>45227</v>
      </c>
    </row>
    <row r="1120" spans="1:11" x14ac:dyDescent="0.25">
      <c r="A1120" t="s">
        <v>41</v>
      </c>
      <c r="C1120" t="s">
        <v>14</v>
      </c>
      <c r="D1120" s="1">
        <v>45257</v>
      </c>
      <c r="E1120" t="s">
        <v>208</v>
      </c>
      <c r="F1120" t="s">
        <v>209</v>
      </c>
      <c r="G1120" t="s">
        <v>210</v>
      </c>
      <c r="H1120" t="s">
        <v>10</v>
      </c>
      <c r="I1120" t="s">
        <v>17</v>
      </c>
      <c r="J1120" s="1">
        <v>45327</v>
      </c>
      <c r="K1120" s="1">
        <v>45227</v>
      </c>
    </row>
    <row r="1121" spans="1:12" x14ac:dyDescent="0.25">
      <c r="A1121" t="s">
        <v>41</v>
      </c>
      <c r="C1121" t="s">
        <v>14</v>
      </c>
      <c r="D1121" s="1">
        <v>45257</v>
      </c>
      <c r="E1121" t="s">
        <v>208</v>
      </c>
      <c r="F1121" t="s">
        <v>209</v>
      </c>
      <c r="G1121" t="s">
        <v>210</v>
      </c>
      <c r="H1121" t="s">
        <v>11</v>
      </c>
      <c r="I1121" t="s">
        <v>17</v>
      </c>
      <c r="J1121" s="1">
        <v>45385</v>
      </c>
      <c r="K1121" s="1">
        <v>45227</v>
      </c>
    </row>
    <row r="1122" spans="1:12" x14ac:dyDescent="0.25">
      <c r="A1122" t="s">
        <v>12</v>
      </c>
      <c r="B1122" t="s">
        <v>51</v>
      </c>
      <c r="C1122" t="s">
        <v>52</v>
      </c>
      <c r="D1122" s="1">
        <v>45250</v>
      </c>
      <c r="E1122" t="s">
        <v>211</v>
      </c>
      <c r="F1122" t="s">
        <v>212</v>
      </c>
      <c r="G1122" t="s">
        <v>213</v>
      </c>
      <c r="H1122" t="s">
        <v>4</v>
      </c>
      <c r="I1122" t="s">
        <v>17</v>
      </c>
      <c r="J1122" s="1">
        <v>45552</v>
      </c>
      <c r="K1122" s="1">
        <v>44824</v>
      </c>
    </row>
    <row r="1123" spans="1:12" x14ac:dyDescent="0.25">
      <c r="A1123" t="s">
        <v>12</v>
      </c>
      <c r="B1123" t="s">
        <v>51</v>
      </c>
      <c r="C1123" t="s">
        <v>52</v>
      </c>
      <c r="D1123" s="1">
        <v>45250</v>
      </c>
      <c r="E1123" t="s">
        <v>211</v>
      </c>
      <c r="F1123" t="s">
        <v>212</v>
      </c>
      <c r="G1123" t="s">
        <v>213</v>
      </c>
      <c r="H1123" t="s">
        <v>7</v>
      </c>
      <c r="I1123" t="s">
        <v>17</v>
      </c>
      <c r="J1123" s="1">
        <v>45552</v>
      </c>
      <c r="K1123" s="1">
        <v>44824</v>
      </c>
    </row>
    <row r="1124" spans="1:12" x14ac:dyDescent="0.25">
      <c r="A1124" t="s">
        <v>12</v>
      </c>
      <c r="B1124" t="s">
        <v>51</v>
      </c>
      <c r="C1124" t="s">
        <v>52</v>
      </c>
      <c r="D1124" s="1">
        <v>45250</v>
      </c>
      <c r="E1124" t="s">
        <v>211</v>
      </c>
      <c r="F1124" t="s">
        <v>212</v>
      </c>
      <c r="G1124" t="s">
        <v>213</v>
      </c>
      <c r="H1124" t="s">
        <v>1366</v>
      </c>
      <c r="I1124" t="s">
        <v>17</v>
      </c>
      <c r="J1124" s="1">
        <v>45572</v>
      </c>
      <c r="K1124" s="1">
        <v>45513</v>
      </c>
    </row>
    <row r="1125" spans="1:12" x14ac:dyDescent="0.25">
      <c r="A1125" t="s">
        <v>12</v>
      </c>
      <c r="B1125" t="s">
        <v>51</v>
      </c>
      <c r="C1125" t="s">
        <v>52</v>
      </c>
      <c r="D1125" s="1">
        <v>45250</v>
      </c>
      <c r="E1125" t="s">
        <v>211</v>
      </c>
      <c r="F1125" t="s">
        <v>212</v>
      </c>
      <c r="G1125" t="s">
        <v>213</v>
      </c>
      <c r="H1125" t="s">
        <v>1367</v>
      </c>
      <c r="I1125" t="s">
        <v>17</v>
      </c>
      <c r="J1125" s="1">
        <v>45572</v>
      </c>
      <c r="K1125" s="1">
        <v>45513</v>
      </c>
    </row>
    <row r="1126" spans="1:12" x14ac:dyDescent="0.25">
      <c r="A1126" t="s">
        <v>12</v>
      </c>
      <c r="B1126" t="s">
        <v>51</v>
      </c>
      <c r="C1126" t="s">
        <v>52</v>
      </c>
      <c r="D1126" s="1">
        <v>45250</v>
      </c>
      <c r="E1126" t="s">
        <v>211</v>
      </c>
      <c r="F1126" t="s">
        <v>212</v>
      </c>
      <c r="G1126" t="s">
        <v>213</v>
      </c>
      <c r="H1126" t="s">
        <v>1368</v>
      </c>
      <c r="I1126" t="s">
        <v>17</v>
      </c>
      <c r="J1126" s="1">
        <v>45572</v>
      </c>
      <c r="K1126" s="1">
        <v>45513</v>
      </c>
    </row>
    <row r="1127" spans="1:12" x14ac:dyDescent="0.25">
      <c r="A1127" t="s">
        <v>12</v>
      </c>
      <c r="B1127" t="s">
        <v>51</v>
      </c>
      <c r="C1127" t="s">
        <v>52</v>
      </c>
      <c r="D1127" s="1">
        <v>45250</v>
      </c>
      <c r="E1127" t="s">
        <v>211</v>
      </c>
      <c r="F1127" t="s">
        <v>212</v>
      </c>
      <c r="G1127" t="s">
        <v>213</v>
      </c>
      <c r="H1127" t="s">
        <v>1369</v>
      </c>
      <c r="I1127" t="s">
        <v>17</v>
      </c>
      <c r="J1127" s="1">
        <v>45572</v>
      </c>
      <c r="K1127" s="1">
        <v>45513</v>
      </c>
    </row>
    <row r="1128" spans="1:12" x14ac:dyDescent="0.25">
      <c r="A1128" t="s">
        <v>12</v>
      </c>
      <c r="B1128" t="s">
        <v>51</v>
      </c>
      <c r="C1128" t="s">
        <v>52</v>
      </c>
      <c r="D1128" s="1">
        <v>45250</v>
      </c>
      <c r="E1128" t="s">
        <v>211</v>
      </c>
      <c r="F1128" t="s">
        <v>212</v>
      </c>
      <c r="G1128" t="s">
        <v>213</v>
      </c>
      <c r="H1128" t="s">
        <v>1370</v>
      </c>
      <c r="I1128" t="s">
        <v>17</v>
      </c>
      <c r="J1128" s="1">
        <v>45572</v>
      </c>
      <c r="K1128" s="1">
        <v>45513</v>
      </c>
    </row>
    <row r="1129" spans="1:12" x14ac:dyDescent="0.25">
      <c r="A1129" t="s">
        <v>12</v>
      </c>
      <c r="B1129" t="s">
        <v>51</v>
      </c>
      <c r="C1129" t="s">
        <v>52</v>
      </c>
      <c r="D1129" s="1">
        <v>45250</v>
      </c>
      <c r="E1129" t="s">
        <v>211</v>
      </c>
      <c r="F1129" t="s">
        <v>212</v>
      </c>
      <c r="G1129" t="s">
        <v>213</v>
      </c>
      <c r="H1129" t="s">
        <v>8</v>
      </c>
      <c r="I1129" t="s">
        <v>17</v>
      </c>
      <c r="J1129" s="1">
        <v>45572</v>
      </c>
      <c r="K1129" s="1">
        <v>45513</v>
      </c>
    </row>
    <row r="1130" spans="1:12" x14ac:dyDescent="0.25">
      <c r="A1130" t="s">
        <v>12</v>
      </c>
      <c r="B1130" t="s">
        <v>51</v>
      </c>
      <c r="C1130" t="s">
        <v>52</v>
      </c>
      <c r="D1130" s="1">
        <v>45250</v>
      </c>
      <c r="E1130" t="s">
        <v>211</v>
      </c>
      <c r="F1130" t="s">
        <v>212</v>
      </c>
      <c r="G1130" t="s">
        <v>213</v>
      </c>
      <c r="H1130" t="s">
        <v>9</v>
      </c>
      <c r="I1130" t="s">
        <v>17</v>
      </c>
      <c r="J1130" s="1">
        <v>45552</v>
      </c>
      <c r="K1130" s="1">
        <v>45513</v>
      </c>
    </row>
    <row r="1131" spans="1:12" x14ac:dyDescent="0.25">
      <c r="A1131" t="s">
        <v>12</v>
      </c>
      <c r="B1131" t="s">
        <v>51</v>
      </c>
      <c r="C1131" t="s">
        <v>52</v>
      </c>
      <c r="D1131" s="1">
        <v>45250</v>
      </c>
      <c r="E1131" t="s">
        <v>211</v>
      </c>
      <c r="F1131" t="s">
        <v>212</v>
      </c>
      <c r="G1131" t="s">
        <v>213</v>
      </c>
      <c r="H1131" t="s">
        <v>10</v>
      </c>
      <c r="I1131" t="s">
        <v>17</v>
      </c>
      <c r="J1131" s="1">
        <v>45572</v>
      </c>
      <c r="K1131" s="1">
        <v>45513</v>
      </c>
    </row>
    <row r="1132" spans="1:12" x14ac:dyDescent="0.25">
      <c r="A1132" t="s">
        <v>12</v>
      </c>
      <c r="B1132" t="s">
        <v>51</v>
      </c>
      <c r="C1132" t="s">
        <v>52</v>
      </c>
      <c r="D1132" s="1">
        <v>45250</v>
      </c>
      <c r="E1132" t="s">
        <v>211</v>
      </c>
      <c r="F1132" t="s">
        <v>212</v>
      </c>
      <c r="G1132" t="s">
        <v>213</v>
      </c>
      <c r="H1132" t="s">
        <v>11</v>
      </c>
      <c r="I1132" t="s">
        <v>17</v>
      </c>
      <c r="J1132" s="1">
        <v>44581</v>
      </c>
      <c r="K1132" s="1">
        <v>44321</v>
      </c>
    </row>
    <row r="1133" spans="1:12" x14ac:dyDescent="0.25">
      <c r="A1133" t="s">
        <v>30</v>
      </c>
      <c r="B1133" t="s">
        <v>156</v>
      </c>
      <c r="C1133" t="s">
        <v>14</v>
      </c>
      <c r="D1133" s="1">
        <v>45238</v>
      </c>
      <c r="E1133" t="s">
        <v>214</v>
      </c>
      <c r="F1133" t="s">
        <v>215</v>
      </c>
      <c r="G1133" t="s">
        <v>216</v>
      </c>
      <c r="H1133" t="s">
        <v>4</v>
      </c>
      <c r="I1133" t="s">
        <v>17</v>
      </c>
      <c r="J1133" s="1">
        <v>45268</v>
      </c>
      <c r="K1133" s="1">
        <v>45235</v>
      </c>
    </row>
    <row r="1134" spans="1:12" x14ac:dyDescent="0.25">
      <c r="A1134" t="s">
        <v>30</v>
      </c>
      <c r="B1134" t="s">
        <v>156</v>
      </c>
      <c r="C1134" t="s">
        <v>14</v>
      </c>
      <c r="D1134" s="1">
        <v>45238</v>
      </c>
      <c r="E1134" t="s">
        <v>214</v>
      </c>
      <c r="F1134" t="s">
        <v>215</v>
      </c>
      <c r="G1134" t="s">
        <v>216</v>
      </c>
      <c r="H1134" t="s">
        <v>7</v>
      </c>
      <c r="I1134" t="s">
        <v>17</v>
      </c>
      <c r="J1134" s="1">
        <v>45268</v>
      </c>
      <c r="K1134" s="1">
        <v>45235</v>
      </c>
    </row>
    <row r="1135" spans="1:12" x14ac:dyDescent="0.25">
      <c r="A1135" t="s">
        <v>30</v>
      </c>
      <c r="B1135" t="s">
        <v>156</v>
      </c>
      <c r="C1135" t="s">
        <v>14</v>
      </c>
      <c r="D1135" s="1">
        <v>45238</v>
      </c>
      <c r="E1135" t="s">
        <v>214</v>
      </c>
      <c r="F1135" t="s">
        <v>215</v>
      </c>
      <c r="G1135" t="s">
        <v>216</v>
      </c>
      <c r="H1135" t="s">
        <v>1366</v>
      </c>
      <c r="I1135" t="s">
        <v>5</v>
      </c>
      <c r="K1135" s="1">
        <v>45750</v>
      </c>
    </row>
    <row r="1136" spans="1:12" x14ac:dyDescent="0.25">
      <c r="A1136" t="s">
        <v>30</v>
      </c>
      <c r="B1136" t="s">
        <v>156</v>
      </c>
      <c r="C1136" t="s">
        <v>14</v>
      </c>
      <c r="D1136" s="1">
        <v>45238</v>
      </c>
      <c r="E1136" t="s">
        <v>214</v>
      </c>
      <c r="F1136" t="s">
        <v>215</v>
      </c>
      <c r="G1136" t="s">
        <v>216</v>
      </c>
      <c r="H1136" t="s">
        <v>1366</v>
      </c>
      <c r="I1136" t="s">
        <v>17</v>
      </c>
      <c r="J1136" s="1">
        <v>45429</v>
      </c>
      <c r="K1136" s="1">
        <v>45351</v>
      </c>
      <c r="L1136" t="s">
        <v>218</v>
      </c>
    </row>
    <row r="1137" spans="1:12" x14ac:dyDescent="0.25">
      <c r="A1137" t="s">
        <v>30</v>
      </c>
      <c r="B1137" t="s">
        <v>156</v>
      </c>
      <c r="C1137" t="s">
        <v>14</v>
      </c>
      <c r="D1137" s="1">
        <v>45238</v>
      </c>
      <c r="E1137" t="s">
        <v>214</v>
      </c>
      <c r="F1137" t="s">
        <v>215</v>
      </c>
      <c r="G1137" t="s">
        <v>216</v>
      </c>
      <c r="H1137" t="s">
        <v>1367</v>
      </c>
      <c r="I1137" t="s">
        <v>5</v>
      </c>
      <c r="K1137" s="1">
        <v>45750</v>
      </c>
    </row>
    <row r="1138" spans="1:12" x14ac:dyDescent="0.25">
      <c r="A1138" t="s">
        <v>30</v>
      </c>
      <c r="B1138" t="s">
        <v>156</v>
      </c>
      <c r="C1138" t="s">
        <v>14</v>
      </c>
      <c r="D1138" s="1">
        <v>45238</v>
      </c>
      <c r="E1138" t="s">
        <v>214</v>
      </c>
      <c r="F1138" t="s">
        <v>215</v>
      </c>
      <c r="G1138" t="s">
        <v>216</v>
      </c>
      <c r="H1138" t="s">
        <v>1367</v>
      </c>
      <c r="I1138" t="s">
        <v>17</v>
      </c>
      <c r="J1138" s="1">
        <v>45429</v>
      </c>
      <c r="K1138" s="1">
        <v>45351</v>
      </c>
      <c r="L1138" t="s">
        <v>218</v>
      </c>
    </row>
    <row r="1139" spans="1:12" x14ac:dyDescent="0.25">
      <c r="A1139" t="s">
        <v>30</v>
      </c>
      <c r="B1139" t="s">
        <v>156</v>
      </c>
      <c r="C1139" t="s">
        <v>14</v>
      </c>
      <c r="D1139" s="1">
        <v>45238</v>
      </c>
      <c r="E1139" t="s">
        <v>214</v>
      </c>
      <c r="F1139" t="s">
        <v>215</v>
      </c>
      <c r="G1139" t="s">
        <v>216</v>
      </c>
      <c r="H1139" t="s">
        <v>1368</v>
      </c>
      <c r="I1139" t="s">
        <v>5</v>
      </c>
      <c r="K1139" s="1">
        <v>45750</v>
      </c>
    </row>
    <row r="1140" spans="1:12" x14ac:dyDescent="0.25">
      <c r="A1140" t="s">
        <v>30</v>
      </c>
      <c r="B1140" t="s">
        <v>156</v>
      </c>
      <c r="C1140" t="s">
        <v>14</v>
      </c>
      <c r="D1140" s="1">
        <v>45238</v>
      </c>
      <c r="E1140" t="s">
        <v>214</v>
      </c>
      <c r="F1140" t="s">
        <v>215</v>
      </c>
      <c r="G1140" t="s">
        <v>216</v>
      </c>
      <c r="H1140" t="s">
        <v>1368</v>
      </c>
      <c r="I1140" t="s">
        <v>17</v>
      </c>
      <c r="J1140" s="1">
        <v>45429</v>
      </c>
      <c r="K1140" s="1">
        <v>45351</v>
      </c>
      <c r="L1140" t="s">
        <v>218</v>
      </c>
    </row>
    <row r="1141" spans="1:12" x14ac:dyDescent="0.25">
      <c r="A1141" t="s">
        <v>30</v>
      </c>
      <c r="B1141" t="s">
        <v>156</v>
      </c>
      <c r="C1141" t="s">
        <v>14</v>
      </c>
      <c r="D1141" s="1">
        <v>45238</v>
      </c>
      <c r="E1141" t="s">
        <v>214</v>
      </c>
      <c r="F1141" t="s">
        <v>215</v>
      </c>
      <c r="G1141" t="s">
        <v>216</v>
      </c>
      <c r="H1141" t="s">
        <v>1369</v>
      </c>
      <c r="I1141" t="s">
        <v>5</v>
      </c>
      <c r="K1141" s="1">
        <v>45750</v>
      </c>
    </row>
    <row r="1142" spans="1:12" x14ac:dyDescent="0.25">
      <c r="A1142" t="s">
        <v>30</v>
      </c>
      <c r="B1142" t="s">
        <v>156</v>
      </c>
      <c r="C1142" t="s">
        <v>14</v>
      </c>
      <c r="D1142" s="1">
        <v>45238</v>
      </c>
      <c r="E1142" t="s">
        <v>214</v>
      </c>
      <c r="F1142" t="s">
        <v>215</v>
      </c>
      <c r="G1142" t="s">
        <v>216</v>
      </c>
      <c r="H1142" t="s">
        <v>1369</v>
      </c>
      <c r="I1142" t="s">
        <v>17</v>
      </c>
      <c r="J1142" s="1">
        <v>45429</v>
      </c>
      <c r="K1142" s="1">
        <v>45351</v>
      </c>
      <c r="L1142" t="s">
        <v>218</v>
      </c>
    </row>
    <row r="1143" spans="1:12" x14ac:dyDescent="0.25">
      <c r="A1143" t="s">
        <v>30</v>
      </c>
      <c r="B1143" t="s">
        <v>156</v>
      </c>
      <c r="C1143" t="s">
        <v>14</v>
      </c>
      <c r="D1143" s="1">
        <v>45238</v>
      </c>
      <c r="E1143" t="s">
        <v>214</v>
      </c>
      <c r="F1143" t="s">
        <v>215</v>
      </c>
      <c r="G1143" t="s">
        <v>216</v>
      </c>
      <c r="H1143" t="s">
        <v>1370</v>
      </c>
      <c r="I1143" t="s">
        <v>5</v>
      </c>
      <c r="K1143" s="1">
        <v>45750</v>
      </c>
    </row>
    <row r="1144" spans="1:12" x14ac:dyDescent="0.25">
      <c r="A1144" t="s">
        <v>30</v>
      </c>
      <c r="B1144" t="s">
        <v>156</v>
      </c>
      <c r="C1144" t="s">
        <v>14</v>
      </c>
      <c r="D1144" s="1">
        <v>45238</v>
      </c>
      <c r="E1144" t="s">
        <v>214</v>
      </c>
      <c r="F1144" t="s">
        <v>215</v>
      </c>
      <c r="G1144" t="s">
        <v>216</v>
      </c>
      <c r="H1144" t="s">
        <v>1370</v>
      </c>
      <c r="I1144" t="s">
        <v>17</v>
      </c>
      <c r="J1144" s="1">
        <v>45429</v>
      </c>
      <c r="K1144" s="1">
        <v>45351</v>
      </c>
    </row>
    <row r="1145" spans="1:12" x14ac:dyDescent="0.25">
      <c r="A1145" t="s">
        <v>30</v>
      </c>
      <c r="B1145" t="s">
        <v>156</v>
      </c>
      <c r="C1145" t="s">
        <v>14</v>
      </c>
      <c r="D1145" s="1">
        <v>45238</v>
      </c>
      <c r="E1145" t="s">
        <v>214</v>
      </c>
      <c r="F1145" t="s">
        <v>215</v>
      </c>
      <c r="G1145" t="s">
        <v>216</v>
      </c>
      <c r="H1145" t="s">
        <v>8</v>
      </c>
      <c r="I1145" t="s">
        <v>17</v>
      </c>
      <c r="J1145" s="1">
        <v>45268</v>
      </c>
      <c r="K1145" s="1">
        <v>45235</v>
      </c>
    </row>
    <row r="1146" spans="1:12" x14ac:dyDescent="0.25">
      <c r="A1146" t="s">
        <v>30</v>
      </c>
      <c r="B1146" t="s">
        <v>156</v>
      </c>
      <c r="C1146" t="s">
        <v>14</v>
      </c>
      <c r="D1146" s="1">
        <v>45238</v>
      </c>
      <c r="E1146" t="s">
        <v>214</v>
      </c>
      <c r="F1146" t="s">
        <v>215</v>
      </c>
      <c r="G1146" t="s">
        <v>216</v>
      </c>
      <c r="H1146" t="s">
        <v>9</v>
      </c>
      <c r="I1146" t="s">
        <v>17</v>
      </c>
      <c r="J1146" s="1">
        <v>45268</v>
      </c>
      <c r="K1146" s="1">
        <v>45235</v>
      </c>
    </row>
    <row r="1147" spans="1:12" x14ac:dyDescent="0.25">
      <c r="A1147" t="s">
        <v>30</v>
      </c>
      <c r="B1147" t="s">
        <v>156</v>
      </c>
      <c r="C1147" t="s">
        <v>14</v>
      </c>
      <c r="D1147" s="1">
        <v>45238</v>
      </c>
      <c r="E1147" t="s">
        <v>214</v>
      </c>
      <c r="F1147" t="s">
        <v>215</v>
      </c>
      <c r="G1147" t="s">
        <v>216</v>
      </c>
      <c r="H1147" t="s">
        <v>10</v>
      </c>
      <c r="I1147" t="s">
        <v>17</v>
      </c>
      <c r="J1147" s="1">
        <v>45268</v>
      </c>
      <c r="K1147" s="1">
        <v>45235</v>
      </c>
    </row>
    <row r="1148" spans="1:12" x14ac:dyDescent="0.25">
      <c r="A1148" t="s">
        <v>30</v>
      </c>
      <c r="B1148" t="s">
        <v>156</v>
      </c>
      <c r="C1148" t="s">
        <v>14</v>
      </c>
      <c r="D1148" s="1">
        <v>45238</v>
      </c>
      <c r="E1148" t="s">
        <v>214</v>
      </c>
      <c r="F1148" t="s">
        <v>215</v>
      </c>
      <c r="G1148" t="s">
        <v>216</v>
      </c>
      <c r="H1148" t="s">
        <v>11</v>
      </c>
      <c r="I1148" t="s">
        <v>17</v>
      </c>
      <c r="J1148" s="1">
        <v>45268</v>
      </c>
      <c r="K1148" s="1">
        <v>45235</v>
      </c>
    </row>
    <row r="1149" spans="1:12" x14ac:dyDescent="0.25">
      <c r="A1149" t="s">
        <v>41</v>
      </c>
      <c r="B1149" t="s">
        <v>223</v>
      </c>
      <c r="C1149" t="s">
        <v>14</v>
      </c>
      <c r="D1149" s="1">
        <v>45230</v>
      </c>
      <c r="E1149" t="s">
        <v>224</v>
      </c>
      <c r="F1149" t="s">
        <v>225</v>
      </c>
      <c r="G1149" t="s">
        <v>1520</v>
      </c>
      <c r="H1149" t="s">
        <v>4</v>
      </c>
      <c r="I1149" t="s">
        <v>17</v>
      </c>
      <c r="J1149" s="1">
        <v>45268</v>
      </c>
      <c r="K1149" s="1">
        <v>45219</v>
      </c>
    </row>
    <row r="1150" spans="1:12" x14ac:dyDescent="0.25">
      <c r="A1150" t="s">
        <v>41</v>
      </c>
      <c r="B1150" t="s">
        <v>223</v>
      </c>
      <c r="C1150" t="s">
        <v>14</v>
      </c>
      <c r="D1150" s="1">
        <v>45230</v>
      </c>
      <c r="E1150" t="s">
        <v>224</v>
      </c>
      <c r="F1150" t="s">
        <v>225</v>
      </c>
      <c r="G1150" t="s">
        <v>1520</v>
      </c>
      <c r="H1150" t="s">
        <v>7</v>
      </c>
      <c r="I1150" t="s">
        <v>17</v>
      </c>
      <c r="J1150" s="1">
        <v>45268</v>
      </c>
      <c r="K1150" s="1">
        <v>45219</v>
      </c>
    </row>
    <row r="1151" spans="1:12" x14ac:dyDescent="0.25">
      <c r="A1151" t="s">
        <v>41</v>
      </c>
      <c r="B1151" t="s">
        <v>223</v>
      </c>
      <c r="C1151" t="s">
        <v>14</v>
      </c>
      <c r="D1151" s="1">
        <v>45230</v>
      </c>
      <c r="E1151" t="s">
        <v>224</v>
      </c>
      <c r="F1151" t="s">
        <v>225</v>
      </c>
      <c r="G1151" t="s">
        <v>1520</v>
      </c>
      <c r="H1151" t="s">
        <v>1366</v>
      </c>
      <c r="I1151" t="s">
        <v>17</v>
      </c>
      <c r="J1151" s="1">
        <v>45385</v>
      </c>
      <c r="K1151" s="1">
        <v>45351</v>
      </c>
    </row>
    <row r="1152" spans="1:12" x14ac:dyDescent="0.25">
      <c r="A1152" t="s">
        <v>41</v>
      </c>
      <c r="B1152" t="s">
        <v>223</v>
      </c>
      <c r="C1152" t="s">
        <v>14</v>
      </c>
      <c r="D1152" s="1">
        <v>45230</v>
      </c>
      <c r="E1152" t="s">
        <v>224</v>
      </c>
      <c r="F1152" t="s">
        <v>225</v>
      </c>
      <c r="G1152" t="s">
        <v>1520</v>
      </c>
      <c r="H1152" t="s">
        <v>1367</v>
      </c>
      <c r="I1152" t="s">
        <v>17</v>
      </c>
      <c r="J1152" s="1">
        <v>45385</v>
      </c>
      <c r="K1152" s="1">
        <v>45351</v>
      </c>
    </row>
    <row r="1153" spans="1:11" x14ac:dyDescent="0.25">
      <c r="A1153" t="s">
        <v>41</v>
      </c>
      <c r="B1153" t="s">
        <v>223</v>
      </c>
      <c r="C1153" t="s">
        <v>14</v>
      </c>
      <c r="D1153" s="1">
        <v>45230</v>
      </c>
      <c r="E1153" t="s">
        <v>224</v>
      </c>
      <c r="F1153" t="s">
        <v>225</v>
      </c>
      <c r="G1153" t="s">
        <v>1520</v>
      </c>
      <c r="H1153" t="s">
        <v>1368</v>
      </c>
      <c r="I1153" t="s">
        <v>17</v>
      </c>
      <c r="J1153" s="1">
        <v>45385</v>
      </c>
      <c r="K1153" s="1">
        <v>45351</v>
      </c>
    </row>
    <row r="1154" spans="1:11" x14ac:dyDescent="0.25">
      <c r="A1154" t="s">
        <v>41</v>
      </c>
      <c r="B1154" t="s">
        <v>223</v>
      </c>
      <c r="C1154" t="s">
        <v>14</v>
      </c>
      <c r="D1154" s="1">
        <v>45230</v>
      </c>
      <c r="E1154" t="s">
        <v>224</v>
      </c>
      <c r="F1154" t="s">
        <v>225</v>
      </c>
      <c r="G1154" t="s">
        <v>1520</v>
      </c>
      <c r="H1154" t="s">
        <v>1369</v>
      </c>
      <c r="I1154" t="s">
        <v>17</v>
      </c>
      <c r="J1154" s="1">
        <v>45385</v>
      </c>
      <c r="K1154" s="1">
        <v>45351</v>
      </c>
    </row>
    <row r="1155" spans="1:11" x14ac:dyDescent="0.25">
      <c r="A1155" t="s">
        <v>41</v>
      </c>
      <c r="B1155" t="s">
        <v>223</v>
      </c>
      <c r="C1155" t="s">
        <v>14</v>
      </c>
      <c r="D1155" s="1">
        <v>45230</v>
      </c>
      <c r="E1155" t="s">
        <v>224</v>
      </c>
      <c r="F1155" t="s">
        <v>225</v>
      </c>
      <c r="G1155" t="s">
        <v>1520</v>
      </c>
      <c r="H1155" t="s">
        <v>1370</v>
      </c>
      <c r="I1155" t="s">
        <v>17</v>
      </c>
      <c r="J1155" s="1">
        <v>45386</v>
      </c>
      <c r="K1155" s="1">
        <v>45351</v>
      </c>
    </row>
    <row r="1156" spans="1:11" x14ac:dyDescent="0.25">
      <c r="A1156" t="s">
        <v>41</v>
      </c>
      <c r="B1156" t="s">
        <v>223</v>
      </c>
      <c r="C1156" t="s">
        <v>14</v>
      </c>
      <c r="D1156" s="1">
        <v>45230</v>
      </c>
      <c r="E1156" t="s">
        <v>224</v>
      </c>
      <c r="F1156" t="s">
        <v>225</v>
      </c>
      <c r="G1156" t="s">
        <v>1520</v>
      </c>
      <c r="H1156" t="s">
        <v>8</v>
      </c>
      <c r="I1156" t="s">
        <v>17</v>
      </c>
      <c r="J1156" s="1">
        <v>45268</v>
      </c>
      <c r="K1156" s="1">
        <v>45219</v>
      </c>
    </row>
    <row r="1157" spans="1:11" x14ac:dyDescent="0.25">
      <c r="A1157" t="s">
        <v>41</v>
      </c>
      <c r="B1157" t="s">
        <v>223</v>
      </c>
      <c r="C1157" t="s">
        <v>14</v>
      </c>
      <c r="D1157" s="1">
        <v>45230</v>
      </c>
      <c r="E1157" t="s">
        <v>224</v>
      </c>
      <c r="F1157" t="s">
        <v>225</v>
      </c>
      <c r="G1157" t="s">
        <v>1520</v>
      </c>
      <c r="H1157" t="s">
        <v>9</v>
      </c>
      <c r="I1157" t="s">
        <v>17</v>
      </c>
      <c r="J1157" s="1">
        <v>45268</v>
      </c>
      <c r="K1157" s="1">
        <v>45219</v>
      </c>
    </row>
    <row r="1158" spans="1:11" x14ac:dyDescent="0.25">
      <c r="A1158" t="s">
        <v>41</v>
      </c>
      <c r="B1158" t="s">
        <v>223</v>
      </c>
      <c r="C1158" t="s">
        <v>14</v>
      </c>
      <c r="D1158" s="1">
        <v>45230</v>
      </c>
      <c r="E1158" t="s">
        <v>224</v>
      </c>
      <c r="F1158" t="s">
        <v>225</v>
      </c>
      <c r="G1158" t="s">
        <v>1520</v>
      </c>
      <c r="H1158" t="s">
        <v>10</v>
      </c>
      <c r="I1158" t="s">
        <v>17</v>
      </c>
      <c r="J1158" s="1">
        <v>45267</v>
      </c>
      <c r="K1158" s="1">
        <v>45219</v>
      </c>
    </row>
    <row r="1159" spans="1:11" x14ac:dyDescent="0.25">
      <c r="A1159" t="s">
        <v>41</v>
      </c>
      <c r="B1159" t="s">
        <v>223</v>
      </c>
      <c r="C1159" t="s">
        <v>14</v>
      </c>
      <c r="D1159" s="1">
        <v>45230</v>
      </c>
      <c r="E1159" t="s">
        <v>224</v>
      </c>
      <c r="F1159" t="s">
        <v>225</v>
      </c>
      <c r="G1159" t="s">
        <v>1520</v>
      </c>
      <c r="H1159" t="s">
        <v>11</v>
      </c>
      <c r="I1159" t="s">
        <v>17</v>
      </c>
      <c r="J1159" s="1">
        <v>45268</v>
      </c>
      <c r="K1159" s="1">
        <v>45219</v>
      </c>
    </row>
    <row r="1160" spans="1:11" x14ac:dyDescent="0.25">
      <c r="A1160" t="s">
        <v>30</v>
      </c>
      <c r="B1160" t="s">
        <v>106</v>
      </c>
      <c r="C1160" t="s">
        <v>32</v>
      </c>
      <c r="D1160" s="1">
        <v>45229</v>
      </c>
      <c r="E1160" t="s">
        <v>227</v>
      </c>
      <c r="F1160" t="s">
        <v>228</v>
      </c>
      <c r="G1160" t="s">
        <v>110</v>
      </c>
      <c r="H1160" t="s">
        <v>4</v>
      </c>
      <c r="I1160" t="s">
        <v>17</v>
      </c>
      <c r="J1160" s="1">
        <v>45230</v>
      </c>
      <c r="K1160" s="1">
        <v>45220</v>
      </c>
    </row>
    <row r="1161" spans="1:11" x14ac:dyDescent="0.25">
      <c r="A1161" t="s">
        <v>30</v>
      </c>
      <c r="B1161" t="s">
        <v>106</v>
      </c>
      <c r="C1161" t="s">
        <v>32</v>
      </c>
      <c r="D1161" s="1">
        <v>45229</v>
      </c>
      <c r="E1161" t="s">
        <v>227</v>
      </c>
      <c r="F1161" t="s">
        <v>228</v>
      </c>
      <c r="G1161" t="s">
        <v>110</v>
      </c>
      <c r="H1161" t="s">
        <v>7</v>
      </c>
      <c r="I1161" t="s">
        <v>17</v>
      </c>
      <c r="J1161" s="1">
        <v>45230</v>
      </c>
      <c r="K1161" s="1">
        <v>45220</v>
      </c>
    </row>
    <row r="1162" spans="1:11" x14ac:dyDescent="0.25">
      <c r="A1162" t="s">
        <v>30</v>
      </c>
      <c r="B1162" t="s">
        <v>106</v>
      </c>
      <c r="C1162" t="s">
        <v>32</v>
      </c>
      <c r="D1162" s="1">
        <v>45229</v>
      </c>
      <c r="E1162" t="s">
        <v>227</v>
      </c>
      <c r="F1162" t="s">
        <v>228</v>
      </c>
      <c r="G1162" t="s">
        <v>110</v>
      </c>
      <c r="H1162" t="s">
        <v>1366</v>
      </c>
      <c r="I1162" t="s">
        <v>5</v>
      </c>
      <c r="K1162" s="1">
        <v>45351</v>
      </c>
    </row>
    <row r="1163" spans="1:11" x14ac:dyDescent="0.25">
      <c r="A1163" t="s">
        <v>30</v>
      </c>
      <c r="B1163" t="s">
        <v>106</v>
      </c>
      <c r="C1163" t="s">
        <v>32</v>
      </c>
      <c r="D1163" s="1">
        <v>45229</v>
      </c>
      <c r="E1163" t="s">
        <v>227</v>
      </c>
      <c r="F1163" t="s">
        <v>228</v>
      </c>
      <c r="G1163" t="s">
        <v>110</v>
      </c>
      <c r="H1163" t="s">
        <v>1367</v>
      </c>
      <c r="I1163" t="s">
        <v>5</v>
      </c>
      <c r="K1163" s="1">
        <v>45351</v>
      </c>
    </row>
    <row r="1164" spans="1:11" x14ac:dyDescent="0.25">
      <c r="A1164" t="s">
        <v>30</v>
      </c>
      <c r="B1164" t="s">
        <v>106</v>
      </c>
      <c r="C1164" t="s">
        <v>32</v>
      </c>
      <c r="D1164" s="1">
        <v>45229</v>
      </c>
      <c r="E1164" t="s">
        <v>227</v>
      </c>
      <c r="F1164" t="s">
        <v>228</v>
      </c>
      <c r="G1164" t="s">
        <v>110</v>
      </c>
      <c r="H1164" t="s">
        <v>1368</v>
      </c>
      <c r="I1164" t="s">
        <v>5</v>
      </c>
      <c r="K1164" s="1">
        <v>45351</v>
      </c>
    </row>
    <row r="1165" spans="1:11" x14ac:dyDescent="0.25">
      <c r="A1165" t="s">
        <v>30</v>
      </c>
      <c r="B1165" t="s">
        <v>106</v>
      </c>
      <c r="C1165" t="s">
        <v>32</v>
      </c>
      <c r="D1165" s="1">
        <v>45229</v>
      </c>
      <c r="E1165" t="s">
        <v>227</v>
      </c>
      <c r="F1165" t="s">
        <v>228</v>
      </c>
      <c r="G1165" t="s">
        <v>110</v>
      </c>
      <c r="H1165" t="s">
        <v>1369</v>
      </c>
      <c r="I1165" t="s">
        <v>5</v>
      </c>
      <c r="K1165" s="1">
        <v>45351</v>
      </c>
    </row>
    <row r="1166" spans="1:11" x14ac:dyDescent="0.25">
      <c r="A1166" t="s">
        <v>30</v>
      </c>
      <c r="B1166" t="s">
        <v>106</v>
      </c>
      <c r="C1166" t="s">
        <v>32</v>
      </c>
      <c r="D1166" s="1">
        <v>45229</v>
      </c>
      <c r="E1166" t="s">
        <v>227</v>
      </c>
      <c r="F1166" t="s">
        <v>228</v>
      </c>
      <c r="G1166" t="s">
        <v>110</v>
      </c>
      <c r="H1166" t="s">
        <v>1370</v>
      </c>
      <c r="I1166" t="s">
        <v>5</v>
      </c>
      <c r="K1166" s="1">
        <v>45351</v>
      </c>
    </row>
    <row r="1167" spans="1:11" x14ac:dyDescent="0.25">
      <c r="A1167" t="s">
        <v>30</v>
      </c>
      <c r="B1167" t="s">
        <v>106</v>
      </c>
      <c r="C1167" t="s">
        <v>32</v>
      </c>
      <c r="D1167" s="1">
        <v>45229</v>
      </c>
      <c r="E1167" t="s">
        <v>227</v>
      </c>
      <c r="F1167" t="s">
        <v>228</v>
      </c>
      <c r="G1167" t="s">
        <v>110</v>
      </c>
      <c r="H1167" t="s">
        <v>8</v>
      </c>
      <c r="I1167" t="s">
        <v>17</v>
      </c>
      <c r="J1167" s="1">
        <v>45230</v>
      </c>
      <c r="K1167" s="1">
        <v>45220</v>
      </c>
    </row>
    <row r="1168" spans="1:11" x14ac:dyDescent="0.25">
      <c r="A1168" t="s">
        <v>30</v>
      </c>
      <c r="B1168" t="s">
        <v>106</v>
      </c>
      <c r="C1168" t="s">
        <v>32</v>
      </c>
      <c r="D1168" s="1">
        <v>45229</v>
      </c>
      <c r="E1168" t="s">
        <v>227</v>
      </c>
      <c r="F1168" t="s">
        <v>228</v>
      </c>
      <c r="G1168" t="s">
        <v>110</v>
      </c>
      <c r="H1168" t="s">
        <v>9</v>
      </c>
      <c r="I1168" t="s">
        <v>17</v>
      </c>
      <c r="J1168" s="1">
        <v>45229</v>
      </c>
      <c r="K1168" s="1">
        <v>45220</v>
      </c>
    </row>
    <row r="1169" spans="1:11" x14ac:dyDescent="0.25">
      <c r="A1169" t="s">
        <v>30</v>
      </c>
      <c r="B1169" t="s">
        <v>106</v>
      </c>
      <c r="C1169" t="s">
        <v>32</v>
      </c>
      <c r="D1169" s="1">
        <v>45229</v>
      </c>
      <c r="E1169" t="s">
        <v>227</v>
      </c>
      <c r="F1169" t="s">
        <v>228</v>
      </c>
      <c r="G1169" t="s">
        <v>110</v>
      </c>
      <c r="H1169" t="s">
        <v>10</v>
      </c>
      <c r="I1169" t="s">
        <v>17</v>
      </c>
      <c r="J1169" s="1">
        <v>45229</v>
      </c>
      <c r="K1169" s="1">
        <v>45220</v>
      </c>
    </row>
    <row r="1170" spans="1:11" x14ac:dyDescent="0.25">
      <c r="A1170" t="s">
        <v>30</v>
      </c>
      <c r="B1170" t="s">
        <v>106</v>
      </c>
      <c r="C1170" t="s">
        <v>32</v>
      </c>
      <c r="D1170" s="1">
        <v>45229</v>
      </c>
      <c r="E1170" t="s">
        <v>227</v>
      </c>
      <c r="F1170" t="s">
        <v>228</v>
      </c>
      <c r="G1170" t="s">
        <v>110</v>
      </c>
      <c r="H1170" t="s">
        <v>11</v>
      </c>
      <c r="I1170" t="s">
        <v>17</v>
      </c>
      <c r="J1170" s="1">
        <v>45230</v>
      </c>
      <c r="K1170" s="1">
        <v>45220</v>
      </c>
    </row>
    <row r="1171" spans="1:11" x14ac:dyDescent="0.25">
      <c r="A1171" t="s">
        <v>30</v>
      </c>
      <c r="B1171" t="s">
        <v>156</v>
      </c>
      <c r="C1171" t="s">
        <v>32</v>
      </c>
      <c r="D1171" s="1">
        <v>45229</v>
      </c>
      <c r="E1171" t="s">
        <v>229</v>
      </c>
      <c r="F1171" t="s">
        <v>230</v>
      </c>
      <c r="G1171" t="s">
        <v>1521</v>
      </c>
      <c r="H1171" t="s">
        <v>4</v>
      </c>
      <c r="I1171" t="s">
        <v>17</v>
      </c>
      <c r="J1171" s="1">
        <v>45448</v>
      </c>
      <c r="K1171" s="1">
        <v>45234</v>
      </c>
    </row>
    <row r="1172" spans="1:11" x14ac:dyDescent="0.25">
      <c r="A1172" t="s">
        <v>30</v>
      </c>
      <c r="B1172" t="s">
        <v>156</v>
      </c>
      <c r="C1172" t="s">
        <v>32</v>
      </c>
      <c r="D1172" s="1">
        <v>45229</v>
      </c>
      <c r="E1172" t="s">
        <v>229</v>
      </c>
      <c r="F1172" t="s">
        <v>230</v>
      </c>
      <c r="G1172" t="s">
        <v>1521</v>
      </c>
      <c r="H1172" t="s">
        <v>7</v>
      </c>
      <c r="I1172" t="s">
        <v>17</v>
      </c>
      <c r="J1172" s="1">
        <v>45448</v>
      </c>
      <c r="K1172" s="1">
        <v>45234</v>
      </c>
    </row>
    <row r="1173" spans="1:11" x14ac:dyDescent="0.25">
      <c r="A1173" t="s">
        <v>30</v>
      </c>
      <c r="B1173" t="s">
        <v>156</v>
      </c>
      <c r="C1173" t="s">
        <v>32</v>
      </c>
      <c r="D1173" s="1">
        <v>45229</v>
      </c>
      <c r="E1173" t="s">
        <v>229</v>
      </c>
      <c r="F1173" t="s">
        <v>230</v>
      </c>
      <c r="G1173" t="s">
        <v>1521</v>
      </c>
      <c r="H1173" t="s">
        <v>1366</v>
      </c>
      <c r="I1173" t="s">
        <v>17</v>
      </c>
      <c r="J1173" s="1">
        <v>45448</v>
      </c>
      <c r="K1173" s="1">
        <v>45351</v>
      </c>
    </row>
    <row r="1174" spans="1:11" x14ac:dyDescent="0.25">
      <c r="A1174" t="s">
        <v>30</v>
      </c>
      <c r="B1174" t="s">
        <v>156</v>
      </c>
      <c r="C1174" t="s">
        <v>32</v>
      </c>
      <c r="D1174" s="1">
        <v>45229</v>
      </c>
      <c r="E1174" t="s">
        <v>229</v>
      </c>
      <c r="F1174" t="s">
        <v>230</v>
      </c>
      <c r="G1174" t="s">
        <v>1521</v>
      </c>
      <c r="H1174" t="s">
        <v>1366</v>
      </c>
      <c r="I1174" t="s">
        <v>17</v>
      </c>
      <c r="J1174" s="1">
        <v>45803</v>
      </c>
      <c r="K1174" s="1">
        <v>45769</v>
      </c>
    </row>
    <row r="1175" spans="1:11" x14ac:dyDescent="0.25">
      <c r="A1175" t="s">
        <v>30</v>
      </c>
      <c r="B1175" t="s">
        <v>156</v>
      </c>
      <c r="C1175" t="s">
        <v>32</v>
      </c>
      <c r="D1175" s="1">
        <v>45229</v>
      </c>
      <c r="E1175" t="s">
        <v>229</v>
      </c>
      <c r="F1175" t="s">
        <v>230</v>
      </c>
      <c r="G1175" t="s">
        <v>1521</v>
      </c>
      <c r="H1175" t="s">
        <v>1367</v>
      </c>
      <c r="I1175" t="s">
        <v>17</v>
      </c>
      <c r="J1175" s="1">
        <v>45448</v>
      </c>
      <c r="K1175" s="1">
        <v>45351</v>
      </c>
    </row>
    <row r="1176" spans="1:11" x14ac:dyDescent="0.25">
      <c r="A1176" t="s">
        <v>30</v>
      </c>
      <c r="B1176" t="s">
        <v>156</v>
      </c>
      <c r="C1176" t="s">
        <v>32</v>
      </c>
      <c r="D1176" s="1">
        <v>45229</v>
      </c>
      <c r="E1176" t="s">
        <v>229</v>
      </c>
      <c r="F1176" t="s">
        <v>230</v>
      </c>
      <c r="G1176" t="s">
        <v>1521</v>
      </c>
      <c r="H1176" t="s">
        <v>1367</v>
      </c>
      <c r="I1176" t="s">
        <v>17</v>
      </c>
      <c r="J1176" s="1">
        <v>45803</v>
      </c>
      <c r="K1176" s="1">
        <v>45769</v>
      </c>
    </row>
    <row r="1177" spans="1:11" x14ac:dyDescent="0.25">
      <c r="A1177" t="s">
        <v>30</v>
      </c>
      <c r="B1177" t="s">
        <v>156</v>
      </c>
      <c r="C1177" t="s">
        <v>32</v>
      </c>
      <c r="D1177" s="1">
        <v>45229</v>
      </c>
      <c r="E1177" t="s">
        <v>229</v>
      </c>
      <c r="F1177" t="s">
        <v>230</v>
      </c>
      <c r="G1177" t="s">
        <v>1521</v>
      </c>
      <c r="H1177" t="s">
        <v>1367</v>
      </c>
      <c r="I1177" t="s">
        <v>17</v>
      </c>
      <c r="J1177" s="1">
        <v>45803</v>
      </c>
      <c r="K1177" s="1">
        <v>45803</v>
      </c>
    </row>
    <row r="1178" spans="1:11" x14ac:dyDescent="0.25">
      <c r="A1178" t="s">
        <v>30</v>
      </c>
      <c r="B1178" t="s">
        <v>156</v>
      </c>
      <c r="C1178" t="s">
        <v>32</v>
      </c>
      <c r="D1178" s="1">
        <v>45229</v>
      </c>
      <c r="E1178" t="s">
        <v>229</v>
      </c>
      <c r="F1178" t="s">
        <v>230</v>
      </c>
      <c r="G1178" t="s">
        <v>1521</v>
      </c>
      <c r="H1178" t="s">
        <v>1368</v>
      </c>
      <c r="I1178" t="s">
        <v>17</v>
      </c>
      <c r="J1178" s="1">
        <v>45448</v>
      </c>
      <c r="K1178" s="1">
        <v>45351</v>
      </c>
    </row>
    <row r="1179" spans="1:11" x14ac:dyDescent="0.25">
      <c r="A1179" t="s">
        <v>30</v>
      </c>
      <c r="B1179" t="s">
        <v>156</v>
      </c>
      <c r="C1179" t="s">
        <v>32</v>
      </c>
      <c r="D1179" s="1">
        <v>45229</v>
      </c>
      <c r="E1179" t="s">
        <v>229</v>
      </c>
      <c r="F1179" t="s">
        <v>230</v>
      </c>
      <c r="G1179" t="s">
        <v>1521</v>
      </c>
      <c r="H1179" t="s">
        <v>1368</v>
      </c>
      <c r="I1179" t="s">
        <v>17</v>
      </c>
      <c r="J1179" s="1">
        <v>45803</v>
      </c>
      <c r="K1179" s="1">
        <v>45769</v>
      </c>
    </row>
    <row r="1180" spans="1:11" x14ac:dyDescent="0.25">
      <c r="A1180" t="s">
        <v>30</v>
      </c>
      <c r="B1180" t="s">
        <v>156</v>
      </c>
      <c r="C1180" t="s">
        <v>32</v>
      </c>
      <c r="D1180" s="1">
        <v>45229</v>
      </c>
      <c r="E1180" t="s">
        <v>229</v>
      </c>
      <c r="F1180" t="s">
        <v>230</v>
      </c>
      <c r="G1180" t="s">
        <v>1521</v>
      </c>
      <c r="H1180" t="s">
        <v>1369</v>
      </c>
      <c r="I1180" t="s">
        <v>17</v>
      </c>
      <c r="J1180" s="1">
        <v>45448</v>
      </c>
      <c r="K1180" s="1">
        <v>45351</v>
      </c>
    </row>
    <row r="1181" spans="1:11" x14ac:dyDescent="0.25">
      <c r="A1181" t="s">
        <v>30</v>
      </c>
      <c r="B1181" t="s">
        <v>156</v>
      </c>
      <c r="C1181" t="s">
        <v>32</v>
      </c>
      <c r="D1181" s="1">
        <v>45229</v>
      </c>
      <c r="E1181" t="s">
        <v>229</v>
      </c>
      <c r="F1181" t="s">
        <v>230</v>
      </c>
      <c r="G1181" t="s">
        <v>1521</v>
      </c>
      <c r="H1181" t="s">
        <v>1369</v>
      </c>
      <c r="I1181" t="s">
        <v>17</v>
      </c>
      <c r="J1181" s="1">
        <v>45803</v>
      </c>
      <c r="K1181" s="1">
        <v>45769</v>
      </c>
    </row>
    <row r="1182" spans="1:11" x14ac:dyDescent="0.25">
      <c r="A1182" t="s">
        <v>30</v>
      </c>
      <c r="B1182" t="s">
        <v>156</v>
      </c>
      <c r="C1182" t="s">
        <v>32</v>
      </c>
      <c r="D1182" s="1">
        <v>45229</v>
      </c>
      <c r="E1182" t="s">
        <v>229</v>
      </c>
      <c r="F1182" t="s">
        <v>230</v>
      </c>
      <c r="G1182" t="s">
        <v>1521</v>
      </c>
      <c r="H1182" t="s">
        <v>1369</v>
      </c>
      <c r="I1182" t="s">
        <v>17</v>
      </c>
      <c r="J1182" s="1">
        <v>45803</v>
      </c>
      <c r="K1182" s="1">
        <v>45803</v>
      </c>
    </row>
    <row r="1183" spans="1:11" x14ac:dyDescent="0.25">
      <c r="A1183" t="s">
        <v>30</v>
      </c>
      <c r="B1183" t="s">
        <v>156</v>
      </c>
      <c r="C1183" t="s">
        <v>32</v>
      </c>
      <c r="D1183" s="1">
        <v>45229</v>
      </c>
      <c r="E1183" t="s">
        <v>229</v>
      </c>
      <c r="F1183" t="s">
        <v>230</v>
      </c>
      <c r="G1183" t="s">
        <v>1521</v>
      </c>
      <c r="H1183" t="s">
        <v>1370</v>
      </c>
      <c r="I1183" t="s">
        <v>17</v>
      </c>
      <c r="J1183" s="1">
        <v>45448</v>
      </c>
      <c r="K1183" s="1">
        <v>45351</v>
      </c>
    </row>
    <row r="1184" spans="1:11" x14ac:dyDescent="0.25">
      <c r="A1184" t="s">
        <v>30</v>
      </c>
      <c r="B1184" t="s">
        <v>156</v>
      </c>
      <c r="C1184" t="s">
        <v>32</v>
      </c>
      <c r="D1184" s="1">
        <v>45229</v>
      </c>
      <c r="E1184" t="s">
        <v>229</v>
      </c>
      <c r="F1184" t="s">
        <v>230</v>
      </c>
      <c r="G1184" t="s">
        <v>1521</v>
      </c>
      <c r="H1184" t="s">
        <v>1370</v>
      </c>
      <c r="I1184" t="s">
        <v>17</v>
      </c>
      <c r="J1184" s="1">
        <v>45803</v>
      </c>
      <c r="K1184" s="1">
        <v>45769</v>
      </c>
    </row>
    <row r="1185" spans="1:11" x14ac:dyDescent="0.25">
      <c r="A1185" t="s">
        <v>30</v>
      </c>
      <c r="B1185" t="s">
        <v>156</v>
      </c>
      <c r="C1185" t="s">
        <v>32</v>
      </c>
      <c r="D1185" s="1">
        <v>45229</v>
      </c>
      <c r="E1185" t="s">
        <v>229</v>
      </c>
      <c r="F1185" t="s">
        <v>230</v>
      </c>
      <c r="G1185" t="s">
        <v>1521</v>
      </c>
      <c r="H1185" t="s">
        <v>8</v>
      </c>
      <c r="I1185" t="s">
        <v>17</v>
      </c>
      <c r="J1185" s="1">
        <v>45448</v>
      </c>
      <c r="K1185" s="1">
        <v>45234</v>
      </c>
    </row>
    <row r="1186" spans="1:11" x14ac:dyDescent="0.25">
      <c r="A1186" t="s">
        <v>30</v>
      </c>
      <c r="B1186" t="s">
        <v>156</v>
      </c>
      <c r="C1186" t="s">
        <v>32</v>
      </c>
      <c r="D1186" s="1">
        <v>45229</v>
      </c>
      <c r="E1186" t="s">
        <v>229</v>
      </c>
      <c r="F1186" t="s">
        <v>230</v>
      </c>
      <c r="G1186" t="s">
        <v>1521</v>
      </c>
      <c r="H1186" t="s">
        <v>9</v>
      </c>
      <c r="I1186" t="s">
        <v>17</v>
      </c>
      <c r="J1186" s="1">
        <v>45448</v>
      </c>
      <c r="K1186" s="1">
        <v>45234</v>
      </c>
    </row>
    <row r="1187" spans="1:11" x14ac:dyDescent="0.25">
      <c r="A1187" t="s">
        <v>30</v>
      </c>
      <c r="B1187" t="s">
        <v>156</v>
      </c>
      <c r="C1187" t="s">
        <v>32</v>
      </c>
      <c r="D1187" s="1">
        <v>45229</v>
      </c>
      <c r="E1187" t="s">
        <v>229</v>
      </c>
      <c r="F1187" t="s">
        <v>230</v>
      </c>
      <c r="G1187" t="s">
        <v>1521</v>
      </c>
      <c r="H1187" t="s">
        <v>10</v>
      </c>
      <c r="I1187" t="s">
        <v>17</v>
      </c>
      <c r="J1187" s="1">
        <v>45448</v>
      </c>
      <c r="K1187" s="1">
        <v>45234</v>
      </c>
    </row>
    <row r="1188" spans="1:11" x14ac:dyDescent="0.25">
      <c r="A1188" t="s">
        <v>30</v>
      </c>
      <c r="B1188" t="s">
        <v>156</v>
      </c>
      <c r="C1188" t="s">
        <v>32</v>
      </c>
      <c r="D1188" s="1">
        <v>45229</v>
      </c>
      <c r="E1188" t="s">
        <v>229</v>
      </c>
      <c r="F1188" t="s">
        <v>230</v>
      </c>
      <c r="G1188" t="s">
        <v>1521</v>
      </c>
      <c r="H1188" t="s">
        <v>11</v>
      </c>
      <c r="I1188" t="s">
        <v>17</v>
      </c>
      <c r="J1188" s="1">
        <v>45448</v>
      </c>
      <c r="K1188" s="1">
        <v>45234</v>
      </c>
    </row>
    <row r="1189" spans="1:11" x14ac:dyDescent="0.25">
      <c r="A1189" t="s">
        <v>30</v>
      </c>
      <c r="B1189" t="s">
        <v>156</v>
      </c>
      <c r="C1189" t="s">
        <v>32</v>
      </c>
      <c r="D1189" s="1">
        <v>45229</v>
      </c>
      <c r="E1189" t="s">
        <v>229</v>
      </c>
      <c r="F1189" t="s">
        <v>230</v>
      </c>
      <c r="G1189" t="s">
        <v>1521</v>
      </c>
      <c r="H1189" t="s">
        <v>11</v>
      </c>
      <c r="I1189" t="s">
        <v>17</v>
      </c>
      <c r="J1189" s="1">
        <v>45803</v>
      </c>
      <c r="K1189" s="1">
        <v>45769</v>
      </c>
    </row>
    <row r="1190" spans="1:11" x14ac:dyDescent="0.25">
      <c r="A1190" t="s">
        <v>30</v>
      </c>
      <c r="B1190" t="s">
        <v>156</v>
      </c>
      <c r="C1190" t="s">
        <v>32</v>
      </c>
      <c r="D1190" s="1">
        <v>45229</v>
      </c>
      <c r="E1190" t="s">
        <v>231</v>
      </c>
      <c r="F1190" t="s">
        <v>232</v>
      </c>
      <c r="G1190" t="s">
        <v>1522</v>
      </c>
      <c r="H1190" t="s">
        <v>4</v>
      </c>
      <c r="I1190" t="s">
        <v>17</v>
      </c>
      <c r="J1190" s="1">
        <v>45475</v>
      </c>
      <c r="K1190" s="1">
        <v>45235</v>
      </c>
    </row>
    <row r="1191" spans="1:11" x14ac:dyDescent="0.25">
      <c r="A1191" t="s">
        <v>30</v>
      </c>
      <c r="B1191" t="s">
        <v>156</v>
      </c>
      <c r="C1191" t="s">
        <v>32</v>
      </c>
      <c r="D1191" s="1">
        <v>45229</v>
      </c>
      <c r="E1191" t="s">
        <v>231</v>
      </c>
      <c r="F1191" t="s">
        <v>232</v>
      </c>
      <c r="G1191" t="s">
        <v>1522</v>
      </c>
      <c r="H1191" t="s">
        <v>7</v>
      </c>
      <c r="I1191" t="s">
        <v>17</v>
      </c>
      <c r="J1191" s="1">
        <v>45475</v>
      </c>
      <c r="K1191" s="1">
        <v>45235</v>
      </c>
    </row>
    <row r="1192" spans="1:11" x14ac:dyDescent="0.25">
      <c r="A1192" t="s">
        <v>30</v>
      </c>
      <c r="B1192" t="s">
        <v>156</v>
      </c>
      <c r="C1192" t="s">
        <v>32</v>
      </c>
      <c r="D1192" s="1">
        <v>45229</v>
      </c>
      <c r="E1192" t="s">
        <v>231</v>
      </c>
      <c r="F1192" t="s">
        <v>232</v>
      </c>
      <c r="G1192" t="s">
        <v>1522</v>
      </c>
      <c r="H1192" t="s">
        <v>1366</v>
      </c>
      <c r="I1192" t="s">
        <v>5</v>
      </c>
      <c r="K1192" s="1">
        <v>45806</v>
      </c>
    </row>
    <row r="1193" spans="1:11" x14ac:dyDescent="0.25">
      <c r="A1193" t="s">
        <v>30</v>
      </c>
      <c r="B1193" t="s">
        <v>156</v>
      </c>
      <c r="C1193" t="s">
        <v>32</v>
      </c>
      <c r="D1193" s="1">
        <v>45229</v>
      </c>
      <c r="E1193" t="s">
        <v>231</v>
      </c>
      <c r="F1193" t="s">
        <v>232</v>
      </c>
      <c r="G1193" t="s">
        <v>1522</v>
      </c>
      <c r="H1193" t="s">
        <v>1366</v>
      </c>
      <c r="I1193" t="s">
        <v>17</v>
      </c>
      <c r="J1193" s="1">
        <v>45485</v>
      </c>
      <c r="K1193" s="1">
        <v>45351</v>
      </c>
    </row>
    <row r="1194" spans="1:11" x14ac:dyDescent="0.25">
      <c r="A1194" t="s">
        <v>30</v>
      </c>
      <c r="B1194" t="s">
        <v>156</v>
      </c>
      <c r="C1194" t="s">
        <v>32</v>
      </c>
      <c r="D1194" s="1">
        <v>45229</v>
      </c>
      <c r="E1194" t="s">
        <v>231</v>
      </c>
      <c r="F1194" t="s">
        <v>232</v>
      </c>
      <c r="G1194" t="s">
        <v>1522</v>
      </c>
      <c r="H1194" t="s">
        <v>1367</v>
      </c>
      <c r="I1194" t="s">
        <v>5</v>
      </c>
      <c r="K1194" s="1">
        <v>45809</v>
      </c>
    </row>
    <row r="1195" spans="1:11" x14ac:dyDescent="0.25">
      <c r="A1195" t="s">
        <v>30</v>
      </c>
      <c r="B1195" t="s">
        <v>156</v>
      </c>
      <c r="C1195" t="s">
        <v>32</v>
      </c>
      <c r="D1195" s="1">
        <v>45229</v>
      </c>
      <c r="E1195" t="s">
        <v>231</v>
      </c>
      <c r="F1195" t="s">
        <v>232</v>
      </c>
      <c r="G1195" t="s">
        <v>1522</v>
      </c>
      <c r="H1195" t="s">
        <v>1367</v>
      </c>
      <c r="I1195" t="s">
        <v>17</v>
      </c>
      <c r="J1195" s="1">
        <v>45485</v>
      </c>
      <c r="K1195" s="1">
        <v>45351</v>
      </c>
    </row>
    <row r="1196" spans="1:11" x14ac:dyDescent="0.25">
      <c r="A1196" t="s">
        <v>30</v>
      </c>
      <c r="B1196" t="s">
        <v>156</v>
      </c>
      <c r="C1196" t="s">
        <v>32</v>
      </c>
      <c r="D1196" s="1">
        <v>45229</v>
      </c>
      <c r="E1196" t="s">
        <v>231</v>
      </c>
      <c r="F1196" t="s">
        <v>232</v>
      </c>
      <c r="G1196" t="s">
        <v>1522</v>
      </c>
      <c r="H1196" t="s">
        <v>1367</v>
      </c>
      <c r="I1196" t="s">
        <v>17</v>
      </c>
      <c r="J1196" s="1">
        <v>45488</v>
      </c>
      <c r="K1196" s="1">
        <v>45488</v>
      </c>
    </row>
    <row r="1197" spans="1:11" x14ac:dyDescent="0.25">
      <c r="A1197" t="s">
        <v>30</v>
      </c>
      <c r="B1197" t="s">
        <v>156</v>
      </c>
      <c r="C1197" t="s">
        <v>32</v>
      </c>
      <c r="D1197" s="1">
        <v>45229</v>
      </c>
      <c r="E1197" t="s">
        <v>231</v>
      </c>
      <c r="F1197" t="s">
        <v>232</v>
      </c>
      <c r="G1197" t="s">
        <v>1522</v>
      </c>
      <c r="H1197" t="s">
        <v>1368</v>
      </c>
      <c r="I1197" t="s">
        <v>5</v>
      </c>
      <c r="K1197" s="1">
        <v>45806</v>
      </c>
    </row>
    <row r="1198" spans="1:11" x14ac:dyDescent="0.25">
      <c r="A1198" t="s">
        <v>30</v>
      </c>
      <c r="B1198" t="s">
        <v>156</v>
      </c>
      <c r="C1198" t="s">
        <v>32</v>
      </c>
      <c r="D1198" s="1">
        <v>45229</v>
      </c>
      <c r="E1198" t="s">
        <v>231</v>
      </c>
      <c r="F1198" t="s">
        <v>232</v>
      </c>
      <c r="G1198" t="s">
        <v>1522</v>
      </c>
      <c r="H1198" t="s">
        <v>1368</v>
      </c>
      <c r="I1198" t="s">
        <v>17</v>
      </c>
      <c r="J1198" s="1">
        <v>45485</v>
      </c>
      <c r="K1198" s="1">
        <v>45351</v>
      </c>
    </row>
    <row r="1199" spans="1:11" x14ac:dyDescent="0.25">
      <c r="A1199" t="s">
        <v>30</v>
      </c>
      <c r="B1199" t="s">
        <v>156</v>
      </c>
      <c r="C1199" t="s">
        <v>32</v>
      </c>
      <c r="D1199" s="1">
        <v>45229</v>
      </c>
      <c r="E1199" t="s">
        <v>231</v>
      </c>
      <c r="F1199" t="s">
        <v>232</v>
      </c>
      <c r="G1199" t="s">
        <v>1522</v>
      </c>
      <c r="H1199" t="s">
        <v>1369</v>
      </c>
      <c r="I1199" t="s">
        <v>5</v>
      </c>
      <c r="K1199" s="1">
        <v>45806</v>
      </c>
    </row>
    <row r="1200" spans="1:11" x14ac:dyDescent="0.25">
      <c r="A1200" t="s">
        <v>30</v>
      </c>
      <c r="B1200" t="s">
        <v>156</v>
      </c>
      <c r="C1200" t="s">
        <v>32</v>
      </c>
      <c r="D1200" s="1">
        <v>45229</v>
      </c>
      <c r="E1200" t="s">
        <v>231</v>
      </c>
      <c r="F1200" t="s">
        <v>232</v>
      </c>
      <c r="G1200" t="s">
        <v>1522</v>
      </c>
      <c r="H1200" t="s">
        <v>1369</v>
      </c>
      <c r="I1200" t="s">
        <v>17</v>
      </c>
      <c r="J1200" s="1">
        <v>45485</v>
      </c>
      <c r="K1200" s="1">
        <v>45351</v>
      </c>
    </row>
    <row r="1201" spans="1:12" x14ac:dyDescent="0.25">
      <c r="A1201" t="s">
        <v>30</v>
      </c>
      <c r="B1201" t="s">
        <v>156</v>
      </c>
      <c r="C1201" t="s">
        <v>32</v>
      </c>
      <c r="D1201" s="1">
        <v>45229</v>
      </c>
      <c r="E1201" t="s">
        <v>231</v>
      </c>
      <c r="F1201" t="s">
        <v>232</v>
      </c>
      <c r="G1201" t="s">
        <v>1522</v>
      </c>
      <c r="H1201" t="s">
        <v>1370</v>
      </c>
      <c r="I1201" t="s">
        <v>5</v>
      </c>
      <c r="K1201" s="1">
        <v>45809</v>
      </c>
    </row>
    <row r="1202" spans="1:12" x14ac:dyDescent="0.25">
      <c r="A1202" t="s">
        <v>30</v>
      </c>
      <c r="B1202" t="s">
        <v>156</v>
      </c>
      <c r="C1202" t="s">
        <v>32</v>
      </c>
      <c r="D1202" s="1">
        <v>45229</v>
      </c>
      <c r="E1202" t="s">
        <v>231</v>
      </c>
      <c r="F1202" t="s">
        <v>232</v>
      </c>
      <c r="G1202" t="s">
        <v>1522</v>
      </c>
      <c r="H1202" t="s">
        <v>1370</v>
      </c>
      <c r="I1202" t="s">
        <v>17</v>
      </c>
      <c r="J1202" s="1">
        <v>45488</v>
      </c>
      <c r="K1202" s="1">
        <v>45351</v>
      </c>
    </row>
    <row r="1203" spans="1:12" x14ac:dyDescent="0.25">
      <c r="A1203" t="s">
        <v>30</v>
      </c>
      <c r="B1203" t="s">
        <v>156</v>
      </c>
      <c r="C1203" t="s">
        <v>32</v>
      </c>
      <c r="D1203" s="1">
        <v>45229</v>
      </c>
      <c r="E1203" t="s">
        <v>231</v>
      </c>
      <c r="F1203" t="s">
        <v>232</v>
      </c>
      <c r="G1203" t="s">
        <v>1522</v>
      </c>
      <c r="H1203" t="s">
        <v>8</v>
      </c>
      <c r="I1203" t="s">
        <v>17</v>
      </c>
      <c r="J1203" s="1">
        <v>45475</v>
      </c>
      <c r="K1203" s="1">
        <v>45235</v>
      </c>
    </row>
    <row r="1204" spans="1:12" x14ac:dyDescent="0.25">
      <c r="A1204" t="s">
        <v>30</v>
      </c>
      <c r="B1204" t="s">
        <v>156</v>
      </c>
      <c r="C1204" t="s">
        <v>32</v>
      </c>
      <c r="D1204" s="1">
        <v>45229</v>
      </c>
      <c r="E1204" t="s">
        <v>231</v>
      </c>
      <c r="F1204" t="s">
        <v>232</v>
      </c>
      <c r="G1204" t="s">
        <v>1522</v>
      </c>
      <c r="H1204" t="s">
        <v>9</v>
      </c>
      <c r="I1204" t="s">
        <v>17</v>
      </c>
      <c r="J1204" s="1">
        <v>45475</v>
      </c>
      <c r="K1204" s="1">
        <v>45235</v>
      </c>
    </row>
    <row r="1205" spans="1:12" x14ac:dyDescent="0.25">
      <c r="A1205" t="s">
        <v>30</v>
      </c>
      <c r="B1205" t="s">
        <v>156</v>
      </c>
      <c r="C1205" t="s">
        <v>32</v>
      </c>
      <c r="D1205" s="1">
        <v>45229</v>
      </c>
      <c r="E1205" t="s">
        <v>231</v>
      </c>
      <c r="F1205" t="s">
        <v>232</v>
      </c>
      <c r="G1205" t="s">
        <v>1522</v>
      </c>
      <c r="H1205" t="s">
        <v>10</v>
      </c>
      <c r="I1205" t="s">
        <v>17</v>
      </c>
      <c r="J1205" s="1">
        <v>45471</v>
      </c>
      <c r="K1205" s="1">
        <v>45235</v>
      </c>
    </row>
    <row r="1206" spans="1:12" x14ac:dyDescent="0.25">
      <c r="A1206" t="s">
        <v>30</v>
      </c>
      <c r="B1206" t="s">
        <v>156</v>
      </c>
      <c r="C1206" t="s">
        <v>32</v>
      </c>
      <c r="D1206" s="1">
        <v>45229</v>
      </c>
      <c r="E1206" t="s">
        <v>231</v>
      </c>
      <c r="F1206" t="s">
        <v>232</v>
      </c>
      <c r="G1206" t="s">
        <v>1522</v>
      </c>
      <c r="H1206" t="s">
        <v>11</v>
      </c>
      <c r="I1206" t="s">
        <v>5</v>
      </c>
      <c r="K1206" s="1">
        <v>45803</v>
      </c>
    </row>
    <row r="1207" spans="1:12" x14ac:dyDescent="0.25">
      <c r="A1207" t="s">
        <v>30</v>
      </c>
      <c r="B1207" t="s">
        <v>156</v>
      </c>
      <c r="C1207" t="s">
        <v>32</v>
      </c>
      <c r="D1207" s="1">
        <v>45229</v>
      </c>
      <c r="E1207" t="s">
        <v>231</v>
      </c>
      <c r="F1207" t="s">
        <v>232</v>
      </c>
      <c r="G1207" t="s">
        <v>1522</v>
      </c>
      <c r="H1207" t="s">
        <v>11</v>
      </c>
      <c r="I1207" t="s">
        <v>17</v>
      </c>
      <c r="J1207" s="1">
        <v>45482</v>
      </c>
      <c r="K1207" s="1">
        <v>45235</v>
      </c>
    </row>
    <row r="1208" spans="1:12" x14ac:dyDescent="0.25">
      <c r="A1208" t="s">
        <v>1</v>
      </c>
      <c r="B1208" t="s">
        <v>2</v>
      </c>
      <c r="C1208" t="s">
        <v>14</v>
      </c>
      <c r="D1208" s="1">
        <v>45215</v>
      </c>
      <c r="E1208" t="s">
        <v>233</v>
      </c>
      <c r="F1208" t="s">
        <v>234</v>
      </c>
      <c r="G1208" t="s">
        <v>235</v>
      </c>
      <c r="H1208" t="s">
        <v>4</v>
      </c>
      <c r="I1208" t="s">
        <v>17</v>
      </c>
      <c r="J1208" s="1">
        <v>45600</v>
      </c>
      <c r="K1208" s="1">
        <v>45214</v>
      </c>
    </row>
    <row r="1209" spans="1:12" x14ac:dyDescent="0.25">
      <c r="A1209" t="s">
        <v>1</v>
      </c>
      <c r="B1209" t="s">
        <v>2</v>
      </c>
      <c r="C1209" t="s">
        <v>14</v>
      </c>
      <c r="D1209" s="1">
        <v>45215</v>
      </c>
      <c r="E1209" t="s">
        <v>233</v>
      </c>
      <c r="F1209" t="s">
        <v>234</v>
      </c>
      <c r="G1209" t="s">
        <v>235</v>
      </c>
      <c r="H1209" t="s">
        <v>7</v>
      </c>
      <c r="I1209" t="s">
        <v>17</v>
      </c>
      <c r="J1209" s="1">
        <v>45600</v>
      </c>
      <c r="K1209" s="1">
        <v>45214</v>
      </c>
      <c r="L1209" t="s">
        <v>1523</v>
      </c>
    </row>
    <row r="1210" spans="1:12" x14ac:dyDescent="0.25">
      <c r="A1210" t="s">
        <v>1</v>
      </c>
      <c r="B1210" t="s">
        <v>2</v>
      </c>
      <c r="C1210" t="s">
        <v>14</v>
      </c>
      <c r="D1210" s="1">
        <v>45215</v>
      </c>
      <c r="E1210" t="s">
        <v>233</v>
      </c>
      <c r="F1210" t="s">
        <v>234</v>
      </c>
      <c r="G1210" t="s">
        <v>235</v>
      </c>
      <c r="H1210" t="s">
        <v>1366</v>
      </c>
      <c r="I1210" t="s">
        <v>5</v>
      </c>
      <c r="K1210" s="1">
        <v>45351</v>
      </c>
    </row>
    <row r="1211" spans="1:12" x14ac:dyDescent="0.25">
      <c r="A1211" t="s">
        <v>1</v>
      </c>
      <c r="B1211" t="s">
        <v>2</v>
      </c>
      <c r="C1211" t="s">
        <v>14</v>
      </c>
      <c r="D1211" s="1">
        <v>45215</v>
      </c>
      <c r="E1211" t="s">
        <v>233</v>
      </c>
      <c r="F1211" t="s">
        <v>234</v>
      </c>
      <c r="G1211" t="s">
        <v>235</v>
      </c>
      <c r="H1211" t="s">
        <v>1367</v>
      </c>
      <c r="I1211" t="s">
        <v>5</v>
      </c>
      <c r="K1211" s="1">
        <v>45351</v>
      </c>
    </row>
    <row r="1212" spans="1:12" x14ac:dyDescent="0.25">
      <c r="A1212" t="s">
        <v>1</v>
      </c>
      <c r="B1212" t="s">
        <v>2</v>
      </c>
      <c r="C1212" t="s">
        <v>14</v>
      </c>
      <c r="D1212" s="1">
        <v>45215</v>
      </c>
      <c r="E1212" t="s">
        <v>233</v>
      </c>
      <c r="F1212" t="s">
        <v>234</v>
      </c>
      <c r="G1212" t="s">
        <v>235</v>
      </c>
      <c r="H1212" t="s">
        <v>1368</v>
      </c>
      <c r="I1212" t="s">
        <v>5</v>
      </c>
      <c r="K1212" s="1">
        <v>45351</v>
      </c>
    </row>
    <row r="1213" spans="1:12" x14ac:dyDescent="0.25">
      <c r="A1213" t="s">
        <v>1</v>
      </c>
      <c r="B1213" t="s">
        <v>2</v>
      </c>
      <c r="C1213" t="s">
        <v>14</v>
      </c>
      <c r="D1213" s="1">
        <v>45215</v>
      </c>
      <c r="E1213" t="s">
        <v>233</v>
      </c>
      <c r="F1213" t="s">
        <v>234</v>
      </c>
      <c r="G1213" t="s">
        <v>235</v>
      </c>
      <c r="H1213" t="s">
        <v>1369</v>
      </c>
      <c r="I1213" t="s">
        <v>5</v>
      </c>
      <c r="K1213" s="1">
        <v>45351</v>
      </c>
    </row>
    <row r="1214" spans="1:12" x14ac:dyDescent="0.25">
      <c r="A1214" t="s">
        <v>1</v>
      </c>
      <c r="B1214" t="s">
        <v>2</v>
      </c>
      <c r="C1214" t="s">
        <v>14</v>
      </c>
      <c r="D1214" s="1">
        <v>45215</v>
      </c>
      <c r="E1214" t="s">
        <v>233</v>
      </c>
      <c r="F1214" t="s">
        <v>234</v>
      </c>
      <c r="G1214" t="s">
        <v>235</v>
      </c>
      <c r="H1214" t="s">
        <v>1370</v>
      </c>
      <c r="I1214" t="s">
        <v>5</v>
      </c>
      <c r="K1214" s="1">
        <v>45351</v>
      </c>
    </row>
    <row r="1215" spans="1:12" x14ac:dyDescent="0.25">
      <c r="A1215" t="s">
        <v>1</v>
      </c>
      <c r="B1215" t="s">
        <v>2</v>
      </c>
      <c r="C1215" t="s">
        <v>14</v>
      </c>
      <c r="D1215" s="1">
        <v>45215</v>
      </c>
      <c r="E1215" t="s">
        <v>233</v>
      </c>
      <c r="F1215" t="s">
        <v>234</v>
      </c>
      <c r="G1215" t="s">
        <v>235</v>
      </c>
      <c r="H1215" t="s">
        <v>8</v>
      </c>
      <c r="I1215" t="s">
        <v>17</v>
      </c>
      <c r="J1215" s="1">
        <v>45334</v>
      </c>
      <c r="K1215" s="1">
        <v>45214</v>
      </c>
      <c r="L1215" t="s">
        <v>236</v>
      </c>
    </row>
    <row r="1216" spans="1:12" x14ac:dyDescent="0.25">
      <c r="A1216" t="s">
        <v>1</v>
      </c>
      <c r="B1216" t="s">
        <v>2</v>
      </c>
      <c r="C1216" t="s">
        <v>14</v>
      </c>
      <c r="D1216" s="1">
        <v>45215</v>
      </c>
      <c r="E1216" t="s">
        <v>233</v>
      </c>
      <c r="F1216" t="s">
        <v>234</v>
      </c>
      <c r="G1216" t="s">
        <v>235</v>
      </c>
      <c r="H1216" t="s">
        <v>8</v>
      </c>
      <c r="I1216" t="s">
        <v>17</v>
      </c>
      <c r="J1216" s="1">
        <v>45604</v>
      </c>
      <c r="K1216" s="1">
        <v>45604</v>
      </c>
      <c r="L1216" t="s">
        <v>236</v>
      </c>
    </row>
    <row r="1217" spans="1:12" x14ac:dyDescent="0.25">
      <c r="A1217" t="s">
        <v>1</v>
      </c>
      <c r="B1217" t="s">
        <v>2</v>
      </c>
      <c r="C1217" t="s">
        <v>14</v>
      </c>
      <c r="D1217" s="1">
        <v>45215</v>
      </c>
      <c r="E1217" t="s">
        <v>233</v>
      </c>
      <c r="F1217" t="s">
        <v>234</v>
      </c>
      <c r="G1217" t="s">
        <v>235</v>
      </c>
      <c r="H1217" t="s">
        <v>9</v>
      </c>
      <c r="I1217" t="s">
        <v>17</v>
      </c>
      <c r="J1217" s="1">
        <v>45600</v>
      </c>
      <c r="K1217" s="1">
        <v>45214</v>
      </c>
      <c r="L1217" t="s">
        <v>1524</v>
      </c>
    </row>
    <row r="1218" spans="1:12" x14ac:dyDescent="0.25">
      <c r="A1218" t="s">
        <v>1</v>
      </c>
      <c r="B1218" t="s">
        <v>2</v>
      </c>
      <c r="C1218" t="s">
        <v>14</v>
      </c>
      <c r="D1218" s="1">
        <v>45215</v>
      </c>
      <c r="E1218" t="s">
        <v>233</v>
      </c>
      <c r="F1218" t="s">
        <v>234</v>
      </c>
      <c r="G1218" t="s">
        <v>235</v>
      </c>
      <c r="H1218" t="s">
        <v>10</v>
      </c>
      <c r="I1218" t="s">
        <v>17</v>
      </c>
      <c r="J1218" s="1">
        <v>45334</v>
      </c>
      <c r="K1218" s="1">
        <v>45214</v>
      </c>
    </row>
    <row r="1219" spans="1:12" x14ac:dyDescent="0.25">
      <c r="A1219" t="s">
        <v>1</v>
      </c>
      <c r="B1219" t="s">
        <v>2</v>
      </c>
      <c r="C1219" t="s">
        <v>14</v>
      </c>
      <c r="D1219" s="1">
        <v>45215</v>
      </c>
      <c r="E1219" t="s">
        <v>233</v>
      </c>
      <c r="F1219" t="s">
        <v>234</v>
      </c>
      <c r="G1219" t="s">
        <v>235</v>
      </c>
      <c r="H1219" t="s">
        <v>10</v>
      </c>
      <c r="I1219" t="s">
        <v>17</v>
      </c>
      <c r="J1219" s="1">
        <v>45604</v>
      </c>
      <c r="K1219" s="1">
        <v>45604</v>
      </c>
      <c r="L1219" t="s">
        <v>1525</v>
      </c>
    </row>
    <row r="1220" spans="1:12" x14ac:dyDescent="0.25">
      <c r="A1220" t="s">
        <v>1</v>
      </c>
      <c r="B1220" t="s">
        <v>2</v>
      </c>
      <c r="C1220" t="s">
        <v>14</v>
      </c>
      <c r="D1220" s="1">
        <v>45215</v>
      </c>
      <c r="E1220" t="s">
        <v>233</v>
      </c>
      <c r="F1220" t="s">
        <v>234</v>
      </c>
      <c r="G1220" t="s">
        <v>235</v>
      </c>
      <c r="H1220" t="s">
        <v>11</v>
      </c>
      <c r="I1220" t="s">
        <v>17</v>
      </c>
      <c r="J1220" s="1">
        <v>45600</v>
      </c>
      <c r="K1220" s="1">
        <v>45214</v>
      </c>
      <c r="L1220" t="s">
        <v>1526</v>
      </c>
    </row>
    <row r="1221" spans="1:12" x14ac:dyDescent="0.25">
      <c r="A1221" t="s">
        <v>12</v>
      </c>
      <c r="B1221" t="s">
        <v>13</v>
      </c>
      <c r="C1221" t="s">
        <v>16</v>
      </c>
      <c r="D1221" s="1">
        <v>45203</v>
      </c>
      <c r="E1221" t="s">
        <v>237</v>
      </c>
      <c r="F1221" t="s">
        <v>238</v>
      </c>
      <c r="G1221" t="s">
        <v>239</v>
      </c>
      <c r="H1221" t="s">
        <v>4</v>
      </c>
      <c r="I1221" t="s">
        <v>17</v>
      </c>
      <c r="J1221" s="1">
        <v>45204</v>
      </c>
      <c r="K1221" s="1">
        <v>45175</v>
      </c>
    </row>
    <row r="1222" spans="1:12" x14ac:dyDescent="0.25">
      <c r="A1222" t="s">
        <v>12</v>
      </c>
      <c r="B1222" t="s">
        <v>13</v>
      </c>
      <c r="C1222" t="s">
        <v>16</v>
      </c>
      <c r="D1222" s="1">
        <v>45203</v>
      </c>
      <c r="E1222" t="s">
        <v>237</v>
      </c>
      <c r="F1222" t="s">
        <v>238</v>
      </c>
      <c r="G1222" t="s">
        <v>239</v>
      </c>
      <c r="H1222" t="s">
        <v>7</v>
      </c>
      <c r="I1222" t="s">
        <v>17</v>
      </c>
      <c r="J1222" s="1">
        <v>45204</v>
      </c>
      <c r="K1222" s="1">
        <v>45175</v>
      </c>
    </row>
    <row r="1223" spans="1:12" x14ac:dyDescent="0.25">
      <c r="A1223" t="s">
        <v>12</v>
      </c>
      <c r="B1223" t="s">
        <v>13</v>
      </c>
      <c r="C1223" t="s">
        <v>16</v>
      </c>
      <c r="D1223" s="1">
        <v>45203</v>
      </c>
      <c r="E1223" t="s">
        <v>237</v>
      </c>
      <c r="F1223" t="s">
        <v>238</v>
      </c>
      <c r="G1223" t="s">
        <v>239</v>
      </c>
      <c r="H1223" t="s">
        <v>1366</v>
      </c>
      <c r="I1223" t="s">
        <v>17</v>
      </c>
      <c r="J1223" s="1">
        <v>45519</v>
      </c>
      <c r="K1223" s="1">
        <v>45351</v>
      </c>
    </row>
    <row r="1224" spans="1:12" x14ac:dyDescent="0.25">
      <c r="A1224" t="s">
        <v>12</v>
      </c>
      <c r="B1224" t="s">
        <v>13</v>
      </c>
      <c r="C1224" t="s">
        <v>16</v>
      </c>
      <c r="D1224" s="1">
        <v>45203</v>
      </c>
      <c r="E1224" t="s">
        <v>237</v>
      </c>
      <c r="F1224" t="s">
        <v>238</v>
      </c>
      <c r="G1224" t="s">
        <v>239</v>
      </c>
      <c r="H1224" t="s">
        <v>1367</v>
      </c>
      <c r="I1224" t="s">
        <v>17</v>
      </c>
      <c r="J1224" s="1">
        <v>45519</v>
      </c>
      <c r="K1224" s="1">
        <v>45351</v>
      </c>
    </row>
    <row r="1225" spans="1:12" x14ac:dyDescent="0.25">
      <c r="A1225" t="s">
        <v>12</v>
      </c>
      <c r="B1225" t="s">
        <v>13</v>
      </c>
      <c r="C1225" t="s">
        <v>16</v>
      </c>
      <c r="D1225" s="1">
        <v>45203</v>
      </c>
      <c r="E1225" t="s">
        <v>237</v>
      </c>
      <c r="F1225" t="s">
        <v>238</v>
      </c>
      <c r="G1225" t="s">
        <v>239</v>
      </c>
      <c r="H1225" t="s">
        <v>1368</v>
      </c>
      <c r="I1225" t="s">
        <v>17</v>
      </c>
      <c r="J1225" s="1">
        <v>45519</v>
      </c>
      <c r="K1225" s="1">
        <v>45351</v>
      </c>
    </row>
    <row r="1226" spans="1:12" x14ac:dyDescent="0.25">
      <c r="A1226" t="s">
        <v>12</v>
      </c>
      <c r="B1226" t="s">
        <v>13</v>
      </c>
      <c r="C1226" t="s">
        <v>16</v>
      </c>
      <c r="D1226" s="1">
        <v>45203</v>
      </c>
      <c r="E1226" t="s">
        <v>237</v>
      </c>
      <c r="F1226" t="s">
        <v>238</v>
      </c>
      <c r="G1226" t="s">
        <v>239</v>
      </c>
      <c r="H1226" t="s">
        <v>1369</v>
      </c>
      <c r="I1226" t="s">
        <v>17</v>
      </c>
      <c r="J1226" s="1">
        <v>45519</v>
      </c>
      <c r="K1226" s="1">
        <v>45351</v>
      </c>
    </row>
    <row r="1227" spans="1:12" x14ac:dyDescent="0.25">
      <c r="A1227" t="s">
        <v>12</v>
      </c>
      <c r="B1227" t="s">
        <v>13</v>
      </c>
      <c r="C1227" t="s">
        <v>16</v>
      </c>
      <c r="D1227" s="1">
        <v>45203</v>
      </c>
      <c r="E1227" t="s">
        <v>237</v>
      </c>
      <c r="F1227" t="s">
        <v>238</v>
      </c>
      <c r="G1227" t="s">
        <v>239</v>
      </c>
      <c r="H1227" t="s">
        <v>1370</v>
      </c>
      <c r="I1227" t="s">
        <v>17</v>
      </c>
      <c r="J1227" s="1">
        <v>45519</v>
      </c>
      <c r="K1227" s="1">
        <v>45351</v>
      </c>
    </row>
    <row r="1228" spans="1:12" x14ac:dyDescent="0.25">
      <c r="A1228" t="s">
        <v>12</v>
      </c>
      <c r="B1228" t="s">
        <v>13</v>
      </c>
      <c r="C1228" t="s">
        <v>16</v>
      </c>
      <c r="D1228" s="1">
        <v>45203</v>
      </c>
      <c r="E1228" t="s">
        <v>237</v>
      </c>
      <c r="F1228" t="s">
        <v>238</v>
      </c>
      <c r="G1228" t="s">
        <v>239</v>
      </c>
      <c r="H1228" t="s">
        <v>8</v>
      </c>
      <c r="I1228" t="s">
        <v>17</v>
      </c>
      <c r="J1228" s="1">
        <v>45204</v>
      </c>
      <c r="K1228" s="1">
        <v>45175</v>
      </c>
    </row>
    <row r="1229" spans="1:12" x14ac:dyDescent="0.25">
      <c r="A1229" t="s">
        <v>12</v>
      </c>
      <c r="B1229" t="s">
        <v>13</v>
      </c>
      <c r="C1229" t="s">
        <v>16</v>
      </c>
      <c r="D1229" s="1">
        <v>45203</v>
      </c>
      <c r="E1229" t="s">
        <v>237</v>
      </c>
      <c r="F1229" t="s">
        <v>238</v>
      </c>
      <c r="G1229" t="s">
        <v>239</v>
      </c>
      <c r="H1229" t="s">
        <v>9</v>
      </c>
      <c r="I1229" t="s">
        <v>17</v>
      </c>
      <c r="J1229" s="1">
        <v>45204</v>
      </c>
      <c r="K1229" s="1">
        <v>45175</v>
      </c>
    </row>
    <row r="1230" spans="1:12" x14ac:dyDescent="0.25">
      <c r="A1230" t="s">
        <v>12</v>
      </c>
      <c r="B1230" t="s">
        <v>13</v>
      </c>
      <c r="C1230" t="s">
        <v>16</v>
      </c>
      <c r="D1230" s="1">
        <v>45203</v>
      </c>
      <c r="E1230" t="s">
        <v>237</v>
      </c>
      <c r="F1230" t="s">
        <v>238</v>
      </c>
      <c r="G1230" t="s">
        <v>239</v>
      </c>
      <c r="H1230" t="s">
        <v>10</v>
      </c>
      <c r="I1230" t="s">
        <v>17</v>
      </c>
      <c r="J1230" s="1">
        <v>45204</v>
      </c>
      <c r="K1230" s="1">
        <v>45175</v>
      </c>
    </row>
    <row r="1231" spans="1:12" x14ac:dyDescent="0.25">
      <c r="A1231" t="s">
        <v>12</v>
      </c>
      <c r="B1231" t="s">
        <v>13</v>
      </c>
      <c r="C1231" t="s">
        <v>16</v>
      </c>
      <c r="D1231" s="1">
        <v>45203</v>
      </c>
      <c r="E1231" t="s">
        <v>237</v>
      </c>
      <c r="F1231" t="s">
        <v>238</v>
      </c>
      <c r="G1231" t="s">
        <v>239</v>
      </c>
      <c r="H1231" t="s">
        <v>10</v>
      </c>
      <c r="I1231" t="s">
        <v>17</v>
      </c>
      <c r="J1231" s="1">
        <v>45222</v>
      </c>
      <c r="K1231" s="1">
        <v>45222</v>
      </c>
    </row>
    <row r="1232" spans="1:12" x14ac:dyDescent="0.25">
      <c r="A1232" t="s">
        <v>12</v>
      </c>
      <c r="B1232" t="s">
        <v>13</v>
      </c>
      <c r="C1232" t="s">
        <v>16</v>
      </c>
      <c r="D1232" s="1">
        <v>45203</v>
      </c>
      <c r="E1232" t="s">
        <v>237</v>
      </c>
      <c r="F1232" t="s">
        <v>238</v>
      </c>
      <c r="G1232" t="s">
        <v>239</v>
      </c>
      <c r="H1232" t="s">
        <v>11</v>
      </c>
      <c r="I1232" t="s">
        <v>17</v>
      </c>
      <c r="J1232" s="1">
        <v>45204</v>
      </c>
      <c r="K1232" s="1">
        <v>45175</v>
      </c>
    </row>
    <row r="1233" spans="1:11" x14ac:dyDescent="0.25">
      <c r="A1233" t="s">
        <v>12</v>
      </c>
      <c r="B1233" t="s">
        <v>51</v>
      </c>
      <c r="C1233" t="s">
        <v>52</v>
      </c>
      <c r="D1233" s="1">
        <v>45187</v>
      </c>
      <c r="E1233" t="s">
        <v>240</v>
      </c>
      <c r="F1233" t="s">
        <v>241</v>
      </c>
      <c r="G1233" t="s">
        <v>1527</v>
      </c>
      <c r="H1233" t="s">
        <v>4</v>
      </c>
      <c r="I1233" t="s">
        <v>17</v>
      </c>
      <c r="J1233" s="1">
        <v>44825</v>
      </c>
      <c r="K1233" s="1">
        <v>44824</v>
      </c>
    </row>
    <row r="1234" spans="1:11" x14ac:dyDescent="0.25">
      <c r="A1234" t="s">
        <v>12</v>
      </c>
      <c r="B1234" t="s">
        <v>51</v>
      </c>
      <c r="C1234" t="s">
        <v>52</v>
      </c>
      <c r="D1234" s="1">
        <v>45187</v>
      </c>
      <c r="E1234" t="s">
        <v>240</v>
      </c>
      <c r="F1234" t="s">
        <v>241</v>
      </c>
      <c r="G1234" t="s">
        <v>1527</v>
      </c>
      <c r="H1234" t="s">
        <v>7</v>
      </c>
      <c r="I1234" t="s">
        <v>17</v>
      </c>
      <c r="J1234" s="1">
        <v>44825</v>
      </c>
      <c r="K1234" s="1">
        <v>44824</v>
      </c>
    </row>
    <row r="1235" spans="1:11" x14ac:dyDescent="0.25">
      <c r="A1235" t="s">
        <v>12</v>
      </c>
      <c r="B1235" t="s">
        <v>51</v>
      </c>
      <c r="C1235" t="s">
        <v>52</v>
      </c>
      <c r="D1235" s="1">
        <v>45187</v>
      </c>
      <c r="E1235" t="s">
        <v>240</v>
      </c>
      <c r="F1235" t="s">
        <v>241</v>
      </c>
      <c r="G1235" t="s">
        <v>1527</v>
      </c>
      <c r="H1235" t="s">
        <v>1366</v>
      </c>
      <c r="I1235" t="s">
        <v>17</v>
      </c>
      <c r="J1235" s="1">
        <v>45411</v>
      </c>
      <c r="K1235" s="1">
        <v>45351</v>
      </c>
    </row>
    <row r="1236" spans="1:11" x14ac:dyDescent="0.25">
      <c r="A1236" t="s">
        <v>12</v>
      </c>
      <c r="B1236" t="s">
        <v>51</v>
      </c>
      <c r="C1236" t="s">
        <v>52</v>
      </c>
      <c r="D1236" s="1">
        <v>45187</v>
      </c>
      <c r="E1236" t="s">
        <v>240</v>
      </c>
      <c r="F1236" t="s">
        <v>241</v>
      </c>
      <c r="G1236" t="s">
        <v>1527</v>
      </c>
      <c r="H1236" t="s">
        <v>1366</v>
      </c>
      <c r="I1236" t="s">
        <v>17</v>
      </c>
      <c r="J1236" s="1">
        <v>45798</v>
      </c>
      <c r="K1236" s="1">
        <v>45732</v>
      </c>
    </row>
    <row r="1237" spans="1:11" x14ac:dyDescent="0.25">
      <c r="A1237" t="s">
        <v>12</v>
      </c>
      <c r="B1237" t="s">
        <v>51</v>
      </c>
      <c r="C1237" t="s">
        <v>52</v>
      </c>
      <c r="D1237" s="1">
        <v>45187</v>
      </c>
      <c r="E1237" t="s">
        <v>240</v>
      </c>
      <c r="F1237" t="s">
        <v>241</v>
      </c>
      <c r="G1237" t="s">
        <v>1527</v>
      </c>
      <c r="H1237" t="s">
        <v>1367</v>
      </c>
      <c r="I1237" t="s">
        <v>17</v>
      </c>
      <c r="J1237" s="1">
        <v>45411</v>
      </c>
      <c r="K1237" s="1">
        <v>45351</v>
      </c>
    </row>
    <row r="1238" spans="1:11" x14ac:dyDescent="0.25">
      <c r="A1238" t="s">
        <v>12</v>
      </c>
      <c r="B1238" t="s">
        <v>51</v>
      </c>
      <c r="C1238" t="s">
        <v>52</v>
      </c>
      <c r="D1238" s="1">
        <v>45187</v>
      </c>
      <c r="E1238" t="s">
        <v>240</v>
      </c>
      <c r="F1238" t="s">
        <v>241</v>
      </c>
      <c r="G1238" t="s">
        <v>1527</v>
      </c>
      <c r="H1238" t="s">
        <v>1367</v>
      </c>
      <c r="I1238" t="s">
        <v>17</v>
      </c>
      <c r="J1238" s="1">
        <v>45798</v>
      </c>
      <c r="K1238" s="1">
        <v>45732</v>
      </c>
    </row>
    <row r="1239" spans="1:11" x14ac:dyDescent="0.25">
      <c r="A1239" t="s">
        <v>12</v>
      </c>
      <c r="B1239" t="s">
        <v>51</v>
      </c>
      <c r="C1239" t="s">
        <v>52</v>
      </c>
      <c r="D1239" s="1">
        <v>45187</v>
      </c>
      <c r="E1239" t="s">
        <v>240</v>
      </c>
      <c r="F1239" t="s">
        <v>241</v>
      </c>
      <c r="G1239" t="s">
        <v>1527</v>
      </c>
      <c r="H1239" t="s">
        <v>1368</v>
      </c>
      <c r="I1239" t="s">
        <v>17</v>
      </c>
      <c r="J1239" s="1">
        <v>45412</v>
      </c>
      <c r="K1239" s="1">
        <v>45351</v>
      </c>
    </row>
    <row r="1240" spans="1:11" x14ac:dyDescent="0.25">
      <c r="A1240" t="s">
        <v>12</v>
      </c>
      <c r="B1240" t="s">
        <v>51</v>
      </c>
      <c r="C1240" t="s">
        <v>52</v>
      </c>
      <c r="D1240" s="1">
        <v>45187</v>
      </c>
      <c r="E1240" t="s">
        <v>240</v>
      </c>
      <c r="F1240" t="s">
        <v>241</v>
      </c>
      <c r="G1240" t="s">
        <v>1527</v>
      </c>
      <c r="H1240" t="s">
        <v>1368</v>
      </c>
      <c r="I1240" t="s">
        <v>17</v>
      </c>
      <c r="J1240" s="1">
        <v>45798</v>
      </c>
      <c r="K1240" s="1">
        <v>45733</v>
      </c>
    </row>
    <row r="1241" spans="1:11" x14ac:dyDescent="0.25">
      <c r="A1241" t="s">
        <v>12</v>
      </c>
      <c r="B1241" t="s">
        <v>51</v>
      </c>
      <c r="C1241" t="s">
        <v>52</v>
      </c>
      <c r="D1241" s="1">
        <v>45187</v>
      </c>
      <c r="E1241" t="s">
        <v>240</v>
      </c>
      <c r="F1241" t="s">
        <v>241</v>
      </c>
      <c r="G1241" t="s">
        <v>1527</v>
      </c>
      <c r="H1241" t="s">
        <v>1369</v>
      </c>
      <c r="I1241" t="s">
        <v>17</v>
      </c>
      <c r="J1241" s="1">
        <v>45412</v>
      </c>
      <c r="K1241" s="1">
        <v>45351</v>
      </c>
    </row>
    <row r="1242" spans="1:11" x14ac:dyDescent="0.25">
      <c r="A1242" t="s">
        <v>12</v>
      </c>
      <c r="B1242" t="s">
        <v>51</v>
      </c>
      <c r="C1242" t="s">
        <v>52</v>
      </c>
      <c r="D1242" s="1">
        <v>45187</v>
      </c>
      <c r="E1242" t="s">
        <v>240</v>
      </c>
      <c r="F1242" t="s">
        <v>241</v>
      </c>
      <c r="G1242" t="s">
        <v>1527</v>
      </c>
      <c r="H1242" t="s">
        <v>1369</v>
      </c>
      <c r="I1242" t="s">
        <v>17</v>
      </c>
      <c r="J1242" s="1">
        <v>45798</v>
      </c>
      <c r="K1242" s="1">
        <v>45733</v>
      </c>
    </row>
    <row r="1243" spans="1:11" x14ac:dyDescent="0.25">
      <c r="A1243" t="s">
        <v>12</v>
      </c>
      <c r="B1243" t="s">
        <v>51</v>
      </c>
      <c r="C1243" t="s">
        <v>52</v>
      </c>
      <c r="D1243" s="1">
        <v>45187</v>
      </c>
      <c r="E1243" t="s">
        <v>240</v>
      </c>
      <c r="F1243" t="s">
        <v>241</v>
      </c>
      <c r="G1243" t="s">
        <v>1527</v>
      </c>
      <c r="H1243" t="s">
        <v>1370</v>
      </c>
      <c r="I1243" t="s">
        <v>5</v>
      </c>
      <c r="K1243" s="1">
        <v>45351</v>
      </c>
    </row>
    <row r="1244" spans="1:11" x14ac:dyDescent="0.25">
      <c r="A1244" t="s">
        <v>12</v>
      </c>
      <c r="B1244" t="s">
        <v>51</v>
      </c>
      <c r="C1244" t="s">
        <v>52</v>
      </c>
      <c r="D1244" s="1">
        <v>45187</v>
      </c>
      <c r="E1244" t="s">
        <v>240</v>
      </c>
      <c r="F1244" t="s">
        <v>241</v>
      </c>
      <c r="G1244" t="s">
        <v>1527</v>
      </c>
      <c r="H1244" t="s">
        <v>8</v>
      </c>
      <c r="I1244" t="s">
        <v>17</v>
      </c>
      <c r="J1244" s="1">
        <v>44763</v>
      </c>
      <c r="K1244" s="1">
        <v>44635</v>
      </c>
    </row>
    <row r="1245" spans="1:11" x14ac:dyDescent="0.25">
      <c r="A1245" t="s">
        <v>12</v>
      </c>
      <c r="B1245" t="s">
        <v>51</v>
      </c>
      <c r="C1245" t="s">
        <v>52</v>
      </c>
      <c r="D1245" s="1">
        <v>45187</v>
      </c>
      <c r="E1245" t="s">
        <v>240</v>
      </c>
      <c r="F1245" t="s">
        <v>241</v>
      </c>
      <c r="G1245" t="s">
        <v>1527</v>
      </c>
      <c r="H1245" t="s">
        <v>9</v>
      </c>
      <c r="I1245" t="s">
        <v>17</v>
      </c>
      <c r="J1245" s="1">
        <v>45188</v>
      </c>
      <c r="K1245" s="1">
        <v>44735</v>
      </c>
    </row>
    <row r="1246" spans="1:11" x14ac:dyDescent="0.25">
      <c r="A1246" t="s">
        <v>12</v>
      </c>
      <c r="B1246" t="s">
        <v>51</v>
      </c>
      <c r="C1246" t="s">
        <v>52</v>
      </c>
      <c r="D1246" s="1">
        <v>45187</v>
      </c>
      <c r="E1246" t="s">
        <v>240</v>
      </c>
      <c r="F1246" t="s">
        <v>241</v>
      </c>
      <c r="G1246" t="s">
        <v>1527</v>
      </c>
      <c r="H1246" t="s">
        <v>10</v>
      </c>
      <c r="I1246" t="s">
        <v>17</v>
      </c>
      <c r="J1246" s="1">
        <v>44539</v>
      </c>
      <c r="K1246" s="1">
        <v>44455</v>
      </c>
    </row>
    <row r="1247" spans="1:11" x14ac:dyDescent="0.25">
      <c r="A1247" t="s">
        <v>12</v>
      </c>
      <c r="B1247" t="s">
        <v>51</v>
      </c>
      <c r="C1247" t="s">
        <v>52</v>
      </c>
      <c r="D1247" s="1">
        <v>45187</v>
      </c>
      <c r="E1247" t="s">
        <v>240</v>
      </c>
      <c r="F1247" t="s">
        <v>241</v>
      </c>
      <c r="G1247" t="s">
        <v>1527</v>
      </c>
      <c r="H1247" t="s">
        <v>11</v>
      </c>
      <c r="I1247" t="s">
        <v>17</v>
      </c>
      <c r="J1247" s="1">
        <v>44539</v>
      </c>
      <c r="K1247" s="1">
        <v>44455</v>
      </c>
    </row>
    <row r="1248" spans="1:11" x14ac:dyDescent="0.25">
      <c r="A1248" t="s">
        <v>1</v>
      </c>
      <c r="B1248" t="s">
        <v>2</v>
      </c>
      <c r="C1248" t="s">
        <v>14</v>
      </c>
      <c r="D1248" s="1">
        <v>45166</v>
      </c>
      <c r="E1248" t="s">
        <v>242</v>
      </c>
      <c r="F1248" t="s">
        <v>243</v>
      </c>
      <c r="G1248" t="s">
        <v>1453</v>
      </c>
      <c r="H1248" t="s">
        <v>4</v>
      </c>
      <c r="I1248" t="s">
        <v>17</v>
      </c>
      <c r="J1248" s="1">
        <v>45698</v>
      </c>
      <c r="K1248" s="1">
        <v>45163</v>
      </c>
    </row>
    <row r="1249" spans="1:11" x14ac:dyDescent="0.25">
      <c r="A1249" t="s">
        <v>1</v>
      </c>
      <c r="B1249" t="s">
        <v>2</v>
      </c>
      <c r="C1249" t="s">
        <v>14</v>
      </c>
      <c r="D1249" s="1">
        <v>45166</v>
      </c>
      <c r="E1249" t="s">
        <v>242</v>
      </c>
      <c r="F1249" t="s">
        <v>243</v>
      </c>
      <c r="G1249" t="s">
        <v>1453</v>
      </c>
      <c r="H1249" t="s">
        <v>7</v>
      </c>
      <c r="I1249" t="s">
        <v>17</v>
      </c>
      <c r="J1249" s="1">
        <v>45698</v>
      </c>
      <c r="K1249" s="1">
        <v>45163</v>
      </c>
    </row>
    <row r="1250" spans="1:11" x14ac:dyDescent="0.25">
      <c r="A1250" t="s">
        <v>1</v>
      </c>
      <c r="B1250" t="s">
        <v>2</v>
      </c>
      <c r="C1250" t="s">
        <v>14</v>
      </c>
      <c r="D1250" s="1">
        <v>45166</v>
      </c>
      <c r="E1250" t="s">
        <v>242</v>
      </c>
      <c r="F1250" t="s">
        <v>243</v>
      </c>
      <c r="G1250" t="s">
        <v>1453</v>
      </c>
      <c r="H1250" t="s">
        <v>1366</v>
      </c>
      <c r="I1250" t="s">
        <v>17</v>
      </c>
      <c r="J1250" s="1">
        <v>45698</v>
      </c>
      <c r="K1250" s="1">
        <v>45351</v>
      </c>
    </row>
    <row r="1251" spans="1:11" x14ac:dyDescent="0.25">
      <c r="A1251" t="s">
        <v>1</v>
      </c>
      <c r="B1251" t="s">
        <v>2</v>
      </c>
      <c r="C1251" t="s">
        <v>14</v>
      </c>
      <c r="D1251" s="1">
        <v>45166</v>
      </c>
      <c r="E1251" t="s">
        <v>242</v>
      </c>
      <c r="F1251" t="s">
        <v>243</v>
      </c>
      <c r="G1251" t="s">
        <v>1453</v>
      </c>
      <c r="H1251" t="s">
        <v>1366</v>
      </c>
      <c r="I1251" t="s">
        <v>17</v>
      </c>
      <c r="J1251" s="1">
        <v>45698</v>
      </c>
      <c r="K1251" s="1">
        <v>45698</v>
      </c>
    </row>
    <row r="1252" spans="1:11" x14ac:dyDescent="0.25">
      <c r="A1252" t="s">
        <v>1</v>
      </c>
      <c r="B1252" t="s">
        <v>2</v>
      </c>
      <c r="C1252" t="s">
        <v>14</v>
      </c>
      <c r="D1252" s="1">
        <v>45166</v>
      </c>
      <c r="E1252" t="s">
        <v>242</v>
      </c>
      <c r="F1252" t="s">
        <v>243</v>
      </c>
      <c r="G1252" t="s">
        <v>1453</v>
      </c>
      <c r="H1252" t="s">
        <v>1367</v>
      </c>
      <c r="I1252" t="s">
        <v>17</v>
      </c>
      <c r="J1252" s="1">
        <v>45698</v>
      </c>
      <c r="K1252" s="1">
        <v>45351</v>
      </c>
    </row>
    <row r="1253" spans="1:11" x14ac:dyDescent="0.25">
      <c r="A1253" t="s">
        <v>1</v>
      </c>
      <c r="B1253" t="s">
        <v>2</v>
      </c>
      <c r="C1253" t="s">
        <v>14</v>
      </c>
      <c r="D1253" s="1">
        <v>45166</v>
      </c>
      <c r="E1253" t="s">
        <v>242</v>
      </c>
      <c r="F1253" t="s">
        <v>243</v>
      </c>
      <c r="G1253" t="s">
        <v>1453</v>
      </c>
      <c r="H1253" t="s">
        <v>1367</v>
      </c>
      <c r="I1253" t="s">
        <v>17</v>
      </c>
      <c r="J1253" s="1">
        <v>45698</v>
      </c>
      <c r="K1253" s="1">
        <v>45698</v>
      </c>
    </row>
    <row r="1254" spans="1:11" x14ac:dyDescent="0.25">
      <c r="A1254" t="s">
        <v>1</v>
      </c>
      <c r="B1254" t="s">
        <v>2</v>
      </c>
      <c r="C1254" t="s">
        <v>14</v>
      </c>
      <c r="D1254" s="1">
        <v>45166</v>
      </c>
      <c r="E1254" t="s">
        <v>242</v>
      </c>
      <c r="F1254" t="s">
        <v>243</v>
      </c>
      <c r="G1254" t="s">
        <v>1453</v>
      </c>
      <c r="H1254" t="s">
        <v>1368</v>
      </c>
      <c r="I1254" t="s">
        <v>17</v>
      </c>
      <c r="J1254" s="1">
        <v>45698</v>
      </c>
      <c r="K1254" s="1">
        <v>45351</v>
      </c>
    </row>
    <row r="1255" spans="1:11" x14ac:dyDescent="0.25">
      <c r="A1255" t="s">
        <v>1</v>
      </c>
      <c r="B1255" t="s">
        <v>2</v>
      </c>
      <c r="C1255" t="s">
        <v>14</v>
      </c>
      <c r="D1255" s="1">
        <v>45166</v>
      </c>
      <c r="E1255" t="s">
        <v>242</v>
      </c>
      <c r="F1255" t="s">
        <v>243</v>
      </c>
      <c r="G1255" t="s">
        <v>1453</v>
      </c>
      <c r="H1255" t="s">
        <v>1368</v>
      </c>
      <c r="I1255" t="s">
        <v>17</v>
      </c>
      <c r="J1255" s="1">
        <v>45698</v>
      </c>
      <c r="K1255" s="1">
        <v>45698</v>
      </c>
    </row>
    <row r="1256" spans="1:11" x14ac:dyDescent="0.25">
      <c r="A1256" t="s">
        <v>1</v>
      </c>
      <c r="B1256" t="s">
        <v>2</v>
      </c>
      <c r="C1256" t="s">
        <v>14</v>
      </c>
      <c r="D1256" s="1">
        <v>45166</v>
      </c>
      <c r="E1256" t="s">
        <v>242</v>
      </c>
      <c r="F1256" t="s">
        <v>243</v>
      </c>
      <c r="G1256" t="s">
        <v>1453</v>
      </c>
      <c r="H1256" t="s">
        <v>1369</v>
      </c>
      <c r="I1256" t="s">
        <v>17</v>
      </c>
      <c r="J1256" s="1">
        <v>45698</v>
      </c>
      <c r="K1256" s="1">
        <v>45351</v>
      </c>
    </row>
    <row r="1257" spans="1:11" x14ac:dyDescent="0.25">
      <c r="A1257" t="s">
        <v>1</v>
      </c>
      <c r="B1257" t="s">
        <v>2</v>
      </c>
      <c r="C1257" t="s">
        <v>14</v>
      </c>
      <c r="D1257" s="1">
        <v>45166</v>
      </c>
      <c r="E1257" t="s">
        <v>242</v>
      </c>
      <c r="F1257" t="s">
        <v>243</v>
      </c>
      <c r="G1257" t="s">
        <v>1453</v>
      </c>
      <c r="H1257" t="s">
        <v>1369</v>
      </c>
      <c r="I1257" t="s">
        <v>17</v>
      </c>
      <c r="J1257" s="1">
        <v>45698</v>
      </c>
      <c r="K1257" s="1">
        <v>45698</v>
      </c>
    </row>
    <row r="1258" spans="1:11" x14ac:dyDescent="0.25">
      <c r="A1258" t="s">
        <v>1</v>
      </c>
      <c r="B1258" t="s">
        <v>2</v>
      </c>
      <c r="C1258" t="s">
        <v>14</v>
      </c>
      <c r="D1258" s="1">
        <v>45166</v>
      </c>
      <c r="E1258" t="s">
        <v>242</v>
      </c>
      <c r="F1258" t="s">
        <v>243</v>
      </c>
      <c r="G1258" t="s">
        <v>1453</v>
      </c>
      <c r="H1258" t="s">
        <v>1370</v>
      </c>
      <c r="I1258" t="s">
        <v>17</v>
      </c>
      <c r="J1258" s="1">
        <v>45698</v>
      </c>
      <c r="K1258" s="1">
        <v>45351</v>
      </c>
    </row>
    <row r="1259" spans="1:11" x14ac:dyDescent="0.25">
      <c r="A1259" t="s">
        <v>1</v>
      </c>
      <c r="B1259" t="s">
        <v>2</v>
      </c>
      <c r="C1259" t="s">
        <v>14</v>
      </c>
      <c r="D1259" s="1">
        <v>45166</v>
      </c>
      <c r="E1259" t="s">
        <v>242</v>
      </c>
      <c r="F1259" t="s">
        <v>243</v>
      </c>
      <c r="G1259" t="s">
        <v>1453</v>
      </c>
      <c r="H1259" t="s">
        <v>1370</v>
      </c>
      <c r="I1259" t="s">
        <v>17</v>
      </c>
      <c r="J1259" s="1">
        <v>45698</v>
      </c>
      <c r="K1259" s="1">
        <v>45698</v>
      </c>
    </row>
    <row r="1260" spans="1:11" x14ac:dyDescent="0.25">
      <c r="A1260" t="s">
        <v>1</v>
      </c>
      <c r="B1260" t="s">
        <v>2</v>
      </c>
      <c r="C1260" t="s">
        <v>14</v>
      </c>
      <c r="D1260" s="1">
        <v>45166</v>
      </c>
      <c r="E1260" t="s">
        <v>242</v>
      </c>
      <c r="F1260" t="s">
        <v>243</v>
      </c>
      <c r="G1260" t="s">
        <v>1453</v>
      </c>
      <c r="H1260" t="s">
        <v>8</v>
      </c>
      <c r="I1260" t="s">
        <v>17</v>
      </c>
      <c r="J1260" s="1">
        <v>45168</v>
      </c>
      <c r="K1260" s="1">
        <v>45163</v>
      </c>
    </row>
    <row r="1261" spans="1:11" x14ac:dyDescent="0.25">
      <c r="A1261" t="s">
        <v>1</v>
      </c>
      <c r="B1261" t="s">
        <v>2</v>
      </c>
      <c r="C1261" t="s">
        <v>14</v>
      </c>
      <c r="D1261" s="1">
        <v>45166</v>
      </c>
      <c r="E1261" t="s">
        <v>242</v>
      </c>
      <c r="F1261" t="s">
        <v>243</v>
      </c>
      <c r="G1261" t="s">
        <v>1453</v>
      </c>
      <c r="H1261" t="s">
        <v>9</v>
      </c>
      <c r="I1261" t="s">
        <v>17</v>
      </c>
      <c r="J1261" s="1">
        <v>45698</v>
      </c>
      <c r="K1261" s="1">
        <v>45163</v>
      </c>
    </row>
    <row r="1262" spans="1:11" x14ac:dyDescent="0.25">
      <c r="A1262" t="s">
        <v>1</v>
      </c>
      <c r="B1262" t="s">
        <v>2</v>
      </c>
      <c r="C1262" t="s">
        <v>14</v>
      </c>
      <c r="D1262" s="1">
        <v>45166</v>
      </c>
      <c r="E1262" t="s">
        <v>242</v>
      </c>
      <c r="F1262" t="s">
        <v>243</v>
      </c>
      <c r="G1262" t="s">
        <v>1453</v>
      </c>
      <c r="H1262" t="s">
        <v>10</v>
      </c>
      <c r="I1262" t="s">
        <v>17</v>
      </c>
      <c r="J1262" s="1">
        <v>45168</v>
      </c>
      <c r="K1262" s="1">
        <v>45163</v>
      </c>
    </row>
    <row r="1263" spans="1:11" x14ac:dyDescent="0.25">
      <c r="A1263" t="s">
        <v>1</v>
      </c>
      <c r="B1263" t="s">
        <v>2</v>
      </c>
      <c r="C1263" t="s">
        <v>14</v>
      </c>
      <c r="D1263" s="1">
        <v>45166</v>
      </c>
      <c r="E1263" t="s">
        <v>242</v>
      </c>
      <c r="F1263" t="s">
        <v>243</v>
      </c>
      <c r="G1263" t="s">
        <v>1453</v>
      </c>
      <c r="H1263" t="s">
        <v>11</v>
      </c>
      <c r="I1263" t="s">
        <v>17</v>
      </c>
      <c r="J1263" s="1">
        <v>45695</v>
      </c>
      <c r="K1263" s="1">
        <v>45163</v>
      </c>
    </row>
    <row r="1264" spans="1:11" x14ac:dyDescent="0.25">
      <c r="A1264" t="s">
        <v>12</v>
      </c>
      <c r="B1264" t="s">
        <v>13</v>
      </c>
      <c r="C1264" t="s">
        <v>16</v>
      </c>
      <c r="D1264" s="1">
        <v>45159</v>
      </c>
      <c r="E1264" t="s">
        <v>244</v>
      </c>
      <c r="F1264" t="s">
        <v>245</v>
      </c>
      <c r="G1264" t="s">
        <v>246</v>
      </c>
      <c r="H1264" t="s">
        <v>4</v>
      </c>
      <c r="I1264" t="s">
        <v>17</v>
      </c>
      <c r="J1264" s="1">
        <v>45156</v>
      </c>
      <c r="K1264" s="1">
        <v>45128</v>
      </c>
    </row>
    <row r="1265" spans="1:12" x14ac:dyDescent="0.25">
      <c r="A1265" t="s">
        <v>12</v>
      </c>
      <c r="B1265" t="s">
        <v>13</v>
      </c>
      <c r="C1265" t="s">
        <v>16</v>
      </c>
      <c r="D1265" s="1">
        <v>45159</v>
      </c>
      <c r="E1265" t="s">
        <v>244</v>
      </c>
      <c r="F1265" t="s">
        <v>245</v>
      </c>
      <c r="G1265" t="s">
        <v>246</v>
      </c>
      <c r="H1265" t="s">
        <v>7</v>
      </c>
      <c r="I1265" t="s">
        <v>17</v>
      </c>
      <c r="J1265" s="1">
        <v>45156</v>
      </c>
      <c r="K1265" s="1">
        <v>45128</v>
      </c>
    </row>
    <row r="1266" spans="1:12" x14ac:dyDescent="0.25">
      <c r="A1266" t="s">
        <v>12</v>
      </c>
      <c r="B1266" t="s">
        <v>13</v>
      </c>
      <c r="C1266" t="s">
        <v>16</v>
      </c>
      <c r="D1266" s="1">
        <v>45159</v>
      </c>
      <c r="E1266" t="s">
        <v>244</v>
      </c>
      <c r="F1266" t="s">
        <v>245</v>
      </c>
      <c r="G1266" t="s">
        <v>246</v>
      </c>
      <c r="H1266" t="s">
        <v>1366</v>
      </c>
      <c r="I1266" t="s">
        <v>5</v>
      </c>
      <c r="K1266" s="1">
        <v>45351</v>
      </c>
    </row>
    <row r="1267" spans="1:12" x14ac:dyDescent="0.25">
      <c r="A1267" t="s">
        <v>12</v>
      </c>
      <c r="B1267" t="s">
        <v>13</v>
      </c>
      <c r="C1267" t="s">
        <v>16</v>
      </c>
      <c r="D1267" s="1">
        <v>45159</v>
      </c>
      <c r="E1267" t="s">
        <v>244</v>
      </c>
      <c r="F1267" t="s">
        <v>245</v>
      </c>
      <c r="G1267" t="s">
        <v>246</v>
      </c>
      <c r="H1267" t="s">
        <v>1367</v>
      </c>
      <c r="I1267" t="s">
        <v>5</v>
      </c>
      <c r="K1267" s="1">
        <v>45351</v>
      </c>
    </row>
    <row r="1268" spans="1:12" x14ac:dyDescent="0.25">
      <c r="A1268" t="s">
        <v>12</v>
      </c>
      <c r="B1268" t="s">
        <v>13</v>
      </c>
      <c r="C1268" t="s">
        <v>16</v>
      </c>
      <c r="D1268" s="1">
        <v>45159</v>
      </c>
      <c r="E1268" t="s">
        <v>244</v>
      </c>
      <c r="F1268" t="s">
        <v>245</v>
      </c>
      <c r="G1268" t="s">
        <v>246</v>
      </c>
      <c r="H1268" t="s">
        <v>1368</v>
      </c>
      <c r="I1268" t="s">
        <v>5</v>
      </c>
      <c r="K1268" s="1">
        <v>45351</v>
      </c>
    </row>
    <row r="1269" spans="1:12" x14ac:dyDescent="0.25">
      <c r="A1269" t="s">
        <v>12</v>
      </c>
      <c r="B1269" t="s">
        <v>13</v>
      </c>
      <c r="C1269" t="s">
        <v>16</v>
      </c>
      <c r="D1269" s="1">
        <v>45159</v>
      </c>
      <c r="E1269" t="s">
        <v>244</v>
      </c>
      <c r="F1269" t="s">
        <v>245</v>
      </c>
      <c r="G1269" t="s">
        <v>246</v>
      </c>
      <c r="H1269" t="s">
        <v>1369</v>
      </c>
      <c r="I1269" t="s">
        <v>5</v>
      </c>
      <c r="K1269" s="1">
        <v>45351</v>
      </c>
    </row>
    <row r="1270" spans="1:12" x14ac:dyDescent="0.25">
      <c r="A1270" t="s">
        <v>12</v>
      </c>
      <c r="B1270" t="s">
        <v>13</v>
      </c>
      <c r="C1270" t="s">
        <v>16</v>
      </c>
      <c r="D1270" s="1">
        <v>45159</v>
      </c>
      <c r="E1270" t="s">
        <v>244</v>
      </c>
      <c r="F1270" t="s">
        <v>245</v>
      </c>
      <c r="G1270" t="s">
        <v>246</v>
      </c>
      <c r="H1270" t="s">
        <v>1370</v>
      </c>
      <c r="I1270" t="s">
        <v>5</v>
      </c>
      <c r="K1270" s="1">
        <v>45351</v>
      </c>
    </row>
    <row r="1271" spans="1:12" x14ac:dyDescent="0.25">
      <c r="A1271" t="s">
        <v>12</v>
      </c>
      <c r="B1271" t="s">
        <v>13</v>
      </c>
      <c r="C1271" t="s">
        <v>16</v>
      </c>
      <c r="D1271" s="1">
        <v>45159</v>
      </c>
      <c r="E1271" t="s">
        <v>244</v>
      </c>
      <c r="F1271" t="s">
        <v>245</v>
      </c>
      <c r="G1271" t="s">
        <v>246</v>
      </c>
      <c r="H1271" t="s">
        <v>8</v>
      </c>
      <c r="I1271" t="s">
        <v>17</v>
      </c>
      <c r="J1271" s="1">
        <v>45160</v>
      </c>
      <c r="K1271" s="1">
        <v>45128</v>
      </c>
    </row>
    <row r="1272" spans="1:12" x14ac:dyDescent="0.25">
      <c r="A1272" t="s">
        <v>12</v>
      </c>
      <c r="B1272" t="s">
        <v>13</v>
      </c>
      <c r="C1272" t="s">
        <v>16</v>
      </c>
      <c r="D1272" s="1">
        <v>45159</v>
      </c>
      <c r="E1272" t="s">
        <v>244</v>
      </c>
      <c r="F1272" t="s">
        <v>245</v>
      </c>
      <c r="G1272" t="s">
        <v>246</v>
      </c>
      <c r="H1272" t="s">
        <v>9</v>
      </c>
      <c r="I1272" t="s">
        <v>17</v>
      </c>
      <c r="J1272" s="1">
        <v>45156</v>
      </c>
      <c r="K1272" s="1">
        <v>45128</v>
      </c>
      <c r="L1272" t="s">
        <v>247</v>
      </c>
    </row>
    <row r="1273" spans="1:12" x14ac:dyDescent="0.25">
      <c r="A1273" t="s">
        <v>12</v>
      </c>
      <c r="B1273" t="s">
        <v>13</v>
      </c>
      <c r="C1273" t="s">
        <v>16</v>
      </c>
      <c r="D1273" s="1">
        <v>45159</v>
      </c>
      <c r="E1273" t="s">
        <v>244</v>
      </c>
      <c r="F1273" t="s">
        <v>245</v>
      </c>
      <c r="G1273" t="s">
        <v>246</v>
      </c>
      <c r="H1273" t="s">
        <v>10</v>
      </c>
      <c r="I1273" t="s">
        <v>17</v>
      </c>
      <c r="J1273" s="1">
        <v>45160</v>
      </c>
      <c r="K1273" s="1">
        <v>45128</v>
      </c>
    </row>
    <row r="1274" spans="1:12" x14ac:dyDescent="0.25">
      <c r="A1274" t="s">
        <v>12</v>
      </c>
      <c r="B1274" t="s">
        <v>13</v>
      </c>
      <c r="C1274" t="s">
        <v>16</v>
      </c>
      <c r="D1274" s="1">
        <v>45159</v>
      </c>
      <c r="E1274" t="s">
        <v>244</v>
      </c>
      <c r="F1274" t="s">
        <v>245</v>
      </c>
      <c r="G1274" t="s">
        <v>246</v>
      </c>
      <c r="H1274" t="s">
        <v>11</v>
      </c>
      <c r="I1274" t="s">
        <v>17</v>
      </c>
      <c r="J1274" s="1">
        <v>45160</v>
      </c>
      <c r="K1274" s="1">
        <v>45128</v>
      </c>
    </row>
    <row r="1275" spans="1:12" x14ac:dyDescent="0.25">
      <c r="A1275" t="s">
        <v>12</v>
      </c>
      <c r="B1275" t="s">
        <v>13</v>
      </c>
      <c r="C1275" t="s">
        <v>16</v>
      </c>
      <c r="D1275" s="1">
        <v>45153</v>
      </c>
      <c r="E1275" t="s">
        <v>248</v>
      </c>
      <c r="F1275" t="s">
        <v>249</v>
      </c>
      <c r="G1275" t="s">
        <v>250</v>
      </c>
      <c r="H1275" t="s">
        <v>4</v>
      </c>
      <c r="I1275" t="s">
        <v>17</v>
      </c>
      <c r="J1275" s="1">
        <v>45154</v>
      </c>
      <c r="K1275" s="1">
        <v>45133</v>
      </c>
    </row>
    <row r="1276" spans="1:12" x14ac:dyDescent="0.25">
      <c r="A1276" t="s">
        <v>12</v>
      </c>
      <c r="B1276" t="s">
        <v>13</v>
      </c>
      <c r="C1276" t="s">
        <v>16</v>
      </c>
      <c r="D1276" s="1">
        <v>45153</v>
      </c>
      <c r="E1276" t="s">
        <v>248</v>
      </c>
      <c r="F1276" t="s">
        <v>249</v>
      </c>
      <c r="G1276" t="s">
        <v>250</v>
      </c>
      <c r="H1276" t="s">
        <v>7</v>
      </c>
      <c r="I1276" t="s">
        <v>17</v>
      </c>
      <c r="J1276" s="1">
        <v>45154</v>
      </c>
      <c r="K1276" s="1">
        <v>45133</v>
      </c>
    </row>
    <row r="1277" spans="1:12" x14ac:dyDescent="0.25">
      <c r="A1277" t="s">
        <v>12</v>
      </c>
      <c r="B1277" t="s">
        <v>13</v>
      </c>
      <c r="C1277" t="s">
        <v>16</v>
      </c>
      <c r="D1277" s="1">
        <v>45153</v>
      </c>
      <c r="E1277" t="s">
        <v>248</v>
      </c>
      <c r="F1277" t="s">
        <v>249</v>
      </c>
      <c r="G1277" t="s">
        <v>250</v>
      </c>
      <c r="H1277" t="s">
        <v>1366</v>
      </c>
      <c r="I1277" t="s">
        <v>5</v>
      </c>
      <c r="K1277" s="1">
        <v>45351</v>
      </c>
    </row>
    <row r="1278" spans="1:12" x14ac:dyDescent="0.25">
      <c r="A1278" t="s">
        <v>12</v>
      </c>
      <c r="B1278" t="s">
        <v>13</v>
      </c>
      <c r="C1278" t="s">
        <v>16</v>
      </c>
      <c r="D1278" s="1">
        <v>45153</v>
      </c>
      <c r="E1278" t="s">
        <v>248</v>
      </c>
      <c r="F1278" t="s">
        <v>249</v>
      </c>
      <c r="G1278" t="s">
        <v>250</v>
      </c>
      <c r="H1278" t="s">
        <v>1367</v>
      </c>
      <c r="I1278" t="s">
        <v>5</v>
      </c>
      <c r="K1278" s="1">
        <v>45351</v>
      </c>
    </row>
    <row r="1279" spans="1:12" x14ac:dyDescent="0.25">
      <c r="A1279" t="s">
        <v>12</v>
      </c>
      <c r="B1279" t="s">
        <v>13</v>
      </c>
      <c r="C1279" t="s">
        <v>16</v>
      </c>
      <c r="D1279" s="1">
        <v>45153</v>
      </c>
      <c r="E1279" t="s">
        <v>248</v>
      </c>
      <c r="F1279" t="s">
        <v>249</v>
      </c>
      <c r="G1279" t="s">
        <v>250</v>
      </c>
      <c r="H1279" t="s">
        <v>1368</v>
      </c>
      <c r="I1279" t="s">
        <v>5</v>
      </c>
      <c r="K1279" s="1">
        <v>45351</v>
      </c>
    </row>
    <row r="1280" spans="1:12" x14ac:dyDescent="0.25">
      <c r="A1280" t="s">
        <v>12</v>
      </c>
      <c r="B1280" t="s">
        <v>13</v>
      </c>
      <c r="C1280" t="s">
        <v>16</v>
      </c>
      <c r="D1280" s="1">
        <v>45153</v>
      </c>
      <c r="E1280" t="s">
        <v>248</v>
      </c>
      <c r="F1280" t="s">
        <v>249</v>
      </c>
      <c r="G1280" t="s">
        <v>250</v>
      </c>
      <c r="H1280" t="s">
        <v>1369</v>
      </c>
      <c r="I1280" t="s">
        <v>5</v>
      </c>
      <c r="K1280" s="1">
        <v>45351</v>
      </c>
    </row>
    <row r="1281" spans="1:11" x14ac:dyDescent="0.25">
      <c r="A1281" t="s">
        <v>12</v>
      </c>
      <c r="B1281" t="s">
        <v>13</v>
      </c>
      <c r="C1281" t="s">
        <v>16</v>
      </c>
      <c r="D1281" s="1">
        <v>45153</v>
      </c>
      <c r="E1281" t="s">
        <v>248</v>
      </c>
      <c r="F1281" t="s">
        <v>249</v>
      </c>
      <c r="G1281" t="s">
        <v>250</v>
      </c>
      <c r="H1281" t="s">
        <v>1370</v>
      </c>
      <c r="I1281" t="s">
        <v>5</v>
      </c>
      <c r="K1281" s="1">
        <v>45351</v>
      </c>
    </row>
    <row r="1282" spans="1:11" x14ac:dyDescent="0.25">
      <c r="A1282" t="s">
        <v>12</v>
      </c>
      <c r="B1282" t="s">
        <v>13</v>
      </c>
      <c r="C1282" t="s">
        <v>16</v>
      </c>
      <c r="D1282" s="1">
        <v>45153</v>
      </c>
      <c r="E1282" t="s">
        <v>248</v>
      </c>
      <c r="F1282" t="s">
        <v>249</v>
      </c>
      <c r="G1282" t="s">
        <v>250</v>
      </c>
      <c r="H1282" t="s">
        <v>8</v>
      </c>
      <c r="I1282" t="s">
        <v>17</v>
      </c>
      <c r="J1282" s="1">
        <v>45153</v>
      </c>
      <c r="K1282" s="1">
        <v>45133</v>
      </c>
    </row>
    <row r="1283" spans="1:11" x14ac:dyDescent="0.25">
      <c r="A1283" t="s">
        <v>12</v>
      </c>
      <c r="B1283" t="s">
        <v>13</v>
      </c>
      <c r="C1283" t="s">
        <v>16</v>
      </c>
      <c r="D1283" s="1">
        <v>45153</v>
      </c>
      <c r="E1283" t="s">
        <v>248</v>
      </c>
      <c r="F1283" t="s">
        <v>249</v>
      </c>
      <c r="G1283" t="s">
        <v>250</v>
      </c>
      <c r="H1283" t="s">
        <v>9</v>
      </c>
      <c r="I1283" t="s">
        <v>17</v>
      </c>
      <c r="J1283" s="1">
        <v>45153</v>
      </c>
      <c r="K1283" s="1">
        <v>45133</v>
      </c>
    </row>
    <row r="1284" spans="1:11" x14ac:dyDescent="0.25">
      <c r="A1284" t="s">
        <v>12</v>
      </c>
      <c r="B1284" t="s">
        <v>13</v>
      </c>
      <c r="C1284" t="s">
        <v>16</v>
      </c>
      <c r="D1284" s="1">
        <v>45153</v>
      </c>
      <c r="E1284" t="s">
        <v>248</v>
      </c>
      <c r="F1284" t="s">
        <v>249</v>
      </c>
      <c r="G1284" t="s">
        <v>250</v>
      </c>
      <c r="H1284" t="s">
        <v>10</v>
      </c>
      <c r="I1284" t="s">
        <v>17</v>
      </c>
      <c r="J1284" s="1">
        <v>45153</v>
      </c>
      <c r="K1284" s="1">
        <v>45133</v>
      </c>
    </row>
    <row r="1285" spans="1:11" x14ac:dyDescent="0.25">
      <c r="A1285" t="s">
        <v>12</v>
      </c>
      <c r="B1285" t="s">
        <v>13</v>
      </c>
      <c r="C1285" t="s">
        <v>16</v>
      </c>
      <c r="D1285" s="1">
        <v>45153</v>
      </c>
      <c r="E1285" t="s">
        <v>248</v>
      </c>
      <c r="F1285" t="s">
        <v>249</v>
      </c>
      <c r="G1285" t="s">
        <v>250</v>
      </c>
      <c r="H1285" t="s">
        <v>11</v>
      </c>
      <c r="I1285" t="s">
        <v>17</v>
      </c>
      <c r="J1285" s="1">
        <v>45153</v>
      </c>
      <c r="K1285" s="1">
        <v>45133</v>
      </c>
    </row>
    <row r="1286" spans="1:11" x14ac:dyDescent="0.25">
      <c r="A1286" t="s">
        <v>60</v>
      </c>
      <c r="B1286" t="s">
        <v>61</v>
      </c>
      <c r="C1286" t="s">
        <v>14</v>
      </c>
      <c r="D1286" s="1">
        <v>45152</v>
      </c>
      <c r="E1286" t="s">
        <v>251</v>
      </c>
      <c r="F1286" t="s">
        <v>252</v>
      </c>
      <c r="G1286" t="s">
        <v>253</v>
      </c>
      <c r="H1286" t="s">
        <v>4</v>
      </c>
      <c r="I1286" t="s">
        <v>17</v>
      </c>
      <c r="J1286" s="1">
        <v>45156</v>
      </c>
      <c r="K1286" s="1">
        <v>45126</v>
      </c>
    </row>
    <row r="1287" spans="1:11" x14ac:dyDescent="0.25">
      <c r="A1287" t="s">
        <v>60</v>
      </c>
      <c r="B1287" t="s">
        <v>61</v>
      </c>
      <c r="C1287" t="s">
        <v>14</v>
      </c>
      <c r="D1287" s="1">
        <v>45152</v>
      </c>
      <c r="E1287" t="s">
        <v>251</v>
      </c>
      <c r="F1287" t="s">
        <v>252</v>
      </c>
      <c r="G1287" t="s">
        <v>253</v>
      </c>
      <c r="H1287" t="s">
        <v>7</v>
      </c>
      <c r="I1287" t="s">
        <v>17</v>
      </c>
      <c r="J1287" s="1">
        <v>45156</v>
      </c>
      <c r="K1287" s="1">
        <v>45126</v>
      </c>
    </row>
    <row r="1288" spans="1:11" x14ac:dyDescent="0.25">
      <c r="A1288" t="s">
        <v>60</v>
      </c>
      <c r="B1288" t="s">
        <v>61</v>
      </c>
      <c r="C1288" t="s">
        <v>14</v>
      </c>
      <c r="D1288" s="1">
        <v>45152</v>
      </c>
      <c r="E1288" t="s">
        <v>251</v>
      </c>
      <c r="F1288" t="s">
        <v>252</v>
      </c>
      <c r="G1288" t="s">
        <v>253</v>
      </c>
      <c r="H1288" t="s">
        <v>1366</v>
      </c>
      <c r="I1288" t="s">
        <v>17</v>
      </c>
      <c r="J1288" s="1">
        <v>45432</v>
      </c>
      <c r="K1288" s="1">
        <v>45351</v>
      </c>
    </row>
    <row r="1289" spans="1:11" x14ac:dyDescent="0.25">
      <c r="A1289" t="s">
        <v>60</v>
      </c>
      <c r="B1289" t="s">
        <v>61</v>
      </c>
      <c r="C1289" t="s">
        <v>14</v>
      </c>
      <c r="D1289" s="1">
        <v>45152</v>
      </c>
      <c r="E1289" t="s">
        <v>251</v>
      </c>
      <c r="F1289" t="s">
        <v>252</v>
      </c>
      <c r="G1289" t="s">
        <v>253</v>
      </c>
      <c r="H1289" t="s">
        <v>1366</v>
      </c>
      <c r="I1289" t="s">
        <v>17</v>
      </c>
      <c r="J1289" s="1">
        <v>45803</v>
      </c>
      <c r="K1289" s="1">
        <v>45753</v>
      </c>
    </row>
    <row r="1290" spans="1:11" x14ac:dyDescent="0.25">
      <c r="A1290" t="s">
        <v>60</v>
      </c>
      <c r="B1290" t="s">
        <v>61</v>
      </c>
      <c r="C1290" t="s">
        <v>14</v>
      </c>
      <c r="D1290" s="1">
        <v>45152</v>
      </c>
      <c r="E1290" t="s">
        <v>251</v>
      </c>
      <c r="F1290" t="s">
        <v>252</v>
      </c>
      <c r="G1290" t="s">
        <v>253</v>
      </c>
      <c r="H1290" t="s">
        <v>1367</v>
      </c>
      <c r="I1290" t="s">
        <v>17</v>
      </c>
      <c r="J1290" s="1">
        <v>45432</v>
      </c>
      <c r="K1290" s="1">
        <v>45351</v>
      </c>
    </row>
    <row r="1291" spans="1:11" x14ac:dyDescent="0.25">
      <c r="A1291" t="s">
        <v>60</v>
      </c>
      <c r="B1291" t="s">
        <v>61</v>
      </c>
      <c r="C1291" t="s">
        <v>14</v>
      </c>
      <c r="D1291" s="1">
        <v>45152</v>
      </c>
      <c r="E1291" t="s">
        <v>251</v>
      </c>
      <c r="F1291" t="s">
        <v>252</v>
      </c>
      <c r="G1291" t="s">
        <v>253</v>
      </c>
      <c r="H1291" t="s">
        <v>1367</v>
      </c>
      <c r="I1291" t="s">
        <v>17</v>
      </c>
      <c r="J1291" s="1">
        <v>45803</v>
      </c>
      <c r="K1291" s="1">
        <v>45753</v>
      </c>
    </row>
    <row r="1292" spans="1:11" x14ac:dyDescent="0.25">
      <c r="A1292" t="s">
        <v>60</v>
      </c>
      <c r="B1292" t="s">
        <v>61</v>
      </c>
      <c r="C1292" t="s">
        <v>14</v>
      </c>
      <c r="D1292" s="1">
        <v>45152</v>
      </c>
      <c r="E1292" t="s">
        <v>251</v>
      </c>
      <c r="F1292" t="s">
        <v>252</v>
      </c>
      <c r="G1292" t="s">
        <v>253</v>
      </c>
      <c r="H1292" t="s">
        <v>1368</v>
      </c>
      <c r="I1292" t="s">
        <v>17</v>
      </c>
      <c r="J1292" s="1">
        <v>45432</v>
      </c>
      <c r="K1292" s="1">
        <v>45351</v>
      </c>
    </row>
    <row r="1293" spans="1:11" x14ac:dyDescent="0.25">
      <c r="A1293" t="s">
        <v>60</v>
      </c>
      <c r="B1293" t="s">
        <v>61</v>
      </c>
      <c r="C1293" t="s">
        <v>14</v>
      </c>
      <c r="D1293" s="1">
        <v>45152</v>
      </c>
      <c r="E1293" t="s">
        <v>251</v>
      </c>
      <c r="F1293" t="s">
        <v>252</v>
      </c>
      <c r="G1293" t="s">
        <v>253</v>
      </c>
      <c r="H1293" t="s">
        <v>1368</v>
      </c>
      <c r="I1293" t="s">
        <v>17</v>
      </c>
      <c r="J1293" s="1">
        <v>45803</v>
      </c>
      <c r="K1293" s="1">
        <v>45753</v>
      </c>
    </row>
    <row r="1294" spans="1:11" x14ac:dyDescent="0.25">
      <c r="A1294" t="s">
        <v>60</v>
      </c>
      <c r="B1294" t="s">
        <v>61</v>
      </c>
      <c r="C1294" t="s">
        <v>14</v>
      </c>
      <c r="D1294" s="1">
        <v>45152</v>
      </c>
      <c r="E1294" t="s">
        <v>251</v>
      </c>
      <c r="F1294" t="s">
        <v>252</v>
      </c>
      <c r="G1294" t="s">
        <v>253</v>
      </c>
      <c r="H1294" t="s">
        <v>1369</v>
      </c>
      <c r="I1294" t="s">
        <v>17</v>
      </c>
      <c r="J1294" s="1">
        <v>45432</v>
      </c>
      <c r="K1294" s="1">
        <v>45351</v>
      </c>
    </row>
    <row r="1295" spans="1:11" x14ac:dyDescent="0.25">
      <c r="A1295" t="s">
        <v>60</v>
      </c>
      <c r="B1295" t="s">
        <v>61</v>
      </c>
      <c r="C1295" t="s">
        <v>14</v>
      </c>
      <c r="D1295" s="1">
        <v>45152</v>
      </c>
      <c r="E1295" t="s">
        <v>251</v>
      </c>
      <c r="F1295" t="s">
        <v>252</v>
      </c>
      <c r="G1295" t="s">
        <v>253</v>
      </c>
      <c r="H1295" t="s">
        <v>1369</v>
      </c>
      <c r="I1295" t="s">
        <v>17</v>
      </c>
      <c r="J1295" s="1">
        <v>45803</v>
      </c>
      <c r="K1295" s="1">
        <v>45753</v>
      </c>
    </row>
    <row r="1296" spans="1:11" x14ac:dyDescent="0.25">
      <c r="A1296" t="s">
        <v>60</v>
      </c>
      <c r="B1296" t="s">
        <v>61</v>
      </c>
      <c r="C1296" t="s">
        <v>14</v>
      </c>
      <c r="D1296" s="1">
        <v>45152</v>
      </c>
      <c r="E1296" t="s">
        <v>251</v>
      </c>
      <c r="F1296" t="s">
        <v>252</v>
      </c>
      <c r="G1296" t="s">
        <v>253</v>
      </c>
      <c r="H1296" t="s">
        <v>1370</v>
      </c>
      <c r="I1296" t="s">
        <v>5</v>
      </c>
      <c r="K1296" s="1">
        <v>45753</v>
      </c>
    </row>
    <row r="1297" spans="1:11" x14ac:dyDescent="0.25">
      <c r="A1297" t="s">
        <v>60</v>
      </c>
      <c r="B1297" t="s">
        <v>61</v>
      </c>
      <c r="C1297" t="s">
        <v>14</v>
      </c>
      <c r="D1297" s="1">
        <v>45152</v>
      </c>
      <c r="E1297" t="s">
        <v>251</v>
      </c>
      <c r="F1297" t="s">
        <v>252</v>
      </c>
      <c r="G1297" t="s">
        <v>253</v>
      </c>
      <c r="H1297" t="s">
        <v>1370</v>
      </c>
      <c r="I1297" t="s">
        <v>17</v>
      </c>
      <c r="J1297" s="1">
        <v>45432</v>
      </c>
      <c r="K1297" s="1">
        <v>45351</v>
      </c>
    </row>
    <row r="1298" spans="1:11" x14ac:dyDescent="0.25">
      <c r="A1298" t="s">
        <v>60</v>
      </c>
      <c r="B1298" t="s">
        <v>61</v>
      </c>
      <c r="C1298" t="s">
        <v>14</v>
      </c>
      <c r="D1298" s="1">
        <v>45152</v>
      </c>
      <c r="E1298" t="s">
        <v>251</v>
      </c>
      <c r="F1298" t="s">
        <v>252</v>
      </c>
      <c r="G1298" t="s">
        <v>253</v>
      </c>
      <c r="H1298" t="s">
        <v>8</v>
      </c>
      <c r="I1298" t="s">
        <v>17</v>
      </c>
      <c r="J1298" s="1">
        <v>45156</v>
      </c>
      <c r="K1298" s="1">
        <v>45126</v>
      </c>
    </row>
    <row r="1299" spans="1:11" x14ac:dyDescent="0.25">
      <c r="A1299" t="s">
        <v>60</v>
      </c>
      <c r="B1299" t="s">
        <v>61</v>
      </c>
      <c r="C1299" t="s">
        <v>14</v>
      </c>
      <c r="D1299" s="1">
        <v>45152</v>
      </c>
      <c r="E1299" t="s">
        <v>251</v>
      </c>
      <c r="F1299" t="s">
        <v>252</v>
      </c>
      <c r="G1299" t="s">
        <v>253</v>
      </c>
      <c r="H1299" t="s">
        <v>9</v>
      </c>
      <c r="I1299" t="s">
        <v>17</v>
      </c>
      <c r="J1299" s="1">
        <v>45156</v>
      </c>
      <c r="K1299" s="1">
        <v>45126</v>
      </c>
    </row>
    <row r="1300" spans="1:11" x14ac:dyDescent="0.25">
      <c r="A1300" t="s">
        <v>60</v>
      </c>
      <c r="B1300" t="s">
        <v>61</v>
      </c>
      <c r="C1300" t="s">
        <v>14</v>
      </c>
      <c r="D1300" s="1">
        <v>45152</v>
      </c>
      <c r="E1300" t="s">
        <v>251</v>
      </c>
      <c r="F1300" t="s">
        <v>252</v>
      </c>
      <c r="G1300" t="s">
        <v>253</v>
      </c>
      <c r="H1300" t="s">
        <v>10</v>
      </c>
      <c r="I1300" t="s">
        <v>17</v>
      </c>
      <c r="J1300" s="1">
        <v>45154</v>
      </c>
      <c r="K1300" s="1">
        <v>45126</v>
      </c>
    </row>
    <row r="1301" spans="1:11" x14ac:dyDescent="0.25">
      <c r="A1301" t="s">
        <v>60</v>
      </c>
      <c r="B1301" t="s">
        <v>61</v>
      </c>
      <c r="C1301" t="s">
        <v>14</v>
      </c>
      <c r="D1301" s="1">
        <v>45152</v>
      </c>
      <c r="E1301" t="s">
        <v>251</v>
      </c>
      <c r="F1301" t="s">
        <v>252</v>
      </c>
      <c r="G1301" t="s">
        <v>253</v>
      </c>
      <c r="H1301" t="s">
        <v>10</v>
      </c>
      <c r="I1301" t="s">
        <v>17</v>
      </c>
      <c r="J1301" s="1">
        <v>45173</v>
      </c>
      <c r="K1301" s="1">
        <v>45173</v>
      </c>
    </row>
    <row r="1302" spans="1:11" x14ac:dyDescent="0.25">
      <c r="A1302" t="s">
        <v>60</v>
      </c>
      <c r="B1302" t="s">
        <v>61</v>
      </c>
      <c r="C1302" t="s">
        <v>14</v>
      </c>
      <c r="D1302" s="1">
        <v>45152</v>
      </c>
      <c r="E1302" t="s">
        <v>251</v>
      </c>
      <c r="F1302" t="s">
        <v>252</v>
      </c>
      <c r="G1302" t="s">
        <v>253</v>
      </c>
      <c r="H1302" t="s">
        <v>11</v>
      </c>
      <c r="I1302" t="s">
        <v>17</v>
      </c>
      <c r="J1302" s="1">
        <v>45156</v>
      </c>
      <c r="K1302" s="1">
        <v>45126</v>
      </c>
    </row>
    <row r="1303" spans="1:11" x14ac:dyDescent="0.25">
      <c r="A1303" t="s">
        <v>12</v>
      </c>
      <c r="B1303" t="s">
        <v>13</v>
      </c>
      <c r="C1303" t="s">
        <v>16</v>
      </c>
      <c r="D1303" s="1">
        <v>45145</v>
      </c>
      <c r="E1303" t="s">
        <v>254</v>
      </c>
      <c r="F1303" t="s">
        <v>255</v>
      </c>
      <c r="G1303" t="s">
        <v>256</v>
      </c>
      <c r="H1303" t="s">
        <v>4</v>
      </c>
      <c r="I1303" t="s">
        <v>17</v>
      </c>
      <c r="J1303" s="1">
        <v>45146</v>
      </c>
      <c r="K1303" s="1">
        <v>45100</v>
      </c>
    </row>
    <row r="1304" spans="1:11" x14ac:dyDescent="0.25">
      <c r="A1304" t="s">
        <v>12</v>
      </c>
      <c r="B1304" t="s">
        <v>13</v>
      </c>
      <c r="C1304" t="s">
        <v>16</v>
      </c>
      <c r="D1304" s="1">
        <v>45145</v>
      </c>
      <c r="E1304" t="s">
        <v>254</v>
      </c>
      <c r="F1304" t="s">
        <v>255</v>
      </c>
      <c r="G1304" t="s">
        <v>256</v>
      </c>
      <c r="H1304" t="s">
        <v>7</v>
      </c>
      <c r="I1304" t="s">
        <v>17</v>
      </c>
      <c r="J1304" s="1">
        <v>45146</v>
      </c>
      <c r="K1304" s="1">
        <v>45100</v>
      </c>
    </row>
    <row r="1305" spans="1:11" x14ac:dyDescent="0.25">
      <c r="A1305" t="s">
        <v>12</v>
      </c>
      <c r="B1305" t="s">
        <v>13</v>
      </c>
      <c r="C1305" t="s">
        <v>16</v>
      </c>
      <c r="D1305" s="1">
        <v>45145</v>
      </c>
      <c r="E1305" t="s">
        <v>254</v>
      </c>
      <c r="F1305" t="s">
        <v>255</v>
      </c>
      <c r="G1305" t="s">
        <v>256</v>
      </c>
      <c r="H1305" t="s">
        <v>1366</v>
      </c>
      <c r="I1305" t="s">
        <v>17</v>
      </c>
      <c r="J1305" s="1">
        <v>45412</v>
      </c>
      <c r="K1305" s="1">
        <v>45351</v>
      </c>
    </row>
    <row r="1306" spans="1:11" x14ac:dyDescent="0.25">
      <c r="A1306" t="s">
        <v>12</v>
      </c>
      <c r="B1306" t="s">
        <v>13</v>
      </c>
      <c r="C1306" t="s">
        <v>16</v>
      </c>
      <c r="D1306" s="1">
        <v>45145</v>
      </c>
      <c r="E1306" t="s">
        <v>254</v>
      </c>
      <c r="F1306" t="s">
        <v>255</v>
      </c>
      <c r="G1306" t="s">
        <v>256</v>
      </c>
      <c r="H1306" t="s">
        <v>1366</v>
      </c>
      <c r="I1306" t="s">
        <v>17</v>
      </c>
      <c r="J1306" s="1">
        <v>45775</v>
      </c>
      <c r="K1306" s="1">
        <v>45733</v>
      </c>
    </row>
    <row r="1307" spans="1:11" x14ac:dyDescent="0.25">
      <c r="A1307" t="s">
        <v>12</v>
      </c>
      <c r="B1307" t="s">
        <v>13</v>
      </c>
      <c r="C1307" t="s">
        <v>16</v>
      </c>
      <c r="D1307" s="1">
        <v>45145</v>
      </c>
      <c r="E1307" t="s">
        <v>254</v>
      </c>
      <c r="F1307" t="s">
        <v>255</v>
      </c>
      <c r="G1307" t="s">
        <v>256</v>
      </c>
      <c r="H1307" t="s">
        <v>1367</v>
      </c>
      <c r="I1307" t="s">
        <v>17</v>
      </c>
      <c r="J1307" s="1">
        <v>45412</v>
      </c>
      <c r="K1307" s="1">
        <v>45351</v>
      </c>
    </row>
    <row r="1308" spans="1:11" x14ac:dyDescent="0.25">
      <c r="A1308" t="s">
        <v>12</v>
      </c>
      <c r="B1308" t="s">
        <v>13</v>
      </c>
      <c r="C1308" t="s">
        <v>16</v>
      </c>
      <c r="D1308" s="1">
        <v>45145</v>
      </c>
      <c r="E1308" t="s">
        <v>254</v>
      </c>
      <c r="F1308" t="s">
        <v>255</v>
      </c>
      <c r="G1308" t="s">
        <v>256</v>
      </c>
      <c r="H1308" t="s">
        <v>1367</v>
      </c>
      <c r="I1308" t="s">
        <v>17</v>
      </c>
      <c r="J1308" s="1">
        <v>45775</v>
      </c>
      <c r="K1308" s="1">
        <v>45733</v>
      </c>
    </row>
    <row r="1309" spans="1:11" x14ac:dyDescent="0.25">
      <c r="A1309" t="s">
        <v>12</v>
      </c>
      <c r="B1309" t="s">
        <v>13</v>
      </c>
      <c r="C1309" t="s">
        <v>16</v>
      </c>
      <c r="D1309" s="1">
        <v>45145</v>
      </c>
      <c r="E1309" t="s">
        <v>254</v>
      </c>
      <c r="F1309" t="s">
        <v>255</v>
      </c>
      <c r="G1309" t="s">
        <v>256</v>
      </c>
      <c r="H1309" t="s">
        <v>1368</v>
      </c>
      <c r="I1309" t="s">
        <v>17</v>
      </c>
      <c r="J1309" s="1">
        <v>45412</v>
      </c>
      <c r="K1309" s="1">
        <v>45351</v>
      </c>
    </row>
    <row r="1310" spans="1:11" x14ac:dyDescent="0.25">
      <c r="A1310" t="s">
        <v>12</v>
      </c>
      <c r="B1310" t="s">
        <v>13</v>
      </c>
      <c r="C1310" t="s">
        <v>16</v>
      </c>
      <c r="D1310" s="1">
        <v>45145</v>
      </c>
      <c r="E1310" t="s">
        <v>254</v>
      </c>
      <c r="F1310" t="s">
        <v>255</v>
      </c>
      <c r="G1310" t="s">
        <v>256</v>
      </c>
      <c r="H1310" t="s">
        <v>1368</v>
      </c>
      <c r="I1310" t="s">
        <v>17</v>
      </c>
      <c r="J1310" s="1">
        <v>45775</v>
      </c>
      <c r="K1310" s="1">
        <v>45733</v>
      </c>
    </row>
    <row r="1311" spans="1:11" x14ac:dyDescent="0.25">
      <c r="A1311" t="s">
        <v>12</v>
      </c>
      <c r="B1311" t="s">
        <v>13</v>
      </c>
      <c r="C1311" t="s">
        <v>16</v>
      </c>
      <c r="D1311" s="1">
        <v>45145</v>
      </c>
      <c r="E1311" t="s">
        <v>254</v>
      </c>
      <c r="F1311" t="s">
        <v>255</v>
      </c>
      <c r="G1311" t="s">
        <v>256</v>
      </c>
      <c r="H1311" t="s">
        <v>1369</v>
      </c>
      <c r="I1311" t="s">
        <v>17</v>
      </c>
      <c r="J1311" s="1">
        <v>45412</v>
      </c>
      <c r="K1311" s="1">
        <v>45351</v>
      </c>
    </row>
    <row r="1312" spans="1:11" x14ac:dyDescent="0.25">
      <c r="A1312" t="s">
        <v>12</v>
      </c>
      <c r="B1312" t="s">
        <v>13</v>
      </c>
      <c r="C1312" t="s">
        <v>16</v>
      </c>
      <c r="D1312" s="1">
        <v>45145</v>
      </c>
      <c r="E1312" t="s">
        <v>254</v>
      </c>
      <c r="F1312" t="s">
        <v>255</v>
      </c>
      <c r="G1312" t="s">
        <v>256</v>
      </c>
      <c r="H1312" t="s">
        <v>1369</v>
      </c>
      <c r="I1312" t="s">
        <v>17</v>
      </c>
      <c r="J1312" s="1">
        <v>45775</v>
      </c>
      <c r="K1312" s="1">
        <v>45733</v>
      </c>
    </row>
    <row r="1313" spans="1:11" x14ac:dyDescent="0.25">
      <c r="A1313" t="s">
        <v>12</v>
      </c>
      <c r="B1313" t="s">
        <v>13</v>
      </c>
      <c r="C1313" t="s">
        <v>16</v>
      </c>
      <c r="D1313" s="1">
        <v>45145</v>
      </c>
      <c r="E1313" t="s">
        <v>254</v>
      </c>
      <c r="F1313" t="s">
        <v>255</v>
      </c>
      <c r="G1313" t="s">
        <v>256</v>
      </c>
      <c r="H1313" t="s">
        <v>1370</v>
      </c>
      <c r="I1313" t="s">
        <v>17</v>
      </c>
      <c r="J1313" s="1">
        <v>45412</v>
      </c>
      <c r="K1313" s="1">
        <v>45351</v>
      </c>
    </row>
    <row r="1314" spans="1:11" x14ac:dyDescent="0.25">
      <c r="A1314" t="s">
        <v>12</v>
      </c>
      <c r="B1314" t="s">
        <v>13</v>
      </c>
      <c r="C1314" t="s">
        <v>16</v>
      </c>
      <c r="D1314" s="1">
        <v>45145</v>
      </c>
      <c r="E1314" t="s">
        <v>254</v>
      </c>
      <c r="F1314" t="s">
        <v>255</v>
      </c>
      <c r="G1314" t="s">
        <v>256</v>
      </c>
      <c r="H1314" t="s">
        <v>1370</v>
      </c>
      <c r="I1314" t="s">
        <v>17</v>
      </c>
      <c r="J1314" s="1">
        <v>45775</v>
      </c>
      <c r="K1314" s="1">
        <v>45733</v>
      </c>
    </row>
    <row r="1315" spans="1:11" x14ac:dyDescent="0.25">
      <c r="A1315" t="s">
        <v>12</v>
      </c>
      <c r="B1315" t="s">
        <v>13</v>
      </c>
      <c r="C1315" t="s">
        <v>16</v>
      </c>
      <c r="D1315" s="1">
        <v>45145</v>
      </c>
      <c r="E1315" t="s">
        <v>254</v>
      </c>
      <c r="F1315" t="s">
        <v>255</v>
      </c>
      <c r="G1315" t="s">
        <v>256</v>
      </c>
      <c r="H1315" t="s">
        <v>8</v>
      </c>
      <c r="I1315" t="s">
        <v>17</v>
      </c>
      <c r="J1315" s="1">
        <v>45145</v>
      </c>
      <c r="K1315" s="1">
        <v>45100</v>
      </c>
    </row>
    <row r="1316" spans="1:11" x14ac:dyDescent="0.25">
      <c r="A1316" t="s">
        <v>12</v>
      </c>
      <c r="B1316" t="s">
        <v>13</v>
      </c>
      <c r="C1316" t="s">
        <v>16</v>
      </c>
      <c r="D1316" s="1">
        <v>45145</v>
      </c>
      <c r="E1316" t="s">
        <v>254</v>
      </c>
      <c r="F1316" t="s">
        <v>255</v>
      </c>
      <c r="G1316" t="s">
        <v>256</v>
      </c>
      <c r="H1316" t="s">
        <v>9</v>
      </c>
      <c r="I1316" t="s">
        <v>17</v>
      </c>
      <c r="J1316" s="1">
        <v>45145</v>
      </c>
      <c r="K1316" s="1">
        <v>45100</v>
      </c>
    </row>
    <row r="1317" spans="1:11" x14ac:dyDescent="0.25">
      <c r="A1317" t="s">
        <v>12</v>
      </c>
      <c r="B1317" t="s">
        <v>13</v>
      </c>
      <c r="C1317" t="s">
        <v>16</v>
      </c>
      <c r="D1317" s="1">
        <v>45145</v>
      </c>
      <c r="E1317" t="s">
        <v>254</v>
      </c>
      <c r="F1317" t="s">
        <v>255</v>
      </c>
      <c r="G1317" t="s">
        <v>256</v>
      </c>
      <c r="H1317" t="s">
        <v>10</v>
      </c>
      <c r="I1317" t="s">
        <v>17</v>
      </c>
      <c r="J1317" s="1">
        <v>45146</v>
      </c>
      <c r="K1317" s="1">
        <v>45100</v>
      </c>
    </row>
    <row r="1318" spans="1:11" x14ac:dyDescent="0.25">
      <c r="A1318" t="s">
        <v>12</v>
      </c>
      <c r="B1318" t="s">
        <v>13</v>
      </c>
      <c r="C1318" t="s">
        <v>16</v>
      </c>
      <c r="D1318" s="1">
        <v>45145</v>
      </c>
      <c r="E1318" t="s">
        <v>254</v>
      </c>
      <c r="F1318" t="s">
        <v>255</v>
      </c>
      <c r="G1318" t="s">
        <v>256</v>
      </c>
      <c r="H1318" t="s">
        <v>11</v>
      </c>
      <c r="I1318" t="s">
        <v>17</v>
      </c>
      <c r="J1318" s="1">
        <v>45146</v>
      </c>
      <c r="K1318" s="1">
        <v>45100</v>
      </c>
    </row>
    <row r="1319" spans="1:11" x14ac:dyDescent="0.25">
      <c r="A1319" t="s">
        <v>12</v>
      </c>
      <c r="B1319" t="s">
        <v>51</v>
      </c>
      <c r="C1319" t="s">
        <v>52</v>
      </c>
      <c r="D1319" s="1">
        <v>45145</v>
      </c>
      <c r="E1319" t="s">
        <v>257</v>
      </c>
      <c r="F1319" t="s">
        <v>258</v>
      </c>
      <c r="G1319" t="s">
        <v>1528</v>
      </c>
      <c r="H1319" t="s">
        <v>4</v>
      </c>
      <c r="I1319" t="s">
        <v>17</v>
      </c>
      <c r="J1319" s="1">
        <v>45572</v>
      </c>
      <c r="K1319" s="1">
        <v>45141</v>
      </c>
    </row>
    <row r="1320" spans="1:11" x14ac:dyDescent="0.25">
      <c r="A1320" t="s">
        <v>12</v>
      </c>
      <c r="B1320" t="s">
        <v>51</v>
      </c>
      <c r="C1320" t="s">
        <v>52</v>
      </c>
      <c r="D1320" s="1">
        <v>45145</v>
      </c>
      <c r="E1320" t="s">
        <v>257</v>
      </c>
      <c r="F1320" t="s">
        <v>258</v>
      </c>
      <c r="G1320" t="s">
        <v>1528</v>
      </c>
      <c r="H1320" t="s">
        <v>7</v>
      </c>
      <c r="I1320" t="s">
        <v>17</v>
      </c>
      <c r="J1320" s="1">
        <v>45572</v>
      </c>
      <c r="K1320" s="1">
        <v>45141</v>
      </c>
    </row>
    <row r="1321" spans="1:11" x14ac:dyDescent="0.25">
      <c r="A1321" t="s">
        <v>12</v>
      </c>
      <c r="B1321" t="s">
        <v>51</v>
      </c>
      <c r="C1321" t="s">
        <v>52</v>
      </c>
      <c r="D1321" s="1">
        <v>45145</v>
      </c>
      <c r="E1321" t="s">
        <v>257</v>
      </c>
      <c r="F1321" t="s">
        <v>258</v>
      </c>
      <c r="G1321" t="s">
        <v>1528</v>
      </c>
      <c r="H1321" t="s">
        <v>1366</v>
      </c>
      <c r="I1321" t="s">
        <v>5</v>
      </c>
      <c r="K1321" s="1">
        <v>45351</v>
      </c>
    </row>
    <row r="1322" spans="1:11" x14ac:dyDescent="0.25">
      <c r="A1322" t="s">
        <v>12</v>
      </c>
      <c r="B1322" t="s">
        <v>51</v>
      </c>
      <c r="C1322" t="s">
        <v>52</v>
      </c>
      <c r="D1322" s="1">
        <v>45145</v>
      </c>
      <c r="E1322" t="s">
        <v>257</v>
      </c>
      <c r="F1322" t="s">
        <v>258</v>
      </c>
      <c r="G1322" t="s">
        <v>1528</v>
      </c>
      <c r="H1322" t="s">
        <v>1367</v>
      </c>
      <c r="I1322" t="s">
        <v>5</v>
      </c>
      <c r="K1322" s="1">
        <v>45351</v>
      </c>
    </row>
    <row r="1323" spans="1:11" x14ac:dyDescent="0.25">
      <c r="A1323" t="s">
        <v>12</v>
      </c>
      <c r="B1323" t="s">
        <v>51</v>
      </c>
      <c r="C1323" t="s">
        <v>52</v>
      </c>
      <c r="D1323" s="1">
        <v>45145</v>
      </c>
      <c r="E1323" t="s">
        <v>257</v>
      </c>
      <c r="F1323" t="s">
        <v>258</v>
      </c>
      <c r="G1323" t="s">
        <v>1528</v>
      </c>
      <c r="H1323" t="s">
        <v>1368</v>
      </c>
      <c r="I1323" t="s">
        <v>5</v>
      </c>
      <c r="K1323" s="1">
        <v>45351</v>
      </c>
    </row>
    <row r="1324" spans="1:11" x14ac:dyDescent="0.25">
      <c r="A1324" t="s">
        <v>12</v>
      </c>
      <c r="B1324" t="s">
        <v>51</v>
      </c>
      <c r="C1324" t="s">
        <v>52</v>
      </c>
      <c r="D1324" s="1">
        <v>45145</v>
      </c>
      <c r="E1324" t="s">
        <v>257</v>
      </c>
      <c r="F1324" t="s">
        <v>258</v>
      </c>
      <c r="G1324" t="s">
        <v>1528</v>
      </c>
      <c r="H1324" t="s">
        <v>1369</v>
      </c>
      <c r="I1324" t="s">
        <v>5</v>
      </c>
      <c r="K1324" s="1">
        <v>45351</v>
      </c>
    </row>
    <row r="1325" spans="1:11" x14ac:dyDescent="0.25">
      <c r="A1325" t="s">
        <v>12</v>
      </c>
      <c r="B1325" t="s">
        <v>51</v>
      </c>
      <c r="C1325" t="s">
        <v>52</v>
      </c>
      <c r="D1325" s="1">
        <v>45145</v>
      </c>
      <c r="E1325" t="s">
        <v>257</v>
      </c>
      <c r="F1325" t="s">
        <v>258</v>
      </c>
      <c r="G1325" t="s">
        <v>1528</v>
      </c>
      <c r="H1325" t="s">
        <v>1370</v>
      </c>
      <c r="I1325" t="s">
        <v>5</v>
      </c>
      <c r="K1325" s="1">
        <v>45351</v>
      </c>
    </row>
    <row r="1326" spans="1:11" x14ac:dyDescent="0.25">
      <c r="A1326" t="s">
        <v>12</v>
      </c>
      <c r="B1326" t="s">
        <v>51</v>
      </c>
      <c r="C1326" t="s">
        <v>52</v>
      </c>
      <c r="D1326" s="1">
        <v>45145</v>
      </c>
      <c r="E1326" t="s">
        <v>257</v>
      </c>
      <c r="F1326" t="s">
        <v>258</v>
      </c>
      <c r="G1326" t="s">
        <v>1528</v>
      </c>
      <c r="H1326" t="s">
        <v>8</v>
      </c>
      <c r="I1326" t="s">
        <v>17</v>
      </c>
      <c r="J1326" s="1">
        <v>45572</v>
      </c>
      <c r="K1326" s="1">
        <v>45141</v>
      </c>
    </row>
    <row r="1327" spans="1:11" x14ac:dyDescent="0.25">
      <c r="A1327" t="s">
        <v>12</v>
      </c>
      <c r="B1327" t="s">
        <v>51</v>
      </c>
      <c r="C1327" t="s">
        <v>52</v>
      </c>
      <c r="D1327" s="1">
        <v>45145</v>
      </c>
      <c r="E1327" t="s">
        <v>257</v>
      </c>
      <c r="F1327" t="s">
        <v>258</v>
      </c>
      <c r="G1327" t="s">
        <v>1528</v>
      </c>
      <c r="H1327" t="s">
        <v>9</v>
      </c>
      <c r="I1327" t="s">
        <v>17</v>
      </c>
      <c r="J1327" s="1">
        <v>45572</v>
      </c>
      <c r="K1327" s="1">
        <v>45141</v>
      </c>
    </row>
    <row r="1328" spans="1:11" x14ac:dyDescent="0.25">
      <c r="A1328" t="s">
        <v>12</v>
      </c>
      <c r="B1328" t="s">
        <v>51</v>
      </c>
      <c r="C1328" t="s">
        <v>52</v>
      </c>
      <c r="D1328" s="1">
        <v>45145</v>
      </c>
      <c r="E1328" t="s">
        <v>257</v>
      </c>
      <c r="F1328" t="s">
        <v>258</v>
      </c>
      <c r="G1328" t="s">
        <v>1528</v>
      </c>
      <c r="H1328" t="s">
        <v>10</v>
      </c>
      <c r="I1328" t="s">
        <v>17</v>
      </c>
      <c r="J1328" s="1">
        <v>45572</v>
      </c>
      <c r="K1328" s="1">
        <v>45141</v>
      </c>
    </row>
    <row r="1329" spans="1:12" x14ac:dyDescent="0.25">
      <c r="A1329" t="s">
        <v>12</v>
      </c>
      <c r="B1329" t="s">
        <v>51</v>
      </c>
      <c r="C1329" t="s">
        <v>52</v>
      </c>
      <c r="D1329" s="1">
        <v>45145</v>
      </c>
      <c r="E1329" t="s">
        <v>257</v>
      </c>
      <c r="F1329" t="s">
        <v>258</v>
      </c>
      <c r="G1329" t="s">
        <v>1528</v>
      </c>
      <c r="H1329" t="s">
        <v>11</v>
      </c>
      <c r="I1329" t="s">
        <v>17</v>
      </c>
      <c r="J1329" s="1">
        <v>45572</v>
      </c>
      <c r="K1329" s="1">
        <v>43637</v>
      </c>
    </row>
    <row r="1330" spans="1:12" x14ac:dyDescent="0.25">
      <c r="A1330" t="s">
        <v>30</v>
      </c>
      <c r="B1330" t="s">
        <v>260</v>
      </c>
      <c r="C1330" t="s">
        <v>32</v>
      </c>
      <c r="D1330" s="1">
        <v>45138</v>
      </c>
      <c r="E1330" t="s">
        <v>261</v>
      </c>
      <c r="F1330" t="s">
        <v>262</v>
      </c>
      <c r="G1330" t="s">
        <v>263</v>
      </c>
      <c r="H1330" t="s">
        <v>4</v>
      </c>
      <c r="I1330" t="s">
        <v>17</v>
      </c>
      <c r="J1330" s="1">
        <v>45141</v>
      </c>
      <c r="K1330" s="1">
        <v>45119</v>
      </c>
      <c r="L1330" t="s">
        <v>264</v>
      </c>
    </row>
    <row r="1331" spans="1:12" x14ac:dyDescent="0.25">
      <c r="A1331" t="s">
        <v>30</v>
      </c>
      <c r="B1331" t="s">
        <v>260</v>
      </c>
      <c r="C1331" t="s">
        <v>32</v>
      </c>
      <c r="D1331" s="1">
        <v>45138</v>
      </c>
      <c r="E1331" t="s">
        <v>261</v>
      </c>
      <c r="F1331" t="s">
        <v>262</v>
      </c>
      <c r="G1331" t="s">
        <v>263</v>
      </c>
      <c r="H1331" t="s">
        <v>7</v>
      </c>
      <c r="I1331" t="s">
        <v>17</v>
      </c>
      <c r="J1331" s="1">
        <v>45141</v>
      </c>
      <c r="K1331" s="1">
        <v>45119</v>
      </c>
    </row>
    <row r="1332" spans="1:12" x14ac:dyDescent="0.25">
      <c r="A1332" t="s">
        <v>30</v>
      </c>
      <c r="B1332" t="s">
        <v>260</v>
      </c>
      <c r="C1332" t="s">
        <v>32</v>
      </c>
      <c r="D1332" s="1">
        <v>45138</v>
      </c>
      <c r="E1332" t="s">
        <v>261</v>
      </c>
      <c r="F1332" t="s">
        <v>262</v>
      </c>
      <c r="G1332" t="s">
        <v>263</v>
      </c>
      <c r="H1332" t="s">
        <v>1366</v>
      </c>
      <c r="I1332" t="s">
        <v>17</v>
      </c>
      <c r="J1332" s="1">
        <v>45384</v>
      </c>
      <c r="K1332" s="1">
        <v>45351</v>
      </c>
    </row>
    <row r="1333" spans="1:12" x14ac:dyDescent="0.25">
      <c r="A1333" t="s">
        <v>30</v>
      </c>
      <c r="B1333" t="s">
        <v>260</v>
      </c>
      <c r="C1333" t="s">
        <v>32</v>
      </c>
      <c r="D1333" s="1">
        <v>45138</v>
      </c>
      <c r="E1333" t="s">
        <v>261</v>
      </c>
      <c r="F1333" t="s">
        <v>262</v>
      </c>
      <c r="G1333" t="s">
        <v>263</v>
      </c>
      <c r="H1333" t="s">
        <v>1366</v>
      </c>
      <c r="I1333" t="s">
        <v>17</v>
      </c>
      <c r="J1333" s="1">
        <v>45720</v>
      </c>
      <c r="K1333" s="1">
        <v>45720</v>
      </c>
    </row>
    <row r="1334" spans="1:12" x14ac:dyDescent="0.25">
      <c r="A1334" t="s">
        <v>30</v>
      </c>
      <c r="B1334" t="s">
        <v>260</v>
      </c>
      <c r="C1334" t="s">
        <v>32</v>
      </c>
      <c r="D1334" s="1">
        <v>45138</v>
      </c>
      <c r="E1334" t="s">
        <v>261</v>
      </c>
      <c r="F1334" t="s">
        <v>262</v>
      </c>
      <c r="G1334" t="s">
        <v>263</v>
      </c>
      <c r="H1334" t="s">
        <v>1367</v>
      </c>
      <c r="I1334" t="s">
        <v>17</v>
      </c>
      <c r="J1334" s="1">
        <v>45384</v>
      </c>
      <c r="K1334" s="1">
        <v>45351</v>
      </c>
    </row>
    <row r="1335" spans="1:12" x14ac:dyDescent="0.25">
      <c r="A1335" t="s">
        <v>30</v>
      </c>
      <c r="B1335" t="s">
        <v>260</v>
      </c>
      <c r="C1335" t="s">
        <v>32</v>
      </c>
      <c r="D1335" s="1">
        <v>45138</v>
      </c>
      <c r="E1335" t="s">
        <v>261</v>
      </c>
      <c r="F1335" t="s">
        <v>262</v>
      </c>
      <c r="G1335" t="s">
        <v>263</v>
      </c>
      <c r="H1335" t="s">
        <v>1367</v>
      </c>
      <c r="I1335" t="s">
        <v>17</v>
      </c>
      <c r="J1335" s="1">
        <v>45720</v>
      </c>
      <c r="K1335" s="1">
        <v>45720</v>
      </c>
    </row>
    <row r="1336" spans="1:12" x14ac:dyDescent="0.25">
      <c r="A1336" t="s">
        <v>30</v>
      </c>
      <c r="B1336" t="s">
        <v>260</v>
      </c>
      <c r="C1336" t="s">
        <v>32</v>
      </c>
      <c r="D1336" s="1">
        <v>45138</v>
      </c>
      <c r="E1336" t="s">
        <v>261</v>
      </c>
      <c r="F1336" t="s">
        <v>262</v>
      </c>
      <c r="G1336" t="s">
        <v>263</v>
      </c>
      <c r="H1336" t="s">
        <v>1368</v>
      </c>
      <c r="I1336" t="s">
        <v>17</v>
      </c>
      <c r="J1336" s="1">
        <v>45384</v>
      </c>
      <c r="K1336" s="1">
        <v>45351</v>
      </c>
    </row>
    <row r="1337" spans="1:12" x14ac:dyDescent="0.25">
      <c r="A1337" t="s">
        <v>30</v>
      </c>
      <c r="B1337" t="s">
        <v>260</v>
      </c>
      <c r="C1337" t="s">
        <v>32</v>
      </c>
      <c r="D1337" s="1">
        <v>45138</v>
      </c>
      <c r="E1337" t="s">
        <v>261</v>
      </c>
      <c r="F1337" t="s">
        <v>262</v>
      </c>
      <c r="G1337" t="s">
        <v>263</v>
      </c>
      <c r="H1337" t="s">
        <v>1368</v>
      </c>
      <c r="I1337" t="s">
        <v>17</v>
      </c>
      <c r="J1337" s="1">
        <v>45720</v>
      </c>
      <c r="K1337" s="1">
        <v>45720</v>
      </c>
    </row>
    <row r="1338" spans="1:12" x14ac:dyDescent="0.25">
      <c r="A1338" t="s">
        <v>30</v>
      </c>
      <c r="B1338" t="s">
        <v>260</v>
      </c>
      <c r="C1338" t="s">
        <v>32</v>
      </c>
      <c r="D1338" s="1">
        <v>45138</v>
      </c>
      <c r="E1338" t="s">
        <v>261</v>
      </c>
      <c r="F1338" t="s">
        <v>262</v>
      </c>
      <c r="G1338" t="s">
        <v>263</v>
      </c>
      <c r="H1338" t="s">
        <v>1369</v>
      </c>
      <c r="I1338" t="s">
        <v>17</v>
      </c>
      <c r="J1338" s="1">
        <v>45398</v>
      </c>
      <c r="K1338" s="1">
        <v>45351</v>
      </c>
    </row>
    <row r="1339" spans="1:12" x14ac:dyDescent="0.25">
      <c r="A1339" t="s">
        <v>30</v>
      </c>
      <c r="B1339" t="s">
        <v>260</v>
      </c>
      <c r="C1339" t="s">
        <v>32</v>
      </c>
      <c r="D1339" s="1">
        <v>45138</v>
      </c>
      <c r="E1339" t="s">
        <v>261</v>
      </c>
      <c r="F1339" t="s">
        <v>262</v>
      </c>
      <c r="G1339" t="s">
        <v>263</v>
      </c>
      <c r="H1339" t="s">
        <v>1369</v>
      </c>
      <c r="I1339" t="s">
        <v>17</v>
      </c>
      <c r="J1339" s="1">
        <v>45720</v>
      </c>
      <c r="K1339" s="1">
        <v>45720</v>
      </c>
    </row>
    <row r="1340" spans="1:12" x14ac:dyDescent="0.25">
      <c r="A1340" t="s">
        <v>30</v>
      </c>
      <c r="B1340" t="s">
        <v>260</v>
      </c>
      <c r="C1340" t="s">
        <v>32</v>
      </c>
      <c r="D1340" s="1">
        <v>45138</v>
      </c>
      <c r="E1340" t="s">
        <v>261</v>
      </c>
      <c r="F1340" t="s">
        <v>262</v>
      </c>
      <c r="G1340" t="s">
        <v>263</v>
      </c>
      <c r="H1340" t="s">
        <v>1370</v>
      </c>
      <c r="I1340" t="s">
        <v>17</v>
      </c>
      <c r="J1340" s="1">
        <v>45398</v>
      </c>
      <c r="K1340" s="1">
        <v>45351</v>
      </c>
    </row>
    <row r="1341" spans="1:12" x14ac:dyDescent="0.25">
      <c r="A1341" t="s">
        <v>30</v>
      </c>
      <c r="B1341" t="s">
        <v>260</v>
      </c>
      <c r="C1341" t="s">
        <v>32</v>
      </c>
      <c r="D1341" s="1">
        <v>45138</v>
      </c>
      <c r="E1341" t="s">
        <v>261</v>
      </c>
      <c r="F1341" t="s">
        <v>262</v>
      </c>
      <c r="G1341" t="s">
        <v>263</v>
      </c>
      <c r="H1341" t="s">
        <v>1370</v>
      </c>
      <c r="I1341" t="s">
        <v>17</v>
      </c>
      <c r="J1341" s="1">
        <v>45720</v>
      </c>
      <c r="K1341" s="1">
        <v>45720</v>
      </c>
    </row>
    <row r="1342" spans="1:12" x14ac:dyDescent="0.25">
      <c r="A1342" t="s">
        <v>30</v>
      </c>
      <c r="B1342" t="s">
        <v>260</v>
      </c>
      <c r="C1342" t="s">
        <v>32</v>
      </c>
      <c r="D1342" s="1">
        <v>45138</v>
      </c>
      <c r="E1342" t="s">
        <v>261</v>
      </c>
      <c r="F1342" t="s">
        <v>262</v>
      </c>
      <c r="G1342" t="s">
        <v>263</v>
      </c>
      <c r="H1342" t="s">
        <v>8</v>
      </c>
      <c r="I1342" t="s">
        <v>17</v>
      </c>
      <c r="J1342" s="1">
        <v>45141</v>
      </c>
      <c r="K1342" s="1">
        <v>45119</v>
      </c>
      <c r="L1342" t="s">
        <v>266</v>
      </c>
    </row>
    <row r="1343" spans="1:12" x14ac:dyDescent="0.25">
      <c r="A1343" t="s">
        <v>30</v>
      </c>
      <c r="B1343" t="s">
        <v>260</v>
      </c>
      <c r="C1343" t="s">
        <v>32</v>
      </c>
      <c r="D1343" s="1">
        <v>45138</v>
      </c>
      <c r="E1343" t="s">
        <v>261</v>
      </c>
      <c r="F1343" t="s">
        <v>262</v>
      </c>
      <c r="G1343" t="s">
        <v>263</v>
      </c>
      <c r="H1343" t="s">
        <v>9</v>
      </c>
      <c r="I1343" t="s">
        <v>17</v>
      </c>
      <c r="J1343" s="1">
        <v>45141</v>
      </c>
      <c r="K1343" s="1">
        <v>45119</v>
      </c>
      <c r="L1343" t="s">
        <v>267</v>
      </c>
    </row>
    <row r="1344" spans="1:12" x14ac:dyDescent="0.25">
      <c r="A1344" t="s">
        <v>30</v>
      </c>
      <c r="B1344" t="s">
        <v>260</v>
      </c>
      <c r="C1344" t="s">
        <v>32</v>
      </c>
      <c r="D1344" s="1">
        <v>45138</v>
      </c>
      <c r="E1344" t="s">
        <v>261</v>
      </c>
      <c r="F1344" t="s">
        <v>262</v>
      </c>
      <c r="G1344" t="s">
        <v>263</v>
      </c>
      <c r="H1344" t="s">
        <v>10</v>
      </c>
      <c r="I1344" t="s">
        <v>17</v>
      </c>
      <c r="J1344" s="1">
        <v>45141</v>
      </c>
      <c r="K1344" s="1">
        <v>45119</v>
      </c>
      <c r="L1344" t="s">
        <v>268</v>
      </c>
    </row>
    <row r="1345" spans="1:12" x14ac:dyDescent="0.25">
      <c r="A1345" t="s">
        <v>30</v>
      </c>
      <c r="B1345" t="s">
        <v>260</v>
      </c>
      <c r="C1345" t="s">
        <v>32</v>
      </c>
      <c r="D1345" s="1">
        <v>45138</v>
      </c>
      <c r="E1345" t="s">
        <v>261</v>
      </c>
      <c r="F1345" t="s">
        <v>262</v>
      </c>
      <c r="G1345" t="s">
        <v>263</v>
      </c>
      <c r="H1345" t="s">
        <v>11</v>
      </c>
      <c r="I1345" t="s">
        <v>17</v>
      </c>
      <c r="J1345" s="1">
        <v>45141</v>
      </c>
      <c r="K1345" s="1">
        <v>45119</v>
      </c>
      <c r="L1345" t="s">
        <v>269</v>
      </c>
    </row>
    <row r="1346" spans="1:12" x14ac:dyDescent="0.25">
      <c r="A1346" t="s">
        <v>12</v>
      </c>
      <c r="B1346" t="s">
        <v>51</v>
      </c>
      <c r="C1346" t="s">
        <v>52</v>
      </c>
      <c r="D1346" s="1">
        <v>45138</v>
      </c>
      <c r="E1346" t="s">
        <v>270</v>
      </c>
      <c r="F1346" t="s">
        <v>271</v>
      </c>
      <c r="G1346" t="s">
        <v>94</v>
      </c>
      <c r="H1346" t="s">
        <v>4</v>
      </c>
      <c r="I1346" t="s">
        <v>17</v>
      </c>
      <c r="J1346" s="1">
        <v>45709</v>
      </c>
      <c r="K1346" s="1">
        <v>45129</v>
      </c>
      <c r="L1346" t="s">
        <v>1529</v>
      </c>
    </row>
    <row r="1347" spans="1:12" x14ac:dyDescent="0.25">
      <c r="A1347" t="s">
        <v>12</v>
      </c>
      <c r="B1347" t="s">
        <v>51</v>
      </c>
      <c r="C1347" t="s">
        <v>52</v>
      </c>
      <c r="D1347" s="1">
        <v>45138</v>
      </c>
      <c r="E1347" t="s">
        <v>270</v>
      </c>
      <c r="F1347" t="s">
        <v>271</v>
      </c>
      <c r="G1347" t="s">
        <v>94</v>
      </c>
      <c r="H1347" t="s">
        <v>7</v>
      </c>
      <c r="I1347" t="s">
        <v>17</v>
      </c>
      <c r="J1347" s="1">
        <v>45709</v>
      </c>
      <c r="K1347" s="1">
        <v>45129</v>
      </c>
      <c r="L1347" t="s">
        <v>1530</v>
      </c>
    </row>
    <row r="1348" spans="1:12" x14ac:dyDescent="0.25">
      <c r="A1348" t="s">
        <v>12</v>
      </c>
      <c r="B1348" t="s">
        <v>51</v>
      </c>
      <c r="C1348" t="s">
        <v>52</v>
      </c>
      <c r="D1348" s="1">
        <v>45138</v>
      </c>
      <c r="E1348" t="s">
        <v>270</v>
      </c>
      <c r="F1348" t="s">
        <v>271</v>
      </c>
      <c r="G1348" t="s">
        <v>94</v>
      </c>
      <c r="H1348" t="s">
        <v>1366</v>
      </c>
      <c r="I1348" t="s">
        <v>17</v>
      </c>
      <c r="J1348" s="1">
        <v>45709</v>
      </c>
      <c r="K1348" s="1">
        <v>45351</v>
      </c>
      <c r="L1348" t="s">
        <v>1531</v>
      </c>
    </row>
    <row r="1349" spans="1:12" x14ac:dyDescent="0.25">
      <c r="A1349" t="s">
        <v>12</v>
      </c>
      <c r="B1349" t="s">
        <v>51</v>
      </c>
      <c r="C1349" t="s">
        <v>52</v>
      </c>
      <c r="D1349" s="1">
        <v>45138</v>
      </c>
      <c r="E1349" t="s">
        <v>270</v>
      </c>
      <c r="F1349" t="s">
        <v>271</v>
      </c>
      <c r="G1349" t="s">
        <v>94</v>
      </c>
      <c r="H1349" t="s">
        <v>1367</v>
      </c>
      <c r="I1349" t="s">
        <v>17</v>
      </c>
      <c r="J1349" s="1">
        <v>45709</v>
      </c>
      <c r="K1349" s="1">
        <v>45351</v>
      </c>
      <c r="L1349" t="s">
        <v>1532</v>
      </c>
    </row>
    <row r="1350" spans="1:12" x14ac:dyDescent="0.25">
      <c r="A1350" t="s">
        <v>12</v>
      </c>
      <c r="B1350" t="s">
        <v>51</v>
      </c>
      <c r="C1350" t="s">
        <v>52</v>
      </c>
      <c r="D1350" s="1">
        <v>45138</v>
      </c>
      <c r="E1350" t="s">
        <v>270</v>
      </c>
      <c r="F1350" t="s">
        <v>271</v>
      </c>
      <c r="G1350" t="s">
        <v>94</v>
      </c>
      <c r="H1350" t="s">
        <v>1368</v>
      </c>
      <c r="I1350" t="s">
        <v>17</v>
      </c>
      <c r="J1350" s="1">
        <v>45709</v>
      </c>
      <c r="K1350" s="1">
        <v>45351</v>
      </c>
      <c r="L1350" t="s">
        <v>1533</v>
      </c>
    </row>
    <row r="1351" spans="1:12" x14ac:dyDescent="0.25">
      <c r="A1351" t="s">
        <v>12</v>
      </c>
      <c r="B1351" t="s">
        <v>51</v>
      </c>
      <c r="C1351" t="s">
        <v>52</v>
      </c>
      <c r="D1351" s="1">
        <v>45138</v>
      </c>
      <c r="E1351" t="s">
        <v>270</v>
      </c>
      <c r="F1351" t="s">
        <v>271</v>
      </c>
      <c r="G1351" t="s">
        <v>94</v>
      </c>
      <c r="H1351" t="s">
        <v>1369</v>
      </c>
      <c r="I1351" t="s">
        <v>17</v>
      </c>
      <c r="J1351" s="1">
        <v>45709</v>
      </c>
      <c r="K1351" s="1">
        <v>45351</v>
      </c>
      <c r="L1351" t="s">
        <v>1534</v>
      </c>
    </row>
    <row r="1352" spans="1:12" x14ac:dyDescent="0.25">
      <c r="A1352" t="s">
        <v>12</v>
      </c>
      <c r="B1352" t="s">
        <v>51</v>
      </c>
      <c r="C1352" t="s">
        <v>52</v>
      </c>
      <c r="D1352" s="1">
        <v>45138</v>
      </c>
      <c r="E1352" t="s">
        <v>270</v>
      </c>
      <c r="F1352" t="s">
        <v>271</v>
      </c>
      <c r="G1352" t="s">
        <v>94</v>
      </c>
      <c r="H1352" t="s">
        <v>1370</v>
      </c>
      <c r="I1352" t="s">
        <v>17</v>
      </c>
      <c r="J1352" s="1">
        <v>45709</v>
      </c>
      <c r="K1352" s="1">
        <v>45351</v>
      </c>
      <c r="L1352" t="s">
        <v>1535</v>
      </c>
    </row>
    <row r="1353" spans="1:12" x14ac:dyDescent="0.25">
      <c r="A1353" t="s">
        <v>12</v>
      </c>
      <c r="B1353" t="s">
        <v>51</v>
      </c>
      <c r="C1353" t="s">
        <v>52</v>
      </c>
      <c r="D1353" s="1">
        <v>45138</v>
      </c>
      <c r="E1353" t="s">
        <v>270</v>
      </c>
      <c r="F1353" t="s">
        <v>271</v>
      </c>
      <c r="G1353" t="s">
        <v>94</v>
      </c>
      <c r="H1353" t="s">
        <v>8</v>
      </c>
      <c r="I1353" t="s">
        <v>17</v>
      </c>
      <c r="J1353" s="1">
        <v>45709</v>
      </c>
      <c r="K1353" s="1">
        <v>45129</v>
      </c>
      <c r="L1353" t="s">
        <v>1536</v>
      </c>
    </row>
    <row r="1354" spans="1:12" x14ac:dyDescent="0.25">
      <c r="A1354" t="s">
        <v>12</v>
      </c>
      <c r="B1354" t="s">
        <v>51</v>
      </c>
      <c r="C1354" t="s">
        <v>52</v>
      </c>
      <c r="D1354" s="1">
        <v>45138</v>
      </c>
      <c r="E1354" t="s">
        <v>270</v>
      </c>
      <c r="F1354" t="s">
        <v>271</v>
      </c>
      <c r="G1354" t="s">
        <v>94</v>
      </c>
      <c r="H1354" t="s">
        <v>9</v>
      </c>
      <c r="I1354" t="s">
        <v>17</v>
      </c>
      <c r="J1354" s="1">
        <v>45709</v>
      </c>
      <c r="K1354" s="1">
        <v>45129</v>
      </c>
      <c r="L1354" t="s">
        <v>9</v>
      </c>
    </row>
    <row r="1355" spans="1:12" x14ac:dyDescent="0.25">
      <c r="A1355" t="s">
        <v>12</v>
      </c>
      <c r="B1355" t="s">
        <v>51</v>
      </c>
      <c r="C1355" t="s">
        <v>52</v>
      </c>
      <c r="D1355" s="1">
        <v>45138</v>
      </c>
      <c r="E1355" t="s">
        <v>270</v>
      </c>
      <c r="F1355" t="s">
        <v>271</v>
      </c>
      <c r="G1355" t="s">
        <v>94</v>
      </c>
      <c r="H1355" t="s">
        <v>10</v>
      </c>
      <c r="I1355" t="s">
        <v>17</v>
      </c>
      <c r="J1355" s="1">
        <v>45191</v>
      </c>
      <c r="K1355" s="1">
        <v>45129</v>
      </c>
      <c r="L1355" t="s">
        <v>273</v>
      </c>
    </row>
    <row r="1356" spans="1:12" x14ac:dyDescent="0.25">
      <c r="A1356" t="s">
        <v>12</v>
      </c>
      <c r="B1356" t="s">
        <v>51</v>
      </c>
      <c r="C1356" t="s">
        <v>52</v>
      </c>
      <c r="D1356" s="1">
        <v>45138</v>
      </c>
      <c r="E1356" t="s">
        <v>270</v>
      </c>
      <c r="F1356" t="s">
        <v>271</v>
      </c>
      <c r="G1356" t="s">
        <v>94</v>
      </c>
      <c r="H1356" t="s">
        <v>11</v>
      </c>
      <c r="I1356" t="s">
        <v>17</v>
      </c>
      <c r="J1356" s="1">
        <v>45709</v>
      </c>
      <c r="K1356" s="1">
        <v>45129</v>
      </c>
      <c r="L1356" t="s">
        <v>1537</v>
      </c>
    </row>
    <row r="1357" spans="1:12" x14ac:dyDescent="0.25">
      <c r="A1357" t="s">
        <v>60</v>
      </c>
      <c r="B1357" t="s">
        <v>274</v>
      </c>
      <c r="C1357" t="s">
        <v>14</v>
      </c>
      <c r="D1357" s="1">
        <v>45138</v>
      </c>
      <c r="E1357" t="s">
        <v>275</v>
      </c>
      <c r="F1357" t="s">
        <v>276</v>
      </c>
      <c r="G1357" t="s">
        <v>277</v>
      </c>
      <c r="H1357" t="s">
        <v>4</v>
      </c>
      <c r="I1357" t="s">
        <v>17</v>
      </c>
      <c r="J1357" s="1">
        <v>45142</v>
      </c>
      <c r="K1357" s="1">
        <v>45085</v>
      </c>
    </row>
    <row r="1358" spans="1:12" x14ac:dyDescent="0.25">
      <c r="A1358" t="s">
        <v>60</v>
      </c>
      <c r="B1358" t="s">
        <v>274</v>
      </c>
      <c r="C1358" t="s">
        <v>14</v>
      </c>
      <c r="D1358" s="1">
        <v>45138</v>
      </c>
      <c r="E1358" t="s">
        <v>275</v>
      </c>
      <c r="F1358" t="s">
        <v>276</v>
      </c>
      <c r="G1358" t="s">
        <v>277</v>
      </c>
      <c r="H1358" t="s">
        <v>7</v>
      </c>
      <c r="I1358" t="s">
        <v>17</v>
      </c>
      <c r="J1358" s="1">
        <v>45142</v>
      </c>
      <c r="K1358" s="1">
        <v>45085</v>
      </c>
    </row>
    <row r="1359" spans="1:12" x14ac:dyDescent="0.25">
      <c r="A1359" t="s">
        <v>60</v>
      </c>
      <c r="B1359" t="s">
        <v>274</v>
      </c>
      <c r="C1359" t="s">
        <v>14</v>
      </c>
      <c r="D1359" s="1">
        <v>45138</v>
      </c>
      <c r="E1359" t="s">
        <v>275</v>
      </c>
      <c r="F1359" t="s">
        <v>276</v>
      </c>
      <c r="G1359" t="s">
        <v>277</v>
      </c>
      <c r="H1359" t="s">
        <v>1366</v>
      </c>
      <c r="I1359" t="s">
        <v>17</v>
      </c>
      <c r="J1359" s="1">
        <v>45498</v>
      </c>
      <c r="K1359" s="1">
        <v>45351</v>
      </c>
    </row>
    <row r="1360" spans="1:12" x14ac:dyDescent="0.25">
      <c r="A1360" t="s">
        <v>60</v>
      </c>
      <c r="B1360" t="s">
        <v>274</v>
      </c>
      <c r="C1360" t="s">
        <v>14</v>
      </c>
      <c r="D1360" s="1">
        <v>45138</v>
      </c>
      <c r="E1360" t="s">
        <v>275</v>
      </c>
      <c r="F1360" t="s">
        <v>276</v>
      </c>
      <c r="G1360" t="s">
        <v>277</v>
      </c>
      <c r="H1360" t="s">
        <v>1367</v>
      </c>
      <c r="I1360" t="s">
        <v>17</v>
      </c>
      <c r="J1360" s="1">
        <v>45499</v>
      </c>
      <c r="K1360" s="1">
        <v>45351</v>
      </c>
    </row>
    <row r="1361" spans="1:11" x14ac:dyDescent="0.25">
      <c r="A1361" t="s">
        <v>60</v>
      </c>
      <c r="B1361" t="s">
        <v>274</v>
      </c>
      <c r="C1361" t="s">
        <v>14</v>
      </c>
      <c r="D1361" s="1">
        <v>45138</v>
      </c>
      <c r="E1361" t="s">
        <v>275</v>
      </c>
      <c r="F1361" t="s">
        <v>276</v>
      </c>
      <c r="G1361" t="s">
        <v>277</v>
      </c>
      <c r="H1361" t="s">
        <v>1368</v>
      </c>
      <c r="I1361" t="s">
        <v>17</v>
      </c>
      <c r="J1361" s="1">
        <v>45499</v>
      </c>
      <c r="K1361" s="1">
        <v>45351</v>
      </c>
    </row>
    <row r="1362" spans="1:11" x14ac:dyDescent="0.25">
      <c r="A1362" t="s">
        <v>60</v>
      </c>
      <c r="B1362" t="s">
        <v>274</v>
      </c>
      <c r="C1362" t="s">
        <v>14</v>
      </c>
      <c r="D1362" s="1">
        <v>45138</v>
      </c>
      <c r="E1362" t="s">
        <v>275</v>
      </c>
      <c r="F1362" t="s">
        <v>276</v>
      </c>
      <c r="G1362" t="s">
        <v>277</v>
      </c>
      <c r="H1362" t="s">
        <v>1369</v>
      </c>
      <c r="I1362" t="s">
        <v>17</v>
      </c>
      <c r="J1362" s="1">
        <v>45499</v>
      </c>
      <c r="K1362" s="1">
        <v>45351</v>
      </c>
    </row>
    <row r="1363" spans="1:11" x14ac:dyDescent="0.25">
      <c r="A1363" t="s">
        <v>60</v>
      </c>
      <c r="B1363" t="s">
        <v>274</v>
      </c>
      <c r="C1363" t="s">
        <v>14</v>
      </c>
      <c r="D1363" s="1">
        <v>45138</v>
      </c>
      <c r="E1363" t="s">
        <v>275</v>
      </c>
      <c r="F1363" t="s">
        <v>276</v>
      </c>
      <c r="G1363" t="s">
        <v>277</v>
      </c>
      <c r="H1363" t="s">
        <v>1370</v>
      </c>
      <c r="I1363" t="s">
        <v>17</v>
      </c>
      <c r="J1363" s="1">
        <v>45498</v>
      </c>
      <c r="K1363" s="1">
        <v>45351</v>
      </c>
    </row>
    <row r="1364" spans="1:11" x14ac:dyDescent="0.25">
      <c r="A1364" t="s">
        <v>60</v>
      </c>
      <c r="B1364" t="s">
        <v>274</v>
      </c>
      <c r="C1364" t="s">
        <v>14</v>
      </c>
      <c r="D1364" s="1">
        <v>45138</v>
      </c>
      <c r="E1364" t="s">
        <v>275</v>
      </c>
      <c r="F1364" t="s">
        <v>276</v>
      </c>
      <c r="G1364" t="s">
        <v>277</v>
      </c>
      <c r="H1364" t="s">
        <v>8</v>
      </c>
      <c r="I1364" t="s">
        <v>17</v>
      </c>
      <c r="J1364" s="1">
        <v>45142</v>
      </c>
      <c r="K1364" s="1">
        <v>45085</v>
      </c>
    </row>
    <row r="1365" spans="1:11" x14ac:dyDescent="0.25">
      <c r="A1365" t="s">
        <v>60</v>
      </c>
      <c r="B1365" t="s">
        <v>274</v>
      </c>
      <c r="C1365" t="s">
        <v>14</v>
      </c>
      <c r="D1365" s="1">
        <v>45138</v>
      </c>
      <c r="E1365" t="s">
        <v>275</v>
      </c>
      <c r="F1365" t="s">
        <v>276</v>
      </c>
      <c r="G1365" t="s">
        <v>277</v>
      </c>
      <c r="H1365" t="s">
        <v>9</v>
      </c>
      <c r="I1365" t="s">
        <v>17</v>
      </c>
      <c r="J1365" s="1">
        <v>45142</v>
      </c>
      <c r="K1365" s="1">
        <v>45085</v>
      </c>
    </row>
    <row r="1366" spans="1:11" x14ac:dyDescent="0.25">
      <c r="A1366" t="s">
        <v>60</v>
      </c>
      <c r="B1366" t="s">
        <v>274</v>
      </c>
      <c r="C1366" t="s">
        <v>14</v>
      </c>
      <c r="D1366" s="1">
        <v>45138</v>
      </c>
      <c r="E1366" t="s">
        <v>275</v>
      </c>
      <c r="F1366" t="s">
        <v>276</v>
      </c>
      <c r="G1366" t="s">
        <v>277</v>
      </c>
      <c r="H1366" t="s">
        <v>10</v>
      </c>
      <c r="I1366" t="s">
        <v>17</v>
      </c>
      <c r="J1366" s="1">
        <v>45141</v>
      </c>
      <c r="K1366" s="1">
        <v>45085</v>
      </c>
    </row>
    <row r="1367" spans="1:11" x14ac:dyDescent="0.25">
      <c r="A1367" t="s">
        <v>60</v>
      </c>
      <c r="B1367" t="s">
        <v>274</v>
      </c>
      <c r="C1367" t="s">
        <v>14</v>
      </c>
      <c r="D1367" s="1">
        <v>45138</v>
      </c>
      <c r="E1367" t="s">
        <v>275</v>
      </c>
      <c r="F1367" t="s">
        <v>276</v>
      </c>
      <c r="G1367" t="s">
        <v>277</v>
      </c>
      <c r="H1367" t="s">
        <v>10</v>
      </c>
      <c r="I1367" t="s">
        <v>17</v>
      </c>
      <c r="J1367" s="1">
        <v>45208</v>
      </c>
      <c r="K1367" s="1">
        <v>45208</v>
      </c>
    </row>
    <row r="1368" spans="1:11" x14ac:dyDescent="0.25">
      <c r="A1368" t="s">
        <v>60</v>
      </c>
      <c r="B1368" t="s">
        <v>274</v>
      </c>
      <c r="C1368" t="s">
        <v>14</v>
      </c>
      <c r="D1368" s="1">
        <v>45138</v>
      </c>
      <c r="E1368" t="s">
        <v>275</v>
      </c>
      <c r="F1368" t="s">
        <v>276</v>
      </c>
      <c r="G1368" t="s">
        <v>277</v>
      </c>
      <c r="H1368" t="s">
        <v>11</v>
      </c>
      <c r="I1368" t="s">
        <v>17</v>
      </c>
      <c r="J1368" s="1">
        <v>45141</v>
      </c>
      <c r="K1368" s="1">
        <v>45085</v>
      </c>
    </row>
    <row r="1369" spans="1:11" x14ac:dyDescent="0.25">
      <c r="A1369" t="s">
        <v>30</v>
      </c>
      <c r="B1369" t="s">
        <v>260</v>
      </c>
      <c r="C1369" t="s">
        <v>32</v>
      </c>
      <c r="D1369" s="1">
        <v>45132</v>
      </c>
      <c r="E1369" t="s">
        <v>279</v>
      </c>
      <c r="F1369" t="s">
        <v>280</v>
      </c>
      <c r="G1369" t="s">
        <v>281</v>
      </c>
      <c r="H1369" t="s">
        <v>4</v>
      </c>
      <c r="I1369" t="s">
        <v>17</v>
      </c>
      <c r="J1369" s="1">
        <v>45138</v>
      </c>
      <c r="K1369" s="1">
        <v>45093</v>
      </c>
    </row>
    <row r="1370" spans="1:11" x14ac:dyDescent="0.25">
      <c r="A1370" t="s">
        <v>30</v>
      </c>
      <c r="B1370" t="s">
        <v>260</v>
      </c>
      <c r="C1370" t="s">
        <v>32</v>
      </c>
      <c r="D1370" s="1">
        <v>45132</v>
      </c>
      <c r="E1370" t="s">
        <v>279</v>
      </c>
      <c r="F1370" t="s">
        <v>280</v>
      </c>
      <c r="G1370" t="s">
        <v>281</v>
      </c>
      <c r="H1370" t="s">
        <v>7</v>
      </c>
      <c r="I1370" t="s">
        <v>17</v>
      </c>
      <c r="J1370" s="1">
        <v>45138</v>
      </c>
      <c r="K1370" s="1">
        <v>45093</v>
      </c>
    </row>
    <row r="1371" spans="1:11" x14ac:dyDescent="0.25">
      <c r="A1371" t="s">
        <v>30</v>
      </c>
      <c r="B1371" t="s">
        <v>260</v>
      </c>
      <c r="C1371" t="s">
        <v>32</v>
      </c>
      <c r="D1371" s="1">
        <v>45132</v>
      </c>
      <c r="E1371" t="s">
        <v>279</v>
      </c>
      <c r="F1371" t="s">
        <v>280</v>
      </c>
      <c r="G1371" t="s">
        <v>281</v>
      </c>
      <c r="H1371" t="s">
        <v>1366</v>
      </c>
      <c r="I1371" t="s">
        <v>17</v>
      </c>
      <c r="J1371" s="1">
        <v>45390</v>
      </c>
      <c r="K1371" s="1">
        <v>45351</v>
      </c>
    </row>
    <row r="1372" spans="1:11" x14ac:dyDescent="0.25">
      <c r="A1372" t="s">
        <v>30</v>
      </c>
      <c r="B1372" t="s">
        <v>260</v>
      </c>
      <c r="C1372" t="s">
        <v>32</v>
      </c>
      <c r="D1372" s="1">
        <v>45132</v>
      </c>
      <c r="E1372" t="s">
        <v>279</v>
      </c>
      <c r="F1372" t="s">
        <v>280</v>
      </c>
      <c r="G1372" t="s">
        <v>281</v>
      </c>
      <c r="H1372" t="s">
        <v>1367</v>
      </c>
      <c r="I1372" t="s">
        <v>17</v>
      </c>
      <c r="J1372" s="1">
        <v>45390</v>
      </c>
      <c r="K1372" s="1">
        <v>45351</v>
      </c>
    </row>
    <row r="1373" spans="1:11" x14ac:dyDescent="0.25">
      <c r="A1373" t="s">
        <v>30</v>
      </c>
      <c r="B1373" t="s">
        <v>260</v>
      </c>
      <c r="C1373" t="s">
        <v>32</v>
      </c>
      <c r="D1373" s="1">
        <v>45132</v>
      </c>
      <c r="E1373" t="s">
        <v>279</v>
      </c>
      <c r="F1373" t="s">
        <v>280</v>
      </c>
      <c r="G1373" t="s">
        <v>281</v>
      </c>
      <c r="H1373" t="s">
        <v>1367</v>
      </c>
      <c r="I1373" t="s">
        <v>17</v>
      </c>
      <c r="J1373" s="1">
        <v>45390</v>
      </c>
      <c r="K1373" s="1">
        <v>45390</v>
      </c>
    </row>
    <row r="1374" spans="1:11" x14ac:dyDescent="0.25">
      <c r="A1374" t="s">
        <v>30</v>
      </c>
      <c r="B1374" t="s">
        <v>260</v>
      </c>
      <c r="C1374" t="s">
        <v>32</v>
      </c>
      <c r="D1374" s="1">
        <v>45132</v>
      </c>
      <c r="E1374" t="s">
        <v>279</v>
      </c>
      <c r="F1374" t="s">
        <v>280</v>
      </c>
      <c r="G1374" t="s">
        <v>281</v>
      </c>
      <c r="H1374" t="s">
        <v>1367</v>
      </c>
      <c r="I1374" t="s">
        <v>17</v>
      </c>
      <c r="J1374" s="1">
        <v>45723</v>
      </c>
      <c r="K1374" s="1">
        <v>45723</v>
      </c>
    </row>
    <row r="1375" spans="1:11" x14ac:dyDescent="0.25">
      <c r="A1375" t="s">
        <v>30</v>
      </c>
      <c r="B1375" t="s">
        <v>260</v>
      </c>
      <c r="C1375" t="s">
        <v>32</v>
      </c>
      <c r="D1375" s="1">
        <v>45132</v>
      </c>
      <c r="E1375" t="s">
        <v>279</v>
      </c>
      <c r="F1375" t="s">
        <v>280</v>
      </c>
      <c r="G1375" t="s">
        <v>281</v>
      </c>
      <c r="H1375" t="s">
        <v>1368</v>
      </c>
      <c r="I1375" t="s">
        <v>17</v>
      </c>
      <c r="J1375" s="1">
        <v>45390</v>
      </c>
      <c r="K1375" s="1">
        <v>45351</v>
      </c>
    </row>
    <row r="1376" spans="1:11" x14ac:dyDescent="0.25">
      <c r="A1376" t="s">
        <v>30</v>
      </c>
      <c r="B1376" t="s">
        <v>260</v>
      </c>
      <c r="C1376" t="s">
        <v>32</v>
      </c>
      <c r="D1376" s="1">
        <v>45132</v>
      </c>
      <c r="E1376" t="s">
        <v>279</v>
      </c>
      <c r="F1376" t="s">
        <v>280</v>
      </c>
      <c r="G1376" t="s">
        <v>281</v>
      </c>
      <c r="H1376" t="s">
        <v>1369</v>
      </c>
      <c r="I1376" t="s">
        <v>17</v>
      </c>
      <c r="J1376" s="1">
        <v>45390</v>
      </c>
      <c r="K1376" s="1">
        <v>45351</v>
      </c>
    </row>
    <row r="1377" spans="1:12" x14ac:dyDescent="0.25">
      <c r="A1377" t="s">
        <v>30</v>
      </c>
      <c r="B1377" t="s">
        <v>260</v>
      </c>
      <c r="C1377" t="s">
        <v>32</v>
      </c>
      <c r="D1377" s="1">
        <v>45132</v>
      </c>
      <c r="E1377" t="s">
        <v>279</v>
      </c>
      <c r="F1377" t="s">
        <v>280</v>
      </c>
      <c r="G1377" t="s">
        <v>281</v>
      </c>
      <c r="H1377" t="s">
        <v>1370</v>
      </c>
      <c r="I1377" t="s">
        <v>17</v>
      </c>
      <c r="J1377" s="1">
        <v>45390</v>
      </c>
      <c r="K1377" s="1">
        <v>45351</v>
      </c>
    </row>
    <row r="1378" spans="1:12" x14ac:dyDescent="0.25">
      <c r="A1378" t="s">
        <v>30</v>
      </c>
      <c r="B1378" t="s">
        <v>260</v>
      </c>
      <c r="C1378" t="s">
        <v>32</v>
      </c>
      <c r="D1378" s="1">
        <v>45132</v>
      </c>
      <c r="E1378" t="s">
        <v>279</v>
      </c>
      <c r="F1378" t="s">
        <v>280</v>
      </c>
      <c r="G1378" t="s">
        <v>281</v>
      </c>
      <c r="H1378" t="s">
        <v>8</v>
      </c>
      <c r="I1378" t="s">
        <v>17</v>
      </c>
      <c r="J1378" s="1">
        <v>45139</v>
      </c>
      <c r="K1378" s="1">
        <v>45093</v>
      </c>
    </row>
    <row r="1379" spans="1:12" x14ac:dyDescent="0.25">
      <c r="A1379" t="s">
        <v>30</v>
      </c>
      <c r="B1379" t="s">
        <v>260</v>
      </c>
      <c r="C1379" t="s">
        <v>32</v>
      </c>
      <c r="D1379" s="1">
        <v>45132</v>
      </c>
      <c r="E1379" t="s">
        <v>279</v>
      </c>
      <c r="F1379" t="s">
        <v>280</v>
      </c>
      <c r="G1379" t="s">
        <v>281</v>
      </c>
      <c r="H1379" t="s">
        <v>9</v>
      </c>
      <c r="I1379" t="s">
        <v>17</v>
      </c>
      <c r="J1379" s="1">
        <v>45138</v>
      </c>
      <c r="K1379" s="1">
        <v>45093</v>
      </c>
    </row>
    <row r="1380" spans="1:12" x14ac:dyDescent="0.25">
      <c r="A1380" t="s">
        <v>30</v>
      </c>
      <c r="B1380" t="s">
        <v>260</v>
      </c>
      <c r="C1380" t="s">
        <v>32</v>
      </c>
      <c r="D1380" s="1">
        <v>45132</v>
      </c>
      <c r="E1380" t="s">
        <v>279</v>
      </c>
      <c r="F1380" t="s">
        <v>280</v>
      </c>
      <c r="G1380" t="s">
        <v>281</v>
      </c>
      <c r="H1380" t="s">
        <v>10</v>
      </c>
      <c r="I1380" t="s">
        <v>17</v>
      </c>
      <c r="J1380" s="1">
        <v>45138</v>
      </c>
      <c r="K1380" s="1">
        <v>45093</v>
      </c>
      <c r="L1380" t="s">
        <v>283</v>
      </c>
    </row>
    <row r="1381" spans="1:12" x14ac:dyDescent="0.25">
      <c r="A1381" t="s">
        <v>30</v>
      </c>
      <c r="B1381" t="s">
        <v>260</v>
      </c>
      <c r="C1381" t="s">
        <v>32</v>
      </c>
      <c r="D1381" s="1">
        <v>45132</v>
      </c>
      <c r="E1381" t="s">
        <v>279</v>
      </c>
      <c r="F1381" t="s">
        <v>280</v>
      </c>
      <c r="G1381" t="s">
        <v>281</v>
      </c>
      <c r="H1381" t="s">
        <v>11</v>
      </c>
      <c r="I1381" t="s">
        <v>17</v>
      </c>
      <c r="J1381" s="1">
        <v>45138</v>
      </c>
      <c r="K1381" s="1">
        <v>45093</v>
      </c>
    </row>
    <row r="1382" spans="1:12" x14ac:dyDescent="0.25">
      <c r="A1382" t="s">
        <v>12</v>
      </c>
      <c r="B1382" t="s">
        <v>13</v>
      </c>
      <c r="C1382" t="s">
        <v>16</v>
      </c>
      <c r="D1382" s="1">
        <v>45131</v>
      </c>
      <c r="E1382" t="s">
        <v>284</v>
      </c>
      <c r="F1382" t="s">
        <v>285</v>
      </c>
      <c r="G1382" t="s">
        <v>286</v>
      </c>
      <c r="H1382" t="s">
        <v>4</v>
      </c>
      <c r="I1382" t="s">
        <v>17</v>
      </c>
      <c r="J1382" s="1">
        <v>45135</v>
      </c>
      <c r="K1382" s="1">
        <v>45120</v>
      </c>
    </row>
    <row r="1383" spans="1:12" x14ac:dyDescent="0.25">
      <c r="A1383" t="s">
        <v>12</v>
      </c>
      <c r="B1383" t="s">
        <v>13</v>
      </c>
      <c r="C1383" t="s">
        <v>16</v>
      </c>
      <c r="D1383" s="1">
        <v>45131</v>
      </c>
      <c r="E1383" t="s">
        <v>284</v>
      </c>
      <c r="F1383" t="s">
        <v>285</v>
      </c>
      <c r="G1383" t="s">
        <v>286</v>
      </c>
      <c r="H1383" t="s">
        <v>7</v>
      </c>
      <c r="I1383" t="s">
        <v>17</v>
      </c>
      <c r="J1383" s="1">
        <v>45138</v>
      </c>
      <c r="K1383" s="1">
        <v>45120</v>
      </c>
    </row>
    <row r="1384" spans="1:12" x14ac:dyDescent="0.25">
      <c r="A1384" t="s">
        <v>12</v>
      </c>
      <c r="B1384" t="s">
        <v>13</v>
      </c>
      <c r="C1384" t="s">
        <v>16</v>
      </c>
      <c r="D1384" s="1">
        <v>45131</v>
      </c>
      <c r="E1384" t="s">
        <v>284</v>
      </c>
      <c r="F1384" t="s">
        <v>285</v>
      </c>
      <c r="G1384" t="s">
        <v>286</v>
      </c>
      <c r="H1384" t="s">
        <v>1366</v>
      </c>
      <c r="I1384" t="s">
        <v>17</v>
      </c>
      <c r="J1384" s="1">
        <v>45394</v>
      </c>
      <c r="K1384" s="1">
        <v>45351</v>
      </c>
    </row>
    <row r="1385" spans="1:12" x14ac:dyDescent="0.25">
      <c r="A1385" t="s">
        <v>12</v>
      </c>
      <c r="B1385" t="s">
        <v>13</v>
      </c>
      <c r="C1385" t="s">
        <v>16</v>
      </c>
      <c r="D1385" s="1">
        <v>45131</v>
      </c>
      <c r="E1385" t="s">
        <v>284</v>
      </c>
      <c r="F1385" t="s">
        <v>285</v>
      </c>
      <c r="G1385" t="s">
        <v>286</v>
      </c>
      <c r="H1385" t="s">
        <v>1367</v>
      </c>
      <c r="I1385" t="s">
        <v>17</v>
      </c>
      <c r="J1385" s="1">
        <v>45393</v>
      </c>
      <c r="K1385" s="1">
        <v>45351</v>
      </c>
    </row>
    <row r="1386" spans="1:12" x14ac:dyDescent="0.25">
      <c r="A1386" t="s">
        <v>12</v>
      </c>
      <c r="B1386" t="s">
        <v>13</v>
      </c>
      <c r="C1386" t="s">
        <v>16</v>
      </c>
      <c r="D1386" s="1">
        <v>45131</v>
      </c>
      <c r="E1386" t="s">
        <v>284</v>
      </c>
      <c r="F1386" t="s">
        <v>285</v>
      </c>
      <c r="G1386" t="s">
        <v>286</v>
      </c>
      <c r="H1386" t="s">
        <v>1368</v>
      </c>
      <c r="I1386" t="s">
        <v>17</v>
      </c>
      <c r="J1386" s="1">
        <v>45393</v>
      </c>
      <c r="K1386" s="1">
        <v>45351</v>
      </c>
    </row>
    <row r="1387" spans="1:12" x14ac:dyDescent="0.25">
      <c r="A1387" t="s">
        <v>12</v>
      </c>
      <c r="B1387" t="s">
        <v>13</v>
      </c>
      <c r="C1387" t="s">
        <v>16</v>
      </c>
      <c r="D1387" s="1">
        <v>45131</v>
      </c>
      <c r="E1387" t="s">
        <v>284</v>
      </c>
      <c r="F1387" t="s">
        <v>285</v>
      </c>
      <c r="G1387" t="s">
        <v>286</v>
      </c>
      <c r="H1387" t="s">
        <v>1369</v>
      </c>
      <c r="I1387" t="s">
        <v>17</v>
      </c>
      <c r="J1387" s="1">
        <v>45394</v>
      </c>
      <c r="K1387" s="1">
        <v>45351</v>
      </c>
    </row>
    <row r="1388" spans="1:12" x14ac:dyDescent="0.25">
      <c r="A1388" t="s">
        <v>12</v>
      </c>
      <c r="B1388" t="s">
        <v>13</v>
      </c>
      <c r="C1388" t="s">
        <v>16</v>
      </c>
      <c r="D1388" s="1">
        <v>45131</v>
      </c>
      <c r="E1388" t="s">
        <v>284</v>
      </c>
      <c r="F1388" t="s">
        <v>285</v>
      </c>
      <c r="G1388" t="s">
        <v>286</v>
      </c>
      <c r="H1388" t="s">
        <v>1370</v>
      </c>
      <c r="I1388" t="s">
        <v>17</v>
      </c>
      <c r="J1388" s="1">
        <v>45394</v>
      </c>
      <c r="K1388" s="1">
        <v>45351</v>
      </c>
    </row>
    <row r="1389" spans="1:12" x14ac:dyDescent="0.25">
      <c r="A1389" t="s">
        <v>12</v>
      </c>
      <c r="B1389" t="s">
        <v>13</v>
      </c>
      <c r="C1389" t="s">
        <v>16</v>
      </c>
      <c r="D1389" s="1">
        <v>45131</v>
      </c>
      <c r="E1389" t="s">
        <v>284</v>
      </c>
      <c r="F1389" t="s">
        <v>285</v>
      </c>
      <c r="G1389" t="s">
        <v>286</v>
      </c>
      <c r="H1389" t="s">
        <v>8</v>
      </c>
      <c r="I1389" t="s">
        <v>17</v>
      </c>
      <c r="J1389" s="1">
        <v>45132</v>
      </c>
      <c r="K1389" s="1">
        <v>45120</v>
      </c>
    </row>
    <row r="1390" spans="1:12" x14ac:dyDescent="0.25">
      <c r="A1390" t="s">
        <v>12</v>
      </c>
      <c r="B1390" t="s">
        <v>13</v>
      </c>
      <c r="C1390" t="s">
        <v>16</v>
      </c>
      <c r="D1390" s="1">
        <v>45131</v>
      </c>
      <c r="E1390" t="s">
        <v>284</v>
      </c>
      <c r="F1390" t="s">
        <v>285</v>
      </c>
      <c r="G1390" t="s">
        <v>286</v>
      </c>
      <c r="H1390" t="s">
        <v>9</v>
      </c>
      <c r="I1390" t="s">
        <v>17</v>
      </c>
      <c r="J1390" s="1">
        <v>45131</v>
      </c>
      <c r="K1390" s="1">
        <v>45120</v>
      </c>
    </row>
    <row r="1391" spans="1:12" x14ac:dyDescent="0.25">
      <c r="A1391" t="s">
        <v>12</v>
      </c>
      <c r="B1391" t="s">
        <v>13</v>
      </c>
      <c r="C1391" t="s">
        <v>16</v>
      </c>
      <c r="D1391" s="1">
        <v>45131</v>
      </c>
      <c r="E1391" t="s">
        <v>284</v>
      </c>
      <c r="F1391" t="s">
        <v>285</v>
      </c>
      <c r="G1391" t="s">
        <v>286</v>
      </c>
      <c r="H1391" t="s">
        <v>10</v>
      </c>
      <c r="I1391" t="s">
        <v>17</v>
      </c>
      <c r="J1391" s="1">
        <v>45131</v>
      </c>
      <c r="K1391" s="1">
        <v>45120</v>
      </c>
    </row>
    <row r="1392" spans="1:12" x14ac:dyDescent="0.25">
      <c r="A1392" t="s">
        <v>12</v>
      </c>
      <c r="B1392" t="s">
        <v>13</v>
      </c>
      <c r="C1392" t="s">
        <v>16</v>
      </c>
      <c r="D1392" s="1">
        <v>45131</v>
      </c>
      <c r="E1392" t="s">
        <v>284</v>
      </c>
      <c r="F1392" t="s">
        <v>285</v>
      </c>
      <c r="G1392" t="s">
        <v>286</v>
      </c>
      <c r="H1392" t="s">
        <v>10</v>
      </c>
      <c r="I1392" t="s">
        <v>17</v>
      </c>
      <c r="J1392" s="1">
        <v>45239</v>
      </c>
      <c r="K1392" s="1">
        <v>45239</v>
      </c>
    </row>
    <row r="1393" spans="1:11" x14ac:dyDescent="0.25">
      <c r="A1393" t="s">
        <v>12</v>
      </c>
      <c r="B1393" t="s">
        <v>13</v>
      </c>
      <c r="C1393" t="s">
        <v>16</v>
      </c>
      <c r="D1393" s="1">
        <v>45131</v>
      </c>
      <c r="E1393" t="s">
        <v>284</v>
      </c>
      <c r="F1393" t="s">
        <v>285</v>
      </c>
      <c r="G1393" t="s">
        <v>286</v>
      </c>
      <c r="H1393" t="s">
        <v>11</v>
      </c>
      <c r="I1393" t="s">
        <v>17</v>
      </c>
      <c r="J1393" s="1">
        <v>45135</v>
      </c>
      <c r="K1393" s="1">
        <v>45120</v>
      </c>
    </row>
    <row r="1394" spans="1:11" x14ac:dyDescent="0.25">
      <c r="A1394" t="s">
        <v>12</v>
      </c>
      <c r="B1394" t="s">
        <v>51</v>
      </c>
      <c r="C1394" t="s">
        <v>52</v>
      </c>
      <c r="D1394" s="1">
        <v>45131</v>
      </c>
      <c r="E1394" t="s">
        <v>287</v>
      </c>
      <c r="F1394" t="s">
        <v>288</v>
      </c>
      <c r="G1394" t="s">
        <v>289</v>
      </c>
      <c r="H1394" t="s">
        <v>4</v>
      </c>
      <c r="I1394" t="s">
        <v>17</v>
      </c>
      <c r="J1394" s="1">
        <v>45135</v>
      </c>
      <c r="K1394" s="1">
        <v>45123</v>
      </c>
    </row>
    <row r="1395" spans="1:11" x14ac:dyDescent="0.25">
      <c r="A1395" t="s">
        <v>12</v>
      </c>
      <c r="B1395" t="s">
        <v>51</v>
      </c>
      <c r="C1395" t="s">
        <v>52</v>
      </c>
      <c r="D1395" s="1">
        <v>45131</v>
      </c>
      <c r="E1395" t="s">
        <v>287</v>
      </c>
      <c r="F1395" t="s">
        <v>288</v>
      </c>
      <c r="G1395" t="s">
        <v>289</v>
      </c>
      <c r="H1395" t="s">
        <v>7</v>
      </c>
      <c r="I1395" t="s">
        <v>17</v>
      </c>
      <c r="J1395" s="1">
        <v>45135</v>
      </c>
      <c r="K1395" s="1">
        <v>45123</v>
      </c>
    </row>
    <row r="1396" spans="1:11" x14ac:dyDescent="0.25">
      <c r="A1396" t="s">
        <v>12</v>
      </c>
      <c r="B1396" t="s">
        <v>51</v>
      </c>
      <c r="C1396" t="s">
        <v>52</v>
      </c>
      <c r="D1396" s="1">
        <v>45131</v>
      </c>
      <c r="E1396" t="s">
        <v>287</v>
      </c>
      <c r="F1396" t="s">
        <v>288</v>
      </c>
      <c r="G1396" t="s">
        <v>289</v>
      </c>
      <c r="H1396" t="s">
        <v>1366</v>
      </c>
      <c r="I1396" t="s">
        <v>5</v>
      </c>
      <c r="K1396" s="1">
        <v>45754</v>
      </c>
    </row>
    <row r="1397" spans="1:11" x14ac:dyDescent="0.25">
      <c r="A1397" t="s">
        <v>12</v>
      </c>
      <c r="B1397" t="s">
        <v>51</v>
      </c>
      <c r="C1397" t="s">
        <v>52</v>
      </c>
      <c r="D1397" s="1">
        <v>45131</v>
      </c>
      <c r="E1397" t="s">
        <v>287</v>
      </c>
      <c r="F1397" t="s">
        <v>288</v>
      </c>
      <c r="G1397" t="s">
        <v>289</v>
      </c>
      <c r="H1397" t="s">
        <v>1366</v>
      </c>
      <c r="I1397" t="s">
        <v>17</v>
      </c>
      <c r="J1397" s="1">
        <v>45433</v>
      </c>
      <c r="K1397" s="1">
        <v>45351</v>
      </c>
    </row>
    <row r="1398" spans="1:11" x14ac:dyDescent="0.25">
      <c r="A1398" t="s">
        <v>12</v>
      </c>
      <c r="B1398" t="s">
        <v>51</v>
      </c>
      <c r="C1398" t="s">
        <v>52</v>
      </c>
      <c r="D1398" s="1">
        <v>45131</v>
      </c>
      <c r="E1398" t="s">
        <v>287</v>
      </c>
      <c r="F1398" t="s">
        <v>288</v>
      </c>
      <c r="G1398" t="s">
        <v>289</v>
      </c>
      <c r="H1398" t="s">
        <v>1367</v>
      </c>
      <c r="I1398" t="s">
        <v>5</v>
      </c>
      <c r="K1398" s="1">
        <v>45754</v>
      </c>
    </row>
    <row r="1399" spans="1:11" x14ac:dyDescent="0.25">
      <c r="A1399" t="s">
        <v>12</v>
      </c>
      <c r="B1399" t="s">
        <v>51</v>
      </c>
      <c r="C1399" t="s">
        <v>52</v>
      </c>
      <c r="D1399" s="1">
        <v>45131</v>
      </c>
      <c r="E1399" t="s">
        <v>287</v>
      </c>
      <c r="F1399" t="s">
        <v>288</v>
      </c>
      <c r="G1399" t="s">
        <v>289</v>
      </c>
      <c r="H1399" t="s">
        <v>1367</v>
      </c>
      <c r="I1399" t="s">
        <v>17</v>
      </c>
      <c r="J1399" s="1">
        <v>45433</v>
      </c>
      <c r="K1399" s="1">
        <v>45351</v>
      </c>
    </row>
    <row r="1400" spans="1:11" x14ac:dyDescent="0.25">
      <c r="A1400" t="s">
        <v>12</v>
      </c>
      <c r="B1400" t="s">
        <v>51</v>
      </c>
      <c r="C1400" t="s">
        <v>52</v>
      </c>
      <c r="D1400" s="1">
        <v>45131</v>
      </c>
      <c r="E1400" t="s">
        <v>287</v>
      </c>
      <c r="F1400" t="s">
        <v>288</v>
      </c>
      <c r="G1400" t="s">
        <v>289</v>
      </c>
      <c r="H1400" t="s">
        <v>1368</v>
      </c>
      <c r="I1400" t="s">
        <v>5</v>
      </c>
      <c r="K1400" s="1">
        <v>45754</v>
      </c>
    </row>
    <row r="1401" spans="1:11" x14ac:dyDescent="0.25">
      <c r="A1401" t="s">
        <v>12</v>
      </c>
      <c r="B1401" t="s">
        <v>51</v>
      </c>
      <c r="C1401" t="s">
        <v>52</v>
      </c>
      <c r="D1401" s="1">
        <v>45131</v>
      </c>
      <c r="E1401" t="s">
        <v>287</v>
      </c>
      <c r="F1401" t="s">
        <v>288</v>
      </c>
      <c r="G1401" t="s">
        <v>289</v>
      </c>
      <c r="H1401" t="s">
        <v>1368</v>
      </c>
      <c r="I1401" t="s">
        <v>17</v>
      </c>
      <c r="J1401" s="1">
        <v>45433</v>
      </c>
      <c r="K1401" s="1">
        <v>45351</v>
      </c>
    </row>
    <row r="1402" spans="1:11" x14ac:dyDescent="0.25">
      <c r="A1402" t="s">
        <v>12</v>
      </c>
      <c r="B1402" t="s">
        <v>51</v>
      </c>
      <c r="C1402" t="s">
        <v>52</v>
      </c>
      <c r="D1402" s="1">
        <v>45131</v>
      </c>
      <c r="E1402" t="s">
        <v>287</v>
      </c>
      <c r="F1402" t="s">
        <v>288</v>
      </c>
      <c r="G1402" t="s">
        <v>289</v>
      </c>
      <c r="H1402" t="s">
        <v>1369</v>
      </c>
      <c r="I1402" t="s">
        <v>5</v>
      </c>
      <c r="K1402" s="1">
        <v>45754</v>
      </c>
    </row>
    <row r="1403" spans="1:11" x14ac:dyDescent="0.25">
      <c r="A1403" t="s">
        <v>12</v>
      </c>
      <c r="B1403" t="s">
        <v>51</v>
      </c>
      <c r="C1403" t="s">
        <v>52</v>
      </c>
      <c r="D1403" s="1">
        <v>45131</v>
      </c>
      <c r="E1403" t="s">
        <v>287</v>
      </c>
      <c r="F1403" t="s">
        <v>288</v>
      </c>
      <c r="G1403" t="s">
        <v>289</v>
      </c>
      <c r="H1403" t="s">
        <v>1369</v>
      </c>
      <c r="I1403" t="s">
        <v>17</v>
      </c>
      <c r="J1403" s="1">
        <v>45433</v>
      </c>
      <c r="K1403" s="1">
        <v>45351</v>
      </c>
    </row>
    <row r="1404" spans="1:11" x14ac:dyDescent="0.25">
      <c r="A1404" t="s">
        <v>12</v>
      </c>
      <c r="B1404" t="s">
        <v>51</v>
      </c>
      <c r="C1404" t="s">
        <v>52</v>
      </c>
      <c r="D1404" s="1">
        <v>45131</v>
      </c>
      <c r="E1404" t="s">
        <v>287</v>
      </c>
      <c r="F1404" t="s">
        <v>288</v>
      </c>
      <c r="G1404" t="s">
        <v>289</v>
      </c>
      <c r="H1404" t="s">
        <v>1370</v>
      </c>
      <c r="I1404" t="s">
        <v>17</v>
      </c>
      <c r="J1404" s="1">
        <v>45433</v>
      </c>
      <c r="K1404" s="1">
        <v>45351</v>
      </c>
    </row>
    <row r="1405" spans="1:11" x14ac:dyDescent="0.25">
      <c r="A1405" t="s">
        <v>12</v>
      </c>
      <c r="B1405" t="s">
        <v>51</v>
      </c>
      <c r="C1405" t="s">
        <v>52</v>
      </c>
      <c r="D1405" s="1">
        <v>45131</v>
      </c>
      <c r="E1405" t="s">
        <v>287</v>
      </c>
      <c r="F1405" t="s">
        <v>288</v>
      </c>
      <c r="G1405" t="s">
        <v>289</v>
      </c>
      <c r="H1405" t="s">
        <v>1370</v>
      </c>
      <c r="I1405" t="s">
        <v>17</v>
      </c>
      <c r="J1405" s="1">
        <v>45798</v>
      </c>
      <c r="K1405" s="1">
        <v>45754</v>
      </c>
    </row>
    <row r="1406" spans="1:11" x14ac:dyDescent="0.25">
      <c r="A1406" t="s">
        <v>12</v>
      </c>
      <c r="B1406" t="s">
        <v>51</v>
      </c>
      <c r="C1406" t="s">
        <v>52</v>
      </c>
      <c r="D1406" s="1">
        <v>45131</v>
      </c>
      <c r="E1406" t="s">
        <v>287</v>
      </c>
      <c r="F1406" t="s">
        <v>288</v>
      </c>
      <c r="G1406" t="s">
        <v>289</v>
      </c>
      <c r="H1406" t="s">
        <v>8</v>
      </c>
      <c r="I1406" t="s">
        <v>17</v>
      </c>
      <c r="J1406" s="1">
        <v>45135</v>
      </c>
      <c r="K1406" s="1">
        <v>45123</v>
      </c>
    </row>
    <row r="1407" spans="1:11" x14ac:dyDescent="0.25">
      <c r="A1407" t="s">
        <v>12</v>
      </c>
      <c r="B1407" t="s">
        <v>51</v>
      </c>
      <c r="C1407" t="s">
        <v>52</v>
      </c>
      <c r="D1407" s="1">
        <v>45131</v>
      </c>
      <c r="E1407" t="s">
        <v>287</v>
      </c>
      <c r="F1407" t="s">
        <v>288</v>
      </c>
      <c r="G1407" t="s">
        <v>289</v>
      </c>
      <c r="H1407" t="s">
        <v>9</v>
      </c>
      <c r="I1407" t="s">
        <v>17</v>
      </c>
      <c r="J1407" s="1">
        <v>45135</v>
      </c>
      <c r="K1407" s="1">
        <v>45123</v>
      </c>
    </row>
    <row r="1408" spans="1:11" x14ac:dyDescent="0.25">
      <c r="A1408" t="s">
        <v>12</v>
      </c>
      <c r="B1408" t="s">
        <v>51</v>
      </c>
      <c r="C1408" t="s">
        <v>52</v>
      </c>
      <c r="D1408" s="1">
        <v>45131</v>
      </c>
      <c r="E1408" t="s">
        <v>287</v>
      </c>
      <c r="F1408" t="s">
        <v>288</v>
      </c>
      <c r="G1408" t="s">
        <v>289</v>
      </c>
      <c r="H1408" t="s">
        <v>10</v>
      </c>
      <c r="I1408" t="s">
        <v>17</v>
      </c>
      <c r="J1408" s="1">
        <v>45135</v>
      </c>
      <c r="K1408" s="1">
        <v>45123</v>
      </c>
    </row>
    <row r="1409" spans="1:11" x14ac:dyDescent="0.25">
      <c r="A1409" t="s">
        <v>12</v>
      </c>
      <c r="B1409" t="s">
        <v>51</v>
      </c>
      <c r="C1409" t="s">
        <v>52</v>
      </c>
      <c r="D1409" s="1">
        <v>45131</v>
      </c>
      <c r="E1409" t="s">
        <v>287</v>
      </c>
      <c r="F1409" t="s">
        <v>288</v>
      </c>
      <c r="G1409" t="s">
        <v>289</v>
      </c>
      <c r="H1409" t="s">
        <v>10</v>
      </c>
      <c r="I1409" t="s">
        <v>17</v>
      </c>
      <c r="J1409" s="1">
        <v>45231</v>
      </c>
      <c r="K1409" s="1">
        <v>45231</v>
      </c>
    </row>
    <row r="1410" spans="1:11" x14ac:dyDescent="0.25">
      <c r="A1410" t="s">
        <v>12</v>
      </c>
      <c r="B1410" t="s">
        <v>51</v>
      </c>
      <c r="C1410" t="s">
        <v>52</v>
      </c>
      <c r="D1410" s="1">
        <v>45131</v>
      </c>
      <c r="E1410" t="s">
        <v>287</v>
      </c>
      <c r="F1410" t="s">
        <v>288</v>
      </c>
      <c r="G1410" t="s">
        <v>289</v>
      </c>
      <c r="H1410" t="s">
        <v>11</v>
      </c>
      <c r="I1410" t="s">
        <v>17</v>
      </c>
      <c r="J1410" s="1">
        <v>45135</v>
      </c>
      <c r="K1410" s="1">
        <v>45123</v>
      </c>
    </row>
    <row r="1411" spans="1:11" x14ac:dyDescent="0.25">
      <c r="A1411" t="s">
        <v>46</v>
      </c>
      <c r="C1411" t="s">
        <v>47</v>
      </c>
      <c r="D1411" s="1">
        <v>45117</v>
      </c>
      <c r="E1411" t="s">
        <v>290</v>
      </c>
      <c r="F1411" t="s">
        <v>291</v>
      </c>
      <c r="G1411" t="s">
        <v>292</v>
      </c>
      <c r="H1411" t="s">
        <v>4</v>
      </c>
      <c r="I1411" t="s">
        <v>17</v>
      </c>
      <c r="J1411" s="1">
        <v>45119</v>
      </c>
      <c r="K1411" s="1">
        <v>45085</v>
      </c>
    </row>
    <row r="1412" spans="1:11" x14ac:dyDescent="0.25">
      <c r="A1412" t="s">
        <v>46</v>
      </c>
      <c r="C1412" t="s">
        <v>47</v>
      </c>
      <c r="D1412" s="1">
        <v>45117</v>
      </c>
      <c r="E1412" t="s">
        <v>290</v>
      </c>
      <c r="F1412" t="s">
        <v>291</v>
      </c>
      <c r="G1412" t="s">
        <v>292</v>
      </c>
      <c r="H1412" t="s">
        <v>7</v>
      </c>
      <c r="I1412" t="s">
        <v>17</v>
      </c>
      <c r="J1412" s="1">
        <v>45119</v>
      </c>
      <c r="K1412" s="1">
        <v>45085</v>
      </c>
    </row>
    <row r="1413" spans="1:11" x14ac:dyDescent="0.25">
      <c r="A1413" t="s">
        <v>46</v>
      </c>
      <c r="C1413" t="s">
        <v>47</v>
      </c>
      <c r="D1413" s="1">
        <v>45117</v>
      </c>
      <c r="E1413" t="s">
        <v>290</v>
      </c>
      <c r="F1413" t="s">
        <v>291</v>
      </c>
      <c r="G1413" t="s">
        <v>292</v>
      </c>
      <c r="H1413" t="s">
        <v>1366</v>
      </c>
      <c r="I1413" t="s">
        <v>5</v>
      </c>
      <c r="K1413" s="1">
        <v>45785</v>
      </c>
    </row>
    <row r="1414" spans="1:11" x14ac:dyDescent="0.25">
      <c r="A1414" t="s">
        <v>46</v>
      </c>
      <c r="C1414" t="s">
        <v>47</v>
      </c>
      <c r="D1414" s="1">
        <v>45117</v>
      </c>
      <c r="E1414" t="s">
        <v>290</v>
      </c>
      <c r="F1414" t="s">
        <v>291</v>
      </c>
      <c r="G1414" t="s">
        <v>292</v>
      </c>
      <c r="H1414" t="s">
        <v>1366</v>
      </c>
      <c r="I1414" t="s">
        <v>17</v>
      </c>
      <c r="J1414" s="1">
        <v>45464</v>
      </c>
      <c r="K1414" s="1">
        <v>45351</v>
      </c>
    </row>
    <row r="1415" spans="1:11" x14ac:dyDescent="0.25">
      <c r="A1415" t="s">
        <v>46</v>
      </c>
      <c r="C1415" t="s">
        <v>47</v>
      </c>
      <c r="D1415" s="1">
        <v>45117</v>
      </c>
      <c r="E1415" t="s">
        <v>290</v>
      </c>
      <c r="F1415" t="s">
        <v>291</v>
      </c>
      <c r="G1415" t="s">
        <v>292</v>
      </c>
      <c r="H1415" t="s">
        <v>1367</v>
      </c>
      <c r="I1415" t="s">
        <v>5</v>
      </c>
      <c r="K1415" s="1">
        <v>45785</v>
      </c>
    </row>
    <row r="1416" spans="1:11" x14ac:dyDescent="0.25">
      <c r="A1416" t="s">
        <v>46</v>
      </c>
      <c r="C1416" t="s">
        <v>47</v>
      </c>
      <c r="D1416" s="1">
        <v>45117</v>
      </c>
      <c r="E1416" t="s">
        <v>290</v>
      </c>
      <c r="F1416" t="s">
        <v>291</v>
      </c>
      <c r="G1416" t="s">
        <v>292</v>
      </c>
      <c r="H1416" t="s">
        <v>1367</v>
      </c>
      <c r="I1416" t="s">
        <v>17</v>
      </c>
      <c r="J1416" s="1">
        <v>45464</v>
      </c>
      <c r="K1416" s="1">
        <v>45351</v>
      </c>
    </row>
    <row r="1417" spans="1:11" x14ac:dyDescent="0.25">
      <c r="A1417" t="s">
        <v>46</v>
      </c>
      <c r="C1417" t="s">
        <v>47</v>
      </c>
      <c r="D1417" s="1">
        <v>45117</v>
      </c>
      <c r="E1417" t="s">
        <v>290</v>
      </c>
      <c r="F1417" t="s">
        <v>291</v>
      </c>
      <c r="G1417" t="s">
        <v>292</v>
      </c>
      <c r="H1417" t="s">
        <v>1368</v>
      </c>
      <c r="I1417" t="s">
        <v>5</v>
      </c>
      <c r="K1417" s="1">
        <v>45785</v>
      </c>
    </row>
    <row r="1418" spans="1:11" x14ac:dyDescent="0.25">
      <c r="A1418" t="s">
        <v>46</v>
      </c>
      <c r="C1418" t="s">
        <v>47</v>
      </c>
      <c r="D1418" s="1">
        <v>45117</v>
      </c>
      <c r="E1418" t="s">
        <v>290</v>
      </c>
      <c r="F1418" t="s">
        <v>291</v>
      </c>
      <c r="G1418" t="s">
        <v>292</v>
      </c>
      <c r="H1418" t="s">
        <v>1368</v>
      </c>
      <c r="I1418" t="s">
        <v>17</v>
      </c>
      <c r="J1418" s="1">
        <v>45464</v>
      </c>
      <c r="K1418" s="1">
        <v>45351</v>
      </c>
    </row>
    <row r="1419" spans="1:11" x14ac:dyDescent="0.25">
      <c r="A1419" t="s">
        <v>46</v>
      </c>
      <c r="C1419" t="s">
        <v>47</v>
      </c>
      <c r="D1419" s="1">
        <v>45117</v>
      </c>
      <c r="E1419" t="s">
        <v>290</v>
      </c>
      <c r="F1419" t="s">
        <v>291</v>
      </c>
      <c r="G1419" t="s">
        <v>292</v>
      </c>
      <c r="H1419" t="s">
        <v>1369</v>
      </c>
      <c r="I1419" t="s">
        <v>5</v>
      </c>
      <c r="K1419" s="1">
        <v>45785</v>
      </c>
    </row>
    <row r="1420" spans="1:11" x14ac:dyDescent="0.25">
      <c r="A1420" t="s">
        <v>46</v>
      </c>
      <c r="C1420" t="s">
        <v>47</v>
      </c>
      <c r="D1420" s="1">
        <v>45117</v>
      </c>
      <c r="E1420" t="s">
        <v>290</v>
      </c>
      <c r="F1420" t="s">
        <v>291</v>
      </c>
      <c r="G1420" t="s">
        <v>292</v>
      </c>
      <c r="H1420" t="s">
        <v>1369</v>
      </c>
      <c r="I1420" t="s">
        <v>17</v>
      </c>
      <c r="J1420" s="1">
        <v>45464</v>
      </c>
      <c r="K1420" s="1">
        <v>45351</v>
      </c>
    </row>
    <row r="1421" spans="1:11" x14ac:dyDescent="0.25">
      <c r="A1421" t="s">
        <v>46</v>
      </c>
      <c r="C1421" t="s">
        <v>47</v>
      </c>
      <c r="D1421" s="1">
        <v>45117</v>
      </c>
      <c r="E1421" t="s">
        <v>290</v>
      </c>
      <c r="F1421" t="s">
        <v>291</v>
      </c>
      <c r="G1421" t="s">
        <v>292</v>
      </c>
      <c r="H1421" t="s">
        <v>1370</v>
      </c>
      <c r="I1421" t="s">
        <v>5</v>
      </c>
      <c r="K1421" s="1">
        <v>45785</v>
      </c>
    </row>
    <row r="1422" spans="1:11" x14ac:dyDescent="0.25">
      <c r="A1422" t="s">
        <v>46</v>
      </c>
      <c r="C1422" t="s">
        <v>47</v>
      </c>
      <c r="D1422" s="1">
        <v>45117</v>
      </c>
      <c r="E1422" t="s">
        <v>290</v>
      </c>
      <c r="F1422" t="s">
        <v>291</v>
      </c>
      <c r="G1422" t="s">
        <v>292</v>
      </c>
      <c r="H1422" t="s">
        <v>1370</v>
      </c>
      <c r="I1422" t="s">
        <v>17</v>
      </c>
      <c r="J1422" s="1">
        <v>45464</v>
      </c>
      <c r="K1422" s="1">
        <v>45351</v>
      </c>
    </row>
    <row r="1423" spans="1:11" x14ac:dyDescent="0.25">
      <c r="A1423" t="s">
        <v>46</v>
      </c>
      <c r="C1423" t="s">
        <v>47</v>
      </c>
      <c r="D1423" s="1">
        <v>45117</v>
      </c>
      <c r="E1423" t="s">
        <v>290</v>
      </c>
      <c r="F1423" t="s">
        <v>291</v>
      </c>
      <c r="G1423" t="s">
        <v>292</v>
      </c>
      <c r="H1423" t="s">
        <v>8</v>
      </c>
      <c r="I1423" t="s">
        <v>17</v>
      </c>
      <c r="J1423" s="1">
        <v>45119</v>
      </c>
      <c r="K1423" s="1">
        <v>45085</v>
      </c>
    </row>
    <row r="1424" spans="1:11" x14ac:dyDescent="0.25">
      <c r="A1424" t="s">
        <v>46</v>
      </c>
      <c r="C1424" t="s">
        <v>47</v>
      </c>
      <c r="D1424" s="1">
        <v>45117</v>
      </c>
      <c r="E1424" t="s">
        <v>290</v>
      </c>
      <c r="F1424" t="s">
        <v>291</v>
      </c>
      <c r="G1424" t="s">
        <v>292</v>
      </c>
      <c r="H1424" t="s">
        <v>9</v>
      </c>
      <c r="I1424" t="s">
        <v>17</v>
      </c>
      <c r="J1424" s="1">
        <v>45119</v>
      </c>
      <c r="K1424" s="1">
        <v>45085</v>
      </c>
    </row>
    <row r="1425" spans="1:11" x14ac:dyDescent="0.25">
      <c r="A1425" t="s">
        <v>46</v>
      </c>
      <c r="C1425" t="s">
        <v>47</v>
      </c>
      <c r="D1425" s="1">
        <v>45117</v>
      </c>
      <c r="E1425" t="s">
        <v>290</v>
      </c>
      <c r="F1425" t="s">
        <v>291</v>
      </c>
      <c r="G1425" t="s">
        <v>292</v>
      </c>
      <c r="H1425" t="s">
        <v>9</v>
      </c>
      <c r="I1425" t="s">
        <v>17</v>
      </c>
      <c r="J1425" s="1">
        <v>45139</v>
      </c>
      <c r="K1425" s="1">
        <v>45127</v>
      </c>
    </row>
    <row r="1426" spans="1:11" x14ac:dyDescent="0.25">
      <c r="A1426" t="s">
        <v>46</v>
      </c>
      <c r="C1426" t="s">
        <v>47</v>
      </c>
      <c r="D1426" s="1">
        <v>45117</v>
      </c>
      <c r="E1426" t="s">
        <v>290</v>
      </c>
      <c r="F1426" t="s">
        <v>291</v>
      </c>
      <c r="G1426" t="s">
        <v>292</v>
      </c>
      <c r="H1426" t="s">
        <v>10</v>
      </c>
      <c r="I1426" t="s">
        <v>17</v>
      </c>
      <c r="J1426" s="1">
        <v>45119</v>
      </c>
      <c r="K1426" s="1">
        <v>45085</v>
      </c>
    </row>
    <row r="1427" spans="1:11" x14ac:dyDescent="0.25">
      <c r="A1427" t="s">
        <v>46</v>
      </c>
      <c r="C1427" t="s">
        <v>47</v>
      </c>
      <c r="D1427" s="1">
        <v>45117</v>
      </c>
      <c r="E1427" t="s">
        <v>290</v>
      </c>
      <c r="F1427" t="s">
        <v>291</v>
      </c>
      <c r="G1427" t="s">
        <v>292</v>
      </c>
      <c r="H1427" t="s">
        <v>10</v>
      </c>
      <c r="I1427" t="s">
        <v>17</v>
      </c>
      <c r="J1427" s="1">
        <v>45748</v>
      </c>
      <c r="K1427" s="1">
        <v>45364</v>
      </c>
    </row>
    <row r="1428" spans="1:11" x14ac:dyDescent="0.25">
      <c r="A1428" t="s">
        <v>46</v>
      </c>
      <c r="C1428" t="s">
        <v>47</v>
      </c>
      <c r="D1428" s="1">
        <v>45117</v>
      </c>
      <c r="E1428" t="s">
        <v>290</v>
      </c>
      <c r="F1428" t="s">
        <v>291</v>
      </c>
      <c r="G1428" t="s">
        <v>292</v>
      </c>
      <c r="H1428" t="s">
        <v>11</v>
      </c>
      <c r="I1428" t="s">
        <v>17</v>
      </c>
      <c r="J1428" s="1">
        <v>45119</v>
      </c>
      <c r="K1428" s="1">
        <v>45085</v>
      </c>
    </row>
    <row r="1429" spans="1:11" x14ac:dyDescent="0.25">
      <c r="A1429" t="s">
        <v>30</v>
      </c>
      <c r="B1429" t="s">
        <v>260</v>
      </c>
      <c r="C1429" t="s">
        <v>14</v>
      </c>
      <c r="D1429" s="1">
        <v>45110</v>
      </c>
      <c r="E1429" t="s">
        <v>293</v>
      </c>
      <c r="F1429" t="s">
        <v>145</v>
      </c>
      <c r="G1429" t="s">
        <v>294</v>
      </c>
      <c r="H1429" t="s">
        <v>4</v>
      </c>
      <c r="I1429" t="s">
        <v>17</v>
      </c>
      <c r="J1429" s="1">
        <v>45141</v>
      </c>
      <c r="K1429" s="1">
        <v>45093</v>
      </c>
    </row>
    <row r="1430" spans="1:11" x14ac:dyDescent="0.25">
      <c r="A1430" t="s">
        <v>30</v>
      </c>
      <c r="B1430" t="s">
        <v>260</v>
      </c>
      <c r="C1430" t="s">
        <v>14</v>
      </c>
      <c r="D1430" s="1">
        <v>45110</v>
      </c>
      <c r="E1430" t="s">
        <v>293</v>
      </c>
      <c r="F1430" t="s">
        <v>145</v>
      </c>
      <c r="G1430" t="s">
        <v>294</v>
      </c>
      <c r="H1430" t="s">
        <v>7</v>
      </c>
      <c r="I1430" t="s">
        <v>17</v>
      </c>
      <c r="J1430" s="1">
        <v>45190</v>
      </c>
      <c r="K1430" s="1">
        <v>45093</v>
      </c>
    </row>
    <row r="1431" spans="1:11" x14ac:dyDescent="0.25">
      <c r="A1431" t="s">
        <v>30</v>
      </c>
      <c r="B1431" t="s">
        <v>260</v>
      </c>
      <c r="C1431" t="s">
        <v>14</v>
      </c>
      <c r="D1431" s="1">
        <v>45110</v>
      </c>
      <c r="E1431" t="s">
        <v>293</v>
      </c>
      <c r="F1431" t="s">
        <v>145</v>
      </c>
      <c r="G1431" t="s">
        <v>294</v>
      </c>
      <c r="H1431" t="s">
        <v>1366</v>
      </c>
      <c r="I1431" t="s">
        <v>5</v>
      </c>
      <c r="K1431" s="1">
        <v>45739</v>
      </c>
    </row>
    <row r="1432" spans="1:11" x14ac:dyDescent="0.25">
      <c r="A1432" t="s">
        <v>30</v>
      </c>
      <c r="B1432" t="s">
        <v>260</v>
      </c>
      <c r="C1432" t="s">
        <v>14</v>
      </c>
      <c r="D1432" s="1">
        <v>45110</v>
      </c>
      <c r="E1432" t="s">
        <v>293</v>
      </c>
      <c r="F1432" t="s">
        <v>145</v>
      </c>
      <c r="G1432" t="s">
        <v>294</v>
      </c>
      <c r="H1432" t="s">
        <v>1366</v>
      </c>
      <c r="I1432" t="s">
        <v>17</v>
      </c>
      <c r="J1432" s="1">
        <v>45418</v>
      </c>
      <c r="K1432" s="1">
        <v>45351</v>
      </c>
    </row>
    <row r="1433" spans="1:11" x14ac:dyDescent="0.25">
      <c r="A1433" t="s">
        <v>30</v>
      </c>
      <c r="B1433" t="s">
        <v>260</v>
      </c>
      <c r="C1433" t="s">
        <v>14</v>
      </c>
      <c r="D1433" s="1">
        <v>45110</v>
      </c>
      <c r="E1433" t="s">
        <v>293</v>
      </c>
      <c r="F1433" t="s">
        <v>145</v>
      </c>
      <c r="G1433" t="s">
        <v>294</v>
      </c>
      <c r="H1433" t="s">
        <v>1367</v>
      </c>
      <c r="I1433" t="s">
        <v>5</v>
      </c>
      <c r="K1433" s="1">
        <v>45734</v>
      </c>
    </row>
    <row r="1434" spans="1:11" x14ac:dyDescent="0.25">
      <c r="A1434" t="s">
        <v>30</v>
      </c>
      <c r="B1434" t="s">
        <v>260</v>
      </c>
      <c r="C1434" t="s">
        <v>14</v>
      </c>
      <c r="D1434" s="1">
        <v>45110</v>
      </c>
      <c r="E1434" t="s">
        <v>293</v>
      </c>
      <c r="F1434" t="s">
        <v>145</v>
      </c>
      <c r="G1434" t="s">
        <v>294</v>
      </c>
      <c r="H1434" t="s">
        <v>1367</v>
      </c>
      <c r="I1434" t="s">
        <v>17</v>
      </c>
      <c r="J1434" s="1">
        <v>45413</v>
      </c>
      <c r="K1434" s="1">
        <v>45351</v>
      </c>
    </row>
    <row r="1435" spans="1:11" x14ac:dyDescent="0.25">
      <c r="A1435" t="s">
        <v>30</v>
      </c>
      <c r="B1435" t="s">
        <v>260</v>
      </c>
      <c r="C1435" t="s">
        <v>14</v>
      </c>
      <c r="D1435" s="1">
        <v>45110</v>
      </c>
      <c r="E1435" t="s">
        <v>293</v>
      </c>
      <c r="F1435" t="s">
        <v>145</v>
      </c>
      <c r="G1435" t="s">
        <v>294</v>
      </c>
      <c r="H1435" t="s">
        <v>1368</v>
      </c>
      <c r="I1435" t="s">
        <v>5</v>
      </c>
      <c r="K1435" s="1">
        <v>45757</v>
      </c>
    </row>
    <row r="1436" spans="1:11" x14ac:dyDescent="0.25">
      <c r="A1436" t="s">
        <v>30</v>
      </c>
      <c r="B1436" t="s">
        <v>260</v>
      </c>
      <c r="C1436" t="s">
        <v>14</v>
      </c>
      <c r="D1436" s="1">
        <v>45110</v>
      </c>
      <c r="E1436" t="s">
        <v>293</v>
      </c>
      <c r="F1436" t="s">
        <v>145</v>
      </c>
      <c r="G1436" t="s">
        <v>294</v>
      </c>
      <c r="H1436" t="s">
        <v>1368</v>
      </c>
      <c r="I1436" t="s">
        <v>17</v>
      </c>
      <c r="J1436" s="1">
        <v>45436</v>
      </c>
      <c r="K1436" s="1">
        <v>45351</v>
      </c>
    </row>
    <row r="1437" spans="1:11" x14ac:dyDescent="0.25">
      <c r="A1437" t="s">
        <v>30</v>
      </c>
      <c r="B1437" t="s">
        <v>260</v>
      </c>
      <c r="C1437" t="s">
        <v>14</v>
      </c>
      <c r="D1437" s="1">
        <v>45110</v>
      </c>
      <c r="E1437" t="s">
        <v>293</v>
      </c>
      <c r="F1437" t="s">
        <v>145</v>
      </c>
      <c r="G1437" t="s">
        <v>294</v>
      </c>
      <c r="H1437" t="s">
        <v>1369</v>
      </c>
      <c r="I1437" t="s">
        <v>5</v>
      </c>
      <c r="K1437" s="1">
        <v>45763</v>
      </c>
    </row>
    <row r="1438" spans="1:11" x14ac:dyDescent="0.25">
      <c r="A1438" t="s">
        <v>30</v>
      </c>
      <c r="B1438" t="s">
        <v>260</v>
      </c>
      <c r="C1438" t="s">
        <v>14</v>
      </c>
      <c r="D1438" s="1">
        <v>45110</v>
      </c>
      <c r="E1438" t="s">
        <v>293</v>
      </c>
      <c r="F1438" t="s">
        <v>145</v>
      </c>
      <c r="G1438" t="s">
        <v>294</v>
      </c>
      <c r="H1438" t="s">
        <v>1369</v>
      </c>
      <c r="I1438" t="s">
        <v>17</v>
      </c>
      <c r="J1438" s="1">
        <v>45441</v>
      </c>
      <c r="K1438" s="1">
        <v>45351</v>
      </c>
    </row>
    <row r="1439" spans="1:11" x14ac:dyDescent="0.25">
      <c r="A1439" t="s">
        <v>30</v>
      </c>
      <c r="B1439" t="s">
        <v>260</v>
      </c>
      <c r="C1439" t="s">
        <v>14</v>
      </c>
      <c r="D1439" s="1">
        <v>45110</v>
      </c>
      <c r="E1439" t="s">
        <v>293</v>
      </c>
      <c r="F1439" t="s">
        <v>145</v>
      </c>
      <c r="G1439" t="s">
        <v>294</v>
      </c>
      <c r="H1439" t="s">
        <v>1370</v>
      </c>
      <c r="I1439" t="s">
        <v>5</v>
      </c>
      <c r="K1439" s="1">
        <v>45763</v>
      </c>
    </row>
    <row r="1440" spans="1:11" x14ac:dyDescent="0.25">
      <c r="A1440" t="s">
        <v>30</v>
      </c>
      <c r="B1440" t="s">
        <v>260</v>
      </c>
      <c r="C1440" t="s">
        <v>14</v>
      </c>
      <c r="D1440" s="1">
        <v>45110</v>
      </c>
      <c r="E1440" t="s">
        <v>293</v>
      </c>
      <c r="F1440" t="s">
        <v>145</v>
      </c>
      <c r="G1440" t="s">
        <v>294</v>
      </c>
      <c r="H1440" t="s">
        <v>1370</v>
      </c>
      <c r="I1440" t="s">
        <v>17</v>
      </c>
      <c r="J1440" s="1">
        <v>45441</v>
      </c>
      <c r="K1440" s="1">
        <v>45351</v>
      </c>
    </row>
    <row r="1441" spans="1:11" x14ac:dyDescent="0.25">
      <c r="A1441" t="s">
        <v>30</v>
      </c>
      <c r="B1441" t="s">
        <v>260</v>
      </c>
      <c r="C1441" t="s">
        <v>14</v>
      </c>
      <c r="D1441" s="1">
        <v>45110</v>
      </c>
      <c r="E1441" t="s">
        <v>293</v>
      </c>
      <c r="F1441" t="s">
        <v>145</v>
      </c>
      <c r="G1441" t="s">
        <v>294</v>
      </c>
      <c r="H1441" t="s">
        <v>8</v>
      </c>
      <c r="I1441" t="s">
        <v>17</v>
      </c>
      <c r="J1441" s="1">
        <v>45141</v>
      </c>
      <c r="K1441" s="1">
        <v>45093</v>
      </c>
    </row>
    <row r="1442" spans="1:11" x14ac:dyDescent="0.25">
      <c r="A1442" t="s">
        <v>30</v>
      </c>
      <c r="B1442" t="s">
        <v>260</v>
      </c>
      <c r="C1442" t="s">
        <v>14</v>
      </c>
      <c r="D1442" s="1">
        <v>45110</v>
      </c>
      <c r="E1442" t="s">
        <v>293</v>
      </c>
      <c r="F1442" t="s">
        <v>145</v>
      </c>
      <c r="G1442" t="s">
        <v>294</v>
      </c>
      <c r="H1442" t="s">
        <v>9</v>
      </c>
      <c r="I1442" t="s">
        <v>17</v>
      </c>
      <c r="J1442" s="1">
        <v>45141</v>
      </c>
      <c r="K1442" s="1">
        <v>45093</v>
      </c>
    </row>
    <row r="1443" spans="1:11" x14ac:dyDescent="0.25">
      <c r="A1443" t="s">
        <v>30</v>
      </c>
      <c r="B1443" t="s">
        <v>260</v>
      </c>
      <c r="C1443" t="s">
        <v>14</v>
      </c>
      <c r="D1443" s="1">
        <v>45110</v>
      </c>
      <c r="E1443" t="s">
        <v>293</v>
      </c>
      <c r="F1443" t="s">
        <v>145</v>
      </c>
      <c r="G1443" t="s">
        <v>294</v>
      </c>
      <c r="H1443" t="s">
        <v>10</v>
      </c>
      <c r="I1443" t="s">
        <v>17</v>
      </c>
      <c r="J1443" s="1">
        <v>45120</v>
      </c>
      <c r="K1443" s="1">
        <v>45093</v>
      </c>
    </row>
    <row r="1444" spans="1:11" x14ac:dyDescent="0.25">
      <c r="A1444" t="s">
        <v>30</v>
      </c>
      <c r="B1444" t="s">
        <v>260</v>
      </c>
      <c r="C1444" t="s">
        <v>14</v>
      </c>
      <c r="D1444" s="1">
        <v>45110</v>
      </c>
      <c r="E1444" t="s">
        <v>293</v>
      </c>
      <c r="F1444" t="s">
        <v>145</v>
      </c>
      <c r="G1444" t="s">
        <v>294</v>
      </c>
      <c r="H1444" t="s">
        <v>11</v>
      </c>
      <c r="I1444" t="s">
        <v>17</v>
      </c>
      <c r="J1444" s="1">
        <v>45121</v>
      </c>
      <c r="K1444" s="1">
        <v>45093</v>
      </c>
    </row>
    <row r="1445" spans="1:11" x14ac:dyDescent="0.25">
      <c r="A1445" t="s">
        <v>12</v>
      </c>
      <c r="B1445" t="s">
        <v>13</v>
      </c>
      <c r="C1445" t="s">
        <v>16</v>
      </c>
      <c r="D1445" s="1">
        <v>45106</v>
      </c>
      <c r="E1445" t="s">
        <v>295</v>
      </c>
      <c r="F1445" t="s">
        <v>296</v>
      </c>
      <c r="G1445" t="s">
        <v>297</v>
      </c>
      <c r="H1445" t="s">
        <v>4</v>
      </c>
      <c r="I1445" t="s">
        <v>17</v>
      </c>
      <c r="J1445" s="1">
        <v>45110</v>
      </c>
      <c r="K1445" s="1">
        <v>45100</v>
      </c>
    </row>
    <row r="1446" spans="1:11" x14ac:dyDescent="0.25">
      <c r="A1446" t="s">
        <v>12</v>
      </c>
      <c r="B1446" t="s">
        <v>13</v>
      </c>
      <c r="C1446" t="s">
        <v>16</v>
      </c>
      <c r="D1446" s="1">
        <v>45106</v>
      </c>
      <c r="E1446" t="s">
        <v>295</v>
      </c>
      <c r="F1446" t="s">
        <v>296</v>
      </c>
      <c r="G1446" t="s">
        <v>297</v>
      </c>
      <c r="H1446" t="s">
        <v>7</v>
      </c>
      <c r="I1446" t="s">
        <v>17</v>
      </c>
      <c r="J1446" s="1">
        <v>45110</v>
      </c>
      <c r="K1446" s="1">
        <v>45100</v>
      </c>
    </row>
    <row r="1447" spans="1:11" x14ac:dyDescent="0.25">
      <c r="A1447" t="s">
        <v>12</v>
      </c>
      <c r="B1447" t="s">
        <v>13</v>
      </c>
      <c r="C1447" t="s">
        <v>16</v>
      </c>
      <c r="D1447" s="1">
        <v>45106</v>
      </c>
      <c r="E1447" t="s">
        <v>295</v>
      </c>
      <c r="F1447" t="s">
        <v>296</v>
      </c>
      <c r="G1447" t="s">
        <v>297</v>
      </c>
      <c r="H1447" t="s">
        <v>1366</v>
      </c>
      <c r="I1447" t="s">
        <v>17</v>
      </c>
      <c r="J1447" s="1">
        <v>45420</v>
      </c>
      <c r="K1447" s="1">
        <v>45351</v>
      </c>
    </row>
    <row r="1448" spans="1:11" x14ac:dyDescent="0.25">
      <c r="A1448" t="s">
        <v>12</v>
      </c>
      <c r="B1448" t="s">
        <v>13</v>
      </c>
      <c r="C1448" t="s">
        <v>16</v>
      </c>
      <c r="D1448" s="1">
        <v>45106</v>
      </c>
      <c r="E1448" t="s">
        <v>295</v>
      </c>
      <c r="F1448" t="s">
        <v>296</v>
      </c>
      <c r="G1448" t="s">
        <v>297</v>
      </c>
      <c r="H1448" t="s">
        <v>1366</v>
      </c>
      <c r="I1448" t="s">
        <v>17</v>
      </c>
      <c r="J1448" s="1">
        <v>45748</v>
      </c>
      <c r="K1448" s="1">
        <v>45742</v>
      </c>
    </row>
    <row r="1449" spans="1:11" x14ac:dyDescent="0.25">
      <c r="A1449" t="s">
        <v>12</v>
      </c>
      <c r="B1449" t="s">
        <v>13</v>
      </c>
      <c r="C1449" t="s">
        <v>16</v>
      </c>
      <c r="D1449" s="1">
        <v>45106</v>
      </c>
      <c r="E1449" t="s">
        <v>295</v>
      </c>
      <c r="F1449" t="s">
        <v>296</v>
      </c>
      <c r="G1449" t="s">
        <v>297</v>
      </c>
      <c r="H1449" t="s">
        <v>1367</v>
      </c>
      <c r="I1449" t="s">
        <v>17</v>
      </c>
      <c r="J1449" s="1">
        <v>45420</v>
      </c>
      <c r="K1449" s="1">
        <v>45351</v>
      </c>
    </row>
    <row r="1450" spans="1:11" x14ac:dyDescent="0.25">
      <c r="A1450" t="s">
        <v>12</v>
      </c>
      <c r="B1450" t="s">
        <v>13</v>
      </c>
      <c r="C1450" t="s">
        <v>16</v>
      </c>
      <c r="D1450" s="1">
        <v>45106</v>
      </c>
      <c r="E1450" t="s">
        <v>295</v>
      </c>
      <c r="F1450" t="s">
        <v>296</v>
      </c>
      <c r="G1450" t="s">
        <v>297</v>
      </c>
      <c r="H1450" t="s">
        <v>1367</v>
      </c>
      <c r="I1450" t="s">
        <v>17</v>
      </c>
      <c r="J1450" s="1">
        <v>45748</v>
      </c>
      <c r="K1450" s="1">
        <v>45742</v>
      </c>
    </row>
    <row r="1451" spans="1:11" x14ac:dyDescent="0.25">
      <c r="A1451" t="s">
        <v>12</v>
      </c>
      <c r="B1451" t="s">
        <v>13</v>
      </c>
      <c r="C1451" t="s">
        <v>16</v>
      </c>
      <c r="D1451" s="1">
        <v>45106</v>
      </c>
      <c r="E1451" t="s">
        <v>295</v>
      </c>
      <c r="F1451" t="s">
        <v>296</v>
      </c>
      <c r="G1451" t="s">
        <v>297</v>
      </c>
      <c r="H1451" t="s">
        <v>1368</v>
      </c>
      <c r="I1451" t="s">
        <v>17</v>
      </c>
      <c r="J1451" s="1">
        <v>45420</v>
      </c>
      <c r="K1451" s="1">
        <v>45351</v>
      </c>
    </row>
    <row r="1452" spans="1:11" x14ac:dyDescent="0.25">
      <c r="A1452" t="s">
        <v>12</v>
      </c>
      <c r="B1452" t="s">
        <v>13</v>
      </c>
      <c r="C1452" t="s">
        <v>16</v>
      </c>
      <c r="D1452" s="1">
        <v>45106</v>
      </c>
      <c r="E1452" t="s">
        <v>295</v>
      </c>
      <c r="F1452" t="s">
        <v>296</v>
      </c>
      <c r="G1452" t="s">
        <v>297</v>
      </c>
      <c r="H1452" t="s">
        <v>1368</v>
      </c>
      <c r="I1452" t="s">
        <v>17</v>
      </c>
      <c r="J1452" s="1">
        <v>45748</v>
      </c>
      <c r="K1452" s="1">
        <v>45742</v>
      </c>
    </row>
    <row r="1453" spans="1:11" x14ac:dyDescent="0.25">
      <c r="A1453" t="s">
        <v>12</v>
      </c>
      <c r="B1453" t="s">
        <v>13</v>
      </c>
      <c r="C1453" t="s">
        <v>16</v>
      </c>
      <c r="D1453" s="1">
        <v>45106</v>
      </c>
      <c r="E1453" t="s">
        <v>295</v>
      </c>
      <c r="F1453" t="s">
        <v>296</v>
      </c>
      <c r="G1453" t="s">
        <v>297</v>
      </c>
      <c r="H1453" t="s">
        <v>1369</v>
      </c>
      <c r="I1453" t="s">
        <v>17</v>
      </c>
      <c r="J1453" s="1">
        <v>45420</v>
      </c>
      <c r="K1453" s="1">
        <v>45351</v>
      </c>
    </row>
    <row r="1454" spans="1:11" x14ac:dyDescent="0.25">
      <c r="A1454" t="s">
        <v>12</v>
      </c>
      <c r="B1454" t="s">
        <v>13</v>
      </c>
      <c r="C1454" t="s">
        <v>16</v>
      </c>
      <c r="D1454" s="1">
        <v>45106</v>
      </c>
      <c r="E1454" t="s">
        <v>295</v>
      </c>
      <c r="F1454" t="s">
        <v>296</v>
      </c>
      <c r="G1454" t="s">
        <v>297</v>
      </c>
      <c r="H1454" t="s">
        <v>1369</v>
      </c>
      <c r="I1454" t="s">
        <v>17</v>
      </c>
      <c r="J1454" s="1">
        <v>45748</v>
      </c>
      <c r="K1454" s="1">
        <v>45742</v>
      </c>
    </row>
    <row r="1455" spans="1:11" x14ac:dyDescent="0.25">
      <c r="A1455" t="s">
        <v>12</v>
      </c>
      <c r="B1455" t="s">
        <v>13</v>
      </c>
      <c r="C1455" t="s">
        <v>16</v>
      </c>
      <c r="D1455" s="1">
        <v>45106</v>
      </c>
      <c r="E1455" t="s">
        <v>295</v>
      </c>
      <c r="F1455" t="s">
        <v>296</v>
      </c>
      <c r="G1455" t="s">
        <v>297</v>
      </c>
      <c r="H1455" t="s">
        <v>1370</v>
      </c>
      <c r="I1455" t="s">
        <v>17</v>
      </c>
      <c r="J1455" s="1">
        <v>45420</v>
      </c>
      <c r="K1455" s="1">
        <v>45351</v>
      </c>
    </row>
    <row r="1456" spans="1:11" x14ac:dyDescent="0.25">
      <c r="A1456" t="s">
        <v>12</v>
      </c>
      <c r="B1456" t="s">
        <v>13</v>
      </c>
      <c r="C1456" t="s">
        <v>16</v>
      </c>
      <c r="D1456" s="1">
        <v>45106</v>
      </c>
      <c r="E1456" t="s">
        <v>295</v>
      </c>
      <c r="F1456" t="s">
        <v>296</v>
      </c>
      <c r="G1456" t="s">
        <v>297</v>
      </c>
      <c r="H1456" t="s">
        <v>1370</v>
      </c>
      <c r="I1456" t="s">
        <v>17</v>
      </c>
      <c r="J1456" s="1">
        <v>45748</v>
      </c>
      <c r="K1456" s="1">
        <v>45742</v>
      </c>
    </row>
    <row r="1457" spans="1:11" x14ac:dyDescent="0.25">
      <c r="A1457" t="s">
        <v>12</v>
      </c>
      <c r="B1457" t="s">
        <v>13</v>
      </c>
      <c r="C1457" t="s">
        <v>16</v>
      </c>
      <c r="D1457" s="1">
        <v>45106</v>
      </c>
      <c r="E1457" t="s">
        <v>295</v>
      </c>
      <c r="F1457" t="s">
        <v>296</v>
      </c>
      <c r="G1457" t="s">
        <v>297</v>
      </c>
      <c r="H1457" t="s">
        <v>8</v>
      </c>
      <c r="I1457" t="s">
        <v>17</v>
      </c>
      <c r="J1457" s="1">
        <v>45110</v>
      </c>
      <c r="K1457" s="1">
        <v>45100</v>
      </c>
    </row>
    <row r="1458" spans="1:11" x14ac:dyDescent="0.25">
      <c r="A1458" t="s">
        <v>12</v>
      </c>
      <c r="B1458" t="s">
        <v>13</v>
      </c>
      <c r="C1458" t="s">
        <v>16</v>
      </c>
      <c r="D1458" s="1">
        <v>45106</v>
      </c>
      <c r="E1458" t="s">
        <v>295</v>
      </c>
      <c r="F1458" t="s">
        <v>296</v>
      </c>
      <c r="G1458" t="s">
        <v>297</v>
      </c>
      <c r="H1458" t="s">
        <v>9</v>
      </c>
      <c r="I1458" t="s">
        <v>17</v>
      </c>
      <c r="J1458" s="1">
        <v>45110</v>
      </c>
      <c r="K1458" s="1">
        <v>45100</v>
      </c>
    </row>
    <row r="1459" spans="1:11" x14ac:dyDescent="0.25">
      <c r="A1459" t="s">
        <v>12</v>
      </c>
      <c r="B1459" t="s">
        <v>13</v>
      </c>
      <c r="C1459" t="s">
        <v>16</v>
      </c>
      <c r="D1459" s="1">
        <v>45106</v>
      </c>
      <c r="E1459" t="s">
        <v>295</v>
      </c>
      <c r="F1459" t="s">
        <v>296</v>
      </c>
      <c r="G1459" t="s">
        <v>297</v>
      </c>
      <c r="H1459" t="s">
        <v>10</v>
      </c>
      <c r="I1459" t="s">
        <v>17</v>
      </c>
      <c r="J1459" s="1">
        <v>45107</v>
      </c>
      <c r="K1459" s="1">
        <v>45100</v>
      </c>
    </row>
    <row r="1460" spans="1:11" x14ac:dyDescent="0.25">
      <c r="A1460" t="s">
        <v>12</v>
      </c>
      <c r="B1460" t="s">
        <v>13</v>
      </c>
      <c r="C1460" t="s">
        <v>16</v>
      </c>
      <c r="D1460" s="1">
        <v>45106</v>
      </c>
      <c r="E1460" t="s">
        <v>295</v>
      </c>
      <c r="F1460" t="s">
        <v>296</v>
      </c>
      <c r="G1460" t="s">
        <v>297</v>
      </c>
      <c r="H1460" t="s">
        <v>10</v>
      </c>
      <c r="I1460" t="s">
        <v>17</v>
      </c>
      <c r="J1460" s="1">
        <v>45167</v>
      </c>
      <c r="K1460" s="1">
        <v>45167</v>
      </c>
    </row>
    <row r="1461" spans="1:11" x14ac:dyDescent="0.25">
      <c r="A1461" t="s">
        <v>12</v>
      </c>
      <c r="B1461" t="s">
        <v>13</v>
      </c>
      <c r="C1461" t="s">
        <v>16</v>
      </c>
      <c r="D1461" s="1">
        <v>45106</v>
      </c>
      <c r="E1461" t="s">
        <v>295</v>
      </c>
      <c r="F1461" t="s">
        <v>296</v>
      </c>
      <c r="G1461" t="s">
        <v>297</v>
      </c>
      <c r="H1461" t="s">
        <v>10</v>
      </c>
      <c r="I1461" t="s">
        <v>17</v>
      </c>
      <c r="J1461" s="1">
        <v>45593</v>
      </c>
      <c r="K1461" s="1">
        <v>45593</v>
      </c>
    </row>
    <row r="1462" spans="1:11" x14ac:dyDescent="0.25">
      <c r="A1462" t="s">
        <v>12</v>
      </c>
      <c r="B1462" t="s">
        <v>13</v>
      </c>
      <c r="C1462" t="s">
        <v>16</v>
      </c>
      <c r="D1462" s="1">
        <v>45106</v>
      </c>
      <c r="E1462" t="s">
        <v>295</v>
      </c>
      <c r="F1462" t="s">
        <v>296</v>
      </c>
      <c r="G1462" t="s">
        <v>297</v>
      </c>
      <c r="H1462" t="s">
        <v>11</v>
      </c>
      <c r="I1462" t="s">
        <v>17</v>
      </c>
      <c r="J1462" s="1">
        <v>45110</v>
      </c>
      <c r="K1462" s="1">
        <v>45100</v>
      </c>
    </row>
    <row r="1463" spans="1:11" x14ac:dyDescent="0.25">
      <c r="A1463" t="s">
        <v>164</v>
      </c>
      <c r="C1463" t="s">
        <v>165</v>
      </c>
      <c r="D1463" s="1">
        <v>45080</v>
      </c>
      <c r="E1463" t="s">
        <v>257</v>
      </c>
      <c r="F1463" t="s">
        <v>298</v>
      </c>
      <c r="G1463" t="s">
        <v>299</v>
      </c>
      <c r="H1463" t="s">
        <v>4</v>
      </c>
      <c r="I1463" t="s">
        <v>17</v>
      </c>
      <c r="J1463" s="1">
        <v>45507</v>
      </c>
      <c r="K1463" s="1">
        <v>45111</v>
      </c>
    </row>
    <row r="1464" spans="1:11" x14ac:dyDescent="0.25">
      <c r="A1464" t="s">
        <v>164</v>
      </c>
      <c r="C1464" t="s">
        <v>165</v>
      </c>
      <c r="D1464" s="1">
        <v>45080</v>
      </c>
      <c r="E1464" t="s">
        <v>257</v>
      </c>
      <c r="F1464" t="s">
        <v>298</v>
      </c>
      <c r="G1464" t="s">
        <v>299</v>
      </c>
      <c r="H1464" t="s">
        <v>7</v>
      </c>
      <c r="I1464" t="s">
        <v>17</v>
      </c>
      <c r="J1464" s="1">
        <v>45507</v>
      </c>
      <c r="K1464" s="1">
        <v>45111</v>
      </c>
    </row>
    <row r="1465" spans="1:11" x14ac:dyDescent="0.25">
      <c r="A1465" t="s">
        <v>164</v>
      </c>
      <c r="C1465" t="s">
        <v>165</v>
      </c>
      <c r="D1465" s="1">
        <v>45080</v>
      </c>
      <c r="E1465" t="s">
        <v>257</v>
      </c>
      <c r="F1465" t="s">
        <v>298</v>
      </c>
      <c r="G1465" t="s">
        <v>299</v>
      </c>
      <c r="H1465" t="s">
        <v>1366</v>
      </c>
      <c r="I1465" t="s">
        <v>17</v>
      </c>
      <c r="J1465" s="1">
        <v>45507</v>
      </c>
      <c r="K1465" s="1">
        <v>45351</v>
      </c>
    </row>
    <row r="1466" spans="1:11" x14ac:dyDescent="0.25">
      <c r="A1466" t="s">
        <v>164</v>
      </c>
      <c r="C1466" t="s">
        <v>165</v>
      </c>
      <c r="D1466" s="1">
        <v>45080</v>
      </c>
      <c r="E1466" t="s">
        <v>257</v>
      </c>
      <c r="F1466" t="s">
        <v>298</v>
      </c>
      <c r="G1466" t="s">
        <v>299</v>
      </c>
      <c r="H1466" t="s">
        <v>1367</v>
      </c>
      <c r="I1466" t="s">
        <v>17</v>
      </c>
      <c r="J1466" s="1">
        <v>45507</v>
      </c>
      <c r="K1466" s="1">
        <v>45351</v>
      </c>
    </row>
    <row r="1467" spans="1:11" x14ac:dyDescent="0.25">
      <c r="A1467" t="s">
        <v>164</v>
      </c>
      <c r="C1467" t="s">
        <v>165</v>
      </c>
      <c r="D1467" s="1">
        <v>45080</v>
      </c>
      <c r="E1467" t="s">
        <v>257</v>
      </c>
      <c r="F1467" t="s">
        <v>298</v>
      </c>
      <c r="G1467" t="s">
        <v>299</v>
      </c>
      <c r="H1467" t="s">
        <v>1368</v>
      </c>
      <c r="I1467" t="s">
        <v>17</v>
      </c>
      <c r="J1467" s="1">
        <v>45507</v>
      </c>
      <c r="K1467" s="1">
        <v>45351</v>
      </c>
    </row>
    <row r="1468" spans="1:11" x14ac:dyDescent="0.25">
      <c r="A1468" t="s">
        <v>164</v>
      </c>
      <c r="C1468" t="s">
        <v>165</v>
      </c>
      <c r="D1468" s="1">
        <v>45080</v>
      </c>
      <c r="E1468" t="s">
        <v>257</v>
      </c>
      <c r="F1468" t="s">
        <v>298</v>
      </c>
      <c r="G1468" t="s">
        <v>299</v>
      </c>
      <c r="H1468" t="s">
        <v>1369</v>
      </c>
      <c r="I1468" t="s">
        <v>17</v>
      </c>
      <c r="J1468" s="1">
        <v>45507</v>
      </c>
      <c r="K1468" s="1">
        <v>45351</v>
      </c>
    </row>
    <row r="1469" spans="1:11" x14ac:dyDescent="0.25">
      <c r="A1469" t="s">
        <v>164</v>
      </c>
      <c r="C1469" t="s">
        <v>165</v>
      </c>
      <c r="D1469" s="1">
        <v>45080</v>
      </c>
      <c r="E1469" t="s">
        <v>257</v>
      </c>
      <c r="F1469" t="s">
        <v>298</v>
      </c>
      <c r="G1469" t="s">
        <v>299</v>
      </c>
      <c r="H1469" t="s">
        <v>1370</v>
      </c>
      <c r="I1469" t="s">
        <v>17</v>
      </c>
      <c r="J1469" s="1">
        <v>45507</v>
      </c>
      <c r="K1469" s="1">
        <v>45351</v>
      </c>
    </row>
    <row r="1470" spans="1:11" x14ac:dyDescent="0.25">
      <c r="A1470" t="s">
        <v>164</v>
      </c>
      <c r="C1470" t="s">
        <v>165</v>
      </c>
      <c r="D1470" s="1">
        <v>45080</v>
      </c>
      <c r="E1470" t="s">
        <v>257</v>
      </c>
      <c r="F1470" t="s">
        <v>298</v>
      </c>
      <c r="G1470" t="s">
        <v>299</v>
      </c>
      <c r="H1470" t="s">
        <v>9</v>
      </c>
      <c r="I1470" t="s">
        <v>17</v>
      </c>
      <c r="J1470" s="1">
        <v>45507</v>
      </c>
      <c r="K1470" s="1">
        <v>45111</v>
      </c>
    </row>
    <row r="1471" spans="1:11" x14ac:dyDescent="0.25">
      <c r="A1471" t="s">
        <v>164</v>
      </c>
      <c r="C1471" t="s">
        <v>165</v>
      </c>
      <c r="D1471" s="1">
        <v>45080</v>
      </c>
      <c r="E1471" t="s">
        <v>257</v>
      </c>
      <c r="F1471" t="s">
        <v>298</v>
      </c>
      <c r="G1471" t="s">
        <v>299</v>
      </c>
      <c r="H1471" t="s">
        <v>11</v>
      </c>
      <c r="I1471" t="s">
        <v>17</v>
      </c>
      <c r="J1471" s="1">
        <v>45507</v>
      </c>
      <c r="K1471" s="1">
        <v>45111</v>
      </c>
    </row>
    <row r="1472" spans="1:11" x14ac:dyDescent="0.25">
      <c r="A1472" t="s">
        <v>24</v>
      </c>
      <c r="B1472" t="s">
        <v>1515</v>
      </c>
      <c r="C1472" t="s">
        <v>16</v>
      </c>
      <c r="D1472" s="1">
        <v>45072</v>
      </c>
      <c r="E1472" t="s">
        <v>300</v>
      </c>
      <c r="F1472" t="s">
        <v>301</v>
      </c>
      <c r="G1472" t="s">
        <v>302</v>
      </c>
      <c r="H1472" t="s">
        <v>4</v>
      </c>
      <c r="I1472" t="s">
        <v>17</v>
      </c>
      <c r="J1472" s="1">
        <v>45078</v>
      </c>
      <c r="K1472" s="1">
        <v>45071</v>
      </c>
    </row>
    <row r="1473" spans="1:12" x14ac:dyDescent="0.25">
      <c r="A1473" t="s">
        <v>24</v>
      </c>
      <c r="B1473" t="s">
        <v>1515</v>
      </c>
      <c r="C1473" t="s">
        <v>16</v>
      </c>
      <c r="D1473" s="1">
        <v>45072</v>
      </c>
      <c r="E1473" t="s">
        <v>300</v>
      </c>
      <c r="F1473" t="s">
        <v>301</v>
      </c>
      <c r="G1473" t="s">
        <v>302</v>
      </c>
      <c r="H1473" t="s">
        <v>7</v>
      </c>
      <c r="I1473" t="s">
        <v>17</v>
      </c>
      <c r="J1473" s="1">
        <v>45078</v>
      </c>
      <c r="K1473" s="1">
        <v>45071</v>
      </c>
    </row>
    <row r="1474" spans="1:12" x14ac:dyDescent="0.25">
      <c r="A1474" t="s">
        <v>24</v>
      </c>
      <c r="B1474" t="s">
        <v>1515</v>
      </c>
      <c r="C1474" t="s">
        <v>16</v>
      </c>
      <c r="D1474" s="1">
        <v>45072</v>
      </c>
      <c r="E1474" t="s">
        <v>300</v>
      </c>
      <c r="F1474" t="s">
        <v>301</v>
      </c>
      <c r="G1474" t="s">
        <v>302</v>
      </c>
      <c r="H1474" t="s">
        <v>1366</v>
      </c>
      <c r="I1474" t="s">
        <v>17</v>
      </c>
      <c r="J1474" s="1">
        <v>45510</v>
      </c>
      <c r="K1474" s="1">
        <v>45498</v>
      </c>
    </row>
    <row r="1475" spans="1:12" x14ac:dyDescent="0.25">
      <c r="A1475" t="s">
        <v>24</v>
      </c>
      <c r="B1475" t="s">
        <v>1515</v>
      </c>
      <c r="C1475" t="s">
        <v>16</v>
      </c>
      <c r="D1475" s="1">
        <v>45072</v>
      </c>
      <c r="E1475" t="s">
        <v>300</v>
      </c>
      <c r="F1475" t="s">
        <v>301</v>
      </c>
      <c r="G1475" t="s">
        <v>302</v>
      </c>
      <c r="H1475" t="s">
        <v>1367</v>
      </c>
      <c r="I1475" t="s">
        <v>17</v>
      </c>
      <c r="J1475" s="1">
        <v>45510</v>
      </c>
      <c r="K1475" s="1">
        <v>45498</v>
      </c>
    </row>
    <row r="1476" spans="1:12" x14ac:dyDescent="0.25">
      <c r="A1476" t="s">
        <v>24</v>
      </c>
      <c r="B1476" t="s">
        <v>1515</v>
      </c>
      <c r="C1476" t="s">
        <v>16</v>
      </c>
      <c r="D1476" s="1">
        <v>45072</v>
      </c>
      <c r="E1476" t="s">
        <v>300</v>
      </c>
      <c r="F1476" t="s">
        <v>301</v>
      </c>
      <c r="G1476" t="s">
        <v>302</v>
      </c>
      <c r="H1476" t="s">
        <v>1368</v>
      </c>
      <c r="I1476" t="s">
        <v>17</v>
      </c>
      <c r="J1476" s="1">
        <v>45510</v>
      </c>
      <c r="K1476" s="1">
        <v>45498</v>
      </c>
    </row>
    <row r="1477" spans="1:12" x14ac:dyDescent="0.25">
      <c r="A1477" t="s">
        <v>24</v>
      </c>
      <c r="B1477" t="s">
        <v>1515</v>
      </c>
      <c r="C1477" t="s">
        <v>16</v>
      </c>
      <c r="D1477" s="1">
        <v>45072</v>
      </c>
      <c r="E1477" t="s">
        <v>300</v>
      </c>
      <c r="F1477" t="s">
        <v>301</v>
      </c>
      <c r="G1477" t="s">
        <v>302</v>
      </c>
      <c r="H1477" t="s">
        <v>1369</v>
      </c>
      <c r="I1477" t="s">
        <v>17</v>
      </c>
      <c r="J1477" s="1">
        <v>45510</v>
      </c>
      <c r="K1477" s="1">
        <v>45498</v>
      </c>
    </row>
    <row r="1478" spans="1:12" x14ac:dyDescent="0.25">
      <c r="A1478" t="s">
        <v>24</v>
      </c>
      <c r="B1478" t="s">
        <v>1515</v>
      </c>
      <c r="C1478" t="s">
        <v>16</v>
      </c>
      <c r="D1478" s="1">
        <v>45072</v>
      </c>
      <c r="E1478" t="s">
        <v>300</v>
      </c>
      <c r="F1478" t="s">
        <v>301</v>
      </c>
      <c r="G1478" t="s">
        <v>302</v>
      </c>
      <c r="H1478" t="s">
        <v>1370</v>
      </c>
      <c r="I1478" t="s">
        <v>17</v>
      </c>
      <c r="J1478" s="1">
        <v>45510</v>
      </c>
      <c r="K1478" s="1">
        <v>45498</v>
      </c>
    </row>
    <row r="1479" spans="1:12" x14ac:dyDescent="0.25">
      <c r="A1479" t="s">
        <v>24</v>
      </c>
      <c r="B1479" t="s">
        <v>1515</v>
      </c>
      <c r="C1479" t="s">
        <v>16</v>
      </c>
      <c r="D1479" s="1">
        <v>45072</v>
      </c>
      <c r="E1479" t="s">
        <v>300</v>
      </c>
      <c r="F1479" t="s">
        <v>301</v>
      </c>
      <c r="G1479" t="s">
        <v>302</v>
      </c>
      <c r="H1479" t="s">
        <v>1370</v>
      </c>
      <c r="I1479" t="s">
        <v>17</v>
      </c>
      <c r="J1479" s="1">
        <v>45799</v>
      </c>
      <c r="K1479" s="1">
        <v>45743</v>
      </c>
    </row>
    <row r="1480" spans="1:12" x14ac:dyDescent="0.25">
      <c r="A1480" t="s">
        <v>24</v>
      </c>
      <c r="B1480" t="s">
        <v>1515</v>
      </c>
      <c r="C1480" t="s">
        <v>16</v>
      </c>
      <c r="D1480" s="1">
        <v>45072</v>
      </c>
      <c r="E1480" t="s">
        <v>300</v>
      </c>
      <c r="F1480" t="s">
        <v>301</v>
      </c>
      <c r="G1480" t="s">
        <v>302</v>
      </c>
      <c r="H1480" t="s">
        <v>1370</v>
      </c>
      <c r="I1480" t="s">
        <v>17</v>
      </c>
      <c r="J1480" s="1">
        <v>45799</v>
      </c>
      <c r="K1480" s="1">
        <v>45799</v>
      </c>
    </row>
    <row r="1481" spans="1:12" x14ac:dyDescent="0.25">
      <c r="A1481" t="s">
        <v>24</v>
      </c>
      <c r="B1481" t="s">
        <v>1515</v>
      </c>
      <c r="C1481" t="s">
        <v>16</v>
      </c>
      <c r="D1481" s="1">
        <v>45072</v>
      </c>
      <c r="E1481" t="s">
        <v>300</v>
      </c>
      <c r="F1481" t="s">
        <v>301</v>
      </c>
      <c r="G1481" t="s">
        <v>302</v>
      </c>
      <c r="H1481" t="s">
        <v>8</v>
      </c>
      <c r="I1481" t="s">
        <v>17</v>
      </c>
      <c r="J1481" s="1">
        <v>45510</v>
      </c>
      <c r="K1481" s="1">
        <v>45498</v>
      </c>
    </row>
    <row r="1482" spans="1:12" x14ac:dyDescent="0.25">
      <c r="A1482" t="s">
        <v>24</v>
      </c>
      <c r="B1482" t="s">
        <v>1515</v>
      </c>
      <c r="C1482" t="s">
        <v>16</v>
      </c>
      <c r="D1482" s="1">
        <v>45072</v>
      </c>
      <c r="E1482" t="s">
        <v>300</v>
      </c>
      <c r="F1482" t="s">
        <v>301</v>
      </c>
      <c r="G1482" t="s">
        <v>302</v>
      </c>
      <c r="H1482" t="s">
        <v>9</v>
      </c>
      <c r="I1482" t="s">
        <v>17</v>
      </c>
      <c r="J1482" s="1">
        <v>45510</v>
      </c>
      <c r="K1482" s="1">
        <v>45498</v>
      </c>
    </row>
    <row r="1483" spans="1:12" x14ac:dyDescent="0.25">
      <c r="A1483" t="s">
        <v>24</v>
      </c>
      <c r="B1483" t="s">
        <v>1515</v>
      </c>
      <c r="C1483" t="s">
        <v>16</v>
      </c>
      <c r="D1483" s="1">
        <v>45072</v>
      </c>
      <c r="E1483" t="s">
        <v>300</v>
      </c>
      <c r="F1483" t="s">
        <v>301</v>
      </c>
      <c r="G1483" t="s">
        <v>302</v>
      </c>
      <c r="H1483" t="s">
        <v>10</v>
      </c>
      <c r="I1483" t="s">
        <v>17</v>
      </c>
      <c r="J1483" s="1">
        <v>45510</v>
      </c>
      <c r="K1483" s="1">
        <v>45498</v>
      </c>
    </row>
    <row r="1484" spans="1:12" x14ac:dyDescent="0.25">
      <c r="A1484" t="s">
        <v>24</v>
      </c>
      <c r="B1484" t="s">
        <v>1515</v>
      </c>
      <c r="C1484" t="s">
        <v>16</v>
      </c>
      <c r="D1484" s="1">
        <v>45072</v>
      </c>
      <c r="E1484" t="s">
        <v>300</v>
      </c>
      <c r="F1484" t="s">
        <v>301</v>
      </c>
      <c r="G1484" t="s">
        <v>302</v>
      </c>
      <c r="H1484" t="s">
        <v>11</v>
      </c>
      <c r="I1484" t="s">
        <v>17</v>
      </c>
      <c r="J1484" s="1">
        <v>45078</v>
      </c>
      <c r="K1484" s="1">
        <v>45071</v>
      </c>
    </row>
    <row r="1485" spans="1:12" x14ac:dyDescent="0.25">
      <c r="A1485" t="s">
        <v>12</v>
      </c>
      <c r="B1485" t="s">
        <v>51</v>
      </c>
      <c r="C1485" t="s">
        <v>52</v>
      </c>
      <c r="D1485" s="1">
        <v>45061</v>
      </c>
      <c r="E1485" t="s">
        <v>163</v>
      </c>
      <c r="F1485" t="s">
        <v>303</v>
      </c>
      <c r="G1485" t="s">
        <v>304</v>
      </c>
      <c r="H1485" t="s">
        <v>4</v>
      </c>
      <c r="I1485" t="s">
        <v>17</v>
      </c>
      <c r="J1485" s="1">
        <v>45071</v>
      </c>
      <c r="K1485" s="1">
        <v>45053</v>
      </c>
      <c r="L1485" t="s">
        <v>305</v>
      </c>
    </row>
    <row r="1486" spans="1:12" x14ac:dyDescent="0.25">
      <c r="A1486" t="s">
        <v>12</v>
      </c>
      <c r="B1486" t="s">
        <v>51</v>
      </c>
      <c r="C1486" t="s">
        <v>52</v>
      </c>
      <c r="D1486" s="1">
        <v>45061</v>
      </c>
      <c r="E1486" t="s">
        <v>163</v>
      </c>
      <c r="F1486" t="s">
        <v>303</v>
      </c>
      <c r="G1486" t="s">
        <v>304</v>
      </c>
      <c r="H1486" t="s">
        <v>7</v>
      </c>
      <c r="I1486" t="s">
        <v>17</v>
      </c>
      <c r="J1486" s="1">
        <v>45071</v>
      </c>
      <c r="K1486" s="1">
        <v>45053</v>
      </c>
      <c r="L1486" t="s">
        <v>305</v>
      </c>
    </row>
    <row r="1487" spans="1:12" x14ac:dyDescent="0.25">
      <c r="A1487" t="s">
        <v>12</v>
      </c>
      <c r="B1487" t="s">
        <v>51</v>
      </c>
      <c r="C1487" t="s">
        <v>52</v>
      </c>
      <c r="D1487" s="1">
        <v>45061</v>
      </c>
      <c r="E1487" t="s">
        <v>163</v>
      </c>
      <c r="F1487" t="s">
        <v>303</v>
      </c>
      <c r="G1487" t="s">
        <v>304</v>
      </c>
      <c r="H1487" t="s">
        <v>1366</v>
      </c>
      <c r="I1487" t="s">
        <v>17</v>
      </c>
      <c r="J1487" s="1">
        <v>45421</v>
      </c>
      <c r="K1487" s="1">
        <v>45351</v>
      </c>
    </row>
    <row r="1488" spans="1:12" x14ac:dyDescent="0.25">
      <c r="A1488" t="s">
        <v>12</v>
      </c>
      <c r="B1488" t="s">
        <v>51</v>
      </c>
      <c r="C1488" t="s">
        <v>52</v>
      </c>
      <c r="D1488" s="1">
        <v>45061</v>
      </c>
      <c r="E1488" t="s">
        <v>163</v>
      </c>
      <c r="F1488" t="s">
        <v>303</v>
      </c>
      <c r="G1488" t="s">
        <v>304</v>
      </c>
      <c r="H1488" t="s">
        <v>1366</v>
      </c>
      <c r="I1488" t="s">
        <v>17</v>
      </c>
      <c r="J1488" s="1">
        <v>45764</v>
      </c>
      <c r="K1488" s="1">
        <v>45742</v>
      </c>
    </row>
    <row r="1489" spans="1:12" x14ac:dyDescent="0.25">
      <c r="A1489" t="s">
        <v>12</v>
      </c>
      <c r="B1489" t="s">
        <v>51</v>
      </c>
      <c r="C1489" t="s">
        <v>52</v>
      </c>
      <c r="D1489" s="1">
        <v>45061</v>
      </c>
      <c r="E1489" t="s">
        <v>163</v>
      </c>
      <c r="F1489" t="s">
        <v>303</v>
      </c>
      <c r="G1489" t="s">
        <v>304</v>
      </c>
      <c r="H1489" t="s">
        <v>1367</v>
      </c>
      <c r="I1489" t="s">
        <v>17</v>
      </c>
      <c r="J1489" s="1">
        <v>45421</v>
      </c>
      <c r="K1489" s="1">
        <v>45351</v>
      </c>
    </row>
    <row r="1490" spans="1:12" x14ac:dyDescent="0.25">
      <c r="A1490" t="s">
        <v>12</v>
      </c>
      <c r="B1490" t="s">
        <v>51</v>
      </c>
      <c r="C1490" t="s">
        <v>52</v>
      </c>
      <c r="D1490" s="1">
        <v>45061</v>
      </c>
      <c r="E1490" t="s">
        <v>163</v>
      </c>
      <c r="F1490" t="s">
        <v>303</v>
      </c>
      <c r="G1490" t="s">
        <v>304</v>
      </c>
      <c r="H1490" t="s">
        <v>1367</v>
      </c>
      <c r="I1490" t="s">
        <v>17</v>
      </c>
      <c r="J1490" s="1">
        <v>45764</v>
      </c>
      <c r="K1490" s="1">
        <v>45742</v>
      </c>
    </row>
    <row r="1491" spans="1:12" x14ac:dyDescent="0.25">
      <c r="A1491" t="s">
        <v>12</v>
      </c>
      <c r="B1491" t="s">
        <v>51</v>
      </c>
      <c r="C1491" t="s">
        <v>52</v>
      </c>
      <c r="D1491" s="1">
        <v>45061</v>
      </c>
      <c r="E1491" t="s">
        <v>163</v>
      </c>
      <c r="F1491" t="s">
        <v>303</v>
      </c>
      <c r="G1491" t="s">
        <v>304</v>
      </c>
      <c r="H1491" t="s">
        <v>1368</v>
      </c>
      <c r="I1491" t="s">
        <v>17</v>
      </c>
      <c r="J1491" s="1">
        <v>45421</v>
      </c>
      <c r="K1491" s="1">
        <v>45351</v>
      </c>
    </row>
    <row r="1492" spans="1:12" x14ac:dyDescent="0.25">
      <c r="A1492" t="s">
        <v>12</v>
      </c>
      <c r="B1492" t="s">
        <v>51</v>
      </c>
      <c r="C1492" t="s">
        <v>52</v>
      </c>
      <c r="D1492" s="1">
        <v>45061</v>
      </c>
      <c r="E1492" t="s">
        <v>163</v>
      </c>
      <c r="F1492" t="s">
        <v>303</v>
      </c>
      <c r="G1492" t="s">
        <v>304</v>
      </c>
      <c r="H1492" t="s">
        <v>1368</v>
      </c>
      <c r="I1492" t="s">
        <v>17</v>
      </c>
      <c r="J1492" s="1">
        <v>45764</v>
      </c>
      <c r="K1492" s="1">
        <v>45742</v>
      </c>
    </row>
    <row r="1493" spans="1:12" x14ac:dyDescent="0.25">
      <c r="A1493" t="s">
        <v>12</v>
      </c>
      <c r="B1493" t="s">
        <v>51</v>
      </c>
      <c r="C1493" t="s">
        <v>52</v>
      </c>
      <c r="D1493" s="1">
        <v>45061</v>
      </c>
      <c r="E1493" t="s">
        <v>163</v>
      </c>
      <c r="F1493" t="s">
        <v>303</v>
      </c>
      <c r="G1493" t="s">
        <v>304</v>
      </c>
      <c r="H1493" t="s">
        <v>1369</v>
      </c>
      <c r="I1493" t="s">
        <v>17</v>
      </c>
      <c r="J1493" s="1">
        <v>45421</v>
      </c>
      <c r="K1493" s="1">
        <v>45351</v>
      </c>
    </row>
    <row r="1494" spans="1:12" x14ac:dyDescent="0.25">
      <c r="A1494" t="s">
        <v>12</v>
      </c>
      <c r="B1494" t="s">
        <v>51</v>
      </c>
      <c r="C1494" t="s">
        <v>52</v>
      </c>
      <c r="D1494" s="1">
        <v>45061</v>
      </c>
      <c r="E1494" t="s">
        <v>163</v>
      </c>
      <c r="F1494" t="s">
        <v>303</v>
      </c>
      <c r="G1494" t="s">
        <v>304</v>
      </c>
      <c r="H1494" t="s">
        <v>1369</v>
      </c>
      <c r="I1494" t="s">
        <v>17</v>
      </c>
      <c r="J1494" s="1">
        <v>45764</v>
      </c>
      <c r="K1494" s="1">
        <v>45742</v>
      </c>
    </row>
    <row r="1495" spans="1:12" x14ac:dyDescent="0.25">
      <c r="A1495" t="s">
        <v>12</v>
      </c>
      <c r="B1495" t="s">
        <v>51</v>
      </c>
      <c r="C1495" t="s">
        <v>52</v>
      </c>
      <c r="D1495" s="1">
        <v>45061</v>
      </c>
      <c r="E1495" t="s">
        <v>163</v>
      </c>
      <c r="F1495" t="s">
        <v>303</v>
      </c>
      <c r="G1495" t="s">
        <v>304</v>
      </c>
      <c r="H1495" t="s">
        <v>1370</v>
      </c>
      <c r="I1495" t="s">
        <v>17</v>
      </c>
      <c r="J1495" s="1">
        <v>45421</v>
      </c>
      <c r="K1495" s="1">
        <v>45351</v>
      </c>
    </row>
    <row r="1496" spans="1:12" x14ac:dyDescent="0.25">
      <c r="A1496" t="s">
        <v>12</v>
      </c>
      <c r="B1496" t="s">
        <v>51</v>
      </c>
      <c r="C1496" t="s">
        <v>52</v>
      </c>
      <c r="D1496" s="1">
        <v>45061</v>
      </c>
      <c r="E1496" t="s">
        <v>163</v>
      </c>
      <c r="F1496" t="s">
        <v>303</v>
      </c>
      <c r="G1496" t="s">
        <v>304</v>
      </c>
      <c r="H1496" t="s">
        <v>1370</v>
      </c>
      <c r="I1496" t="s">
        <v>17</v>
      </c>
      <c r="J1496" s="1">
        <v>45764</v>
      </c>
      <c r="K1496" s="1">
        <v>45742</v>
      </c>
    </row>
    <row r="1497" spans="1:12" x14ac:dyDescent="0.25">
      <c r="A1497" t="s">
        <v>12</v>
      </c>
      <c r="B1497" t="s">
        <v>51</v>
      </c>
      <c r="C1497" t="s">
        <v>52</v>
      </c>
      <c r="D1497" s="1">
        <v>45061</v>
      </c>
      <c r="E1497" t="s">
        <v>163</v>
      </c>
      <c r="F1497" t="s">
        <v>303</v>
      </c>
      <c r="G1497" t="s">
        <v>304</v>
      </c>
      <c r="H1497" t="s">
        <v>8</v>
      </c>
      <c r="I1497" t="s">
        <v>17</v>
      </c>
      <c r="J1497" s="1">
        <v>45071</v>
      </c>
      <c r="K1497" s="1">
        <v>45053</v>
      </c>
      <c r="L1497" t="s">
        <v>307</v>
      </c>
    </row>
    <row r="1498" spans="1:12" x14ac:dyDescent="0.25">
      <c r="A1498" t="s">
        <v>12</v>
      </c>
      <c r="B1498" t="s">
        <v>51</v>
      </c>
      <c r="C1498" t="s">
        <v>52</v>
      </c>
      <c r="D1498" s="1">
        <v>45061</v>
      </c>
      <c r="E1498" t="s">
        <v>163</v>
      </c>
      <c r="F1498" t="s">
        <v>303</v>
      </c>
      <c r="G1498" t="s">
        <v>304</v>
      </c>
      <c r="H1498" t="s">
        <v>9</v>
      </c>
      <c r="I1498" t="s">
        <v>17</v>
      </c>
      <c r="J1498" s="1">
        <v>45071</v>
      </c>
      <c r="K1498" s="1">
        <v>45053</v>
      </c>
      <c r="L1498" t="s">
        <v>308</v>
      </c>
    </row>
    <row r="1499" spans="1:12" x14ac:dyDescent="0.25">
      <c r="A1499" t="s">
        <v>12</v>
      </c>
      <c r="B1499" t="s">
        <v>51</v>
      </c>
      <c r="C1499" t="s">
        <v>52</v>
      </c>
      <c r="D1499" s="1">
        <v>45061</v>
      </c>
      <c r="E1499" t="s">
        <v>163</v>
      </c>
      <c r="F1499" t="s">
        <v>303</v>
      </c>
      <c r="G1499" t="s">
        <v>304</v>
      </c>
      <c r="H1499" t="s">
        <v>10</v>
      </c>
      <c r="I1499" t="s">
        <v>17</v>
      </c>
      <c r="J1499" s="1">
        <v>45068</v>
      </c>
      <c r="K1499" s="1">
        <v>45053</v>
      </c>
      <c r="L1499" t="s">
        <v>309</v>
      </c>
    </row>
    <row r="1500" spans="1:12" x14ac:dyDescent="0.25">
      <c r="A1500" t="s">
        <v>12</v>
      </c>
      <c r="B1500" t="s">
        <v>51</v>
      </c>
      <c r="C1500" t="s">
        <v>52</v>
      </c>
      <c r="D1500" s="1">
        <v>45061</v>
      </c>
      <c r="E1500" t="s">
        <v>163</v>
      </c>
      <c r="F1500" t="s">
        <v>303</v>
      </c>
      <c r="G1500" t="s">
        <v>304</v>
      </c>
      <c r="H1500" t="s">
        <v>11</v>
      </c>
      <c r="I1500" t="s">
        <v>17</v>
      </c>
      <c r="J1500" s="1">
        <v>45071</v>
      </c>
      <c r="K1500" s="1">
        <v>45053</v>
      </c>
      <c r="L1500" t="s">
        <v>310</v>
      </c>
    </row>
    <row r="1501" spans="1:12" x14ac:dyDescent="0.25">
      <c r="A1501" t="s">
        <v>46</v>
      </c>
      <c r="C1501" t="s">
        <v>47</v>
      </c>
      <c r="D1501" s="1">
        <v>45047</v>
      </c>
      <c r="E1501" t="s">
        <v>312</v>
      </c>
      <c r="F1501" t="s">
        <v>313</v>
      </c>
      <c r="G1501" t="s">
        <v>314</v>
      </c>
      <c r="H1501" t="s">
        <v>4</v>
      </c>
      <c r="I1501" t="s">
        <v>17</v>
      </c>
      <c r="J1501" s="1">
        <v>45055</v>
      </c>
      <c r="K1501" s="1">
        <v>45044</v>
      </c>
    </row>
    <row r="1502" spans="1:12" x14ac:dyDescent="0.25">
      <c r="A1502" t="s">
        <v>46</v>
      </c>
      <c r="C1502" t="s">
        <v>47</v>
      </c>
      <c r="D1502" s="1">
        <v>45047</v>
      </c>
      <c r="E1502" t="s">
        <v>312</v>
      </c>
      <c r="F1502" t="s">
        <v>313</v>
      </c>
      <c r="G1502" t="s">
        <v>314</v>
      </c>
      <c r="H1502" t="s">
        <v>7</v>
      </c>
      <c r="I1502" t="s">
        <v>17</v>
      </c>
      <c r="J1502" s="1">
        <v>45055</v>
      </c>
      <c r="K1502" s="1">
        <v>45044</v>
      </c>
    </row>
    <row r="1503" spans="1:12" x14ac:dyDescent="0.25">
      <c r="A1503" t="s">
        <v>46</v>
      </c>
      <c r="C1503" t="s">
        <v>47</v>
      </c>
      <c r="D1503" s="1">
        <v>45047</v>
      </c>
      <c r="E1503" t="s">
        <v>312</v>
      </c>
      <c r="F1503" t="s">
        <v>313</v>
      </c>
      <c r="G1503" t="s">
        <v>314</v>
      </c>
      <c r="H1503" t="s">
        <v>1366</v>
      </c>
      <c r="I1503" t="s">
        <v>17</v>
      </c>
      <c r="J1503" s="1">
        <v>45352</v>
      </c>
      <c r="K1503" s="1">
        <v>45351</v>
      </c>
    </row>
    <row r="1504" spans="1:12" x14ac:dyDescent="0.25">
      <c r="A1504" t="s">
        <v>46</v>
      </c>
      <c r="C1504" t="s">
        <v>47</v>
      </c>
      <c r="D1504" s="1">
        <v>45047</v>
      </c>
      <c r="E1504" t="s">
        <v>312</v>
      </c>
      <c r="F1504" t="s">
        <v>313</v>
      </c>
      <c r="G1504" t="s">
        <v>314</v>
      </c>
      <c r="H1504" t="s">
        <v>1367</v>
      </c>
      <c r="I1504" t="s">
        <v>17</v>
      </c>
      <c r="J1504" s="1">
        <v>45352</v>
      </c>
      <c r="K1504" s="1">
        <v>45351</v>
      </c>
    </row>
    <row r="1505" spans="1:11" x14ac:dyDescent="0.25">
      <c r="A1505" t="s">
        <v>46</v>
      </c>
      <c r="C1505" t="s">
        <v>47</v>
      </c>
      <c r="D1505" s="1">
        <v>45047</v>
      </c>
      <c r="E1505" t="s">
        <v>312</v>
      </c>
      <c r="F1505" t="s">
        <v>313</v>
      </c>
      <c r="G1505" t="s">
        <v>314</v>
      </c>
      <c r="H1505" t="s">
        <v>1368</v>
      </c>
      <c r="I1505" t="s">
        <v>17</v>
      </c>
      <c r="J1505" s="1">
        <v>45352</v>
      </c>
      <c r="K1505" s="1">
        <v>45351</v>
      </c>
    </row>
    <row r="1506" spans="1:11" x14ac:dyDescent="0.25">
      <c r="A1506" t="s">
        <v>46</v>
      </c>
      <c r="C1506" t="s">
        <v>47</v>
      </c>
      <c r="D1506" s="1">
        <v>45047</v>
      </c>
      <c r="E1506" t="s">
        <v>312</v>
      </c>
      <c r="F1506" t="s">
        <v>313</v>
      </c>
      <c r="G1506" t="s">
        <v>314</v>
      </c>
      <c r="H1506" t="s">
        <v>1369</v>
      </c>
      <c r="I1506" t="s">
        <v>17</v>
      </c>
      <c r="J1506" s="1">
        <v>45352</v>
      </c>
      <c r="K1506" s="1">
        <v>45351</v>
      </c>
    </row>
    <row r="1507" spans="1:11" x14ac:dyDescent="0.25">
      <c r="A1507" t="s">
        <v>46</v>
      </c>
      <c r="C1507" t="s">
        <v>47</v>
      </c>
      <c r="D1507" s="1">
        <v>45047</v>
      </c>
      <c r="E1507" t="s">
        <v>312</v>
      </c>
      <c r="F1507" t="s">
        <v>313</v>
      </c>
      <c r="G1507" t="s">
        <v>314</v>
      </c>
      <c r="H1507" t="s">
        <v>1370</v>
      </c>
      <c r="I1507" t="s">
        <v>17</v>
      </c>
      <c r="J1507" s="1">
        <v>45352</v>
      </c>
      <c r="K1507" s="1">
        <v>45351</v>
      </c>
    </row>
    <row r="1508" spans="1:11" x14ac:dyDescent="0.25">
      <c r="A1508" t="s">
        <v>46</v>
      </c>
      <c r="C1508" t="s">
        <v>47</v>
      </c>
      <c r="D1508" s="1">
        <v>45047</v>
      </c>
      <c r="E1508" t="s">
        <v>312</v>
      </c>
      <c r="F1508" t="s">
        <v>313</v>
      </c>
      <c r="G1508" t="s">
        <v>314</v>
      </c>
      <c r="H1508" t="s">
        <v>8</v>
      </c>
      <c r="I1508" t="s">
        <v>17</v>
      </c>
      <c r="J1508" s="1">
        <v>45048</v>
      </c>
      <c r="K1508" s="1">
        <v>45044</v>
      </c>
    </row>
    <row r="1509" spans="1:11" x14ac:dyDescent="0.25">
      <c r="A1509" t="s">
        <v>46</v>
      </c>
      <c r="C1509" t="s">
        <v>47</v>
      </c>
      <c r="D1509" s="1">
        <v>45047</v>
      </c>
      <c r="E1509" t="s">
        <v>312</v>
      </c>
      <c r="F1509" t="s">
        <v>313</v>
      </c>
      <c r="G1509" t="s">
        <v>314</v>
      </c>
      <c r="H1509" t="s">
        <v>9</v>
      </c>
      <c r="I1509" t="s">
        <v>17</v>
      </c>
      <c r="J1509" s="1">
        <v>45048</v>
      </c>
      <c r="K1509" s="1">
        <v>45044</v>
      </c>
    </row>
    <row r="1510" spans="1:11" x14ac:dyDescent="0.25">
      <c r="A1510" t="s">
        <v>46</v>
      </c>
      <c r="C1510" t="s">
        <v>47</v>
      </c>
      <c r="D1510" s="1">
        <v>45047</v>
      </c>
      <c r="E1510" t="s">
        <v>312</v>
      </c>
      <c r="F1510" t="s">
        <v>313</v>
      </c>
      <c r="G1510" t="s">
        <v>314</v>
      </c>
      <c r="H1510" t="s">
        <v>10</v>
      </c>
      <c r="I1510" t="s">
        <v>17</v>
      </c>
      <c r="J1510" s="1">
        <v>45048</v>
      </c>
      <c r="K1510" s="1">
        <v>45044</v>
      </c>
    </row>
    <row r="1511" spans="1:11" x14ac:dyDescent="0.25">
      <c r="A1511" t="s">
        <v>46</v>
      </c>
      <c r="C1511" t="s">
        <v>47</v>
      </c>
      <c r="D1511" s="1">
        <v>45047</v>
      </c>
      <c r="E1511" t="s">
        <v>312</v>
      </c>
      <c r="F1511" t="s">
        <v>313</v>
      </c>
      <c r="G1511" t="s">
        <v>314</v>
      </c>
      <c r="H1511" t="s">
        <v>10</v>
      </c>
      <c r="I1511" t="s">
        <v>17</v>
      </c>
      <c r="J1511" s="1">
        <v>45071</v>
      </c>
      <c r="K1511" s="1">
        <v>45071</v>
      </c>
    </row>
    <row r="1512" spans="1:11" x14ac:dyDescent="0.25">
      <c r="A1512" t="s">
        <v>46</v>
      </c>
      <c r="C1512" t="s">
        <v>47</v>
      </c>
      <c r="D1512" s="1">
        <v>45047</v>
      </c>
      <c r="E1512" t="s">
        <v>312</v>
      </c>
      <c r="F1512" t="s">
        <v>313</v>
      </c>
      <c r="G1512" t="s">
        <v>314</v>
      </c>
      <c r="H1512" t="s">
        <v>11</v>
      </c>
      <c r="I1512" t="s">
        <v>17</v>
      </c>
      <c r="J1512" s="1">
        <v>45048</v>
      </c>
      <c r="K1512" s="1">
        <v>45044</v>
      </c>
    </row>
    <row r="1513" spans="1:11" x14ac:dyDescent="0.25">
      <c r="A1513" t="s">
        <v>46</v>
      </c>
      <c r="C1513" t="s">
        <v>47</v>
      </c>
      <c r="D1513" s="1">
        <v>45047</v>
      </c>
      <c r="E1513" t="s">
        <v>312</v>
      </c>
      <c r="F1513" t="s">
        <v>313</v>
      </c>
      <c r="G1513" t="s">
        <v>314</v>
      </c>
      <c r="H1513" t="s">
        <v>11</v>
      </c>
      <c r="I1513" t="s">
        <v>17</v>
      </c>
      <c r="J1513" s="1">
        <v>45176</v>
      </c>
      <c r="K1513" s="1">
        <v>45176</v>
      </c>
    </row>
    <row r="1514" spans="1:11" x14ac:dyDescent="0.25">
      <c r="A1514" t="s">
        <v>46</v>
      </c>
      <c r="C1514" t="s">
        <v>47</v>
      </c>
      <c r="D1514" s="1">
        <v>45042</v>
      </c>
      <c r="E1514" t="s">
        <v>315</v>
      </c>
      <c r="F1514" t="s">
        <v>316</v>
      </c>
      <c r="G1514" t="s">
        <v>87</v>
      </c>
      <c r="H1514" t="s">
        <v>4</v>
      </c>
      <c r="I1514" t="s">
        <v>17</v>
      </c>
      <c r="J1514" s="1">
        <v>45091</v>
      </c>
      <c r="K1514" s="1">
        <v>44988</v>
      </c>
    </row>
    <row r="1515" spans="1:11" x14ac:dyDescent="0.25">
      <c r="A1515" t="s">
        <v>46</v>
      </c>
      <c r="C1515" t="s">
        <v>47</v>
      </c>
      <c r="D1515" s="1">
        <v>45042</v>
      </c>
      <c r="E1515" t="s">
        <v>315</v>
      </c>
      <c r="F1515" t="s">
        <v>316</v>
      </c>
      <c r="G1515" t="s">
        <v>87</v>
      </c>
      <c r="H1515" t="s">
        <v>7</v>
      </c>
      <c r="I1515" t="s">
        <v>17</v>
      </c>
      <c r="J1515" s="1">
        <v>45091</v>
      </c>
      <c r="K1515" s="1">
        <v>44988</v>
      </c>
    </row>
    <row r="1516" spans="1:11" x14ac:dyDescent="0.25">
      <c r="A1516" t="s">
        <v>46</v>
      </c>
      <c r="C1516" t="s">
        <v>47</v>
      </c>
      <c r="D1516" s="1">
        <v>45042</v>
      </c>
      <c r="E1516" t="s">
        <v>315</v>
      </c>
      <c r="F1516" t="s">
        <v>316</v>
      </c>
      <c r="G1516" t="s">
        <v>87</v>
      </c>
      <c r="H1516" t="s">
        <v>1366</v>
      </c>
      <c r="I1516" t="s">
        <v>5</v>
      </c>
      <c r="K1516" s="1">
        <v>45351</v>
      </c>
    </row>
    <row r="1517" spans="1:11" x14ac:dyDescent="0.25">
      <c r="A1517" t="s">
        <v>46</v>
      </c>
      <c r="C1517" t="s">
        <v>47</v>
      </c>
      <c r="D1517" s="1">
        <v>45042</v>
      </c>
      <c r="E1517" t="s">
        <v>315</v>
      </c>
      <c r="F1517" t="s">
        <v>316</v>
      </c>
      <c r="G1517" t="s">
        <v>87</v>
      </c>
      <c r="H1517" t="s">
        <v>1367</v>
      </c>
      <c r="I1517" t="s">
        <v>5</v>
      </c>
      <c r="K1517" s="1">
        <v>45351</v>
      </c>
    </row>
    <row r="1518" spans="1:11" x14ac:dyDescent="0.25">
      <c r="A1518" t="s">
        <v>46</v>
      </c>
      <c r="C1518" t="s">
        <v>47</v>
      </c>
      <c r="D1518" s="1">
        <v>45042</v>
      </c>
      <c r="E1518" t="s">
        <v>315</v>
      </c>
      <c r="F1518" t="s">
        <v>316</v>
      </c>
      <c r="G1518" t="s">
        <v>87</v>
      </c>
      <c r="H1518" t="s">
        <v>1368</v>
      </c>
      <c r="I1518" t="s">
        <v>5</v>
      </c>
      <c r="K1518" s="1">
        <v>45351</v>
      </c>
    </row>
    <row r="1519" spans="1:11" x14ac:dyDescent="0.25">
      <c r="A1519" t="s">
        <v>46</v>
      </c>
      <c r="C1519" t="s">
        <v>47</v>
      </c>
      <c r="D1519" s="1">
        <v>45042</v>
      </c>
      <c r="E1519" t="s">
        <v>315</v>
      </c>
      <c r="F1519" t="s">
        <v>316</v>
      </c>
      <c r="G1519" t="s">
        <v>87</v>
      </c>
      <c r="H1519" t="s">
        <v>1369</v>
      </c>
      <c r="I1519" t="s">
        <v>5</v>
      </c>
      <c r="K1519" s="1">
        <v>45351</v>
      </c>
    </row>
    <row r="1520" spans="1:11" x14ac:dyDescent="0.25">
      <c r="A1520" t="s">
        <v>46</v>
      </c>
      <c r="C1520" t="s">
        <v>47</v>
      </c>
      <c r="D1520" s="1">
        <v>45042</v>
      </c>
      <c r="E1520" t="s">
        <v>315</v>
      </c>
      <c r="F1520" t="s">
        <v>316</v>
      </c>
      <c r="G1520" t="s">
        <v>87</v>
      </c>
      <c r="H1520" t="s">
        <v>1370</v>
      </c>
      <c r="I1520" t="s">
        <v>5</v>
      </c>
      <c r="K1520" s="1">
        <v>45351</v>
      </c>
    </row>
    <row r="1521" spans="1:11" x14ac:dyDescent="0.25">
      <c r="A1521" t="s">
        <v>46</v>
      </c>
      <c r="C1521" t="s">
        <v>47</v>
      </c>
      <c r="D1521" s="1">
        <v>45042</v>
      </c>
      <c r="E1521" t="s">
        <v>315</v>
      </c>
      <c r="F1521" t="s">
        <v>316</v>
      </c>
      <c r="G1521" t="s">
        <v>87</v>
      </c>
      <c r="H1521" t="s">
        <v>8</v>
      </c>
      <c r="I1521" t="s">
        <v>17</v>
      </c>
      <c r="J1521" s="1">
        <v>45077</v>
      </c>
      <c r="K1521" s="1">
        <v>44988</v>
      </c>
    </row>
    <row r="1522" spans="1:11" x14ac:dyDescent="0.25">
      <c r="A1522" t="s">
        <v>46</v>
      </c>
      <c r="C1522" t="s">
        <v>47</v>
      </c>
      <c r="D1522" s="1">
        <v>45042</v>
      </c>
      <c r="E1522" t="s">
        <v>315</v>
      </c>
      <c r="F1522" t="s">
        <v>316</v>
      </c>
      <c r="G1522" t="s">
        <v>87</v>
      </c>
      <c r="H1522" t="s">
        <v>9</v>
      </c>
      <c r="I1522" t="s">
        <v>17</v>
      </c>
      <c r="J1522" s="1">
        <v>45075</v>
      </c>
      <c r="K1522" s="1">
        <v>44988</v>
      </c>
    </row>
    <row r="1523" spans="1:11" x14ac:dyDescent="0.25">
      <c r="A1523" t="s">
        <v>46</v>
      </c>
      <c r="C1523" t="s">
        <v>47</v>
      </c>
      <c r="D1523" s="1">
        <v>45042</v>
      </c>
      <c r="E1523" t="s">
        <v>315</v>
      </c>
      <c r="F1523" t="s">
        <v>316</v>
      </c>
      <c r="G1523" t="s">
        <v>87</v>
      </c>
      <c r="H1523" t="s">
        <v>10</v>
      </c>
      <c r="I1523" t="s">
        <v>17</v>
      </c>
      <c r="J1523" s="1">
        <v>45077</v>
      </c>
      <c r="K1523" s="1">
        <v>44988</v>
      </c>
    </row>
    <row r="1524" spans="1:11" x14ac:dyDescent="0.25">
      <c r="A1524" t="s">
        <v>46</v>
      </c>
      <c r="C1524" t="s">
        <v>47</v>
      </c>
      <c r="D1524" s="1">
        <v>45042</v>
      </c>
      <c r="E1524" t="s">
        <v>315</v>
      </c>
      <c r="F1524" t="s">
        <v>316</v>
      </c>
      <c r="G1524" t="s">
        <v>87</v>
      </c>
      <c r="H1524" t="s">
        <v>10</v>
      </c>
      <c r="I1524" t="s">
        <v>17</v>
      </c>
      <c r="J1524" s="1">
        <v>45204</v>
      </c>
      <c r="K1524" s="1">
        <v>45204</v>
      </c>
    </row>
    <row r="1525" spans="1:11" x14ac:dyDescent="0.25">
      <c r="A1525" t="s">
        <v>46</v>
      </c>
      <c r="C1525" t="s">
        <v>47</v>
      </c>
      <c r="D1525" s="1">
        <v>45042</v>
      </c>
      <c r="E1525" t="s">
        <v>315</v>
      </c>
      <c r="F1525" t="s">
        <v>316</v>
      </c>
      <c r="G1525" t="s">
        <v>87</v>
      </c>
      <c r="H1525" t="s">
        <v>11</v>
      </c>
      <c r="I1525" t="s">
        <v>17</v>
      </c>
      <c r="J1525" s="1">
        <v>45091</v>
      </c>
      <c r="K1525" s="1">
        <v>44988</v>
      </c>
    </row>
    <row r="1526" spans="1:11" x14ac:dyDescent="0.25">
      <c r="A1526" t="s">
        <v>1</v>
      </c>
      <c r="B1526" t="s">
        <v>95</v>
      </c>
      <c r="C1526" t="s">
        <v>14</v>
      </c>
      <c r="D1526" s="1">
        <v>45021</v>
      </c>
      <c r="E1526" t="s">
        <v>318</v>
      </c>
      <c r="F1526" t="s">
        <v>319</v>
      </c>
      <c r="G1526" t="s">
        <v>320</v>
      </c>
      <c r="H1526" t="s">
        <v>4</v>
      </c>
      <c r="I1526" t="s">
        <v>17</v>
      </c>
      <c r="J1526" s="1">
        <v>45022</v>
      </c>
      <c r="K1526" s="1">
        <v>45001</v>
      </c>
    </row>
    <row r="1527" spans="1:11" x14ac:dyDescent="0.25">
      <c r="A1527" t="s">
        <v>1</v>
      </c>
      <c r="B1527" t="s">
        <v>95</v>
      </c>
      <c r="C1527" t="s">
        <v>14</v>
      </c>
      <c r="D1527" s="1">
        <v>45021</v>
      </c>
      <c r="E1527" t="s">
        <v>318</v>
      </c>
      <c r="F1527" t="s">
        <v>319</v>
      </c>
      <c r="G1527" t="s">
        <v>320</v>
      </c>
      <c r="H1527" t="s">
        <v>7</v>
      </c>
      <c r="I1527" t="s">
        <v>17</v>
      </c>
      <c r="J1527" s="1">
        <v>45022</v>
      </c>
      <c r="K1527" s="1">
        <v>45001</v>
      </c>
    </row>
    <row r="1528" spans="1:11" x14ac:dyDescent="0.25">
      <c r="A1528" t="s">
        <v>1</v>
      </c>
      <c r="B1528" t="s">
        <v>95</v>
      </c>
      <c r="C1528" t="s">
        <v>14</v>
      </c>
      <c r="D1528" s="1">
        <v>45021</v>
      </c>
      <c r="E1528" t="s">
        <v>318</v>
      </c>
      <c r="F1528" t="s">
        <v>319</v>
      </c>
      <c r="G1528" t="s">
        <v>320</v>
      </c>
      <c r="H1528" t="s">
        <v>1366</v>
      </c>
      <c r="I1528" t="s">
        <v>5</v>
      </c>
      <c r="K1528" s="1">
        <v>45351</v>
      </c>
    </row>
    <row r="1529" spans="1:11" x14ac:dyDescent="0.25">
      <c r="A1529" t="s">
        <v>1</v>
      </c>
      <c r="B1529" t="s">
        <v>95</v>
      </c>
      <c r="C1529" t="s">
        <v>14</v>
      </c>
      <c r="D1529" s="1">
        <v>45021</v>
      </c>
      <c r="E1529" t="s">
        <v>318</v>
      </c>
      <c r="F1529" t="s">
        <v>319</v>
      </c>
      <c r="G1529" t="s">
        <v>320</v>
      </c>
      <c r="H1529" t="s">
        <v>1367</v>
      </c>
      <c r="I1529" t="s">
        <v>5</v>
      </c>
      <c r="K1529" s="1">
        <v>45351</v>
      </c>
    </row>
    <row r="1530" spans="1:11" x14ac:dyDescent="0.25">
      <c r="A1530" t="s">
        <v>1</v>
      </c>
      <c r="B1530" t="s">
        <v>95</v>
      </c>
      <c r="C1530" t="s">
        <v>14</v>
      </c>
      <c r="D1530" s="1">
        <v>45021</v>
      </c>
      <c r="E1530" t="s">
        <v>318</v>
      </c>
      <c r="F1530" t="s">
        <v>319</v>
      </c>
      <c r="G1530" t="s">
        <v>320</v>
      </c>
      <c r="H1530" t="s">
        <v>1368</v>
      </c>
      <c r="I1530" t="s">
        <v>5</v>
      </c>
      <c r="K1530" s="1">
        <v>45351</v>
      </c>
    </row>
    <row r="1531" spans="1:11" x14ac:dyDescent="0.25">
      <c r="A1531" t="s">
        <v>1</v>
      </c>
      <c r="B1531" t="s">
        <v>95</v>
      </c>
      <c r="C1531" t="s">
        <v>14</v>
      </c>
      <c r="D1531" s="1">
        <v>45021</v>
      </c>
      <c r="E1531" t="s">
        <v>318</v>
      </c>
      <c r="F1531" t="s">
        <v>319</v>
      </c>
      <c r="G1531" t="s">
        <v>320</v>
      </c>
      <c r="H1531" t="s">
        <v>1369</v>
      </c>
      <c r="I1531" t="s">
        <v>5</v>
      </c>
      <c r="K1531" s="1">
        <v>45351</v>
      </c>
    </row>
    <row r="1532" spans="1:11" x14ac:dyDescent="0.25">
      <c r="A1532" t="s">
        <v>1</v>
      </c>
      <c r="B1532" t="s">
        <v>95</v>
      </c>
      <c r="C1532" t="s">
        <v>14</v>
      </c>
      <c r="D1532" s="1">
        <v>45021</v>
      </c>
      <c r="E1532" t="s">
        <v>318</v>
      </c>
      <c r="F1532" t="s">
        <v>319</v>
      </c>
      <c r="G1532" t="s">
        <v>320</v>
      </c>
      <c r="H1532" t="s">
        <v>1370</v>
      </c>
      <c r="I1532" t="s">
        <v>5</v>
      </c>
      <c r="K1532" s="1">
        <v>45351</v>
      </c>
    </row>
    <row r="1533" spans="1:11" x14ac:dyDescent="0.25">
      <c r="A1533" t="s">
        <v>1</v>
      </c>
      <c r="B1533" t="s">
        <v>95</v>
      </c>
      <c r="C1533" t="s">
        <v>14</v>
      </c>
      <c r="D1533" s="1">
        <v>45021</v>
      </c>
      <c r="E1533" t="s">
        <v>318</v>
      </c>
      <c r="F1533" t="s">
        <v>319</v>
      </c>
      <c r="G1533" t="s">
        <v>320</v>
      </c>
      <c r="H1533" t="s">
        <v>8</v>
      </c>
      <c r="I1533" t="s">
        <v>17</v>
      </c>
      <c r="J1533" s="1">
        <v>45021</v>
      </c>
      <c r="K1533" s="1">
        <v>45001</v>
      </c>
    </row>
    <row r="1534" spans="1:11" x14ac:dyDescent="0.25">
      <c r="A1534" t="s">
        <v>1</v>
      </c>
      <c r="B1534" t="s">
        <v>95</v>
      </c>
      <c r="C1534" t="s">
        <v>14</v>
      </c>
      <c r="D1534" s="1">
        <v>45021</v>
      </c>
      <c r="E1534" t="s">
        <v>318</v>
      </c>
      <c r="F1534" t="s">
        <v>319</v>
      </c>
      <c r="G1534" t="s">
        <v>320</v>
      </c>
      <c r="H1534" t="s">
        <v>9</v>
      </c>
      <c r="I1534" t="s">
        <v>17</v>
      </c>
      <c r="J1534" s="1">
        <v>45021</v>
      </c>
      <c r="K1534" s="1">
        <v>45001</v>
      </c>
    </row>
    <row r="1535" spans="1:11" x14ac:dyDescent="0.25">
      <c r="A1535" t="s">
        <v>1</v>
      </c>
      <c r="B1535" t="s">
        <v>95</v>
      </c>
      <c r="C1535" t="s">
        <v>14</v>
      </c>
      <c r="D1535" s="1">
        <v>45021</v>
      </c>
      <c r="E1535" t="s">
        <v>318</v>
      </c>
      <c r="F1535" t="s">
        <v>319</v>
      </c>
      <c r="G1535" t="s">
        <v>320</v>
      </c>
      <c r="H1535" t="s">
        <v>10</v>
      </c>
      <c r="I1535" t="s">
        <v>17</v>
      </c>
      <c r="J1535" s="1">
        <v>45021</v>
      </c>
      <c r="K1535" s="1">
        <v>45001</v>
      </c>
    </row>
    <row r="1536" spans="1:11" x14ac:dyDescent="0.25">
      <c r="A1536" t="s">
        <v>1</v>
      </c>
      <c r="B1536" t="s">
        <v>95</v>
      </c>
      <c r="C1536" t="s">
        <v>14</v>
      </c>
      <c r="D1536" s="1">
        <v>45021</v>
      </c>
      <c r="E1536" t="s">
        <v>318</v>
      </c>
      <c r="F1536" t="s">
        <v>319</v>
      </c>
      <c r="G1536" t="s">
        <v>320</v>
      </c>
      <c r="H1536" t="s">
        <v>10</v>
      </c>
      <c r="I1536" t="s">
        <v>17</v>
      </c>
      <c r="J1536" s="1">
        <v>45113</v>
      </c>
      <c r="K1536" s="1">
        <v>45112</v>
      </c>
    </row>
    <row r="1537" spans="1:11" x14ac:dyDescent="0.25">
      <c r="A1537" t="s">
        <v>1</v>
      </c>
      <c r="B1537" t="s">
        <v>95</v>
      </c>
      <c r="C1537" t="s">
        <v>14</v>
      </c>
      <c r="D1537" s="1">
        <v>45021</v>
      </c>
      <c r="E1537" t="s">
        <v>318</v>
      </c>
      <c r="F1537" t="s">
        <v>319</v>
      </c>
      <c r="G1537" t="s">
        <v>320</v>
      </c>
      <c r="H1537" t="s">
        <v>11</v>
      </c>
      <c r="I1537" t="s">
        <v>17</v>
      </c>
      <c r="J1537" s="1">
        <v>45021</v>
      </c>
      <c r="K1537" s="1">
        <v>45001</v>
      </c>
    </row>
    <row r="1538" spans="1:11" x14ac:dyDescent="0.25">
      <c r="A1538" t="s">
        <v>24</v>
      </c>
      <c r="C1538" t="s">
        <v>16</v>
      </c>
      <c r="D1538" s="1">
        <v>45014</v>
      </c>
      <c r="E1538" t="s">
        <v>321</v>
      </c>
      <c r="F1538" t="s">
        <v>322</v>
      </c>
      <c r="G1538" t="s">
        <v>178</v>
      </c>
      <c r="H1538" t="s">
        <v>4</v>
      </c>
      <c r="I1538" t="s">
        <v>17</v>
      </c>
      <c r="J1538" s="1">
        <v>45016</v>
      </c>
      <c r="K1538" s="1">
        <v>44973</v>
      </c>
    </row>
    <row r="1539" spans="1:11" x14ac:dyDescent="0.25">
      <c r="A1539" t="s">
        <v>24</v>
      </c>
      <c r="C1539" t="s">
        <v>16</v>
      </c>
      <c r="D1539" s="1">
        <v>45014</v>
      </c>
      <c r="E1539" t="s">
        <v>321</v>
      </c>
      <c r="F1539" t="s">
        <v>322</v>
      </c>
      <c r="G1539" t="s">
        <v>178</v>
      </c>
      <c r="H1539" t="s">
        <v>7</v>
      </c>
      <c r="I1539" t="s">
        <v>17</v>
      </c>
      <c r="J1539" s="1">
        <v>45016</v>
      </c>
      <c r="K1539" s="1">
        <v>44973</v>
      </c>
    </row>
    <row r="1540" spans="1:11" x14ac:dyDescent="0.25">
      <c r="A1540" t="s">
        <v>24</v>
      </c>
      <c r="C1540" t="s">
        <v>16</v>
      </c>
      <c r="D1540" s="1">
        <v>45014</v>
      </c>
      <c r="E1540" t="s">
        <v>321</v>
      </c>
      <c r="F1540" t="s">
        <v>322</v>
      </c>
      <c r="G1540" t="s">
        <v>178</v>
      </c>
      <c r="H1540" t="s">
        <v>1366</v>
      </c>
      <c r="I1540" t="s">
        <v>5</v>
      </c>
      <c r="K1540" s="1">
        <v>45351</v>
      </c>
    </row>
    <row r="1541" spans="1:11" x14ac:dyDescent="0.25">
      <c r="A1541" t="s">
        <v>24</v>
      </c>
      <c r="C1541" t="s">
        <v>16</v>
      </c>
      <c r="D1541" s="1">
        <v>45014</v>
      </c>
      <c r="E1541" t="s">
        <v>321</v>
      </c>
      <c r="F1541" t="s">
        <v>322</v>
      </c>
      <c r="G1541" t="s">
        <v>178</v>
      </c>
      <c r="H1541" t="s">
        <v>1367</v>
      </c>
      <c r="I1541" t="s">
        <v>5</v>
      </c>
      <c r="K1541" s="1">
        <v>45351</v>
      </c>
    </row>
    <row r="1542" spans="1:11" x14ac:dyDescent="0.25">
      <c r="A1542" t="s">
        <v>24</v>
      </c>
      <c r="C1542" t="s">
        <v>16</v>
      </c>
      <c r="D1542" s="1">
        <v>45014</v>
      </c>
      <c r="E1542" t="s">
        <v>321</v>
      </c>
      <c r="F1542" t="s">
        <v>322</v>
      </c>
      <c r="G1542" t="s">
        <v>178</v>
      </c>
      <c r="H1542" t="s">
        <v>1368</v>
      </c>
      <c r="I1542" t="s">
        <v>5</v>
      </c>
      <c r="K1542" s="1">
        <v>45351</v>
      </c>
    </row>
    <row r="1543" spans="1:11" x14ac:dyDescent="0.25">
      <c r="A1543" t="s">
        <v>24</v>
      </c>
      <c r="C1543" t="s">
        <v>16</v>
      </c>
      <c r="D1543" s="1">
        <v>45014</v>
      </c>
      <c r="E1543" t="s">
        <v>321</v>
      </c>
      <c r="F1543" t="s">
        <v>322</v>
      </c>
      <c r="G1543" t="s">
        <v>178</v>
      </c>
      <c r="H1543" t="s">
        <v>1369</v>
      </c>
      <c r="I1543" t="s">
        <v>5</v>
      </c>
      <c r="K1543" s="1">
        <v>45351</v>
      </c>
    </row>
    <row r="1544" spans="1:11" x14ac:dyDescent="0.25">
      <c r="A1544" t="s">
        <v>24</v>
      </c>
      <c r="C1544" t="s">
        <v>16</v>
      </c>
      <c r="D1544" s="1">
        <v>45014</v>
      </c>
      <c r="E1544" t="s">
        <v>321</v>
      </c>
      <c r="F1544" t="s">
        <v>322</v>
      </c>
      <c r="G1544" t="s">
        <v>178</v>
      </c>
      <c r="H1544" t="s">
        <v>1370</v>
      </c>
      <c r="I1544" t="s">
        <v>5</v>
      </c>
      <c r="K1544" s="1">
        <v>45351</v>
      </c>
    </row>
    <row r="1545" spans="1:11" x14ac:dyDescent="0.25">
      <c r="A1545" t="s">
        <v>24</v>
      </c>
      <c r="C1545" t="s">
        <v>16</v>
      </c>
      <c r="D1545" s="1">
        <v>45014</v>
      </c>
      <c r="E1545" t="s">
        <v>321</v>
      </c>
      <c r="F1545" t="s">
        <v>322</v>
      </c>
      <c r="G1545" t="s">
        <v>178</v>
      </c>
      <c r="H1545" t="s">
        <v>8</v>
      </c>
      <c r="I1545" t="s">
        <v>17</v>
      </c>
      <c r="J1545" s="1">
        <v>45016</v>
      </c>
      <c r="K1545" s="1">
        <v>44973</v>
      </c>
    </row>
    <row r="1546" spans="1:11" x14ac:dyDescent="0.25">
      <c r="A1546" t="s">
        <v>24</v>
      </c>
      <c r="C1546" t="s">
        <v>16</v>
      </c>
      <c r="D1546" s="1">
        <v>45014</v>
      </c>
      <c r="E1546" t="s">
        <v>321</v>
      </c>
      <c r="F1546" t="s">
        <v>322</v>
      </c>
      <c r="G1546" t="s">
        <v>178</v>
      </c>
      <c r="H1546" t="s">
        <v>9</v>
      </c>
      <c r="I1546" t="s">
        <v>17</v>
      </c>
      <c r="J1546" s="1">
        <v>45016</v>
      </c>
      <c r="K1546" s="1">
        <v>44973</v>
      </c>
    </row>
    <row r="1547" spans="1:11" x14ac:dyDescent="0.25">
      <c r="A1547" t="s">
        <v>24</v>
      </c>
      <c r="C1547" t="s">
        <v>16</v>
      </c>
      <c r="D1547" s="1">
        <v>45014</v>
      </c>
      <c r="E1547" t="s">
        <v>321</v>
      </c>
      <c r="F1547" t="s">
        <v>322</v>
      </c>
      <c r="G1547" t="s">
        <v>178</v>
      </c>
      <c r="H1547" t="s">
        <v>10</v>
      </c>
      <c r="I1547" t="s">
        <v>17</v>
      </c>
      <c r="J1547" s="1">
        <v>45016</v>
      </c>
      <c r="K1547" s="1">
        <v>44973</v>
      </c>
    </row>
    <row r="1548" spans="1:11" x14ac:dyDescent="0.25">
      <c r="A1548" t="s">
        <v>24</v>
      </c>
      <c r="C1548" t="s">
        <v>16</v>
      </c>
      <c r="D1548" s="1">
        <v>45014</v>
      </c>
      <c r="E1548" t="s">
        <v>321</v>
      </c>
      <c r="F1548" t="s">
        <v>322</v>
      </c>
      <c r="G1548" t="s">
        <v>178</v>
      </c>
      <c r="H1548" t="s">
        <v>11</v>
      </c>
      <c r="I1548" t="s">
        <v>17</v>
      </c>
      <c r="J1548" s="1">
        <v>45016</v>
      </c>
      <c r="K1548" s="1">
        <v>44973</v>
      </c>
    </row>
    <row r="1549" spans="1:11" x14ac:dyDescent="0.25">
      <c r="A1549" t="s">
        <v>46</v>
      </c>
      <c r="C1549" t="s">
        <v>47</v>
      </c>
      <c r="D1549" s="1">
        <v>45004</v>
      </c>
      <c r="E1549" t="s">
        <v>323</v>
      </c>
      <c r="F1549" t="s">
        <v>324</v>
      </c>
      <c r="G1549" t="s">
        <v>325</v>
      </c>
      <c r="H1549" t="s">
        <v>4</v>
      </c>
      <c r="I1549" t="s">
        <v>17</v>
      </c>
      <c r="J1549" s="1">
        <v>45007</v>
      </c>
      <c r="K1549" s="1">
        <v>44992</v>
      </c>
    </row>
    <row r="1550" spans="1:11" x14ac:dyDescent="0.25">
      <c r="A1550" t="s">
        <v>46</v>
      </c>
      <c r="C1550" t="s">
        <v>47</v>
      </c>
      <c r="D1550" s="1">
        <v>45004</v>
      </c>
      <c r="E1550" t="s">
        <v>323</v>
      </c>
      <c r="F1550" t="s">
        <v>324</v>
      </c>
      <c r="G1550" t="s">
        <v>325</v>
      </c>
      <c r="H1550" t="s">
        <v>7</v>
      </c>
      <c r="I1550" t="s">
        <v>17</v>
      </c>
      <c r="J1550" s="1">
        <v>45013</v>
      </c>
      <c r="K1550" s="1">
        <v>44992</v>
      </c>
    </row>
    <row r="1551" spans="1:11" x14ac:dyDescent="0.25">
      <c r="A1551" t="s">
        <v>46</v>
      </c>
      <c r="C1551" t="s">
        <v>47</v>
      </c>
      <c r="D1551" s="1">
        <v>45004</v>
      </c>
      <c r="E1551" t="s">
        <v>323</v>
      </c>
      <c r="F1551" t="s">
        <v>324</v>
      </c>
      <c r="G1551" t="s">
        <v>325</v>
      </c>
      <c r="H1551" t="s">
        <v>1366</v>
      </c>
      <c r="I1551" t="s">
        <v>5</v>
      </c>
      <c r="K1551" s="1">
        <v>45351</v>
      </c>
    </row>
    <row r="1552" spans="1:11" x14ac:dyDescent="0.25">
      <c r="A1552" t="s">
        <v>46</v>
      </c>
      <c r="C1552" t="s">
        <v>47</v>
      </c>
      <c r="D1552" s="1">
        <v>45004</v>
      </c>
      <c r="E1552" t="s">
        <v>323</v>
      </c>
      <c r="F1552" t="s">
        <v>324</v>
      </c>
      <c r="G1552" t="s">
        <v>325</v>
      </c>
      <c r="H1552" t="s">
        <v>1367</v>
      </c>
      <c r="I1552" t="s">
        <v>5</v>
      </c>
      <c r="K1552" s="1">
        <v>45351</v>
      </c>
    </row>
    <row r="1553" spans="1:11" x14ac:dyDescent="0.25">
      <c r="A1553" t="s">
        <v>46</v>
      </c>
      <c r="C1553" t="s">
        <v>47</v>
      </c>
      <c r="D1553" s="1">
        <v>45004</v>
      </c>
      <c r="E1553" t="s">
        <v>323</v>
      </c>
      <c r="F1553" t="s">
        <v>324</v>
      </c>
      <c r="G1553" t="s">
        <v>325</v>
      </c>
      <c r="H1553" t="s">
        <v>1368</v>
      </c>
      <c r="I1553" t="s">
        <v>5</v>
      </c>
      <c r="K1553" s="1">
        <v>45351</v>
      </c>
    </row>
    <row r="1554" spans="1:11" x14ac:dyDescent="0.25">
      <c r="A1554" t="s">
        <v>46</v>
      </c>
      <c r="C1554" t="s">
        <v>47</v>
      </c>
      <c r="D1554" s="1">
        <v>45004</v>
      </c>
      <c r="E1554" t="s">
        <v>323</v>
      </c>
      <c r="F1554" t="s">
        <v>324</v>
      </c>
      <c r="G1554" t="s">
        <v>325</v>
      </c>
      <c r="H1554" t="s">
        <v>1369</v>
      </c>
      <c r="I1554" t="s">
        <v>5</v>
      </c>
      <c r="K1554" s="1">
        <v>45351</v>
      </c>
    </row>
    <row r="1555" spans="1:11" x14ac:dyDescent="0.25">
      <c r="A1555" t="s">
        <v>46</v>
      </c>
      <c r="C1555" t="s">
        <v>47</v>
      </c>
      <c r="D1555" s="1">
        <v>45004</v>
      </c>
      <c r="E1555" t="s">
        <v>323</v>
      </c>
      <c r="F1555" t="s">
        <v>324</v>
      </c>
      <c r="G1555" t="s">
        <v>325</v>
      </c>
      <c r="H1555" t="s">
        <v>1370</v>
      </c>
      <c r="I1555" t="s">
        <v>5</v>
      </c>
      <c r="K1555" s="1">
        <v>45351</v>
      </c>
    </row>
    <row r="1556" spans="1:11" x14ac:dyDescent="0.25">
      <c r="A1556" t="s">
        <v>46</v>
      </c>
      <c r="C1556" t="s">
        <v>47</v>
      </c>
      <c r="D1556" s="1">
        <v>45004</v>
      </c>
      <c r="E1556" t="s">
        <v>323</v>
      </c>
      <c r="F1556" t="s">
        <v>324</v>
      </c>
      <c r="G1556" t="s">
        <v>325</v>
      </c>
      <c r="H1556" t="s">
        <v>8</v>
      </c>
      <c r="I1556" t="s">
        <v>17</v>
      </c>
      <c r="J1556" s="1">
        <v>45006</v>
      </c>
      <c r="K1556" s="1">
        <v>44992</v>
      </c>
    </row>
    <row r="1557" spans="1:11" x14ac:dyDescent="0.25">
      <c r="A1557" t="s">
        <v>46</v>
      </c>
      <c r="C1557" t="s">
        <v>47</v>
      </c>
      <c r="D1557" s="1">
        <v>45004</v>
      </c>
      <c r="E1557" t="s">
        <v>323</v>
      </c>
      <c r="F1557" t="s">
        <v>324</v>
      </c>
      <c r="G1557" t="s">
        <v>325</v>
      </c>
      <c r="H1557" t="s">
        <v>9</v>
      </c>
      <c r="I1557" t="s">
        <v>17</v>
      </c>
      <c r="J1557" s="1">
        <v>45007</v>
      </c>
      <c r="K1557" s="1">
        <v>44992</v>
      </c>
    </row>
    <row r="1558" spans="1:11" x14ac:dyDescent="0.25">
      <c r="A1558" t="s">
        <v>46</v>
      </c>
      <c r="C1558" t="s">
        <v>47</v>
      </c>
      <c r="D1558" s="1">
        <v>45004</v>
      </c>
      <c r="E1558" t="s">
        <v>323</v>
      </c>
      <c r="F1558" t="s">
        <v>324</v>
      </c>
      <c r="G1558" t="s">
        <v>325</v>
      </c>
      <c r="H1558" t="s">
        <v>10</v>
      </c>
      <c r="I1558" t="s">
        <v>17</v>
      </c>
      <c r="J1558" s="1">
        <v>45005</v>
      </c>
      <c r="K1558" s="1">
        <v>44992</v>
      </c>
    </row>
    <row r="1559" spans="1:11" x14ac:dyDescent="0.25">
      <c r="A1559" t="s">
        <v>46</v>
      </c>
      <c r="C1559" t="s">
        <v>47</v>
      </c>
      <c r="D1559" s="1">
        <v>45004</v>
      </c>
      <c r="E1559" t="s">
        <v>323</v>
      </c>
      <c r="F1559" t="s">
        <v>324</v>
      </c>
      <c r="G1559" t="s">
        <v>325</v>
      </c>
      <c r="H1559" t="s">
        <v>10</v>
      </c>
      <c r="I1559" t="s">
        <v>17</v>
      </c>
      <c r="J1559" s="1">
        <v>45096</v>
      </c>
      <c r="K1559" s="1">
        <v>45096</v>
      </c>
    </row>
    <row r="1560" spans="1:11" x14ac:dyDescent="0.25">
      <c r="A1560" t="s">
        <v>46</v>
      </c>
      <c r="C1560" t="s">
        <v>47</v>
      </c>
      <c r="D1560" s="1">
        <v>45004</v>
      </c>
      <c r="E1560" t="s">
        <v>323</v>
      </c>
      <c r="F1560" t="s">
        <v>324</v>
      </c>
      <c r="G1560" t="s">
        <v>325</v>
      </c>
      <c r="H1560" t="s">
        <v>11</v>
      </c>
      <c r="I1560" t="s">
        <v>17</v>
      </c>
      <c r="J1560" s="1">
        <v>45006</v>
      </c>
      <c r="K1560" s="1">
        <v>44992</v>
      </c>
    </row>
    <row r="1561" spans="1:11" x14ac:dyDescent="0.25">
      <c r="A1561" t="s">
        <v>30</v>
      </c>
      <c r="B1561" t="s">
        <v>156</v>
      </c>
      <c r="C1561" t="s">
        <v>32</v>
      </c>
      <c r="D1561" s="1">
        <v>44999</v>
      </c>
      <c r="E1561" t="s">
        <v>326</v>
      </c>
      <c r="F1561" t="s">
        <v>327</v>
      </c>
      <c r="G1561" t="s">
        <v>328</v>
      </c>
      <c r="H1561" t="s">
        <v>4</v>
      </c>
      <c r="I1561" t="s">
        <v>17</v>
      </c>
      <c r="J1561" s="1">
        <v>45001</v>
      </c>
      <c r="K1561" s="1">
        <v>44995</v>
      </c>
    </row>
    <row r="1562" spans="1:11" x14ac:dyDescent="0.25">
      <c r="A1562" t="s">
        <v>30</v>
      </c>
      <c r="B1562" t="s">
        <v>156</v>
      </c>
      <c r="C1562" t="s">
        <v>32</v>
      </c>
      <c r="D1562" s="1">
        <v>44999</v>
      </c>
      <c r="E1562" t="s">
        <v>326</v>
      </c>
      <c r="F1562" t="s">
        <v>327</v>
      </c>
      <c r="G1562" t="s">
        <v>328</v>
      </c>
      <c r="H1562" t="s">
        <v>7</v>
      </c>
      <c r="I1562" t="s">
        <v>17</v>
      </c>
      <c r="J1562" s="1">
        <v>45001</v>
      </c>
      <c r="K1562" s="1">
        <v>44995</v>
      </c>
    </row>
    <row r="1563" spans="1:11" x14ac:dyDescent="0.25">
      <c r="A1563" t="s">
        <v>30</v>
      </c>
      <c r="B1563" t="s">
        <v>156</v>
      </c>
      <c r="C1563" t="s">
        <v>32</v>
      </c>
      <c r="D1563" s="1">
        <v>44999</v>
      </c>
      <c r="E1563" t="s">
        <v>326</v>
      </c>
      <c r="F1563" t="s">
        <v>327</v>
      </c>
      <c r="G1563" t="s">
        <v>328</v>
      </c>
      <c r="H1563" t="s">
        <v>1366</v>
      </c>
      <c r="I1563" t="s">
        <v>17</v>
      </c>
      <c r="J1563" s="1">
        <v>45436</v>
      </c>
      <c r="K1563" s="1">
        <v>45351</v>
      </c>
    </row>
    <row r="1564" spans="1:11" x14ac:dyDescent="0.25">
      <c r="A1564" t="s">
        <v>30</v>
      </c>
      <c r="B1564" t="s">
        <v>156</v>
      </c>
      <c r="C1564" t="s">
        <v>32</v>
      </c>
      <c r="D1564" s="1">
        <v>44999</v>
      </c>
      <c r="E1564" t="s">
        <v>326</v>
      </c>
      <c r="F1564" t="s">
        <v>327</v>
      </c>
      <c r="G1564" t="s">
        <v>328</v>
      </c>
      <c r="H1564" t="s">
        <v>1366</v>
      </c>
      <c r="I1564" t="s">
        <v>17</v>
      </c>
      <c r="J1564" s="1">
        <v>45806</v>
      </c>
      <c r="K1564" s="1">
        <v>45757</v>
      </c>
    </row>
    <row r="1565" spans="1:11" x14ac:dyDescent="0.25">
      <c r="A1565" t="s">
        <v>30</v>
      </c>
      <c r="B1565" t="s">
        <v>156</v>
      </c>
      <c r="C1565" t="s">
        <v>32</v>
      </c>
      <c r="D1565" s="1">
        <v>44999</v>
      </c>
      <c r="E1565" t="s">
        <v>326</v>
      </c>
      <c r="F1565" t="s">
        <v>327</v>
      </c>
      <c r="G1565" t="s">
        <v>328</v>
      </c>
      <c r="H1565" t="s">
        <v>1367</v>
      </c>
      <c r="I1565" t="s">
        <v>17</v>
      </c>
      <c r="J1565" s="1">
        <v>45436</v>
      </c>
      <c r="K1565" s="1">
        <v>45351</v>
      </c>
    </row>
    <row r="1566" spans="1:11" x14ac:dyDescent="0.25">
      <c r="A1566" t="s">
        <v>30</v>
      </c>
      <c r="B1566" t="s">
        <v>156</v>
      </c>
      <c r="C1566" t="s">
        <v>32</v>
      </c>
      <c r="D1566" s="1">
        <v>44999</v>
      </c>
      <c r="E1566" t="s">
        <v>326</v>
      </c>
      <c r="F1566" t="s">
        <v>327</v>
      </c>
      <c r="G1566" t="s">
        <v>328</v>
      </c>
      <c r="H1566" t="s">
        <v>1367</v>
      </c>
      <c r="I1566" t="s">
        <v>17</v>
      </c>
      <c r="J1566" s="1">
        <v>45806</v>
      </c>
      <c r="K1566" s="1">
        <v>45757</v>
      </c>
    </row>
    <row r="1567" spans="1:11" x14ac:dyDescent="0.25">
      <c r="A1567" t="s">
        <v>30</v>
      </c>
      <c r="B1567" t="s">
        <v>156</v>
      </c>
      <c r="C1567" t="s">
        <v>32</v>
      </c>
      <c r="D1567" s="1">
        <v>44999</v>
      </c>
      <c r="E1567" t="s">
        <v>326</v>
      </c>
      <c r="F1567" t="s">
        <v>327</v>
      </c>
      <c r="G1567" t="s">
        <v>328</v>
      </c>
      <c r="H1567" t="s">
        <v>1368</v>
      </c>
      <c r="I1567" t="s">
        <v>17</v>
      </c>
      <c r="J1567" s="1">
        <v>45436</v>
      </c>
      <c r="K1567" s="1">
        <v>45351</v>
      </c>
    </row>
    <row r="1568" spans="1:11" x14ac:dyDescent="0.25">
      <c r="A1568" t="s">
        <v>30</v>
      </c>
      <c r="B1568" t="s">
        <v>156</v>
      </c>
      <c r="C1568" t="s">
        <v>32</v>
      </c>
      <c r="D1568" s="1">
        <v>44999</v>
      </c>
      <c r="E1568" t="s">
        <v>326</v>
      </c>
      <c r="F1568" t="s">
        <v>327</v>
      </c>
      <c r="G1568" t="s">
        <v>328</v>
      </c>
      <c r="H1568" t="s">
        <v>1368</v>
      </c>
      <c r="I1568" t="s">
        <v>17</v>
      </c>
      <c r="J1568" s="1">
        <v>45806</v>
      </c>
      <c r="K1568" s="1">
        <v>45757</v>
      </c>
    </row>
    <row r="1569" spans="1:11" x14ac:dyDescent="0.25">
      <c r="A1569" t="s">
        <v>30</v>
      </c>
      <c r="B1569" t="s">
        <v>156</v>
      </c>
      <c r="C1569" t="s">
        <v>32</v>
      </c>
      <c r="D1569" s="1">
        <v>44999</v>
      </c>
      <c r="E1569" t="s">
        <v>326</v>
      </c>
      <c r="F1569" t="s">
        <v>327</v>
      </c>
      <c r="G1569" t="s">
        <v>328</v>
      </c>
      <c r="H1569" t="s">
        <v>1369</v>
      </c>
      <c r="I1569" t="s">
        <v>17</v>
      </c>
      <c r="J1569" s="1">
        <v>45436</v>
      </c>
      <c r="K1569" s="1">
        <v>45351</v>
      </c>
    </row>
    <row r="1570" spans="1:11" x14ac:dyDescent="0.25">
      <c r="A1570" t="s">
        <v>30</v>
      </c>
      <c r="B1570" t="s">
        <v>156</v>
      </c>
      <c r="C1570" t="s">
        <v>32</v>
      </c>
      <c r="D1570" s="1">
        <v>44999</v>
      </c>
      <c r="E1570" t="s">
        <v>326</v>
      </c>
      <c r="F1570" t="s">
        <v>327</v>
      </c>
      <c r="G1570" t="s">
        <v>328</v>
      </c>
      <c r="H1570" t="s">
        <v>1369</v>
      </c>
      <c r="I1570" t="s">
        <v>18</v>
      </c>
      <c r="K1570" s="1">
        <v>45757</v>
      </c>
    </row>
    <row r="1571" spans="1:11" x14ac:dyDescent="0.25">
      <c r="A1571" t="s">
        <v>30</v>
      </c>
      <c r="B1571" t="s">
        <v>156</v>
      </c>
      <c r="C1571" t="s">
        <v>32</v>
      </c>
      <c r="D1571" s="1">
        <v>44999</v>
      </c>
      <c r="E1571" t="s">
        <v>326</v>
      </c>
      <c r="F1571" t="s">
        <v>327</v>
      </c>
      <c r="G1571" t="s">
        <v>328</v>
      </c>
      <c r="H1571" t="s">
        <v>1370</v>
      </c>
      <c r="I1571" t="s">
        <v>17</v>
      </c>
      <c r="J1571" s="1">
        <v>45436</v>
      </c>
      <c r="K1571" s="1">
        <v>45351</v>
      </c>
    </row>
    <row r="1572" spans="1:11" x14ac:dyDescent="0.25">
      <c r="A1572" t="s">
        <v>30</v>
      </c>
      <c r="B1572" t="s">
        <v>156</v>
      </c>
      <c r="C1572" t="s">
        <v>32</v>
      </c>
      <c r="D1572" s="1">
        <v>44999</v>
      </c>
      <c r="E1572" t="s">
        <v>326</v>
      </c>
      <c r="F1572" t="s">
        <v>327</v>
      </c>
      <c r="G1572" t="s">
        <v>328</v>
      </c>
      <c r="H1572" t="s">
        <v>1370</v>
      </c>
      <c r="I1572" t="s">
        <v>17</v>
      </c>
      <c r="J1572" s="1">
        <v>45806</v>
      </c>
      <c r="K1572" s="1">
        <v>45757</v>
      </c>
    </row>
    <row r="1573" spans="1:11" x14ac:dyDescent="0.25">
      <c r="A1573" t="s">
        <v>30</v>
      </c>
      <c r="B1573" t="s">
        <v>156</v>
      </c>
      <c r="C1573" t="s">
        <v>32</v>
      </c>
      <c r="D1573" s="1">
        <v>44999</v>
      </c>
      <c r="E1573" t="s">
        <v>326</v>
      </c>
      <c r="F1573" t="s">
        <v>327</v>
      </c>
      <c r="G1573" t="s">
        <v>328</v>
      </c>
      <c r="H1573" t="s">
        <v>8</v>
      </c>
      <c r="I1573" t="s">
        <v>17</v>
      </c>
      <c r="J1573" s="1">
        <v>45001</v>
      </c>
      <c r="K1573" s="1">
        <v>44995</v>
      </c>
    </row>
    <row r="1574" spans="1:11" x14ac:dyDescent="0.25">
      <c r="A1574" t="s">
        <v>30</v>
      </c>
      <c r="B1574" t="s">
        <v>156</v>
      </c>
      <c r="C1574" t="s">
        <v>32</v>
      </c>
      <c r="D1574" s="1">
        <v>44999</v>
      </c>
      <c r="E1574" t="s">
        <v>326</v>
      </c>
      <c r="F1574" t="s">
        <v>327</v>
      </c>
      <c r="G1574" t="s">
        <v>328</v>
      </c>
      <c r="H1574" t="s">
        <v>9</v>
      </c>
      <c r="I1574" t="s">
        <v>17</v>
      </c>
      <c r="J1574" s="1">
        <v>45001</v>
      </c>
      <c r="K1574" s="1">
        <v>44995</v>
      </c>
    </row>
    <row r="1575" spans="1:11" x14ac:dyDescent="0.25">
      <c r="A1575" t="s">
        <v>30</v>
      </c>
      <c r="B1575" t="s">
        <v>156</v>
      </c>
      <c r="C1575" t="s">
        <v>32</v>
      </c>
      <c r="D1575" s="1">
        <v>44999</v>
      </c>
      <c r="E1575" t="s">
        <v>326</v>
      </c>
      <c r="F1575" t="s">
        <v>327</v>
      </c>
      <c r="G1575" t="s">
        <v>328</v>
      </c>
      <c r="H1575" t="s">
        <v>10</v>
      </c>
      <c r="I1575" t="s">
        <v>17</v>
      </c>
      <c r="J1575" s="1">
        <v>45001</v>
      </c>
      <c r="K1575" s="1">
        <v>44995</v>
      </c>
    </row>
    <row r="1576" spans="1:11" x14ac:dyDescent="0.25">
      <c r="A1576" t="s">
        <v>30</v>
      </c>
      <c r="B1576" t="s">
        <v>156</v>
      </c>
      <c r="C1576" t="s">
        <v>32</v>
      </c>
      <c r="D1576" s="1">
        <v>44999</v>
      </c>
      <c r="E1576" t="s">
        <v>326</v>
      </c>
      <c r="F1576" t="s">
        <v>327</v>
      </c>
      <c r="G1576" t="s">
        <v>328</v>
      </c>
      <c r="H1576" t="s">
        <v>11</v>
      </c>
      <c r="I1576" t="s">
        <v>17</v>
      </c>
      <c r="J1576" s="1">
        <v>45001</v>
      </c>
      <c r="K1576" s="1">
        <v>44995</v>
      </c>
    </row>
    <row r="1577" spans="1:11" x14ac:dyDescent="0.25">
      <c r="A1577" t="s">
        <v>329</v>
      </c>
      <c r="B1577" t="s">
        <v>330</v>
      </c>
      <c r="C1577" t="s">
        <v>3</v>
      </c>
      <c r="D1577" s="1">
        <v>44992</v>
      </c>
      <c r="E1577" t="s">
        <v>331</v>
      </c>
      <c r="F1577" t="s">
        <v>332</v>
      </c>
      <c r="G1577" t="s">
        <v>333</v>
      </c>
      <c r="H1577" t="s">
        <v>4</v>
      </c>
      <c r="I1577" t="s">
        <v>17</v>
      </c>
      <c r="J1577" s="1">
        <v>45000</v>
      </c>
      <c r="K1577" s="1">
        <v>44957</v>
      </c>
    </row>
    <row r="1578" spans="1:11" x14ac:dyDescent="0.25">
      <c r="A1578" t="s">
        <v>329</v>
      </c>
      <c r="B1578" t="s">
        <v>330</v>
      </c>
      <c r="C1578" t="s">
        <v>3</v>
      </c>
      <c r="D1578" s="1">
        <v>44992</v>
      </c>
      <c r="E1578" t="s">
        <v>331</v>
      </c>
      <c r="F1578" t="s">
        <v>332</v>
      </c>
      <c r="G1578" t="s">
        <v>333</v>
      </c>
      <c r="H1578" t="s">
        <v>7</v>
      </c>
      <c r="I1578" t="s">
        <v>17</v>
      </c>
      <c r="J1578" s="1">
        <v>45000</v>
      </c>
      <c r="K1578" s="1">
        <v>44957</v>
      </c>
    </row>
    <row r="1579" spans="1:11" x14ac:dyDescent="0.25">
      <c r="A1579" t="s">
        <v>329</v>
      </c>
      <c r="B1579" t="s">
        <v>330</v>
      </c>
      <c r="C1579" t="s">
        <v>3</v>
      </c>
      <c r="D1579" s="1">
        <v>44992</v>
      </c>
      <c r="E1579" t="s">
        <v>331</v>
      </c>
      <c r="F1579" t="s">
        <v>332</v>
      </c>
      <c r="G1579" t="s">
        <v>333</v>
      </c>
      <c r="H1579" t="s">
        <v>1366</v>
      </c>
      <c r="I1579" t="s">
        <v>17</v>
      </c>
      <c r="J1579" s="1">
        <v>45461</v>
      </c>
      <c r="K1579" s="1">
        <v>45400</v>
      </c>
    </row>
    <row r="1580" spans="1:11" x14ac:dyDescent="0.25">
      <c r="A1580" t="s">
        <v>329</v>
      </c>
      <c r="B1580" t="s">
        <v>330</v>
      </c>
      <c r="C1580" t="s">
        <v>3</v>
      </c>
      <c r="D1580" s="1">
        <v>44992</v>
      </c>
      <c r="E1580" t="s">
        <v>331</v>
      </c>
      <c r="F1580" t="s">
        <v>332</v>
      </c>
      <c r="G1580" t="s">
        <v>333</v>
      </c>
      <c r="H1580" t="s">
        <v>1366</v>
      </c>
      <c r="I1580" t="s">
        <v>17</v>
      </c>
      <c r="J1580" s="1">
        <v>45798</v>
      </c>
      <c r="K1580" s="1">
        <v>45782</v>
      </c>
    </row>
    <row r="1581" spans="1:11" x14ac:dyDescent="0.25">
      <c r="A1581" t="s">
        <v>329</v>
      </c>
      <c r="B1581" t="s">
        <v>330</v>
      </c>
      <c r="C1581" t="s">
        <v>3</v>
      </c>
      <c r="D1581" s="1">
        <v>44992</v>
      </c>
      <c r="E1581" t="s">
        <v>331</v>
      </c>
      <c r="F1581" t="s">
        <v>332</v>
      </c>
      <c r="G1581" t="s">
        <v>333</v>
      </c>
      <c r="H1581" t="s">
        <v>1367</v>
      </c>
      <c r="I1581" t="s">
        <v>17</v>
      </c>
      <c r="J1581" s="1">
        <v>45461</v>
      </c>
      <c r="K1581" s="1">
        <v>45400</v>
      </c>
    </row>
    <row r="1582" spans="1:11" x14ac:dyDescent="0.25">
      <c r="A1582" t="s">
        <v>329</v>
      </c>
      <c r="B1582" t="s">
        <v>330</v>
      </c>
      <c r="C1582" t="s">
        <v>3</v>
      </c>
      <c r="D1582" s="1">
        <v>44992</v>
      </c>
      <c r="E1582" t="s">
        <v>331</v>
      </c>
      <c r="F1582" t="s">
        <v>332</v>
      </c>
      <c r="G1582" t="s">
        <v>333</v>
      </c>
      <c r="H1582" t="s">
        <v>1367</v>
      </c>
      <c r="I1582" t="s">
        <v>17</v>
      </c>
      <c r="J1582" s="1">
        <v>45799</v>
      </c>
      <c r="K1582" s="1">
        <v>45782</v>
      </c>
    </row>
    <row r="1583" spans="1:11" x14ac:dyDescent="0.25">
      <c r="A1583" t="s">
        <v>329</v>
      </c>
      <c r="B1583" t="s">
        <v>330</v>
      </c>
      <c r="C1583" t="s">
        <v>3</v>
      </c>
      <c r="D1583" s="1">
        <v>44992</v>
      </c>
      <c r="E1583" t="s">
        <v>331</v>
      </c>
      <c r="F1583" t="s">
        <v>332</v>
      </c>
      <c r="G1583" t="s">
        <v>333</v>
      </c>
      <c r="H1583" t="s">
        <v>1368</v>
      </c>
      <c r="I1583" t="s">
        <v>17</v>
      </c>
      <c r="J1583" s="1">
        <v>45461</v>
      </c>
      <c r="K1583" s="1">
        <v>45400</v>
      </c>
    </row>
    <row r="1584" spans="1:11" x14ac:dyDescent="0.25">
      <c r="A1584" t="s">
        <v>329</v>
      </c>
      <c r="B1584" t="s">
        <v>330</v>
      </c>
      <c r="C1584" t="s">
        <v>3</v>
      </c>
      <c r="D1584" s="1">
        <v>44992</v>
      </c>
      <c r="E1584" t="s">
        <v>331</v>
      </c>
      <c r="F1584" t="s">
        <v>332</v>
      </c>
      <c r="G1584" t="s">
        <v>333</v>
      </c>
      <c r="H1584" t="s">
        <v>1368</v>
      </c>
      <c r="I1584" t="s">
        <v>17</v>
      </c>
      <c r="J1584" s="1">
        <v>45798</v>
      </c>
      <c r="K1584" s="1">
        <v>45782</v>
      </c>
    </row>
    <row r="1585" spans="1:11" x14ac:dyDescent="0.25">
      <c r="A1585" t="s">
        <v>329</v>
      </c>
      <c r="B1585" t="s">
        <v>330</v>
      </c>
      <c r="C1585" t="s">
        <v>3</v>
      </c>
      <c r="D1585" s="1">
        <v>44992</v>
      </c>
      <c r="E1585" t="s">
        <v>331</v>
      </c>
      <c r="F1585" t="s">
        <v>332</v>
      </c>
      <c r="G1585" t="s">
        <v>333</v>
      </c>
      <c r="H1585" t="s">
        <v>1369</v>
      </c>
      <c r="I1585" t="s">
        <v>17</v>
      </c>
      <c r="J1585" s="1">
        <v>45461</v>
      </c>
      <c r="K1585" s="1">
        <v>45400</v>
      </c>
    </row>
    <row r="1586" spans="1:11" x14ac:dyDescent="0.25">
      <c r="A1586" t="s">
        <v>329</v>
      </c>
      <c r="B1586" t="s">
        <v>330</v>
      </c>
      <c r="C1586" t="s">
        <v>3</v>
      </c>
      <c r="D1586" s="1">
        <v>44992</v>
      </c>
      <c r="E1586" t="s">
        <v>331</v>
      </c>
      <c r="F1586" t="s">
        <v>332</v>
      </c>
      <c r="G1586" t="s">
        <v>333</v>
      </c>
      <c r="H1586" t="s">
        <v>1369</v>
      </c>
      <c r="I1586" t="s">
        <v>17</v>
      </c>
      <c r="J1586" s="1">
        <v>45799</v>
      </c>
      <c r="K1586" s="1">
        <v>45782</v>
      </c>
    </row>
    <row r="1587" spans="1:11" x14ac:dyDescent="0.25">
      <c r="A1587" t="s">
        <v>329</v>
      </c>
      <c r="B1587" t="s">
        <v>330</v>
      </c>
      <c r="C1587" t="s">
        <v>3</v>
      </c>
      <c r="D1587" s="1">
        <v>44992</v>
      </c>
      <c r="E1587" t="s">
        <v>331</v>
      </c>
      <c r="F1587" t="s">
        <v>332</v>
      </c>
      <c r="G1587" t="s">
        <v>333</v>
      </c>
      <c r="H1587" t="s">
        <v>1370</v>
      </c>
      <c r="I1587" t="s">
        <v>17</v>
      </c>
      <c r="J1587" s="1">
        <v>45461</v>
      </c>
      <c r="K1587" s="1">
        <v>45400</v>
      </c>
    </row>
    <row r="1588" spans="1:11" x14ac:dyDescent="0.25">
      <c r="A1588" t="s">
        <v>329</v>
      </c>
      <c r="B1588" t="s">
        <v>330</v>
      </c>
      <c r="C1588" t="s">
        <v>3</v>
      </c>
      <c r="D1588" s="1">
        <v>44992</v>
      </c>
      <c r="E1588" t="s">
        <v>331</v>
      </c>
      <c r="F1588" t="s">
        <v>332</v>
      </c>
      <c r="G1588" t="s">
        <v>333</v>
      </c>
      <c r="H1588" t="s">
        <v>1370</v>
      </c>
      <c r="I1588" t="s">
        <v>17</v>
      </c>
      <c r="J1588" s="1">
        <v>45799</v>
      </c>
      <c r="K1588" s="1">
        <v>45782</v>
      </c>
    </row>
    <row r="1589" spans="1:11" x14ac:dyDescent="0.25">
      <c r="A1589" t="s">
        <v>329</v>
      </c>
      <c r="B1589" t="s">
        <v>330</v>
      </c>
      <c r="C1589" t="s">
        <v>3</v>
      </c>
      <c r="D1589" s="1">
        <v>44992</v>
      </c>
      <c r="E1589" t="s">
        <v>331</v>
      </c>
      <c r="F1589" t="s">
        <v>332</v>
      </c>
      <c r="G1589" t="s">
        <v>333</v>
      </c>
      <c r="H1589" t="s">
        <v>8</v>
      </c>
      <c r="I1589" t="s">
        <v>17</v>
      </c>
      <c r="J1589" s="1">
        <v>45000</v>
      </c>
      <c r="K1589" s="1">
        <v>44957</v>
      </c>
    </row>
    <row r="1590" spans="1:11" x14ac:dyDescent="0.25">
      <c r="A1590" t="s">
        <v>329</v>
      </c>
      <c r="B1590" t="s">
        <v>330</v>
      </c>
      <c r="C1590" t="s">
        <v>3</v>
      </c>
      <c r="D1590" s="1">
        <v>44992</v>
      </c>
      <c r="E1590" t="s">
        <v>331</v>
      </c>
      <c r="F1590" t="s">
        <v>332</v>
      </c>
      <c r="G1590" t="s">
        <v>333</v>
      </c>
      <c r="H1590" t="s">
        <v>9</v>
      </c>
      <c r="I1590" t="s">
        <v>17</v>
      </c>
      <c r="J1590" s="1">
        <v>45120</v>
      </c>
      <c r="K1590" s="1">
        <v>45057</v>
      </c>
    </row>
    <row r="1591" spans="1:11" x14ac:dyDescent="0.25">
      <c r="A1591" t="s">
        <v>329</v>
      </c>
      <c r="B1591" t="s">
        <v>330</v>
      </c>
      <c r="C1591" t="s">
        <v>3</v>
      </c>
      <c r="D1591" s="1">
        <v>44992</v>
      </c>
      <c r="E1591" t="s">
        <v>331</v>
      </c>
      <c r="F1591" t="s">
        <v>332</v>
      </c>
      <c r="G1591" t="s">
        <v>333</v>
      </c>
      <c r="H1591" t="s">
        <v>10</v>
      </c>
      <c r="I1591" t="s">
        <v>17</v>
      </c>
      <c r="J1591" s="1">
        <v>45000</v>
      </c>
      <c r="K1591" s="1">
        <v>44957</v>
      </c>
    </row>
    <row r="1592" spans="1:11" x14ac:dyDescent="0.25">
      <c r="A1592" t="s">
        <v>329</v>
      </c>
      <c r="B1592" t="s">
        <v>330</v>
      </c>
      <c r="C1592" t="s">
        <v>3</v>
      </c>
      <c r="D1592" s="1">
        <v>44992</v>
      </c>
      <c r="E1592" t="s">
        <v>331</v>
      </c>
      <c r="F1592" t="s">
        <v>332</v>
      </c>
      <c r="G1592" t="s">
        <v>333</v>
      </c>
      <c r="H1592" t="s">
        <v>11</v>
      </c>
      <c r="I1592" t="s">
        <v>17</v>
      </c>
      <c r="J1592" s="1">
        <v>45120</v>
      </c>
      <c r="K1592" s="1">
        <v>45057</v>
      </c>
    </row>
    <row r="1593" spans="1:11" x14ac:dyDescent="0.25">
      <c r="A1593" t="s">
        <v>24</v>
      </c>
      <c r="B1593" t="s">
        <v>1422</v>
      </c>
      <c r="C1593" t="s">
        <v>16</v>
      </c>
      <c r="D1593" s="1">
        <v>44991</v>
      </c>
      <c r="E1593" t="s">
        <v>334</v>
      </c>
      <c r="F1593" t="s">
        <v>335</v>
      </c>
      <c r="G1593" t="s">
        <v>336</v>
      </c>
      <c r="H1593" t="s">
        <v>4</v>
      </c>
      <c r="I1593" t="s">
        <v>17</v>
      </c>
      <c r="J1593" s="1">
        <v>44995</v>
      </c>
      <c r="K1593" s="1">
        <v>44960</v>
      </c>
    </row>
    <row r="1594" spans="1:11" x14ac:dyDescent="0.25">
      <c r="A1594" t="s">
        <v>24</v>
      </c>
      <c r="B1594" t="s">
        <v>1422</v>
      </c>
      <c r="C1594" t="s">
        <v>16</v>
      </c>
      <c r="D1594" s="1">
        <v>44991</v>
      </c>
      <c r="E1594" t="s">
        <v>334</v>
      </c>
      <c r="F1594" t="s">
        <v>335</v>
      </c>
      <c r="G1594" t="s">
        <v>336</v>
      </c>
      <c r="H1594" t="s">
        <v>7</v>
      </c>
      <c r="I1594" t="s">
        <v>17</v>
      </c>
      <c r="J1594" s="1">
        <v>45145</v>
      </c>
      <c r="K1594" s="1">
        <v>44960</v>
      </c>
    </row>
    <row r="1595" spans="1:11" x14ac:dyDescent="0.25">
      <c r="A1595" t="s">
        <v>24</v>
      </c>
      <c r="B1595" t="s">
        <v>1422</v>
      </c>
      <c r="C1595" t="s">
        <v>16</v>
      </c>
      <c r="D1595" s="1">
        <v>44991</v>
      </c>
      <c r="E1595" t="s">
        <v>334</v>
      </c>
      <c r="F1595" t="s">
        <v>335</v>
      </c>
      <c r="G1595" t="s">
        <v>336</v>
      </c>
      <c r="H1595" t="s">
        <v>1366</v>
      </c>
      <c r="I1595" t="s">
        <v>5</v>
      </c>
      <c r="K1595" s="1">
        <v>45802</v>
      </c>
    </row>
    <row r="1596" spans="1:11" x14ac:dyDescent="0.25">
      <c r="A1596" t="s">
        <v>24</v>
      </c>
      <c r="B1596" t="s">
        <v>1422</v>
      </c>
      <c r="C1596" t="s">
        <v>16</v>
      </c>
      <c r="D1596" s="1">
        <v>44991</v>
      </c>
      <c r="E1596" t="s">
        <v>334</v>
      </c>
      <c r="F1596" t="s">
        <v>335</v>
      </c>
      <c r="G1596" t="s">
        <v>336</v>
      </c>
      <c r="H1596" t="s">
        <v>1366</v>
      </c>
      <c r="I1596" t="s">
        <v>17</v>
      </c>
      <c r="J1596" s="1">
        <v>45481</v>
      </c>
      <c r="K1596" s="1">
        <v>45351</v>
      </c>
    </row>
    <row r="1597" spans="1:11" x14ac:dyDescent="0.25">
      <c r="A1597" t="s">
        <v>24</v>
      </c>
      <c r="B1597" t="s">
        <v>1422</v>
      </c>
      <c r="C1597" t="s">
        <v>16</v>
      </c>
      <c r="D1597" s="1">
        <v>44991</v>
      </c>
      <c r="E1597" t="s">
        <v>334</v>
      </c>
      <c r="F1597" t="s">
        <v>335</v>
      </c>
      <c r="G1597" t="s">
        <v>336</v>
      </c>
      <c r="H1597" t="s">
        <v>1367</v>
      </c>
      <c r="I1597" t="s">
        <v>17</v>
      </c>
      <c r="J1597" s="1">
        <v>45500</v>
      </c>
      <c r="K1597" s="1">
        <v>45351</v>
      </c>
    </row>
    <row r="1598" spans="1:11" x14ac:dyDescent="0.25">
      <c r="A1598" t="s">
        <v>24</v>
      </c>
      <c r="B1598" t="s">
        <v>1422</v>
      </c>
      <c r="C1598" t="s">
        <v>16</v>
      </c>
      <c r="D1598" s="1">
        <v>44991</v>
      </c>
      <c r="E1598" t="s">
        <v>334</v>
      </c>
      <c r="F1598" t="s">
        <v>335</v>
      </c>
      <c r="G1598" t="s">
        <v>336</v>
      </c>
      <c r="H1598" t="s">
        <v>1368</v>
      </c>
      <c r="I1598" t="s">
        <v>17</v>
      </c>
      <c r="J1598" s="1">
        <v>45500</v>
      </c>
      <c r="K1598" s="1">
        <v>45351</v>
      </c>
    </row>
    <row r="1599" spans="1:11" x14ac:dyDescent="0.25">
      <c r="A1599" t="s">
        <v>24</v>
      </c>
      <c r="B1599" t="s">
        <v>1422</v>
      </c>
      <c r="C1599" t="s">
        <v>16</v>
      </c>
      <c r="D1599" s="1">
        <v>44991</v>
      </c>
      <c r="E1599" t="s">
        <v>334</v>
      </c>
      <c r="F1599" t="s">
        <v>335</v>
      </c>
      <c r="G1599" t="s">
        <v>336</v>
      </c>
      <c r="H1599" t="s">
        <v>1369</v>
      </c>
      <c r="I1599" t="s">
        <v>17</v>
      </c>
      <c r="J1599" s="1">
        <v>45500</v>
      </c>
      <c r="K1599" s="1">
        <v>45351</v>
      </c>
    </row>
    <row r="1600" spans="1:11" x14ac:dyDescent="0.25">
      <c r="A1600" t="s">
        <v>24</v>
      </c>
      <c r="B1600" t="s">
        <v>1422</v>
      </c>
      <c r="C1600" t="s">
        <v>16</v>
      </c>
      <c r="D1600" s="1">
        <v>44991</v>
      </c>
      <c r="E1600" t="s">
        <v>334</v>
      </c>
      <c r="F1600" t="s">
        <v>335</v>
      </c>
      <c r="G1600" t="s">
        <v>336</v>
      </c>
      <c r="H1600" t="s">
        <v>1370</v>
      </c>
      <c r="I1600" t="s">
        <v>17</v>
      </c>
      <c r="J1600" s="1">
        <v>45500</v>
      </c>
      <c r="K1600" s="1">
        <v>45351</v>
      </c>
    </row>
    <row r="1601" spans="1:11" x14ac:dyDescent="0.25">
      <c r="A1601" t="s">
        <v>24</v>
      </c>
      <c r="B1601" t="s">
        <v>1422</v>
      </c>
      <c r="C1601" t="s">
        <v>16</v>
      </c>
      <c r="D1601" s="1">
        <v>44991</v>
      </c>
      <c r="E1601" t="s">
        <v>334</v>
      </c>
      <c r="F1601" t="s">
        <v>335</v>
      </c>
      <c r="G1601" t="s">
        <v>336</v>
      </c>
      <c r="H1601" t="s">
        <v>8</v>
      </c>
      <c r="I1601" t="s">
        <v>17</v>
      </c>
      <c r="J1601" s="1">
        <v>44995</v>
      </c>
      <c r="K1601" s="1">
        <v>44960</v>
      </c>
    </row>
    <row r="1602" spans="1:11" x14ac:dyDescent="0.25">
      <c r="A1602" t="s">
        <v>24</v>
      </c>
      <c r="B1602" t="s">
        <v>1422</v>
      </c>
      <c r="C1602" t="s">
        <v>16</v>
      </c>
      <c r="D1602" s="1">
        <v>44991</v>
      </c>
      <c r="E1602" t="s">
        <v>334</v>
      </c>
      <c r="F1602" t="s">
        <v>335</v>
      </c>
      <c r="G1602" t="s">
        <v>336</v>
      </c>
      <c r="H1602" t="s">
        <v>9</v>
      </c>
      <c r="I1602" t="s">
        <v>17</v>
      </c>
      <c r="J1602" s="1">
        <v>44995</v>
      </c>
      <c r="K1602" s="1">
        <v>44960</v>
      </c>
    </row>
    <row r="1603" spans="1:11" x14ac:dyDescent="0.25">
      <c r="A1603" t="s">
        <v>24</v>
      </c>
      <c r="B1603" t="s">
        <v>1422</v>
      </c>
      <c r="C1603" t="s">
        <v>16</v>
      </c>
      <c r="D1603" s="1">
        <v>44991</v>
      </c>
      <c r="E1603" t="s">
        <v>334</v>
      </c>
      <c r="F1603" t="s">
        <v>335</v>
      </c>
      <c r="G1603" t="s">
        <v>336</v>
      </c>
      <c r="H1603" t="s">
        <v>10</v>
      </c>
      <c r="I1603" t="s">
        <v>17</v>
      </c>
      <c r="J1603" s="1">
        <v>44995</v>
      </c>
      <c r="K1603" s="1">
        <v>44960</v>
      </c>
    </row>
    <row r="1604" spans="1:11" x14ac:dyDescent="0.25">
      <c r="A1604" t="s">
        <v>24</v>
      </c>
      <c r="B1604" t="s">
        <v>1422</v>
      </c>
      <c r="C1604" t="s">
        <v>16</v>
      </c>
      <c r="D1604" s="1">
        <v>44991</v>
      </c>
      <c r="E1604" t="s">
        <v>334</v>
      </c>
      <c r="F1604" t="s">
        <v>335</v>
      </c>
      <c r="G1604" t="s">
        <v>336</v>
      </c>
      <c r="H1604" t="s">
        <v>10</v>
      </c>
      <c r="I1604" t="s">
        <v>17</v>
      </c>
      <c r="J1604" s="1">
        <v>45145</v>
      </c>
      <c r="K1604" s="1">
        <v>45145</v>
      </c>
    </row>
    <row r="1605" spans="1:11" x14ac:dyDescent="0.25">
      <c r="A1605" t="s">
        <v>24</v>
      </c>
      <c r="B1605" t="s">
        <v>1422</v>
      </c>
      <c r="C1605" t="s">
        <v>16</v>
      </c>
      <c r="D1605" s="1">
        <v>44991</v>
      </c>
      <c r="E1605" t="s">
        <v>334</v>
      </c>
      <c r="F1605" t="s">
        <v>335</v>
      </c>
      <c r="G1605" t="s">
        <v>336</v>
      </c>
      <c r="H1605" t="s">
        <v>11</v>
      </c>
      <c r="I1605" t="s">
        <v>17</v>
      </c>
      <c r="J1605" s="1">
        <v>44995</v>
      </c>
      <c r="K1605" s="1">
        <v>44960</v>
      </c>
    </row>
    <row r="1606" spans="1:11" x14ac:dyDescent="0.25">
      <c r="A1606" t="s">
        <v>41</v>
      </c>
      <c r="B1606" t="s">
        <v>485</v>
      </c>
      <c r="C1606" t="s">
        <v>124</v>
      </c>
      <c r="D1606" s="1">
        <v>44991</v>
      </c>
      <c r="E1606" t="s">
        <v>337</v>
      </c>
      <c r="F1606" t="s">
        <v>338</v>
      </c>
      <c r="G1606" t="s">
        <v>1538</v>
      </c>
      <c r="H1606" t="s">
        <v>4</v>
      </c>
      <c r="I1606" t="s">
        <v>17</v>
      </c>
      <c r="J1606" s="1">
        <v>45090</v>
      </c>
      <c r="K1606" s="1">
        <v>44987</v>
      </c>
    </row>
    <row r="1607" spans="1:11" x14ac:dyDescent="0.25">
      <c r="A1607" t="s">
        <v>41</v>
      </c>
      <c r="B1607" t="s">
        <v>485</v>
      </c>
      <c r="C1607" t="s">
        <v>124</v>
      </c>
      <c r="D1607" s="1">
        <v>44991</v>
      </c>
      <c r="E1607" t="s">
        <v>337</v>
      </c>
      <c r="F1607" t="s">
        <v>338</v>
      </c>
      <c r="G1607" t="s">
        <v>1538</v>
      </c>
      <c r="H1607" t="s">
        <v>7</v>
      </c>
      <c r="I1607" t="s">
        <v>17</v>
      </c>
      <c r="J1607" s="1">
        <v>45090</v>
      </c>
      <c r="K1607" s="1">
        <v>44987</v>
      </c>
    </row>
    <row r="1608" spans="1:11" x14ac:dyDescent="0.25">
      <c r="A1608" t="s">
        <v>30</v>
      </c>
      <c r="B1608" t="s">
        <v>339</v>
      </c>
      <c r="C1608" t="s">
        <v>32</v>
      </c>
      <c r="D1608" s="1">
        <v>44984</v>
      </c>
      <c r="E1608" t="s">
        <v>340</v>
      </c>
      <c r="F1608" t="s">
        <v>341</v>
      </c>
      <c r="G1608" t="s">
        <v>342</v>
      </c>
      <c r="H1608" t="s">
        <v>4</v>
      </c>
      <c r="I1608" t="s">
        <v>17</v>
      </c>
      <c r="J1608" s="1">
        <v>44992</v>
      </c>
      <c r="K1608" s="1">
        <v>44911</v>
      </c>
    </row>
    <row r="1609" spans="1:11" x14ac:dyDescent="0.25">
      <c r="A1609" t="s">
        <v>30</v>
      </c>
      <c r="B1609" t="s">
        <v>339</v>
      </c>
      <c r="C1609" t="s">
        <v>32</v>
      </c>
      <c r="D1609" s="1">
        <v>44984</v>
      </c>
      <c r="E1609" t="s">
        <v>340</v>
      </c>
      <c r="F1609" t="s">
        <v>341</v>
      </c>
      <c r="G1609" t="s">
        <v>342</v>
      </c>
      <c r="H1609" t="s">
        <v>7</v>
      </c>
      <c r="I1609" t="s">
        <v>17</v>
      </c>
      <c r="J1609" s="1">
        <v>44992</v>
      </c>
      <c r="K1609" s="1">
        <v>44911</v>
      </c>
    </row>
    <row r="1610" spans="1:11" x14ac:dyDescent="0.25">
      <c r="A1610" t="s">
        <v>30</v>
      </c>
      <c r="B1610" t="s">
        <v>339</v>
      </c>
      <c r="C1610" t="s">
        <v>32</v>
      </c>
      <c r="D1610" s="1">
        <v>44984</v>
      </c>
      <c r="E1610" t="s">
        <v>340</v>
      </c>
      <c r="F1610" t="s">
        <v>341</v>
      </c>
      <c r="G1610" t="s">
        <v>342</v>
      </c>
      <c r="H1610" t="s">
        <v>1366</v>
      </c>
      <c r="I1610" t="s">
        <v>5</v>
      </c>
      <c r="K1610" s="1">
        <v>45748</v>
      </c>
    </row>
    <row r="1611" spans="1:11" x14ac:dyDescent="0.25">
      <c r="A1611" t="s">
        <v>30</v>
      </c>
      <c r="B1611" t="s">
        <v>339</v>
      </c>
      <c r="C1611" t="s">
        <v>32</v>
      </c>
      <c r="D1611" s="1">
        <v>44984</v>
      </c>
      <c r="E1611" t="s">
        <v>340</v>
      </c>
      <c r="F1611" t="s">
        <v>341</v>
      </c>
      <c r="G1611" t="s">
        <v>342</v>
      </c>
      <c r="H1611" t="s">
        <v>1366</v>
      </c>
      <c r="I1611" t="s">
        <v>17</v>
      </c>
      <c r="J1611" s="1">
        <v>45427</v>
      </c>
      <c r="K1611" s="1">
        <v>45351</v>
      </c>
    </row>
    <row r="1612" spans="1:11" x14ac:dyDescent="0.25">
      <c r="A1612" t="s">
        <v>30</v>
      </c>
      <c r="B1612" t="s">
        <v>339</v>
      </c>
      <c r="C1612" t="s">
        <v>32</v>
      </c>
      <c r="D1612" s="1">
        <v>44984</v>
      </c>
      <c r="E1612" t="s">
        <v>340</v>
      </c>
      <c r="F1612" t="s">
        <v>341</v>
      </c>
      <c r="G1612" t="s">
        <v>342</v>
      </c>
      <c r="H1612" t="s">
        <v>1367</v>
      </c>
      <c r="I1612" t="s">
        <v>5</v>
      </c>
      <c r="K1612" s="1">
        <v>45746</v>
      </c>
    </row>
    <row r="1613" spans="1:11" x14ac:dyDescent="0.25">
      <c r="A1613" t="s">
        <v>30</v>
      </c>
      <c r="B1613" t="s">
        <v>339</v>
      </c>
      <c r="C1613" t="s">
        <v>32</v>
      </c>
      <c r="D1613" s="1">
        <v>44984</v>
      </c>
      <c r="E1613" t="s">
        <v>340</v>
      </c>
      <c r="F1613" t="s">
        <v>341</v>
      </c>
      <c r="G1613" t="s">
        <v>342</v>
      </c>
      <c r="H1613" t="s">
        <v>1367</v>
      </c>
      <c r="I1613" t="s">
        <v>17</v>
      </c>
      <c r="J1613" s="1">
        <v>45425</v>
      </c>
      <c r="K1613" s="1">
        <v>45351</v>
      </c>
    </row>
    <row r="1614" spans="1:11" x14ac:dyDescent="0.25">
      <c r="A1614" t="s">
        <v>30</v>
      </c>
      <c r="B1614" t="s">
        <v>339</v>
      </c>
      <c r="C1614" t="s">
        <v>32</v>
      </c>
      <c r="D1614" s="1">
        <v>44984</v>
      </c>
      <c r="E1614" t="s">
        <v>340</v>
      </c>
      <c r="F1614" t="s">
        <v>341</v>
      </c>
      <c r="G1614" t="s">
        <v>342</v>
      </c>
      <c r="H1614" t="s">
        <v>1368</v>
      </c>
      <c r="I1614" t="s">
        <v>5</v>
      </c>
      <c r="K1614" s="1">
        <v>45739</v>
      </c>
    </row>
    <row r="1615" spans="1:11" x14ac:dyDescent="0.25">
      <c r="A1615" t="s">
        <v>30</v>
      </c>
      <c r="B1615" t="s">
        <v>339</v>
      </c>
      <c r="C1615" t="s">
        <v>32</v>
      </c>
      <c r="D1615" s="1">
        <v>44984</v>
      </c>
      <c r="E1615" t="s">
        <v>340</v>
      </c>
      <c r="F1615" t="s">
        <v>341</v>
      </c>
      <c r="G1615" t="s">
        <v>342</v>
      </c>
      <c r="H1615" t="s">
        <v>1368</v>
      </c>
      <c r="I1615" t="s">
        <v>17</v>
      </c>
      <c r="J1615" s="1">
        <v>45418</v>
      </c>
      <c r="K1615" s="1">
        <v>45351</v>
      </c>
    </row>
    <row r="1616" spans="1:11" x14ac:dyDescent="0.25">
      <c r="A1616" t="s">
        <v>30</v>
      </c>
      <c r="B1616" t="s">
        <v>339</v>
      </c>
      <c r="C1616" t="s">
        <v>32</v>
      </c>
      <c r="D1616" s="1">
        <v>44984</v>
      </c>
      <c r="E1616" t="s">
        <v>340</v>
      </c>
      <c r="F1616" t="s">
        <v>341</v>
      </c>
      <c r="G1616" t="s">
        <v>342</v>
      </c>
      <c r="H1616" t="s">
        <v>1369</v>
      </c>
      <c r="I1616" t="s">
        <v>5</v>
      </c>
      <c r="K1616" s="1">
        <v>45755</v>
      </c>
    </row>
    <row r="1617" spans="1:12" x14ac:dyDescent="0.25">
      <c r="A1617" t="s">
        <v>30</v>
      </c>
      <c r="B1617" t="s">
        <v>339</v>
      </c>
      <c r="C1617" t="s">
        <v>32</v>
      </c>
      <c r="D1617" s="1">
        <v>44984</v>
      </c>
      <c r="E1617" t="s">
        <v>340</v>
      </c>
      <c r="F1617" t="s">
        <v>341</v>
      </c>
      <c r="G1617" t="s">
        <v>342</v>
      </c>
      <c r="H1617" t="s">
        <v>1369</v>
      </c>
      <c r="I1617" t="s">
        <v>17</v>
      </c>
      <c r="J1617" s="1">
        <v>45434</v>
      </c>
      <c r="K1617" s="1">
        <v>45351</v>
      </c>
    </row>
    <row r="1618" spans="1:12" x14ac:dyDescent="0.25">
      <c r="A1618" t="s">
        <v>30</v>
      </c>
      <c r="B1618" t="s">
        <v>339</v>
      </c>
      <c r="C1618" t="s">
        <v>32</v>
      </c>
      <c r="D1618" s="1">
        <v>44984</v>
      </c>
      <c r="E1618" t="s">
        <v>340</v>
      </c>
      <c r="F1618" t="s">
        <v>341</v>
      </c>
      <c r="G1618" t="s">
        <v>342</v>
      </c>
      <c r="H1618" t="s">
        <v>1370</v>
      </c>
      <c r="I1618" t="s">
        <v>5</v>
      </c>
      <c r="K1618" s="1">
        <v>45755</v>
      </c>
    </row>
    <row r="1619" spans="1:12" x14ac:dyDescent="0.25">
      <c r="A1619" t="s">
        <v>30</v>
      </c>
      <c r="B1619" t="s">
        <v>339</v>
      </c>
      <c r="C1619" t="s">
        <v>32</v>
      </c>
      <c r="D1619" s="1">
        <v>44984</v>
      </c>
      <c r="E1619" t="s">
        <v>340</v>
      </c>
      <c r="F1619" t="s">
        <v>341</v>
      </c>
      <c r="G1619" t="s">
        <v>342</v>
      </c>
      <c r="H1619" t="s">
        <v>1370</v>
      </c>
      <c r="I1619" t="s">
        <v>17</v>
      </c>
      <c r="J1619" s="1">
        <v>45434</v>
      </c>
      <c r="K1619" s="1">
        <v>45351</v>
      </c>
    </row>
    <row r="1620" spans="1:12" x14ac:dyDescent="0.25">
      <c r="A1620" t="s">
        <v>30</v>
      </c>
      <c r="B1620" t="s">
        <v>339</v>
      </c>
      <c r="C1620" t="s">
        <v>32</v>
      </c>
      <c r="D1620" s="1">
        <v>44984</v>
      </c>
      <c r="E1620" t="s">
        <v>340</v>
      </c>
      <c r="F1620" t="s">
        <v>341</v>
      </c>
      <c r="G1620" t="s">
        <v>342</v>
      </c>
      <c r="H1620" t="s">
        <v>8</v>
      </c>
      <c r="I1620" t="s">
        <v>17</v>
      </c>
      <c r="J1620" s="1">
        <v>44991</v>
      </c>
      <c r="K1620" s="1">
        <v>44911</v>
      </c>
    </row>
    <row r="1621" spans="1:12" x14ac:dyDescent="0.25">
      <c r="A1621" t="s">
        <v>30</v>
      </c>
      <c r="B1621" t="s">
        <v>339</v>
      </c>
      <c r="C1621" t="s">
        <v>32</v>
      </c>
      <c r="D1621" s="1">
        <v>44984</v>
      </c>
      <c r="E1621" t="s">
        <v>340</v>
      </c>
      <c r="F1621" t="s">
        <v>341</v>
      </c>
      <c r="G1621" t="s">
        <v>342</v>
      </c>
      <c r="H1621" t="s">
        <v>9</v>
      </c>
      <c r="I1621" t="s">
        <v>17</v>
      </c>
      <c r="J1621" s="1">
        <v>44986</v>
      </c>
      <c r="K1621" s="1">
        <v>44911</v>
      </c>
    </row>
    <row r="1622" spans="1:12" x14ac:dyDescent="0.25">
      <c r="A1622" t="s">
        <v>30</v>
      </c>
      <c r="B1622" t="s">
        <v>339</v>
      </c>
      <c r="C1622" t="s">
        <v>32</v>
      </c>
      <c r="D1622" s="1">
        <v>44984</v>
      </c>
      <c r="E1622" t="s">
        <v>340</v>
      </c>
      <c r="F1622" t="s">
        <v>341</v>
      </c>
      <c r="G1622" t="s">
        <v>342</v>
      </c>
      <c r="H1622" t="s">
        <v>9</v>
      </c>
      <c r="I1622" t="s">
        <v>17</v>
      </c>
      <c r="J1622" s="1">
        <v>45161</v>
      </c>
      <c r="K1622" s="1">
        <v>45159</v>
      </c>
    </row>
    <row r="1623" spans="1:12" ht="90" x14ac:dyDescent="0.25">
      <c r="A1623" t="s">
        <v>30</v>
      </c>
      <c r="B1623" t="s">
        <v>339</v>
      </c>
      <c r="C1623" t="s">
        <v>32</v>
      </c>
      <c r="D1623" s="1">
        <v>44984</v>
      </c>
      <c r="E1623" t="s">
        <v>340</v>
      </c>
      <c r="F1623" t="s">
        <v>341</v>
      </c>
      <c r="G1623" t="s">
        <v>342</v>
      </c>
      <c r="H1623" t="s">
        <v>10</v>
      </c>
      <c r="I1623" t="s">
        <v>17</v>
      </c>
      <c r="J1623" s="1">
        <v>44986</v>
      </c>
      <c r="K1623" s="1">
        <v>44911</v>
      </c>
      <c r="L1623" s="2" t="s">
        <v>344</v>
      </c>
    </row>
    <row r="1624" spans="1:12" ht="90" x14ac:dyDescent="0.25">
      <c r="A1624" t="s">
        <v>30</v>
      </c>
      <c r="B1624" t="s">
        <v>339</v>
      </c>
      <c r="C1624" t="s">
        <v>32</v>
      </c>
      <c r="D1624" s="1">
        <v>44984</v>
      </c>
      <c r="E1624" t="s">
        <v>340</v>
      </c>
      <c r="F1624" t="s">
        <v>341</v>
      </c>
      <c r="G1624" t="s">
        <v>342</v>
      </c>
      <c r="H1624" t="s">
        <v>10</v>
      </c>
      <c r="I1624" t="s">
        <v>17</v>
      </c>
      <c r="J1624" s="1">
        <v>45232</v>
      </c>
      <c r="K1624" s="1">
        <v>45167</v>
      </c>
      <c r="L1624" s="2" t="s">
        <v>344</v>
      </c>
    </row>
    <row r="1625" spans="1:12" x14ac:dyDescent="0.25">
      <c r="A1625" t="s">
        <v>30</v>
      </c>
      <c r="B1625" t="s">
        <v>339</v>
      </c>
      <c r="C1625" t="s">
        <v>32</v>
      </c>
      <c r="D1625" s="1">
        <v>44984</v>
      </c>
      <c r="E1625" t="s">
        <v>340</v>
      </c>
      <c r="F1625" t="s">
        <v>341</v>
      </c>
      <c r="G1625" t="s">
        <v>342</v>
      </c>
      <c r="H1625" t="s">
        <v>11</v>
      </c>
      <c r="I1625" t="s">
        <v>17</v>
      </c>
      <c r="J1625" s="1">
        <v>44991</v>
      </c>
      <c r="K1625" s="1">
        <v>44911</v>
      </c>
    </row>
    <row r="1626" spans="1:12" x14ac:dyDescent="0.25">
      <c r="A1626" t="s">
        <v>46</v>
      </c>
      <c r="C1626" t="s">
        <v>47</v>
      </c>
      <c r="D1626" s="1">
        <v>44979</v>
      </c>
      <c r="E1626" t="s">
        <v>345</v>
      </c>
      <c r="F1626" t="s">
        <v>346</v>
      </c>
      <c r="G1626" t="s">
        <v>347</v>
      </c>
      <c r="H1626" t="s">
        <v>4</v>
      </c>
      <c r="I1626" t="s">
        <v>17</v>
      </c>
      <c r="J1626" s="1">
        <v>44981</v>
      </c>
      <c r="K1626" s="1">
        <v>44974</v>
      </c>
      <c r="L1626" t="s">
        <v>348</v>
      </c>
    </row>
    <row r="1627" spans="1:12" x14ac:dyDescent="0.25">
      <c r="A1627" t="s">
        <v>46</v>
      </c>
      <c r="C1627" t="s">
        <v>47</v>
      </c>
      <c r="D1627" s="1">
        <v>44979</v>
      </c>
      <c r="E1627" t="s">
        <v>345</v>
      </c>
      <c r="F1627" t="s">
        <v>346</v>
      </c>
      <c r="G1627" t="s">
        <v>347</v>
      </c>
      <c r="H1627" t="s">
        <v>7</v>
      </c>
      <c r="I1627" t="s">
        <v>17</v>
      </c>
      <c r="J1627" s="1">
        <v>44981</v>
      </c>
      <c r="K1627" s="1">
        <v>44974</v>
      </c>
      <c r="L1627" t="s">
        <v>349</v>
      </c>
    </row>
    <row r="1628" spans="1:12" x14ac:dyDescent="0.25">
      <c r="A1628" t="s">
        <v>46</v>
      </c>
      <c r="C1628" t="s">
        <v>47</v>
      </c>
      <c r="D1628" s="1">
        <v>44979</v>
      </c>
      <c r="E1628" t="s">
        <v>345</v>
      </c>
      <c r="F1628" t="s">
        <v>346</v>
      </c>
      <c r="G1628" t="s">
        <v>347</v>
      </c>
      <c r="H1628" t="s">
        <v>1366</v>
      </c>
      <c r="I1628" t="s">
        <v>17</v>
      </c>
      <c r="J1628" s="1">
        <v>45359</v>
      </c>
      <c r="K1628" s="1">
        <v>45351</v>
      </c>
    </row>
    <row r="1629" spans="1:12" x14ac:dyDescent="0.25">
      <c r="A1629" t="s">
        <v>46</v>
      </c>
      <c r="C1629" t="s">
        <v>47</v>
      </c>
      <c r="D1629" s="1">
        <v>44979</v>
      </c>
      <c r="E1629" t="s">
        <v>345</v>
      </c>
      <c r="F1629" t="s">
        <v>346</v>
      </c>
      <c r="G1629" t="s">
        <v>347</v>
      </c>
      <c r="H1629" t="s">
        <v>1367</v>
      </c>
      <c r="I1629" t="s">
        <v>17</v>
      </c>
      <c r="J1629" s="1">
        <v>45359</v>
      </c>
      <c r="K1629" s="1">
        <v>45351</v>
      </c>
    </row>
    <row r="1630" spans="1:12" x14ac:dyDescent="0.25">
      <c r="A1630" t="s">
        <v>46</v>
      </c>
      <c r="C1630" t="s">
        <v>47</v>
      </c>
      <c r="D1630" s="1">
        <v>44979</v>
      </c>
      <c r="E1630" t="s">
        <v>345</v>
      </c>
      <c r="F1630" t="s">
        <v>346</v>
      </c>
      <c r="G1630" t="s">
        <v>347</v>
      </c>
      <c r="H1630" t="s">
        <v>1368</v>
      </c>
      <c r="I1630" t="s">
        <v>17</v>
      </c>
      <c r="J1630" s="1">
        <v>45359</v>
      </c>
      <c r="K1630" s="1">
        <v>45351</v>
      </c>
    </row>
    <row r="1631" spans="1:12" x14ac:dyDescent="0.25">
      <c r="A1631" t="s">
        <v>46</v>
      </c>
      <c r="C1631" t="s">
        <v>47</v>
      </c>
      <c r="D1631" s="1">
        <v>44979</v>
      </c>
      <c r="E1631" t="s">
        <v>345</v>
      </c>
      <c r="F1631" t="s">
        <v>346</v>
      </c>
      <c r="G1631" t="s">
        <v>347</v>
      </c>
      <c r="H1631" t="s">
        <v>1369</v>
      </c>
      <c r="I1631" t="s">
        <v>17</v>
      </c>
      <c r="J1631" s="1">
        <v>45359</v>
      </c>
      <c r="K1631" s="1">
        <v>45351</v>
      </c>
    </row>
    <row r="1632" spans="1:12" x14ac:dyDescent="0.25">
      <c r="A1632" t="s">
        <v>46</v>
      </c>
      <c r="C1632" t="s">
        <v>47</v>
      </c>
      <c r="D1632" s="1">
        <v>44979</v>
      </c>
      <c r="E1632" t="s">
        <v>345</v>
      </c>
      <c r="F1632" t="s">
        <v>346</v>
      </c>
      <c r="G1632" t="s">
        <v>347</v>
      </c>
      <c r="H1632" t="s">
        <v>1370</v>
      </c>
      <c r="I1632" t="s">
        <v>17</v>
      </c>
      <c r="J1632" s="1">
        <v>45359</v>
      </c>
      <c r="K1632" s="1">
        <v>45351</v>
      </c>
    </row>
    <row r="1633" spans="1:12" x14ac:dyDescent="0.25">
      <c r="A1633" t="s">
        <v>46</v>
      </c>
      <c r="C1633" t="s">
        <v>47</v>
      </c>
      <c r="D1633" s="1">
        <v>44979</v>
      </c>
      <c r="E1633" t="s">
        <v>345</v>
      </c>
      <c r="F1633" t="s">
        <v>346</v>
      </c>
      <c r="G1633" t="s">
        <v>347</v>
      </c>
      <c r="H1633" t="s">
        <v>8</v>
      </c>
      <c r="I1633" t="s">
        <v>17</v>
      </c>
      <c r="J1633" s="1">
        <v>44981</v>
      </c>
      <c r="K1633" s="1">
        <v>44974</v>
      </c>
      <c r="L1633" t="s">
        <v>350</v>
      </c>
    </row>
    <row r="1634" spans="1:12" x14ac:dyDescent="0.25">
      <c r="A1634" t="s">
        <v>46</v>
      </c>
      <c r="C1634" t="s">
        <v>47</v>
      </c>
      <c r="D1634" s="1">
        <v>44979</v>
      </c>
      <c r="E1634" t="s">
        <v>345</v>
      </c>
      <c r="F1634" t="s">
        <v>346</v>
      </c>
      <c r="G1634" t="s">
        <v>347</v>
      </c>
      <c r="H1634" t="s">
        <v>9</v>
      </c>
      <c r="I1634" t="s">
        <v>17</v>
      </c>
      <c r="J1634" s="1">
        <v>44981</v>
      </c>
      <c r="K1634" s="1">
        <v>44974</v>
      </c>
    </row>
    <row r="1635" spans="1:12" x14ac:dyDescent="0.25">
      <c r="A1635" t="s">
        <v>46</v>
      </c>
      <c r="C1635" t="s">
        <v>47</v>
      </c>
      <c r="D1635" s="1">
        <v>44979</v>
      </c>
      <c r="E1635" t="s">
        <v>345</v>
      </c>
      <c r="F1635" t="s">
        <v>346</v>
      </c>
      <c r="G1635" t="s">
        <v>347</v>
      </c>
      <c r="H1635" t="s">
        <v>10</v>
      </c>
      <c r="I1635" t="s">
        <v>17</v>
      </c>
      <c r="J1635" s="1">
        <v>44981</v>
      </c>
      <c r="K1635" s="1">
        <v>44974</v>
      </c>
      <c r="L1635" t="s">
        <v>351</v>
      </c>
    </row>
    <row r="1636" spans="1:12" x14ac:dyDescent="0.25">
      <c r="A1636" t="s">
        <v>46</v>
      </c>
      <c r="C1636" t="s">
        <v>47</v>
      </c>
      <c r="D1636" s="1">
        <v>44979</v>
      </c>
      <c r="E1636" t="s">
        <v>345</v>
      </c>
      <c r="F1636" t="s">
        <v>346</v>
      </c>
      <c r="G1636" t="s">
        <v>347</v>
      </c>
      <c r="H1636" t="s">
        <v>11</v>
      </c>
      <c r="I1636" t="s">
        <v>17</v>
      </c>
      <c r="J1636" s="1">
        <v>44981</v>
      </c>
      <c r="K1636" s="1">
        <v>44974</v>
      </c>
    </row>
    <row r="1637" spans="1:12" x14ac:dyDescent="0.25">
      <c r="A1637" t="s">
        <v>30</v>
      </c>
      <c r="B1637" t="s">
        <v>189</v>
      </c>
      <c r="C1637" t="s">
        <v>32</v>
      </c>
      <c r="D1637" s="1">
        <v>44977</v>
      </c>
      <c r="E1637" t="s">
        <v>352</v>
      </c>
      <c r="F1637" t="s">
        <v>353</v>
      </c>
      <c r="G1637" t="s">
        <v>354</v>
      </c>
      <c r="H1637" t="s">
        <v>4</v>
      </c>
      <c r="I1637" t="s">
        <v>17</v>
      </c>
      <c r="J1637" s="1">
        <v>44979</v>
      </c>
      <c r="K1637" s="1">
        <v>44952</v>
      </c>
    </row>
    <row r="1638" spans="1:12" x14ac:dyDescent="0.25">
      <c r="A1638" t="s">
        <v>30</v>
      </c>
      <c r="B1638" t="s">
        <v>189</v>
      </c>
      <c r="C1638" t="s">
        <v>32</v>
      </c>
      <c r="D1638" s="1">
        <v>44977</v>
      </c>
      <c r="E1638" t="s">
        <v>352</v>
      </c>
      <c r="F1638" t="s">
        <v>353</v>
      </c>
      <c r="G1638" t="s">
        <v>354</v>
      </c>
      <c r="H1638" t="s">
        <v>7</v>
      </c>
      <c r="I1638" t="s">
        <v>17</v>
      </c>
      <c r="J1638" s="1">
        <v>44979</v>
      </c>
      <c r="K1638" s="1">
        <v>44952</v>
      </c>
    </row>
    <row r="1639" spans="1:12" x14ac:dyDescent="0.25">
      <c r="A1639" t="s">
        <v>30</v>
      </c>
      <c r="B1639" t="s">
        <v>189</v>
      </c>
      <c r="C1639" t="s">
        <v>32</v>
      </c>
      <c r="D1639" s="1">
        <v>44977</v>
      </c>
      <c r="E1639" t="s">
        <v>352</v>
      </c>
      <c r="F1639" t="s">
        <v>353</v>
      </c>
      <c r="G1639" t="s">
        <v>354</v>
      </c>
      <c r="H1639" t="s">
        <v>1366</v>
      </c>
      <c r="I1639" t="s">
        <v>17</v>
      </c>
      <c r="J1639" s="1">
        <v>45518</v>
      </c>
      <c r="K1639" s="1">
        <v>45351</v>
      </c>
    </row>
    <row r="1640" spans="1:12" x14ac:dyDescent="0.25">
      <c r="A1640" t="s">
        <v>30</v>
      </c>
      <c r="B1640" t="s">
        <v>189</v>
      </c>
      <c r="C1640" t="s">
        <v>32</v>
      </c>
      <c r="D1640" s="1">
        <v>44977</v>
      </c>
      <c r="E1640" t="s">
        <v>352</v>
      </c>
      <c r="F1640" t="s">
        <v>353</v>
      </c>
      <c r="G1640" t="s">
        <v>354</v>
      </c>
      <c r="H1640" t="s">
        <v>1367</v>
      </c>
      <c r="I1640" t="s">
        <v>17</v>
      </c>
      <c r="J1640" s="1">
        <v>45511</v>
      </c>
      <c r="K1640" s="1">
        <v>45351</v>
      </c>
    </row>
    <row r="1641" spans="1:12" x14ac:dyDescent="0.25">
      <c r="A1641" t="s">
        <v>30</v>
      </c>
      <c r="B1641" t="s">
        <v>189</v>
      </c>
      <c r="C1641" t="s">
        <v>32</v>
      </c>
      <c r="D1641" s="1">
        <v>44977</v>
      </c>
      <c r="E1641" t="s">
        <v>352</v>
      </c>
      <c r="F1641" t="s">
        <v>353</v>
      </c>
      <c r="G1641" t="s">
        <v>354</v>
      </c>
      <c r="H1641" t="s">
        <v>1368</v>
      </c>
      <c r="I1641" t="s">
        <v>17</v>
      </c>
      <c r="J1641" s="1">
        <v>45518</v>
      </c>
      <c r="K1641" s="1">
        <v>45351</v>
      </c>
    </row>
    <row r="1642" spans="1:12" x14ac:dyDescent="0.25">
      <c r="A1642" t="s">
        <v>30</v>
      </c>
      <c r="B1642" t="s">
        <v>189</v>
      </c>
      <c r="C1642" t="s">
        <v>32</v>
      </c>
      <c r="D1642" s="1">
        <v>44977</v>
      </c>
      <c r="E1642" t="s">
        <v>352</v>
      </c>
      <c r="F1642" t="s">
        <v>353</v>
      </c>
      <c r="G1642" t="s">
        <v>354</v>
      </c>
      <c r="H1642" t="s">
        <v>1369</v>
      </c>
      <c r="I1642" t="s">
        <v>17</v>
      </c>
      <c r="J1642" s="1">
        <v>45518</v>
      </c>
      <c r="K1642" s="1">
        <v>45351</v>
      </c>
    </row>
    <row r="1643" spans="1:12" x14ac:dyDescent="0.25">
      <c r="A1643" t="s">
        <v>30</v>
      </c>
      <c r="B1643" t="s">
        <v>189</v>
      </c>
      <c r="C1643" t="s">
        <v>32</v>
      </c>
      <c r="D1643" s="1">
        <v>44977</v>
      </c>
      <c r="E1643" t="s">
        <v>352</v>
      </c>
      <c r="F1643" t="s">
        <v>353</v>
      </c>
      <c r="G1643" t="s">
        <v>354</v>
      </c>
      <c r="H1643" t="s">
        <v>1370</v>
      </c>
      <c r="I1643" t="s">
        <v>17</v>
      </c>
      <c r="J1643" s="1">
        <v>45518</v>
      </c>
      <c r="K1643" s="1">
        <v>45351</v>
      </c>
    </row>
    <row r="1644" spans="1:12" x14ac:dyDescent="0.25">
      <c r="A1644" t="s">
        <v>30</v>
      </c>
      <c r="B1644" t="s">
        <v>189</v>
      </c>
      <c r="C1644" t="s">
        <v>32</v>
      </c>
      <c r="D1644" s="1">
        <v>44977</v>
      </c>
      <c r="E1644" t="s">
        <v>352</v>
      </c>
      <c r="F1644" t="s">
        <v>353</v>
      </c>
      <c r="G1644" t="s">
        <v>354</v>
      </c>
      <c r="H1644" t="s">
        <v>8</v>
      </c>
      <c r="I1644" t="s">
        <v>17</v>
      </c>
      <c r="J1644" s="1">
        <v>44978</v>
      </c>
      <c r="K1644" s="1">
        <v>44952</v>
      </c>
    </row>
    <row r="1645" spans="1:12" x14ac:dyDescent="0.25">
      <c r="A1645" t="s">
        <v>30</v>
      </c>
      <c r="B1645" t="s">
        <v>189</v>
      </c>
      <c r="C1645" t="s">
        <v>32</v>
      </c>
      <c r="D1645" s="1">
        <v>44977</v>
      </c>
      <c r="E1645" t="s">
        <v>352</v>
      </c>
      <c r="F1645" t="s">
        <v>353</v>
      </c>
      <c r="G1645" t="s">
        <v>354</v>
      </c>
      <c r="H1645" t="s">
        <v>9</v>
      </c>
      <c r="I1645" t="s">
        <v>17</v>
      </c>
      <c r="J1645" s="1">
        <v>44978</v>
      </c>
      <c r="K1645" s="1">
        <v>44952</v>
      </c>
    </row>
    <row r="1646" spans="1:12" x14ac:dyDescent="0.25">
      <c r="A1646" t="s">
        <v>30</v>
      </c>
      <c r="B1646" t="s">
        <v>189</v>
      </c>
      <c r="C1646" t="s">
        <v>32</v>
      </c>
      <c r="D1646" s="1">
        <v>44977</v>
      </c>
      <c r="E1646" t="s">
        <v>352</v>
      </c>
      <c r="F1646" t="s">
        <v>353</v>
      </c>
      <c r="G1646" t="s">
        <v>354</v>
      </c>
      <c r="H1646" t="s">
        <v>10</v>
      </c>
      <c r="I1646" t="s">
        <v>17</v>
      </c>
      <c r="J1646" s="1">
        <v>44978</v>
      </c>
      <c r="K1646" s="1">
        <v>44952</v>
      </c>
    </row>
    <row r="1647" spans="1:12" x14ac:dyDescent="0.25">
      <c r="A1647" t="s">
        <v>30</v>
      </c>
      <c r="B1647" t="s">
        <v>189</v>
      </c>
      <c r="C1647" t="s">
        <v>32</v>
      </c>
      <c r="D1647" s="1">
        <v>44977</v>
      </c>
      <c r="E1647" t="s">
        <v>352</v>
      </c>
      <c r="F1647" t="s">
        <v>353</v>
      </c>
      <c r="G1647" t="s">
        <v>354</v>
      </c>
      <c r="H1647" t="s">
        <v>10</v>
      </c>
      <c r="I1647" t="s">
        <v>17</v>
      </c>
      <c r="J1647" s="1">
        <v>45005</v>
      </c>
      <c r="K1647" s="1">
        <v>45005</v>
      </c>
    </row>
    <row r="1648" spans="1:12" x14ac:dyDescent="0.25">
      <c r="A1648" t="s">
        <v>30</v>
      </c>
      <c r="B1648" t="s">
        <v>189</v>
      </c>
      <c r="C1648" t="s">
        <v>32</v>
      </c>
      <c r="D1648" s="1">
        <v>44977</v>
      </c>
      <c r="E1648" t="s">
        <v>352</v>
      </c>
      <c r="F1648" t="s">
        <v>353</v>
      </c>
      <c r="G1648" t="s">
        <v>354</v>
      </c>
      <c r="H1648" t="s">
        <v>11</v>
      </c>
      <c r="I1648" t="s">
        <v>17</v>
      </c>
      <c r="J1648" s="1">
        <v>44978</v>
      </c>
      <c r="K1648" s="1">
        <v>44952</v>
      </c>
    </row>
    <row r="1649" spans="1:11" x14ac:dyDescent="0.25">
      <c r="A1649" t="s">
        <v>41</v>
      </c>
      <c r="C1649" t="s">
        <v>14</v>
      </c>
      <c r="D1649" s="1">
        <v>44970</v>
      </c>
      <c r="E1649" t="s">
        <v>355</v>
      </c>
      <c r="F1649" t="s">
        <v>355</v>
      </c>
      <c r="G1649" t="s">
        <v>1539</v>
      </c>
      <c r="H1649" t="s">
        <v>4</v>
      </c>
      <c r="I1649" t="s">
        <v>17</v>
      </c>
      <c r="J1649" s="1">
        <v>45090</v>
      </c>
      <c r="K1649" s="1">
        <v>44974</v>
      </c>
    </row>
    <row r="1650" spans="1:11" x14ac:dyDescent="0.25">
      <c r="A1650" t="s">
        <v>41</v>
      </c>
      <c r="C1650" t="s">
        <v>14</v>
      </c>
      <c r="D1650" s="1">
        <v>44970</v>
      </c>
      <c r="E1650" t="s">
        <v>355</v>
      </c>
      <c r="F1650" t="s">
        <v>355</v>
      </c>
      <c r="G1650" t="s">
        <v>1539</v>
      </c>
      <c r="H1650" t="s">
        <v>7</v>
      </c>
      <c r="I1650" t="s">
        <v>17</v>
      </c>
      <c r="J1650" s="1">
        <v>45090</v>
      </c>
      <c r="K1650" s="1">
        <v>44974</v>
      </c>
    </row>
    <row r="1651" spans="1:11" x14ac:dyDescent="0.25">
      <c r="A1651" t="s">
        <v>41</v>
      </c>
      <c r="C1651" t="s">
        <v>14</v>
      </c>
      <c r="D1651" s="1">
        <v>44970</v>
      </c>
      <c r="E1651" t="s">
        <v>355</v>
      </c>
      <c r="F1651" t="s">
        <v>355</v>
      </c>
      <c r="G1651" t="s">
        <v>1539</v>
      </c>
      <c r="H1651" t="s">
        <v>1366</v>
      </c>
      <c r="I1651" t="s">
        <v>5</v>
      </c>
      <c r="K1651" s="1">
        <v>45631</v>
      </c>
    </row>
    <row r="1652" spans="1:11" x14ac:dyDescent="0.25">
      <c r="A1652" t="s">
        <v>41</v>
      </c>
      <c r="C1652" t="s">
        <v>14</v>
      </c>
      <c r="D1652" s="1">
        <v>44970</v>
      </c>
      <c r="E1652" t="s">
        <v>355</v>
      </c>
      <c r="F1652" t="s">
        <v>355</v>
      </c>
      <c r="G1652" t="s">
        <v>1539</v>
      </c>
      <c r="H1652" t="s">
        <v>1367</v>
      </c>
      <c r="I1652" t="s">
        <v>18</v>
      </c>
      <c r="K1652" s="1">
        <v>45631</v>
      </c>
    </row>
    <row r="1653" spans="1:11" x14ac:dyDescent="0.25">
      <c r="A1653" t="s">
        <v>41</v>
      </c>
      <c r="C1653" t="s">
        <v>14</v>
      </c>
      <c r="D1653" s="1">
        <v>44970</v>
      </c>
      <c r="E1653" t="s">
        <v>355</v>
      </c>
      <c r="F1653" t="s">
        <v>355</v>
      </c>
      <c r="G1653" t="s">
        <v>1539</v>
      </c>
      <c r="H1653" t="s">
        <v>1368</v>
      </c>
      <c r="I1653" t="s">
        <v>18</v>
      </c>
      <c r="K1653" s="1">
        <v>45631</v>
      </c>
    </row>
    <row r="1654" spans="1:11" x14ac:dyDescent="0.25">
      <c r="A1654" t="s">
        <v>41</v>
      </c>
      <c r="C1654" t="s">
        <v>14</v>
      </c>
      <c r="D1654" s="1">
        <v>44970</v>
      </c>
      <c r="E1654" t="s">
        <v>355</v>
      </c>
      <c r="F1654" t="s">
        <v>355</v>
      </c>
      <c r="G1654" t="s">
        <v>1539</v>
      </c>
      <c r="H1654" t="s">
        <v>1369</v>
      </c>
      <c r="I1654" t="s">
        <v>5</v>
      </c>
      <c r="K1654" s="1">
        <v>45631</v>
      </c>
    </row>
    <row r="1655" spans="1:11" x14ac:dyDescent="0.25">
      <c r="A1655" t="s">
        <v>41</v>
      </c>
      <c r="C1655" t="s">
        <v>14</v>
      </c>
      <c r="D1655" s="1">
        <v>44970</v>
      </c>
      <c r="E1655" t="s">
        <v>355</v>
      </c>
      <c r="F1655" t="s">
        <v>355</v>
      </c>
      <c r="G1655" t="s">
        <v>1539</v>
      </c>
      <c r="H1655" t="s">
        <v>1370</v>
      </c>
      <c r="I1655" t="s">
        <v>5</v>
      </c>
      <c r="K1655" s="1">
        <v>45631</v>
      </c>
    </row>
    <row r="1656" spans="1:11" x14ac:dyDescent="0.25">
      <c r="A1656" t="s">
        <v>41</v>
      </c>
      <c r="C1656" t="s">
        <v>14</v>
      </c>
      <c r="D1656" s="1">
        <v>44970</v>
      </c>
      <c r="E1656" t="s">
        <v>355</v>
      </c>
      <c r="F1656" t="s">
        <v>355</v>
      </c>
      <c r="G1656" t="s">
        <v>1539</v>
      </c>
      <c r="H1656" t="s">
        <v>8</v>
      </c>
      <c r="I1656" t="s">
        <v>17</v>
      </c>
      <c r="J1656" s="1">
        <v>45748</v>
      </c>
      <c r="K1656" s="1">
        <v>45631</v>
      </c>
    </row>
    <row r="1657" spans="1:11" x14ac:dyDescent="0.25">
      <c r="A1657" t="s">
        <v>41</v>
      </c>
      <c r="C1657" t="s">
        <v>14</v>
      </c>
      <c r="D1657" s="1">
        <v>44970</v>
      </c>
      <c r="E1657" t="s">
        <v>355</v>
      </c>
      <c r="F1657" t="s">
        <v>355</v>
      </c>
      <c r="G1657" t="s">
        <v>1539</v>
      </c>
      <c r="H1657" t="s">
        <v>9</v>
      </c>
      <c r="I1657" t="s">
        <v>5</v>
      </c>
      <c r="K1657" s="1">
        <v>45631</v>
      </c>
    </row>
    <row r="1658" spans="1:11" x14ac:dyDescent="0.25">
      <c r="A1658" t="s">
        <v>41</v>
      </c>
      <c r="C1658" t="s">
        <v>14</v>
      </c>
      <c r="D1658" s="1">
        <v>44970</v>
      </c>
      <c r="E1658" t="s">
        <v>355</v>
      </c>
      <c r="F1658" t="s">
        <v>355</v>
      </c>
      <c r="G1658" t="s">
        <v>1539</v>
      </c>
      <c r="H1658" t="s">
        <v>10</v>
      </c>
      <c r="I1658" t="s">
        <v>17</v>
      </c>
      <c r="J1658" s="1">
        <v>45748</v>
      </c>
      <c r="K1658" s="1">
        <v>45631</v>
      </c>
    </row>
    <row r="1659" spans="1:11" x14ac:dyDescent="0.25">
      <c r="A1659" t="s">
        <v>41</v>
      </c>
      <c r="C1659" t="s">
        <v>14</v>
      </c>
      <c r="D1659" s="1">
        <v>44970</v>
      </c>
      <c r="E1659" t="s">
        <v>355</v>
      </c>
      <c r="F1659" t="s">
        <v>355</v>
      </c>
      <c r="G1659" t="s">
        <v>1539</v>
      </c>
      <c r="H1659" t="s">
        <v>11</v>
      </c>
      <c r="I1659" t="s">
        <v>17</v>
      </c>
      <c r="J1659" s="1">
        <v>45748</v>
      </c>
      <c r="K1659" s="1">
        <v>45631</v>
      </c>
    </row>
    <row r="1660" spans="1:11" x14ac:dyDescent="0.25">
      <c r="A1660" t="s">
        <v>219</v>
      </c>
      <c r="C1660" t="s">
        <v>14</v>
      </c>
      <c r="D1660" s="1">
        <v>44963</v>
      </c>
      <c r="E1660" t="s">
        <v>356</v>
      </c>
      <c r="F1660" t="s">
        <v>357</v>
      </c>
      <c r="G1660" t="s">
        <v>358</v>
      </c>
      <c r="H1660" t="s">
        <v>4</v>
      </c>
      <c r="I1660" t="s">
        <v>17</v>
      </c>
      <c r="J1660" s="1">
        <v>45464</v>
      </c>
      <c r="K1660" s="1">
        <v>44936</v>
      </c>
    </row>
    <row r="1661" spans="1:11" x14ac:dyDescent="0.25">
      <c r="A1661" t="s">
        <v>219</v>
      </c>
      <c r="C1661" t="s">
        <v>14</v>
      </c>
      <c r="D1661" s="1">
        <v>44963</v>
      </c>
      <c r="E1661" t="s">
        <v>356</v>
      </c>
      <c r="F1661" t="s">
        <v>357</v>
      </c>
      <c r="G1661" t="s">
        <v>358</v>
      </c>
      <c r="H1661" t="s">
        <v>7</v>
      </c>
      <c r="I1661" t="s">
        <v>17</v>
      </c>
      <c r="J1661" s="1">
        <v>45471</v>
      </c>
      <c r="K1661" s="1">
        <v>44936</v>
      </c>
    </row>
    <row r="1662" spans="1:11" x14ac:dyDescent="0.25">
      <c r="A1662" t="s">
        <v>219</v>
      </c>
      <c r="C1662" t="s">
        <v>14</v>
      </c>
      <c r="D1662" s="1">
        <v>44963</v>
      </c>
      <c r="E1662" t="s">
        <v>356</v>
      </c>
      <c r="F1662" t="s">
        <v>357</v>
      </c>
      <c r="G1662" t="s">
        <v>358</v>
      </c>
      <c r="H1662" t="s">
        <v>1366</v>
      </c>
      <c r="I1662" t="s">
        <v>5</v>
      </c>
      <c r="K1662" s="1">
        <v>45351</v>
      </c>
    </row>
    <row r="1663" spans="1:11" x14ac:dyDescent="0.25">
      <c r="A1663" t="s">
        <v>219</v>
      </c>
      <c r="C1663" t="s">
        <v>14</v>
      </c>
      <c r="D1663" s="1">
        <v>44963</v>
      </c>
      <c r="E1663" t="s">
        <v>356</v>
      </c>
      <c r="F1663" t="s">
        <v>357</v>
      </c>
      <c r="G1663" t="s">
        <v>358</v>
      </c>
      <c r="H1663" t="s">
        <v>1367</v>
      </c>
      <c r="I1663" t="s">
        <v>5</v>
      </c>
      <c r="K1663" s="1">
        <v>45351</v>
      </c>
    </row>
    <row r="1664" spans="1:11" x14ac:dyDescent="0.25">
      <c r="A1664" t="s">
        <v>219</v>
      </c>
      <c r="C1664" t="s">
        <v>14</v>
      </c>
      <c r="D1664" s="1">
        <v>44963</v>
      </c>
      <c r="E1664" t="s">
        <v>356</v>
      </c>
      <c r="F1664" t="s">
        <v>357</v>
      </c>
      <c r="G1664" t="s">
        <v>358</v>
      </c>
      <c r="H1664" t="s">
        <v>1368</v>
      </c>
      <c r="I1664" t="s">
        <v>5</v>
      </c>
      <c r="K1664" s="1">
        <v>45351</v>
      </c>
    </row>
    <row r="1665" spans="1:11" x14ac:dyDescent="0.25">
      <c r="A1665" t="s">
        <v>219</v>
      </c>
      <c r="C1665" t="s">
        <v>14</v>
      </c>
      <c r="D1665" s="1">
        <v>44963</v>
      </c>
      <c r="E1665" t="s">
        <v>356</v>
      </c>
      <c r="F1665" t="s">
        <v>357</v>
      </c>
      <c r="G1665" t="s">
        <v>358</v>
      </c>
      <c r="H1665" t="s">
        <v>1369</v>
      </c>
      <c r="I1665" t="s">
        <v>5</v>
      </c>
      <c r="K1665" s="1">
        <v>45351</v>
      </c>
    </row>
    <row r="1666" spans="1:11" x14ac:dyDescent="0.25">
      <c r="A1666" t="s">
        <v>219</v>
      </c>
      <c r="C1666" t="s">
        <v>14</v>
      </c>
      <c r="D1666" s="1">
        <v>44963</v>
      </c>
      <c r="E1666" t="s">
        <v>356</v>
      </c>
      <c r="F1666" t="s">
        <v>357</v>
      </c>
      <c r="G1666" t="s">
        <v>358</v>
      </c>
      <c r="H1666" t="s">
        <v>1370</v>
      </c>
      <c r="I1666" t="s">
        <v>5</v>
      </c>
      <c r="K1666" s="1">
        <v>45351</v>
      </c>
    </row>
    <row r="1667" spans="1:11" x14ac:dyDescent="0.25">
      <c r="A1667" t="s">
        <v>219</v>
      </c>
      <c r="C1667" t="s">
        <v>14</v>
      </c>
      <c r="D1667" s="1">
        <v>44963</v>
      </c>
      <c r="E1667" t="s">
        <v>356</v>
      </c>
      <c r="F1667" t="s">
        <v>357</v>
      </c>
      <c r="G1667" t="s">
        <v>358</v>
      </c>
      <c r="H1667" t="s">
        <v>8</v>
      </c>
      <c r="I1667" t="s">
        <v>17</v>
      </c>
      <c r="J1667" s="1">
        <v>45450</v>
      </c>
      <c r="K1667" s="1">
        <v>44936</v>
      </c>
    </row>
    <row r="1668" spans="1:11" x14ac:dyDescent="0.25">
      <c r="A1668" t="s">
        <v>219</v>
      </c>
      <c r="C1668" t="s">
        <v>14</v>
      </c>
      <c r="D1668" s="1">
        <v>44963</v>
      </c>
      <c r="E1668" t="s">
        <v>356</v>
      </c>
      <c r="F1668" t="s">
        <v>357</v>
      </c>
      <c r="G1668" t="s">
        <v>358</v>
      </c>
      <c r="H1668" t="s">
        <v>9</v>
      </c>
      <c r="I1668" t="s">
        <v>17</v>
      </c>
      <c r="J1668" s="1">
        <v>45471</v>
      </c>
      <c r="K1668" s="1">
        <v>44936</v>
      </c>
    </row>
    <row r="1669" spans="1:11" x14ac:dyDescent="0.25">
      <c r="A1669" t="s">
        <v>219</v>
      </c>
      <c r="C1669" t="s">
        <v>14</v>
      </c>
      <c r="D1669" s="1">
        <v>44963</v>
      </c>
      <c r="E1669" t="s">
        <v>356</v>
      </c>
      <c r="F1669" t="s">
        <v>357</v>
      </c>
      <c r="G1669" t="s">
        <v>358</v>
      </c>
      <c r="H1669" t="s">
        <v>10</v>
      </c>
      <c r="I1669" t="s">
        <v>17</v>
      </c>
      <c r="J1669" s="1">
        <v>45457</v>
      </c>
      <c r="K1669" s="1">
        <v>44936</v>
      </c>
    </row>
    <row r="1670" spans="1:11" x14ac:dyDescent="0.25">
      <c r="A1670" t="s">
        <v>219</v>
      </c>
      <c r="C1670" t="s">
        <v>14</v>
      </c>
      <c r="D1670" s="1">
        <v>44963</v>
      </c>
      <c r="E1670" t="s">
        <v>356</v>
      </c>
      <c r="F1670" t="s">
        <v>357</v>
      </c>
      <c r="G1670" t="s">
        <v>358</v>
      </c>
      <c r="H1670" t="s">
        <v>11</v>
      </c>
      <c r="I1670" t="s">
        <v>5</v>
      </c>
      <c r="K1670" s="1">
        <v>45778</v>
      </c>
    </row>
    <row r="1671" spans="1:11" x14ac:dyDescent="0.25">
      <c r="A1671" t="s">
        <v>219</v>
      </c>
      <c r="C1671" t="s">
        <v>14</v>
      </c>
      <c r="D1671" s="1">
        <v>44963</v>
      </c>
      <c r="E1671" t="s">
        <v>356</v>
      </c>
      <c r="F1671" t="s">
        <v>357</v>
      </c>
      <c r="G1671" t="s">
        <v>358</v>
      </c>
      <c r="H1671" t="s">
        <v>11</v>
      </c>
      <c r="I1671" t="s">
        <v>17</v>
      </c>
      <c r="J1671" s="1">
        <v>45457</v>
      </c>
      <c r="K1671" s="1">
        <v>44936</v>
      </c>
    </row>
    <row r="1672" spans="1:11" x14ac:dyDescent="0.25">
      <c r="A1672" t="s">
        <v>12</v>
      </c>
      <c r="B1672" t="s">
        <v>13</v>
      </c>
      <c r="C1672" t="s">
        <v>16</v>
      </c>
      <c r="D1672" s="1">
        <v>44936</v>
      </c>
      <c r="E1672" t="s">
        <v>359</v>
      </c>
      <c r="F1672" t="s">
        <v>360</v>
      </c>
      <c r="G1672" t="s">
        <v>29</v>
      </c>
      <c r="H1672" t="s">
        <v>4</v>
      </c>
      <c r="I1672" t="s">
        <v>17</v>
      </c>
      <c r="J1672" s="1">
        <v>44938</v>
      </c>
      <c r="K1672" s="1">
        <v>44882</v>
      </c>
    </row>
    <row r="1673" spans="1:11" x14ac:dyDescent="0.25">
      <c r="A1673" t="s">
        <v>12</v>
      </c>
      <c r="B1673" t="s">
        <v>13</v>
      </c>
      <c r="C1673" t="s">
        <v>16</v>
      </c>
      <c r="D1673" s="1">
        <v>44936</v>
      </c>
      <c r="E1673" t="s">
        <v>359</v>
      </c>
      <c r="F1673" t="s">
        <v>360</v>
      </c>
      <c r="G1673" t="s">
        <v>29</v>
      </c>
      <c r="H1673" t="s">
        <v>7</v>
      </c>
      <c r="I1673" t="s">
        <v>17</v>
      </c>
      <c r="J1673" s="1">
        <v>44938</v>
      </c>
      <c r="K1673" s="1">
        <v>44882</v>
      </c>
    </row>
    <row r="1674" spans="1:11" x14ac:dyDescent="0.25">
      <c r="A1674" t="s">
        <v>12</v>
      </c>
      <c r="B1674" t="s">
        <v>13</v>
      </c>
      <c r="C1674" t="s">
        <v>16</v>
      </c>
      <c r="D1674" s="1">
        <v>44936</v>
      </c>
      <c r="E1674" t="s">
        <v>359</v>
      </c>
      <c r="F1674" t="s">
        <v>360</v>
      </c>
      <c r="G1674" t="s">
        <v>29</v>
      </c>
      <c r="H1674" t="s">
        <v>1366</v>
      </c>
      <c r="I1674" t="s">
        <v>17</v>
      </c>
      <c r="J1674" s="1">
        <v>45730</v>
      </c>
      <c r="K1674" s="1">
        <v>45351</v>
      </c>
    </row>
    <row r="1675" spans="1:11" x14ac:dyDescent="0.25">
      <c r="A1675" t="s">
        <v>12</v>
      </c>
      <c r="B1675" t="s">
        <v>13</v>
      </c>
      <c r="C1675" t="s">
        <v>16</v>
      </c>
      <c r="D1675" s="1">
        <v>44936</v>
      </c>
      <c r="E1675" t="s">
        <v>359</v>
      </c>
      <c r="F1675" t="s">
        <v>360</v>
      </c>
      <c r="G1675" t="s">
        <v>29</v>
      </c>
      <c r="H1675" t="s">
        <v>1367</v>
      </c>
      <c r="I1675" t="s">
        <v>18</v>
      </c>
      <c r="K1675" s="1">
        <v>45351</v>
      </c>
    </row>
    <row r="1676" spans="1:11" x14ac:dyDescent="0.25">
      <c r="A1676" t="s">
        <v>12</v>
      </c>
      <c r="B1676" t="s">
        <v>13</v>
      </c>
      <c r="C1676" t="s">
        <v>16</v>
      </c>
      <c r="D1676" s="1">
        <v>44936</v>
      </c>
      <c r="E1676" t="s">
        <v>359</v>
      </c>
      <c r="F1676" t="s">
        <v>360</v>
      </c>
      <c r="G1676" t="s">
        <v>29</v>
      </c>
      <c r="H1676" t="s">
        <v>1368</v>
      </c>
      <c r="I1676" t="s">
        <v>17</v>
      </c>
      <c r="J1676" s="1">
        <v>45730</v>
      </c>
      <c r="K1676" s="1">
        <v>45351</v>
      </c>
    </row>
    <row r="1677" spans="1:11" x14ac:dyDescent="0.25">
      <c r="A1677" t="s">
        <v>12</v>
      </c>
      <c r="B1677" t="s">
        <v>13</v>
      </c>
      <c r="C1677" t="s">
        <v>16</v>
      </c>
      <c r="D1677" s="1">
        <v>44936</v>
      </c>
      <c r="E1677" t="s">
        <v>359</v>
      </c>
      <c r="F1677" t="s">
        <v>360</v>
      </c>
      <c r="G1677" t="s">
        <v>29</v>
      </c>
      <c r="H1677" t="s">
        <v>1369</v>
      </c>
      <c r="I1677" t="s">
        <v>17</v>
      </c>
      <c r="J1677" s="1">
        <v>45730</v>
      </c>
      <c r="K1677" s="1">
        <v>45351</v>
      </c>
    </row>
    <row r="1678" spans="1:11" x14ac:dyDescent="0.25">
      <c r="A1678" t="s">
        <v>12</v>
      </c>
      <c r="B1678" t="s">
        <v>13</v>
      </c>
      <c r="C1678" t="s">
        <v>16</v>
      </c>
      <c r="D1678" s="1">
        <v>44936</v>
      </c>
      <c r="E1678" t="s">
        <v>359</v>
      </c>
      <c r="F1678" t="s">
        <v>360</v>
      </c>
      <c r="G1678" t="s">
        <v>29</v>
      </c>
      <c r="H1678" t="s">
        <v>1370</v>
      </c>
      <c r="I1678" t="s">
        <v>17</v>
      </c>
      <c r="J1678" s="1">
        <v>45730</v>
      </c>
      <c r="K1678" s="1">
        <v>45351</v>
      </c>
    </row>
    <row r="1679" spans="1:11" x14ac:dyDescent="0.25">
      <c r="A1679" t="s">
        <v>12</v>
      </c>
      <c r="B1679" t="s">
        <v>13</v>
      </c>
      <c r="C1679" t="s">
        <v>16</v>
      </c>
      <c r="D1679" s="1">
        <v>44936</v>
      </c>
      <c r="E1679" t="s">
        <v>359</v>
      </c>
      <c r="F1679" t="s">
        <v>360</v>
      </c>
      <c r="G1679" t="s">
        <v>29</v>
      </c>
      <c r="H1679" t="s">
        <v>8</v>
      </c>
      <c r="I1679" t="s">
        <v>17</v>
      </c>
      <c r="J1679" s="1">
        <v>44937</v>
      </c>
      <c r="K1679" s="1">
        <v>44882</v>
      </c>
    </row>
    <row r="1680" spans="1:11" x14ac:dyDescent="0.25">
      <c r="A1680" t="s">
        <v>12</v>
      </c>
      <c r="B1680" t="s">
        <v>13</v>
      </c>
      <c r="C1680" t="s">
        <v>16</v>
      </c>
      <c r="D1680" s="1">
        <v>44936</v>
      </c>
      <c r="E1680" t="s">
        <v>359</v>
      </c>
      <c r="F1680" t="s">
        <v>360</v>
      </c>
      <c r="G1680" t="s">
        <v>29</v>
      </c>
      <c r="H1680" t="s">
        <v>9</v>
      </c>
      <c r="I1680" t="s">
        <v>17</v>
      </c>
      <c r="J1680" s="1">
        <v>44937</v>
      </c>
      <c r="K1680" s="1">
        <v>44882</v>
      </c>
    </row>
    <row r="1681" spans="1:11" x14ac:dyDescent="0.25">
      <c r="A1681" t="s">
        <v>12</v>
      </c>
      <c r="B1681" t="s">
        <v>13</v>
      </c>
      <c r="C1681" t="s">
        <v>16</v>
      </c>
      <c r="D1681" s="1">
        <v>44936</v>
      </c>
      <c r="E1681" t="s">
        <v>359</v>
      </c>
      <c r="F1681" t="s">
        <v>360</v>
      </c>
      <c r="G1681" t="s">
        <v>29</v>
      </c>
      <c r="H1681" t="s">
        <v>10</v>
      </c>
      <c r="I1681" t="s">
        <v>17</v>
      </c>
      <c r="J1681" s="1">
        <v>44937</v>
      </c>
      <c r="K1681" s="1">
        <v>44882</v>
      </c>
    </row>
    <row r="1682" spans="1:11" x14ac:dyDescent="0.25">
      <c r="A1682" t="s">
        <v>12</v>
      </c>
      <c r="B1682" t="s">
        <v>13</v>
      </c>
      <c r="C1682" t="s">
        <v>16</v>
      </c>
      <c r="D1682" s="1">
        <v>44936</v>
      </c>
      <c r="E1682" t="s">
        <v>359</v>
      </c>
      <c r="F1682" t="s">
        <v>360</v>
      </c>
      <c r="G1682" t="s">
        <v>29</v>
      </c>
      <c r="H1682" t="s">
        <v>10</v>
      </c>
      <c r="I1682" t="s">
        <v>17</v>
      </c>
      <c r="J1682" s="1">
        <v>45595</v>
      </c>
      <c r="K1682" s="1">
        <v>45595</v>
      </c>
    </row>
    <row r="1683" spans="1:11" x14ac:dyDescent="0.25">
      <c r="A1683" t="s">
        <v>12</v>
      </c>
      <c r="B1683" t="s">
        <v>13</v>
      </c>
      <c r="C1683" t="s">
        <v>16</v>
      </c>
      <c r="D1683" s="1">
        <v>44936</v>
      </c>
      <c r="E1683" t="s">
        <v>359</v>
      </c>
      <c r="F1683" t="s">
        <v>360</v>
      </c>
      <c r="G1683" t="s">
        <v>29</v>
      </c>
      <c r="H1683" t="s">
        <v>11</v>
      </c>
      <c r="I1683" t="s">
        <v>17</v>
      </c>
      <c r="J1683" s="1">
        <v>44937</v>
      </c>
      <c r="K1683" s="1">
        <v>44882</v>
      </c>
    </row>
    <row r="1684" spans="1:11" x14ac:dyDescent="0.25">
      <c r="A1684" t="s">
        <v>41</v>
      </c>
      <c r="B1684" t="s">
        <v>223</v>
      </c>
      <c r="C1684" t="s">
        <v>14</v>
      </c>
      <c r="D1684" s="1">
        <v>44936</v>
      </c>
      <c r="E1684" t="s">
        <v>362</v>
      </c>
      <c r="F1684" t="s">
        <v>363</v>
      </c>
      <c r="G1684" t="s">
        <v>364</v>
      </c>
      <c r="H1684" t="s">
        <v>4</v>
      </c>
      <c r="I1684" t="s">
        <v>17</v>
      </c>
      <c r="J1684" s="1">
        <v>44970</v>
      </c>
      <c r="K1684" s="1">
        <v>44877</v>
      </c>
    </row>
    <row r="1685" spans="1:11" x14ac:dyDescent="0.25">
      <c r="A1685" t="s">
        <v>41</v>
      </c>
      <c r="B1685" t="s">
        <v>223</v>
      </c>
      <c r="C1685" t="s">
        <v>14</v>
      </c>
      <c r="D1685" s="1">
        <v>44936</v>
      </c>
      <c r="E1685" t="s">
        <v>362</v>
      </c>
      <c r="F1685" t="s">
        <v>363</v>
      </c>
      <c r="G1685" t="s">
        <v>364</v>
      </c>
      <c r="H1685" t="s">
        <v>7</v>
      </c>
      <c r="I1685" t="s">
        <v>17</v>
      </c>
      <c r="J1685" s="1">
        <v>44970</v>
      </c>
      <c r="K1685" s="1">
        <v>44877</v>
      </c>
    </row>
    <row r="1686" spans="1:11" x14ac:dyDescent="0.25">
      <c r="A1686" t="s">
        <v>41</v>
      </c>
      <c r="B1686" t="s">
        <v>223</v>
      </c>
      <c r="C1686" t="s">
        <v>14</v>
      </c>
      <c r="D1686" s="1">
        <v>44936</v>
      </c>
      <c r="E1686" t="s">
        <v>362</v>
      </c>
      <c r="F1686" t="s">
        <v>363</v>
      </c>
      <c r="G1686" t="s">
        <v>364</v>
      </c>
      <c r="H1686" t="s">
        <v>1366</v>
      </c>
      <c r="I1686" t="s">
        <v>5</v>
      </c>
      <c r="K1686" s="1">
        <v>45351</v>
      </c>
    </row>
    <row r="1687" spans="1:11" x14ac:dyDescent="0.25">
      <c r="A1687" t="s">
        <v>41</v>
      </c>
      <c r="B1687" t="s">
        <v>223</v>
      </c>
      <c r="C1687" t="s">
        <v>14</v>
      </c>
      <c r="D1687" s="1">
        <v>44936</v>
      </c>
      <c r="E1687" t="s">
        <v>362</v>
      </c>
      <c r="F1687" t="s">
        <v>363</v>
      </c>
      <c r="G1687" t="s">
        <v>364</v>
      </c>
      <c r="H1687" t="s">
        <v>1367</v>
      </c>
      <c r="I1687" t="s">
        <v>5</v>
      </c>
      <c r="K1687" s="1">
        <v>45351</v>
      </c>
    </row>
    <row r="1688" spans="1:11" x14ac:dyDescent="0.25">
      <c r="A1688" t="s">
        <v>41</v>
      </c>
      <c r="B1688" t="s">
        <v>223</v>
      </c>
      <c r="C1688" t="s">
        <v>14</v>
      </c>
      <c r="D1688" s="1">
        <v>44936</v>
      </c>
      <c r="E1688" t="s">
        <v>362</v>
      </c>
      <c r="F1688" t="s">
        <v>363</v>
      </c>
      <c r="G1688" t="s">
        <v>364</v>
      </c>
      <c r="H1688" t="s">
        <v>1368</v>
      </c>
      <c r="I1688" t="s">
        <v>5</v>
      </c>
      <c r="K1688" s="1">
        <v>45351</v>
      </c>
    </row>
    <row r="1689" spans="1:11" x14ac:dyDescent="0.25">
      <c r="A1689" t="s">
        <v>41</v>
      </c>
      <c r="B1689" t="s">
        <v>223</v>
      </c>
      <c r="C1689" t="s">
        <v>14</v>
      </c>
      <c r="D1689" s="1">
        <v>44936</v>
      </c>
      <c r="E1689" t="s">
        <v>362</v>
      </c>
      <c r="F1689" t="s">
        <v>363</v>
      </c>
      <c r="G1689" t="s">
        <v>364</v>
      </c>
      <c r="H1689" t="s">
        <v>1369</v>
      </c>
      <c r="I1689" t="s">
        <v>5</v>
      </c>
      <c r="K1689" s="1">
        <v>45351</v>
      </c>
    </row>
    <row r="1690" spans="1:11" x14ac:dyDescent="0.25">
      <c r="A1690" t="s">
        <v>41</v>
      </c>
      <c r="B1690" t="s">
        <v>223</v>
      </c>
      <c r="C1690" t="s">
        <v>14</v>
      </c>
      <c r="D1690" s="1">
        <v>44936</v>
      </c>
      <c r="E1690" t="s">
        <v>362</v>
      </c>
      <c r="F1690" t="s">
        <v>363</v>
      </c>
      <c r="G1690" t="s">
        <v>364</v>
      </c>
      <c r="H1690" t="s">
        <v>1370</v>
      </c>
      <c r="I1690" t="s">
        <v>5</v>
      </c>
      <c r="K1690" s="1">
        <v>45351</v>
      </c>
    </row>
    <row r="1691" spans="1:11" x14ac:dyDescent="0.25">
      <c r="A1691" t="s">
        <v>41</v>
      </c>
      <c r="B1691" t="s">
        <v>223</v>
      </c>
      <c r="C1691" t="s">
        <v>14</v>
      </c>
      <c r="D1691" s="1">
        <v>44936</v>
      </c>
      <c r="E1691" t="s">
        <v>362</v>
      </c>
      <c r="F1691" t="s">
        <v>363</v>
      </c>
      <c r="G1691" t="s">
        <v>364</v>
      </c>
      <c r="H1691" t="s">
        <v>8</v>
      </c>
      <c r="I1691" t="s">
        <v>17</v>
      </c>
      <c r="J1691" s="1">
        <v>44937</v>
      </c>
      <c r="K1691" s="1">
        <v>44877</v>
      </c>
    </row>
    <row r="1692" spans="1:11" x14ac:dyDescent="0.25">
      <c r="A1692" t="s">
        <v>41</v>
      </c>
      <c r="B1692" t="s">
        <v>223</v>
      </c>
      <c r="C1692" t="s">
        <v>14</v>
      </c>
      <c r="D1692" s="1">
        <v>44936</v>
      </c>
      <c r="E1692" t="s">
        <v>362</v>
      </c>
      <c r="F1692" t="s">
        <v>363</v>
      </c>
      <c r="G1692" t="s">
        <v>364</v>
      </c>
      <c r="H1692" t="s">
        <v>9</v>
      </c>
      <c r="I1692" t="s">
        <v>17</v>
      </c>
      <c r="J1692" s="1">
        <v>44937</v>
      </c>
      <c r="K1692" s="1">
        <v>44877</v>
      </c>
    </row>
    <row r="1693" spans="1:11" x14ac:dyDescent="0.25">
      <c r="A1693" t="s">
        <v>41</v>
      </c>
      <c r="B1693" t="s">
        <v>223</v>
      </c>
      <c r="C1693" t="s">
        <v>14</v>
      </c>
      <c r="D1693" s="1">
        <v>44936</v>
      </c>
      <c r="E1693" t="s">
        <v>362</v>
      </c>
      <c r="F1693" t="s">
        <v>363</v>
      </c>
      <c r="G1693" t="s">
        <v>364</v>
      </c>
      <c r="H1693" t="s">
        <v>9</v>
      </c>
      <c r="I1693" t="s">
        <v>17</v>
      </c>
      <c r="J1693" s="1">
        <v>44937</v>
      </c>
      <c r="K1693" s="1">
        <v>44937</v>
      </c>
    </row>
    <row r="1694" spans="1:11" x14ac:dyDescent="0.25">
      <c r="A1694" t="s">
        <v>41</v>
      </c>
      <c r="B1694" t="s">
        <v>223</v>
      </c>
      <c r="C1694" t="s">
        <v>14</v>
      </c>
      <c r="D1694" s="1">
        <v>44936</v>
      </c>
      <c r="E1694" t="s">
        <v>362</v>
      </c>
      <c r="F1694" t="s">
        <v>363</v>
      </c>
      <c r="G1694" t="s">
        <v>364</v>
      </c>
      <c r="H1694" t="s">
        <v>10</v>
      </c>
      <c r="I1694" t="s">
        <v>17</v>
      </c>
      <c r="J1694" s="1">
        <v>44937</v>
      </c>
      <c r="K1694" s="1">
        <v>44877</v>
      </c>
    </row>
    <row r="1695" spans="1:11" x14ac:dyDescent="0.25">
      <c r="A1695" t="s">
        <v>41</v>
      </c>
      <c r="B1695" t="s">
        <v>223</v>
      </c>
      <c r="C1695" t="s">
        <v>14</v>
      </c>
      <c r="D1695" s="1">
        <v>44936</v>
      </c>
      <c r="E1695" t="s">
        <v>362</v>
      </c>
      <c r="F1695" t="s">
        <v>363</v>
      </c>
      <c r="G1695" t="s">
        <v>364</v>
      </c>
      <c r="H1695" t="s">
        <v>11</v>
      </c>
      <c r="I1695" t="s">
        <v>17</v>
      </c>
      <c r="J1695" s="1">
        <v>44965</v>
      </c>
      <c r="K1695" s="1">
        <v>44877</v>
      </c>
    </row>
    <row r="1696" spans="1:11" x14ac:dyDescent="0.25">
      <c r="A1696" t="s">
        <v>219</v>
      </c>
      <c r="C1696" t="s">
        <v>14</v>
      </c>
      <c r="D1696" s="1">
        <v>44935</v>
      </c>
      <c r="E1696" t="s">
        <v>365</v>
      </c>
      <c r="F1696" t="s">
        <v>366</v>
      </c>
      <c r="G1696" t="s">
        <v>367</v>
      </c>
      <c r="H1696" t="s">
        <v>4</v>
      </c>
      <c r="I1696" t="s">
        <v>17</v>
      </c>
      <c r="J1696" s="1">
        <v>45264</v>
      </c>
      <c r="K1696" s="1">
        <v>44919</v>
      </c>
    </row>
    <row r="1697" spans="1:11" x14ac:dyDescent="0.25">
      <c r="A1697" t="s">
        <v>219</v>
      </c>
      <c r="C1697" t="s">
        <v>14</v>
      </c>
      <c r="D1697" s="1">
        <v>44935</v>
      </c>
      <c r="E1697" t="s">
        <v>365</v>
      </c>
      <c r="F1697" t="s">
        <v>366</v>
      </c>
      <c r="G1697" t="s">
        <v>367</v>
      </c>
      <c r="H1697" t="s">
        <v>7</v>
      </c>
      <c r="I1697" t="s">
        <v>17</v>
      </c>
      <c r="J1697" s="1">
        <v>45264</v>
      </c>
      <c r="K1697" s="1">
        <v>44919</v>
      </c>
    </row>
    <row r="1698" spans="1:11" x14ac:dyDescent="0.25">
      <c r="A1698" t="s">
        <v>219</v>
      </c>
      <c r="C1698" t="s">
        <v>14</v>
      </c>
      <c r="D1698" s="1">
        <v>44935</v>
      </c>
      <c r="E1698" t="s">
        <v>365</v>
      </c>
      <c r="F1698" t="s">
        <v>366</v>
      </c>
      <c r="G1698" t="s">
        <v>367</v>
      </c>
      <c r="H1698" t="s">
        <v>1366</v>
      </c>
      <c r="I1698" t="s">
        <v>5</v>
      </c>
      <c r="K1698" s="1">
        <v>45782</v>
      </c>
    </row>
    <row r="1699" spans="1:11" x14ac:dyDescent="0.25">
      <c r="A1699" t="s">
        <v>219</v>
      </c>
      <c r="C1699" t="s">
        <v>14</v>
      </c>
      <c r="D1699" s="1">
        <v>44935</v>
      </c>
      <c r="E1699" t="s">
        <v>365</v>
      </c>
      <c r="F1699" t="s">
        <v>366</v>
      </c>
      <c r="G1699" t="s">
        <v>367</v>
      </c>
      <c r="H1699" t="s">
        <v>1366</v>
      </c>
      <c r="I1699" t="s">
        <v>17</v>
      </c>
      <c r="J1699" s="1">
        <v>45461</v>
      </c>
      <c r="K1699" s="1">
        <v>45351</v>
      </c>
    </row>
    <row r="1700" spans="1:11" x14ac:dyDescent="0.25">
      <c r="A1700" t="s">
        <v>219</v>
      </c>
      <c r="C1700" t="s">
        <v>14</v>
      </c>
      <c r="D1700" s="1">
        <v>44935</v>
      </c>
      <c r="E1700" t="s">
        <v>365</v>
      </c>
      <c r="F1700" t="s">
        <v>366</v>
      </c>
      <c r="G1700" t="s">
        <v>367</v>
      </c>
      <c r="H1700" t="s">
        <v>1367</v>
      </c>
      <c r="I1700" t="s">
        <v>5</v>
      </c>
      <c r="K1700" s="1">
        <v>45782</v>
      </c>
    </row>
    <row r="1701" spans="1:11" x14ac:dyDescent="0.25">
      <c r="A1701" t="s">
        <v>219</v>
      </c>
      <c r="C1701" t="s">
        <v>14</v>
      </c>
      <c r="D1701" s="1">
        <v>44935</v>
      </c>
      <c r="E1701" t="s">
        <v>365</v>
      </c>
      <c r="F1701" t="s">
        <v>366</v>
      </c>
      <c r="G1701" t="s">
        <v>367</v>
      </c>
      <c r="H1701" t="s">
        <v>1367</v>
      </c>
      <c r="I1701" t="s">
        <v>17</v>
      </c>
      <c r="J1701" s="1">
        <v>45461</v>
      </c>
      <c r="K1701" s="1">
        <v>45351</v>
      </c>
    </row>
    <row r="1702" spans="1:11" x14ac:dyDescent="0.25">
      <c r="A1702" t="s">
        <v>219</v>
      </c>
      <c r="C1702" t="s">
        <v>14</v>
      </c>
      <c r="D1702" s="1">
        <v>44935</v>
      </c>
      <c r="E1702" t="s">
        <v>365</v>
      </c>
      <c r="F1702" t="s">
        <v>366</v>
      </c>
      <c r="G1702" t="s">
        <v>367</v>
      </c>
      <c r="H1702" t="s">
        <v>1368</v>
      </c>
      <c r="I1702" t="s">
        <v>5</v>
      </c>
      <c r="K1702" s="1">
        <v>45782</v>
      </c>
    </row>
    <row r="1703" spans="1:11" x14ac:dyDescent="0.25">
      <c r="A1703" t="s">
        <v>219</v>
      </c>
      <c r="C1703" t="s">
        <v>14</v>
      </c>
      <c r="D1703" s="1">
        <v>44935</v>
      </c>
      <c r="E1703" t="s">
        <v>365</v>
      </c>
      <c r="F1703" t="s">
        <v>366</v>
      </c>
      <c r="G1703" t="s">
        <v>367</v>
      </c>
      <c r="H1703" t="s">
        <v>1368</v>
      </c>
      <c r="I1703" t="s">
        <v>17</v>
      </c>
      <c r="J1703" s="1">
        <v>45461</v>
      </c>
      <c r="K1703" s="1">
        <v>45351</v>
      </c>
    </row>
    <row r="1704" spans="1:11" x14ac:dyDescent="0.25">
      <c r="A1704" t="s">
        <v>219</v>
      </c>
      <c r="C1704" t="s">
        <v>14</v>
      </c>
      <c r="D1704" s="1">
        <v>44935</v>
      </c>
      <c r="E1704" t="s">
        <v>365</v>
      </c>
      <c r="F1704" t="s">
        <v>366</v>
      </c>
      <c r="G1704" t="s">
        <v>367</v>
      </c>
      <c r="H1704" t="s">
        <v>1369</v>
      </c>
      <c r="I1704" t="s">
        <v>5</v>
      </c>
      <c r="K1704" s="1">
        <v>45782</v>
      </c>
    </row>
    <row r="1705" spans="1:11" x14ac:dyDescent="0.25">
      <c r="A1705" t="s">
        <v>219</v>
      </c>
      <c r="C1705" t="s">
        <v>14</v>
      </c>
      <c r="D1705" s="1">
        <v>44935</v>
      </c>
      <c r="E1705" t="s">
        <v>365</v>
      </c>
      <c r="F1705" t="s">
        <v>366</v>
      </c>
      <c r="G1705" t="s">
        <v>367</v>
      </c>
      <c r="H1705" t="s">
        <v>1369</v>
      </c>
      <c r="I1705" t="s">
        <v>17</v>
      </c>
      <c r="J1705" s="1">
        <v>45461</v>
      </c>
      <c r="K1705" s="1">
        <v>45351</v>
      </c>
    </row>
    <row r="1706" spans="1:11" x14ac:dyDescent="0.25">
      <c r="A1706" t="s">
        <v>219</v>
      </c>
      <c r="C1706" t="s">
        <v>14</v>
      </c>
      <c r="D1706" s="1">
        <v>44935</v>
      </c>
      <c r="E1706" t="s">
        <v>365</v>
      </c>
      <c r="F1706" t="s">
        <v>366</v>
      </c>
      <c r="G1706" t="s">
        <v>367</v>
      </c>
      <c r="H1706" t="s">
        <v>1370</v>
      </c>
      <c r="I1706" t="s">
        <v>5</v>
      </c>
      <c r="K1706" s="1">
        <v>45782</v>
      </c>
    </row>
    <row r="1707" spans="1:11" x14ac:dyDescent="0.25">
      <c r="A1707" t="s">
        <v>219</v>
      </c>
      <c r="C1707" t="s">
        <v>14</v>
      </c>
      <c r="D1707" s="1">
        <v>44935</v>
      </c>
      <c r="E1707" t="s">
        <v>365</v>
      </c>
      <c r="F1707" t="s">
        <v>366</v>
      </c>
      <c r="G1707" t="s">
        <v>367</v>
      </c>
      <c r="H1707" t="s">
        <v>1370</v>
      </c>
      <c r="I1707" t="s">
        <v>17</v>
      </c>
      <c r="J1707" s="1">
        <v>45461</v>
      </c>
      <c r="K1707" s="1">
        <v>45351</v>
      </c>
    </row>
    <row r="1708" spans="1:11" x14ac:dyDescent="0.25">
      <c r="A1708" t="s">
        <v>219</v>
      </c>
      <c r="C1708" t="s">
        <v>14</v>
      </c>
      <c r="D1708" s="1">
        <v>44935</v>
      </c>
      <c r="E1708" t="s">
        <v>365</v>
      </c>
      <c r="F1708" t="s">
        <v>366</v>
      </c>
      <c r="G1708" t="s">
        <v>367</v>
      </c>
      <c r="H1708" t="s">
        <v>8</v>
      </c>
      <c r="I1708" t="s">
        <v>17</v>
      </c>
      <c r="J1708" s="1">
        <v>45264</v>
      </c>
      <c r="K1708" s="1">
        <v>44919</v>
      </c>
    </row>
    <row r="1709" spans="1:11" x14ac:dyDescent="0.25">
      <c r="A1709" t="s">
        <v>219</v>
      </c>
      <c r="C1709" t="s">
        <v>14</v>
      </c>
      <c r="D1709" s="1">
        <v>44935</v>
      </c>
      <c r="E1709" t="s">
        <v>365</v>
      </c>
      <c r="F1709" t="s">
        <v>366</v>
      </c>
      <c r="G1709" t="s">
        <v>367</v>
      </c>
      <c r="H1709" t="s">
        <v>9</v>
      </c>
      <c r="I1709" t="s">
        <v>17</v>
      </c>
      <c r="J1709" s="1">
        <v>45264</v>
      </c>
      <c r="K1709" s="1">
        <v>44919</v>
      </c>
    </row>
    <row r="1710" spans="1:11" x14ac:dyDescent="0.25">
      <c r="A1710" t="s">
        <v>219</v>
      </c>
      <c r="C1710" t="s">
        <v>14</v>
      </c>
      <c r="D1710" s="1">
        <v>44935</v>
      </c>
      <c r="E1710" t="s">
        <v>365</v>
      </c>
      <c r="F1710" t="s">
        <v>366</v>
      </c>
      <c r="G1710" t="s">
        <v>367</v>
      </c>
      <c r="H1710" t="s">
        <v>10</v>
      </c>
      <c r="I1710" t="s">
        <v>17</v>
      </c>
      <c r="J1710" s="1">
        <v>44977</v>
      </c>
      <c r="K1710" s="1">
        <v>44919</v>
      </c>
    </row>
    <row r="1711" spans="1:11" x14ac:dyDescent="0.25">
      <c r="A1711" t="s">
        <v>219</v>
      </c>
      <c r="C1711" t="s">
        <v>14</v>
      </c>
      <c r="D1711" s="1">
        <v>44935</v>
      </c>
      <c r="E1711" t="s">
        <v>365</v>
      </c>
      <c r="F1711" t="s">
        <v>366</v>
      </c>
      <c r="G1711" t="s">
        <v>367</v>
      </c>
      <c r="H1711" t="s">
        <v>11</v>
      </c>
      <c r="I1711" t="s">
        <v>17</v>
      </c>
      <c r="J1711" s="1">
        <v>45054</v>
      </c>
      <c r="K1711" s="1">
        <v>44919</v>
      </c>
    </row>
    <row r="1712" spans="1:11" x14ac:dyDescent="0.25">
      <c r="A1712" t="s">
        <v>30</v>
      </c>
      <c r="B1712" t="s">
        <v>189</v>
      </c>
      <c r="C1712" t="s">
        <v>32</v>
      </c>
      <c r="D1712" s="1">
        <v>44935</v>
      </c>
      <c r="E1712" t="s">
        <v>368</v>
      </c>
      <c r="F1712" t="s">
        <v>369</v>
      </c>
      <c r="G1712" t="s">
        <v>370</v>
      </c>
      <c r="H1712" t="s">
        <v>4</v>
      </c>
      <c r="I1712" t="s">
        <v>17</v>
      </c>
      <c r="J1712" s="1">
        <v>44949</v>
      </c>
      <c r="K1712" s="1">
        <v>44917</v>
      </c>
    </row>
    <row r="1713" spans="1:12" x14ac:dyDescent="0.25">
      <c r="A1713" t="s">
        <v>30</v>
      </c>
      <c r="B1713" t="s">
        <v>189</v>
      </c>
      <c r="C1713" t="s">
        <v>32</v>
      </c>
      <c r="D1713" s="1">
        <v>44935</v>
      </c>
      <c r="E1713" t="s">
        <v>368</v>
      </c>
      <c r="F1713" t="s">
        <v>369</v>
      </c>
      <c r="G1713" t="s">
        <v>370</v>
      </c>
      <c r="H1713" t="s">
        <v>7</v>
      </c>
      <c r="I1713" t="s">
        <v>17</v>
      </c>
      <c r="J1713" s="1">
        <v>44950</v>
      </c>
      <c r="K1713" s="1">
        <v>44917</v>
      </c>
    </row>
    <row r="1714" spans="1:12" x14ac:dyDescent="0.25">
      <c r="A1714" t="s">
        <v>30</v>
      </c>
      <c r="B1714" t="s">
        <v>189</v>
      </c>
      <c r="C1714" t="s">
        <v>32</v>
      </c>
      <c r="D1714" s="1">
        <v>44935</v>
      </c>
      <c r="E1714" t="s">
        <v>368</v>
      </c>
      <c r="F1714" t="s">
        <v>369</v>
      </c>
      <c r="G1714" t="s">
        <v>370</v>
      </c>
      <c r="H1714" t="s">
        <v>1366</v>
      </c>
      <c r="I1714" t="s">
        <v>17</v>
      </c>
      <c r="J1714" s="1">
        <v>45377</v>
      </c>
      <c r="K1714" s="1">
        <v>45351</v>
      </c>
    </row>
    <row r="1715" spans="1:12" x14ac:dyDescent="0.25">
      <c r="A1715" t="s">
        <v>30</v>
      </c>
      <c r="B1715" t="s">
        <v>189</v>
      </c>
      <c r="C1715" t="s">
        <v>32</v>
      </c>
      <c r="D1715" s="1">
        <v>44935</v>
      </c>
      <c r="E1715" t="s">
        <v>368</v>
      </c>
      <c r="F1715" t="s">
        <v>369</v>
      </c>
      <c r="G1715" t="s">
        <v>370</v>
      </c>
      <c r="H1715" t="s">
        <v>1367</v>
      </c>
      <c r="I1715" t="s">
        <v>17</v>
      </c>
      <c r="J1715" s="1">
        <v>45377</v>
      </c>
      <c r="K1715" s="1">
        <v>45351</v>
      </c>
    </row>
    <row r="1716" spans="1:12" x14ac:dyDescent="0.25">
      <c r="A1716" t="s">
        <v>30</v>
      </c>
      <c r="B1716" t="s">
        <v>189</v>
      </c>
      <c r="C1716" t="s">
        <v>32</v>
      </c>
      <c r="D1716" s="1">
        <v>44935</v>
      </c>
      <c r="E1716" t="s">
        <v>368</v>
      </c>
      <c r="F1716" t="s">
        <v>369</v>
      </c>
      <c r="G1716" t="s">
        <v>370</v>
      </c>
      <c r="H1716" t="s">
        <v>1368</v>
      </c>
      <c r="I1716" t="s">
        <v>17</v>
      </c>
      <c r="J1716" s="1">
        <v>45377</v>
      </c>
      <c r="K1716" s="1">
        <v>45351</v>
      </c>
    </row>
    <row r="1717" spans="1:12" x14ac:dyDescent="0.25">
      <c r="A1717" t="s">
        <v>30</v>
      </c>
      <c r="B1717" t="s">
        <v>189</v>
      </c>
      <c r="C1717" t="s">
        <v>32</v>
      </c>
      <c r="D1717" s="1">
        <v>44935</v>
      </c>
      <c r="E1717" t="s">
        <v>368</v>
      </c>
      <c r="F1717" t="s">
        <v>369</v>
      </c>
      <c r="G1717" t="s">
        <v>370</v>
      </c>
      <c r="H1717" t="s">
        <v>1369</v>
      </c>
      <c r="I1717" t="s">
        <v>17</v>
      </c>
      <c r="J1717" s="1">
        <v>45377</v>
      </c>
      <c r="K1717" s="1">
        <v>45351</v>
      </c>
    </row>
    <row r="1718" spans="1:12" x14ac:dyDescent="0.25">
      <c r="A1718" t="s">
        <v>30</v>
      </c>
      <c r="B1718" t="s">
        <v>189</v>
      </c>
      <c r="C1718" t="s">
        <v>32</v>
      </c>
      <c r="D1718" s="1">
        <v>44935</v>
      </c>
      <c r="E1718" t="s">
        <v>368</v>
      </c>
      <c r="F1718" t="s">
        <v>369</v>
      </c>
      <c r="G1718" t="s">
        <v>370</v>
      </c>
      <c r="H1718" t="s">
        <v>1370</v>
      </c>
      <c r="I1718" t="s">
        <v>17</v>
      </c>
      <c r="J1718" s="1">
        <v>45377</v>
      </c>
      <c r="K1718" s="1">
        <v>45351</v>
      </c>
    </row>
    <row r="1719" spans="1:12" x14ac:dyDescent="0.25">
      <c r="A1719" t="s">
        <v>30</v>
      </c>
      <c r="B1719" t="s">
        <v>189</v>
      </c>
      <c r="C1719" t="s">
        <v>32</v>
      </c>
      <c r="D1719" s="1">
        <v>44935</v>
      </c>
      <c r="E1719" t="s">
        <v>368</v>
      </c>
      <c r="F1719" t="s">
        <v>369</v>
      </c>
      <c r="G1719" t="s">
        <v>370</v>
      </c>
      <c r="H1719" t="s">
        <v>8</v>
      </c>
      <c r="I1719" t="s">
        <v>17</v>
      </c>
      <c r="J1719" s="1">
        <v>44959</v>
      </c>
      <c r="K1719" s="1">
        <v>44917</v>
      </c>
    </row>
    <row r="1720" spans="1:12" x14ac:dyDescent="0.25">
      <c r="A1720" t="s">
        <v>30</v>
      </c>
      <c r="B1720" t="s">
        <v>189</v>
      </c>
      <c r="C1720" t="s">
        <v>32</v>
      </c>
      <c r="D1720" s="1">
        <v>44935</v>
      </c>
      <c r="E1720" t="s">
        <v>368</v>
      </c>
      <c r="F1720" t="s">
        <v>369</v>
      </c>
      <c r="G1720" t="s">
        <v>370</v>
      </c>
      <c r="H1720" t="s">
        <v>9</v>
      </c>
      <c r="I1720" t="s">
        <v>17</v>
      </c>
      <c r="J1720" s="1">
        <v>44945</v>
      </c>
      <c r="K1720" s="1">
        <v>44917</v>
      </c>
    </row>
    <row r="1721" spans="1:12" x14ac:dyDescent="0.25">
      <c r="A1721" t="s">
        <v>30</v>
      </c>
      <c r="B1721" t="s">
        <v>189</v>
      </c>
      <c r="C1721" t="s">
        <v>32</v>
      </c>
      <c r="D1721" s="1">
        <v>44935</v>
      </c>
      <c r="E1721" t="s">
        <v>368</v>
      </c>
      <c r="F1721" t="s">
        <v>369</v>
      </c>
      <c r="G1721" t="s">
        <v>370</v>
      </c>
      <c r="H1721" t="s">
        <v>10</v>
      </c>
      <c r="I1721" t="s">
        <v>17</v>
      </c>
      <c r="J1721" s="1">
        <v>44959</v>
      </c>
      <c r="K1721" s="1">
        <v>44917</v>
      </c>
    </row>
    <row r="1722" spans="1:12" x14ac:dyDescent="0.25">
      <c r="A1722" t="s">
        <v>30</v>
      </c>
      <c r="B1722" t="s">
        <v>189</v>
      </c>
      <c r="C1722" t="s">
        <v>32</v>
      </c>
      <c r="D1722" s="1">
        <v>44935</v>
      </c>
      <c r="E1722" t="s">
        <v>368</v>
      </c>
      <c r="F1722" t="s">
        <v>369</v>
      </c>
      <c r="G1722" t="s">
        <v>370</v>
      </c>
      <c r="H1722" t="s">
        <v>10</v>
      </c>
      <c r="I1722" t="s">
        <v>17</v>
      </c>
      <c r="J1722" s="1">
        <v>45029</v>
      </c>
      <c r="K1722" s="1">
        <v>45029</v>
      </c>
      <c r="L1722" t="s">
        <v>371</v>
      </c>
    </row>
    <row r="1723" spans="1:12" x14ac:dyDescent="0.25">
      <c r="A1723" t="s">
        <v>30</v>
      </c>
      <c r="B1723" t="s">
        <v>189</v>
      </c>
      <c r="C1723" t="s">
        <v>32</v>
      </c>
      <c r="D1723" s="1">
        <v>44935</v>
      </c>
      <c r="E1723" t="s">
        <v>368</v>
      </c>
      <c r="F1723" t="s">
        <v>369</v>
      </c>
      <c r="G1723" t="s">
        <v>370</v>
      </c>
      <c r="H1723" t="s">
        <v>10</v>
      </c>
      <c r="I1723" t="s">
        <v>17</v>
      </c>
      <c r="J1723" s="1">
        <v>45061</v>
      </c>
      <c r="K1723" s="1">
        <v>45047</v>
      </c>
      <c r="L1723" t="s">
        <v>371</v>
      </c>
    </row>
    <row r="1724" spans="1:12" x14ac:dyDescent="0.25">
      <c r="A1724" t="s">
        <v>30</v>
      </c>
      <c r="B1724" t="s">
        <v>189</v>
      </c>
      <c r="C1724" t="s">
        <v>32</v>
      </c>
      <c r="D1724" s="1">
        <v>44935</v>
      </c>
      <c r="E1724" t="s">
        <v>368</v>
      </c>
      <c r="F1724" t="s">
        <v>369</v>
      </c>
      <c r="G1724" t="s">
        <v>370</v>
      </c>
      <c r="H1724" t="s">
        <v>11</v>
      </c>
      <c r="I1724" t="s">
        <v>17</v>
      </c>
      <c r="J1724" s="1">
        <v>44950</v>
      </c>
      <c r="K1724" s="1">
        <v>44917</v>
      </c>
    </row>
    <row r="1725" spans="1:12" x14ac:dyDescent="0.25">
      <c r="A1725" t="s">
        <v>41</v>
      </c>
      <c r="B1725" t="s">
        <v>485</v>
      </c>
      <c r="C1725" t="s">
        <v>124</v>
      </c>
      <c r="D1725" s="1">
        <v>44935</v>
      </c>
      <c r="E1725" t="s">
        <v>372</v>
      </c>
      <c r="F1725" t="s">
        <v>373</v>
      </c>
      <c r="G1725" t="s">
        <v>1540</v>
      </c>
      <c r="H1725" t="s">
        <v>4</v>
      </c>
      <c r="I1725" t="s">
        <v>17</v>
      </c>
      <c r="J1725" s="1">
        <v>45265</v>
      </c>
      <c r="K1725" s="1">
        <v>44924</v>
      </c>
    </row>
    <row r="1726" spans="1:12" x14ac:dyDescent="0.25">
      <c r="A1726" t="s">
        <v>41</v>
      </c>
      <c r="B1726" t="s">
        <v>485</v>
      </c>
      <c r="C1726" t="s">
        <v>124</v>
      </c>
      <c r="D1726" s="1">
        <v>44935</v>
      </c>
      <c r="E1726" t="s">
        <v>372</v>
      </c>
      <c r="F1726" t="s">
        <v>373</v>
      </c>
      <c r="G1726" t="s">
        <v>1540</v>
      </c>
      <c r="H1726" t="s">
        <v>7</v>
      </c>
      <c r="I1726" t="s">
        <v>17</v>
      </c>
      <c r="J1726" s="1">
        <v>45142</v>
      </c>
      <c r="K1726" s="1">
        <v>44924</v>
      </c>
    </row>
    <row r="1727" spans="1:12" x14ac:dyDescent="0.25">
      <c r="C1727" t="s">
        <v>45</v>
      </c>
      <c r="D1727" s="1">
        <v>44935</v>
      </c>
      <c r="E1727" t="s">
        <v>1541</v>
      </c>
      <c r="F1727" t="s">
        <v>1542</v>
      </c>
      <c r="G1727" t="s">
        <v>1543</v>
      </c>
      <c r="H1727" t="s">
        <v>4</v>
      </c>
      <c r="I1727" t="s">
        <v>17</v>
      </c>
      <c r="J1727" s="1">
        <v>45253</v>
      </c>
      <c r="K1727" s="1">
        <v>44876</v>
      </c>
    </row>
    <row r="1728" spans="1:12" x14ac:dyDescent="0.25">
      <c r="C1728" t="s">
        <v>45</v>
      </c>
      <c r="D1728" s="1">
        <v>44935</v>
      </c>
      <c r="E1728" t="s">
        <v>1541</v>
      </c>
      <c r="F1728" t="s">
        <v>1542</v>
      </c>
      <c r="G1728" t="s">
        <v>1543</v>
      </c>
      <c r="H1728" t="s">
        <v>7</v>
      </c>
      <c r="I1728" t="s">
        <v>17</v>
      </c>
      <c r="J1728" s="1">
        <v>45260</v>
      </c>
      <c r="K1728" s="1">
        <v>44876</v>
      </c>
    </row>
    <row r="1729" spans="1:11" x14ac:dyDescent="0.25">
      <c r="C1729" t="s">
        <v>45</v>
      </c>
      <c r="D1729" s="1">
        <v>44935</v>
      </c>
      <c r="E1729" t="s">
        <v>1541</v>
      </c>
      <c r="F1729" t="s">
        <v>1542</v>
      </c>
      <c r="G1729" t="s">
        <v>1543</v>
      </c>
      <c r="H1729" t="s">
        <v>1366</v>
      </c>
      <c r="I1729" t="s">
        <v>17</v>
      </c>
      <c r="J1729" s="1">
        <v>45796</v>
      </c>
      <c r="K1729" s="1">
        <v>45351</v>
      </c>
    </row>
    <row r="1730" spans="1:11" x14ac:dyDescent="0.25">
      <c r="C1730" t="s">
        <v>45</v>
      </c>
      <c r="D1730" s="1">
        <v>44935</v>
      </c>
      <c r="E1730" t="s">
        <v>1541</v>
      </c>
      <c r="F1730" t="s">
        <v>1542</v>
      </c>
      <c r="G1730" t="s">
        <v>1543</v>
      </c>
      <c r="H1730" t="s">
        <v>1367</v>
      </c>
      <c r="I1730" t="s">
        <v>17</v>
      </c>
      <c r="J1730" s="1">
        <v>45796</v>
      </c>
      <c r="K1730" s="1">
        <v>45351</v>
      </c>
    </row>
    <row r="1731" spans="1:11" x14ac:dyDescent="0.25">
      <c r="C1731" t="s">
        <v>45</v>
      </c>
      <c r="D1731" s="1">
        <v>44935</v>
      </c>
      <c r="E1731" t="s">
        <v>1541</v>
      </c>
      <c r="F1731" t="s">
        <v>1542</v>
      </c>
      <c r="G1731" t="s">
        <v>1543</v>
      </c>
      <c r="H1731" t="s">
        <v>1368</v>
      </c>
      <c r="I1731" t="s">
        <v>17</v>
      </c>
      <c r="J1731" s="1">
        <v>45796</v>
      </c>
      <c r="K1731" s="1">
        <v>45351</v>
      </c>
    </row>
    <row r="1732" spans="1:11" x14ac:dyDescent="0.25">
      <c r="C1732" t="s">
        <v>45</v>
      </c>
      <c r="D1732" s="1">
        <v>44935</v>
      </c>
      <c r="E1732" t="s">
        <v>1541</v>
      </c>
      <c r="F1732" t="s">
        <v>1542</v>
      </c>
      <c r="G1732" t="s">
        <v>1543</v>
      </c>
      <c r="H1732" t="s">
        <v>1369</v>
      </c>
      <c r="I1732" t="s">
        <v>17</v>
      </c>
      <c r="J1732" s="1">
        <v>45796</v>
      </c>
      <c r="K1732" s="1">
        <v>45351</v>
      </c>
    </row>
    <row r="1733" spans="1:11" x14ac:dyDescent="0.25">
      <c r="C1733" t="s">
        <v>45</v>
      </c>
      <c r="D1733" s="1">
        <v>44935</v>
      </c>
      <c r="E1733" t="s">
        <v>1541</v>
      </c>
      <c r="F1733" t="s">
        <v>1542</v>
      </c>
      <c r="G1733" t="s">
        <v>1543</v>
      </c>
      <c r="H1733" t="s">
        <v>1370</v>
      </c>
      <c r="I1733" t="s">
        <v>17</v>
      </c>
      <c r="J1733" s="1">
        <v>45796</v>
      </c>
      <c r="K1733" s="1">
        <v>45351</v>
      </c>
    </row>
    <row r="1734" spans="1:11" x14ac:dyDescent="0.25">
      <c r="C1734" t="s">
        <v>45</v>
      </c>
      <c r="D1734" s="1">
        <v>44935</v>
      </c>
      <c r="E1734" t="s">
        <v>1541</v>
      </c>
      <c r="F1734" t="s">
        <v>1542</v>
      </c>
      <c r="G1734" t="s">
        <v>1543</v>
      </c>
      <c r="H1734" t="s">
        <v>8</v>
      </c>
      <c r="I1734" t="s">
        <v>17</v>
      </c>
      <c r="J1734" s="1">
        <v>45253</v>
      </c>
      <c r="K1734" s="1">
        <v>44876</v>
      </c>
    </row>
    <row r="1735" spans="1:11" x14ac:dyDescent="0.25">
      <c r="C1735" t="s">
        <v>45</v>
      </c>
      <c r="D1735" s="1">
        <v>44935</v>
      </c>
      <c r="E1735" t="s">
        <v>1541</v>
      </c>
      <c r="F1735" t="s">
        <v>1542</v>
      </c>
      <c r="G1735" t="s">
        <v>1543</v>
      </c>
      <c r="H1735" t="s">
        <v>9</v>
      </c>
      <c r="I1735" t="s">
        <v>17</v>
      </c>
      <c r="J1735" s="1">
        <v>44943</v>
      </c>
      <c r="K1735" s="1">
        <v>44876</v>
      </c>
    </row>
    <row r="1736" spans="1:11" x14ac:dyDescent="0.25">
      <c r="C1736" t="s">
        <v>45</v>
      </c>
      <c r="D1736" s="1">
        <v>44935</v>
      </c>
      <c r="E1736" t="s">
        <v>1541</v>
      </c>
      <c r="F1736" t="s">
        <v>1542</v>
      </c>
      <c r="G1736" t="s">
        <v>1543</v>
      </c>
      <c r="H1736" t="s">
        <v>10</v>
      </c>
      <c r="I1736" t="s">
        <v>17</v>
      </c>
      <c r="J1736" s="1">
        <v>45253</v>
      </c>
      <c r="K1736" s="1">
        <v>44876</v>
      </c>
    </row>
    <row r="1737" spans="1:11" x14ac:dyDescent="0.25">
      <c r="C1737" t="s">
        <v>45</v>
      </c>
      <c r="D1737" s="1">
        <v>44935</v>
      </c>
      <c r="E1737" t="s">
        <v>1541</v>
      </c>
      <c r="F1737" t="s">
        <v>1542</v>
      </c>
      <c r="G1737" t="s">
        <v>1543</v>
      </c>
      <c r="H1737" t="s">
        <v>11</v>
      </c>
      <c r="I1737" t="s">
        <v>17</v>
      </c>
      <c r="J1737" s="1">
        <v>45253</v>
      </c>
      <c r="K1737" s="1">
        <v>45057</v>
      </c>
    </row>
    <row r="1738" spans="1:11" x14ac:dyDescent="0.25">
      <c r="A1738" t="s">
        <v>30</v>
      </c>
      <c r="B1738" t="s">
        <v>339</v>
      </c>
      <c r="C1738" t="s">
        <v>32</v>
      </c>
      <c r="D1738" s="1">
        <v>44929</v>
      </c>
      <c r="E1738" t="s">
        <v>374</v>
      </c>
      <c r="F1738" t="s">
        <v>375</v>
      </c>
      <c r="G1738" t="s">
        <v>376</v>
      </c>
      <c r="H1738" t="s">
        <v>4</v>
      </c>
      <c r="I1738" t="s">
        <v>17</v>
      </c>
      <c r="J1738" s="1">
        <v>44930</v>
      </c>
      <c r="K1738" s="1">
        <v>44895</v>
      </c>
    </row>
    <row r="1739" spans="1:11" x14ac:dyDescent="0.25">
      <c r="A1739" t="s">
        <v>30</v>
      </c>
      <c r="B1739" t="s">
        <v>339</v>
      </c>
      <c r="C1739" t="s">
        <v>32</v>
      </c>
      <c r="D1739" s="1">
        <v>44929</v>
      </c>
      <c r="E1739" t="s">
        <v>374</v>
      </c>
      <c r="F1739" t="s">
        <v>375</v>
      </c>
      <c r="G1739" t="s">
        <v>376</v>
      </c>
      <c r="H1739" t="s">
        <v>7</v>
      </c>
      <c r="I1739" t="s">
        <v>17</v>
      </c>
      <c r="J1739" s="1">
        <v>44930</v>
      </c>
      <c r="K1739" s="1">
        <v>44895</v>
      </c>
    </row>
    <row r="1740" spans="1:11" x14ac:dyDescent="0.25">
      <c r="A1740" t="s">
        <v>30</v>
      </c>
      <c r="B1740" t="s">
        <v>339</v>
      </c>
      <c r="C1740" t="s">
        <v>32</v>
      </c>
      <c r="D1740" s="1">
        <v>44929</v>
      </c>
      <c r="E1740" t="s">
        <v>374</v>
      </c>
      <c r="F1740" t="s">
        <v>375</v>
      </c>
      <c r="G1740" t="s">
        <v>376</v>
      </c>
      <c r="H1740" t="s">
        <v>1366</v>
      </c>
      <c r="I1740" t="s">
        <v>17</v>
      </c>
      <c r="J1740" s="1">
        <v>45400</v>
      </c>
      <c r="K1740" s="1">
        <v>45351</v>
      </c>
    </row>
    <row r="1741" spans="1:11" x14ac:dyDescent="0.25">
      <c r="A1741" t="s">
        <v>30</v>
      </c>
      <c r="B1741" t="s">
        <v>339</v>
      </c>
      <c r="C1741" t="s">
        <v>32</v>
      </c>
      <c r="D1741" s="1">
        <v>44929</v>
      </c>
      <c r="E1741" t="s">
        <v>374</v>
      </c>
      <c r="F1741" t="s">
        <v>375</v>
      </c>
      <c r="G1741" t="s">
        <v>376</v>
      </c>
      <c r="H1741" t="s">
        <v>1366</v>
      </c>
      <c r="I1741" t="s">
        <v>17</v>
      </c>
      <c r="J1741" s="1">
        <v>45756</v>
      </c>
      <c r="K1741" s="1">
        <v>45721</v>
      </c>
    </row>
    <row r="1742" spans="1:11" x14ac:dyDescent="0.25">
      <c r="A1742" t="s">
        <v>30</v>
      </c>
      <c r="B1742" t="s">
        <v>339</v>
      </c>
      <c r="C1742" t="s">
        <v>32</v>
      </c>
      <c r="D1742" s="1">
        <v>44929</v>
      </c>
      <c r="E1742" t="s">
        <v>374</v>
      </c>
      <c r="F1742" t="s">
        <v>375</v>
      </c>
      <c r="G1742" t="s">
        <v>376</v>
      </c>
      <c r="H1742" t="s">
        <v>1367</v>
      </c>
      <c r="I1742" t="s">
        <v>17</v>
      </c>
      <c r="J1742" s="1">
        <v>45400</v>
      </c>
      <c r="K1742" s="1">
        <v>45351</v>
      </c>
    </row>
    <row r="1743" spans="1:11" x14ac:dyDescent="0.25">
      <c r="A1743" t="s">
        <v>30</v>
      </c>
      <c r="B1743" t="s">
        <v>339</v>
      </c>
      <c r="C1743" t="s">
        <v>32</v>
      </c>
      <c r="D1743" s="1">
        <v>44929</v>
      </c>
      <c r="E1743" t="s">
        <v>374</v>
      </c>
      <c r="F1743" t="s">
        <v>375</v>
      </c>
      <c r="G1743" t="s">
        <v>376</v>
      </c>
      <c r="H1743" t="s">
        <v>1367</v>
      </c>
      <c r="I1743" t="s">
        <v>17</v>
      </c>
      <c r="J1743" s="1">
        <v>45756</v>
      </c>
      <c r="K1743" s="1">
        <v>45721</v>
      </c>
    </row>
    <row r="1744" spans="1:11" x14ac:dyDescent="0.25">
      <c r="A1744" t="s">
        <v>30</v>
      </c>
      <c r="B1744" t="s">
        <v>339</v>
      </c>
      <c r="C1744" t="s">
        <v>32</v>
      </c>
      <c r="D1744" s="1">
        <v>44929</v>
      </c>
      <c r="E1744" t="s">
        <v>374</v>
      </c>
      <c r="F1744" t="s">
        <v>375</v>
      </c>
      <c r="G1744" t="s">
        <v>376</v>
      </c>
      <c r="H1744" t="s">
        <v>1368</v>
      </c>
      <c r="I1744" t="s">
        <v>17</v>
      </c>
      <c r="J1744" s="1">
        <v>45400</v>
      </c>
      <c r="K1744" s="1">
        <v>45351</v>
      </c>
    </row>
    <row r="1745" spans="1:11" x14ac:dyDescent="0.25">
      <c r="A1745" t="s">
        <v>30</v>
      </c>
      <c r="B1745" t="s">
        <v>339</v>
      </c>
      <c r="C1745" t="s">
        <v>32</v>
      </c>
      <c r="D1745" s="1">
        <v>44929</v>
      </c>
      <c r="E1745" t="s">
        <v>374</v>
      </c>
      <c r="F1745" t="s">
        <v>375</v>
      </c>
      <c r="G1745" t="s">
        <v>376</v>
      </c>
      <c r="H1745" t="s">
        <v>1368</v>
      </c>
      <c r="I1745" t="s">
        <v>17</v>
      </c>
      <c r="J1745" s="1">
        <v>45756</v>
      </c>
      <c r="K1745" s="1">
        <v>45721</v>
      </c>
    </row>
    <row r="1746" spans="1:11" x14ac:dyDescent="0.25">
      <c r="A1746" t="s">
        <v>30</v>
      </c>
      <c r="B1746" t="s">
        <v>339</v>
      </c>
      <c r="C1746" t="s">
        <v>32</v>
      </c>
      <c r="D1746" s="1">
        <v>44929</v>
      </c>
      <c r="E1746" t="s">
        <v>374</v>
      </c>
      <c r="F1746" t="s">
        <v>375</v>
      </c>
      <c r="G1746" t="s">
        <v>376</v>
      </c>
      <c r="H1746" t="s">
        <v>1369</v>
      </c>
      <c r="I1746" t="s">
        <v>17</v>
      </c>
      <c r="J1746" s="1">
        <v>45400</v>
      </c>
      <c r="K1746" s="1">
        <v>45351</v>
      </c>
    </row>
    <row r="1747" spans="1:11" x14ac:dyDescent="0.25">
      <c r="A1747" t="s">
        <v>30</v>
      </c>
      <c r="B1747" t="s">
        <v>339</v>
      </c>
      <c r="C1747" t="s">
        <v>32</v>
      </c>
      <c r="D1747" s="1">
        <v>44929</v>
      </c>
      <c r="E1747" t="s">
        <v>374</v>
      </c>
      <c r="F1747" t="s">
        <v>375</v>
      </c>
      <c r="G1747" t="s">
        <v>376</v>
      </c>
      <c r="H1747" t="s">
        <v>1369</v>
      </c>
      <c r="I1747" t="s">
        <v>17</v>
      </c>
      <c r="J1747" s="1">
        <v>45756</v>
      </c>
      <c r="K1747" s="1">
        <v>45721</v>
      </c>
    </row>
    <row r="1748" spans="1:11" x14ac:dyDescent="0.25">
      <c r="A1748" t="s">
        <v>30</v>
      </c>
      <c r="B1748" t="s">
        <v>339</v>
      </c>
      <c r="C1748" t="s">
        <v>32</v>
      </c>
      <c r="D1748" s="1">
        <v>44929</v>
      </c>
      <c r="E1748" t="s">
        <v>374</v>
      </c>
      <c r="F1748" t="s">
        <v>375</v>
      </c>
      <c r="G1748" t="s">
        <v>376</v>
      </c>
      <c r="H1748" t="s">
        <v>1370</v>
      </c>
      <c r="I1748" t="s">
        <v>17</v>
      </c>
      <c r="J1748" s="1">
        <v>45400</v>
      </c>
      <c r="K1748" s="1">
        <v>45351</v>
      </c>
    </row>
    <row r="1749" spans="1:11" x14ac:dyDescent="0.25">
      <c r="A1749" t="s">
        <v>30</v>
      </c>
      <c r="B1749" t="s">
        <v>339</v>
      </c>
      <c r="C1749" t="s">
        <v>32</v>
      </c>
      <c r="D1749" s="1">
        <v>44929</v>
      </c>
      <c r="E1749" t="s">
        <v>374</v>
      </c>
      <c r="F1749" t="s">
        <v>375</v>
      </c>
      <c r="G1749" t="s">
        <v>376</v>
      </c>
      <c r="H1749" t="s">
        <v>1370</v>
      </c>
      <c r="I1749" t="s">
        <v>17</v>
      </c>
      <c r="J1749" s="1">
        <v>45756</v>
      </c>
      <c r="K1749" s="1">
        <v>45721</v>
      </c>
    </row>
    <row r="1750" spans="1:11" x14ac:dyDescent="0.25">
      <c r="A1750" t="s">
        <v>30</v>
      </c>
      <c r="B1750" t="s">
        <v>339</v>
      </c>
      <c r="C1750" t="s">
        <v>32</v>
      </c>
      <c r="D1750" s="1">
        <v>44929</v>
      </c>
      <c r="E1750" t="s">
        <v>374</v>
      </c>
      <c r="F1750" t="s">
        <v>375</v>
      </c>
      <c r="G1750" t="s">
        <v>376</v>
      </c>
      <c r="H1750" t="s">
        <v>8</v>
      </c>
      <c r="I1750" t="s">
        <v>17</v>
      </c>
      <c r="J1750" s="1">
        <v>44929</v>
      </c>
      <c r="K1750" s="1">
        <v>44895</v>
      </c>
    </row>
    <row r="1751" spans="1:11" x14ac:dyDescent="0.25">
      <c r="A1751" t="s">
        <v>30</v>
      </c>
      <c r="B1751" t="s">
        <v>339</v>
      </c>
      <c r="C1751" t="s">
        <v>32</v>
      </c>
      <c r="D1751" s="1">
        <v>44929</v>
      </c>
      <c r="E1751" t="s">
        <v>374</v>
      </c>
      <c r="F1751" t="s">
        <v>375</v>
      </c>
      <c r="G1751" t="s">
        <v>376</v>
      </c>
      <c r="H1751" t="s">
        <v>9</v>
      </c>
      <c r="I1751" t="s">
        <v>17</v>
      </c>
      <c r="J1751" s="1">
        <v>44929</v>
      </c>
      <c r="K1751" s="1">
        <v>44895</v>
      </c>
    </row>
    <row r="1752" spans="1:11" x14ac:dyDescent="0.25">
      <c r="A1752" t="s">
        <v>30</v>
      </c>
      <c r="B1752" t="s">
        <v>339</v>
      </c>
      <c r="C1752" t="s">
        <v>32</v>
      </c>
      <c r="D1752" s="1">
        <v>44929</v>
      </c>
      <c r="E1752" t="s">
        <v>374</v>
      </c>
      <c r="F1752" t="s">
        <v>375</v>
      </c>
      <c r="G1752" t="s">
        <v>376</v>
      </c>
      <c r="H1752" t="s">
        <v>10</v>
      </c>
      <c r="I1752" t="s">
        <v>17</v>
      </c>
      <c r="J1752" s="1">
        <v>44929</v>
      </c>
      <c r="K1752" s="1">
        <v>44895</v>
      </c>
    </row>
    <row r="1753" spans="1:11" x14ac:dyDescent="0.25">
      <c r="A1753" t="s">
        <v>30</v>
      </c>
      <c r="B1753" t="s">
        <v>339</v>
      </c>
      <c r="C1753" t="s">
        <v>32</v>
      </c>
      <c r="D1753" s="1">
        <v>44929</v>
      </c>
      <c r="E1753" t="s">
        <v>374</v>
      </c>
      <c r="F1753" t="s">
        <v>375</v>
      </c>
      <c r="G1753" t="s">
        <v>376</v>
      </c>
      <c r="H1753" t="s">
        <v>11</v>
      </c>
      <c r="I1753" t="s">
        <v>17</v>
      </c>
      <c r="J1753" s="1">
        <v>44929</v>
      </c>
      <c r="K1753" s="1">
        <v>44895</v>
      </c>
    </row>
    <row r="1754" spans="1:11" x14ac:dyDescent="0.25">
      <c r="A1754" t="s">
        <v>24</v>
      </c>
      <c r="B1754" t="s">
        <v>1363</v>
      </c>
      <c r="C1754" t="s">
        <v>16</v>
      </c>
      <c r="D1754" s="1">
        <v>44914</v>
      </c>
      <c r="E1754" t="s">
        <v>377</v>
      </c>
      <c r="F1754" t="s">
        <v>378</v>
      </c>
      <c r="G1754" t="s">
        <v>379</v>
      </c>
      <c r="H1754" t="s">
        <v>4</v>
      </c>
      <c r="I1754" t="s">
        <v>17</v>
      </c>
      <c r="J1754" s="1">
        <v>44918</v>
      </c>
      <c r="K1754" s="1">
        <v>44910</v>
      </c>
    </row>
    <row r="1755" spans="1:11" x14ac:dyDescent="0.25">
      <c r="A1755" t="s">
        <v>24</v>
      </c>
      <c r="B1755" t="s">
        <v>1363</v>
      </c>
      <c r="C1755" t="s">
        <v>16</v>
      </c>
      <c r="D1755" s="1">
        <v>44914</v>
      </c>
      <c r="E1755" t="s">
        <v>377</v>
      </c>
      <c r="F1755" t="s">
        <v>378</v>
      </c>
      <c r="G1755" t="s">
        <v>379</v>
      </c>
      <c r="H1755" t="s">
        <v>7</v>
      </c>
      <c r="I1755" t="s">
        <v>17</v>
      </c>
      <c r="J1755" s="1">
        <v>44918</v>
      </c>
      <c r="K1755" s="1">
        <v>44910</v>
      </c>
    </row>
    <row r="1756" spans="1:11" x14ac:dyDescent="0.25">
      <c r="A1756" t="s">
        <v>24</v>
      </c>
      <c r="B1756" t="s">
        <v>1363</v>
      </c>
      <c r="C1756" t="s">
        <v>16</v>
      </c>
      <c r="D1756" s="1">
        <v>44914</v>
      </c>
      <c r="E1756" t="s">
        <v>377</v>
      </c>
      <c r="F1756" t="s">
        <v>378</v>
      </c>
      <c r="G1756" t="s">
        <v>379</v>
      </c>
      <c r="H1756" t="s">
        <v>1366</v>
      </c>
      <c r="I1756" t="s">
        <v>18</v>
      </c>
      <c r="K1756" s="1">
        <v>45351</v>
      </c>
    </row>
    <row r="1757" spans="1:11" x14ac:dyDescent="0.25">
      <c r="A1757" t="s">
        <v>24</v>
      </c>
      <c r="B1757" t="s">
        <v>1363</v>
      </c>
      <c r="C1757" t="s">
        <v>16</v>
      </c>
      <c r="D1757" s="1">
        <v>44914</v>
      </c>
      <c r="E1757" t="s">
        <v>377</v>
      </c>
      <c r="F1757" t="s">
        <v>378</v>
      </c>
      <c r="G1757" t="s">
        <v>379</v>
      </c>
      <c r="H1757" t="s">
        <v>1367</v>
      </c>
      <c r="I1757" t="s">
        <v>5</v>
      </c>
      <c r="K1757" s="1">
        <v>45351</v>
      </c>
    </row>
    <row r="1758" spans="1:11" x14ac:dyDescent="0.25">
      <c r="A1758" t="s">
        <v>24</v>
      </c>
      <c r="B1758" t="s">
        <v>1363</v>
      </c>
      <c r="C1758" t="s">
        <v>16</v>
      </c>
      <c r="D1758" s="1">
        <v>44914</v>
      </c>
      <c r="E1758" t="s">
        <v>377</v>
      </c>
      <c r="F1758" t="s">
        <v>378</v>
      </c>
      <c r="G1758" t="s">
        <v>379</v>
      </c>
      <c r="H1758" t="s">
        <v>1368</v>
      </c>
      <c r="I1758" t="s">
        <v>18</v>
      </c>
      <c r="K1758" s="1">
        <v>45351</v>
      </c>
    </row>
    <row r="1759" spans="1:11" x14ac:dyDescent="0.25">
      <c r="A1759" t="s">
        <v>24</v>
      </c>
      <c r="B1759" t="s">
        <v>1363</v>
      </c>
      <c r="C1759" t="s">
        <v>16</v>
      </c>
      <c r="D1759" s="1">
        <v>44914</v>
      </c>
      <c r="E1759" t="s">
        <v>377</v>
      </c>
      <c r="F1759" t="s">
        <v>378</v>
      </c>
      <c r="G1759" t="s">
        <v>379</v>
      </c>
      <c r="H1759" t="s">
        <v>1369</v>
      </c>
      <c r="I1759" t="s">
        <v>18</v>
      </c>
      <c r="K1759" s="1">
        <v>45351</v>
      </c>
    </row>
    <row r="1760" spans="1:11" x14ac:dyDescent="0.25">
      <c r="A1760" t="s">
        <v>24</v>
      </c>
      <c r="B1760" t="s">
        <v>1363</v>
      </c>
      <c r="C1760" t="s">
        <v>16</v>
      </c>
      <c r="D1760" s="1">
        <v>44914</v>
      </c>
      <c r="E1760" t="s">
        <v>377</v>
      </c>
      <c r="F1760" t="s">
        <v>378</v>
      </c>
      <c r="G1760" t="s">
        <v>379</v>
      </c>
      <c r="H1760" t="s">
        <v>1370</v>
      </c>
      <c r="I1760" t="s">
        <v>17</v>
      </c>
      <c r="J1760" s="1">
        <v>45513</v>
      </c>
      <c r="K1760" s="1">
        <v>45351</v>
      </c>
    </row>
    <row r="1761" spans="1:11" x14ac:dyDescent="0.25">
      <c r="A1761" t="s">
        <v>24</v>
      </c>
      <c r="B1761" t="s">
        <v>1363</v>
      </c>
      <c r="C1761" t="s">
        <v>16</v>
      </c>
      <c r="D1761" s="1">
        <v>44914</v>
      </c>
      <c r="E1761" t="s">
        <v>377</v>
      </c>
      <c r="F1761" t="s">
        <v>378</v>
      </c>
      <c r="G1761" t="s">
        <v>379</v>
      </c>
      <c r="H1761" t="s">
        <v>8</v>
      </c>
      <c r="I1761" t="s">
        <v>17</v>
      </c>
      <c r="J1761" s="1">
        <v>44918</v>
      </c>
      <c r="K1761" s="1">
        <v>44910</v>
      </c>
    </row>
    <row r="1762" spans="1:11" x14ac:dyDescent="0.25">
      <c r="A1762" t="s">
        <v>24</v>
      </c>
      <c r="B1762" t="s">
        <v>1363</v>
      </c>
      <c r="C1762" t="s">
        <v>16</v>
      </c>
      <c r="D1762" s="1">
        <v>44914</v>
      </c>
      <c r="E1762" t="s">
        <v>377</v>
      </c>
      <c r="F1762" t="s">
        <v>378</v>
      </c>
      <c r="G1762" t="s">
        <v>379</v>
      </c>
      <c r="H1762" t="s">
        <v>9</v>
      </c>
      <c r="I1762" t="s">
        <v>17</v>
      </c>
      <c r="J1762" s="1">
        <v>44918</v>
      </c>
      <c r="K1762" s="1">
        <v>44910</v>
      </c>
    </row>
    <row r="1763" spans="1:11" x14ac:dyDescent="0.25">
      <c r="A1763" t="s">
        <v>24</v>
      </c>
      <c r="B1763" t="s">
        <v>1363</v>
      </c>
      <c r="C1763" t="s">
        <v>16</v>
      </c>
      <c r="D1763" s="1">
        <v>44914</v>
      </c>
      <c r="E1763" t="s">
        <v>377</v>
      </c>
      <c r="F1763" t="s">
        <v>378</v>
      </c>
      <c r="G1763" t="s">
        <v>379</v>
      </c>
      <c r="H1763" t="s">
        <v>10</v>
      </c>
      <c r="I1763" t="s">
        <v>17</v>
      </c>
      <c r="J1763" s="1">
        <v>44918</v>
      </c>
      <c r="K1763" s="1">
        <v>44910</v>
      </c>
    </row>
    <row r="1764" spans="1:11" x14ac:dyDescent="0.25">
      <c r="A1764" t="s">
        <v>24</v>
      </c>
      <c r="B1764" t="s">
        <v>1363</v>
      </c>
      <c r="C1764" t="s">
        <v>16</v>
      </c>
      <c r="D1764" s="1">
        <v>44914</v>
      </c>
      <c r="E1764" t="s">
        <v>377</v>
      </c>
      <c r="F1764" t="s">
        <v>378</v>
      </c>
      <c r="G1764" t="s">
        <v>379</v>
      </c>
      <c r="H1764" t="s">
        <v>11</v>
      </c>
      <c r="I1764" t="s">
        <v>17</v>
      </c>
      <c r="J1764" s="1">
        <v>44918</v>
      </c>
      <c r="K1764" s="1">
        <v>44910</v>
      </c>
    </row>
    <row r="1765" spans="1:11" x14ac:dyDescent="0.25">
      <c r="A1765" t="s">
        <v>41</v>
      </c>
      <c r="C1765" t="s">
        <v>14</v>
      </c>
      <c r="D1765" s="1">
        <v>44914</v>
      </c>
      <c r="E1765" t="s">
        <v>380</v>
      </c>
      <c r="F1765" t="s">
        <v>381</v>
      </c>
      <c r="G1765" t="s">
        <v>382</v>
      </c>
      <c r="H1765" t="s">
        <v>4</v>
      </c>
      <c r="I1765" t="s">
        <v>17</v>
      </c>
      <c r="J1765" s="1">
        <v>44935</v>
      </c>
      <c r="K1765" s="1">
        <v>44894</v>
      </c>
    </row>
    <row r="1766" spans="1:11" x14ac:dyDescent="0.25">
      <c r="A1766" t="s">
        <v>41</v>
      </c>
      <c r="C1766" t="s">
        <v>14</v>
      </c>
      <c r="D1766" s="1">
        <v>44914</v>
      </c>
      <c r="E1766" t="s">
        <v>380</v>
      </c>
      <c r="F1766" t="s">
        <v>381</v>
      </c>
      <c r="G1766" t="s">
        <v>382</v>
      </c>
      <c r="H1766" t="s">
        <v>7</v>
      </c>
      <c r="I1766" t="s">
        <v>17</v>
      </c>
      <c r="J1766" s="1">
        <v>44935</v>
      </c>
      <c r="K1766" s="1">
        <v>44894</v>
      </c>
    </row>
    <row r="1767" spans="1:11" x14ac:dyDescent="0.25">
      <c r="A1767" t="s">
        <v>41</v>
      </c>
      <c r="C1767" t="s">
        <v>14</v>
      </c>
      <c r="D1767" s="1">
        <v>44914</v>
      </c>
      <c r="E1767" t="s">
        <v>380</v>
      </c>
      <c r="F1767" t="s">
        <v>381</v>
      </c>
      <c r="G1767" t="s">
        <v>382</v>
      </c>
      <c r="H1767" t="s">
        <v>1366</v>
      </c>
      <c r="I1767" t="s">
        <v>17</v>
      </c>
      <c r="J1767" s="1">
        <v>45421</v>
      </c>
      <c r="K1767" s="1">
        <v>45351</v>
      </c>
    </row>
    <row r="1768" spans="1:11" x14ac:dyDescent="0.25">
      <c r="A1768" t="s">
        <v>41</v>
      </c>
      <c r="C1768" t="s">
        <v>14</v>
      </c>
      <c r="D1768" s="1">
        <v>44914</v>
      </c>
      <c r="E1768" t="s">
        <v>380</v>
      </c>
      <c r="F1768" t="s">
        <v>381</v>
      </c>
      <c r="G1768" t="s">
        <v>382</v>
      </c>
      <c r="H1768" t="s">
        <v>1366</v>
      </c>
      <c r="I1768" t="s">
        <v>17</v>
      </c>
      <c r="J1768" s="1">
        <v>45790</v>
      </c>
      <c r="K1768" s="1">
        <v>45742</v>
      </c>
    </row>
    <row r="1769" spans="1:11" x14ac:dyDescent="0.25">
      <c r="A1769" t="s">
        <v>41</v>
      </c>
      <c r="C1769" t="s">
        <v>14</v>
      </c>
      <c r="D1769" s="1">
        <v>44914</v>
      </c>
      <c r="E1769" t="s">
        <v>380</v>
      </c>
      <c r="F1769" t="s">
        <v>381</v>
      </c>
      <c r="G1769" t="s">
        <v>382</v>
      </c>
      <c r="H1769" t="s">
        <v>1367</v>
      </c>
      <c r="I1769" t="s">
        <v>17</v>
      </c>
      <c r="J1769" s="1">
        <v>45421</v>
      </c>
      <c r="K1769" s="1">
        <v>45351</v>
      </c>
    </row>
    <row r="1770" spans="1:11" x14ac:dyDescent="0.25">
      <c r="A1770" t="s">
        <v>41</v>
      </c>
      <c r="C1770" t="s">
        <v>14</v>
      </c>
      <c r="D1770" s="1">
        <v>44914</v>
      </c>
      <c r="E1770" t="s">
        <v>380</v>
      </c>
      <c r="F1770" t="s">
        <v>381</v>
      </c>
      <c r="G1770" t="s">
        <v>382</v>
      </c>
      <c r="H1770" t="s">
        <v>1367</v>
      </c>
      <c r="I1770" t="s">
        <v>17</v>
      </c>
      <c r="J1770" s="1">
        <v>45790</v>
      </c>
      <c r="K1770" s="1">
        <v>45742</v>
      </c>
    </row>
    <row r="1771" spans="1:11" x14ac:dyDescent="0.25">
      <c r="A1771" t="s">
        <v>41</v>
      </c>
      <c r="C1771" t="s">
        <v>14</v>
      </c>
      <c r="D1771" s="1">
        <v>44914</v>
      </c>
      <c r="E1771" t="s">
        <v>380</v>
      </c>
      <c r="F1771" t="s">
        <v>381</v>
      </c>
      <c r="G1771" t="s">
        <v>382</v>
      </c>
      <c r="H1771" t="s">
        <v>1368</v>
      </c>
      <c r="I1771" t="s">
        <v>17</v>
      </c>
      <c r="J1771" s="1">
        <v>45421</v>
      </c>
      <c r="K1771" s="1">
        <v>45351</v>
      </c>
    </row>
    <row r="1772" spans="1:11" x14ac:dyDescent="0.25">
      <c r="A1772" t="s">
        <v>41</v>
      </c>
      <c r="C1772" t="s">
        <v>14</v>
      </c>
      <c r="D1772" s="1">
        <v>44914</v>
      </c>
      <c r="E1772" t="s">
        <v>380</v>
      </c>
      <c r="F1772" t="s">
        <v>381</v>
      </c>
      <c r="G1772" t="s">
        <v>382</v>
      </c>
      <c r="H1772" t="s">
        <v>1368</v>
      </c>
      <c r="I1772" t="s">
        <v>17</v>
      </c>
      <c r="J1772" s="1">
        <v>45790</v>
      </c>
      <c r="K1772" s="1">
        <v>45742</v>
      </c>
    </row>
    <row r="1773" spans="1:11" x14ac:dyDescent="0.25">
      <c r="A1773" t="s">
        <v>41</v>
      </c>
      <c r="C1773" t="s">
        <v>14</v>
      </c>
      <c r="D1773" s="1">
        <v>44914</v>
      </c>
      <c r="E1773" t="s">
        <v>380</v>
      </c>
      <c r="F1773" t="s">
        <v>381</v>
      </c>
      <c r="G1773" t="s">
        <v>382</v>
      </c>
      <c r="H1773" t="s">
        <v>1369</v>
      </c>
      <c r="I1773" t="s">
        <v>17</v>
      </c>
      <c r="J1773" s="1">
        <v>45421</v>
      </c>
      <c r="K1773" s="1">
        <v>45351</v>
      </c>
    </row>
    <row r="1774" spans="1:11" x14ac:dyDescent="0.25">
      <c r="A1774" t="s">
        <v>41</v>
      </c>
      <c r="C1774" t="s">
        <v>14</v>
      </c>
      <c r="D1774" s="1">
        <v>44914</v>
      </c>
      <c r="E1774" t="s">
        <v>380</v>
      </c>
      <c r="F1774" t="s">
        <v>381</v>
      </c>
      <c r="G1774" t="s">
        <v>382</v>
      </c>
      <c r="H1774" t="s">
        <v>1369</v>
      </c>
      <c r="I1774" t="s">
        <v>17</v>
      </c>
      <c r="J1774" s="1">
        <v>45790</v>
      </c>
      <c r="K1774" s="1">
        <v>45742</v>
      </c>
    </row>
    <row r="1775" spans="1:11" x14ac:dyDescent="0.25">
      <c r="A1775" t="s">
        <v>41</v>
      </c>
      <c r="C1775" t="s">
        <v>14</v>
      </c>
      <c r="D1775" s="1">
        <v>44914</v>
      </c>
      <c r="E1775" t="s">
        <v>380</v>
      </c>
      <c r="F1775" t="s">
        <v>381</v>
      </c>
      <c r="G1775" t="s">
        <v>382</v>
      </c>
      <c r="H1775" t="s">
        <v>1370</v>
      </c>
      <c r="I1775" t="s">
        <v>5</v>
      </c>
      <c r="K1775" s="1">
        <v>45742</v>
      </c>
    </row>
    <row r="1776" spans="1:11" x14ac:dyDescent="0.25">
      <c r="A1776" t="s">
        <v>41</v>
      </c>
      <c r="C1776" t="s">
        <v>14</v>
      </c>
      <c r="D1776" s="1">
        <v>44914</v>
      </c>
      <c r="E1776" t="s">
        <v>380</v>
      </c>
      <c r="F1776" t="s">
        <v>381</v>
      </c>
      <c r="G1776" t="s">
        <v>382</v>
      </c>
      <c r="H1776" t="s">
        <v>1370</v>
      </c>
      <c r="I1776" t="s">
        <v>17</v>
      </c>
      <c r="J1776" s="1">
        <v>45421</v>
      </c>
      <c r="K1776" s="1">
        <v>45351</v>
      </c>
    </row>
    <row r="1777" spans="1:11" x14ac:dyDescent="0.25">
      <c r="A1777" t="s">
        <v>41</v>
      </c>
      <c r="C1777" t="s">
        <v>14</v>
      </c>
      <c r="D1777" s="1">
        <v>44914</v>
      </c>
      <c r="E1777" t="s">
        <v>380</v>
      </c>
      <c r="F1777" t="s">
        <v>381</v>
      </c>
      <c r="G1777" t="s">
        <v>382</v>
      </c>
      <c r="H1777" t="s">
        <v>8</v>
      </c>
      <c r="I1777" t="s">
        <v>17</v>
      </c>
      <c r="J1777" s="1">
        <v>44935</v>
      </c>
      <c r="K1777" s="1">
        <v>44894</v>
      </c>
    </row>
    <row r="1778" spans="1:11" x14ac:dyDescent="0.25">
      <c r="A1778" t="s">
        <v>41</v>
      </c>
      <c r="C1778" t="s">
        <v>14</v>
      </c>
      <c r="D1778" s="1">
        <v>44914</v>
      </c>
      <c r="E1778" t="s">
        <v>380</v>
      </c>
      <c r="F1778" t="s">
        <v>381</v>
      </c>
      <c r="G1778" t="s">
        <v>382</v>
      </c>
      <c r="H1778" t="s">
        <v>9</v>
      </c>
      <c r="I1778" t="s">
        <v>17</v>
      </c>
      <c r="J1778" s="1">
        <v>44935</v>
      </c>
      <c r="K1778" s="1">
        <v>44894</v>
      </c>
    </row>
    <row r="1779" spans="1:11" x14ac:dyDescent="0.25">
      <c r="A1779" t="s">
        <v>41</v>
      </c>
      <c r="C1779" t="s">
        <v>14</v>
      </c>
      <c r="D1779" s="1">
        <v>44914</v>
      </c>
      <c r="E1779" t="s">
        <v>380</v>
      </c>
      <c r="F1779" t="s">
        <v>381</v>
      </c>
      <c r="G1779" t="s">
        <v>382</v>
      </c>
      <c r="H1779" t="s">
        <v>10</v>
      </c>
      <c r="I1779" t="s">
        <v>17</v>
      </c>
      <c r="J1779" s="1">
        <v>44935</v>
      </c>
      <c r="K1779" s="1">
        <v>44894</v>
      </c>
    </row>
    <row r="1780" spans="1:11" x14ac:dyDescent="0.25">
      <c r="A1780" t="s">
        <v>41</v>
      </c>
      <c r="C1780" t="s">
        <v>14</v>
      </c>
      <c r="D1780" s="1">
        <v>44914</v>
      </c>
      <c r="E1780" t="s">
        <v>380</v>
      </c>
      <c r="F1780" t="s">
        <v>381</v>
      </c>
      <c r="G1780" t="s">
        <v>382</v>
      </c>
      <c r="H1780" t="s">
        <v>11</v>
      </c>
      <c r="I1780" t="s">
        <v>17</v>
      </c>
      <c r="J1780" s="1">
        <v>44935</v>
      </c>
      <c r="K1780" s="1">
        <v>44894</v>
      </c>
    </row>
    <row r="1781" spans="1:11" x14ac:dyDescent="0.25">
      <c r="A1781" t="s">
        <v>12</v>
      </c>
      <c r="B1781" t="s">
        <v>51</v>
      </c>
      <c r="C1781" t="s">
        <v>52</v>
      </c>
      <c r="D1781" s="1">
        <v>44907</v>
      </c>
      <c r="E1781" t="s">
        <v>383</v>
      </c>
      <c r="F1781" t="s">
        <v>384</v>
      </c>
      <c r="G1781" t="s">
        <v>385</v>
      </c>
      <c r="H1781" t="s">
        <v>4</v>
      </c>
      <c r="I1781" t="s">
        <v>17</v>
      </c>
      <c r="J1781" s="1">
        <v>44911</v>
      </c>
      <c r="K1781" s="1">
        <v>44881</v>
      </c>
    </row>
    <row r="1782" spans="1:11" x14ac:dyDescent="0.25">
      <c r="A1782" t="s">
        <v>12</v>
      </c>
      <c r="B1782" t="s">
        <v>51</v>
      </c>
      <c r="C1782" t="s">
        <v>52</v>
      </c>
      <c r="D1782" s="1">
        <v>44907</v>
      </c>
      <c r="E1782" t="s">
        <v>383</v>
      </c>
      <c r="F1782" t="s">
        <v>384</v>
      </c>
      <c r="G1782" t="s">
        <v>385</v>
      </c>
      <c r="H1782" t="s">
        <v>7</v>
      </c>
      <c r="I1782" t="s">
        <v>17</v>
      </c>
      <c r="J1782" s="1">
        <v>44914</v>
      </c>
      <c r="K1782" s="1">
        <v>44881</v>
      </c>
    </row>
    <row r="1783" spans="1:11" x14ac:dyDescent="0.25">
      <c r="A1783" t="s">
        <v>12</v>
      </c>
      <c r="B1783" t="s">
        <v>51</v>
      </c>
      <c r="C1783" t="s">
        <v>52</v>
      </c>
      <c r="D1783" s="1">
        <v>44907</v>
      </c>
      <c r="E1783" t="s">
        <v>383</v>
      </c>
      <c r="F1783" t="s">
        <v>384</v>
      </c>
      <c r="G1783" t="s">
        <v>385</v>
      </c>
      <c r="H1783" t="s">
        <v>1366</v>
      </c>
      <c r="I1783" t="s">
        <v>5</v>
      </c>
      <c r="K1783" s="1">
        <v>45789</v>
      </c>
    </row>
    <row r="1784" spans="1:11" x14ac:dyDescent="0.25">
      <c r="A1784" t="s">
        <v>12</v>
      </c>
      <c r="B1784" t="s">
        <v>51</v>
      </c>
      <c r="C1784" t="s">
        <v>52</v>
      </c>
      <c r="D1784" s="1">
        <v>44907</v>
      </c>
      <c r="E1784" t="s">
        <v>383</v>
      </c>
      <c r="F1784" t="s">
        <v>384</v>
      </c>
      <c r="G1784" t="s">
        <v>385</v>
      </c>
      <c r="H1784" t="s">
        <v>1366</v>
      </c>
      <c r="I1784" t="s">
        <v>17</v>
      </c>
      <c r="J1784" s="1">
        <v>45468</v>
      </c>
      <c r="K1784" s="1">
        <v>45351</v>
      </c>
    </row>
    <row r="1785" spans="1:11" x14ac:dyDescent="0.25">
      <c r="A1785" t="s">
        <v>12</v>
      </c>
      <c r="B1785" t="s">
        <v>51</v>
      </c>
      <c r="C1785" t="s">
        <v>52</v>
      </c>
      <c r="D1785" s="1">
        <v>44907</v>
      </c>
      <c r="E1785" t="s">
        <v>383</v>
      </c>
      <c r="F1785" t="s">
        <v>384</v>
      </c>
      <c r="G1785" t="s">
        <v>385</v>
      </c>
      <c r="H1785" t="s">
        <v>1367</v>
      </c>
      <c r="I1785" t="s">
        <v>5</v>
      </c>
      <c r="K1785" s="1">
        <v>45789</v>
      </c>
    </row>
    <row r="1786" spans="1:11" x14ac:dyDescent="0.25">
      <c r="A1786" t="s">
        <v>12</v>
      </c>
      <c r="B1786" t="s">
        <v>51</v>
      </c>
      <c r="C1786" t="s">
        <v>52</v>
      </c>
      <c r="D1786" s="1">
        <v>44907</v>
      </c>
      <c r="E1786" t="s">
        <v>383</v>
      </c>
      <c r="F1786" t="s">
        <v>384</v>
      </c>
      <c r="G1786" t="s">
        <v>385</v>
      </c>
      <c r="H1786" t="s">
        <v>1367</v>
      </c>
      <c r="I1786" t="s">
        <v>17</v>
      </c>
      <c r="J1786" s="1">
        <v>45468</v>
      </c>
      <c r="K1786" s="1">
        <v>45351</v>
      </c>
    </row>
    <row r="1787" spans="1:11" x14ac:dyDescent="0.25">
      <c r="A1787" t="s">
        <v>12</v>
      </c>
      <c r="B1787" t="s">
        <v>51</v>
      </c>
      <c r="C1787" t="s">
        <v>52</v>
      </c>
      <c r="D1787" s="1">
        <v>44907</v>
      </c>
      <c r="E1787" t="s">
        <v>383</v>
      </c>
      <c r="F1787" t="s">
        <v>384</v>
      </c>
      <c r="G1787" t="s">
        <v>385</v>
      </c>
      <c r="H1787" t="s">
        <v>1368</v>
      </c>
      <c r="I1787" t="s">
        <v>5</v>
      </c>
      <c r="K1787" s="1">
        <v>45789</v>
      </c>
    </row>
    <row r="1788" spans="1:11" x14ac:dyDescent="0.25">
      <c r="A1788" t="s">
        <v>12</v>
      </c>
      <c r="B1788" t="s">
        <v>51</v>
      </c>
      <c r="C1788" t="s">
        <v>52</v>
      </c>
      <c r="D1788" s="1">
        <v>44907</v>
      </c>
      <c r="E1788" t="s">
        <v>383</v>
      </c>
      <c r="F1788" t="s">
        <v>384</v>
      </c>
      <c r="G1788" t="s">
        <v>385</v>
      </c>
      <c r="H1788" t="s">
        <v>1368</v>
      </c>
      <c r="I1788" t="s">
        <v>17</v>
      </c>
      <c r="J1788" s="1">
        <v>45468</v>
      </c>
      <c r="K1788" s="1">
        <v>45351</v>
      </c>
    </row>
    <row r="1789" spans="1:11" x14ac:dyDescent="0.25">
      <c r="A1789" t="s">
        <v>12</v>
      </c>
      <c r="B1789" t="s">
        <v>51</v>
      </c>
      <c r="C1789" t="s">
        <v>52</v>
      </c>
      <c r="D1789" s="1">
        <v>44907</v>
      </c>
      <c r="E1789" t="s">
        <v>383</v>
      </c>
      <c r="F1789" t="s">
        <v>384</v>
      </c>
      <c r="G1789" t="s">
        <v>385</v>
      </c>
      <c r="H1789" t="s">
        <v>1369</v>
      </c>
      <c r="I1789" t="s">
        <v>5</v>
      </c>
      <c r="K1789" s="1">
        <v>45789</v>
      </c>
    </row>
    <row r="1790" spans="1:11" x14ac:dyDescent="0.25">
      <c r="A1790" t="s">
        <v>12</v>
      </c>
      <c r="B1790" t="s">
        <v>51</v>
      </c>
      <c r="C1790" t="s">
        <v>52</v>
      </c>
      <c r="D1790" s="1">
        <v>44907</v>
      </c>
      <c r="E1790" t="s">
        <v>383</v>
      </c>
      <c r="F1790" t="s">
        <v>384</v>
      </c>
      <c r="G1790" t="s">
        <v>385</v>
      </c>
      <c r="H1790" t="s">
        <v>1369</v>
      </c>
      <c r="I1790" t="s">
        <v>17</v>
      </c>
      <c r="J1790" s="1">
        <v>45468</v>
      </c>
      <c r="K1790" s="1">
        <v>45351</v>
      </c>
    </row>
    <row r="1791" spans="1:11" x14ac:dyDescent="0.25">
      <c r="A1791" t="s">
        <v>12</v>
      </c>
      <c r="B1791" t="s">
        <v>51</v>
      </c>
      <c r="C1791" t="s">
        <v>52</v>
      </c>
      <c r="D1791" s="1">
        <v>44907</v>
      </c>
      <c r="E1791" t="s">
        <v>383</v>
      </c>
      <c r="F1791" t="s">
        <v>384</v>
      </c>
      <c r="G1791" t="s">
        <v>385</v>
      </c>
      <c r="H1791" t="s">
        <v>1370</v>
      </c>
      <c r="I1791" t="s">
        <v>5</v>
      </c>
      <c r="K1791" s="1">
        <v>45789</v>
      </c>
    </row>
    <row r="1792" spans="1:11" x14ac:dyDescent="0.25">
      <c r="A1792" t="s">
        <v>12</v>
      </c>
      <c r="B1792" t="s">
        <v>51</v>
      </c>
      <c r="C1792" t="s">
        <v>52</v>
      </c>
      <c r="D1792" s="1">
        <v>44907</v>
      </c>
      <c r="E1792" t="s">
        <v>383</v>
      </c>
      <c r="F1792" t="s">
        <v>384</v>
      </c>
      <c r="G1792" t="s">
        <v>385</v>
      </c>
      <c r="H1792" t="s">
        <v>1370</v>
      </c>
      <c r="I1792" t="s">
        <v>17</v>
      </c>
      <c r="J1792" s="1">
        <v>45468</v>
      </c>
      <c r="K1792" s="1">
        <v>45351</v>
      </c>
    </row>
    <row r="1793" spans="1:12" x14ac:dyDescent="0.25">
      <c r="A1793" t="s">
        <v>12</v>
      </c>
      <c r="B1793" t="s">
        <v>51</v>
      </c>
      <c r="C1793" t="s">
        <v>52</v>
      </c>
      <c r="D1793" s="1">
        <v>44907</v>
      </c>
      <c r="E1793" t="s">
        <v>383</v>
      </c>
      <c r="F1793" t="s">
        <v>384</v>
      </c>
      <c r="G1793" t="s">
        <v>385</v>
      </c>
      <c r="H1793" t="s">
        <v>8</v>
      </c>
      <c r="I1793" t="s">
        <v>17</v>
      </c>
      <c r="J1793" s="1">
        <v>44908</v>
      </c>
      <c r="K1793" s="1">
        <v>44881</v>
      </c>
    </row>
    <row r="1794" spans="1:12" x14ac:dyDescent="0.25">
      <c r="A1794" t="s">
        <v>12</v>
      </c>
      <c r="B1794" t="s">
        <v>51</v>
      </c>
      <c r="C1794" t="s">
        <v>52</v>
      </c>
      <c r="D1794" s="1">
        <v>44907</v>
      </c>
      <c r="E1794" t="s">
        <v>383</v>
      </c>
      <c r="F1794" t="s">
        <v>384</v>
      </c>
      <c r="G1794" t="s">
        <v>385</v>
      </c>
      <c r="H1794" t="s">
        <v>9</v>
      </c>
      <c r="I1794" t="s">
        <v>17</v>
      </c>
      <c r="J1794" s="1">
        <v>44910</v>
      </c>
      <c r="K1794" s="1">
        <v>44881</v>
      </c>
    </row>
    <row r="1795" spans="1:12" x14ac:dyDescent="0.25">
      <c r="A1795" t="s">
        <v>12</v>
      </c>
      <c r="B1795" t="s">
        <v>51</v>
      </c>
      <c r="C1795" t="s">
        <v>52</v>
      </c>
      <c r="D1795" s="1">
        <v>44907</v>
      </c>
      <c r="E1795" t="s">
        <v>383</v>
      </c>
      <c r="F1795" t="s">
        <v>384</v>
      </c>
      <c r="G1795" t="s">
        <v>385</v>
      </c>
      <c r="H1795" t="s">
        <v>10</v>
      </c>
      <c r="I1795" t="s">
        <v>17</v>
      </c>
      <c r="J1795" s="1">
        <v>44908</v>
      </c>
      <c r="K1795" s="1">
        <v>44881</v>
      </c>
    </row>
    <row r="1796" spans="1:12" x14ac:dyDescent="0.25">
      <c r="A1796" t="s">
        <v>12</v>
      </c>
      <c r="B1796" t="s">
        <v>51</v>
      </c>
      <c r="C1796" t="s">
        <v>52</v>
      </c>
      <c r="D1796" s="1">
        <v>44907</v>
      </c>
      <c r="E1796" t="s">
        <v>383</v>
      </c>
      <c r="F1796" t="s">
        <v>384</v>
      </c>
      <c r="G1796" t="s">
        <v>385</v>
      </c>
      <c r="H1796" t="s">
        <v>10</v>
      </c>
      <c r="I1796" t="s">
        <v>17</v>
      </c>
      <c r="J1796" s="1">
        <v>44994</v>
      </c>
      <c r="K1796" s="1">
        <v>44994</v>
      </c>
      <c r="L1796" t="s">
        <v>386</v>
      </c>
    </row>
    <row r="1797" spans="1:12" x14ac:dyDescent="0.25">
      <c r="A1797" t="s">
        <v>12</v>
      </c>
      <c r="B1797" t="s">
        <v>51</v>
      </c>
      <c r="C1797" t="s">
        <v>52</v>
      </c>
      <c r="D1797" s="1">
        <v>44907</v>
      </c>
      <c r="E1797" t="s">
        <v>383</v>
      </c>
      <c r="F1797" t="s">
        <v>384</v>
      </c>
      <c r="G1797" t="s">
        <v>385</v>
      </c>
      <c r="H1797" t="s">
        <v>10</v>
      </c>
      <c r="I1797" t="s">
        <v>17</v>
      </c>
      <c r="J1797" s="1">
        <v>45174</v>
      </c>
      <c r="K1797" s="1">
        <v>45174</v>
      </c>
      <c r="L1797" t="s">
        <v>386</v>
      </c>
    </row>
    <row r="1798" spans="1:12" x14ac:dyDescent="0.25">
      <c r="A1798" t="s">
        <v>12</v>
      </c>
      <c r="B1798" t="s">
        <v>51</v>
      </c>
      <c r="C1798" t="s">
        <v>52</v>
      </c>
      <c r="D1798" s="1">
        <v>44907</v>
      </c>
      <c r="E1798" t="s">
        <v>383</v>
      </c>
      <c r="F1798" t="s">
        <v>384</v>
      </c>
      <c r="G1798" t="s">
        <v>385</v>
      </c>
      <c r="H1798" t="s">
        <v>11</v>
      </c>
      <c r="I1798" t="s">
        <v>17</v>
      </c>
      <c r="J1798" s="1">
        <v>44908</v>
      </c>
      <c r="K1798" s="1">
        <v>44881</v>
      </c>
    </row>
    <row r="1799" spans="1:12" x14ac:dyDescent="0.25">
      <c r="A1799" t="s">
        <v>60</v>
      </c>
      <c r="B1799" t="s">
        <v>274</v>
      </c>
      <c r="C1799" t="s">
        <v>14</v>
      </c>
      <c r="D1799" s="1">
        <v>44900</v>
      </c>
      <c r="E1799" t="s">
        <v>387</v>
      </c>
      <c r="F1799" t="s">
        <v>388</v>
      </c>
      <c r="G1799" t="s">
        <v>389</v>
      </c>
      <c r="H1799" t="s">
        <v>4</v>
      </c>
      <c r="I1799" t="s">
        <v>17</v>
      </c>
      <c r="J1799" s="1">
        <v>44914</v>
      </c>
      <c r="K1799" s="1">
        <v>44894</v>
      </c>
    </row>
    <row r="1800" spans="1:12" x14ac:dyDescent="0.25">
      <c r="A1800" t="s">
        <v>60</v>
      </c>
      <c r="B1800" t="s">
        <v>274</v>
      </c>
      <c r="C1800" t="s">
        <v>14</v>
      </c>
      <c r="D1800" s="1">
        <v>44900</v>
      </c>
      <c r="E1800" t="s">
        <v>387</v>
      </c>
      <c r="F1800" t="s">
        <v>388</v>
      </c>
      <c r="G1800" t="s">
        <v>389</v>
      </c>
      <c r="H1800" t="s">
        <v>7</v>
      </c>
      <c r="I1800" t="s">
        <v>17</v>
      </c>
      <c r="J1800" s="1">
        <v>44914</v>
      </c>
      <c r="K1800" s="1">
        <v>44894</v>
      </c>
    </row>
    <row r="1801" spans="1:12" x14ac:dyDescent="0.25">
      <c r="A1801" t="s">
        <v>60</v>
      </c>
      <c r="B1801" t="s">
        <v>274</v>
      </c>
      <c r="C1801" t="s">
        <v>14</v>
      </c>
      <c r="D1801" s="1">
        <v>44900</v>
      </c>
      <c r="E1801" t="s">
        <v>387</v>
      </c>
      <c r="F1801" t="s">
        <v>388</v>
      </c>
      <c r="G1801" t="s">
        <v>389</v>
      </c>
      <c r="H1801" t="s">
        <v>1366</v>
      </c>
      <c r="I1801" t="s">
        <v>5</v>
      </c>
      <c r="K1801" s="1">
        <v>45351</v>
      </c>
    </row>
    <row r="1802" spans="1:12" x14ac:dyDescent="0.25">
      <c r="A1802" t="s">
        <v>60</v>
      </c>
      <c r="B1802" t="s">
        <v>274</v>
      </c>
      <c r="C1802" t="s">
        <v>14</v>
      </c>
      <c r="D1802" s="1">
        <v>44900</v>
      </c>
      <c r="E1802" t="s">
        <v>387</v>
      </c>
      <c r="F1802" t="s">
        <v>388</v>
      </c>
      <c r="G1802" t="s">
        <v>389</v>
      </c>
      <c r="H1802" t="s">
        <v>1367</v>
      </c>
      <c r="I1802" t="s">
        <v>5</v>
      </c>
      <c r="K1802" s="1">
        <v>45351</v>
      </c>
    </row>
    <row r="1803" spans="1:12" x14ac:dyDescent="0.25">
      <c r="A1803" t="s">
        <v>60</v>
      </c>
      <c r="B1803" t="s">
        <v>274</v>
      </c>
      <c r="C1803" t="s">
        <v>14</v>
      </c>
      <c r="D1803" s="1">
        <v>44900</v>
      </c>
      <c r="E1803" t="s">
        <v>387</v>
      </c>
      <c r="F1803" t="s">
        <v>388</v>
      </c>
      <c r="G1803" t="s">
        <v>389</v>
      </c>
      <c r="H1803" t="s">
        <v>1368</v>
      </c>
      <c r="I1803" t="s">
        <v>5</v>
      </c>
      <c r="K1803" s="1">
        <v>45351</v>
      </c>
    </row>
    <row r="1804" spans="1:12" x14ac:dyDescent="0.25">
      <c r="A1804" t="s">
        <v>60</v>
      </c>
      <c r="B1804" t="s">
        <v>274</v>
      </c>
      <c r="C1804" t="s">
        <v>14</v>
      </c>
      <c r="D1804" s="1">
        <v>44900</v>
      </c>
      <c r="E1804" t="s">
        <v>387</v>
      </c>
      <c r="F1804" t="s">
        <v>388</v>
      </c>
      <c r="G1804" t="s">
        <v>389</v>
      </c>
      <c r="H1804" t="s">
        <v>1369</v>
      </c>
      <c r="I1804" t="s">
        <v>5</v>
      </c>
      <c r="K1804" s="1">
        <v>45351</v>
      </c>
    </row>
    <row r="1805" spans="1:12" x14ac:dyDescent="0.25">
      <c r="A1805" t="s">
        <v>60</v>
      </c>
      <c r="B1805" t="s">
        <v>274</v>
      </c>
      <c r="C1805" t="s">
        <v>14</v>
      </c>
      <c r="D1805" s="1">
        <v>44900</v>
      </c>
      <c r="E1805" t="s">
        <v>387</v>
      </c>
      <c r="F1805" t="s">
        <v>388</v>
      </c>
      <c r="G1805" t="s">
        <v>389</v>
      </c>
      <c r="H1805" t="s">
        <v>1370</v>
      </c>
      <c r="I1805" t="s">
        <v>5</v>
      </c>
      <c r="K1805" s="1">
        <v>45351</v>
      </c>
    </row>
    <row r="1806" spans="1:12" x14ac:dyDescent="0.25">
      <c r="A1806" t="s">
        <v>60</v>
      </c>
      <c r="B1806" t="s">
        <v>274</v>
      </c>
      <c r="C1806" t="s">
        <v>14</v>
      </c>
      <c r="D1806" s="1">
        <v>44900</v>
      </c>
      <c r="E1806" t="s">
        <v>387</v>
      </c>
      <c r="F1806" t="s">
        <v>388</v>
      </c>
      <c r="G1806" t="s">
        <v>389</v>
      </c>
      <c r="H1806" t="s">
        <v>8</v>
      </c>
      <c r="I1806" t="s">
        <v>17</v>
      </c>
      <c r="J1806" s="1">
        <v>44911</v>
      </c>
      <c r="K1806" s="1">
        <v>44894</v>
      </c>
    </row>
    <row r="1807" spans="1:12" x14ac:dyDescent="0.25">
      <c r="A1807" t="s">
        <v>60</v>
      </c>
      <c r="B1807" t="s">
        <v>274</v>
      </c>
      <c r="C1807" t="s">
        <v>14</v>
      </c>
      <c r="D1807" s="1">
        <v>44900</v>
      </c>
      <c r="E1807" t="s">
        <v>387</v>
      </c>
      <c r="F1807" t="s">
        <v>388</v>
      </c>
      <c r="G1807" t="s">
        <v>389</v>
      </c>
      <c r="H1807" t="s">
        <v>9</v>
      </c>
      <c r="I1807" t="s">
        <v>17</v>
      </c>
      <c r="J1807" s="1">
        <v>44914</v>
      </c>
      <c r="K1807" s="1">
        <v>44894</v>
      </c>
    </row>
    <row r="1808" spans="1:12" x14ac:dyDescent="0.25">
      <c r="A1808" t="s">
        <v>60</v>
      </c>
      <c r="B1808" t="s">
        <v>274</v>
      </c>
      <c r="C1808" t="s">
        <v>14</v>
      </c>
      <c r="D1808" s="1">
        <v>44900</v>
      </c>
      <c r="E1808" t="s">
        <v>387</v>
      </c>
      <c r="F1808" t="s">
        <v>388</v>
      </c>
      <c r="G1808" t="s">
        <v>389</v>
      </c>
      <c r="H1808" t="s">
        <v>10</v>
      </c>
      <c r="I1808" t="s">
        <v>17</v>
      </c>
      <c r="J1808" s="1">
        <v>44914</v>
      </c>
      <c r="K1808" s="1">
        <v>44894</v>
      </c>
    </row>
    <row r="1809" spans="1:11" x14ac:dyDescent="0.25">
      <c r="A1809" t="s">
        <v>60</v>
      </c>
      <c r="B1809" t="s">
        <v>274</v>
      </c>
      <c r="C1809" t="s">
        <v>14</v>
      </c>
      <c r="D1809" s="1">
        <v>44900</v>
      </c>
      <c r="E1809" t="s">
        <v>387</v>
      </c>
      <c r="F1809" t="s">
        <v>388</v>
      </c>
      <c r="G1809" t="s">
        <v>389</v>
      </c>
      <c r="H1809" t="s">
        <v>11</v>
      </c>
      <c r="I1809" t="s">
        <v>17</v>
      </c>
      <c r="J1809" s="1">
        <v>44901</v>
      </c>
      <c r="K1809" s="1">
        <v>44894</v>
      </c>
    </row>
    <row r="1810" spans="1:11" x14ac:dyDescent="0.25">
      <c r="A1810" t="s">
        <v>41</v>
      </c>
      <c r="C1810" t="s">
        <v>14</v>
      </c>
      <c r="D1810" s="1">
        <v>44900</v>
      </c>
      <c r="E1810" t="s">
        <v>20</v>
      </c>
      <c r="F1810" t="s">
        <v>390</v>
      </c>
      <c r="G1810" t="s">
        <v>391</v>
      </c>
      <c r="H1810" t="s">
        <v>4</v>
      </c>
      <c r="I1810" t="s">
        <v>17</v>
      </c>
      <c r="J1810" s="1">
        <v>44972</v>
      </c>
      <c r="K1810" s="1">
        <v>44902</v>
      </c>
    </row>
    <row r="1811" spans="1:11" x14ac:dyDescent="0.25">
      <c r="A1811" t="s">
        <v>41</v>
      </c>
      <c r="C1811" t="s">
        <v>14</v>
      </c>
      <c r="D1811" s="1">
        <v>44900</v>
      </c>
      <c r="E1811" t="s">
        <v>20</v>
      </c>
      <c r="F1811" t="s">
        <v>390</v>
      </c>
      <c r="G1811" t="s">
        <v>391</v>
      </c>
      <c r="H1811" t="s">
        <v>7</v>
      </c>
      <c r="I1811" t="s">
        <v>17</v>
      </c>
      <c r="J1811" s="1">
        <v>44972</v>
      </c>
      <c r="K1811" s="1">
        <v>44902</v>
      </c>
    </row>
    <row r="1812" spans="1:11" x14ac:dyDescent="0.25">
      <c r="A1812" t="s">
        <v>41</v>
      </c>
      <c r="C1812" t="s">
        <v>14</v>
      </c>
      <c r="D1812" s="1">
        <v>44900</v>
      </c>
      <c r="E1812" t="s">
        <v>20</v>
      </c>
      <c r="F1812" t="s">
        <v>390</v>
      </c>
      <c r="G1812" t="s">
        <v>391</v>
      </c>
      <c r="H1812" t="s">
        <v>1366</v>
      </c>
      <c r="I1812" t="s">
        <v>17</v>
      </c>
      <c r="J1812" s="1">
        <v>45387</v>
      </c>
      <c r="K1812" s="1">
        <v>45351</v>
      </c>
    </row>
    <row r="1813" spans="1:11" x14ac:dyDescent="0.25">
      <c r="A1813" t="s">
        <v>41</v>
      </c>
      <c r="C1813" t="s">
        <v>14</v>
      </c>
      <c r="D1813" s="1">
        <v>44900</v>
      </c>
      <c r="E1813" t="s">
        <v>20</v>
      </c>
      <c r="F1813" t="s">
        <v>390</v>
      </c>
      <c r="G1813" t="s">
        <v>391</v>
      </c>
      <c r="H1813" t="s">
        <v>1367</v>
      </c>
      <c r="I1813" t="s">
        <v>17</v>
      </c>
      <c r="J1813" s="1">
        <v>45387</v>
      </c>
      <c r="K1813" s="1">
        <v>45351</v>
      </c>
    </row>
    <row r="1814" spans="1:11" x14ac:dyDescent="0.25">
      <c r="A1814" t="s">
        <v>41</v>
      </c>
      <c r="C1814" t="s">
        <v>14</v>
      </c>
      <c r="D1814" s="1">
        <v>44900</v>
      </c>
      <c r="E1814" t="s">
        <v>20</v>
      </c>
      <c r="F1814" t="s">
        <v>390</v>
      </c>
      <c r="G1814" t="s">
        <v>391</v>
      </c>
      <c r="H1814" t="s">
        <v>1368</v>
      </c>
      <c r="I1814" t="s">
        <v>17</v>
      </c>
      <c r="J1814" s="1">
        <v>45387</v>
      </c>
      <c r="K1814" s="1">
        <v>45351</v>
      </c>
    </row>
    <row r="1815" spans="1:11" x14ac:dyDescent="0.25">
      <c r="A1815" t="s">
        <v>41</v>
      </c>
      <c r="C1815" t="s">
        <v>14</v>
      </c>
      <c r="D1815" s="1">
        <v>44900</v>
      </c>
      <c r="E1815" t="s">
        <v>20</v>
      </c>
      <c r="F1815" t="s">
        <v>390</v>
      </c>
      <c r="G1815" t="s">
        <v>391</v>
      </c>
      <c r="H1815" t="s">
        <v>1369</v>
      </c>
      <c r="I1815" t="s">
        <v>17</v>
      </c>
      <c r="J1815" s="1">
        <v>45387</v>
      </c>
      <c r="K1815" s="1">
        <v>45351</v>
      </c>
    </row>
    <row r="1816" spans="1:11" x14ac:dyDescent="0.25">
      <c r="A1816" t="s">
        <v>41</v>
      </c>
      <c r="C1816" t="s">
        <v>14</v>
      </c>
      <c r="D1816" s="1">
        <v>44900</v>
      </c>
      <c r="E1816" t="s">
        <v>20</v>
      </c>
      <c r="F1816" t="s">
        <v>390</v>
      </c>
      <c r="G1816" t="s">
        <v>391</v>
      </c>
      <c r="H1816" t="s">
        <v>1370</v>
      </c>
      <c r="I1816" t="s">
        <v>17</v>
      </c>
      <c r="J1816" s="1">
        <v>45387</v>
      </c>
      <c r="K1816" s="1">
        <v>45351</v>
      </c>
    </row>
    <row r="1817" spans="1:11" x14ac:dyDescent="0.25">
      <c r="A1817" t="s">
        <v>41</v>
      </c>
      <c r="C1817" t="s">
        <v>14</v>
      </c>
      <c r="D1817" s="1">
        <v>44900</v>
      </c>
      <c r="E1817" t="s">
        <v>20</v>
      </c>
      <c r="F1817" t="s">
        <v>390</v>
      </c>
      <c r="G1817" t="s">
        <v>391</v>
      </c>
      <c r="H1817" t="s">
        <v>8</v>
      </c>
      <c r="I1817" t="s">
        <v>17</v>
      </c>
      <c r="J1817" s="1">
        <v>44972</v>
      </c>
      <c r="K1817" s="1">
        <v>44902</v>
      </c>
    </row>
    <row r="1818" spans="1:11" x14ac:dyDescent="0.25">
      <c r="A1818" t="s">
        <v>41</v>
      </c>
      <c r="C1818" t="s">
        <v>14</v>
      </c>
      <c r="D1818" s="1">
        <v>44900</v>
      </c>
      <c r="E1818" t="s">
        <v>20</v>
      </c>
      <c r="F1818" t="s">
        <v>390</v>
      </c>
      <c r="G1818" t="s">
        <v>391</v>
      </c>
      <c r="H1818" t="s">
        <v>9</v>
      </c>
      <c r="I1818" t="s">
        <v>17</v>
      </c>
      <c r="J1818" s="1">
        <v>44972</v>
      </c>
      <c r="K1818" s="1">
        <v>44902</v>
      </c>
    </row>
    <row r="1819" spans="1:11" x14ac:dyDescent="0.25">
      <c r="A1819" t="s">
        <v>41</v>
      </c>
      <c r="C1819" t="s">
        <v>14</v>
      </c>
      <c r="D1819" s="1">
        <v>44900</v>
      </c>
      <c r="E1819" t="s">
        <v>20</v>
      </c>
      <c r="F1819" t="s">
        <v>390</v>
      </c>
      <c r="G1819" t="s">
        <v>391</v>
      </c>
      <c r="H1819" t="s">
        <v>10</v>
      </c>
      <c r="I1819" t="s">
        <v>17</v>
      </c>
      <c r="J1819" s="1">
        <v>44972</v>
      </c>
      <c r="K1819" s="1">
        <v>44902</v>
      </c>
    </row>
    <row r="1820" spans="1:11" x14ac:dyDescent="0.25">
      <c r="A1820" t="s">
        <v>41</v>
      </c>
      <c r="C1820" t="s">
        <v>14</v>
      </c>
      <c r="D1820" s="1">
        <v>44900</v>
      </c>
      <c r="E1820" t="s">
        <v>20</v>
      </c>
      <c r="F1820" t="s">
        <v>390</v>
      </c>
      <c r="G1820" t="s">
        <v>391</v>
      </c>
      <c r="H1820" t="s">
        <v>11</v>
      </c>
      <c r="I1820" t="s">
        <v>17</v>
      </c>
      <c r="J1820" s="1">
        <v>44972</v>
      </c>
      <c r="K1820" s="1">
        <v>44902</v>
      </c>
    </row>
    <row r="1821" spans="1:11" x14ac:dyDescent="0.25">
      <c r="A1821" t="s">
        <v>12</v>
      </c>
      <c r="B1821" t="s">
        <v>13</v>
      </c>
      <c r="C1821" t="s">
        <v>16</v>
      </c>
      <c r="D1821" s="1">
        <v>44894</v>
      </c>
      <c r="E1821" t="s">
        <v>393</v>
      </c>
      <c r="F1821" t="s">
        <v>394</v>
      </c>
      <c r="G1821" t="s">
        <v>395</v>
      </c>
      <c r="H1821" t="s">
        <v>4</v>
      </c>
      <c r="I1821" t="s">
        <v>17</v>
      </c>
      <c r="J1821" s="1">
        <v>44897</v>
      </c>
      <c r="K1821" s="1">
        <v>44880</v>
      </c>
    </row>
    <row r="1822" spans="1:11" x14ac:dyDescent="0.25">
      <c r="A1822" t="s">
        <v>12</v>
      </c>
      <c r="B1822" t="s">
        <v>13</v>
      </c>
      <c r="C1822" t="s">
        <v>16</v>
      </c>
      <c r="D1822" s="1">
        <v>44894</v>
      </c>
      <c r="E1822" t="s">
        <v>393</v>
      </c>
      <c r="F1822" t="s">
        <v>394</v>
      </c>
      <c r="G1822" t="s">
        <v>395</v>
      </c>
      <c r="H1822" t="s">
        <v>7</v>
      </c>
      <c r="I1822" t="s">
        <v>17</v>
      </c>
      <c r="J1822" s="1">
        <v>44897</v>
      </c>
      <c r="K1822" s="1">
        <v>44880</v>
      </c>
    </row>
    <row r="1823" spans="1:11" x14ac:dyDescent="0.25">
      <c r="A1823" t="s">
        <v>12</v>
      </c>
      <c r="B1823" t="s">
        <v>13</v>
      </c>
      <c r="C1823" t="s">
        <v>16</v>
      </c>
      <c r="D1823" s="1">
        <v>44894</v>
      </c>
      <c r="E1823" t="s">
        <v>393</v>
      </c>
      <c r="F1823" t="s">
        <v>394</v>
      </c>
      <c r="G1823" t="s">
        <v>395</v>
      </c>
      <c r="H1823" t="s">
        <v>1366</v>
      </c>
      <c r="I1823" t="s">
        <v>5</v>
      </c>
      <c r="K1823" s="1">
        <v>45351</v>
      </c>
    </row>
    <row r="1824" spans="1:11" x14ac:dyDescent="0.25">
      <c r="A1824" t="s">
        <v>12</v>
      </c>
      <c r="B1824" t="s">
        <v>13</v>
      </c>
      <c r="C1824" t="s">
        <v>16</v>
      </c>
      <c r="D1824" s="1">
        <v>44894</v>
      </c>
      <c r="E1824" t="s">
        <v>393</v>
      </c>
      <c r="F1824" t="s">
        <v>394</v>
      </c>
      <c r="G1824" t="s">
        <v>395</v>
      </c>
      <c r="H1824" t="s">
        <v>1367</v>
      </c>
      <c r="I1824" t="s">
        <v>5</v>
      </c>
      <c r="K1824" s="1">
        <v>45351</v>
      </c>
    </row>
    <row r="1825" spans="1:11" x14ac:dyDescent="0.25">
      <c r="A1825" t="s">
        <v>12</v>
      </c>
      <c r="B1825" t="s">
        <v>13</v>
      </c>
      <c r="C1825" t="s">
        <v>16</v>
      </c>
      <c r="D1825" s="1">
        <v>44894</v>
      </c>
      <c r="E1825" t="s">
        <v>393</v>
      </c>
      <c r="F1825" t="s">
        <v>394</v>
      </c>
      <c r="G1825" t="s">
        <v>395</v>
      </c>
      <c r="H1825" t="s">
        <v>1368</v>
      </c>
      <c r="I1825" t="s">
        <v>5</v>
      </c>
      <c r="K1825" s="1">
        <v>45351</v>
      </c>
    </row>
    <row r="1826" spans="1:11" x14ac:dyDescent="0.25">
      <c r="A1826" t="s">
        <v>12</v>
      </c>
      <c r="B1826" t="s">
        <v>13</v>
      </c>
      <c r="C1826" t="s">
        <v>16</v>
      </c>
      <c r="D1826" s="1">
        <v>44894</v>
      </c>
      <c r="E1826" t="s">
        <v>393</v>
      </c>
      <c r="F1826" t="s">
        <v>394</v>
      </c>
      <c r="G1826" t="s">
        <v>395</v>
      </c>
      <c r="H1826" t="s">
        <v>1369</v>
      </c>
      <c r="I1826" t="s">
        <v>5</v>
      </c>
      <c r="K1826" s="1">
        <v>45351</v>
      </c>
    </row>
    <row r="1827" spans="1:11" x14ac:dyDescent="0.25">
      <c r="A1827" t="s">
        <v>12</v>
      </c>
      <c r="B1827" t="s">
        <v>13</v>
      </c>
      <c r="C1827" t="s">
        <v>16</v>
      </c>
      <c r="D1827" s="1">
        <v>44894</v>
      </c>
      <c r="E1827" t="s">
        <v>393</v>
      </c>
      <c r="F1827" t="s">
        <v>394</v>
      </c>
      <c r="G1827" t="s">
        <v>395</v>
      </c>
      <c r="H1827" t="s">
        <v>1370</v>
      </c>
      <c r="I1827" t="s">
        <v>5</v>
      </c>
      <c r="K1827" s="1">
        <v>45351</v>
      </c>
    </row>
    <row r="1828" spans="1:11" x14ac:dyDescent="0.25">
      <c r="A1828" t="s">
        <v>12</v>
      </c>
      <c r="B1828" t="s">
        <v>13</v>
      </c>
      <c r="C1828" t="s">
        <v>16</v>
      </c>
      <c r="D1828" s="1">
        <v>44894</v>
      </c>
      <c r="E1828" t="s">
        <v>393</v>
      </c>
      <c r="F1828" t="s">
        <v>394</v>
      </c>
      <c r="G1828" t="s">
        <v>395</v>
      </c>
      <c r="H1828" t="s">
        <v>8</v>
      </c>
      <c r="I1828" t="s">
        <v>17</v>
      </c>
      <c r="J1828" s="1">
        <v>44896</v>
      </c>
      <c r="K1828" s="1">
        <v>44880</v>
      </c>
    </row>
    <row r="1829" spans="1:11" x14ac:dyDescent="0.25">
      <c r="A1829" t="s">
        <v>12</v>
      </c>
      <c r="B1829" t="s">
        <v>13</v>
      </c>
      <c r="C1829" t="s">
        <v>16</v>
      </c>
      <c r="D1829" s="1">
        <v>44894</v>
      </c>
      <c r="E1829" t="s">
        <v>393</v>
      </c>
      <c r="F1829" t="s">
        <v>394</v>
      </c>
      <c r="G1829" t="s">
        <v>395</v>
      </c>
      <c r="H1829" t="s">
        <v>9</v>
      </c>
      <c r="I1829" t="s">
        <v>17</v>
      </c>
      <c r="J1829" s="1">
        <v>44896</v>
      </c>
      <c r="K1829" s="1">
        <v>44880</v>
      </c>
    </row>
    <row r="1830" spans="1:11" x14ac:dyDescent="0.25">
      <c r="A1830" t="s">
        <v>12</v>
      </c>
      <c r="B1830" t="s">
        <v>13</v>
      </c>
      <c r="C1830" t="s">
        <v>16</v>
      </c>
      <c r="D1830" s="1">
        <v>44894</v>
      </c>
      <c r="E1830" t="s">
        <v>393</v>
      </c>
      <c r="F1830" t="s">
        <v>394</v>
      </c>
      <c r="G1830" t="s">
        <v>395</v>
      </c>
      <c r="H1830" t="s">
        <v>10</v>
      </c>
      <c r="I1830" t="s">
        <v>17</v>
      </c>
      <c r="J1830" s="1">
        <v>44896</v>
      </c>
      <c r="K1830" s="1">
        <v>44880</v>
      </c>
    </row>
    <row r="1831" spans="1:11" x14ac:dyDescent="0.25">
      <c r="A1831" t="s">
        <v>12</v>
      </c>
      <c r="B1831" t="s">
        <v>13</v>
      </c>
      <c r="C1831" t="s">
        <v>16</v>
      </c>
      <c r="D1831" s="1">
        <v>44894</v>
      </c>
      <c r="E1831" t="s">
        <v>393</v>
      </c>
      <c r="F1831" t="s">
        <v>394</v>
      </c>
      <c r="G1831" t="s">
        <v>395</v>
      </c>
      <c r="H1831" t="s">
        <v>11</v>
      </c>
      <c r="I1831" t="s">
        <v>17</v>
      </c>
      <c r="J1831" s="1">
        <v>44896</v>
      </c>
      <c r="K1831" s="1">
        <v>44880</v>
      </c>
    </row>
    <row r="1832" spans="1:11" x14ac:dyDescent="0.25">
      <c r="A1832" t="s">
        <v>46</v>
      </c>
      <c r="C1832" t="s">
        <v>47</v>
      </c>
      <c r="D1832" s="1">
        <v>44888</v>
      </c>
      <c r="E1832" t="s">
        <v>396</v>
      </c>
      <c r="F1832" t="s">
        <v>397</v>
      </c>
      <c r="G1832" t="s">
        <v>398</v>
      </c>
      <c r="H1832" t="s">
        <v>4</v>
      </c>
      <c r="I1832" t="s">
        <v>17</v>
      </c>
      <c r="J1832" s="1">
        <v>44896</v>
      </c>
      <c r="K1832" s="1">
        <v>44873</v>
      </c>
    </row>
    <row r="1833" spans="1:11" x14ac:dyDescent="0.25">
      <c r="A1833" t="s">
        <v>46</v>
      </c>
      <c r="C1833" t="s">
        <v>47</v>
      </c>
      <c r="D1833" s="1">
        <v>44888</v>
      </c>
      <c r="E1833" t="s">
        <v>396</v>
      </c>
      <c r="F1833" t="s">
        <v>397</v>
      </c>
      <c r="G1833" t="s">
        <v>398</v>
      </c>
      <c r="H1833" t="s">
        <v>7</v>
      </c>
      <c r="I1833" t="s">
        <v>17</v>
      </c>
      <c r="J1833" s="1">
        <v>44896</v>
      </c>
      <c r="K1833" s="1">
        <v>44873</v>
      </c>
    </row>
    <row r="1834" spans="1:11" x14ac:dyDescent="0.25">
      <c r="A1834" t="s">
        <v>46</v>
      </c>
      <c r="C1834" t="s">
        <v>47</v>
      </c>
      <c r="D1834" s="1">
        <v>44888</v>
      </c>
      <c r="E1834" t="s">
        <v>396</v>
      </c>
      <c r="F1834" t="s">
        <v>397</v>
      </c>
      <c r="G1834" t="s">
        <v>398</v>
      </c>
      <c r="H1834" t="s">
        <v>1366</v>
      </c>
      <c r="I1834" t="s">
        <v>5</v>
      </c>
      <c r="K1834" s="1">
        <v>45742</v>
      </c>
    </row>
    <row r="1835" spans="1:11" x14ac:dyDescent="0.25">
      <c r="A1835" t="s">
        <v>46</v>
      </c>
      <c r="C1835" t="s">
        <v>47</v>
      </c>
      <c r="D1835" s="1">
        <v>44888</v>
      </c>
      <c r="E1835" t="s">
        <v>396</v>
      </c>
      <c r="F1835" t="s">
        <v>397</v>
      </c>
      <c r="G1835" t="s">
        <v>398</v>
      </c>
      <c r="H1835" t="s">
        <v>1366</v>
      </c>
      <c r="I1835" t="s">
        <v>17</v>
      </c>
      <c r="J1835" s="1">
        <v>45420</v>
      </c>
      <c r="K1835" s="1">
        <v>45351</v>
      </c>
    </row>
    <row r="1836" spans="1:11" x14ac:dyDescent="0.25">
      <c r="A1836" t="s">
        <v>46</v>
      </c>
      <c r="C1836" t="s">
        <v>47</v>
      </c>
      <c r="D1836" s="1">
        <v>44888</v>
      </c>
      <c r="E1836" t="s">
        <v>396</v>
      </c>
      <c r="F1836" t="s">
        <v>397</v>
      </c>
      <c r="G1836" t="s">
        <v>398</v>
      </c>
      <c r="H1836" t="s">
        <v>1367</v>
      </c>
      <c r="I1836" t="s">
        <v>5</v>
      </c>
      <c r="K1836" s="1">
        <v>45742</v>
      </c>
    </row>
    <row r="1837" spans="1:11" x14ac:dyDescent="0.25">
      <c r="A1837" t="s">
        <v>46</v>
      </c>
      <c r="C1837" t="s">
        <v>47</v>
      </c>
      <c r="D1837" s="1">
        <v>44888</v>
      </c>
      <c r="E1837" t="s">
        <v>396</v>
      </c>
      <c r="F1837" t="s">
        <v>397</v>
      </c>
      <c r="G1837" t="s">
        <v>398</v>
      </c>
      <c r="H1837" t="s">
        <v>1367</v>
      </c>
      <c r="I1837" t="s">
        <v>17</v>
      </c>
      <c r="J1837" s="1">
        <v>45420</v>
      </c>
      <c r="K1837" s="1">
        <v>45351</v>
      </c>
    </row>
    <row r="1838" spans="1:11" x14ac:dyDescent="0.25">
      <c r="A1838" t="s">
        <v>46</v>
      </c>
      <c r="C1838" t="s">
        <v>47</v>
      </c>
      <c r="D1838" s="1">
        <v>44888</v>
      </c>
      <c r="E1838" t="s">
        <v>396</v>
      </c>
      <c r="F1838" t="s">
        <v>397</v>
      </c>
      <c r="G1838" t="s">
        <v>398</v>
      </c>
      <c r="H1838" t="s">
        <v>1368</v>
      </c>
      <c r="I1838" t="s">
        <v>5</v>
      </c>
      <c r="K1838" s="1">
        <v>45742</v>
      </c>
    </row>
    <row r="1839" spans="1:11" x14ac:dyDescent="0.25">
      <c r="A1839" t="s">
        <v>46</v>
      </c>
      <c r="C1839" t="s">
        <v>47</v>
      </c>
      <c r="D1839" s="1">
        <v>44888</v>
      </c>
      <c r="E1839" t="s">
        <v>396</v>
      </c>
      <c r="F1839" t="s">
        <v>397</v>
      </c>
      <c r="G1839" t="s">
        <v>398</v>
      </c>
      <c r="H1839" t="s">
        <v>1368</v>
      </c>
      <c r="I1839" t="s">
        <v>17</v>
      </c>
      <c r="J1839" s="1">
        <v>45420</v>
      </c>
      <c r="K1839" s="1">
        <v>45351</v>
      </c>
    </row>
    <row r="1840" spans="1:11" x14ac:dyDescent="0.25">
      <c r="A1840" t="s">
        <v>46</v>
      </c>
      <c r="C1840" t="s">
        <v>47</v>
      </c>
      <c r="D1840" s="1">
        <v>44888</v>
      </c>
      <c r="E1840" t="s">
        <v>396</v>
      </c>
      <c r="F1840" t="s">
        <v>397</v>
      </c>
      <c r="G1840" t="s">
        <v>398</v>
      </c>
      <c r="H1840" t="s">
        <v>1369</v>
      </c>
      <c r="I1840" t="s">
        <v>5</v>
      </c>
      <c r="K1840" s="1">
        <v>45742</v>
      </c>
    </row>
    <row r="1841" spans="1:11" x14ac:dyDescent="0.25">
      <c r="A1841" t="s">
        <v>46</v>
      </c>
      <c r="C1841" t="s">
        <v>47</v>
      </c>
      <c r="D1841" s="1">
        <v>44888</v>
      </c>
      <c r="E1841" t="s">
        <v>396</v>
      </c>
      <c r="F1841" t="s">
        <v>397</v>
      </c>
      <c r="G1841" t="s">
        <v>398</v>
      </c>
      <c r="H1841" t="s">
        <v>1369</v>
      </c>
      <c r="I1841" t="s">
        <v>17</v>
      </c>
      <c r="J1841" s="1">
        <v>45420</v>
      </c>
      <c r="K1841" s="1">
        <v>45351</v>
      </c>
    </row>
    <row r="1842" spans="1:11" x14ac:dyDescent="0.25">
      <c r="A1842" t="s">
        <v>46</v>
      </c>
      <c r="C1842" t="s">
        <v>47</v>
      </c>
      <c r="D1842" s="1">
        <v>44888</v>
      </c>
      <c r="E1842" t="s">
        <v>396</v>
      </c>
      <c r="F1842" t="s">
        <v>397</v>
      </c>
      <c r="G1842" t="s">
        <v>398</v>
      </c>
      <c r="H1842" t="s">
        <v>1370</v>
      </c>
      <c r="I1842" t="s">
        <v>5</v>
      </c>
      <c r="K1842" s="1">
        <v>45742</v>
      </c>
    </row>
    <row r="1843" spans="1:11" x14ac:dyDescent="0.25">
      <c r="A1843" t="s">
        <v>46</v>
      </c>
      <c r="C1843" t="s">
        <v>47</v>
      </c>
      <c r="D1843" s="1">
        <v>44888</v>
      </c>
      <c r="E1843" t="s">
        <v>396</v>
      </c>
      <c r="F1843" t="s">
        <v>397</v>
      </c>
      <c r="G1843" t="s">
        <v>398</v>
      </c>
      <c r="H1843" t="s">
        <v>1370</v>
      </c>
      <c r="I1843" t="s">
        <v>17</v>
      </c>
      <c r="J1843" s="1">
        <v>45420</v>
      </c>
      <c r="K1843" s="1">
        <v>45351</v>
      </c>
    </row>
    <row r="1844" spans="1:11" x14ac:dyDescent="0.25">
      <c r="A1844" t="s">
        <v>46</v>
      </c>
      <c r="C1844" t="s">
        <v>47</v>
      </c>
      <c r="D1844" s="1">
        <v>44888</v>
      </c>
      <c r="E1844" t="s">
        <v>396</v>
      </c>
      <c r="F1844" t="s">
        <v>397</v>
      </c>
      <c r="G1844" t="s">
        <v>398</v>
      </c>
      <c r="H1844" t="s">
        <v>8</v>
      </c>
      <c r="I1844" t="s">
        <v>17</v>
      </c>
      <c r="J1844" s="1">
        <v>44894</v>
      </c>
      <c r="K1844" s="1">
        <v>44873</v>
      </c>
    </row>
    <row r="1845" spans="1:11" x14ac:dyDescent="0.25">
      <c r="A1845" t="s">
        <v>46</v>
      </c>
      <c r="C1845" t="s">
        <v>47</v>
      </c>
      <c r="D1845" s="1">
        <v>44888</v>
      </c>
      <c r="E1845" t="s">
        <v>396</v>
      </c>
      <c r="F1845" t="s">
        <v>397</v>
      </c>
      <c r="G1845" t="s">
        <v>398</v>
      </c>
      <c r="H1845" t="s">
        <v>9</v>
      </c>
      <c r="I1845" t="s">
        <v>17</v>
      </c>
      <c r="J1845" s="1">
        <v>44896</v>
      </c>
      <c r="K1845" s="1">
        <v>44873</v>
      </c>
    </row>
    <row r="1846" spans="1:11" x14ac:dyDescent="0.25">
      <c r="A1846" t="s">
        <v>46</v>
      </c>
      <c r="C1846" t="s">
        <v>47</v>
      </c>
      <c r="D1846" s="1">
        <v>44888</v>
      </c>
      <c r="E1846" t="s">
        <v>396</v>
      </c>
      <c r="F1846" t="s">
        <v>397</v>
      </c>
      <c r="G1846" t="s">
        <v>398</v>
      </c>
      <c r="H1846" t="s">
        <v>10</v>
      </c>
      <c r="I1846" t="s">
        <v>17</v>
      </c>
      <c r="J1846" s="1">
        <v>44894</v>
      </c>
      <c r="K1846" s="1">
        <v>44873</v>
      </c>
    </row>
    <row r="1847" spans="1:11" x14ac:dyDescent="0.25">
      <c r="A1847" t="s">
        <v>46</v>
      </c>
      <c r="C1847" t="s">
        <v>47</v>
      </c>
      <c r="D1847" s="1">
        <v>44888</v>
      </c>
      <c r="E1847" t="s">
        <v>396</v>
      </c>
      <c r="F1847" t="s">
        <v>397</v>
      </c>
      <c r="G1847" t="s">
        <v>398</v>
      </c>
      <c r="H1847" t="s">
        <v>11</v>
      </c>
      <c r="I1847" t="s">
        <v>17</v>
      </c>
      <c r="J1847" s="1">
        <v>44894</v>
      </c>
      <c r="K1847" s="1">
        <v>44873</v>
      </c>
    </row>
    <row r="1848" spans="1:11" x14ac:dyDescent="0.25">
      <c r="A1848" t="s">
        <v>24</v>
      </c>
      <c r="B1848" t="s">
        <v>1422</v>
      </c>
      <c r="C1848" t="s">
        <v>16</v>
      </c>
      <c r="D1848" s="1">
        <v>44886</v>
      </c>
      <c r="E1848" t="s">
        <v>25</v>
      </c>
      <c r="F1848" t="s">
        <v>399</v>
      </c>
      <c r="G1848" t="s">
        <v>400</v>
      </c>
      <c r="H1848" t="s">
        <v>4</v>
      </c>
      <c r="I1848" t="s">
        <v>17</v>
      </c>
      <c r="J1848" s="1">
        <v>44949</v>
      </c>
      <c r="K1848" s="1">
        <v>44877</v>
      </c>
    </row>
    <row r="1849" spans="1:11" x14ac:dyDescent="0.25">
      <c r="A1849" t="s">
        <v>24</v>
      </c>
      <c r="B1849" t="s">
        <v>1422</v>
      </c>
      <c r="C1849" t="s">
        <v>16</v>
      </c>
      <c r="D1849" s="1">
        <v>44886</v>
      </c>
      <c r="E1849" t="s">
        <v>25</v>
      </c>
      <c r="F1849" t="s">
        <v>399</v>
      </c>
      <c r="G1849" t="s">
        <v>400</v>
      </c>
      <c r="H1849" t="s">
        <v>7</v>
      </c>
      <c r="I1849" t="s">
        <v>17</v>
      </c>
      <c r="J1849" s="1">
        <v>44949</v>
      </c>
      <c r="K1849" s="1">
        <v>44877</v>
      </c>
    </row>
    <row r="1850" spans="1:11" x14ac:dyDescent="0.25">
      <c r="A1850" t="s">
        <v>24</v>
      </c>
      <c r="B1850" t="s">
        <v>1422</v>
      </c>
      <c r="C1850" t="s">
        <v>16</v>
      </c>
      <c r="D1850" s="1">
        <v>44886</v>
      </c>
      <c r="E1850" t="s">
        <v>25</v>
      </c>
      <c r="F1850" t="s">
        <v>399</v>
      </c>
      <c r="G1850" t="s">
        <v>400</v>
      </c>
      <c r="H1850" t="s">
        <v>1366</v>
      </c>
      <c r="I1850" t="s">
        <v>5</v>
      </c>
      <c r="K1850" s="1">
        <v>45735</v>
      </c>
    </row>
    <row r="1851" spans="1:11" x14ac:dyDescent="0.25">
      <c r="A1851" t="s">
        <v>24</v>
      </c>
      <c r="B1851" t="s">
        <v>1422</v>
      </c>
      <c r="C1851" t="s">
        <v>16</v>
      </c>
      <c r="D1851" s="1">
        <v>44886</v>
      </c>
      <c r="E1851" t="s">
        <v>25</v>
      </c>
      <c r="F1851" t="s">
        <v>399</v>
      </c>
      <c r="G1851" t="s">
        <v>400</v>
      </c>
      <c r="H1851" t="s">
        <v>1366</v>
      </c>
      <c r="I1851" t="s">
        <v>17</v>
      </c>
      <c r="J1851" s="1">
        <v>45414</v>
      </c>
      <c r="K1851" s="1">
        <v>45351</v>
      </c>
    </row>
    <row r="1852" spans="1:11" x14ac:dyDescent="0.25">
      <c r="A1852" t="s">
        <v>24</v>
      </c>
      <c r="B1852" t="s">
        <v>1422</v>
      </c>
      <c r="C1852" t="s">
        <v>16</v>
      </c>
      <c r="D1852" s="1">
        <v>44886</v>
      </c>
      <c r="E1852" t="s">
        <v>25</v>
      </c>
      <c r="F1852" t="s">
        <v>399</v>
      </c>
      <c r="G1852" t="s">
        <v>400</v>
      </c>
      <c r="H1852" t="s">
        <v>1367</v>
      </c>
      <c r="I1852" t="s">
        <v>5</v>
      </c>
      <c r="K1852" s="1">
        <v>45735</v>
      </c>
    </row>
    <row r="1853" spans="1:11" x14ac:dyDescent="0.25">
      <c r="A1853" t="s">
        <v>24</v>
      </c>
      <c r="B1853" t="s">
        <v>1422</v>
      </c>
      <c r="C1853" t="s">
        <v>16</v>
      </c>
      <c r="D1853" s="1">
        <v>44886</v>
      </c>
      <c r="E1853" t="s">
        <v>25</v>
      </c>
      <c r="F1853" t="s">
        <v>399</v>
      </c>
      <c r="G1853" t="s">
        <v>400</v>
      </c>
      <c r="H1853" t="s">
        <v>1367</v>
      </c>
      <c r="I1853" t="s">
        <v>17</v>
      </c>
      <c r="J1853" s="1">
        <v>45414</v>
      </c>
      <c r="K1853" s="1">
        <v>45351</v>
      </c>
    </row>
    <row r="1854" spans="1:11" x14ac:dyDescent="0.25">
      <c r="A1854" t="s">
        <v>24</v>
      </c>
      <c r="B1854" t="s">
        <v>1422</v>
      </c>
      <c r="C1854" t="s">
        <v>16</v>
      </c>
      <c r="D1854" s="1">
        <v>44886</v>
      </c>
      <c r="E1854" t="s">
        <v>25</v>
      </c>
      <c r="F1854" t="s">
        <v>399</v>
      </c>
      <c r="G1854" t="s">
        <v>400</v>
      </c>
      <c r="H1854" t="s">
        <v>1368</v>
      </c>
      <c r="I1854" t="s">
        <v>5</v>
      </c>
      <c r="K1854" s="1">
        <v>45735</v>
      </c>
    </row>
    <row r="1855" spans="1:11" x14ac:dyDescent="0.25">
      <c r="A1855" t="s">
        <v>24</v>
      </c>
      <c r="B1855" t="s">
        <v>1422</v>
      </c>
      <c r="C1855" t="s">
        <v>16</v>
      </c>
      <c r="D1855" s="1">
        <v>44886</v>
      </c>
      <c r="E1855" t="s">
        <v>25</v>
      </c>
      <c r="F1855" t="s">
        <v>399</v>
      </c>
      <c r="G1855" t="s">
        <v>400</v>
      </c>
      <c r="H1855" t="s">
        <v>1368</v>
      </c>
      <c r="I1855" t="s">
        <v>17</v>
      </c>
      <c r="J1855" s="1">
        <v>45414</v>
      </c>
      <c r="K1855" s="1">
        <v>45351</v>
      </c>
    </row>
    <row r="1856" spans="1:11" x14ac:dyDescent="0.25">
      <c r="A1856" t="s">
        <v>24</v>
      </c>
      <c r="B1856" t="s">
        <v>1422</v>
      </c>
      <c r="C1856" t="s">
        <v>16</v>
      </c>
      <c r="D1856" s="1">
        <v>44886</v>
      </c>
      <c r="E1856" t="s">
        <v>25</v>
      </c>
      <c r="F1856" t="s">
        <v>399</v>
      </c>
      <c r="G1856" t="s">
        <v>400</v>
      </c>
      <c r="H1856" t="s">
        <v>1369</v>
      </c>
      <c r="I1856" t="s">
        <v>5</v>
      </c>
      <c r="K1856" s="1">
        <v>45735</v>
      </c>
    </row>
    <row r="1857" spans="1:11" x14ac:dyDescent="0.25">
      <c r="A1857" t="s">
        <v>24</v>
      </c>
      <c r="B1857" t="s">
        <v>1422</v>
      </c>
      <c r="C1857" t="s">
        <v>16</v>
      </c>
      <c r="D1857" s="1">
        <v>44886</v>
      </c>
      <c r="E1857" t="s">
        <v>25</v>
      </c>
      <c r="F1857" t="s">
        <v>399</v>
      </c>
      <c r="G1857" t="s">
        <v>400</v>
      </c>
      <c r="H1857" t="s">
        <v>1369</v>
      </c>
      <c r="I1857" t="s">
        <v>17</v>
      </c>
      <c r="J1857" s="1">
        <v>45414</v>
      </c>
      <c r="K1857" s="1">
        <v>45351</v>
      </c>
    </row>
    <row r="1858" spans="1:11" x14ac:dyDescent="0.25">
      <c r="A1858" t="s">
        <v>24</v>
      </c>
      <c r="B1858" t="s">
        <v>1422</v>
      </c>
      <c r="C1858" t="s">
        <v>16</v>
      </c>
      <c r="D1858" s="1">
        <v>44886</v>
      </c>
      <c r="E1858" t="s">
        <v>25</v>
      </c>
      <c r="F1858" t="s">
        <v>399</v>
      </c>
      <c r="G1858" t="s">
        <v>400</v>
      </c>
      <c r="H1858" t="s">
        <v>1370</v>
      </c>
      <c r="I1858" t="s">
        <v>5</v>
      </c>
      <c r="K1858" s="1">
        <v>45735</v>
      </c>
    </row>
    <row r="1859" spans="1:11" x14ac:dyDescent="0.25">
      <c r="A1859" t="s">
        <v>24</v>
      </c>
      <c r="B1859" t="s">
        <v>1422</v>
      </c>
      <c r="C1859" t="s">
        <v>16</v>
      </c>
      <c r="D1859" s="1">
        <v>44886</v>
      </c>
      <c r="E1859" t="s">
        <v>25</v>
      </c>
      <c r="F1859" t="s">
        <v>399</v>
      </c>
      <c r="G1859" t="s">
        <v>400</v>
      </c>
      <c r="H1859" t="s">
        <v>1370</v>
      </c>
      <c r="I1859" t="s">
        <v>17</v>
      </c>
      <c r="J1859" s="1">
        <v>45414</v>
      </c>
      <c r="K1859" s="1">
        <v>45351</v>
      </c>
    </row>
    <row r="1860" spans="1:11" x14ac:dyDescent="0.25">
      <c r="A1860" t="s">
        <v>24</v>
      </c>
      <c r="B1860" t="s">
        <v>1422</v>
      </c>
      <c r="C1860" t="s">
        <v>16</v>
      </c>
      <c r="D1860" s="1">
        <v>44886</v>
      </c>
      <c r="E1860" t="s">
        <v>25</v>
      </c>
      <c r="F1860" t="s">
        <v>399</v>
      </c>
      <c r="G1860" t="s">
        <v>400</v>
      </c>
      <c r="H1860" t="s">
        <v>8</v>
      </c>
      <c r="I1860" t="s">
        <v>17</v>
      </c>
      <c r="J1860" s="1">
        <v>44949</v>
      </c>
      <c r="K1860" s="1">
        <v>44877</v>
      </c>
    </row>
    <row r="1861" spans="1:11" x14ac:dyDescent="0.25">
      <c r="A1861" t="s">
        <v>24</v>
      </c>
      <c r="B1861" t="s">
        <v>1422</v>
      </c>
      <c r="C1861" t="s">
        <v>16</v>
      </c>
      <c r="D1861" s="1">
        <v>44886</v>
      </c>
      <c r="E1861" t="s">
        <v>25</v>
      </c>
      <c r="F1861" t="s">
        <v>399</v>
      </c>
      <c r="G1861" t="s">
        <v>400</v>
      </c>
      <c r="H1861" t="s">
        <v>9</v>
      </c>
      <c r="I1861" t="s">
        <v>17</v>
      </c>
      <c r="J1861" s="1">
        <v>44949</v>
      </c>
      <c r="K1861" s="1">
        <v>44877</v>
      </c>
    </row>
    <row r="1862" spans="1:11" x14ac:dyDescent="0.25">
      <c r="A1862" t="s">
        <v>24</v>
      </c>
      <c r="B1862" t="s">
        <v>1422</v>
      </c>
      <c r="C1862" t="s">
        <v>16</v>
      </c>
      <c r="D1862" s="1">
        <v>44886</v>
      </c>
      <c r="E1862" t="s">
        <v>25</v>
      </c>
      <c r="F1862" t="s">
        <v>399</v>
      </c>
      <c r="G1862" t="s">
        <v>400</v>
      </c>
      <c r="H1862" t="s">
        <v>10</v>
      </c>
      <c r="I1862" t="s">
        <v>17</v>
      </c>
      <c r="J1862" s="1">
        <v>44949</v>
      </c>
      <c r="K1862" s="1">
        <v>44877</v>
      </c>
    </row>
    <row r="1863" spans="1:11" x14ac:dyDescent="0.25">
      <c r="A1863" t="s">
        <v>24</v>
      </c>
      <c r="B1863" t="s">
        <v>1422</v>
      </c>
      <c r="C1863" t="s">
        <v>16</v>
      </c>
      <c r="D1863" s="1">
        <v>44886</v>
      </c>
      <c r="E1863" t="s">
        <v>25</v>
      </c>
      <c r="F1863" t="s">
        <v>399</v>
      </c>
      <c r="G1863" t="s">
        <v>400</v>
      </c>
      <c r="H1863" t="s">
        <v>11</v>
      </c>
      <c r="I1863" t="s">
        <v>17</v>
      </c>
      <c r="J1863" s="1">
        <v>44949</v>
      </c>
      <c r="K1863" s="1">
        <v>44877</v>
      </c>
    </row>
    <row r="1864" spans="1:11" x14ac:dyDescent="0.25">
      <c r="A1864" t="s">
        <v>30</v>
      </c>
      <c r="B1864" t="s">
        <v>156</v>
      </c>
      <c r="C1864" t="s">
        <v>32</v>
      </c>
      <c r="D1864" s="1">
        <v>44881</v>
      </c>
      <c r="E1864" t="s">
        <v>401</v>
      </c>
      <c r="F1864" t="s">
        <v>402</v>
      </c>
      <c r="G1864" t="s">
        <v>403</v>
      </c>
      <c r="H1864" t="s">
        <v>4</v>
      </c>
      <c r="I1864" t="s">
        <v>17</v>
      </c>
      <c r="J1864" s="1">
        <v>45089</v>
      </c>
      <c r="K1864" s="1">
        <v>44877</v>
      </c>
    </row>
    <row r="1865" spans="1:11" x14ac:dyDescent="0.25">
      <c r="A1865" t="s">
        <v>30</v>
      </c>
      <c r="B1865" t="s">
        <v>156</v>
      </c>
      <c r="C1865" t="s">
        <v>32</v>
      </c>
      <c r="D1865" s="1">
        <v>44881</v>
      </c>
      <c r="E1865" t="s">
        <v>401</v>
      </c>
      <c r="F1865" t="s">
        <v>402</v>
      </c>
      <c r="G1865" t="s">
        <v>403</v>
      </c>
      <c r="H1865" t="s">
        <v>7</v>
      </c>
      <c r="I1865" t="s">
        <v>17</v>
      </c>
      <c r="J1865" s="1">
        <v>45089</v>
      </c>
      <c r="K1865" s="1">
        <v>44877</v>
      </c>
    </row>
    <row r="1866" spans="1:11" x14ac:dyDescent="0.25">
      <c r="A1866" t="s">
        <v>30</v>
      </c>
      <c r="B1866" t="s">
        <v>156</v>
      </c>
      <c r="C1866" t="s">
        <v>32</v>
      </c>
      <c r="D1866" s="1">
        <v>44881</v>
      </c>
      <c r="E1866" t="s">
        <v>401</v>
      </c>
      <c r="F1866" t="s">
        <v>402</v>
      </c>
      <c r="G1866" t="s">
        <v>403</v>
      </c>
      <c r="H1866" t="s">
        <v>1366</v>
      </c>
      <c r="I1866" t="s">
        <v>5</v>
      </c>
      <c r="K1866" s="1">
        <v>45351</v>
      </c>
    </row>
    <row r="1867" spans="1:11" x14ac:dyDescent="0.25">
      <c r="A1867" t="s">
        <v>30</v>
      </c>
      <c r="B1867" t="s">
        <v>156</v>
      </c>
      <c r="C1867" t="s">
        <v>32</v>
      </c>
      <c r="D1867" s="1">
        <v>44881</v>
      </c>
      <c r="E1867" t="s">
        <v>401</v>
      </c>
      <c r="F1867" t="s">
        <v>402</v>
      </c>
      <c r="G1867" t="s">
        <v>403</v>
      </c>
      <c r="H1867" t="s">
        <v>1367</v>
      </c>
      <c r="I1867" t="s">
        <v>5</v>
      </c>
      <c r="K1867" s="1">
        <v>45351</v>
      </c>
    </row>
    <row r="1868" spans="1:11" x14ac:dyDescent="0.25">
      <c r="A1868" t="s">
        <v>30</v>
      </c>
      <c r="B1868" t="s">
        <v>156</v>
      </c>
      <c r="C1868" t="s">
        <v>32</v>
      </c>
      <c r="D1868" s="1">
        <v>44881</v>
      </c>
      <c r="E1868" t="s">
        <v>401</v>
      </c>
      <c r="F1868" t="s">
        <v>402</v>
      </c>
      <c r="G1868" t="s">
        <v>403</v>
      </c>
      <c r="H1868" t="s">
        <v>1368</v>
      </c>
      <c r="I1868" t="s">
        <v>5</v>
      </c>
      <c r="K1868" s="1">
        <v>45351</v>
      </c>
    </row>
    <row r="1869" spans="1:11" x14ac:dyDescent="0.25">
      <c r="A1869" t="s">
        <v>30</v>
      </c>
      <c r="B1869" t="s">
        <v>156</v>
      </c>
      <c r="C1869" t="s">
        <v>32</v>
      </c>
      <c r="D1869" s="1">
        <v>44881</v>
      </c>
      <c r="E1869" t="s">
        <v>401</v>
      </c>
      <c r="F1869" t="s">
        <v>402</v>
      </c>
      <c r="G1869" t="s">
        <v>403</v>
      </c>
      <c r="H1869" t="s">
        <v>1369</v>
      </c>
      <c r="I1869" t="s">
        <v>5</v>
      </c>
      <c r="K1869" s="1">
        <v>45351</v>
      </c>
    </row>
    <row r="1870" spans="1:11" x14ac:dyDescent="0.25">
      <c r="A1870" t="s">
        <v>30</v>
      </c>
      <c r="B1870" t="s">
        <v>156</v>
      </c>
      <c r="C1870" t="s">
        <v>32</v>
      </c>
      <c r="D1870" s="1">
        <v>44881</v>
      </c>
      <c r="E1870" t="s">
        <v>401</v>
      </c>
      <c r="F1870" t="s">
        <v>402</v>
      </c>
      <c r="G1870" t="s">
        <v>403</v>
      </c>
      <c r="H1870" t="s">
        <v>1370</v>
      </c>
      <c r="I1870" t="s">
        <v>5</v>
      </c>
      <c r="K1870" s="1">
        <v>45351</v>
      </c>
    </row>
    <row r="1871" spans="1:11" x14ac:dyDescent="0.25">
      <c r="A1871" t="s">
        <v>30</v>
      </c>
      <c r="B1871" t="s">
        <v>156</v>
      </c>
      <c r="C1871" t="s">
        <v>32</v>
      </c>
      <c r="D1871" s="1">
        <v>44881</v>
      </c>
      <c r="E1871" t="s">
        <v>401</v>
      </c>
      <c r="F1871" t="s">
        <v>402</v>
      </c>
      <c r="G1871" t="s">
        <v>403</v>
      </c>
      <c r="H1871" t="s">
        <v>8</v>
      </c>
      <c r="I1871" t="s">
        <v>17</v>
      </c>
      <c r="J1871" s="1">
        <v>44929</v>
      </c>
      <c r="K1871" s="1">
        <v>44877</v>
      </c>
    </row>
    <row r="1872" spans="1:11" x14ac:dyDescent="0.25">
      <c r="A1872" t="s">
        <v>30</v>
      </c>
      <c r="B1872" t="s">
        <v>156</v>
      </c>
      <c r="C1872" t="s">
        <v>32</v>
      </c>
      <c r="D1872" s="1">
        <v>44881</v>
      </c>
      <c r="E1872" t="s">
        <v>401</v>
      </c>
      <c r="F1872" t="s">
        <v>402</v>
      </c>
      <c r="G1872" t="s">
        <v>403</v>
      </c>
      <c r="H1872" t="s">
        <v>9</v>
      </c>
      <c r="I1872" t="s">
        <v>17</v>
      </c>
      <c r="J1872" s="1">
        <v>44898</v>
      </c>
      <c r="K1872" s="1">
        <v>44877</v>
      </c>
    </row>
    <row r="1873" spans="1:11" x14ac:dyDescent="0.25">
      <c r="A1873" t="s">
        <v>30</v>
      </c>
      <c r="B1873" t="s">
        <v>156</v>
      </c>
      <c r="C1873" t="s">
        <v>32</v>
      </c>
      <c r="D1873" s="1">
        <v>44881</v>
      </c>
      <c r="E1873" t="s">
        <v>401</v>
      </c>
      <c r="F1873" t="s">
        <v>402</v>
      </c>
      <c r="G1873" t="s">
        <v>403</v>
      </c>
      <c r="H1873" t="s">
        <v>10</v>
      </c>
      <c r="I1873" t="s">
        <v>17</v>
      </c>
      <c r="J1873" s="1">
        <v>44901</v>
      </c>
      <c r="K1873" s="1">
        <v>44877</v>
      </c>
    </row>
    <row r="1874" spans="1:11" x14ac:dyDescent="0.25">
      <c r="A1874" t="s">
        <v>30</v>
      </c>
      <c r="B1874" t="s">
        <v>156</v>
      </c>
      <c r="C1874" t="s">
        <v>32</v>
      </c>
      <c r="D1874" s="1">
        <v>44881</v>
      </c>
      <c r="E1874" t="s">
        <v>401</v>
      </c>
      <c r="F1874" t="s">
        <v>402</v>
      </c>
      <c r="G1874" t="s">
        <v>403</v>
      </c>
      <c r="H1874" t="s">
        <v>11</v>
      </c>
      <c r="I1874" t="s">
        <v>17</v>
      </c>
      <c r="J1874" s="1">
        <v>44929</v>
      </c>
      <c r="K1874" s="1">
        <v>44877</v>
      </c>
    </row>
    <row r="1875" spans="1:11" x14ac:dyDescent="0.25">
      <c r="A1875" t="s">
        <v>30</v>
      </c>
      <c r="B1875" t="s">
        <v>156</v>
      </c>
      <c r="C1875" t="s">
        <v>32</v>
      </c>
      <c r="D1875" s="1">
        <v>44879</v>
      </c>
      <c r="E1875" t="s">
        <v>405</v>
      </c>
      <c r="F1875" t="s">
        <v>406</v>
      </c>
      <c r="G1875" t="s">
        <v>407</v>
      </c>
      <c r="H1875" t="s">
        <v>4</v>
      </c>
      <c r="I1875" t="s">
        <v>17</v>
      </c>
      <c r="J1875" s="1">
        <v>45082</v>
      </c>
      <c r="K1875" s="1">
        <v>44875</v>
      </c>
    </row>
    <row r="1876" spans="1:11" x14ac:dyDescent="0.25">
      <c r="A1876" t="s">
        <v>30</v>
      </c>
      <c r="B1876" t="s">
        <v>156</v>
      </c>
      <c r="C1876" t="s">
        <v>32</v>
      </c>
      <c r="D1876" s="1">
        <v>44879</v>
      </c>
      <c r="E1876" t="s">
        <v>405</v>
      </c>
      <c r="F1876" t="s">
        <v>406</v>
      </c>
      <c r="G1876" t="s">
        <v>407</v>
      </c>
      <c r="H1876" t="s">
        <v>7</v>
      </c>
      <c r="I1876" t="s">
        <v>17</v>
      </c>
      <c r="J1876" s="1">
        <v>45082</v>
      </c>
      <c r="K1876" s="1">
        <v>44875</v>
      </c>
    </row>
    <row r="1877" spans="1:11" x14ac:dyDescent="0.25">
      <c r="A1877" t="s">
        <v>30</v>
      </c>
      <c r="B1877" t="s">
        <v>156</v>
      </c>
      <c r="C1877" t="s">
        <v>32</v>
      </c>
      <c r="D1877" s="1">
        <v>44879</v>
      </c>
      <c r="E1877" t="s">
        <v>405</v>
      </c>
      <c r="F1877" t="s">
        <v>406</v>
      </c>
      <c r="G1877" t="s">
        <v>407</v>
      </c>
      <c r="H1877" t="s">
        <v>1366</v>
      </c>
      <c r="I1877" t="s">
        <v>5</v>
      </c>
      <c r="K1877" s="1">
        <v>45785</v>
      </c>
    </row>
    <row r="1878" spans="1:11" x14ac:dyDescent="0.25">
      <c r="A1878" t="s">
        <v>30</v>
      </c>
      <c r="B1878" t="s">
        <v>156</v>
      </c>
      <c r="C1878" t="s">
        <v>32</v>
      </c>
      <c r="D1878" s="1">
        <v>44879</v>
      </c>
      <c r="E1878" t="s">
        <v>405</v>
      </c>
      <c r="F1878" t="s">
        <v>406</v>
      </c>
      <c r="G1878" t="s">
        <v>407</v>
      </c>
      <c r="H1878" t="s">
        <v>1366</v>
      </c>
      <c r="I1878" t="s">
        <v>17</v>
      </c>
      <c r="J1878" s="1">
        <v>45464</v>
      </c>
      <c r="K1878" s="1">
        <v>45351</v>
      </c>
    </row>
    <row r="1879" spans="1:11" x14ac:dyDescent="0.25">
      <c r="A1879" t="s">
        <v>30</v>
      </c>
      <c r="B1879" t="s">
        <v>156</v>
      </c>
      <c r="C1879" t="s">
        <v>32</v>
      </c>
      <c r="D1879" s="1">
        <v>44879</v>
      </c>
      <c r="E1879" t="s">
        <v>405</v>
      </c>
      <c r="F1879" t="s">
        <v>406</v>
      </c>
      <c r="G1879" t="s">
        <v>407</v>
      </c>
      <c r="H1879" t="s">
        <v>1367</v>
      </c>
      <c r="I1879" t="s">
        <v>18</v>
      </c>
      <c r="K1879" s="1">
        <v>45351</v>
      </c>
    </row>
    <row r="1880" spans="1:11" x14ac:dyDescent="0.25">
      <c r="A1880" t="s">
        <v>30</v>
      </c>
      <c r="B1880" t="s">
        <v>156</v>
      </c>
      <c r="C1880" t="s">
        <v>32</v>
      </c>
      <c r="D1880" s="1">
        <v>44879</v>
      </c>
      <c r="E1880" t="s">
        <v>405</v>
      </c>
      <c r="F1880" t="s">
        <v>406</v>
      </c>
      <c r="G1880" t="s">
        <v>407</v>
      </c>
      <c r="H1880" t="s">
        <v>1368</v>
      </c>
      <c r="I1880" t="s">
        <v>5</v>
      </c>
      <c r="K1880" s="1">
        <v>45785</v>
      </c>
    </row>
    <row r="1881" spans="1:11" x14ac:dyDescent="0.25">
      <c r="A1881" t="s">
        <v>30</v>
      </c>
      <c r="B1881" t="s">
        <v>156</v>
      </c>
      <c r="C1881" t="s">
        <v>32</v>
      </c>
      <c r="D1881" s="1">
        <v>44879</v>
      </c>
      <c r="E1881" t="s">
        <v>405</v>
      </c>
      <c r="F1881" t="s">
        <v>406</v>
      </c>
      <c r="G1881" t="s">
        <v>407</v>
      </c>
      <c r="H1881" t="s">
        <v>1368</v>
      </c>
      <c r="I1881" t="s">
        <v>17</v>
      </c>
      <c r="J1881" s="1">
        <v>45464</v>
      </c>
      <c r="K1881" s="1">
        <v>45351</v>
      </c>
    </row>
    <row r="1882" spans="1:11" x14ac:dyDescent="0.25">
      <c r="A1882" t="s">
        <v>30</v>
      </c>
      <c r="B1882" t="s">
        <v>156</v>
      </c>
      <c r="C1882" t="s">
        <v>32</v>
      </c>
      <c r="D1882" s="1">
        <v>44879</v>
      </c>
      <c r="E1882" t="s">
        <v>405</v>
      </c>
      <c r="F1882" t="s">
        <v>406</v>
      </c>
      <c r="G1882" t="s">
        <v>407</v>
      </c>
      <c r="H1882" t="s">
        <v>1369</v>
      </c>
      <c r="I1882" t="s">
        <v>5</v>
      </c>
      <c r="K1882" s="1">
        <v>45785</v>
      </c>
    </row>
    <row r="1883" spans="1:11" x14ac:dyDescent="0.25">
      <c r="A1883" t="s">
        <v>30</v>
      </c>
      <c r="B1883" t="s">
        <v>156</v>
      </c>
      <c r="C1883" t="s">
        <v>32</v>
      </c>
      <c r="D1883" s="1">
        <v>44879</v>
      </c>
      <c r="E1883" t="s">
        <v>405</v>
      </c>
      <c r="F1883" t="s">
        <v>406</v>
      </c>
      <c r="G1883" t="s">
        <v>407</v>
      </c>
      <c r="H1883" t="s">
        <v>1369</v>
      </c>
      <c r="I1883" t="s">
        <v>17</v>
      </c>
      <c r="J1883" s="1">
        <v>45464</v>
      </c>
      <c r="K1883" s="1">
        <v>45351</v>
      </c>
    </row>
    <row r="1884" spans="1:11" x14ac:dyDescent="0.25">
      <c r="A1884" t="s">
        <v>30</v>
      </c>
      <c r="B1884" t="s">
        <v>156</v>
      </c>
      <c r="C1884" t="s">
        <v>32</v>
      </c>
      <c r="D1884" s="1">
        <v>44879</v>
      </c>
      <c r="E1884" t="s">
        <v>405</v>
      </c>
      <c r="F1884" t="s">
        <v>406</v>
      </c>
      <c r="G1884" t="s">
        <v>407</v>
      </c>
      <c r="H1884" t="s">
        <v>1370</v>
      </c>
      <c r="I1884" t="s">
        <v>5</v>
      </c>
      <c r="K1884" s="1">
        <v>45785</v>
      </c>
    </row>
    <row r="1885" spans="1:11" x14ac:dyDescent="0.25">
      <c r="A1885" t="s">
        <v>30</v>
      </c>
      <c r="B1885" t="s">
        <v>156</v>
      </c>
      <c r="C1885" t="s">
        <v>32</v>
      </c>
      <c r="D1885" s="1">
        <v>44879</v>
      </c>
      <c r="E1885" t="s">
        <v>405</v>
      </c>
      <c r="F1885" t="s">
        <v>406</v>
      </c>
      <c r="G1885" t="s">
        <v>407</v>
      </c>
      <c r="H1885" t="s">
        <v>1370</v>
      </c>
      <c r="I1885" t="s">
        <v>17</v>
      </c>
      <c r="J1885" s="1">
        <v>45464</v>
      </c>
      <c r="K1885" s="1">
        <v>45351</v>
      </c>
    </row>
    <row r="1886" spans="1:11" x14ac:dyDescent="0.25">
      <c r="A1886" t="s">
        <v>30</v>
      </c>
      <c r="B1886" t="s">
        <v>156</v>
      </c>
      <c r="C1886" t="s">
        <v>32</v>
      </c>
      <c r="D1886" s="1">
        <v>44879</v>
      </c>
      <c r="E1886" t="s">
        <v>405</v>
      </c>
      <c r="F1886" t="s">
        <v>406</v>
      </c>
      <c r="G1886" t="s">
        <v>407</v>
      </c>
      <c r="H1886" t="s">
        <v>8</v>
      </c>
      <c r="I1886" t="s">
        <v>17</v>
      </c>
      <c r="J1886" s="1">
        <v>44901</v>
      </c>
      <c r="K1886" s="1">
        <v>44875</v>
      </c>
    </row>
    <row r="1887" spans="1:11" x14ac:dyDescent="0.25">
      <c r="A1887" t="s">
        <v>30</v>
      </c>
      <c r="B1887" t="s">
        <v>156</v>
      </c>
      <c r="C1887" t="s">
        <v>32</v>
      </c>
      <c r="D1887" s="1">
        <v>44879</v>
      </c>
      <c r="E1887" t="s">
        <v>405</v>
      </c>
      <c r="F1887" t="s">
        <v>406</v>
      </c>
      <c r="G1887" t="s">
        <v>407</v>
      </c>
      <c r="H1887" t="s">
        <v>9</v>
      </c>
      <c r="I1887" t="s">
        <v>17</v>
      </c>
      <c r="J1887" s="1">
        <v>45082</v>
      </c>
      <c r="K1887" s="1">
        <v>44875</v>
      </c>
    </row>
    <row r="1888" spans="1:11" x14ac:dyDescent="0.25">
      <c r="A1888" t="s">
        <v>30</v>
      </c>
      <c r="B1888" t="s">
        <v>156</v>
      </c>
      <c r="C1888" t="s">
        <v>32</v>
      </c>
      <c r="D1888" s="1">
        <v>44879</v>
      </c>
      <c r="E1888" t="s">
        <v>405</v>
      </c>
      <c r="F1888" t="s">
        <v>406</v>
      </c>
      <c r="G1888" t="s">
        <v>407</v>
      </c>
      <c r="H1888" t="s">
        <v>10</v>
      </c>
      <c r="I1888" t="s">
        <v>17</v>
      </c>
      <c r="J1888" s="1">
        <v>44901</v>
      </c>
      <c r="K1888" s="1">
        <v>44875</v>
      </c>
    </row>
    <row r="1889" spans="1:11" x14ac:dyDescent="0.25">
      <c r="A1889" t="s">
        <v>30</v>
      </c>
      <c r="B1889" t="s">
        <v>156</v>
      </c>
      <c r="C1889" t="s">
        <v>32</v>
      </c>
      <c r="D1889" s="1">
        <v>44879</v>
      </c>
      <c r="E1889" t="s">
        <v>405</v>
      </c>
      <c r="F1889" t="s">
        <v>406</v>
      </c>
      <c r="G1889" t="s">
        <v>407</v>
      </c>
      <c r="H1889" t="s">
        <v>11</v>
      </c>
      <c r="I1889" t="s">
        <v>17</v>
      </c>
      <c r="J1889" s="1">
        <v>44887</v>
      </c>
      <c r="K1889" s="1">
        <v>44875</v>
      </c>
    </row>
    <row r="1890" spans="1:11" x14ac:dyDescent="0.25">
      <c r="A1890" t="s">
        <v>41</v>
      </c>
      <c r="B1890" t="s">
        <v>485</v>
      </c>
      <c r="C1890" t="s">
        <v>124</v>
      </c>
      <c r="D1890" s="1">
        <v>44879</v>
      </c>
      <c r="E1890" t="s">
        <v>411</v>
      </c>
      <c r="F1890" t="s">
        <v>412</v>
      </c>
      <c r="G1890" t="s">
        <v>413</v>
      </c>
      <c r="H1890" t="s">
        <v>4</v>
      </c>
      <c r="I1890" t="s">
        <v>17</v>
      </c>
      <c r="J1890" s="1">
        <v>45090</v>
      </c>
      <c r="K1890" s="1">
        <v>44876</v>
      </c>
    </row>
    <row r="1891" spans="1:11" x14ac:dyDescent="0.25">
      <c r="A1891" t="s">
        <v>41</v>
      </c>
      <c r="B1891" t="s">
        <v>485</v>
      </c>
      <c r="C1891" t="s">
        <v>124</v>
      </c>
      <c r="D1891" s="1">
        <v>44879</v>
      </c>
      <c r="E1891" t="s">
        <v>411</v>
      </c>
      <c r="F1891" t="s">
        <v>412</v>
      </c>
      <c r="G1891" t="s">
        <v>413</v>
      </c>
      <c r="H1891" t="s">
        <v>7</v>
      </c>
      <c r="I1891" t="s">
        <v>17</v>
      </c>
      <c r="J1891" s="1">
        <v>45090</v>
      </c>
      <c r="K1891" s="1">
        <v>44876</v>
      </c>
    </row>
    <row r="1892" spans="1:11" x14ac:dyDescent="0.25">
      <c r="A1892" t="s">
        <v>41</v>
      </c>
      <c r="B1892" t="s">
        <v>485</v>
      </c>
      <c r="C1892" t="s">
        <v>124</v>
      </c>
      <c r="D1892" s="1">
        <v>44879</v>
      </c>
      <c r="E1892" t="s">
        <v>414</v>
      </c>
      <c r="F1892" t="s">
        <v>415</v>
      </c>
      <c r="G1892" t="s">
        <v>416</v>
      </c>
      <c r="H1892" t="s">
        <v>4</v>
      </c>
      <c r="I1892" t="s">
        <v>17</v>
      </c>
      <c r="J1892" s="1">
        <v>45088</v>
      </c>
      <c r="K1892" s="1">
        <v>44874</v>
      </c>
    </row>
    <row r="1893" spans="1:11" x14ac:dyDescent="0.25">
      <c r="A1893" t="s">
        <v>41</v>
      </c>
      <c r="B1893" t="s">
        <v>485</v>
      </c>
      <c r="C1893" t="s">
        <v>124</v>
      </c>
      <c r="D1893" s="1">
        <v>44879</v>
      </c>
      <c r="E1893" t="s">
        <v>414</v>
      </c>
      <c r="F1893" t="s">
        <v>415</v>
      </c>
      <c r="G1893" t="s">
        <v>416</v>
      </c>
      <c r="H1893" t="s">
        <v>7</v>
      </c>
      <c r="I1893" t="s">
        <v>17</v>
      </c>
      <c r="J1893" s="1">
        <v>45088</v>
      </c>
      <c r="K1893" s="1">
        <v>44874</v>
      </c>
    </row>
    <row r="1894" spans="1:11" x14ac:dyDescent="0.25">
      <c r="A1894" t="s">
        <v>41</v>
      </c>
      <c r="B1894" t="s">
        <v>42</v>
      </c>
      <c r="C1894" t="s">
        <v>124</v>
      </c>
      <c r="D1894" s="1">
        <v>44879</v>
      </c>
      <c r="E1894" t="s">
        <v>408</v>
      </c>
      <c r="F1894" t="s">
        <v>409</v>
      </c>
      <c r="G1894" t="s">
        <v>410</v>
      </c>
      <c r="H1894" t="s">
        <v>4</v>
      </c>
      <c r="I1894" t="s">
        <v>17</v>
      </c>
      <c r="J1894" s="1">
        <v>45090</v>
      </c>
      <c r="K1894" s="1">
        <v>44875</v>
      </c>
    </row>
    <row r="1895" spans="1:11" x14ac:dyDescent="0.25">
      <c r="A1895" t="s">
        <v>41</v>
      </c>
      <c r="B1895" t="s">
        <v>42</v>
      </c>
      <c r="C1895" t="s">
        <v>124</v>
      </c>
      <c r="D1895" s="1">
        <v>44879</v>
      </c>
      <c r="E1895" t="s">
        <v>408</v>
      </c>
      <c r="F1895" t="s">
        <v>409</v>
      </c>
      <c r="G1895" t="s">
        <v>410</v>
      </c>
      <c r="H1895" t="s">
        <v>7</v>
      </c>
      <c r="I1895" t="s">
        <v>17</v>
      </c>
      <c r="J1895" s="1">
        <v>45090</v>
      </c>
      <c r="K1895" s="1">
        <v>44875</v>
      </c>
    </row>
    <row r="1896" spans="1:11" x14ac:dyDescent="0.25">
      <c r="A1896" t="s">
        <v>41</v>
      </c>
      <c r="B1896" t="s">
        <v>42</v>
      </c>
      <c r="C1896" t="s">
        <v>124</v>
      </c>
      <c r="D1896" s="1">
        <v>44879</v>
      </c>
      <c r="E1896" t="s">
        <v>417</v>
      </c>
      <c r="F1896" t="s">
        <v>418</v>
      </c>
      <c r="G1896" t="s">
        <v>419</v>
      </c>
      <c r="H1896" t="s">
        <v>4</v>
      </c>
      <c r="I1896" t="s">
        <v>17</v>
      </c>
      <c r="J1896" s="1">
        <v>45377</v>
      </c>
      <c r="K1896" s="1">
        <v>44875</v>
      </c>
    </row>
    <row r="1897" spans="1:11" x14ac:dyDescent="0.25">
      <c r="A1897" t="s">
        <v>41</v>
      </c>
      <c r="B1897" t="s">
        <v>42</v>
      </c>
      <c r="C1897" t="s">
        <v>124</v>
      </c>
      <c r="D1897" s="1">
        <v>44879</v>
      </c>
      <c r="E1897" t="s">
        <v>417</v>
      </c>
      <c r="F1897" t="s">
        <v>418</v>
      </c>
      <c r="G1897" t="s">
        <v>419</v>
      </c>
      <c r="H1897" t="s">
        <v>7</v>
      </c>
      <c r="I1897" t="s">
        <v>17</v>
      </c>
      <c r="J1897" s="1">
        <v>45090</v>
      </c>
      <c r="K1897" s="1">
        <v>44875</v>
      </c>
    </row>
    <row r="1898" spans="1:11" x14ac:dyDescent="0.25">
      <c r="A1898" t="s">
        <v>24</v>
      </c>
      <c r="B1898" t="s">
        <v>1363</v>
      </c>
      <c r="C1898" t="s">
        <v>16</v>
      </c>
      <c r="D1898" s="1">
        <v>44851</v>
      </c>
      <c r="E1898" t="s">
        <v>421</v>
      </c>
      <c r="F1898" t="s">
        <v>422</v>
      </c>
      <c r="G1898" t="s">
        <v>423</v>
      </c>
      <c r="H1898" t="s">
        <v>4</v>
      </c>
      <c r="I1898" t="s">
        <v>17</v>
      </c>
      <c r="J1898" s="1">
        <v>44851</v>
      </c>
      <c r="K1898" s="1">
        <v>44846</v>
      </c>
    </row>
    <row r="1899" spans="1:11" x14ac:dyDescent="0.25">
      <c r="A1899" t="s">
        <v>24</v>
      </c>
      <c r="B1899" t="s">
        <v>1363</v>
      </c>
      <c r="C1899" t="s">
        <v>16</v>
      </c>
      <c r="D1899" s="1">
        <v>44851</v>
      </c>
      <c r="E1899" t="s">
        <v>421</v>
      </c>
      <c r="F1899" t="s">
        <v>422</v>
      </c>
      <c r="G1899" t="s">
        <v>423</v>
      </c>
      <c r="H1899" t="s">
        <v>7</v>
      </c>
      <c r="I1899" t="s">
        <v>17</v>
      </c>
      <c r="J1899" s="1">
        <v>44851</v>
      </c>
      <c r="K1899" s="1">
        <v>44846</v>
      </c>
    </row>
    <row r="1900" spans="1:11" x14ac:dyDescent="0.25">
      <c r="A1900" t="s">
        <v>24</v>
      </c>
      <c r="B1900" t="s">
        <v>1363</v>
      </c>
      <c r="C1900" t="s">
        <v>16</v>
      </c>
      <c r="D1900" s="1">
        <v>44851</v>
      </c>
      <c r="E1900" t="s">
        <v>421</v>
      </c>
      <c r="F1900" t="s">
        <v>422</v>
      </c>
      <c r="G1900" t="s">
        <v>423</v>
      </c>
      <c r="H1900" t="s">
        <v>1366</v>
      </c>
      <c r="I1900" t="s">
        <v>17</v>
      </c>
      <c r="J1900" s="1">
        <v>45385</v>
      </c>
      <c r="K1900" s="1">
        <v>45351</v>
      </c>
    </row>
    <row r="1901" spans="1:11" x14ac:dyDescent="0.25">
      <c r="A1901" t="s">
        <v>24</v>
      </c>
      <c r="B1901" t="s">
        <v>1363</v>
      </c>
      <c r="C1901" t="s">
        <v>16</v>
      </c>
      <c r="D1901" s="1">
        <v>44851</v>
      </c>
      <c r="E1901" t="s">
        <v>421</v>
      </c>
      <c r="F1901" t="s">
        <v>422</v>
      </c>
      <c r="G1901" t="s">
        <v>423</v>
      </c>
      <c r="H1901" t="s">
        <v>1367</v>
      </c>
      <c r="I1901" t="s">
        <v>17</v>
      </c>
      <c r="J1901" s="1">
        <v>45385</v>
      </c>
      <c r="K1901" s="1">
        <v>45351</v>
      </c>
    </row>
    <row r="1902" spans="1:11" x14ac:dyDescent="0.25">
      <c r="A1902" t="s">
        <v>24</v>
      </c>
      <c r="B1902" t="s">
        <v>1363</v>
      </c>
      <c r="C1902" t="s">
        <v>16</v>
      </c>
      <c r="D1902" s="1">
        <v>44851</v>
      </c>
      <c r="E1902" t="s">
        <v>421</v>
      </c>
      <c r="F1902" t="s">
        <v>422</v>
      </c>
      <c r="G1902" t="s">
        <v>423</v>
      </c>
      <c r="H1902" t="s">
        <v>1368</v>
      </c>
      <c r="I1902" t="s">
        <v>17</v>
      </c>
      <c r="J1902" s="1">
        <v>45385</v>
      </c>
      <c r="K1902" s="1">
        <v>45351</v>
      </c>
    </row>
    <row r="1903" spans="1:11" x14ac:dyDescent="0.25">
      <c r="A1903" t="s">
        <v>24</v>
      </c>
      <c r="B1903" t="s">
        <v>1363</v>
      </c>
      <c r="C1903" t="s">
        <v>16</v>
      </c>
      <c r="D1903" s="1">
        <v>44851</v>
      </c>
      <c r="E1903" t="s">
        <v>421</v>
      </c>
      <c r="F1903" t="s">
        <v>422</v>
      </c>
      <c r="G1903" t="s">
        <v>423</v>
      </c>
      <c r="H1903" t="s">
        <v>1369</v>
      </c>
      <c r="I1903" t="s">
        <v>17</v>
      </c>
      <c r="J1903" s="1">
        <v>45385</v>
      </c>
      <c r="K1903" s="1">
        <v>45351</v>
      </c>
    </row>
    <row r="1904" spans="1:11" x14ac:dyDescent="0.25">
      <c r="A1904" t="s">
        <v>24</v>
      </c>
      <c r="B1904" t="s">
        <v>1363</v>
      </c>
      <c r="C1904" t="s">
        <v>16</v>
      </c>
      <c r="D1904" s="1">
        <v>44851</v>
      </c>
      <c r="E1904" t="s">
        <v>421</v>
      </c>
      <c r="F1904" t="s">
        <v>422</v>
      </c>
      <c r="G1904" t="s">
        <v>423</v>
      </c>
      <c r="H1904" t="s">
        <v>1370</v>
      </c>
      <c r="I1904" t="s">
        <v>17</v>
      </c>
      <c r="J1904" s="1">
        <v>45385</v>
      </c>
      <c r="K1904" s="1">
        <v>45351</v>
      </c>
    </row>
    <row r="1905" spans="1:11" x14ac:dyDescent="0.25">
      <c r="A1905" t="s">
        <v>24</v>
      </c>
      <c r="B1905" t="s">
        <v>1363</v>
      </c>
      <c r="C1905" t="s">
        <v>16</v>
      </c>
      <c r="D1905" s="1">
        <v>44851</v>
      </c>
      <c r="E1905" t="s">
        <v>421</v>
      </c>
      <c r="F1905" t="s">
        <v>422</v>
      </c>
      <c r="G1905" t="s">
        <v>423</v>
      </c>
      <c r="H1905" t="s">
        <v>8</v>
      </c>
      <c r="I1905" t="s">
        <v>17</v>
      </c>
      <c r="J1905" s="1">
        <v>44858</v>
      </c>
      <c r="K1905" s="1">
        <v>44846</v>
      </c>
    </row>
    <row r="1906" spans="1:11" x14ac:dyDescent="0.25">
      <c r="A1906" t="s">
        <v>24</v>
      </c>
      <c r="B1906" t="s">
        <v>1363</v>
      </c>
      <c r="C1906" t="s">
        <v>16</v>
      </c>
      <c r="D1906" s="1">
        <v>44851</v>
      </c>
      <c r="E1906" t="s">
        <v>421</v>
      </c>
      <c r="F1906" t="s">
        <v>422</v>
      </c>
      <c r="G1906" t="s">
        <v>423</v>
      </c>
      <c r="H1906" t="s">
        <v>9</v>
      </c>
      <c r="I1906" t="s">
        <v>17</v>
      </c>
      <c r="J1906" s="1">
        <v>44851</v>
      </c>
      <c r="K1906" s="1">
        <v>44846</v>
      </c>
    </row>
    <row r="1907" spans="1:11" x14ac:dyDescent="0.25">
      <c r="A1907" t="s">
        <v>24</v>
      </c>
      <c r="B1907" t="s">
        <v>1363</v>
      </c>
      <c r="C1907" t="s">
        <v>16</v>
      </c>
      <c r="D1907" s="1">
        <v>44851</v>
      </c>
      <c r="E1907" t="s">
        <v>421</v>
      </c>
      <c r="F1907" t="s">
        <v>422</v>
      </c>
      <c r="G1907" t="s">
        <v>423</v>
      </c>
      <c r="H1907" t="s">
        <v>10</v>
      </c>
      <c r="I1907" t="s">
        <v>17</v>
      </c>
      <c r="J1907" s="1">
        <v>44855</v>
      </c>
      <c r="K1907" s="1">
        <v>44846</v>
      </c>
    </row>
    <row r="1908" spans="1:11" x14ac:dyDescent="0.25">
      <c r="A1908" t="s">
        <v>24</v>
      </c>
      <c r="B1908" t="s">
        <v>1363</v>
      </c>
      <c r="C1908" t="s">
        <v>16</v>
      </c>
      <c r="D1908" s="1">
        <v>44851</v>
      </c>
      <c r="E1908" t="s">
        <v>421</v>
      </c>
      <c r="F1908" t="s">
        <v>422</v>
      </c>
      <c r="G1908" t="s">
        <v>423</v>
      </c>
      <c r="H1908" t="s">
        <v>10</v>
      </c>
      <c r="I1908" t="s">
        <v>17</v>
      </c>
      <c r="J1908" s="1">
        <v>45117</v>
      </c>
      <c r="K1908" s="1">
        <v>45117</v>
      </c>
    </row>
    <row r="1909" spans="1:11" x14ac:dyDescent="0.25">
      <c r="A1909" t="s">
        <v>24</v>
      </c>
      <c r="B1909" t="s">
        <v>1363</v>
      </c>
      <c r="C1909" t="s">
        <v>16</v>
      </c>
      <c r="D1909" s="1">
        <v>44851</v>
      </c>
      <c r="E1909" t="s">
        <v>421</v>
      </c>
      <c r="F1909" t="s">
        <v>422</v>
      </c>
      <c r="G1909" t="s">
        <v>423</v>
      </c>
      <c r="H1909" t="s">
        <v>10</v>
      </c>
      <c r="I1909" t="s">
        <v>17</v>
      </c>
      <c r="J1909" s="1">
        <v>45330</v>
      </c>
      <c r="K1909" s="1">
        <v>45330</v>
      </c>
    </row>
    <row r="1910" spans="1:11" x14ac:dyDescent="0.25">
      <c r="A1910" t="s">
        <v>24</v>
      </c>
      <c r="B1910" t="s">
        <v>1363</v>
      </c>
      <c r="C1910" t="s">
        <v>16</v>
      </c>
      <c r="D1910" s="1">
        <v>44851</v>
      </c>
      <c r="E1910" t="s">
        <v>421</v>
      </c>
      <c r="F1910" t="s">
        <v>422</v>
      </c>
      <c r="G1910" t="s">
        <v>423</v>
      </c>
      <c r="H1910" t="s">
        <v>10</v>
      </c>
      <c r="I1910" t="s">
        <v>17</v>
      </c>
      <c r="J1910" s="1">
        <v>45349</v>
      </c>
      <c r="K1910" s="1">
        <v>45349</v>
      </c>
    </row>
    <row r="1911" spans="1:11" x14ac:dyDescent="0.25">
      <c r="A1911" t="s">
        <v>24</v>
      </c>
      <c r="B1911" t="s">
        <v>1363</v>
      </c>
      <c r="C1911" t="s">
        <v>16</v>
      </c>
      <c r="D1911" s="1">
        <v>44851</v>
      </c>
      <c r="E1911" t="s">
        <v>421</v>
      </c>
      <c r="F1911" t="s">
        <v>422</v>
      </c>
      <c r="G1911" t="s">
        <v>423</v>
      </c>
      <c r="H1911" t="s">
        <v>11</v>
      </c>
      <c r="I1911" t="s">
        <v>17</v>
      </c>
      <c r="J1911" s="1">
        <v>44855</v>
      </c>
      <c r="K1911" s="1">
        <v>44846</v>
      </c>
    </row>
    <row r="1912" spans="1:11" x14ac:dyDescent="0.25">
      <c r="A1912" t="s">
        <v>24</v>
      </c>
      <c r="B1912" t="s">
        <v>1422</v>
      </c>
      <c r="C1912" t="s">
        <v>16</v>
      </c>
      <c r="D1912" s="1">
        <v>44851</v>
      </c>
      <c r="E1912" t="s">
        <v>424</v>
      </c>
      <c r="F1912" t="s">
        <v>425</v>
      </c>
      <c r="G1912" t="s">
        <v>426</v>
      </c>
      <c r="H1912" t="s">
        <v>4</v>
      </c>
      <c r="I1912" t="s">
        <v>17</v>
      </c>
      <c r="J1912" s="1">
        <v>44855</v>
      </c>
      <c r="K1912" s="1">
        <v>44845</v>
      </c>
    </row>
    <row r="1913" spans="1:11" x14ac:dyDescent="0.25">
      <c r="A1913" t="s">
        <v>24</v>
      </c>
      <c r="B1913" t="s">
        <v>1422</v>
      </c>
      <c r="C1913" t="s">
        <v>16</v>
      </c>
      <c r="D1913" s="1">
        <v>44851</v>
      </c>
      <c r="E1913" t="s">
        <v>424</v>
      </c>
      <c r="F1913" t="s">
        <v>425</v>
      </c>
      <c r="G1913" t="s">
        <v>426</v>
      </c>
      <c r="H1913" t="s">
        <v>7</v>
      </c>
      <c r="I1913" t="s">
        <v>17</v>
      </c>
      <c r="J1913" s="1">
        <v>44855</v>
      </c>
      <c r="K1913" s="1">
        <v>44845</v>
      </c>
    </row>
    <row r="1914" spans="1:11" x14ac:dyDescent="0.25">
      <c r="A1914" t="s">
        <v>24</v>
      </c>
      <c r="B1914" t="s">
        <v>1422</v>
      </c>
      <c r="C1914" t="s">
        <v>16</v>
      </c>
      <c r="D1914" s="1">
        <v>44851</v>
      </c>
      <c r="E1914" t="s">
        <v>424</v>
      </c>
      <c r="F1914" t="s">
        <v>425</v>
      </c>
      <c r="G1914" t="s">
        <v>426</v>
      </c>
      <c r="H1914" t="s">
        <v>1366</v>
      </c>
      <c r="I1914" t="s">
        <v>17</v>
      </c>
      <c r="J1914" s="1">
        <v>45498</v>
      </c>
      <c r="K1914" s="1">
        <v>45351</v>
      </c>
    </row>
    <row r="1915" spans="1:11" x14ac:dyDescent="0.25">
      <c r="A1915" t="s">
        <v>24</v>
      </c>
      <c r="B1915" t="s">
        <v>1422</v>
      </c>
      <c r="C1915" t="s">
        <v>16</v>
      </c>
      <c r="D1915" s="1">
        <v>44851</v>
      </c>
      <c r="E1915" t="s">
        <v>424</v>
      </c>
      <c r="F1915" t="s">
        <v>425</v>
      </c>
      <c r="G1915" t="s">
        <v>426</v>
      </c>
      <c r="H1915" t="s">
        <v>1367</v>
      </c>
      <c r="I1915" t="s">
        <v>17</v>
      </c>
      <c r="J1915" s="1">
        <v>45498</v>
      </c>
      <c r="K1915" s="1">
        <v>45351</v>
      </c>
    </row>
    <row r="1916" spans="1:11" x14ac:dyDescent="0.25">
      <c r="A1916" t="s">
        <v>24</v>
      </c>
      <c r="B1916" t="s">
        <v>1422</v>
      </c>
      <c r="C1916" t="s">
        <v>16</v>
      </c>
      <c r="D1916" s="1">
        <v>44851</v>
      </c>
      <c r="E1916" t="s">
        <v>424</v>
      </c>
      <c r="F1916" t="s">
        <v>425</v>
      </c>
      <c r="G1916" t="s">
        <v>426</v>
      </c>
      <c r="H1916" t="s">
        <v>1368</v>
      </c>
      <c r="I1916" t="s">
        <v>17</v>
      </c>
      <c r="J1916" s="1">
        <v>45498</v>
      </c>
      <c r="K1916" s="1">
        <v>45351</v>
      </c>
    </row>
    <row r="1917" spans="1:11" x14ac:dyDescent="0.25">
      <c r="A1917" t="s">
        <v>24</v>
      </c>
      <c r="B1917" t="s">
        <v>1422</v>
      </c>
      <c r="C1917" t="s">
        <v>16</v>
      </c>
      <c r="D1917" s="1">
        <v>44851</v>
      </c>
      <c r="E1917" t="s">
        <v>424</v>
      </c>
      <c r="F1917" t="s">
        <v>425</v>
      </c>
      <c r="G1917" t="s">
        <v>426</v>
      </c>
      <c r="H1917" t="s">
        <v>1369</v>
      </c>
      <c r="I1917" t="s">
        <v>17</v>
      </c>
      <c r="J1917" s="1">
        <v>45498</v>
      </c>
      <c r="K1917" s="1">
        <v>45351</v>
      </c>
    </row>
    <row r="1918" spans="1:11" x14ac:dyDescent="0.25">
      <c r="A1918" t="s">
        <v>24</v>
      </c>
      <c r="B1918" t="s">
        <v>1422</v>
      </c>
      <c r="C1918" t="s">
        <v>16</v>
      </c>
      <c r="D1918" s="1">
        <v>44851</v>
      </c>
      <c r="E1918" t="s">
        <v>424</v>
      </c>
      <c r="F1918" t="s">
        <v>425</v>
      </c>
      <c r="G1918" t="s">
        <v>426</v>
      </c>
      <c r="H1918" t="s">
        <v>1370</v>
      </c>
      <c r="I1918" t="s">
        <v>17</v>
      </c>
      <c r="J1918" s="1">
        <v>45498</v>
      </c>
      <c r="K1918" s="1">
        <v>45351</v>
      </c>
    </row>
    <row r="1919" spans="1:11" x14ac:dyDescent="0.25">
      <c r="A1919" t="s">
        <v>24</v>
      </c>
      <c r="B1919" t="s">
        <v>1422</v>
      </c>
      <c r="C1919" t="s">
        <v>16</v>
      </c>
      <c r="D1919" s="1">
        <v>44851</v>
      </c>
      <c r="E1919" t="s">
        <v>424</v>
      </c>
      <c r="F1919" t="s">
        <v>425</v>
      </c>
      <c r="G1919" t="s">
        <v>426</v>
      </c>
      <c r="H1919" t="s">
        <v>8</v>
      </c>
      <c r="I1919" t="s">
        <v>17</v>
      </c>
      <c r="J1919" s="1">
        <v>44854</v>
      </c>
      <c r="K1919" s="1">
        <v>44845</v>
      </c>
    </row>
    <row r="1920" spans="1:11" x14ac:dyDescent="0.25">
      <c r="A1920" t="s">
        <v>24</v>
      </c>
      <c r="B1920" t="s">
        <v>1422</v>
      </c>
      <c r="C1920" t="s">
        <v>16</v>
      </c>
      <c r="D1920" s="1">
        <v>44851</v>
      </c>
      <c r="E1920" t="s">
        <v>424</v>
      </c>
      <c r="F1920" t="s">
        <v>425</v>
      </c>
      <c r="G1920" t="s">
        <v>426</v>
      </c>
      <c r="H1920" t="s">
        <v>9</v>
      </c>
      <c r="I1920" t="s">
        <v>17</v>
      </c>
      <c r="J1920" s="1">
        <v>44854</v>
      </c>
      <c r="K1920" s="1">
        <v>44845</v>
      </c>
    </row>
    <row r="1921" spans="1:11" x14ac:dyDescent="0.25">
      <c r="A1921" t="s">
        <v>24</v>
      </c>
      <c r="B1921" t="s">
        <v>1422</v>
      </c>
      <c r="C1921" t="s">
        <v>16</v>
      </c>
      <c r="D1921" s="1">
        <v>44851</v>
      </c>
      <c r="E1921" t="s">
        <v>424</v>
      </c>
      <c r="F1921" t="s">
        <v>425</v>
      </c>
      <c r="G1921" t="s">
        <v>426</v>
      </c>
      <c r="H1921" t="s">
        <v>10</v>
      </c>
      <c r="I1921" t="s">
        <v>17</v>
      </c>
      <c r="J1921" s="1">
        <v>44854</v>
      </c>
      <c r="K1921" s="1">
        <v>44845</v>
      </c>
    </row>
    <row r="1922" spans="1:11" x14ac:dyDescent="0.25">
      <c r="A1922" t="s">
        <v>24</v>
      </c>
      <c r="B1922" t="s">
        <v>1422</v>
      </c>
      <c r="C1922" t="s">
        <v>16</v>
      </c>
      <c r="D1922" s="1">
        <v>44851</v>
      </c>
      <c r="E1922" t="s">
        <v>424</v>
      </c>
      <c r="F1922" t="s">
        <v>425</v>
      </c>
      <c r="G1922" t="s">
        <v>426</v>
      </c>
      <c r="H1922" t="s">
        <v>11</v>
      </c>
      <c r="I1922" t="s">
        <v>17</v>
      </c>
      <c r="J1922" s="1">
        <v>44853</v>
      </c>
      <c r="K1922" s="1">
        <v>44845</v>
      </c>
    </row>
    <row r="1923" spans="1:11" x14ac:dyDescent="0.25">
      <c r="A1923" t="s">
        <v>46</v>
      </c>
      <c r="C1923" t="s">
        <v>47</v>
      </c>
      <c r="D1923" s="1">
        <v>44851</v>
      </c>
      <c r="E1923" t="s">
        <v>427</v>
      </c>
      <c r="F1923" t="s">
        <v>428</v>
      </c>
      <c r="G1923" t="s">
        <v>429</v>
      </c>
      <c r="H1923" t="s">
        <v>4</v>
      </c>
      <c r="I1923" t="s">
        <v>17</v>
      </c>
      <c r="J1923" s="1">
        <v>44854</v>
      </c>
      <c r="K1923" s="1">
        <v>44824</v>
      </c>
    </row>
    <row r="1924" spans="1:11" x14ac:dyDescent="0.25">
      <c r="A1924" t="s">
        <v>46</v>
      </c>
      <c r="C1924" t="s">
        <v>47</v>
      </c>
      <c r="D1924" s="1">
        <v>44851</v>
      </c>
      <c r="E1924" t="s">
        <v>427</v>
      </c>
      <c r="F1924" t="s">
        <v>428</v>
      </c>
      <c r="G1924" t="s">
        <v>429</v>
      </c>
      <c r="H1924" t="s">
        <v>7</v>
      </c>
      <c r="I1924" t="s">
        <v>17</v>
      </c>
      <c r="J1924" s="1">
        <v>44854</v>
      </c>
      <c r="K1924" s="1">
        <v>44824</v>
      </c>
    </row>
    <row r="1925" spans="1:11" x14ac:dyDescent="0.25">
      <c r="A1925" t="s">
        <v>46</v>
      </c>
      <c r="C1925" t="s">
        <v>47</v>
      </c>
      <c r="D1925" s="1">
        <v>44851</v>
      </c>
      <c r="E1925" t="s">
        <v>427</v>
      </c>
      <c r="F1925" t="s">
        <v>428</v>
      </c>
      <c r="G1925" t="s">
        <v>429</v>
      </c>
      <c r="H1925" t="s">
        <v>1366</v>
      </c>
      <c r="I1925" t="s">
        <v>17</v>
      </c>
      <c r="J1925" s="1">
        <v>45387</v>
      </c>
      <c r="K1925" s="1">
        <v>45351</v>
      </c>
    </row>
    <row r="1926" spans="1:11" x14ac:dyDescent="0.25">
      <c r="A1926" t="s">
        <v>46</v>
      </c>
      <c r="C1926" t="s">
        <v>47</v>
      </c>
      <c r="D1926" s="1">
        <v>44851</v>
      </c>
      <c r="E1926" t="s">
        <v>427</v>
      </c>
      <c r="F1926" t="s">
        <v>428</v>
      </c>
      <c r="G1926" t="s">
        <v>429</v>
      </c>
      <c r="H1926" t="s">
        <v>1367</v>
      </c>
      <c r="I1926" t="s">
        <v>17</v>
      </c>
      <c r="J1926" s="1">
        <v>45387</v>
      </c>
      <c r="K1926" s="1">
        <v>45351</v>
      </c>
    </row>
    <row r="1927" spans="1:11" x14ac:dyDescent="0.25">
      <c r="A1927" t="s">
        <v>46</v>
      </c>
      <c r="C1927" t="s">
        <v>47</v>
      </c>
      <c r="D1927" s="1">
        <v>44851</v>
      </c>
      <c r="E1927" t="s">
        <v>427</v>
      </c>
      <c r="F1927" t="s">
        <v>428</v>
      </c>
      <c r="G1927" t="s">
        <v>429</v>
      </c>
      <c r="H1927" t="s">
        <v>1368</v>
      </c>
      <c r="I1927" t="s">
        <v>17</v>
      </c>
      <c r="J1927" s="1">
        <v>45387</v>
      </c>
      <c r="K1927" s="1">
        <v>45351</v>
      </c>
    </row>
    <row r="1928" spans="1:11" x14ac:dyDescent="0.25">
      <c r="A1928" t="s">
        <v>46</v>
      </c>
      <c r="C1928" t="s">
        <v>47</v>
      </c>
      <c r="D1928" s="1">
        <v>44851</v>
      </c>
      <c r="E1928" t="s">
        <v>427</v>
      </c>
      <c r="F1928" t="s">
        <v>428</v>
      </c>
      <c r="G1928" t="s">
        <v>429</v>
      </c>
      <c r="H1928" t="s">
        <v>1369</v>
      </c>
      <c r="I1928" t="s">
        <v>17</v>
      </c>
      <c r="J1928" s="1">
        <v>45387</v>
      </c>
      <c r="K1928" s="1">
        <v>45351</v>
      </c>
    </row>
    <row r="1929" spans="1:11" x14ac:dyDescent="0.25">
      <c r="A1929" t="s">
        <v>46</v>
      </c>
      <c r="C1929" t="s">
        <v>47</v>
      </c>
      <c r="D1929" s="1">
        <v>44851</v>
      </c>
      <c r="E1929" t="s">
        <v>427</v>
      </c>
      <c r="F1929" t="s">
        <v>428</v>
      </c>
      <c r="G1929" t="s">
        <v>429</v>
      </c>
      <c r="H1929" t="s">
        <v>1370</v>
      </c>
      <c r="I1929" t="s">
        <v>17</v>
      </c>
      <c r="J1929" s="1">
        <v>45387</v>
      </c>
      <c r="K1929" s="1">
        <v>45351</v>
      </c>
    </row>
    <row r="1930" spans="1:11" x14ac:dyDescent="0.25">
      <c r="A1930" t="s">
        <v>46</v>
      </c>
      <c r="C1930" t="s">
        <v>47</v>
      </c>
      <c r="D1930" s="1">
        <v>44851</v>
      </c>
      <c r="E1930" t="s">
        <v>427</v>
      </c>
      <c r="F1930" t="s">
        <v>428</v>
      </c>
      <c r="G1930" t="s">
        <v>429</v>
      </c>
      <c r="H1930" t="s">
        <v>8</v>
      </c>
      <c r="I1930" t="s">
        <v>17</v>
      </c>
      <c r="J1930" s="1">
        <v>44852</v>
      </c>
      <c r="K1930" s="1">
        <v>44822</v>
      </c>
    </row>
    <row r="1931" spans="1:11" x14ac:dyDescent="0.25">
      <c r="A1931" t="s">
        <v>46</v>
      </c>
      <c r="C1931" t="s">
        <v>47</v>
      </c>
      <c r="D1931" s="1">
        <v>44851</v>
      </c>
      <c r="E1931" t="s">
        <v>427</v>
      </c>
      <c r="F1931" t="s">
        <v>428</v>
      </c>
      <c r="G1931" t="s">
        <v>429</v>
      </c>
      <c r="H1931" t="s">
        <v>9</v>
      </c>
      <c r="I1931" t="s">
        <v>17</v>
      </c>
      <c r="J1931" s="1">
        <v>44852</v>
      </c>
      <c r="K1931" s="1">
        <v>44822</v>
      </c>
    </row>
    <row r="1932" spans="1:11" x14ac:dyDescent="0.25">
      <c r="A1932" t="s">
        <v>46</v>
      </c>
      <c r="C1932" t="s">
        <v>47</v>
      </c>
      <c r="D1932" s="1">
        <v>44851</v>
      </c>
      <c r="E1932" t="s">
        <v>427</v>
      </c>
      <c r="F1932" t="s">
        <v>428</v>
      </c>
      <c r="G1932" t="s">
        <v>429</v>
      </c>
      <c r="H1932" t="s">
        <v>10</v>
      </c>
      <c r="I1932" t="s">
        <v>17</v>
      </c>
      <c r="J1932" s="1">
        <v>44852</v>
      </c>
      <c r="K1932" s="1">
        <v>44822</v>
      </c>
    </row>
    <row r="1933" spans="1:11" x14ac:dyDescent="0.25">
      <c r="A1933" t="s">
        <v>46</v>
      </c>
      <c r="C1933" t="s">
        <v>47</v>
      </c>
      <c r="D1933" s="1">
        <v>44851</v>
      </c>
      <c r="E1933" t="s">
        <v>427</v>
      </c>
      <c r="F1933" t="s">
        <v>428</v>
      </c>
      <c r="G1933" t="s">
        <v>429</v>
      </c>
      <c r="H1933" t="s">
        <v>11</v>
      </c>
      <c r="I1933" t="s">
        <v>17</v>
      </c>
      <c r="J1933" s="1">
        <v>44852</v>
      </c>
      <c r="K1933" s="1">
        <v>44822</v>
      </c>
    </row>
    <row r="1934" spans="1:11" x14ac:dyDescent="0.25">
      <c r="A1934" t="s">
        <v>30</v>
      </c>
      <c r="B1934" t="s">
        <v>260</v>
      </c>
      <c r="C1934" t="s">
        <v>32</v>
      </c>
      <c r="D1934" s="1">
        <v>44851</v>
      </c>
      <c r="E1934" t="s">
        <v>430</v>
      </c>
      <c r="F1934" t="s">
        <v>431</v>
      </c>
      <c r="G1934" t="s">
        <v>432</v>
      </c>
      <c r="H1934" t="s">
        <v>4</v>
      </c>
      <c r="I1934" t="s">
        <v>17</v>
      </c>
      <c r="J1934" s="1">
        <v>44859</v>
      </c>
      <c r="K1934" s="1">
        <v>44824</v>
      </c>
    </row>
    <row r="1935" spans="1:11" x14ac:dyDescent="0.25">
      <c r="A1935" t="s">
        <v>30</v>
      </c>
      <c r="B1935" t="s">
        <v>260</v>
      </c>
      <c r="C1935" t="s">
        <v>32</v>
      </c>
      <c r="D1935" s="1">
        <v>44851</v>
      </c>
      <c r="E1935" t="s">
        <v>430</v>
      </c>
      <c r="F1935" t="s">
        <v>431</v>
      </c>
      <c r="G1935" t="s">
        <v>432</v>
      </c>
      <c r="H1935" t="s">
        <v>7</v>
      </c>
      <c r="I1935" t="s">
        <v>17</v>
      </c>
      <c r="J1935" s="1">
        <v>44859</v>
      </c>
      <c r="K1935" s="1">
        <v>44824</v>
      </c>
    </row>
    <row r="1936" spans="1:11" x14ac:dyDescent="0.25">
      <c r="A1936" t="s">
        <v>30</v>
      </c>
      <c r="B1936" t="s">
        <v>260</v>
      </c>
      <c r="C1936" t="s">
        <v>32</v>
      </c>
      <c r="D1936" s="1">
        <v>44851</v>
      </c>
      <c r="E1936" t="s">
        <v>430</v>
      </c>
      <c r="F1936" t="s">
        <v>431</v>
      </c>
      <c r="G1936" t="s">
        <v>432</v>
      </c>
      <c r="H1936" t="s">
        <v>1366</v>
      </c>
      <c r="I1936" t="s">
        <v>17</v>
      </c>
      <c r="J1936" s="1">
        <v>45405</v>
      </c>
      <c r="K1936" s="1">
        <v>45351</v>
      </c>
    </row>
    <row r="1937" spans="1:11" x14ac:dyDescent="0.25">
      <c r="A1937" t="s">
        <v>30</v>
      </c>
      <c r="B1937" t="s">
        <v>260</v>
      </c>
      <c r="C1937" t="s">
        <v>32</v>
      </c>
      <c r="D1937" s="1">
        <v>44851</v>
      </c>
      <c r="E1937" t="s">
        <v>430</v>
      </c>
      <c r="F1937" t="s">
        <v>431</v>
      </c>
      <c r="G1937" t="s">
        <v>432</v>
      </c>
      <c r="H1937" t="s">
        <v>1366</v>
      </c>
      <c r="I1937" t="s">
        <v>17</v>
      </c>
      <c r="J1937" s="1">
        <v>45755</v>
      </c>
      <c r="K1937" s="1">
        <v>45726</v>
      </c>
    </row>
    <row r="1938" spans="1:11" x14ac:dyDescent="0.25">
      <c r="A1938" t="s">
        <v>30</v>
      </c>
      <c r="B1938" t="s">
        <v>260</v>
      </c>
      <c r="C1938" t="s">
        <v>32</v>
      </c>
      <c r="D1938" s="1">
        <v>44851</v>
      </c>
      <c r="E1938" t="s">
        <v>430</v>
      </c>
      <c r="F1938" t="s">
        <v>431</v>
      </c>
      <c r="G1938" t="s">
        <v>432</v>
      </c>
      <c r="H1938" t="s">
        <v>1367</v>
      </c>
      <c r="I1938" t="s">
        <v>17</v>
      </c>
      <c r="J1938" s="1">
        <v>45404</v>
      </c>
      <c r="K1938" s="1">
        <v>45351</v>
      </c>
    </row>
    <row r="1939" spans="1:11" x14ac:dyDescent="0.25">
      <c r="A1939" t="s">
        <v>30</v>
      </c>
      <c r="B1939" t="s">
        <v>260</v>
      </c>
      <c r="C1939" t="s">
        <v>32</v>
      </c>
      <c r="D1939" s="1">
        <v>44851</v>
      </c>
      <c r="E1939" t="s">
        <v>430</v>
      </c>
      <c r="F1939" t="s">
        <v>431</v>
      </c>
      <c r="G1939" t="s">
        <v>432</v>
      </c>
      <c r="H1939" t="s">
        <v>1367</v>
      </c>
      <c r="I1939" t="s">
        <v>17</v>
      </c>
      <c r="J1939" s="1">
        <v>45755</v>
      </c>
      <c r="K1939" s="1">
        <v>45725</v>
      </c>
    </row>
    <row r="1940" spans="1:11" x14ac:dyDescent="0.25">
      <c r="A1940" t="s">
        <v>30</v>
      </c>
      <c r="B1940" t="s">
        <v>260</v>
      </c>
      <c r="C1940" t="s">
        <v>32</v>
      </c>
      <c r="D1940" s="1">
        <v>44851</v>
      </c>
      <c r="E1940" t="s">
        <v>430</v>
      </c>
      <c r="F1940" t="s">
        <v>431</v>
      </c>
      <c r="G1940" t="s">
        <v>432</v>
      </c>
      <c r="H1940" t="s">
        <v>1368</v>
      </c>
      <c r="I1940" t="s">
        <v>17</v>
      </c>
      <c r="J1940" s="1">
        <v>45405</v>
      </c>
      <c r="K1940" s="1">
        <v>45351</v>
      </c>
    </row>
    <row r="1941" spans="1:11" x14ac:dyDescent="0.25">
      <c r="A1941" t="s">
        <v>30</v>
      </c>
      <c r="B1941" t="s">
        <v>260</v>
      </c>
      <c r="C1941" t="s">
        <v>32</v>
      </c>
      <c r="D1941" s="1">
        <v>44851</v>
      </c>
      <c r="E1941" t="s">
        <v>430</v>
      </c>
      <c r="F1941" t="s">
        <v>431</v>
      </c>
      <c r="G1941" t="s">
        <v>432</v>
      </c>
      <c r="H1941" t="s">
        <v>1368</v>
      </c>
      <c r="I1941" t="s">
        <v>17</v>
      </c>
      <c r="J1941" s="1">
        <v>45755</v>
      </c>
      <c r="K1941" s="1">
        <v>45726</v>
      </c>
    </row>
    <row r="1942" spans="1:11" x14ac:dyDescent="0.25">
      <c r="A1942" t="s">
        <v>30</v>
      </c>
      <c r="B1942" t="s">
        <v>260</v>
      </c>
      <c r="C1942" t="s">
        <v>32</v>
      </c>
      <c r="D1942" s="1">
        <v>44851</v>
      </c>
      <c r="E1942" t="s">
        <v>430</v>
      </c>
      <c r="F1942" t="s">
        <v>431</v>
      </c>
      <c r="G1942" t="s">
        <v>432</v>
      </c>
      <c r="H1942" t="s">
        <v>1369</v>
      </c>
      <c r="I1942" t="s">
        <v>17</v>
      </c>
      <c r="J1942" s="1">
        <v>45405</v>
      </c>
      <c r="K1942" s="1">
        <v>45351</v>
      </c>
    </row>
    <row r="1943" spans="1:11" x14ac:dyDescent="0.25">
      <c r="A1943" t="s">
        <v>30</v>
      </c>
      <c r="B1943" t="s">
        <v>260</v>
      </c>
      <c r="C1943" t="s">
        <v>32</v>
      </c>
      <c r="D1943" s="1">
        <v>44851</v>
      </c>
      <c r="E1943" t="s">
        <v>430</v>
      </c>
      <c r="F1943" t="s">
        <v>431</v>
      </c>
      <c r="G1943" t="s">
        <v>432</v>
      </c>
      <c r="H1943" t="s">
        <v>1369</v>
      </c>
      <c r="I1943" t="s">
        <v>17</v>
      </c>
      <c r="J1943" s="1">
        <v>45755</v>
      </c>
      <c r="K1943" s="1">
        <v>45726</v>
      </c>
    </row>
    <row r="1944" spans="1:11" x14ac:dyDescent="0.25">
      <c r="A1944" t="s">
        <v>30</v>
      </c>
      <c r="B1944" t="s">
        <v>260</v>
      </c>
      <c r="C1944" t="s">
        <v>32</v>
      </c>
      <c r="D1944" s="1">
        <v>44851</v>
      </c>
      <c r="E1944" t="s">
        <v>430</v>
      </c>
      <c r="F1944" t="s">
        <v>431</v>
      </c>
      <c r="G1944" t="s">
        <v>432</v>
      </c>
      <c r="H1944" t="s">
        <v>1370</v>
      </c>
      <c r="I1944" t="s">
        <v>17</v>
      </c>
      <c r="J1944" s="1">
        <v>45405</v>
      </c>
      <c r="K1944" s="1">
        <v>45351</v>
      </c>
    </row>
    <row r="1945" spans="1:11" x14ac:dyDescent="0.25">
      <c r="A1945" t="s">
        <v>30</v>
      </c>
      <c r="B1945" t="s">
        <v>260</v>
      </c>
      <c r="C1945" t="s">
        <v>32</v>
      </c>
      <c r="D1945" s="1">
        <v>44851</v>
      </c>
      <c r="E1945" t="s">
        <v>430</v>
      </c>
      <c r="F1945" t="s">
        <v>431</v>
      </c>
      <c r="G1945" t="s">
        <v>432</v>
      </c>
      <c r="H1945" t="s">
        <v>1370</v>
      </c>
      <c r="I1945" t="s">
        <v>17</v>
      </c>
      <c r="J1945" s="1">
        <v>45763</v>
      </c>
      <c r="K1945" s="1">
        <v>45726</v>
      </c>
    </row>
    <row r="1946" spans="1:11" x14ac:dyDescent="0.25">
      <c r="A1946" t="s">
        <v>30</v>
      </c>
      <c r="B1946" t="s">
        <v>260</v>
      </c>
      <c r="C1946" t="s">
        <v>32</v>
      </c>
      <c r="D1946" s="1">
        <v>44851</v>
      </c>
      <c r="E1946" t="s">
        <v>430</v>
      </c>
      <c r="F1946" t="s">
        <v>431</v>
      </c>
      <c r="G1946" t="s">
        <v>432</v>
      </c>
      <c r="H1946" t="s">
        <v>8</v>
      </c>
      <c r="I1946" t="s">
        <v>17</v>
      </c>
      <c r="J1946" s="1">
        <v>44859</v>
      </c>
      <c r="K1946" s="1">
        <v>44807</v>
      </c>
    </row>
    <row r="1947" spans="1:11" x14ac:dyDescent="0.25">
      <c r="A1947" t="s">
        <v>30</v>
      </c>
      <c r="B1947" t="s">
        <v>260</v>
      </c>
      <c r="C1947" t="s">
        <v>32</v>
      </c>
      <c r="D1947" s="1">
        <v>44851</v>
      </c>
      <c r="E1947" t="s">
        <v>430</v>
      </c>
      <c r="F1947" t="s">
        <v>431</v>
      </c>
      <c r="G1947" t="s">
        <v>432</v>
      </c>
      <c r="H1947" t="s">
        <v>9</v>
      </c>
      <c r="I1947" t="s">
        <v>17</v>
      </c>
      <c r="J1947" s="1">
        <v>44859</v>
      </c>
      <c r="K1947" s="1">
        <v>44807</v>
      </c>
    </row>
    <row r="1948" spans="1:11" x14ac:dyDescent="0.25">
      <c r="A1948" t="s">
        <v>30</v>
      </c>
      <c r="B1948" t="s">
        <v>260</v>
      </c>
      <c r="C1948" t="s">
        <v>32</v>
      </c>
      <c r="D1948" s="1">
        <v>44851</v>
      </c>
      <c r="E1948" t="s">
        <v>430</v>
      </c>
      <c r="F1948" t="s">
        <v>431</v>
      </c>
      <c r="G1948" t="s">
        <v>432</v>
      </c>
      <c r="H1948" t="s">
        <v>10</v>
      </c>
      <c r="I1948" t="s">
        <v>17</v>
      </c>
      <c r="J1948" s="1">
        <v>44859</v>
      </c>
      <c r="K1948" s="1">
        <v>44807</v>
      </c>
    </row>
    <row r="1949" spans="1:11" x14ac:dyDescent="0.25">
      <c r="A1949" t="s">
        <v>30</v>
      </c>
      <c r="B1949" t="s">
        <v>260</v>
      </c>
      <c r="C1949" t="s">
        <v>32</v>
      </c>
      <c r="D1949" s="1">
        <v>44851</v>
      </c>
      <c r="E1949" t="s">
        <v>430</v>
      </c>
      <c r="F1949" t="s">
        <v>431</v>
      </c>
      <c r="G1949" t="s">
        <v>432</v>
      </c>
      <c r="H1949" t="s">
        <v>11</v>
      </c>
      <c r="I1949" t="s">
        <v>17</v>
      </c>
      <c r="J1949" s="1">
        <v>44859</v>
      </c>
      <c r="K1949" s="1">
        <v>44807</v>
      </c>
    </row>
    <row r="1950" spans="1:11" x14ac:dyDescent="0.25">
      <c r="A1950" t="s">
        <v>1</v>
      </c>
      <c r="B1950" t="s">
        <v>2</v>
      </c>
      <c r="C1950" t="s">
        <v>14</v>
      </c>
      <c r="D1950" s="1">
        <v>44851</v>
      </c>
      <c r="E1950" t="s">
        <v>433</v>
      </c>
      <c r="F1950" t="s">
        <v>238</v>
      </c>
      <c r="G1950" t="s">
        <v>69</v>
      </c>
      <c r="H1950" t="s">
        <v>4</v>
      </c>
      <c r="I1950" t="s">
        <v>17</v>
      </c>
      <c r="J1950" s="1">
        <v>44855</v>
      </c>
      <c r="K1950" s="1">
        <v>44824</v>
      </c>
    </row>
    <row r="1951" spans="1:11" x14ac:dyDescent="0.25">
      <c r="A1951" t="s">
        <v>1</v>
      </c>
      <c r="B1951" t="s">
        <v>2</v>
      </c>
      <c r="C1951" t="s">
        <v>14</v>
      </c>
      <c r="D1951" s="1">
        <v>44851</v>
      </c>
      <c r="E1951" t="s">
        <v>433</v>
      </c>
      <c r="F1951" t="s">
        <v>238</v>
      </c>
      <c r="G1951" t="s">
        <v>69</v>
      </c>
      <c r="H1951" t="s">
        <v>7</v>
      </c>
      <c r="I1951" t="s">
        <v>17</v>
      </c>
      <c r="J1951" s="1">
        <v>44855</v>
      </c>
      <c r="K1951" s="1">
        <v>44824</v>
      </c>
    </row>
    <row r="1952" spans="1:11" x14ac:dyDescent="0.25">
      <c r="A1952" t="s">
        <v>1</v>
      </c>
      <c r="B1952" t="s">
        <v>2</v>
      </c>
      <c r="C1952" t="s">
        <v>14</v>
      </c>
      <c r="D1952" s="1">
        <v>44851</v>
      </c>
      <c r="E1952" t="s">
        <v>433</v>
      </c>
      <c r="F1952" t="s">
        <v>238</v>
      </c>
      <c r="G1952" t="s">
        <v>69</v>
      </c>
      <c r="H1952" t="s">
        <v>1366</v>
      </c>
      <c r="I1952" t="s">
        <v>5</v>
      </c>
      <c r="K1952" s="1">
        <v>45798</v>
      </c>
    </row>
    <row r="1953" spans="1:11" x14ac:dyDescent="0.25">
      <c r="A1953" t="s">
        <v>1</v>
      </c>
      <c r="B1953" t="s">
        <v>2</v>
      </c>
      <c r="C1953" t="s">
        <v>14</v>
      </c>
      <c r="D1953" s="1">
        <v>44851</v>
      </c>
      <c r="E1953" t="s">
        <v>433</v>
      </c>
      <c r="F1953" t="s">
        <v>238</v>
      </c>
      <c r="G1953" t="s">
        <v>69</v>
      </c>
      <c r="H1953" t="s">
        <v>1366</v>
      </c>
      <c r="I1953" t="s">
        <v>17</v>
      </c>
      <c r="J1953" s="1">
        <v>45477</v>
      </c>
      <c r="K1953" s="1">
        <v>45351</v>
      </c>
    </row>
    <row r="1954" spans="1:11" x14ac:dyDescent="0.25">
      <c r="A1954" t="s">
        <v>1</v>
      </c>
      <c r="B1954" t="s">
        <v>2</v>
      </c>
      <c r="C1954" t="s">
        <v>14</v>
      </c>
      <c r="D1954" s="1">
        <v>44851</v>
      </c>
      <c r="E1954" t="s">
        <v>433</v>
      </c>
      <c r="F1954" t="s">
        <v>238</v>
      </c>
      <c r="G1954" t="s">
        <v>69</v>
      </c>
      <c r="H1954" t="s">
        <v>1367</v>
      </c>
      <c r="I1954" t="s">
        <v>5</v>
      </c>
      <c r="K1954" s="1">
        <v>45798</v>
      </c>
    </row>
    <row r="1955" spans="1:11" x14ac:dyDescent="0.25">
      <c r="A1955" t="s">
        <v>1</v>
      </c>
      <c r="B1955" t="s">
        <v>2</v>
      </c>
      <c r="C1955" t="s">
        <v>14</v>
      </c>
      <c r="D1955" s="1">
        <v>44851</v>
      </c>
      <c r="E1955" t="s">
        <v>433</v>
      </c>
      <c r="F1955" t="s">
        <v>238</v>
      </c>
      <c r="G1955" t="s">
        <v>69</v>
      </c>
      <c r="H1955" t="s">
        <v>1367</v>
      </c>
      <c r="I1955" t="s">
        <v>17</v>
      </c>
      <c r="J1955" s="1">
        <v>45477</v>
      </c>
      <c r="K1955" s="1">
        <v>45351</v>
      </c>
    </row>
    <row r="1956" spans="1:11" x14ac:dyDescent="0.25">
      <c r="A1956" t="s">
        <v>1</v>
      </c>
      <c r="B1956" t="s">
        <v>2</v>
      </c>
      <c r="C1956" t="s">
        <v>14</v>
      </c>
      <c r="D1956" s="1">
        <v>44851</v>
      </c>
      <c r="E1956" t="s">
        <v>433</v>
      </c>
      <c r="F1956" t="s">
        <v>238</v>
      </c>
      <c r="G1956" t="s">
        <v>69</v>
      </c>
      <c r="H1956" t="s">
        <v>1368</v>
      </c>
      <c r="I1956" t="s">
        <v>5</v>
      </c>
      <c r="K1956" s="1">
        <v>45798</v>
      </c>
    </row>
    <row r="1957" spans="1:11" x14ac:dyDescent="0.25">
      <c r="A1957" t="s">
        <v>1</v>
      </c>
      <c r="B1957" t="s">
        <v>2</v>
      </c>
      <c r="C1957" t="s">
        <v>14</v>
      </c>
      <c r="D1957" s="1">
        <v>44851</v>
      </c>
      <c r="E1957" t="s">
        <v>433</v>
      </c>
      <c r="F1957" t="s">
        <v>238</v>
      </c>
      <c r="G1957" t="s">
        <v>69</v>
      </c>
      <c r="H1957" t="s">
        <v>1368</v>
      </c>
      <c r="I1957" t="s">
        <v>17</v>
      </c>
      <c r="J1957" s="1">
        <v>45477</v>
      </c>
      <c r="K1957" s="1">
        <v>45351</v>
      </c>
    </row>
    <row r="1958" spans="1:11" x14ac:dyDescent="0.25">
      <c r="A1958" t="s">
        <v>1</v>
      </c>
      <c r="B1958" t="s">
        <v>2</v>
      </c>
      <c r="C1958" t="s">
        <v>14</v>
      </c>
      <c r="D1958" s="1">
        <v>44851</v>
      </c>
      <c r="E1958" t="s">
        <v>433</v>
      </c>
      <c r="F1958" t="s">
        <v>238</v>
      </c>
      <c r="G1958" t="s">
        <v>69</v>
      </c>
      <c r="H1958" t="s">
        <v>1369</v>
      </c>
      <c r="I1958" t="s">
        <v>5</v>
      </c>
      <c r="K1958" s="1">
        <v>45798</v>
      </c>
    </row>
    <row r="1959" spans="1:11" x14ac:dyDescent="0.25">
      <c r="A1959" t="s">
        <v>1</v>
      </c>
      <c r="B1959" t="s">
        <v>2</v>
      </c>
      <c r="C1959" t="s">
        <v>14</v>
      </c>
      <c r="D1959" s="1">
        <v>44851</v>
      </c>
      <c r="E1959" t="s">
        <v>433</v>
      </c>
      <c r="F1959" t="s">
        <v>238</v>
      </c>
      <c r="G1959" t="s">
        <v>69</v>
      </c>
      <c r="H1959" t="s">
        <v>1369</v>
      </c>
      <c r="I1959" t="s">
        <v>17</v>
      </c>
      <c r="J1959" s="1">
        <v>45477</v>
      </c>
      <c r="K1959" s="1">
        <v>45351</v>
      </c>
    </row>
    <row r="1960" spans="1:11" x14ac:dyDescent="0.25">
      <c r="A1960" t="s">
        <v>1</v>
      </c>
      <c r="B1960" t="s">
        <v>2</v>
      </c>
      <c r="C1960" t="s">
        <v>14</v>
      </c>
      <c r="D1960" s="1">
        <v>44851</v>
      </c>
      <c r="E1960" t="s">
        <v>433</v>
      </c>
      <c r="F1960" t="s">
        <v>238</v>
      </c>
      <c r="G1960" t="s">
        <v>69</v>
      </c>
      <c r="H1960" t="s">
        <v>1370</v>
      </c>
      <c r="I1960" t="s">
        <v>5</v>
      </c>
      <c r="K1960" s="1">
        <v>45798</v>
      </c>
    </row>
    <row r="1961" spans="1:11" x14ac:dyDescent="0.25">
      <c r="A1961" t="s">
        <v>1</v>
      </c>
      <c r="B1961" t="s">
        <v>2</v>
      </c>
      <c r="C1961" t="s">
        <v>14</v>
      </c>
      <c r="D1961" s="1">
        <v>44851</v>
      </c>
      <c r="E1961" t="s">
        <v>433</v>
      </c>
      <c r="F1961" t="s">
        <v>238</v>
      </c>
      <c r="G1961" t="s">
        <v>69</v>
      </c>
      <c r="H1961" t="s">
        <v>1370</v>
      </c>
      <c r="I1961" t="s">
        <v>17</v>
      </c>
      <c r="J1961" s="1">
        <v>45477</v>
      </c>
      <c r="K1961" s="1">
        <v>45351</v>
      </c>
    </row>
    <row r="1962" spans="1:11" x14ac:dyDescent="0.25">
      <c r="A1962" t="s">
        <v>1</v>
      </c>
      <c r="B1962" t="s">
        <v>2</v>
      </c>
      <c r="C1962" t="s">
        <v>14</v>
      </c>
      <c r="D1962" s="1">
        <v>44851</v>
      </c>
      <c r="E1962" t="s">
        <v>433</v>
      </c>
      <c r="F1962" t="s">
        <v>238</v>
      </c>
      <c r="G1962" t="s">
        <v>69</v>
      </c>
      <c r="H1962" t="s">
        <v>8</v>
      </c>
      <c r="I1962" t="s">
        <v>17</v>
      </c>
      <c r="J1962" s="1">
        <v>44855</v>
      </c>
      <c r="K1962" s="1">
        <v>44819</v>
      </c>
    </row>
    <row r="1963" spans="1:11" x14ac:dyDescent="0.25">
      <c r="A1963" t="s">
        <v>1</v>
      </c>
      <c r="B1963" t="s">
        <v>2</v>
      </c>
      <c r="C1963" t="s">
        <v>14</v>
      </c>
      <c r="D1963" s="1">
        <v>44851</v>
      </c>
      <c r="E1963" t="s">
        <v>433</v>
      </c>
      <c r="F1963" t="s">
        <v>238</v>
      </c>
      <c r="G1963" t="s">
        <v>69</v>
      </c>
      <c r="H1963" t="s">
        <v>9</v>
      </c>
      <c r="I1963" t="s">
        <v>17</v>
      </c>
      <c r="J1963" s="1">
        <v>44855</v>
      </c>
      <c r="K1963" s="1">
        <v>44819</v>
      </c>
    </row>
    <row r="1964" spans="1:11" x14ac:dyDescent="0.25">
      <c r="A1964" t="s">
        <v>1</v>
      </c>
      <c r="B1964" t="s">
        <v>2</v>
      </c>
      <c r="C1964" t="s">
        <v>14</v>
      </c>
      <c r="D1964" s="1">
        <v>44851</v>
      </c>
      <c r="E1964" t="s">
        <v>433</v>
      </c>
      <c r="F1964" t="s">
        <v>238</v>
      </c>
      <c r="G1964" t="s">
        <v>69</v>
      </c>
      <c r="H1964" t="s">
        <v>10</v>
      </c>
      <c r="I1964" t="s">
        <v>17</v>
      </c>
      <c r="J1964" s="1">
        <v>44855</v>
      </c>
      <c r="K1964" s="1">
        <v>44819</v>
      </c>
    </row>
    <row r="1965" spans="1:11" x14ac:dyDescent="0.25">
      <c r="A1965" t="s">
        <v>1</v>
      </c>
      <c r="B1965" t="s">
        <v>2</v>
      </c>
      <c r="C1965" t="s">
        <v>14</v>
      </c>
      <c r="D1965" s="1">
        <v>44851</v>
      </c>
      <c r="E1965" t="s">
        <v>433</v>
      </c>
      <c r="F1965" t="s">
        <v>238</v>
      </c>
      <c r="G1965" t="s">
        <v>69</v>
      </c>
      <c r="H1965" t="s">
        <v>11</v>
      </c>
      <c r="I1965" t="s">
        <v>17</v>
      </c>
      <c r="J1965" s="1">
        <v>44855</v>
      </c>
      <c r="K1965" s="1">
        <v>44819</v>
      </c>
    </row>
    <row r="1966" spans="1:11" x14ac:dyDescent="0.25">
      <c r="A1966" t="s">
        <v>30</v>
      </c>
      <c r="B1966" t="s">
        <v>260</v>
      </c>
      <c r="C1966" t="s">
        <v>32</v>
      </c>
      <c r="D1966" s="1">
        <v>44844</v>
      </c>
      <c r="E1966" t="s">
        <v>434</v>
      </c>
      <c r="F1966" t="s">
        <v>435</v>
      </c>
      <c r="G1966" t="s">
        <v>436</v>
      </c>
      <c r="H1966" t="s">
        <v>4</v>
      </c>
      <c r="I1966" t="s">
        <v>17</v>
      </c>
      <c r="J1966" s="1">
        <v>44846</v>
      </c>
      <c r="K1966" s="1">
        <v>44841</v>
      </c>
    </row>
    <row r="1967" spans="1:11" x14ac:dyDescent="0.25">
      <c r="A1967" t="s">
        <v>30</v>
      </c>
      <c r="B1967" t="s">
        <v>260</v>
      </c>
      <c r="C1967" t="s">
        <v>32</v>
      </c>
      <c r="D1967" s="1">
        <v>44844</v>
      </c>
      <c r="E1967" t="s">
        <v>434</v>
      </c>
      <c r="F1967" t="s">
        <v>435</v>
      </c>
      <c r="G1967" t="s">
        <v>436</v>
      </c>
      <c r="H1967" t="s">
        <v>7</v>
      </c>
      <c r="I1967" t="s">
        <v>17</v>
      </c>
      <c r="J1967" s="1">
        <v>44846</v>
      </c>
      <c r="K1967" s="1">
        <v>44841</v>
      </c>
    </row>
    <row r="1968" spans="1:11" x14ac:dyDescent="0.25">
      <c r="A1968" t="s">
        <v>30</v>
      </c>
      <c r="B1968" t="s">
        <v>260</v>
      </c>
      <c r="C1968" t="s">
        <v>32</v>
      </c>
      <c r="D1968" s="1">
        <v>44844</v>
      </c>
      <c r="E1968" t="s">
        <v>434</v>
      </c>
      <c r="F1968" t="s">
        <v>435</v>
      </c>
      <c r="G1968" t="s">
        <v>436</v>
      </c>
      <c r="H1968" t="s">
        <v>1366</v>
      </c>
      <c r="I1968" t="s">
        <v>17</v>
      </c>
      <c r="J1968" s="1">
        <v>45469</v>
      </c>
      <c r="K1968" s="1">
        <v>45351</v>
      </c>
    </row>
    <row r="1969" spans="1:11" x14ac:dyDescent="0.25">
      <c r="A1969" t="s">
        <v>30</v>
      </c>
      <c r="B1969" t="s">
        <v>260</v>
      </c>
      <c r="C1969" t="s">
        <v>32</v>
      </c>
      <c r="D1969" s="1">
        <v>44844</v>
      </c>
      <c r="E1969" t="s">
        <v>434</v>
      </c>
      <c r="F1969" t="s">
        <v>435</v>
      </c>
      <c r="G1969" t="s">
        <v>436</v>
      </c>
      <c r="H1969" t="s">
        <v>1366</v>
      </c>
      <c r="I1969" t="s">
        <v>17</v>
      </c>
      <c r="J1969" s="1">
        <v>45798</v>
      </c>
      <c r="K1969" s="1">
        <v>45790</v>
      </c>
    </row>
    <row r="1970" spans="1:11" x14ac:dyDescent="0.25">
      <c r="A1970" t="s">
        <v>30</v>
      </c>
      <c r="B1970" t="s">
        <v>260</v>
      </c>
      <c r="C1970" t="s">
        <v>32</v>
      </c>
      <c r="D1970" s="1">
        <v>44844</v>
      </c>
      <c r="E1970" t="s">
        <v>434</v>
      </c>
      <c r="F1970" t="s">
        <v>435</v>
      </c>
      <c r="G1970" t="s">
        <v>436</v>
      </c>
      <c r="H1970" t="s">
        <v>1367</v>
      </c>
      <c r="I1970" t="s">
        <v>17</v>
      </c>
      <c r="J1970" s="1">
        <v>45469</v>
      </c>
      <c r="K1970" s="1">
        <v>45351</v>
      </c>
    </row>
    <row r="1971" spans="1:11" x14ac:dyDescent="0.25">
      <c r="A1971" t="s">
        <v>30</v>
      </c>
      <c r="B1971" t="s">
        <v>260</v>
      </c>
      <c r="C1971" t="s">
        <v>32</v>
      </c>
      <c r="D1971" s="1">
        <v>44844</v>
      </c>
      <c r="E1971" t="s">
        <v>434</v>
      </c>
      <c r="F1971" t="s">
        <v>435</v>
      </c>
      <c r="G1971" t="s">
        <v>436</v>
      </c>
      <c r="H1971" t="s">
        <v>1367</v>
      </c>
      <c r="I1971" t="s">
        <v>17</v>
      </c>
      <c r="J1971" s="1">
        <v>45798</v>
      </c>
      <c r="K1971" s="1">
        <v>45790</v>
      </c>
    </row>
    <row r="1972" spans="1:11" x14ac:dyDescent="0.25">
      <c r="A1972" t="s">
        <v>30</v>
      </c>
      <c r="B1972" t="s">
        <v>260</v>
      </c>
      <c r="C1972" t="s">
        <v>32</v>
      </c>
      <c r="D1972" s="1">
        <v>44844</v>
      </c>
      <c r="E1972" t="s">
        <v>434</v>
      </c>
      <c r="F1972" t="s">
        <v>435</v>
      </c>
      <c r="G1972" t="s">
        <v>436</v>
      </c>
      <c r="H1972" t="s">
        <v>1368</v>
      </c>
      <c r="I1972" t="s">
        <v>17</v>
      </c>
      <c r="J1972" s="1">
        <v>45469</v>
      </c>
      <c r="K1972" s="1">
        <v>45351</v>
      </c>
    </row>
    <row r="1973" spans="1:11" x14ac:dyDescent="0.25">
      <c r="A1973" t="s">
        <v>30</v>
      </c>
      <c r="B1973" t="s">
        <v>260</v>
      </c>
      <c r="C1973" t="s">
        <v>32</v>
      </c>
      <c r="D1973" s="1">
        <v>44844</v>
      </c>
      <c r="E1973" t="s">
        <v>434</v>
      </c>
      <c r="F1973" t="s">
        <v>435</v>
      </c>
      <c r="G1973" t="s">
        <v>436</v>
      </c>
      <c r="H1973" t="s">
        <v>1368</v>
      </c>
      <c r="I1973" t="s">
        <v>17</v>
      </c>
      <c r="J1973" s="1">
        <v>45798</v>
      </c>
      <c r="K1973" s="1">
        <v>45790</v>
      </c>
    </row>
    <row r="1974" spans="1:11" x14ac:dyDescent="0.25">
      <c r="A1974" t="s">
        <v>30</v>
      </c>
      <c r="B1974" t="s">
        <v>260</v>
      </c>
      <c r="C1974" t="s">
        <v>32</v>
      </c>
      <c r="D1974" s="1">
        <v>44844</v>
      </c>
      <c r="E1974" t="s">
        <v>434</v>
      </c>
      <c r="F1974" t="s">
        <v>435</v>
      </c>
      <c r="G1974" t="s">
        <v>436</v>
      </c>
      <c r="H1974" t="s">
        <v>1369</v>
      </c>
      <c r="I1974" t="s">
        <v>17</v>
      </c>
      <c r="J1974" s="1">
        <v>45469</v>
      </c>
      <c r="K1974" s="1">
        <v>45351</v>
      </c>
    </row>
    <row r="1975" spans="1:11" x14ac:dyDescent="0.25">
      <c r="A1975" t="s">
        <v>30</v>
      </c>
      <c r="B1975" t="s">
        <v>260</v>
      </c>
      <c r="C1975" t="s">
        <v>32</v>
      </c>
      <c r="D1975" s="1">
        <v>44844</v>
      </c>
      <c r="E1975" t="s">
        <v>434</v>
      </c>
      <c r="F1975" t="s">
        <v>435</v>
      </c>
      <c r="G1975" t="s">
        <v>436</v>
      </c>
      <c r="H1975" t="s">
        <v>1369</v>
      </c>
      <c r="I1975" t="s">
        <v>17</v>
      </c>
      <c r="J1975" s="1">
        <v>45798</v>
      </c>
      <c r="K1975" s="1">
        <v>45790</v>
      </c>
    </row>
    <row r="1976" spans="1:11" x14ac:dyDescent="0.25">
      <c r="A1976" t="s">
        <v>30</v>
      </c>
      <c r="B1976" t="s">
        <v>260</v>
      </c>
      <c r="C1976" t="s">
        <v>32</v>
      </c>
      <c r="D1976" s="1">
        <v>44844</v>
      </c>
      <c r="E1976" t="s">
        <v>434</v>
      </c>
      <c r="F1976" t="s">
        <v>435</v>
      </c>
      <c r="G1976" t="s">
        <v>436</v>
      </c>
      <c r="H1976" t="s">
        <v>1370</v>
      </c>
      <c r="I1976" t="s">
        <v>17</v>
      </c>
      <c r="J1976" s="1">
        <v>45469</v>
      </c>
      <c r="K1976" s="1">
        <v>45351</v>
      </c>
    </row>
    <row r="1977" spans="1:11" x14ac:dyDescent="0.25">
      <c r="A1977" t="s">
        <v>30</v>
      </c>
      <c r="B1977" t="s">
        <v>260</v>
      </c>
      <c r="C1977" t="s">
        <v>32</v>
      </c>
      <c r="D1977" s="1">
        <v>44844</v>
      </c>
      <c r="E1977" t="s">
        <v>434</v>
      </c>
      <c r="F1977" t="s">
        <v>435</v>
      </c>
      <c r="G1977" t="s">
        <v>436</v>
      </c>
      <c r="H1977" t="s">
        <v>1370</v>
      </c>
      <c r="I1977" t="s">
        <v>17</v>
      </c>
      <c r="J1977" s="1">
        <v>45798</v>
      </c>
      <c r="K1977" s="1">
        <v>45790</v>
      </c>
    </row>
    <row r="1978" spans="1:11" x14ac:dyDescent="0.25">
      <c r="A1978" t="s">
        <v>30</v>
      </c>
      <c r="B1978" t="s">
        <v>260</v>
      </c>
      <c r="C1978" t="s">
        <v>32</v>
      </c>
      <c r="D1978" s="1">
        <v>44844</v>
      </c>
      <c r="E1978" t="s">
        <v>434</v>
      </c>
      <c r="F1978" t="s">
        <v>435</v>
      </c>
      <c r="G1978" t="s">
        <v>436</v>
      </c>
      <c r="H1978" t="s">
        <v>8</v>
      </c>
      <c r="I1978" t="s">
        <v>17</v>
      </c>
      <c r="J1978" s="1">
        <v>44845</v>
      </c>
      <c r="K1978" s="1">
        <v>44841</v>
      </c>
    </row>
    <row r="1979" spans="1:11" x14ac:dyDescent="0.25">
      <c r="A1979" t="s">
        <v>30</v>
      </c>
      <c r="B1979" t="s">
        <v>260</v>
      </c>
      <c r="C1979" t="s">
        <v>32</v>
      </c>
      <c r="D1979" s="1">
        <v>44844</v>
      </c>
      <c r="E1979" t="s">
        <v>434</v>
      </c>
      <c r="F1979" t="s">
        <v>435</v>
      </c>
      <c r="G1979" t="s">
        <v>436</v>
      </c>
      <c r="H1979" t="s">
        <v>8</v>
      </c>
      <c r="I1979" t="s">
        <v>17</v>
      </c>
      <c r="J1979" s="1">
        <v>45630</v>
      </c>
      <c r="K1979" s="1">
        <v>45629</v>
      </c>
    </row>
    <row r="1980" spans="1:11" x14ac:dyDescent="0.25">
      <c r="A1980" t="s">
        <v>30</v>
      </c>
      <c r="B1980" t="s">
        <v>260</v>
      </c>
      <c r="C1980" t="s">
        <v>32</v>
      </c>
      <c r="D1980" s="1">
        <v>44844</v>
      </c>
      <c r="E1980" t="s">
        <v>434</v>
      </c>
      <c r="F1980" t="s">
        <v>435</v>
      </c>
      <c r="G1980" t="s">
        <v>436</v>
      </c>
      <c r="H1980" t="s">
        <v>9</v>
      </c>
      <c r="I1980" t="s">
        <v>17</v>
      </c>
      <c r="J1980" s="1">
        <v>44845</v>
      </c>
      <c r="K1980" s="1">
        <v>44841</v>
      </c>
    </row>
    <row r="1981" spans="1:11" x14ac:dyDescent="0.25">
      <c r="A1981" t="s">
        <v>30</v>
      </c>
      <c r="B1981" t="s">
        <v>260</v>
      </c>
      <c r="C1981" t="s">
        <v>32</v>
      </c>
      <c r="D1981" s="1">
        <v>44844</v>
      </c>
      <c r="E1981" t="s">
        <v>434</v>
      </c>
      <c r="F1981" t="s">
        <v>435</v>
      </c>
      <c r="G1981" t="s">
        <v>436</v>
      </c>
      <c r="H1981" t="s">
        <v>10</v>
      </c>
      <c r="I1981" t="s">
        <v>17</v>
      </c>
      <c r="J1981" s="1">
        <v>44845</v>
      </c>
      <c r="K1981" s="1">
        <v>44841</v>
      </c>
    </row>
    <row r="1982" spans="1:11" x14ac:dyDescent="0.25">
      <c r="A1982" t="s">
        <v>30</v>
      </c>
      <c r="B1982" t="s">
        <v>260</v>
      </c>
      <c r="C1982" t="s">
        <v>32</v>
      </c>
      <c r="D1982" s="1">
        <v>44844</v>
      </c>
      <c r="E1982" t="s">
        <v>434</v>
      </c>
      <c r="F1982" t="s">
        <v>435</v>
      </c>
      <c r="G1982" t="s">
        <v>436</v>
      </c>
      <c r="H1982" t="s">
        <v>10</v>
      </c>
      <c r="I1982" t="s">
        <v>17</v>
      </c>
      <c r="J1982" s="1">
        <v>45215</v>
      </c>
      <c r="K1982" s="1">
        <v>45215</v>
      </c>
    </row>
    <row r="1983" spans="1:11" x14ac:dyDescent="0.25">
      <c r="A1983" t="s">
        <v>30</v>
      </c>
      <c r="B1983" t="s">
        <v>260</v>
      </c>
      <c r="C1983" t="s">
        <v>32</v>
      </c>
      <c r="D1983" s="1">
        <v>44844</v>
      </c>
      <c r="E1983" t="s">
        <v>434</v>
      </c>
      <c r="F1983" t="s">
        <v>435</v>
      </c>
      <c r="G1983" t="s">
        <v>436</v>
      </c>
      <c r="H1983" t="s">
        <v>11</v>
      </c>
      <c r="I1983" t="s">
        <v>17</v>
      </c>
      <c r="J1983" s="1">
        <v>44845</v>
      </c>
      <c r="K1983" s="1">
        <v>44841</v>
      </c>
    </row>
    <row r="1984" spans="1:11" x14ac:dyDescent="0.25">
      <c r="A1984" t="s">
        <v>30</v>
      </c>
      <c r="B1984" t="s">
        <v>189</v>
      </c>
      <c r="C1984" t="s">
        <v>14</v>
      </c>
      <c r="D1984" s="1">
        <v>44841</v>
      </c>
      <c r="E1984" t="s">
        <v>437</v>
      </c>
      <c r="F1984" t="s">
        <v>438</v>
      </c>
      <c r="G1984" t="s">
        <v>439</v>
      </c>
      <c r="H1984" t="s">
        <v>4</v>
      </c>
      <c r="I1984" t="s">
        <v>17</v>
      </c>
      <c r="J1984" s="1">
        <v>45513</v>
      </c>
      <c r="K1984" s="1">
        <v>44824</v>
      </c>
    </row>
    <row r="1985" spans="1:11" x14ac:dyDescent="0.25">
      <c r="A1985" t="s">
        <v>30</v>
      </c>
      <c r="B1985" t="s">
        <v>189</v>
      </c>
      <c r="C1985" t="s">
        <v>14</v>
      </c>
      <c r="D1985" s="1">
        <v>44841</v>
      </c>
      <c r="E1985" t="s">
        <v>437</v>
      </c>
      <c r="F1985" t="s">
        <v>438</v>
      </c>
      <c r="G1985" t="s">
        <v>439</v>
      </c>
      <c r="H1985" t="s">
        <v>7</v>
      </c>
      <c r="I1985" t="s">
        <v>17</v>
      </c>
      <c r="J1985" s="1">
        <v>45513</v>
      </c>
      <c r="K1985" s="1">
        <v>44824</v>
      </c>
    </row>
    <row r="1986" spans="1:11" x14ac:dyDescent="0.25">
      <c r="A1986" t="s">
        <v>30</v>
      </c>
      <c r="B1986" t="s">
        <v>189</v>
      </c>
      <c r="C1986" t="s">
        <v>14</v>
      </c>
      <c r="D1986" s="1">
        <v>44841</v>
      </c>
      <c r="E1986" t="s">
        <v>437</v>
      </c>
      <c r="F1986" t="s">
        <v>438</v>
      </c>
      <c r="G1986" t="s">
        <v>439</v>
      </c>
      <c r="H1986" t="s">
        <v>1366</v>
      </c>
      <c r="I1986" t="s">
        <v>5</v>
      </c>
      <c r="K1986" s="1">
        <v>45351</v>
      </c>
    </row>
    <row r="1987" spans="1:11" x14ac:dyDescent="0.25">
      <c r="A1987" t="s">
        <v>30</v>
      </c>
      <c r="B1987" t="s">
        <v>189</v>
      </c>
      <c r="C1987" t="s">
        <v>14</v>
      </c>
      <c r="D1987" s="1">
        <v>44841</v>
      </c>
      <c r="E1987" t="s">
        <v>437</v>
      </c>
      <c r="F1987" t="s">
        <v>438</v>
      </c>
      <c r="G1987" t="s">
        <v>439</v>
      </c>
      <c r="H1987" t="s">
        <v>1367</v>
      </c>
      <c r="I1987" t="s">
        <v>18</v>
      </c>
      <c r="K1987" s="1">
        <v>45351</v>
      </c>
    </row>
    <row r="1988" spans="1:11" x14ac:dyDescent="0.25">
      <c r="A1988" t="s">
        <v>30</v>
      </c>
      <c r="B1988" t="s">
        <v>189</v>
      </c>
      <c r="C1988" t="s">
        <v>14</v>
      </c>
      <c r="D1988" s="1">
        <v>44841</v>
      </c>
      <c r="E1988" t="s">
        <v>437</v>
      </c>
      <c r="F1988" t="s">
        <v>438</v>
      </c>
      <c r="G1988" t="s">
        <v>439</v>
      </c>
      <c r="H1988" t="s">
        <v>1368</v>
      </c>
      <c r="I1988" t="s">
        <v>5</v>
      </c>
      <c r="K1988" s="1">
        <v>45351</v>
      </c>
    </row>
    <row r="1989" spans="1:11" x14ac:dyDescent="0.25">
      <c r="A1989" t="s">
        <v>30</v>
      </c>
      <c r="B1989" t="s">
        <v>189</v>
      </c>
      <c r="C1989" t="s">
        <v>14</v>
      </c>
      <c r="D1989" s="1">
        <v>44841</v>
      </c>
      <c r="E1989" t="s">
        <v>437</v>
      </c>
      <c r="F1989" t="s">
        <v>438</v>
      </c>
      <c r="G1989" t="s">
        <v>439</v>
      </c>
      <c r="H1989" t="s">
        <v>1369</v>
      </c>
      <c r="I1989" t="s">
        <v>5</v>
      </c>
      <c r="K1989" s="1">
        <v>45351</v>
      </c>
    </row>
    <row r="1990" spans="1:11" x14ac:dyDescent="0.25">
      <c r="A1990" t="s">
        <v>30</v>
      </c>
      <c r="B1990" t="s">
        <v>189</v>
      </c>
      <c r="C1990" t="s">
        <v>14</v>
      </c>
      <c r="D1990" s="1">
        <v>44841</v>
      </c>
      <c r="E1990" t="s">
        <v>437</v>
      </c>
      <c r="F1990" t="s">
        <v>438</v>
      </c>
      <c r="G1990" t="s">
        <v>439</v>
      </c>
      <c r="H1990" t="s">
        <v>1370</v>
      </c>
      <c r="I1990" t="s">
        <v>5</v>
      </c>
      <c r="K1990" s="1">
        <v>45351</v>
      </c>
    </row>
    <row r="1991" spans="1:11" x14ac:dyDescent="0.25">
      <c r="A1991" t="s">
        <v>30</v>
      </c>
      <c r="B1991" t="s">
        <v>189</v>
      </c>
      <c r="C1991" t="s">
        <v>14</v>
      </c>
      <c r="D1991" s="1">
        <v>44841</v>
      </c>
      <c r="E1991" t="s">
        <v>437</v>
      </c>
      <c r="F1991" t="s">
        <v>438</v>
      </c>
      <c r="G1991" t="s">
        <v>439</v>
      </c>
      <c r="H1991" t="s">
        <v>8</v>
      </c>
      <c r="I1991" t="s">
        <v>17</v>
      </c>
      <c r="J1991" s="1">
        <v>45513</v>
      </c>
      <c r="K1991" s="1">
        <v>44820</v>
      </c>
    </row>
    <row r="1992" spans="1:11" x14ac:dyDescent="0.25">
      <c r="A1992" t="s">
        <v>30</v>
      </c>
      <c r="B1992" t="s">
        <v>189</v>
      </c>
      <c r="C1992" t="s">
        <v>14</v>
      </c>
      <c r="D1992" s="1">
        <v>44841</v>
      </c>
      <c r="E1992" t="s">
        <v>437</v>
      </c>
      <c r="F1992" t="s">
        <v>438</v>
      </c>
      <c r="G1992" t="s">
        <v>439</v>
      </c>
      <c r="H1992" t="s">
        <v>9</v>
      </c>
      <c r="I1992" t="s">
        <v>17</v>
      </c>
      <c r="J1992" s="1">
        <v>45513</v>
      </c>
      <c r="K1992" s="1">
        <v>44820</v>
      </c>
    </row>
    <row r="1993" spans="1:11" x14ac:dyDescent="0.25">
      <c r="A1993" t="s">
        <v>30</v>
      </c>
      <c r="B1993" t="s">
        <v>189</v>
      </c>
      <c r="C1993" t="s">
        <v>14</v>
      </c>
      <c r="D1993" s="1">
        <v>44841</v>
      </c>
      <c r="E1993" t="s">
        <v>437</v>
      </c>
      <c r="F1993" t="s">
        <v>438</v>
      </c>
      <c r="G1993" t="s">
        <v>439</v>
      </c>
      <c r="H1993" t="s">
        <v>10</v>
      </c>
      <c r="I1993" t="s">
        <v>17</v>
      </c>
      <c r="J1993" s="1">
        <v>45513</v>
      </c>
      <c r="K1993" s="1">
        <v>44820</v>
      </c>
    </row>
    <row r="1994" spans="1:11" x14ac:dyDescent="0.25">
      <c r="A1994" t="s">
        <v>30</v>
      </c>
      <c r="B1994" t="s">
        <v>189</v>
      </c>
      <c r="C1994" t="s">
        <v>14</v>
      </c>
      <c r="D1994" s="1">
        <v>44841</v>
      </c>
      <c r="E1994" t="s">
        <v>437</v>
      </c>
      <c r="F1994" t="s">
        <v>438</v>
      </c>
      <c r="G1994" t="s">
        <v>439</v>
      </c>
      <c r="H1994" t="s">
        <v>11</v>
      </c>
      <c r="I1994" t="s">
        <v>17</v>
      </c>
      <c r="J1994" s="1">
        <v>45520</v>
      </c>
      <c r="K1994" s="1">
        <v>44820</v>
      </c>
    </row>
    <row r="1995" spans="1:11" x14ac:dyDescent="0.25">
      <c r="A1995" t="s">
        <v>30</v>
      </c>
      <c r="B1995" t="s">
        <v>260</v>
      </c>
      <c r="C1995" t="s">
        <v>32</v>
      </c>
      <c r="D1995" s="1">
        <v>44839</v>
      </c>
      <c r="E1995" t="s">
        <v>440</v>
      </c>
      <c r="F1995" t="s">
        <v>441</v>
      </c>
      <c r="G1995" t="s">
        <v>442</v>
      </c>
      <c r="H1995" t="s">
        <v>4</v>
      </c>
      <c r="I1995" t="s">
        <v>17</v>
      </c>
      <c r="J1995" s="1">
        <v>44904</v>
      </c>
      <c r="K1995" s="1">
        <v>44824</v>
      </c>
    </row>
    <row r="1996" spans="1:11" x14ac:dyDescent="0.25">
      <c r="A1996" t="s">
        <v>30</v>
      </c>
      <c r="B1996" t="s">
        <v>260</v>
      </c>
      <c r="C1996" t="s">
        <v>32</v>
      </c>
      <c r="D1996" s="1">
        <v>44839</v>
      </c>
      <c r="E1996" t="s">
        <v>440</v>
      </c>
      <c r="F1996" t="s">
        <v>441</v>
      </c>
      <c r="G1996" t="s">
        <v>442</v>
      </c>
      <c r="H1996" t="s">
        <v>7</v>
      </c>
      <c r="I1996" t="s">
        <v>17</v>
      </c>
      <c r="J1996" s="1">
        <v>44904</v>
      </c>
      <c r="K1996" s="1">
        <v>44824</v>
      </c>
    </row>
    <row r="1997" spans="1:11" x14ac:dyDescent="0.25">
      <c r="A1997" t="s">
        <v>30</v>
      </c>
      <c r="B1997" t="s">
        <v>260</v>
      </c>
      <c r="C1997" t="s">
        <v>32</v>
      </c>
      <c r="D1997" s="1">
        <v>44839</v>
      </c>
      <c r="E1997" t="s">
        <v>440</v>
      </c>
      <c r="F1997" t="s">
        <v>441</v>
      </c>
      <c r="G1997" t="s">
        <v>442</v>
      </c>
      <c r="H1997" t="s">
        <v>1366</v>
      </c>
      <c r="I1997" t="s">
        <v>17</v>
      </c>
      <c r="J1997" s="1">
        <v>45363</v>
      </c>
      <c r="K1997" s="1">
        <v>45351</v>
      </c>
    </row>
    <row r="1998" spans="1:11" x14ac:dyDescent="0.25">
      <c r="A1998" t="s">
        <v>30</v>
      </c>
      <c r="B1998" t="s">
        <v>260</v>
      </c>
      <c r="C1998" t="s">
        <v>32</v>
      </c>
      <c r="D1998" s="1">
        <v>44839</v>
      </c>
      <c r="E1998" t="s">
        <v>440</v>
      </c>
      <c r="F1998" t="s">
        <v>441</v>
      </c>
      <c r="G1998" t="s">
        <v>442</v>
      </c>
      <c r="H1998" t="s">
        <v>1367</v>
      </c>
      <c r="I1998" t="s">
        <v>17</v>
      </c>
      <c r="J1998" s="1">
        <v>45364</v>
      </c>
      <c r="K1998" s="1">
        <v>45351</v>
      </c>
    </row>
    <row r="1999" spans="1:11" x14ac:dyDescent="0.25">
      <c r="A1999" t="s">
        <v>30</v>
      </c>
      <c r="B1999" t="s">
        <v>260</v>
      </c>
      <c r="C1999" t="s">
        <v>32</v>
      </c>
      <c r="D1999" s="1">
        <v>44839</v>
      </c>
      <c r="E1999" t="s">
        <v>440</v>
      </c>
      <c r="F1999" t="s">
        <v>441</v>
      </c>
      <c r="G1999" t="s">
        <v>442</v>
      </c>
      <c r="H1999" t="s">
        <v>1368</v>
      </c>
      <c r="I1999" t="s">
        <v>17</v>
      </c>
      <c r="J1999" s="1">
        <v>45364</v>
      </c>
      <c r="K1999" s="1">
        <v>45351</v>
      </c>
    </row>
    <row r="2000" spans="1:11" x14ac:dyDescent="0.25">
      <c r="A2000" t="s">
        <v>30</v>
      </c>
      <c r="B2000" t="s">
        <v>260</v>
      </c>
      <c r="C2000" t="s">
        <v>32</v>
      </c>
      <c r="D2000" s="1">
        <v>44839</v>
      </c>
      <c r="E2000" t="s">
        <v>440</v>
      </c>
      <c r="F2000" t="s">
        <v>441</v>
      </c>
      <c r="G2000" t="s">
        <v>442</v>
      </c>
      <c r="H2000" t="s">
        <v>1369</v>
      </c>
      <c r="I2000" t="s">
        <v>17</v>
      </c>
      <c r="J2000" s="1">
        <v>45364</v>
      </c>
      <c r="K2000" s="1">
        <v>45351</v>
      </c>
    </row>
    <row r="2001" spans="1:11" x14ac:dyDescent="0.25">
      <c r="A2001" t="s">
        <v>30</v>
      </c>
      <c r="B2001" t="s">
        <v>260</v>
      </c>
      <c r="C2001" t="s">
        <v>32</v>
      </c>
      <c r="D2001" s="1">
        <v>44839</v>
      </c>
      <c r="E2001" t="s">
        <v>440</v>
      </c>
      <c r="F2001" t="s">
        <v>441</v>
      </c>
      <c r="G2001" t="s">
        <v>442</v>
      </c>
      <c r="H2001" t="s">
        <v>1370</v>
      </c>
      <c r="I2001" t="s">
        <v>17</v>
      </c>
      <c r="J2001" s="1">
        <v>45364</v>
      </c>
      <c r="K2001" s="1">
        <v>45351</v>
      </c>
    </row>
    <row r="2002" spans="1:11" x14ac:dyDescent="0.25">
      <c r="A2002" t="s">
        <v>30</v>
      </c>
      <c r="B2002" t="s">
        <v>260</v>
      </c>
      <c r="C2002" t="s">
        <v>32</v>
      </c>
      <c r="D2002" s="1">
        <v>44839</v>
      </c>
      <c r="E2002" t="s">
        <v>440</v>
      </c>
      <c r="F2002" t="s">
        <v>441</v>
      </c>
      <c r="G2002" t="s">
        <v>442</v>
      </c>
      <c r="H2002" t="s">
        <v>8</v>
      </c>
      <c r="I2002" t="s">
        <v>17</v>
      </c>
      <c r="J2002" s="1">
        <v>44904</v>
      </c>
      <c r="K2002" s="1">
        <v>44787</v>
      </c>
    </row>
    <row r="2003" spans="1:11" x14ac:dyDescent="0.25">
      <c r="A2003" t="s">
        <v>30</v>
      </c>
      <c r="B2003" t="s">
        <v>260</v>
      </c>
      <c r="C2003" t="s">
        <v>32</v>
      </c>
      <c r="D2003" s="1">
        <v>44839</v>
      </c>
      <c r="E2003" t="s">
        <v>440</v>
      </c>
      <c r="F2003" t="s">
        <v>441</v>
      </c>
      <c r="G2003" t="s">
        <v>442</v>
      </c>
      <c r="H2003" t="s">
        <v>9</v>
      </c>
      <c r="I2003" t="s">
        <v>17</v>
      </c>
      <c r="J2003" s="1">
        <v>44904</v>
      </c>
      <c r="K2003" s="1">
        <v>44787</v>
      </c>
    </row>
    <row r="2004" spans="1:11" x14ac:dyDescent="0.25">
      <c r="A2004" t="s">
        <v>30</v>
      </c>
      <c r="B2004" t="s">
        <v>260</v>
      </c>
      <c r="C2004" t="s">
        <v>32</v>
      </c>
      <c r="D2004" s="1">
        <v>44839</v>
      </c>
      <c r="E2004" t="s">
        <v>440</v>
      </c>
      <c r="F2004" t="s">
        <v>441</v>
      </c>
      <c r="G2004" t="s">
        <v>442</v>
      </c>
      <c r="H2004" t="s">
        <v>10</v>
      </c>
      <c r="I2004" t="s">
        <v>17</v>
      </c>
      <c r="J2004" s="1">
        <v>44900</v>
      </c>
      <c r="K2004" s="1">
        <v>44787</v>
      </c>
    </row>
    <row r="2005" spans="1:11" x14ac:dyDescent="0.25">
      <c r="A2005" t="s">
        <v>30</v>
      </c>
      <c r="B2005" t="s">
        <v>260</v>
      </c>
      <c r="C2005" t="s">
        <v>32</v>
      </c>
      <c r="D2005" s="1">
        <v>44839</v>
      </c>
      <c r="E2005" t="s">
        <v>440</v>
      </c>
      <c r="F2005" t="s">
        <v>441</v>
      </c>
      <c r="G2005" t="s">
        <v>442</v>
      </c>
      <c r="H2005" t="s">
        <v>11</v>
      </c>
      <c r="I2005" t="s">
        <v>17</v>
      </c>
      <c r="J2005" s="1">
        <v>44900</v>
      </c>
      <c r="K2005" s="1">
        <v>44787</v>
      </c>
    </row>
    <row r="2006" spans="1:11" x14ac:dyDescent="0.25">
      <c r="A2006" t="s">
        <v>1</v>
      </c>
      <c r="B2006" t="s">
        <v>19</v>
      </c>
      <c r="C2006" t="s">
        <v>14</v>
      </c>
      <c r="D2006" s="1">
        <v>44837</v>
      </c>
      <c r="E2006" t="s">
        <v>443</v>
      </c>
      <c r="F2006" t="s">
        <v>380</v>
      </c>
      <c r="G2006" t="s">
        <v>1545</v>
      </c>
      <c r="H2006" t="s">
        <v>4</v>
      </c>
      <c r="I2006" t="s">
        <v>17</v>
      </c>
      <c r="J2006" s="1">
        <v>45063</v>
      </c>
      <c r="K2006" s="1">
        <v>44845</v>
      </c>
    </row>
    <row r="2007" spans="1:11" x14ac:dyDescent="0.25">
      <c r="A2007" t="s">
        <v>1</v>
      </c>
      <c r="B2007" t="s">
        <v>19</v>
      </c>
      <c r="C2007" t="s">
        <v>14</v>
      </c>
      <c r="D2007" s="1">
        <v>44837</v>
      </c>
      <c r="E2007" t="s">
        <v>443</v>
      </c>
      <c r="F2007" t="s">
        <v>380</v>
      </c>
      <c r="G2007" t="s">
        <v>1545</v>
      </c>
      <c r="H2007" t="s">
        <v>7</v>
      </c>
      <c r="I2007" t="s">
        <v>17</v>
      </c>
      <c r="J2007" s="1">
        <v>45063</v>
      </c>
      <c r="K2007" s="1">
        <v>44845</v>
      </c>
    </row>
    <row r="2008" spans="1:11" x14ac:dyDescent="0.25">
      <c r="A2008" t="s">
        <v>1</v>
      </c>
      <c r="B2008" t="s">
        <v>19</v>
      </c>
      <c r="C2008" t="s">
        <v>14</v>
      </c>
      <c r="D2008" s="1">
        <v>44837</v>
      </c>
      <c r="E2008" t="s">
        <v>443</v>
      </c>
      <c r="F2008" t="s">
        <v>380</v>
      </c>
      <c r="G2008" t="s">
        <v>1545</v>
      </c>
      <c r="H2008" t="s">
        <v>1366</v>
      </c>
      <c r="I2008" t="s">
        <v>5</v>
      </c>
      <c r="K2008" s="1">
        <v>45351</v>
      </c>
    </row>
    <row r="2009" spans="1:11" x14ac:dyDescent="0.25">
      <c r="A2009" t="s">
        <v>1</v>
      </c>
      <c r="B2009" t="s">
        <v>19</v>
      </c>
      <c r="C2009" t="s">
        <v>14</v>
      </c>
      <c r="D2009" s="1">
        <v>44837</v>
      </c>
      <c r="E2009" t="s">
        <v>443</v>
      </c>
      <c r="F2009" t="s">
        <v>380</v>
      </c>
      <c r="G2009" t="s">
        <v>1545</v>
      </c>
      <c r="H2009" t="s">
        <v>1367</v>
      </c>
      <c r="I2009" t="s">
        <v>5</v>
      </c>
      <c r="K2009" s="1">
        <v>45351</v>
      </c>
    </row>
    <row r="2010" spans="1:11" x14ac:dyDescent="0.25">
      <c r="A2010" t="s">
        <v>1</v>
      </c>
      <c r="B2010" t="s">
        <v>19</v>
      </c>
      <c r="C2010" t="s">
        <v>14</v>
      </c>
      <c r="D2010" s="1">
        <v>44837</v>
      </c>
      <c r="E2010" t="s">
        <v>443</v>
      </c>
      <c r="F2010" t="s">
        <v>380</v>
      </c>
      <c r="G2010" t="s">
        <v>1545</v>
      </c>
      <c r="H2010" t="s">
        <v>1368</v>
      </c>
      <c r="I2010" t="s">
        <v>5</v>
      </c>
      <c r="K2010" s="1">
        <v>45351</v>
      </c>
    </row>
    <row r="2011" spans="1:11" x14ac:dyDescent="0.25">
      <c r="A2011" t="s">
        <v>1</v>
      </c>
      <c r="B2011" t="s">
        <v>19</v>
      </c>
      <c r="C2011" t="s">
        <v>14</v>
      </c>
      <c r="D2011" s="1">
        <v>44837</v>
      </c>
      <c r="E2011" t="s">
        <v>443</v>
      </c>
      <c r="F2011" t="s">
        <v>380</v>
      </c>
      <c r="G2011" t="s">
        <v>1545</v>
      </c>
      <c r="H2011" t="s">
        <v>1369</v>
      </c>
      <c r="I2011" t="s">
        <v>5</v>
      </c>
      <c r="K2011" s="1">
        <v>45351</v>
      </c>
    </row>
    <row r="2012" spans="1:11" x14ac:dyDescent="0.25">
      <c r="A2012" t="s">
        <v>1</v>
      </c>
      <c r="B2012" t="s">
        <v>19</v>
      </c>
      <c r="C2012" t="s">
        <v>14</v>
      </c>
      <c r="D2012" s="1">
        <v>44837</v>
      </c>
      <c r="E2012" t="s">
        <v>443</v>
      </c>
      <c r="F2012" t="s">
        <v>380</v>
      </c>
      <c r="G2012" t="s">
        <v>1545</v>
      </c>
      <c r="H2012" t="s">
        <v>1370</v>
      </c>
      <c r="I2012" t="s">
        <v>5</v>
      </c>
      <c r="K2012" s="1">
        <v>45351</v>
      </c>
    </row>
    <row r="2013" spans="1:11" x14ac:dyDescent="0.25">
      <c r="A2013" t="s">
        <v>1</v>
      </c>
      <c r="B2013" t="s">
        <v>19</v>
      </c>
      <c r="C2013" t="s">
        <v>14</v>
      </c>
      <c r="D2013" s="1">
        <v>44837</v>
      </c>
      <c r="E2013" t="s">
        <v>443</v>
      </c>
      <c r="F2013" t="s">
        <v>380</v>
      </c>
      <c r="G2013" t="s">
        <v>1545</v>
      </c>
      <c r="H2013" t="s">
        <v>8</v>
      </c>
      <c r="I2013" t="s">
        <v>17</v>
      </c>
      <c r="J2013" s="1">
        <v>44867</v>
      </c>
      <c r="K2013" s="1">
        <v>44845</v>
      </c>
    </row>
    <row r="2014" spans="1:11" x14ac:dyDescent="0.25">
      <c r="A2014" t="s">
        <v>1</v>
      </c>
      <c r="B2014" t="s">
        <v>19</v>
      </c>
      <c r="C2014" t="s">
        <v>14</v>
      </c>
      <c r="D2014" s="1">
        <v>44837</v>
      </c>
      <c r="E2014" t="s">
        <v>443</v>
      </c>
      <c r="F2014" t="s">
        <v>380</v>
      </c>
      <c r="G2014" t="s">
        <v>1545</v>
      </c>
      <c r="H2014" t="s">
        <v>9</v>
      </c>
      <c r="I2014" t="s">
        <v>17</v>
      </c>
      <c r="J2014" s="1">
        <v>44867</v>
      </c>
      <c r="K2014" s="1">
        <v>44845</v>
      </c>
    </row>
    <row r="2015" spans="1:11" x14ac:dyDescent="0.25">
      <c r="A2015" t="s">
        <v>1</v>
      </c>
      <c r="B2015" t="s">
        <v>19</v>
      </c>
      <c r="C2015" t="s">
        <v>14</v>
      </c>
      <c r="D2015" s="1">
        <v>44837</v>
      </c>
      <c r="E2015" t="s">
        <v>443</v>
      </c>
      <c r="F2015" t="s">
        <v>380</v>
      </c>
      <c r="G2015" t="s">
        <v>1545</v>
      </c>
      <c r="H2015" t="s">
        <v>10</v>
      </c>
      <c r="I2015" t="s">
        <v>17</v>
      </c>
      <c r="J2015" s="1">
        <v>44867</v>
      </c>
      <c r="K2015" s="1">
        <v>44845</v>
      </c>
    </row>
    <row r="2016" spans="1:11" x14ac:dyDescent="0.25">
      <c r="A2016" t="s">
        <v>1</v>
      </c>
      <c r="B2016" t="s">
        <v>19</v>
      </c>
      <c r="C2016" t="s">
        <v>14</v>
      </c>
      <c r="D2016" s="1">
        <v>44837</v>
      </c>
      <c r="E2016" t="s">
        <v>443</v>
      </c>
      <c r="F2016" t="s">
        <v>380</v>
      </c>
      <c r="G2016" t="s">
        <v>1545</v>
      </c>
      <c r="H2016" t="s">
        <v>11</v>
      </c>
      <c r="I2016" t="s">
        <v>17</v>
      </c>
      <c r="J2016" s="1">
        <v>44867</v>
      </c>
      <c r="K2016" s="1">
        <v>44845</v>
      </c>
    </row>
    <row r="2017" spans="1:11" x14ac:dyDescent="0.25">
      <c r="A2017" t="s">
        <v>1</v>
      </c>
      <c r="B2017" t="s">
        <v>95</v>
      </c>
      <c r="C2017" t="s">
        <v>14</v>
      </c>
      <c r="D2017" s="1">
        <v>44830</v>
      </c>
      <c r="E2017" t="s">
        <v>444</v>
      </c>
      <c r="F2017" t="s">
        <v>445</v>
      </c>
      <c r="G2017" t="s">
        <v>446</v>
      </c>
      <c r="H2017" t="s">
        <v>4</v>
      </c>
      <c r="I2017" t="s">
        <v>17</v>
      </c>
      <c r="J2017" s="1">
        <v>44843</v>
      </c>
      <c r="K2017" s="1">
        <v>44826</v>
      </c>
    </row>
    <row r="2018" spans="1:11" x14ac:dyDescent="0.25">
      <c r="A2018" t="s">
        <v>1</v>
      </c>
      <c r="B2018" t="s">
        <v>95</v>
      </c>
      <c r="C2018" t="s">
        <v>14</v>
      </c>
      <c r="D2018" s="1">
        <v>44830</v>
      </c>
      <c r="E2018" t="s">
        <v>444</v>
      </c>
      <c r="F2018" t="s">
        <v>445</v>
      </c>
      <c r="G2018" t="s">
        <v>446</v>
      </c>
      <c r="H2018" t="s">
        <v>7</v>
      </c>
      <c r="I2018" t="s">
        <v>17</v>
      </c>
      <c r="J2018" s="1">
        <v>44843</v>
      </c>
      <c r="K2018" s="1">
        <v>44826</v>
      </c>
    </row>
    <row r="2019" spans="1:11" x14ac:dyDescent="0.25">
      <c r="A2019" t="s">
        <v>1</v>
      </c>
      <c r="B2019" t="s">
        <v>95</v>
      </c>
      <c r="C2019" t="s">
        <v>14</v>
      </c>
      <c r="D2019" s="1">
        <v>44830</v>
      </c>
      <c r="E2019" t="s">
        <v>444</v>
      </c>
      <c r="F2019" t="s">
        <v>445</v>
      </c>
      <c r="G2019" t="s">
        <v>446</v>
      </c>
      <c r="H2019" t="s">
        <v>1366</v>
      </c>
      <c r="I2019" t="s">
        <v>17</v>
      </c>
      <c r="J2019" s="1">
        <v>45431</v>
      </c>
      <c r="K2019" s="1">
        <v>45351</v>
      </c>
    </row>
    <row r="2020" spans="1:11" x14ac:dyDescent="0.25">
      <c r="A2020" t="s">
        <v>1</v>
      </c>
      <c r="B2020" t="s">
        <v>95</v>
      </c>
      <c r="C2020" t="s">
        <v>14</v>
      </c>
      <c r="D2020" s="1">
        <v>44830</v>
      </c>
      <c r="E2020" t="s">
        <v>444</v>
      </c>
      <c r="F2020" t="s">
        <v>445</v>
      </c>
      <c r="G2020" t="s">
        <v>446</v>
      </c>
      <c r="H2020" t="s">
        <v>1366</v>
      </c>
      <c r="I2020" t="s">
        <v>17</v>
      </c>
      <c r="J2020" s="1">
        <v>45767</v>
      </c>
      <c r="K2020" s="1">
        <v>45752</v>
      </c>
    </row>
    <row r="2021" spans="1:11" x14ac:dyDescent="0.25">
      <c r="A2021" t="s">
        <v>1</v>
      </c>
      <c r="B2021" t="s">
        <v>95</v>
      </c>
      <c r="C2021" t="s">
        <v>14</v>
      </c>
      <c r="D2021" s="1">
        <v>44830</v>
      </c>
      <c r="E2021" t="s">
        <v>444</v>
      </c>
      <c r="F2021" t="s">
        <v>445</v>
      </c>
      <c r="G2021" t="s">
        <v>446</v>
      </c>
      <c r="H2021" t="s">
        <v>1367</v>
      </c>
      <c r="I2021" t="s">
        <v>17</v>
      </c>
      <c r="J2021" s="1">
        <v>45417</v>
      </c>
      <c r="K2021" s="1">
        <v>45351</v>
      </c>
    </row>
    <row r="2022" spans="1:11" x14ac:dyDescent="0.25">
      <c r="A2022" t="s">
        <v>1</v>
      </c>
      <c r="B2022" t="s">
        <v>95</v>
      </c>
      <c r="C2022" t="s">
        <v>14</v>
      </c>
      <c r="D2022" s="1">
        <v>44830</v>
      </c>
      <c r="E2022" t="s">
        <v>444</v>
      </c>
      <c r="F2022" t="s">
        <v>445</v>
      </c>
      <c r="G2022" t="s">
        <v>446</v>
      </c>
      <c r="H2022" t="s">
        <v>1367</v>
      </c>
      <c r="I2022" t="s">
        <v>17</v>
      </c>
      <c r="J2022" s="1">
        <v>45774</v>
      </c>
      <c r="K2022" s="1">
        <v>45738</v>
      </c>
    </row>
    <row r="2023" spans="1:11" x14ac:dyDescent="0.25">
      <c r="A2023" t="s">
        <v>1</v>
      </c>
      <c r="B2023" t="s">
        <v>95</v>
      </c>
      <c r="C2023" t="s">
        <v>14</v>
      </c>
      <c r="D2023" s="1">
        <v>44830</v>
      </c>
      <c r="E2023" t="s">
        <v>444</v>
      </c>
      <c r="F2023" t="s">
        <v>445</v>
      </c>
      <c r="G2023" t="s">
        <v>446</v>
      </c>
      <c r="H2023" t="s">
        <v>1368</v>
      </c>
      <c r="I2023" t="s">
        <v>17</v>
      </c>
      <c r="J2023" s="1">
        <v>45423</v>
      </c>
      <c r="K2023" s="1">
        <v>45351</v>
      </c>
    </row>
    <row r="2024" spans="1:11" x14ac:dyDescent="0.25">
      <c r="A2024" t="s">
        <v>1</v>
      </c>
      <c r="B2024" t="s">
        <v>95</v>
      </c>
      <c r="C2024" t="s">
        <v>14</v>
      </c>
      <c r="D2024" s="1">
        <v>44830</v>
      </c>
      <c r="E2024" t="s">
        <v>444</v>
      </c>
      <c r="F2024" t="s">
        <v>445</v>
      </c>
      <c r="G2024" t="s">
        <v>446</v>
      </c>
      <c r="H2024" t="s">
        <v>1368</v>
      </c>
      <c r="I2024" t="s">
        <v>17</v>
      </c>
      <c r="J2024" s="1">
        <v>45774</v>
      </c>
      <c r="K2024" s="1">
        <v>45744</v>
      </c>
    </row>
    <row r="2025" spans="1:11" x14ac:dyDescent="0.25">
      <c r="A2025" t="s">
        <v>1</v>
      </c>
      <c r="B2025" t="s">
        <v>95</v>
      </c>
      <c r="C2025" t="s">
        <v>14</v>
      </c>
      <c r="D2025" s="1">
        <v>44830</v>
      </c>
      <c r="E2025" t="s">
        <v>444</v>
      </c>
      <c r="F2025" t="s">
        <v>445</v>
      </c>
      <c r="G2025" t="s">
        <v>446</v>
      </c>
      <c r="H2025" t="s">
        <v>1369</v>
      </c>
      <c r="I2025" t="s">
        <v>17</v>
      </c>
      <c r="J2025" s="1">
        <v>45437</v>
      </c>
      <c r="K2025" s="1">
        <v>45351</v>
      </c>
    </row>
    <row r="2026" spans="1:11" x14ac:dyDescent="0.25">
      <c r="A2026" t="s">
        <v>1</v>
      </c>
      <c r="B2026" t="s">
        <v>95</v>
      </c>
      <c r="C2026" t="s">
        <v>14</v>
      </c>
      <c r="D2026" s="1">
        <v>44830</v>
      </c>
      <c r="E2026" t="s">
        <v>444</v>
      </c>
      <c r="F2026" t="s">
        <v>445</v>
      </c>
      <c r="G2026" t="s">
        <v>446</v>
      </c>
      <c r="H2026" t="s">
        <v>1369</v>
      </c>
      <c r="I2026" t="s">
        <v>17</v>
      </c>
      <c r="J2026" s="1">
        <v>45774</v>
      </c>
      <c r="K2026" s="1">
        <v>45758</v>
      </c>
    </row>
    <row r="2027" spans="1:11" x14ac:dyDescent="0.25">
      <c r="A2027" t="s">
        <v>1</v>
      </c>
      <c r="B2027" t="s">
        <v>95</v>
      </c>
      <c r="C2027" t="s">
        <v>14</v>
      </c>
      <c r="D2027" s="1">
        <v>44830</v>
      </c>
      <c r="E2027" t="s">
        <v>444</v>
      </c>
      <c r="F2027" t="s">
        <v>445</v>
      </c>
      <c r="G2027" t="s">
        <v>446</v>
      </c>
      <c r="H2027" t="s">
        <v>1370</v>
      </c>
      <c r="I2027" t="s">
        <v>5</v>
      </c>
      <c r="K2027" s="1">
        <v>45808</v>
      </c>
    </row>
    <row r="2028" spans="1:11" x14ac:dyDescent="0.25">
      <c r="A2028" t="s">
        <v>1</v>
      </c>
      <c r="B2028" t="s">
        <v>95</v>
      </c>
      <c r="C2028" t="s">
        <v>14</v>
      </c>
      <c r="D2028" s="1">
        <v>44830</v>
      </c>
      <c r="E2028" t="s">
        <v>444</v>
      </c>
      <c r="F2028" t="s">
        <v>445</v>
      </c>
      <c r="G2028" t="s">
        <v>446</v>
      </c>
      <c r="H2028" t="s">
        <v>1370</v>
      </c>
      <c r="I2028" t="s">
        <v>17</v>
      </c>
      <c r="J2028" s="1">
        <v>45487</v>
      </c>
      <c r="K2028" s="1">
        <v>45351</v>
      </c>
    </row>
    <row r="2029" spans="1:11" x14ac:dyDescent="0.25">
      <c r="A2029" t="s">
        <v>1</v>
      </c>
      <c r="B2029" t="s">
        <v>95</v>
      </c>
      <c r="C2029" t="s">
        <v>14</v>
      </c>
      <c r="D2029" s="1">
        <v>44830</v>
      </c>
      <c r="E2029" t="s">
        <v>444</v>
      </c>
      <c r="F2029" t="s">
        <v>445</v>
      </c>
      <c r="G2029" t="s">
        <v>446</v>
      </c>
      <c r="H2029" t="s">
        <v>8</v>
      </c>
      <c r="I2029" t="s">
        <v>17</v>
      </c>
      <c r="J2029" s="1">
        <v>44870</v>
      </c>
      <c r="K2029" s="1">
        <v>44826</v>
      </c>
    </row>
    <row r="2030" spans="1:11" x14ac:dyDescent="0.25">
      <c r="A2030" t="s">
        <v>1</v>
      </c>
      <c r="B2030" t="s">
        <v>95</v>
      </c>
      <c r="C2030" t="s">
        <v>14</v>
      </c>
      <c r="D2030" s="1">
        <v>44830</v>
      </c>
      <c r="E2030" t="s">
        <v>444</v>
      </c>
      <c r="F2030" t="s">
        <v>445</v>
      </c>
      <c r="G2030" t="s">
        <v>446</v>
      </c>
      <c r="H2030" t="s">
        <v>9</v>
      </c>
      <c r="I2030" t="s">
        <v>17</v>
      </c>
      <c r="J2030" s="1">
        <v>44864</v>
      </c>
      <c r="K2030" s="1">
        <v>44826</v>
      </c>
    </row>
    <row r="2031" spans="1:11" x14ac:dyDescent="0.25">
      <c r="A2031" t="s">
        <v>1</v>
      </c>
      <c r="B2031" t="s">
        <v>95</v>
      </c>
      <c r="C2031" t="s">
        <v>14</v>
      </c>
      <c r="D2031" s="1">
        <v>44830</v>
      </c>
      <c r="E2031" t="s">
        <v>444</v>
      </c>
      <c r="F2031" t="s">
        <v>445</v>
      </c>
      <c r="G2031" t="s">
        <v>446</v>
      </c>
      <c r="H2031" t="s">
        <v>10</v>
      </c>
      <c r="I2031" t="s">
        <v>17</v>
      </c>
      <c r="J2031" s="1">
        <v>44849</v>
      </c>
      <c r="K2031" s="1">
        <v>44826</v>
      </c>
    </row>
    <row r="2032" spans="1:11" x14ac:dyDescent="0.25">
      <c r="A2032" t="s">
        <v>1</v>
      </c>
      <c r="B2032" t="s">
        <v>95</v>
      </c>
      <c r="C2032" t="s">
        <v>14</v>
      </c>
      <c r="D2032" s="1">
        <v>44830</v>
      </c>
      <c r="E2032" t="s">
        <v>444</v>
      </c>
      <c r="F2032" t="s">
        <v>445</v>
      </c>
      <c r="G2032" t="s">
        <v>446</v>
      </c>
      <c r="H2032" t="s">
        <v>11</v>
      </c>
      <c r="I2032" t="s">
        <v>17</v>
      </c>
      <c r="J2032" s="1">
        <v>44870</v>
      </c>
      <c r="K2032" s="1">
        <v>44826</v>
      </c>
    </row>
    <row r="2033" spans="1:11" x14ac:dyDescent="0.25">
      <c r="B2033" t="s">
        <v>1546</v>
      </c>
      <c r="C2033" t="s">
        <v>45</v>
      </c>
      <c r="D2033" s="1">
        <v>44830</v>
      </c>
      <c r="E2033" t="s">
        <v>448</v>
      </c>
      <c r="F2033" t="s">
        <v>1547</v>
      </c>
      <c r="G2033" t="s">
        <v>1548</v>
      </c>
      <c r="H2033" t="s">
        <v>4</v>
      </c>
      <c r="I2033" t="s">
        <v>17</v>
      </c>
      <c r="J2033" s="1">
        <v>44830</v>
      </c>
      <c r="K2033" s="1">
        <v>44824</v>
      </c>
    </row>
    <row r="2034" spans="1:11" x14ac:dyDescent="0.25">
      <c r="B2034" t="s">
        <v>1546</v>
      </c>
      <c r="C2034" t="s">
        <v>45</v>
      </c>
      <c r="D2034" s="1">
        <v>44830</v>
      </c>
      <c r="E2034" t="s">
        <v>448</v>
      </c>
      <c r="F2034" t="s">
        <v>1547</v>
      </c>
      <c r="G2034" t="s">
        <v>1548</v>
      </c>
      <c r="H2034" t="s">
        <v>7</v>
      </c>
      <c r="I2034" t="s">
        <v>17</v>
      </c>
      <c r="J2034" s="1">
        <v>44830</v>
      </c>
      <c r="K2034" s="1">
        <v>44824</v>
      </c>
    </row>
    <row r="2035" spans="1:11" x14ac:dyDescent="0.25">
      <c r="B2035" t="s">
        <v>1546</v>
      </c>
      <c r="C2035" t="s">
        <v>45</v>
      </c>
      <c r="D2035" s="1">
        <v>44830</v>
      </c>
      <c r="E2035" t="s">
        <v>448</v>
      </c>
      <c r="F2035" t="s">
        <v>1547</v>
      </c>
      <c r="G2035" t="s">
        <v>1548</v>
      </c>
      <c r="H2035" t="s">
        <v>1366</v>
      </c>
      <c r="I2035" t="s">
        <v>5</v>
      </c>
      <c r="K2035" s="1">
        <v>45351</v>
      </c>
    </row>
    <row r="2036" spans="1:11" x14ac:dyDescent="0.25">
      <c r="B2036" t="s">
        <v>1546</v>
      </c>
      <c r="C2036" t="s">
        <v>45</v>
      </c>
      <c r="D2036" s="1">
        <v>44830</v>
      </c>
      <c r="E2036" t="s">
        <v>448</v>
      </c>
      <c r="F2036" t="s">
        <v>1547</v>
      </c>
      <c r="G2036" t="s">
        <v>1548</v>
      </c>
      <c r="H2036" t="s">
        <v>1367</v>
      </c>
      <c r="I2036" t="s">
        <v>5</v>
      </c>
      <c r="K2036" s="1">
        <v>45351</v>
      </c>
    </row>
    <row r="2037" spans="1:11" x14ac:dyDescent="0.25">
      <c r="B2037" t="s">
        <v>1546</v>
      </c>
      <c r="C2037" t="s">
        <v>45</v>
      </c>
      <c r="D2037" s="1">
        <v>44830</v>
      </c>
      <c r="E2037" t="s">
        <v>448</v>
      </c>
      <c r="F2037" t="s">
        <v>1547</v>
      </c>
      <c r="G2037" t="s">
        <v>1548</v>
      </c>
      <c r="H2037" t="s">
        <v>1368</v>
      </c>
      <c r="I2037" t="s">
        <v>5</v>
      </c>
      <c r="K2037" s="1">
        <v>45351</v>
      </c>
    </row>
    <row r="2038" spans="1:11" x14ac:dyDescent="0.25">
      <c r="B2038" t="s">
        <v>1546</v>
      </c>
      <c r="C2038" t="s">
        <v>45</v>
      </c>
      <c r="D2038" s="1">
        <v>44830</v>
      </c>
      <c r="E2038" t="s">
        <v>448</v>
      </c>
      <c r="F2038" t="s">
        <v>1547</v>
      </c>
      <c r="G2038" t="s">
        <v>1548</v>
      </c>
      <c r="H2038" t="s">
        <v>1369</v>
      </c>
      <c r="I2038" t="s">
        <v>5</v>
      </c>
      <c r="K2038" s="1">
        <v>45351</v>
      </c>
    </row>
    <row r="2039" spans="1:11" x14ac:dyDescent="0.25">
      <c r="B2039" t="s">
        <v>1546</v>
      </c>
      <c r="C2039" t="s">
        <v>45</v>
      </c>
      <c r="D2039" s="1">
        <v>44830</v>
      </c>
      <c r="E2039" t="s">
        <v>448</v>
      </c>
      <c r="F2039" t="s">
        <v>1547</v>
      </c>
      <c r="G2039" t="s">
        <v>1548</v>
      </c>
      <c r="H2039" t="s">
        <v>1370</v>
      </c>
      <c r="I2039" t="s">
        <v>5</v>
      </c>
      <c r="K2039" s="1">
        <v>45351</v>
      </c>
    </row>
    <row r="2040" spans="1:11" x14ac:dyDescent="0.25">
      <c r="B2040" t="s">
        <v>1546</v>
      </c>
      <c r="C2040" t="s">
        <v>45</v>
      </c>
      <c r="D2040" s="1">
        <v>44830</v>
      </c>
      <c r="E2040" t="s">
        <v>448</v>
      </c>
      <c r="F2040" t="s">
        <v>1547</v>
      </c>
      <c r="G2040" t="s">
        <v>1548</v>
      </c>
      <c r="H2040" t="s">
        <v>8</v>
      </c>
      <c r="I2040" t="s">
        <v>17</v>
      </c>
      <c r="J2040" s="1">
        <v>44830</v>
      </c>
      <c r="K2040" s="1">
        <v>44799</v>
      </c>
    </row>
    <row r="2041" spans="1:11" x14ac:dyDescent="0.25">
      <c r="B2041" t="s">
        <v>1546</v>
      </c>
      <c r="C2041" t="s">
        <v>45</v>
      </c>
      <c r="D2041" s="1">
        <v>44830</v>
      </c>
      <c r="E2041" t="s">
        <v>448</v>
      </c>
      <c r="F2041" t="s">
        <v>1547</v>
      </c>
      <c r="G2041" t="s">
        <v>1548</v>
      </c>
      <c r="H2041" t="s">
        <v>9</v>
      </c>
      <c r="I2041" t="s">
        <v>17</v>
      </c>
      <c r="J2041" s="1">
        <v>44830</v>
      </c>
      <c r="K2041" s="1">
        <v>44830</v>
      </c>
    </row>
    <row r="2042" spans="1:11" x14ac:dyDescent="0.25">
      <c r="B2042" t="s">
        <v>1546</v>
      </c>
      <c r="C2042" t="s">
        <v>45</v>
      </c>
      <c r="D2042" s="1">
        <v>44830</v>
      </c>
      <c r="E2042" t="s">
        <v>448</v>
      </c>
      <c r="F2042" t="s">
        <v>1547</v>
      </c>
      <c r="G2042" t="s">
        <v>1548</v>
      </c>
      <c r="H2042" t="s">
        <v>10</v>
      </c>
      <c r="I2042" t="s">
        <v>17</v>
      </c>
      <c r="J2042" s="1">
        <v>44830</v>
      </c>
      <c r="K2042" s="1">
        <v>44799</v>
      </c>
    </row>
    <row r="2043" spans="1:11" x14ac:dyDescent="0.25">
      <c r="B2043" t="s">
        <v>1546</v>
      </c>
      <c r="C2043" t="s">
        <v>45</v>
      </c>
      <c r="D2043" s="1">
        <v>44830</v>
      </c>
      <c r="E2043" t="s">
        <v>448</v>
      </c>
      <c r="F2043" t="s">
        <v>1547</v>
      </c>
      <c r="G2043" t="s">
        <v>1548</v>
      </c>
      <c r="H2043" t="s">
        <v>10</v>
      </c>
      <c r="I2043" t="s">
        <v>17</v>
      </c>
      <c r="J2043" s="1">
        <v>45478</v>
      </c>
      <c r="K2043" s="1">
        <v>45474</v>
      </c>
    </row>
    <row r="2044" spans="1:11" x14ac:dyDescent="0.25">
      <c r="B2044" t="s">
        <v>1546</v>
      </c>
      <c r="C2044" t="s">
        <v>45</v>
      </c>
      <c r="D2044" s="1">
        <v>44830</v>
      </c>
      <c r="E2044" t="s">
        <v>448</v>
      </c>
      <c r="F2044" t="s">
        <v>1547</v>
      </c>
      <c r="G2044" t="s">
        <v>1548</v>
      </c>
      <c r="H2044" t="s">
        <v>11</v>
      </c>
      <c r="I2044" t="s">
        <v>17</v>
      </c>
      <c r="J2044" s="1">
        <v>45664</v>
      </c>
      <c r="K2044" s="1">
        <v>45057</v>
      </c>
    </row>
    <row r="2045" spans="1:11" x14ac:dyDescent="0.25">
      <c r="A2045" t="s">
        <v>30</v>
      </c>
      <c r="B2045" t="s">
        <v>156</v>
      </c>
      <c r="C2045" t="s">
        <v>14</v>
      </c>
      <c r="D2045" s="1">
        <v>44823</v>
      </c>
      <c r="E2045" t="s">
        <v>449</v>
      </c>
      <c r="F2045" t="s">
        <v>450</v>
      </c>
      <c r="G2045" t="s">
        <v>217</v>
      </c>
      <c r="H2045" t="s">
        <v>4</v>
      </c>
      <c r="I2045" t="s">
        <v>17</v>
      </c>
      <c r="J2045" s="1">
        <v>44840</v>
      </c>
      <c r="K2045" s="1">
        <v>44824</v>
      </c>
    </row>
    <row r="2046" spans="1:11" x14ac:dyDescent="0.25">
      <c r="A2046" t="s">
        <v>30</v>
      </c>
      <c r="B2046" t="s">
        <v>156</v>
      </c>
      <c r="C2046" t="s">
        <v>14</v>
      </c>
      <c r="D2046" s="1">
        <v>44823</v>
      </c>
      <c r="E2046" t="s">
        <v>449</v>
      </c>
      <c r="F2046" t="s">
        <v>450</v>
      </c>
      <c r="G2046" t="s">
        <v>217</v>
      </c>
      <c r="H2046" t="s">
        <v>7</v>
      </c>
      <c r="I2046" t="s">
        <v>17</v>
      </c>
      <c r="J2046" s="1">
        <v>44840</v>
      </c>
      <c r="K2046" s="1">
        <v>44824</v>
      </c>
    </row>
    <row r="2047" spans="1:11" x14ac:dyDescent="0.25">
      <c r="A2047" t="s">
        <v>30</v>
      </c>
      <c r="B2047" t="s">
        <v>156</v>
      </c>
      <c r="C2047" t="s">
        <v>14</v>
      </c>
      <c r="D2047" s="1">
        <v>44823</v>
      </c>
      <c r="E2047" t="s">
        <v>449</v>
      </c>
      <c r="F2047" t="s">
        <v>450</v>
      </c>
      <c r="G2047" t="s">
        <v>217</v>
      </c>
      <c r="H2047" t="s">
        <v>1366</v>
      </c>
      <c r="I2047" t="s">
        <v>5</v>
      </c>
      <c r="K2047" s="1">
        <v>45351</v>
      </c>
    </row>
    <row r="2048" spans="1:11" x14ac:dyDescent="0.25">
      <c r="A2048" t="s">
        <v>30</v>
      </c>
      <c r="B2048" t="s">
        <v>156</v>
      </c>
      <c r="C2048" t="s">
        <v>14</v>
      </c>
      <c r="D2048" s="1">
        <v>44823</v>
      </c>
      <c r="E2048" t="s">
        <v>449</v>
      </c>
      <c r="F2048" t="s">
        <v>450</v>
      </c>
      <c r="G2048" t="s">
        <v>217</v>
      </c>
      <c r="H2048" t="s">
        <v>1367</v>
      </c>
      <c r="I2048" t="s">
        <v>5</v>
      </c>
      <c r="K2048" s="1">
        <v>45351</v>
      </c>
    </row>
    <row r="2049" spans="1:11" x14ac:dyDescent="0.25">
      <c r="A2049" t="s">
        <v>30</v>
      </c>
      <c r="B2049" t="s">
        <v>156</v>
      </c>
      <c r="C2049" t="s">
        <v>14</v>
      </c>
      <c r="D2049" s="1">
        <v>44823</v>
      </c>
      <c r="E2049" t="s">
        <v>449</v>
      </c>
      <c r="F2049" t="s">
        <v>450</v>
      </c>
      <c r="G2049" t="s">
        <v>217</v>
      </c>
      <c r="H2049" t="s">
        <v>1368</v>
      </c>
      <c r="I2049" t="s">
        <v>5</v>
      </c>
      <c r="K2049" s="1">
        <v>45351</v>
      </c>
    </row>
    <row r="2050" spans="1:11" x14ac:dyDescent="0.25">
      <c r="A2050" t="s">
        <v>30</v>
      </c>
      <c r="B2050" t="s">
        <v>156</v>
      </c>
      <c r="C2050" t="s">
        <v>14</v>
      </c>
      <c r="D2050" s="1">
        <v>44823</v>
      </c>
      <c r="E2050" t="s">
        <v>449</v>
      </c>
      <c r="F2050" t="s">
        <v>450</v>
      </c>
      <c r="G2050" t="s">
        <v>217</v>
      </c>
      <c r="H2050" t="s">
        <v>1369</v>
      </c>
      <c r="I2050" t="s">
        <v>5</v>
      </c>
      <c r="K2050" s="1">
        <v>45351</v>
      </c>
    </row>
    <row r="2051" spans="1:11" x14ac:dyDescent="0.25">
      <c r="A2051" t="s">
        <v>30</v>
      </c>
      <c r="B2051" t="s">
        <v>156</v>
      </c>
      <c r="C2051" t="s">
        <v>14</v>
      </c>
      <c r="D2051" s="1">
        <v>44823</v>
      </c>
      <c r="E2051" t="s">
        <v>449</v>
      </c>
      <c r="F2051" t="s">
        <v>450</v>
      </c>
      <c r="G2051" t="s">
        <v>217</v>
      </c>
      <c r="H2051" t="s">
        <v>1370</v>
      </c>
      <c r="I2051" t="s">
        <v>5</v>
      </c>
      <c r="K2051" s="1">
        <v>45351</v>
      </c>
    </row>
    <row r="2052" spans="1:11" x14ac:dyDescent="0.25">
      <c r="A2052" t="s">
        <v>30</v>
      </c>
      <c r="B2052" t="s">
        <v>156</v>
      </c>
      <c r="C2052" t="s">
        <v>14</v>
      </c>
      <c r="D2052" s="1">
        <v>44823</v>
      </c>
      <c r="E2052" t="s">
        <v>449</v>
      </c>
      <c r="F2052" t="s">
        <v>450</v>
      </c>
      <c r="G2052" t="s">
        <v>217</v>
      </c>
      <c r="H2052" t="s">
        <v>8</v>
      </c>
      <c r="I2052" t="s">
        <v>17</v>
      </c>
      <c r="J2052" s="1">
        <v>44847</v>
      </c>
      <c r="K2052" s="1">
        <v>44814</v>
      </c>
    </row>
    <row r="2053" spans="1:11" x14ac:dyDescent="0.25">
      <c r="A2053" t="s">
        <v>30</v>
      </c>
      <c r="B2053" t="s">
        <v>156</v>
      </c>
      <c r="C2053" t="s">
        <v>14</v>
      </c>
      <c r="D2053" s="1">
        <v>44823</v>
      </c>
      <c r="E2053" t="s">
        <v>449</v>
      </c>
      <c r="F2053" t="s">
        <v>450</v>
      </c>
      <c r="G2053" t="s">
        <v>217</v>
      </c>
      <c r="H2053" t="s">
        <v>9</v>
      </c>
      <c r="I2053" t="s">
        <v>17</v>
      </c>
      <c r="J2053" s="1">
        <v>44840</v>
      </c>
      <c r="K2053" s="1">
        <v>44814</v>
      </c>
    </row>
    <row r="2054" spans="1:11" x14ac:dyDescent="0.25">
      <c r="A2054" t="s">
        <v>30</v>
      </c>
      <c r="B2054" t="s">
        <v>156</v>
      </c>
      <c r="C2054" t="s">
        <v>14</v>
      </c>
      <c r="D2054" s="1">
        <v>44823</v>
      </c>
      <c r="E2054" t="s">
        <v>449</v>
      </c>
      <c r="F2054" t="s">
        <v>450</v>
      </c>
      <c r="G2054" t="s">
        <v>217</v>
      </c>
      <c r="H2054" t="s">
        <v>10</v>
      </c>
      <c r="I2054" t="s">
        <v>17</v>
      </c>
      <c r="J2054" s="1">
        <v>44840</v>
      </c>
      <c r="K2054" s="1">
        <v>44814</v>
      </c>
    </row>
    <row r="2055" spans="1:11" x14ac:dyDescent="0.25">
      <c r="A2055" t="s">
        <v>30</v>
      </c>
      <c r="B2055" t="s">
        <v>156</v>
      </c>
      <c r="C2055" t="s">
        <v>14</v>
      </c>
      <c r="D2055" s="1">
        <v>44823</v>
      </c>
      <c r="E2055" t="s">
        <v>449</v>
      </c>
      <c r="F2055" t="s">
        <v>450</v>
      </c>
      <c r="G2055" t="s">
        <v>217</v>
      </c>
      <c r="H2055" t="s">
        <v>10</v>
      </c>
      <c r="I2055" t="s">
        <v>17</v>
      </c>
      <c r="J2055" s="1">
        <v>44847</v>
      </c>
      <c r="K2055" s="1">
        <v>44847</v>
      </c>
    </row>
    <row r="2056" spans="1:11" x14ac:dyDescent="0.25">
      <c r="A2056" t="s">
        <v>30</v>
      </c>
      <c r="B2056" t="s">
        <v>156</v>
      </c>
      <c r="C2056" t="s">
        <v>14</v>
      </c>
      <c r="D2056" s="1">
        <v>44823</v>
      </c>
      <c r="E2056" t="s">
        <v>449</v>
      </c>
      <c r="F2056" t="s">
        <v>450</v>
      </c>
      <c r="G2056" t="s">
        <v>217</v>
      </c>
      <c r="H2056" t="s">
        <v>11</v>
      </c>
      <c r="I2056" t="s">
        <v>17</v>
      </c>
      <c r="J2056" s="1">
        <v>44840</v>
      </c>
      <c r="K2056" s="1">
        <v>44814</v>
      </c>
    </row>
    <row r="2057" spans="1:11" x14ac:dyDescent="0.25">
      <c r="C2057" t="s">
        <v>45</v>
      </c>
      <c r="D2057" s="1">
        <v>44817</v>
      </c>
      <c r="E2057" t="s">
        <v>451</v>
      </c>
      <c r="F2057" t="s">
        <v>1550</v>
      </c>
      <c r="G2057" t="s">
        <v>1551</v>
      </c>
      <c r="H2057" t="s">
        <v>4</v>
      </c>
      <c r="I2057" t="s">
        <v>17</v>
      </c>
      <c r="J2057" s="1">
        <v>45097</v>
      </c>
      <c r="K2057" s="1">
        <v>44965</v>
      </c>
    </row>
    <row r="2058" spans="1:11" x14ac:dyDescent="0.25">
      <c r="C2058" t="s">
        <v>45</v>
      </c>
      <c r="D2058" s="1">
        <v>44817</v>
      </c>
      <c r="E2058" t="s">
        <v>451</v>
      </c>
      <c r="F2058" t="s">
        <v>1550</v>
      </c>
      <c r="G2058" t="s">
        <v>1551</v>
      </c>
      <c r="H2058" t="s">
        <v>7</v>
      </c>
      <c r="I2058" t="s">
        <v>17</v>
      </c>
      <c r="J2058" s="1">
        <v>45099</v>
      </c>
      <c r="K2058" s="1">
        <v>44965</v>
      </c>
    </row>
    <row r="2059" spans="1:11" x14ac:dyDescent="0.25">
      <c r="C2059" t="s">
        <v>45</v>
      </c>
      <c r="D2059" s="1">
        <v>44817</v>
      </c>
      <c r="E2059" t="s">
        <v>451</v>
      </c>
      <c r="F2059" t="s">
        <v>1550</v>
      </c>
      <c r="G2059" t="s">
        <v>1551</v>
      </c>
      <c r="H2059" t="s">
        <v>1366</v>
      </c>
      <c r="I2059" t="s">
        <v>17</v>
      </c>
      <c r="J2059" s="1">
        <v>45496</v>
      </c>
      <c r="K2059" s="1">
        <v>45351</v>
      </c>
    </row>
    <row r="2060" spans="1:11" x14ac:dyDescent="0.25">
      <c r="C2060" t="s">
        <v>45</v>
      </c>
      <c r="D2060" s="1">
        <v>44817</v>
      </c>
      <c r="E2060" t="s">
        <v>451</v>
      </c>
      <c r="F2060" t="s">
        <v>1550</v>
      </c>
      <c r="G2060" t="s">
        <v>1551</v>
      </c>
      <c r="H2060" t="s">
        <v>1367</v>
      </c>
      <c r="I2060" t="s">
        <v>17</v>
      </c>
      <c r="J2060" s="1">
        <v>45496</v>
      </c>
      <c r="K2060" s="1">
        <v>45351</v>
      </c>
    </row>
    <row r="2061" spans="1:11" x14ac:dyDescent="0.25">
      <c r="C2061" t="s">
        <v>45</v>
      </c>
      <c r="D2061" s="1">
        <v>44817</v>
      </c>
      <c r="E2061" t="s">
        <v>451</v>
      </c>
      <c r="F2061" t="s">
        <v>1550</v>
      </c>
      <c r="G2061" t="s">
        <v>1551</v>
      </c>
      <c r="H2061" t="s">
        <v>1368</v>
      </c>
      <c r="I2061" t="s">
        <v>17</v>
      </c>
      <c r="J2061" s="1">
        <v>45496</v>
      </c>
      <c r="K2061" s="1">
        <v>45351</v>
      </c>
    </row>
    <row r="2062" spans="1:11" x14ac:dyDescent="0.25">
      <c r="C2062" t="s">
        <v>45</v>
      </c>
      <c r="D2062" s="1">
        <v>44817</v>
      </c>
      <c r="E2062" t="s">
        <v>451</v>
      </c>
      <c r="F2062" t="s">
        <v>1550</v>
      </c>
      <c r="G2062" t="s">
        <v>1551</v>
      </c>
      <c r="H2062" t="s">
        <v>1369</v>
      </c>
      <c r="I2062" t="s">
        <v>17</v>
      </c>
      <c r="J2062" s="1">
        <v>45496</v>
      </c>
      <c r="K2062" s="1">
        <v>45351</v>
      </c>
    </row>
    <row r="2063" spans="1:11" x14ac:dyDescent="0.25">
      <c r="C2063" t="s">
        <v>45</v>
      </c>
      <c r="D2063" s="1">
        <v>44817</v>
      </c>
      <c r="E2063" t="s">
        <v>451</v>
      </c>
      <c r="F2063" t="s">
        <v>1550</v>
      </c>
      <c r="G2063" t="s">
        <v>1551</v>
      </c>
      <c r="H2063" t="s">
        <v>1370</v>
      </c>
      <c r="I2063" t="s">
        <v>17</v>
      </c>
      <c r="J2063" s="1">
        <v>45419</v>
      </c>
      <c r="K2063" s="1">
        <v>45351</v>
      </c>
    </row>
    <row r="2064" spans="1:11" x14ac:dyDescent="0.25">
      <c r="C2064" t="s">
        <v>45</v>
      </c>
      <c r="D2064" s="1">
        <v>44817</v>
      </c>
      <c r="E2064" t="s">
        <v>451</v>
      </c>
      <c r="F2064" t="s">
        <v>1550</v>
      </c>
      <c r="G2064" t="s">
        <v>1551</v>
      </c>
      <c r="H2064" t="s">
        <v>1370</v>
      </c>
      <c r="I2064" t="s">
        <v>17</v>
      </c>
      <c r="J2064" s="1">
        <v>45776</v>
      </c>
      <c r="K2064" s="1">
        <v>45740</v>
      </c>
    </row>
    <row r="2065" spans="1:11" x14ac:dyDescent="0.25">
      <c r="C2065" t="s">
        <v>45</v>
      </c>
      <c r="D2065" s="1">
        <v>44817</v>
      </c>
      <c r="E2065" t="s">
        <v>451</v>
      </c>
      <c r="F2065" t="s">
        <v>1550</v>
      </c>
      <c r="G2065" t="s">
        <v>1551</v>
      </c>
      <c r="H2065" t="s">
        <v>8</v>
      </c>
      <c r="I2065" t="s">
        <v>17</v>
      </c>
      <c r="J2065" s="1">
        <v>45092</v>
      </c>
      <c r="K2065" s="1">
        <v>44965</v>
      </c>
    </row>
    <row r="2066" spans="1:11" x14ac:dyDescent="0.25">
      <c r="C2066" t="s">
        <v>45</v>
      </c>
      <c r="D2066" s="1">
        <v>44817</v>
      </c>
      <c r="E2066" t="s">
        <v>451</v>
      </c>
      <c r="F2066" t="s">
        <v>1550</v>
      </c>
      <c r="G2066" t="s">
        <v>1551</v>
      </c>
      <c r="H2066" t="s">
        <v>9</v>
      </c>
      <c r="I2066" t="s">
        <v>17</v>
      </c>
      <c r="J2066" s="1">
        <v>45092</v>
      </c>
      <c r="K2066" s="1">
        <v>44965</v>
      </c>
    </row>
    <row r="2067" spans="1:11" x14ac:dyDescent="0.25">
      <c r="C2067" t="s">
        <v>45</v>
      </c>
      <c r="D2067" s="1">
        <v>44817</v>
      </c>
      <c r="E2067" t="s">
        <v>451</v>
      </c>
      <c r="F2067" t="s">
        <v>1550</v>
      </c>
      <c r="G2067" t="s">
        <v>1551</v>
      </c>
      <c r="H2067" t="s">
        <v>10</v>
      </c>
      <c r="I2067" t="s">
        <v>17</v>
      </c>
      <c r="J2067" s="1">
        <v>45097</v>
      </c>
      <c r="K2067" s="1">
        <v>44965</v>
      </c>
    </row>
    <row r="2068" spans="1:11" x14ac:dyDescent="0.25">
      <c r="C2068" t="s">
        <v>45</v>
      </c>
      <c r="D2068" s="1">
        <v>44817</v>
      </c>
      <c r="E2068" t="s">
        <v>451</v>
      </c>
      <c r="F2068" t="s">
        <v>1550</v>
      </c>
      <c r="G2068" t="s">
        <v>1551</v>
      </c>
      <c r="H2068" t="s">
        <v>10</v>
      </c>
      <c r="I2068" t="s">
        <v>17</v>
      </c>
      <c r="J2068" s="1">
        <v>45099</v>
      </c>
      <c r="K2068" s="1">
        <v>45099</v>
      </c>
    </row>
    <row r="2069" spans="1:11" x14ac:dyDescent="0.25">
      <c r="C2069" t="s">
        <v>45</v>
      </c>
      <c r="D2069" s="1">
        <v>44817</v>
      </c>
      <c r="E2069" t="s">
        <v>451</v>
      </c>
      <c r="F2069" t="s">
        <v>1550</v>
      </c>
      <c r="G2069" t="s">
        <v>1551</v>
      </c>
      <c r="H2069" t="s">
        <v>11</v>
      </c>
      <c r="I2069" t="s">
        <v>17</v>
      </c>
      <c r="J2069" s="1">
        <v>45097</v>
      </c>
      <c r="K2069" s="1">
        <v>45057</v>
      </c>
    </row>
    <row r="2070" spans="1:11" x14ac:dyDescent="0.25">
      <c r="A2070" t="s">
        <v>41</v>
      </c>
      <c r="B2070" t="s">
        <v>42</v>
      </c>
      <c r="C2070" t="s">
        <v>124</v>
      </c>
      <c r="D2070" s="1">
        <v>44816</v>
      </c>
      <c r="E2070" t="s">
        <v>452</v>
      </c>
      <c r="F2070" t="s">
        <v>453</v>
      </c>
      <c r="G2070" t="s">
        <v>454</v>
      </c>
      <c r="H2070" t="s">
        <v>4</v>
      </c>
      <c r="I2070" t="s">
        <v>17</v>
      </c>
      <c r="J2070" s="1">
        <v>45090</v>
      </c>
      <c r="K2070" s="1">
        <v>44840</v>
      </c>
    </row>
    <row r="2071" spans="1:11" x14ac:dyDescent="0.25">
      <c r="A2071" t="s">
        <v>41</v>
      </c>
      <c r="B2071" t="s">
        <v>42</v>
      </c>
      <c r="C2071" t="s">
        <v>124</v>
      </c>
      <c r="D2071" s="1">
        <v>44816</v>
      </c>
      <c r="E2071" t="s">
        <v>452</v>
      </c>
      <c r="F2071" t="s">
        <v>453</v>
      </c>
      <c r="G2071" t="s">
        <v>454</v>
      </c>
      <c r="H2071" t="s">
        <v>7</v>
      </c>
      <c r="I2071" t="s">
        <v>17</v>
      </c>
      <c r="J2071" s="1">
        <v>45090</v>
      </c>
      <c r="K2071" s="1">
        <v>44840</v>
      </c>
    </row>
    <row r="2072" spans="1:11" x14ac:dyDescent="0.25">
      <c r="A2072" t="s">
        <v>41</v>
      </c>
      <c r="B2072" t="s">
        <v>42</v>
      </c>
      <c r="C2072" t="s">
        <v>124</v>
      </c>
      <c r="D2072" s="1">
        <v>44816</v>
      </c>
      <c r="E2072" t="s">
        <v>455</v>
      </c>
      <c r="F2072" t="s">
        <v>456</v>
      </c>
      <c r="G2072" t="s">
        <v>457</v>
      </c>
      <c r="H2072" t="s">
        <v>4</v>
      </c>
      <c r="I2072" t="s">
        <v>17</v>
      </c>
      <c r="J2072" s="1">
        <v>45090</v>
      </c>
      <c r="K2072" s="1">
        <v>44840</v>
      </c>
    </row>
    <row r="2073" spans="1:11" x14ac:dyDescent="0.25">
      <c r="A2073" t="s">
        <v>41</v>
      </c>
      <c r="B2073" t="s">
        <v>42</v>
      </c>
      <c r="C2073" t="s">
        <v>124</v>
      </c>
      <c r="D2073" s="1">
        <v>44816</v>
      </c>
      <c r="E2073" t="s">
        <v>455</v>
      </c>
      <c r="F2073" t="s">
        <v>456</v>
      </c>
      <c r="G2073" t="s">
        <v>457</v>
      </c>
      <c r="H2073" t="s">
        <v>7</v>
      </c>
      <c r="I2073" t="s">
        <v>17</v>
      </c>
      <c r="J2073" s="1">
        <v>45079</v>
      </c>
      <c r="K2073" s="1">
        <v>44840</v>
      </c>
    </row>
    <row r="2074" spans="1:11" x14ac:dyDescent="0.25">
      <c r="A2074" t="s">
        <v>41</v>
      </c>
      <c r="B2074" t="s">
        <v>42</v>
      </c>
      <c r="C2074" t="s">
        <v>124</v>
      </c>
      <c r="D2074" s="1">
        <v>44816</v>
      </c>
      <c r="E2074" t="s">
        <v>458</v>
      </c>
      <c r="F2074" t="s">
        <v>459</v>
      </c>
      <c r="G2074" t="s">
        <v>460</v>
      </c>
      <c r="H2074" t="s">
        <v>4</v>
      </c>
      <c r="I2074" t="s">
        <v>17</v>
      </c>
      <c r="J2074" s="1">
        <v>45377</v>
      </c>
      <c r="K2074" s="1">
        <v>44840</v>
      </c>
    </row>
    <row r="2075" spans="1:11" x14ac:dyDescent="0.25">
      <c r="A2075" t="s">
        <v>41</v>
      </c>
      <c r="B2075" t="s">
        <v>42</v>
      </c>
      <c r="C2075" t="s">
        <v>124</v>
      </c>
      <c r="D2075" s="1">
        <v>44816</v>
      </c>
      <c r="E2075" t="s">
        <v>458</v>
      </c>
      <c r="F2075" t="s">
        <v>459</v>
      </c>
      <c r="G2075" t="s">
        <v>460</v>
      </c>
      <c r="H2075" t="s">
        <v>7</v>
      </c>
      <c r="I2075" t="s">
        <v>17</v>
      </c>
      <c r="J2075" s="1">
        <v>45377</v>
      </c>
      <c r="K2075" s="1">
        <v>44840</v>
      </c>
    </row>
    <row r="2076" spans="1:11" x14ac:dyDescent="0.25">
      <c r="A2076" t="s">
        <v>41</v>
      </c>
      <c r="B2076" t="s">
        <v>42</v>
      </c>
      <c r="C2076" t="s">
        <v>124</v>
      </c>
      <c r="D2076" s="1">
        <v>44816</v>
      </c>
      <c r="E2076" t="s">
        <v>461</v>
      </c>
      <c r="F2076" t="s">
        <v>461</v>
      </c>
      <c r="G2076" t="s">
        <v>462</v>
      </c>
      <c r="H2076" t="s">
        <v>4</v>
      </c>
      <c r="I2076" t="s">
        <v>17</v>
      </c>
      <c r="J2076" s="1">
        <v>45090</v>
      </c>
      <c r="K2076" s="1">
        <v>44840</v>
      </c>
    </row>
    <row r="2077" spans="1:11" x14ac:dyDescent="0.25">
      <c r="A2077" t="s">
        <v>41</v>
      </c>
      <c r="B2077" t="s">
        <v>42</v>
      </c>
      <c r="C2077" t="s">
        <v>124</v>
      </c>
      <c r="D2077" s="1">
        <v>44816</v>
      </c>
      <c r="E2077" t="s">
        <v>461</v>
      </c>
      <c r="F2077" t="s">
        <v>461</v>
      </c>
      <c r="G2077" t="s">
        <v>462</v>
      </c>
      <c r="H2077" t="s">
        <v>7</v>
      </c>
      <c r="I2077" t="s">
        <v>17</v>
      </c>
      <c r="J2077" s="1">
        <v>45090</v>
      </c>
      <c r="K2077" s="1">
        <v>44840</v>
      </c>
    </row>
    <row r="2078" spans="1:11" x14ac:dyDescent="0.25">
      <c r="A2078" t="s">
        <v>41</v>
      </c>
      <c r="B2078" t="s">
        <v>42</v>
      </c>
      <c r="C2078" t="s">
        <v>124</v>
      </c>
      <c r="D2078" s="1">
        <v>44816</v>
      </c>
      <c r="E2078" t="s">
        <v>463</v>
      </c>
      <c r="F2078" t="s">
        <v>54</v>
      </c>
      <c r="G2078" t="s">
        <v>464</v>
      </c>
      <c r="H2078" t="s">
        <v>4</v>
      </c>
      <c r="I2078" t="s">
        <v>17</v>
      </c>
      <c r="J2078" s="1">
        <v>45377</v>
      </c>
      <c r="K2078" s="1">
        <v>44840</v>
      </c>
    </row>
    <row r="2079" spans="1:11" x14ac:dyDescent="0.25">
      <c r="A2079" t="s">
        <v>41</v>
      </c>
      <c r="B2079" t="s">
        <v>42</v>
      </c>
      <c r="C2079" t="s">
        <v>124</v>
      </c>
      <c r="D2079" s="1">
        <v>44816</v>
      </c>
      <c r="E2079" t="s">
        <v>463</v>
      </c>
      <c r="F2079" t="s">
        <v>54</v>
      </c>
      <c r="G2079" t="s">
        <v>464</v>
      </c>
      <c r="H2079" t="s">
        <v>7</v>
      </c>
      <c r="I2079" t="s">
        <v>17</v>
      </c>
      <c r="J2079" s="1">
        <v>45377</v>
      </c>
      <c r="K2079" s="1">
        <v>44840</v>
      </c>
    </row>
    <row r="2080" spans="1:11" x14ac:dyDescent="0.25">
      <c r="A2080" t="s">
        <v>41</v>
      </c>
      <c r="B2080" t="s">
        <v>42</v>
      </c>
      <c r="C2080" t="s">
        <v>124</v>
      </c>
      <c r="D2080" s="1">
        <v>44816</v>
      </c>
      <c r="E2080" t="s">
        <v>465</v>
      </c>
      <c r="F2080" t="s">
        <v>466</v>
      </c>
      <c r="G2080" t="s">
        <v>467</v>
      </c>
      <c r="H2080" t="s">
        <v>4</v>
      </c>
      <c r="I2080" t="s">
        <v>18</v>
      </c>
      <c r="K2080" s="1">
        <v>44840</v>
      </c>
    </row>
    <row r="2081" spans="1:11" x14ac:dyDescent="0.25">
      <c r="A2081" t="s">
        <v>41</v>
      </c>
      <c r="B2081" t="s">
        <v>42</v>
      </c>
      <c r="C2081" t="s">
        <v>124</v>
      </c>
      <c r="D2081" s="1">
        <v>44816</v>
      </c>
      <c r="E2081" t="s">
        <v>465</v>
      </c>
      <c r="F2081" t="s">
        <v>466</v>
      </c>
      <c r="G2081" t="s">
        <v>467</v>
      </c>
      <c r="H2081" t="s">
        <v>7</v>
      </c>
      <c r="I2081" t="s">
        <v>5</v>
      </c>
      <c r="K2081" s="1">
        <v>44840</v>
      </c>
    </row>
    <row r="2082" spans="1:11" x14ac:dyDescent="0.25">
      <c r="A2082" t="s">
        <v>41</v>
      </c>
      <c r="B2082" t="s">
        <v>42</v>
      </c>
      <c r="C2082" t="s">
        <v>124</v>
      </c>
      <c r="D2082" s="1">
        <v>44816</v>
      </c>
      <c r="E2082" t="s">
        <v>468</v>
      </c>
      <c r="F2082" t="s">
        <v>468</v>
      </c>
      <c r="G2082" t="s">
        <v>469</v>
      </c>
      <c r="H2082" t="s">
        <v>4</v>
      </c>
      <c r="I2082" t="s">
        <v>17</v>
      </c>
      <c r="J2082" s="1">
        <v>45377</v>
      </c>
      <c r="K2082" s="1">
        <v>44840</v>
      </c>
    </row>
    <row r="2083" spans="1:11" x14ac:dyDescent="0.25">
      <c r="A2083" t="s">
        <v>41</v>
      </c>
      <c r="B2083" t="s">
        <v>42</v>
      </c>
      <c r="C2083" t="s">
        <v>124</v>
      </c>
      <c r="D2083" s="1">
        <v>44816</v>
      </c>
      <c r="E2083" t="s">
        <v>468</v>
      </c>
      <c r="F2083" t="s">
        <v>468</v>
      </c>
      <c r="G2083" t="s">
        <v>469</v>
      </c>
      <c r="H2083" t="s">
        <v>7</v>
      </c>
      <c r="I2083" t="s">
        <v>17</v>
      </c>
      <c r="J2083" s="1">
        <v>45377</v>
      </c>
      <c r="K2083" s="1">
        <v>44840</v>
      </c>
    </row>
    <row r="2084" spans="1:11" x14ac:dyDescent="0.25">
      <c r="A2084" t="s">
        <v>41</v>
      </c>
      <c r="B2084" t="s">
        <v>42</v>
      </c>
      <c r="C2084" t="s">
        <v>124</v>
      </c>
      <c r="D2084" s="1">
        <v>44816</v>
      </c>
      <c r="E2084" t="s">
        <v>470</v>
      </c>
      <c r="F2084" t="s">
        <v>471</v>
      </c>
      <c r="G2084" t="s">
        <v>1553</v>
      </c>
      <c r="H2084" t="s">
        <v>4</v>
      </c>
      <c r="I2084" t="s">
        <v>17</v>
      </c>
      <c r="J2084" s="1">
        <v>45090</v>
      </c>
      <c r="K2084" s="1">
        <v>44840</v>
      </c>
    </row>
    <row r="2085" spans="1:11" x14ac:dyDescent="0.25">
      <c r="A2085" t="s">
        <v>41</v>
      </c>
      <c r="B2085" t="s">
        <v>42</v>
      </c>
      <c r="C2085" t="s">
        <v>124</v>
      </c>
      <c r="D2085" s="1">
        <v>44816</v>
      </c>
      <c r="E2085" t="s">
        <v>470</v>
      </c>
      <c r="F2085" t="s">
        <v>471</v>
      </c>
      <c r="G2085" t="s">
        <v>1553</v>
      </c>
      <c r="H2085" t="s">
        <v>7</v>
      </c>
      <c r="I2085" t="s">
        <v>17</v>
      </c>
      <c r="J2085" s="1">
        <v>45090</v>
      </c>
      <c r="K2085" s="1">
        <v>44840</v>
      </c>
    </row>
    <row r="2086" spans="1:11" x14ac:dyDescent="0.25">
      <c r="A2086" t="s">
        <v>41</v>
      </c>
      <c r="B2086" t="s">
        <v>42</v>
      </c>
      <c r="C2086" t="s">
        <v>124</v>
      </c>
      <c r="D2086" s="1">
        <v>44816</v>
      </c>
      <c r="E2086" t="s">
        <v>472</v>
      </c>
      <c r="F2086" t="s">
        <v>473</v>
      </c>
      <c r="G2086" t="s">
        <v>474</v>
      </c>
      <c r="H2086" t="s">
        <v>4</v>
      </c>
      <c r="I2086" t="s">
        <v>17</v>
      </c>
      <c r="J2086" s="1">
        <v>45090</v>
      </c>
      <c r="K2086" s="1">
        <v>44840</v>
      </c>
    </row>
    <row r="2087" spans="1:11" x14ac:dyDescent="0.25">
      <c r="A2087" t="s">
        <v>41</v>
      </c>
      <c r="B2087" t="s">
        <v>42</v>
      </c>
      <c r="C2087" t="s">
        <v>124</v>
      </c>
      <c r="D2087" s="1">
        <v>44816</v>
      </c>
      <c r="E2087" t="s">
        <v>472</v>
      </c>
      <c r="F2087" t="s">
        <v>473</v>
      </c>
      <c r="G2087" t="s">
        <v>474</v>
      </c>
      <c r="H2087" t="s">
        <v>7</v>
      </c>
      <c r="I2087" t="s">
        <v>17</v>
      </c>
      <c r="J2087" s="1">
        <v>45090</v>
      </c>
      <c r="K2087" s="1">
        <v>44840</v>
      </c>
    </row>
    <row r="2088" spans="1:11" x14ac:dyDescent="0.25">
      <c r="A2088" t="s">
        <v>41</v>
      </c>
      <c r="B2088" t="s">
        <v>42</v>
      </c>
      <c r="C2088" t="s">
        <v>475</v>
      </c>
      <c r="D2088" s="1">
        <v>44816</v>
      </c>
      <c r="E2088" t="s">
        <v>476</v>
      </c>
      <c r="F2088" t="s">
        <v>477</v>
      </c>
      <c r="G2088" t="s">
        <v>478</v>
      </c>
      <c r="H2088" t="s">
        <v>4</v>
      </c>
      <c r="I2088" t="s">
        <v>17</v>
      </c>
      <c r="J2088" s="1">
        <v>45090</v>
      </c>
      <c r="K2088" s="1">
        <v>44840</v>
      </c>
    </row>
    <row r="2089" spans="1:11" x14ac:dyDescent="0.25">
      <c r="A2089" t="s">
        <v>41</v>
      </c>
      <c r="B2089" t="s">
        <v>42</v>
      </c>
      <c r="C2089" t="s">
        <v>475</v>
      </c>
      <c r="D2089" s="1">
        <v>44816</v>
      </c>
      <c r="E2089" t="s">
        <v>476</v>
      </c>
      <c r="F2089" t="s">
        <v>477</v>
      </c>
      <c r="G2089" t="s">
        <v>478</v>
      </c>
      <c r="H2089" t="s">
        <v>7</v>
      </c>
      <c r="I2089" t="s">
        <v>17</v>
      </c>
      <c r="J2089" s="1">
        <v>45090</v>
      </c>
      <c r="K2089" s="1">
        <v>44840</v>
      </c>
    </row>
    <row r="2090" spans="1:11" x14ac:dyDescent="0.25">
      <c r="A2090" t="s">
        <v>41</v>
      </c>
      <c r="B2090" t="s">
        <v>42</v>
      </c>
      <c r="C2090" t="s">
        <v>475</v>
      </c>
      <c r="D2090" s="1">
        <v>44816</v>
      </c>
      <c r="E2090" t="s">
        <v>476</v>
      </c>
      <c r="F2090" t="s">
        <v>477</v>
      </c>
      <c r="G2090" t="s">
        <v>478</v>
      </c>
      <c r="H2090" t="s">
        <v>1366</v>
      </c>
      <c r="I2090" t="s">
        <v>17</v>
      </c>
      <c r="J2090" s="1">
        <v>45387</v>
      </c>
      <c r="K2090" s="1">
        <v>45373</v>
      </c>
    </row>
    <row r="2091" spans="1:11" x14ac:dyDescent="0.25">
      <c r="A2091" t="s">
        <v>41</v>
      </c>
      <c r="B2091" t="s">
        <v>42</v>
      </c>
      <c r="C2091" t="s">
        <v>475</v>
      </c>
      <c r="D2091" s="1">
        <v>44816</v>
      </c>
      <c r="E2091" t="s">
        <v>476</v>
      </c>
      <c r="F2091" t="s">
        <v>477</v>
      </c>
      <c r="G2091" t="s">
        <v>478</v>
      </c>
      <c r="H2091" t="s">
        <v>1367</v>
      </c>
      <c r="I2091" t="s">
        <v>17</v>
      </c>
      <c r="J2091" s="1">
        <v>45387</v>
      </c>
      <c r="K2091" s="1">
        <v>45373</v>
      </c>
    </row>
    <row r="2092" spans="1:11" x14ac:dyDescent="0.25">
      <c r="A2092" t="s">
        <v>41</v>
      </c>
      <c r="B2092" t="s">
        <v>42</v>
      </c>
      <c r="C2092" t="s">
        <v>475</v>
      </c>
      <c r="D2092" s="1">
        <v>44816</v>
      </c>
      <c r="E2092" t="s">
        <v>476</v>
      </c>
      <c r="F2092" t="s">
        <v>477</v>
      </c>
      <c r="G2092" t="s">
        <v>478</v>
      </c>
      <c r="H2092" t="s">
        <v>1368</v>
      </c>
      <c r="I2092" t="s">
        <v>17</v>
      </c>
      <c r="J2092" s="1">
        <v>45387</v>
      </c>
      <c r="K2092" s="1">
        <v>45373</v>
      </c>
    </row>
    <row r="2093" spans="1:11" x14ac:dyDescent="0.25">
      <c r="A2093" t="s">
        <v>41</v>
      </c>
      <c r="B2093" t="s">
        <v>42</v>
      </c>
      <c r="C2093" t="s">
        <v>475</v>
      </c>
      <c r="D2093" s="1">
        <v>44816</v>
      </c>
      <c r="E2093" t="s">
        <v>476</v>
      </c>
      <c r="F2093" t="s">
        <v>477</v>
      </c>
      <c r="G2093" t="s">
        <v>478</v>
      </c>
      <c r="H2093" t="s">
        <v>1369</v>
      </c>
      <c r="I2093" t="s">
        <v>17</v>
      </c>
      <c r="J2093" s="1">
        <v>45387</v>
      </c>
      <c r="K2093" s="1">
        <v>45373</v>
      </c>
    </row>
    <row r="2094" spans="1:11" x14ac:dyDescent="0.25">
      <c r="A2094" t="s">
        <v>41</v>
      </c>
      <c r="B2094" t="s">
        <v>42</v>
      </c>
      <c r="C2094" t="s">
        <v>475</v>
      </c>
      <c r="D2094" s="1">
        <v>44816</v>
      </c>
      <c r="E2094" t="s">
        <v>476</v>
      </c>
      <c r="F2094" t="s">
        <v>477</v>
      </c>
      <c r="G2094" t="s">
        <v>478</v>
      </c>
      <c r="H2094" t="s">
        <v>1370</v>
      </c>
      <c r="I2094" t="s">
        <v>17</v>
      </c>
      <c r="J2094" s="1">
        <v>45387</v>
      </c>
      <c r="K2094" s="1">
        <v>45373</v>
      </c>
    </row>
    <row r="2095" spans="1:11" x14ac:dyDescent="0.25">
      <c r="A2095" t="s">
        <v>41</v>
      </c>
      <c r="B2095" t="s">
        <v>42</v>
      </c>
      <c r="C2095" t="s">
        <v>475</v>
      </c>
      <c r="D2095" s="1">
        <v>44816</v>
      </c>
      <c r="E2095" t="s">
        <v>476</v>
      </c>
      <c r="F2095" t="s">
        <v>477</v>
      </c>
      <c r="G2095" t="s">
        <v>478</v>
      </c>
      <c r="H2095" t="s">
        <v>8</v>
      </c>
      <c r="I2095" t="s">
        <v>17</v>
      </c>
      <c r="J2095" s="1">
        <v>45387</v>
      </c>
      <c r="K2095" s="1">
        <v>45373</v>
      </c>
    </row>
    <row r="2096" spans="1:11" x14ac:dyDescent="0.25">
      <c r="A2096" t="s">
        <v>41</v>
      </c>
      <c r="B2096" t="s">
        <v>42</v>
      </c>
      <c r="C2096" t="s">
        <v>475</v>
      </c>
      <c r="D2096" s="1">
        <v>44816</v>
      </c>
      <c r="E2096" t="s">
        <v>476</v>
      </c>
      <c r="F2096" t="s">
        <v>477</v>
      </c>
      <c r="G2096" t="s">
        <v>478</v>
      </c>
      <c r="H2096" t="s">
        <v>9</v>
      </c>
      <c r="I2096" t="s">
        <v>17</v>
      </c>
      <c r="J2096" s="1">
        <v>45387</v>
      </c>
      <c r="K2096" s="1">
        <v>45373</v>
      </c>
    </row>
    <row r="2097" spans="1:11" x14ac:dyDescent="0.25">
      <c r="A2097" t="s">
        <v>41</v>
      </c>
      <c r="B2097" t="s">
        <v>42</v>
      </c>
      <c r="C2097" t="s">
        <v>475</v>
      </c>
      <c r="D2097" s="1">
        <v>44816</v>
      </c>
      <c r="E2097" t="s">
        <v>476</v>
      </c>
      <c r="F2097" t="s">
        <v>477</v>
      </c>
      <c r="G2097" t="s">
        <v>478</v>
      </c>
      <c r="H2097" t="s">
        <v>10</v>
      </c>
      <c r="I2097" t="s">
        <v>17</v>
      </c>
      <c r="J2097" s="1">
        <v>45387</v>
      </c>
      <c r="K2097" s="1">
        <v>45373</v>
      </c>
    </row>
    <row r="2098" spans="1:11" x14ac:dyDescent="0.25">
      <c r="A2098" t="s">
        <v>41</v>
      </c>
      <c r="B2098" t="s">
        <v>42</v>
      </c>
      <c r="C2098" t="s">
        <v>475</v>
      </c>
      <c r="D2098" s="1">
        <v>44816</v>
      </c>
      <c r="E2098" t="s">
        <v>476</v>
      </c>
      <c r="F2098" t="s">
        <v>477</v>
      </c>
      <c r="G2098" t="s">
        <v>478</v>
      </c>
      <c r="H2098" t="s">
        <v>11</v>
      </c>
      <c r="I2098" t="s">
        <v>17</v>
      </c>
      <c r="J2098" s="1">
        <v>45387</v>
      </c>
      <c r="K2098" s="1">
        <v>45373</v>
      </c>
    </row>
    <row r="2099" spans="1:11" x14ac:dyDescent="0.25">
      <c r="A2099" t="s">
        <v>12</v>
      </c>
      <c r="B2099" t="s">
        <v>51</v>
      </c>
      <c r="C2099" t="s">
        <v>14</v>
      </c>
      <c r="D2099" s="1">
        <v>44809</v>
      </c>
      <c r="E2099" t="s">
        <v>479</v>
      </c>
      <c r="F2099" t="s">
        <v>480</v>
      </c>
      <c r="G2099" t="s">
        <v>481</v>
      </c>
      <c r="H2099" t="s">
        <v>4</v>
      </c>
      <c r="I2099" t="s">
        <v>17</v>
      </c>
      <c r="J2099" s="1">
        <v>44846</v>
      </c>
      <c r="K2099" s="1">
        <v>44824</v>
      </c>
    </row>
    <row r="2100" spans="1:11" x14ac:dyDescent="0.25">
      <c r="A2100" t="s">
        <v>12</v>
      </c>
      <c r="B2100" t="s">
        <v>51</v>
      </c>
      <c r="C2100" t="s">
        <v>14</v>
      </c>
      <c r="D2100" s="1">
        <v>44809</v>
      </c>
      <c r="E2100" t="s">
        <v>479</v>
      </c>
      <c r="F2100" t="s">
        <v>480</v>
      </c>
      <c r="G2100" t="s">
        <v>481</v>
      </c>
      <c r="H2100" t="s">
        <v>7</v>
      </c>
      <c r="I2100" t="s">
        <v>17</v>
      </c>
      <c r="J2100" s="1">
        <v>44846</v>
      </c>
      <c r="K2100" s="1">
        <v>44824</v>
      </c>
    </row>
    <row r="2101" spans="1:11" x14ac:dyDescent="0.25">
      <c r="A2101" t="s">
        <v>12</v>
      </c>
      <c r="B2101" t="s">
        <v>51</v>
      </c>
      <c r="C2101" t="s">
        <v>14</v>
      </c>
      <c r="D2101" s="1">
        <v>44809</v>
      </c>
      <c r="E2101" t="s">
        <v>479</v>
      </c>
      <c r="F2101" t="s">
        <v>480</v>
      </c>
      <c r="G2101" t="s">
        <v>481</v>
      </c>
      <c r="H2101" t="s">
        <v>1366</v>
      </c>
      <c r="I2101" t="s">
        <v>5</v>
      </c>
      <c r="K2101" s="1">
        <v>45351</v>
      </c>
    </row>
    <row r="2102" spans="1:11" x14ac:dyDescent="0.25">
      <c r="A2102" t="s">
        <v>12</v>
      </c>
      <c r="B2102" t="s">
        <v>51</v>
      </c>
      <c r="C2102" t="s">
        <v>14</v>
      </c>
      <c r="D2102" s="1">
        <v>44809</v>
      </c>
      <c r="E2102" t="s">
        <v>479</v>
      </c>
      <c r="F2102" t="s">
        <v>480</v>
      </c>
      <c r="G2102" t="s">
        <v>481</v>
      </c>
      <c r="H2102" t="s">
        <v>1367</v>
      </c>
      <c r="I2102" t="s">
        <v>5</v>
      </c>
      <c r="K2102" s="1">
        <v>45351</v>
      </c>
    </row>
    <row r="2103" spans="1:11" x14ac:dyDescent="0.25">
      <c r="A2103" t="s">
        <v>12</v>
      </c>
      <c r="B2103" t="s">
        <v>51</v>
      </c>
      <c r="C2103" t="s">
        <v>14</v>
      </c>
      <c r="D2103" s="1">
        <v>44809</v>
      </c>
      <c r="E2103" t="s">
        <v>479</v>
      </c>
      <c r="F2103" t="s">
        <v>480</v>
      </c>
      <c r="G2103" t="s">
        <v>481</v>
      </c>
      <c r="H2103" t="s">
        <v>1368</v>
      </c>
      <c r="I2103" t="s">
        <v>5</v>
      </c>
      <c r="K2103" s="1">
        <v>45351</v>
      </c>
    </row>
    <row r="2104" spans="1:11" x14ac:dyDescent="0.25">
      <c r="A2104" t="s">
        <v>12</v>
      </c>
      <c r="B2104" t="s">
        <v>51</v>
      </c>
      <c r="C2104" t="s">
        <v>14</v>
      </c>
      <c r="D2104" s="1">
        <v>44809</v>
      </c>
      <c r="E2104" t="s">
        <v>479</v>
      </c>
      <c r="F2104" t="s">
        <v>480</v>
      </c>
      <c r="G2104" t="s">
        <v>481</v>
      </c>
      <c r="H2104" t="s">
        <v>1369</v>
      </c>
      <c r="I2104" t="s">
        <v>5</v>
      </c>
      <c r="K2104" s="1">
        <v>45351</v>
      </c>
    </row>
    <row r="2105" spans="1:11" x14ac:dyDescent="0.25">
      <c r="A2105" t="s">
        <v>12</v>
      </c>
      <c r="B2105" t="s">
        <v>51</v>
      </c>
      <c r="C2105" t="s">
        <v>14</v>
      </c>
      <c r="D2105" s="1">
        <v>44809</v>
      </c>
      <c r="E2105" t="s">
        <v>479</v>
      </c>
      <c r="F2105" t="s">
        <v>480</v>
      </c>
      <c r="G2105" t="s">
        <v>481</v>
      </c>
      <c r="H2105" t="s">
        <v>1370</v>
      </c>
      <c r="I2105" t="s">
        <v>5</v>
      </c>
      <c r="K2105" s="1">
        <v>45351</v>
      </c>
    </row>
    <row r="2106" spans="1:11" x14ac:dyDescent="0.25">
      <c r="A2106" t="s">
        <v>12</v>
      </c>
      <c r="B2106" t="s">
        <v>51</v>
      </c>
      <c r="C2106" t="s">
        <v>14</v>
      </c>
      <c r="D2106" s="1">
        <v>44809</v>
      </c>
      <c r="E2106" t="s">
        <v>479</v>
      </c>
      <c r="F2106" t="s">
        <v>480</v>
      </c>
      <c r="G2106" t="s">
        <v>481</v>
      </c>
      <c r="H2106" t="s">
        <v>8</v>
      </c>
      <c r="I2106" t="s">
        <v>17</v>
      </c>
      <c r="J2106" s="1">
        <v>44837</v>
      </c>
      <c r="K2106" s="1">
        <v>44814</v>
      </c>
    </row>
    <row r="2107" spans="1:11" x14ac:dyDescent="0.25">
      <c r="A2107" t="s">
        <v>12</v>
      </c>
      <c r="B2107" t="s">
        <v>51</v>
      </c>
      <c r="C2107" t="s">
        <v>14</v>
      </c>
      <c r="D2107" s="1">
        <v>44809</v>
      </c>
      <c r="E2107" t="s">
        <v>479</v>
      </c>
      <c r="F2107" t="s">
        <v>480</v>
      </c>
      <c r="G2107" t="s">
        <v>481</v>
      </c>
      <c r="H2107" t="s">
        <v>9</v>
      </c>
      <c r="I2107" t="s">
        <v>17</v>
      </c>
      <c r="J2107" s="1">
        <v>44931</v>
      </c>
      <c r="K2107" s="1">
        <v>44814</v>
      </c>
    </row>
    <row r="2108" spans="1:11" x14ac:dyDescent="0.25">
      <c r="A2108" t="s">
        <v>12</v>
      </c>
      <c r="B2108" t="s">
        <v>51</v>
      </c>
      <c r="C2108" t="s">
        <v>14</v>
      </c>
      <c r="D2108" s="1">
        <v>44809</v>
      </c>
      <c r="E2108" t="s">
        <v>479</v>
      </c>
      <c r="F2108" t="s">
        <v>480</v>
      </c>
      <c r="G2108" t="s">
        <v>481</v>
      </c>
      <c r="H2108" t="s">
        <v>10</v>
      </c>
      <c r="I2108" t="s">
        <v>17</v>
      </c>
      <c r="J2108" s="1">
        <v>44837</v>
      </c>
      <c r="K2108" s="1">
        <v>44814</v>
      </c>
    </row>
    <row r="2109" spans="1:11" x14ac:dyDescent="0.25">
      <c r="A2109" t="s">
        <v>12</v>
      </c>
      <c r="B2109" t="s">
        <v>51</v>
      </c>
      <c r="C2109" t="s">
        <v>14</v>
      </c>
      <c r="D2109" s="1">
        <v>44809</v>
      </c>
      <c r="E2109" t="s">
        <v>479</v>
      </c>
      <c r="F2109" t="s">
        <v>480</v>
      </c>
      <c r="G2109" t="s">
        <v>481</v>
      </c>
      <c r="H2109" t="s">
        <v>11</v>
      </c>
      <c r="I2109" t="s">
        <v>17</v>
      </c>
      <c r="J2109" s="1">
        <v>44837</v>
      </c>
      <c r="K2109" s="1">
        <v>44814</v>
      </c>
    </row>
    <row r="2110" spans="1:11" x14ac:dyDescent="0.25">
      <c r="A2110" t="s">
        <v>60</v>
      </c>
      <c r="B2110" t="s">
        <v>61</v>
      </c>
      <c r="C2110" t="s">
        <v>14</v>
      </c>
      <c r="D2110" s="1">
        <v>44809</v>
      </c>
      <c r="E2110" t="s">
        <v>57</v>
      </c>
      <c r="F2110" t="s">
        <v>483</v>
      </c>
      <c r="G2110" t="s">
        <v>484</v>
      </c>
      <c r="H2110" t="s">
        <v>192</v>
      </c>
      <c r="I2110" t="s">
        <v>17</v>
      </c>
      <c r="J2110" s="1">
        <v>44852</v>
      </c>
      <c r="K2110" s="1">
        <v>44837</v>
      </c>
    </row>
    <row r="2111" spans="1:11" x14ac:dyDescent="0.25">
      <c r="A2111" t="s">
        <v>60</v>
      </c>
      <c r="B2111" t="s">
        <v>61</v>
      </c>
      <c r="C2111" t="s">
        <v>14</v>
      </c>
      <c r="D2111" s="1">
        <v>44809</v>
      </c>
      <c r="E2111" t="s">
        <v>57</v>
      </c>
      <c r="F2111" t="s">
        <v>483</v>
      </c>
      <c r="G2111" t="s">
        <v>484</v>
      </c>
      <c r="H2111" t="s">
        <v>4</v>
      </c>
      <c r="I2111" t="s">
        <v>17</v>
      </c>
      <c r="J2111" s="1">
        <v>44838</v>
      </c>
      <c r="K2111" s="1">
        <v>44824</v>
      </c>
    </row>
    <row r="2112" spans="1:11" x14ac:dyDescent="0.25">
      <c r="A2112" t="s">
        <v>60</v>
      </c>
      <c r="B2112" t="s">
        <v>61</v>
      </c>
      <c r="C2112" t="s">
        <v>14</v>
      </c>
      <c r="D2112" s="1">
        <v>44809</v>
      </c>
      <c r="E2112" t="s">
        <v>57</v>
      </c>
      <c r="F2112" t="s">
        <v>483</v>
      </c>
      <c r="G2112" t="s">
        <v>484</v>
      </c>
      <c r="H2112" t="s">
        <v>7</v>
      </c>
      <c r="I2112" t="s">
        <v>17</v>
      </c>
      <c r="J2112" s="1">
        <v>44844</v>
      </c>
      <c r="K2112" s="1">
        <v>44824</v>
      </c>
    </row>
    <row r="2113" spans="1:11" x14ac:dyDescent="0.25">
      <c r="A2113" t="s">
        <v>60</v>
      </c>
      <c r="B2113" t="s">
        <v>61</v>
      </c>
      <c r="C2113" t="s">
        <v>14</v>
      </c>
      <c r="D2113" s="1">
        <v>44809</v>
      </c>
      <c r="E2113" t="s">
        <v>57</v>
      </c>
      <c r="F2113" t="s">
        <v>483</v>
      </c>
      <c r="G2113" t="s">
        <v>484</v>
      </c>
      <c r="H2113" t="s">
        <v>1366</v>
      </c>
      <c r="I2113" t="s">
        <v>17</v>
      </c>
      <c r="J2113" s="1">
        <v>45422</v>
      </c>
      <c r="K2113" s="1">
        <v>45351</v>
      </c>
    </row>
    <row r="2114" spans="1:11" x14ac:dyDescent="0.25">
      <c r="A2114" t="s">
        <v>60</v>
      </c>
      <c r="B2114" t="s">
        <v>61</v>
      </c>
      <c r="C2114" t="s">
        <v>14</v>
      </c>
      <c r="D2114" s="1">
        <v>44809</v>
      </c>
      <c r="E2114" t="s">
        <v>57</v>
      </c>
      <c r="F2114" t="s">
        <v>483</v>
      </c>
      <c r="G2114" t="s">
        <v>484</v>
      </c>
      <c r="H2114" t="s">
        <v>1366</v>
      </c>
      <c r="I2114" t="s">
        <v>17</v>
      </c>
      <c r="J2114" s="1">
        <v>45798</v>
      </c>
      <c r="K2114" s="1">
        <v>45743</v>
      </c>
    </row>
    <row r="2115" spans="1:11" x14ac:dyDescent="0.25">
      <c r="A2115" t="s">
        <v>60</v>
      </c>
      <c r="B2115" t="s">
        <v>61</v>
      </c>
      <c r="C2115" t="s">
        <v>14</v>
      </c>
      <c r="D2115" s="1">
        <v>44809</v>
      </c>
      <c r="E2115" t="s">
        <v>57</v>
      </c>
      <c r="F2115" t="s">
        <v>483</v>
      </c>
      <c r="G2115" t="s">
        <v>484</v>
      </c>
      <c r="H2115" t="s">
        <v>1367</v>
      </c>
      <c r="I2115" t="s">
        <v>17</v>
      </c>
      <c r="J2115" s="1">
        <v>45422</v>
      </c>
      <c r="K2115" s="1">
        <v>45351</v>
      </c>
    </row>
    <row r="2116" spans="1:11" x14ac:dyDescent="0.25">
      <c r="A2116" t="s">
        <v>60</v>
      </c>
      <c r="B2116" t="s">
        <v>61</v>
      </c>
      <c r="C2116" t="s">
        <v>14</v>
      </c>
      <c r="D2116" s="1">
        <v>44809</v>
      </c>
      <c r="E2116" t="s">
        <v>57</v>
      </c>
      <c r="F2116" t="s">
        <v>483</v>
      </c>
      <c r="G2116" t="s">
        <v>484</v>
      </c>
      <c r="H2116" t="s">
        <v>1367</v>
      </c>
      <c r="I2116" t="s">
        <v>17</v>
      </c>
      <c r="J2116" s="1">
        <v>45798</v>
      </c>
      <c r="K2116" s="1">
        <v>45743</v>
      </c>
    </row>
    <row r="2117" spans="1:11" x14ac:dyDescent="0.25">
      <c r="A2117" t="s">
        <v>60</v>
      </c>
      <c r="B2117" t="s">
        <v>61</v>
      </c>
      <c r="C2117" t="s">
        <v>14</v>
      </c>
      <c r="D2117" s="1">
        <v>44809</v>
      </c>
      <c r="E2117" t="s">
        <v>57</v>
      </c>
      <c r="F2117" t="s">
        <v>483</v>
      </c>
      <c r="G2117" t="s">
        <v>484</v>
      </c>
      <c r="H2117" t="s">
        <v>1368</v>
      </c>
      <c r="I2117" t="s">
        <v>17</v>
      </c>
      <c r="J2117" s="1">
        <v>45422</v>
      </c>
      <c r="K2117" s="1">
        <v>45351</v>
      </c>
    </row>
    <row r="2118" spans="1:11" x14ac:dyDescent="0.25">
      <c r="A2118" t="s">
        <v>60</v>
      </c>
      <c r="B2118" t="s">
        <v>61</v>
      </c>
      <c r="C2118" t="s">
        <v>14</v>
      </c>
      <c r="D2118" s="1">
        <v>44809</v>
      </c>
      <c r="E2118" t="s">
        <v>57</v>
      </c>
      <c r="F2118" t="s">
        <v>483</v>
      </c>
      <c r="G2118" t="s">
        <v>484</v>
      </c>
      <c r="H2118" t="s">
        <v>1368</v>
      </c>
      <c r="I2118" t="s">
        <v>17</v>
      </c>
      <c r="J2118" s="1">
        <v>45798</v>
      </c>
      <c r="K2118" s="1">
        <v>45743</v>
      </c>
    </row>
    <row r="2119" spans="1:11" x14ac:dyDescent="0.25">
      <c r="A2119" t="s">
        <v>60</v>
      </c>
      <c r="B2119" t="s">
        <v>61</v>
      </c>
      <c r="C2119" t="s">
        <v>14</v>
      </c>
      <c r="D2119" s="1">
        <v>44809</v>
      </c>
      <c r="E2119" t="s">
        <v>57</v>
      </c>
      <c r="F2119" t="s">
        <v>483</v>
      </c>
      <c r="G2119" t="s">
        <v>484</v>
      </c>
      <c r="H2119" t="s">
        <v>1369</v>
      </c>
      <c r="I2119" t="s">
        <v>17</v>
      </c>
      <c r="J2119" s="1">
        <v>45422</v>
      </c>
      <c r="K2119" s="1">
        <v>45351</v>
      </c>
    </row>
    <row r="2120" spans="1:11" x14ac:dyDescent="0.25">
      <c r="A2120" t="s">
        <v>60</v>
      </c>
      <c r="B2120" t="s">
        <v>61</v>
      </c>
      <c r="C2120" t="s">
        <v>14</v>
      </c>
      <c r="D2120" s="1">
        <v>44809</v>
      </c>
      <c r="E2120" t="s">
        <v>57</v>
      </c>
      <c r="F2120" t="s">
        <v>483</v>
      </c>
      <c r="G2120" t="s">
        <v>484</v>
      </c>
      <c r="H2120" t="s">
        <v>1369</v>
      </c>
      <c r="I2120" t="s">
        <v>17</v>
      </c>
      <c r="J2120" s="1">
        <v>45798</v>
      </c>
      <c r="K2120" s="1">
        <v>45743</v>
      </c>
    </row>
    <row r="2121" spans="1:11" x14ac:dyDescent="0.25">
      <c r="A2121" t="s">
        <v>60</v>
      </c>
      <c r="B2121" t="s">
        <v>61</v>
      </c>
      <c r="C2121" t="s">
        <v>14</v>
      </c>
      <c r="D2121" s="1">
        <v>44809</v>
      </c>
      <c r="E2121" t="s">
        <v>57</v>
      </c>
      <c r="F2121" t="s">
        <v>483</v>
      </c>
      <c r="G2121" t="s">
        <v>484</v>
      </c>
      <c r="H2121" t="s">
        <v>1370</v>
      </c>
      <c r="I2121" t="s">
        <v>17</v>
      </c>
      <c r="J2121" s="1">
        <v>45450</v>
      </c>
      <c r="K2121" s="1">
        <v>45351</v>
      </c>
    </row>
    <row r="2122" spans="1:11" x14ac:dyDescent="0.25">
      <c r="A2122" t="s">
        <v>60</v>
      </c>
      <c r="B2122" t="s">
        <v>61</v>
      </c>
      <c r="C2122" t="s">
        <v>14</v>
      </c>
      <c r="D2122" s="1">
        <v>44809</v>
      </c>
      <c r="E2122" t="s">
        <v>57</v>
      </c>
      <c r="F2122" t="s">
        <v>483</v>
      </c>
      <c r="G2122" t="s">
        <v>484</v>
      </c>
      <c r="H2122" t="s">
        <v>1370</v>
      </c>
      <c r="I2122" t="s">
        <v>17</v>
      </c>
      <c r="J2122" s="1">
        <v>45807</v>
      </c>
      <c r="K2122" s="1">
        <v>45771</v>
      </c>
    </row>
    <row r="2123" spans="1:11" x14ac:dyDescent="0.25">
      <c r="A2123" t="s">
        <v>60</v>
      </c>
      <c r="B2123" t="s">
        <v>61</v>
      </c>
      <c r="C2123" t="s">
        <v>14</v>
      </c>
      <c r="D2123" s="1">
        <v>44809</v>
      </c>
      <c r="E2123" t="s">
        <v>57</v>
      </c>
      <c r="F2123" t="s">
        <v>483</v>
      </c>
      <c r="G2123" t="s">
        <v>484</v>
      </c>
      <c r="H2123" t="s">
        <v>8</v>
      </c>
      <c r="I2123" t="s">
        <v>17</v>
      </c>
      <c r="J2123" s="1">
        <v>44838</v>
      </c>
      <c r="K2123" s="1">
        <v>44779</v>
      </c>
    </row>
    <row r="2124" spans="1:11" x14ac:dyDescent="0.25">
      <c r="A2124" t="s">
        <v>60</v>
      </c>
      <c r="B2124" t="s">
        <v>61</v>
      </c>
      <c r="C2124" t="s">
        <v>14</v>
      </c>
      <c r="D2124" s="1">
        <v>44809</v>
      </c>
      <c r="E2124" t="s">
        <v>57</v>
      </c>
      <c r="F2124" t="s">
        <v>483</v>
      </c>
      <c r="G2124" t="s">
        <v>484</v>
      </c>
      <c r="H2124" t="s">
        <v>9</v>
      </c>
      <c r="I2124" t="s">
        <v>17</v>
      </c>
      <c r="J2124" s="1">
        <v>44820</v>
      </c>
      <c r="K2124" s="1">
        <v>44779</v>
      </c>
    </row>
    <row r="2125" spans="1:11" x14ac:dyDescent="0.25">
      <c r="A2125" t="s">
        <v>60</v>
      </c>
      <c r="B2125" t="s">
        <v>61</v>
      </c>
      <c r="C2125" t="s">
        <v>14</v>
      </c>
      <c r="D2125" s="1">
        <v>44809</v>
      </c>
      <c r="E2125" t="s">
        <v>57</v>
      </c>
      <c r="F2125" t="s">
        <v>483</v>
      </c>
      <c r="G2125" t="s">
        <v>484</v>
      </c>
      <c r="H2125" t="s">
        <v>10</v>
      </c>
      <c r="I2125" t="s">
        <v>17</v>
      </c>
      <c r="J2125" s="1">
        <v>44825</v>
      </c>
      <c r="K2125" s="1">
        <v>44779</v>
      </c>
    </row>
    <row r="2126" spans="1:11" x14ac:dyDescent="0.25">
      <c r="A2126" t="s">
        <v>60</v>
      </c>
      <c r="B2126" t="s">
        <v>61</v>
      </c>
      <c r="C2126" t="s">
        <v>14</v>
      </c>
      <c r="D2126" s="1">
        <v>44809</v>
      </c>
      <c r="E2126" t="s">
        <v>57</v>
      </c>
      <c r="F2126" t="s">
        <v>483</v>
      </c>
      <c r="G2126" t="s">
        <v>484</v>
      </c>
      <c r="H2126" t="s">
        <v>10</v>
      </c>
      <c r="I2126" t="s">
        <v>17</v>
      </c>
      <c r="J2126" s="1">
        <v>45047</v>
      </c>
      <c r="K2126" s="1">
        <v>44992</v>
      </c>
    </row>
    <row r="2127" spans="1:11" x14ac:dyDescent="0.25">
      <c r="A2127" t="s">
        <v>60</v>
      </c>
      <c r="B2127" t="s">
        <v>61</v>
      </c>
      <c r="C2127" t="s">
        <v>14</v>
      </c>
      <c r="D2127" s="1">
        <v>44809</v>
      </c>
      <c r="E2127" t="s">
        <v>57</v>
      </c>
      <c r="F2127" t="s">
        <v>483</v>
      </c>
      <c r="G2127" t="s">
        <v>484</v>
      </c>
      <c r="H2127" t="s">
        <v>11</v>
      </c>
      <c r="I2127" t="s">
        <v>17</v>
      </c>
      <c r="J2127" s="1">
        <v>44819</v>
      </c>
      <c r="K2127" s="1">
        <v>44779</v>
      </c>
    </row>
    <row r="2128" spans="1:11" x14ac:dyDescent="0.25">
      <c r="A2128" t="s">
        <v>41</v>
      </c>
      <c r="B2128" t="s">
        <v>485</v>
      </c>
      <c r="C2128" t="s">
        <v>14</v>
      </c>
      <c r="D2128" s="1">
        <v>44809</v>
      </c>
      <c r="E2128" t="s">
        <v>486</v>
      </c>
      <c r="F2128" t="s">
        <v>54</v>
      </c>
      <c r="G2128" t="s">
        <v>487</v>
      </c>
      <c r="H2128" t="s">
        <v>4</v>
      </c>
      <c r="I2128" t="s">
        <v>17</v>
      </c>
      <c r="J2128" s="1">
        <v>44848</v>
      </c>
      <c r="K2128" s="1">
        <v>44824</v>
      </c>
    </row>
    <row r="2129" spans="1:11" x14ac:dyDescent="0.25">
      <c r="A2129" t="s">
        <v>41</v>
      </c>
      <c r="B2129" t="s">
        <v>485</v>
      </c>
      <c r="C2129" t="s">
        <v>14</v>
      </c>
      <c r="D2129" s="1">
        <v>44809</v>
      </c>
      <c r="E2129" t="s">
        <v>486</v>
      </c>
      <c r="F2129" t="s">
        <v>54</v>
      </c>
      <c r="G2129" t="s">
        <v>487</v>
      </c>
      <c r="H2129" t="s">
        <v>7</v>
      </c>
      <c r="I2129" t="s">
        <v>17</v>
      </c>
      <c r="J2129" s="1">
        <v>44848</v>
      </c>
      <c r="K2129" s="1">
        <v>44824</v>
      </c>
    </row>
    <row r="2130" spans="1:11" x14ac:dyDescent="0.25">
      <c r="A2130" t="s">
        <v>41</v>
      </c>
      <c r="B2130" t="s">
        <v>485</v>
      </c>
      <c r="C2130" t="s">
        <v>14</v>
      </c>
      <c r="D2130" s="1">
        <v>44809</v>
      </c>
      <c r="E2130" t="s">
        <v>486</v>
      </c>
      <c r="F2130" t="s">
        <v>54</v>
      </c>
      <c r="G2130" t="s">
        <v>487</v>
      </c>
      <c r="H2130" t="s">
        <v>1366</v>
      </c>
      <c r="I2130" t="s">
        <v>17</v>
      </c>
      <c r="J2130" s="1">
        <v>45413</v>
      </c>
      <c r="K2130" s="1">
        <v>45351</v>
      </c>
    </row>
    <row r="2131" spans="1:11" x14ac:dyDescent="0.25">
      <c r="A2131" t="s">
        <v>41</v>
      </c>
      <c r="B2131" t="s">
        <v>485</v>
      </c>
      <c r="C2131" t="s">
        <v>14</v>
      </c>
      <c r="D2131" s="1">
        <v>44809</v>
      </c>
      <c r="E2131" t="s">
        <v>486</v>
      </c>
      <c r="F2131" t="s">
        <v>54</v>
      </c>
      <c r="G2131" t="s">
        <v>487</v>
      </c>
      <c r="H2131" t="s">
        <v>1366</v>
      </c>
      <c r="I2131" t="s">
        <v>17</v>
      </c>
      <c r="J2131" s="1">
        <v>45749</v>
      </c>
      <c r="K2131" s="1">
        <v>45734</v>
      </c>
    </row>
    <row r="2132" spans="1:11" x14ac:dyDescent="0.25">
      <c r="A2132" t="s">
        <v>41</v>
      </c>
      <c r="B2132" t="s">
        <v>485</v>
      </c>
      <c r="C2132" t="s">
        <v>14</v>
      </c>
      <c r="D2132" s="1">
        <v>44809</v>
      </c>
      <c r="E2132" t="s">
        <v>486</v>
      </c>
      <c r="F2132" t="s">
        <v>54</v>
      </c>
      <c r="G2132" t="s">
        <v>487</v>
      </c>
      <c r="H2132" t="s">
        <v>1367</v>
      </c>
      <c r="I2132" t="s">
        <v>17</v>
      </c>
      <c r="J2132" s="1">
        <v>45413</v>
      </c>
      <c r="K2132" s="1">
        <v>45351</v>
      </c>
    </row>
    <row r="2133" spans="1:11" x14ac:dyDescent="0.25">
      <c r="A2133" t="s">
        <v>41</v>
      </c>
      <c r="B2133" t="s">
        <v>485</v>
      </c>
      <c r="C2133" t="s">
        <v>14</v>
      </c>
      <c r="D2133" s="1">
        <v>44809</v>
      </c>
      <c r="E2133" t="s">
        <v>486</v>
      </c>
      <c r="F2133" t="s">
        <v>54</v>
      </c>
      <c r="G2133" t="s">
        <v>487</v>
      </c>
      <c r="H2133" t="s">
        <v>1367</v>
      </c>
      <c r="I2133" t="s">
        <v>17</v>
      </c>
      <c r="J2133" s="1">
        <v>45749</v>
      </c>
      <c r="K2133" s="1">
        <v>45734</v>
      </c>
    </row>
    <row r="2134" spans="1:11" x14ac:dyDescent="0.25">
      <c r="A2134" t="s">
        <v>41</v>
      </c>
      <c r="B2134" t="s">
        <v>485</v>
      </c>
      <c r="C2134" t="s">
        <v>14</v>
      </c>
      <c r="D2134" s="1">
        <v>44809</v>
      </c>
      <c r="E2134" t="s">
        <v>486</v>
      </c>
      <c r="F2134" t="s">
        <v>54</v>
      </c>
      <c r="G2134" t="s">
        <v>487</v>
      </c>
      <c r="H2134" t="s">
        <v>1368</v>
      </c>
      <c r="I2134" t="s">
        <v>17</v>
      </c>
      <c r="J2134" s="1">
        <v>45413</v>
      </c>
      <c r="K2134" s="1">
        <v>45351</v>
      </c>
    </row>
    <row r="2135" spans="1:11" x14ac:dyDescent="0.25">
      <c r="A2135" t="s">
        <v>41</v>
      </c>
      <c r="B2135" t="s">
        <v>485</v>
      </c>
      <c r="C2135" t="s">
        <v>14</v>
      </c>
      <c r="D2135" s="1">
        <v>44809</v>
      </c>
      <c r="E2135" t="s">
        <v>486</v>
      </c>
      <c r="F2135" t="s">
        <v>54</v>
      </c>
      <c r="G2135" t="s">
        <v>487</v>
      </c>
      <c r="H2135" t="s">
        <v>1368</v>
      </c>
      <c r="I2135" t="s">
        <v>17</v>
      </c>
      <c r="J2135" s="1">
        <v>45750</v>
      </c>
      <c r="K2135" s="1">
        <v>45734</v>
      </c>
    </row>
    <row r="2136" spans="1:11" x14ac:dyDescent="0.25">
      <c r="A2136" t="s">
        <v>41</v>
      </c>
      <c r="B2136" t="s">
        <v>485</v>
      </c>
      <c r="C2136" t="s">
        <v>14</v>
      </c>
      <c r="D2136" s="1">
        <v>44809</v>
      </c>
      <c r="E2136" t="s">
        <v>486</v>
      </c>
      <c r="F2136" t="s">
        <v>54</v>
      </c>
      <c r="G2136" t="s">
        <v>487</v>
      </c>
      <c r="H2136" t="s">
        <v>1369</v>
      </c>
      <c r="I2136" t="s">
        <v>17</v>
      </c>
      <c r="J2136" s="1">
        <v>45413</v>
      </c>
      <c r="K2136" s="1">
        <v>45351</v>
      </c>
    </row>
    <row r="2137" spans="1:11" x14ac:dyDescent="0.25">
      <c r="A2137" t="s">
        <v>41</v>
      </c>
      <c r="B2137" t="s">
        <v>485</v>
      </c>
      <c r="C2137" t="s">
        <v>14</v>
      </c>
      <c r="D2137" s="1">
        <v>44809</v>
      </c>
      <c r="E2137" t="s">
        <v>486</v>
      </c>
      <c r="F2137" t="s">
        <v>54</v>
      </c>
      <c r="G2137" t="s">
        <v>487</v>
      </c>
      <c r="H2137" t="s">
        <v>1369</v>
      </c>
      <c r="I2137" t="s">
        <v>17</v>
      </c>
      <c r="J2137" s="1">
        <v>45749</v>
      </c>
      <c r="K2137" s="1">
        <v>45734</v>
      </c>
    </row>
    <row r="2138" spans="1:11" x14ac:dyDescent="0.25">
      <c r="A2138" t="s">
        <v>41</v>
      </c>
      <c r="B2138" t="s">
        <v>485</v>
      </c>
      <c r="C2138" t="s">
        <v>14</v>
      </c>
      <c r="D2138" s="1">
        <v>44809</v>
      </c>
      <c r="E2138" t="s">
        <v>486</v>
      </c>
      <c r="F2138" t="s">
        <v>54</v>
      </c>
      <c r="G2138" t="s">
        <v>487</v>
      </c>
      <c r="H2138" t="s">
        <v>1370</v>
      </c>
      <c r="I2138" t="s">
        <v>17</v>
      </c>
      <c r="J2138" s="1">
        <v>45413</v>
      </c>
      <c r="K2138" s="1">
        <v>45351</v>
      </c>
    </row>
    <row r="2139" spans="1:11" x14ac:dyDescent="0.25">
      <c r="A2139" t="s">
        <v>41</v>
      </c>
      <c r="B2139" t="s">
        <v>485</v>
      </c>
      <c r="C2139" t="s">
        <v>14</v>
      </c>
      <c r="D2139" s="1">
        <v>44809</v>
      </c>
      <c r="E2139" t="s">
        <v>486</v>
      </c>
      <c r="F2139" t="s">
        <v>54</v>
      </c>
      <c r="G2139" t="s">
        <v>487</v>
      </c>
      <c r="H2139" t="s">
        <v>1370</v>
      </c>
      <c r="I2139" t="s">
        <v>17</v>
      </c>
      <c r="J2139" s="1">
        <v>45749</v>
      </c>
      <c r="K2139" s="1">
        <v>45734</v>
      </c>
    </row>
    <row r="2140" spans="1:11" x14ac:dyDescent="0.25">
      <c r="A2140" t="s">
        <v>41</v>
      </c>
      <c r="B2140" t="s">
        <v>485</v>
      </c>
      <c r="C2140" t="s">
        <v>14</v>
      </c>
      <c r="D2140" s="1">
        <v>44809</v>
      </c>
      <c r="E2140" t="s">
        <v>486</v>
      </c>
      <c r="F2140" t="s">
        <v>54</v>
      </c>
      <c r="G2140" t="s">
        <v>487</v>
      </c>
      <c r="H2140" t="s">
        <v>8</v>
      </c>
      <c r="I2140" t="s">
        <v>17</v>
      </c>
      <c r="J2140" s="1">
        <v>44848</v>
      </c>
      <c r="K2140" s="1">
        <v>44779</v>
      </c>
    </row>
    <row r="2141" spans="1:11" x14ac:dyDescent="0.25">
      <c r="A2141" t="s">
        <v>41</v>
      </c>
      <c r="B2141" t="s">
        <v>485</v>
      </c>
      <c r="C2141" t="s">
        <v>14</v>
      </c>
      <c r="D2141" s="1">
        <v>44809</v>
      </c>
      <c r="E2141" t="s">
        <v>486</v>
      </c>
      <c r="F2141" t="s">
        <v>54</v>
      </c>
      <c r="G2141" t="s">
        <v>487</v>
      </c>
      <c r="H2141" t="s">
        <v>9</v>
      </c>
      <c r="I2141" t="s">
        <v>17</v>
      </c>
      <c r="J2141" s="1">
        <v>44848</v>
      </c>
      <c r="K2141" s="1">
        <v>44779</v>
      </c>
    </row>
    <row r="2142" spans="1:11" x14ac:dyDescent="0.25">
      <c r="A2142" t="s">
        <v>41</v>
      </c>
      <c r="B2142" t="s">
        <v>485</v>
      </c>
      <c r="C2142" t="s">
        <v>14</v>
      </c>
      <c r="D2142" s="1">
        <v>44809</v>
      </c>
      <c r="E2142" t="s">
        <v>486</v>
      </c>
      <c r="F2142" t="s">
        <v>54</v>
      </c>
      <c r="G2142" t="s">
        <v>487</v>
      </c>
      <c r="H2142" t="s">
        <v>10</v>
      </c>
      <c r="I2142" t="s">
        <v>17</v>
      </c>
      <c r="J2142" s="1">
        <v>44848</v>
      </c>
      <c r="K2142" s="1">
        <v>44779</v>
      </c>
    </row>
    <row r="2143" spans="1:11" x14ac:dyDescent="0.25">
      <c r="A2143" t="s">
        <v>41</v>
      </c>
      <c r="B2143" t="s">
        <v>485</v>
      </c>
      <c r="C2143" t="s">
        <v>14</v>
      </c>
      <c r="D2143" s="1">
        <v>44809</v>
      </c>
      <c r="E2143" t="s">
        <v>486</v>
      </c>
      <c r="F2143" t="s">
        <v>54</v>
      </c>
      <c r="G2143" t="s">
        <v>487</v>
      </c>
      <c r="H2143" t="s">
        <v>11</v>
      </c>
      <c r="I2143" t="s">
        <v>17</v>
      </c>
      <c r="J2143" s="1">
        <v>44848</v>
      </c>
      <c r="K2143" s="1">
        <v>44779</v>
      </c>
    </row>
    <row r="2144" spans="1:11" x14ac:dyDescent="0.25">
      <c r="A2144" t="s">
        <v>41</v>
      </c>
      <c r="C2144" t="s">
        <v>14</v>
      </c>
      <c r="D2144" s="1">
        <v>44809</v>
      </c>
      <c r="E2144" t="s">
        <v>488</v>
      </c>
      <c r="F2144" t="s">
        <v>489</v>
      </c>
      <c r="G2144" t="s">
        <v>99</v>
      </c>
      <c r="H2144" t="s">
        <v>4</v>
      </c>
      <c r="I2144" t="s">
        <v>17</v>
      </c>
      <c r="J2144" s="1">
        <v>44845</v>
      </c>
      <c r="K2144" s="1">
        <v>44824</v>
      </c>
    </row>
    <row r="2145" spans="1:11" x14ac:dyDescent="0.25">
      <c r="A2145" t="s">
        <v>41</v>
      </c>
      <c r="C2145" t="s">
        <v>14</v>
      </c>
      <c r="D2145" s="1">
        <v>44809</v>
      </c>
      <c r="E2145" t="s">
        <v>488</v>
      </c>
      <c r="F2145" t="s">
        <v>489</v>
      </c>
      <c r="G2145" t="s">
        <v>99</v>
      </c>
      <c r="H2145" t="s">
        <v>7</v>
      </c>
      <c r="I2145" t="s">
        <v>17</v>
      </c>
      <c r="J2145" s="1">
        <v>44845</v>
      </c>
      <c r="K2145" s="1">
        <v>44824</v>
      </c>
    </row>
    <row r="2146" spans="1:11" x14ac:dyDescent="0.25">
      <c r="A2146" t="s">
        <v>41</v>
      </c>
      <c r="C2146" t="s">
        <v>14</v>
      </c>
      <c r="D2146" s="1">
        <v>44809</v>
      </c>
      <c r="E2146" t="s">
        <v>488</v>
      </c>
      <c r="F2146" t="s">
        <v>489</v>
      </c>
      <c r="G2146" t="s">
        <v>99</v>
      </c>
      <c r="H2146" t="s">
        <v>1366</v>
      </c>
      <c r="I2146" t="s">
        <v>5</v>
      </c>
      <c r="K2146" s="1">
        <v>45351</v>
      </c>
    </row>
    <row r="2147" spans="1:11" x14ac:dyDescent="0.25">
      <c r="A2147" t="s">
        <v>41</v>
      </c>
      <c r="C2147" t="s">
        <v>14</v>
      </c>
      <c r="D2147" s="1">
        <v>44809</v>
      </c>
      <c r="E2147" t="s">
        <v>488</v>
      </c>
      <c r="F2147" t="s">
        <v>489</v>
      </c>
      <c r="G2147" t="s">
        <v>99</v>
      </c>
      <c r="H2147" t="s">
        <v>1367</v>
      </c>
      <c r="I2147" t="s">
        <v>5</v>
      </c>
      <c r="K2147" s="1">
        <v>45351</v>
      </c>
    </row>
    <row r="2148" spans="1:11" x14ac:dyDescent="0.25">
      <c r="A2148" t="s">
        <v>41</v>
      </c>
      <c r="C2148" t="s">
        <v>14</v>
      </c>
      <c r="D2148" s="1">
        <v>44809</v>
      </c>
      <c r="E2148" t="s">
        <v>488</v>
      </c>
      <c r="F2148" t="s">
        <v>489</v>
      </c>
      <c r="G2148" t="s">
        <v>99</v>
      </c>
      <c r="H2148" t="s">
        <v>1368</v>
      </c>
      <c r="I2148" t="s">
        <v>5</v>
      </c>
      <c r="K2148" s="1">
        <v>45351</v>
      </c>
    </row>
    <row r="2149" spans="1:11" x14ac:dyDescent="0.25">
      <c r="A2149" t="s">
        <v>41</v>
      </c>
      <c r="C2149" t="s">
        <v>14</v>
      </c>
      <c r="D2149" s="1">
        <v>44809</v>
      </c>
      <c r="E2149" t="s">
        <v>488</v>
      </c>
      <c r="F2149" t="s">
        <v>489</v>
      </c>
      <c r="G2149" t="s">
        <v>99</v>
      </c>
      <c r="H2149" t="s">
        <v>1369</v>
      </c>
      <c r="I2149" t="s">
        <v>5</v>
      </c>
      <c r="K2149" s="1">
        <v>45351</v>
      </c>
    </row>
    <row r="2150" spans="1:11" x14ac:dyDescent="0.25">
      <c r="A2150" t="s">
        <v>41</v>
      </c>
      <c r="C2150" t="s">
        <v>14</v>
      </c>
      <c r="D2150" s="1">
        <v>44809</v>
      </c>
      <c r="E2150" t="s">
        <v>488</v>
      </c>
      <c r="F2150" t="s">
        <v>489</v>
      </c>
      <c r="G2150" t="s">
        <v>99</v>
      </c>
      <c r="H2150" t="s">
        <v>1370</v>
      </c>
      <c r="I2150" t="s">
        <v>5</v>
      </c>
      <c r="K2150" s="1">
        <v>45351</v>
      </c>
    </row>
    <row r="2151" spans="1:11" x14ac:dyDescent="0.25">
      <c r="A2151" t="s">
        <v>41</v>
      </c>
      <c r="C2151" t="s">
        <v>14</v>
      </c>
      <c r="D2151" s="1">
        <v>44809</v>
      </c>
      <c r="E2151" t="s">
        <v>488</v>
      </c>
      <c r="F2151" t="s">
        <v>489</v>
      </c>
      <c r="G2151" t="s">
        <v>99</v>
      </c>
      <c r="H2151" t="s">
        <v>8</v>
      </c>
      <c r="I2151" t="s">
        <v>17</v>
      </c>
      <c r="J2151" s="1">
        <v>44845</v>
      </c>
      <c r="K2151" s="1">
        <v>44787</v>
      </c>
    </row>
    <row r="2152" spans="1:11" x14ac:dyDescent="0.25">
      <c r="A2152" t="s">
        <v>41</v>
      </c>
      <c r="C2152" t="s">
        <v>14</v>
      </c>
      <c r="D2152" s="1">
        <v>44809</v>
      </c>
      <c r="E2152" t="s">
        <v>488</v>
      </c>
      <c r="F2152" t="s">
        <v>489</v>
      </c>
      <c r="G2152" t="s">
        <v>99</v>
      </c>
      <c r="H2152" t="s">
        <v>9</v>
      </c>
      <c r="I2152" t="s">
        <v>17</v>
      </c>
      <c r="J2152" s="1">
        <v>44845</v>
      </c>
      <c r="K2152" s="1">
        <v>44787</v>
      </c>
    </row>
    <row r="2153" spans="1:11" x14ac:dyDescent="0.25">
      <c r="A2153" t="s">
        <v>41</v>
      </c>
      <c r="C2153" t="s">
        <v>14</v>
      </c>
      <c r="D2153" s="1">
        <v>44809</v>
      </c>
      <c r="E2153" t="s">
        <v>488</v>
      </c>
      <c r="F2153" t="s">
        <v>489</v>
      </c>
      <c r="G2153" t="s">
        <v>99</v>
      </c>
      <c r="H2153" t="s">
        <v>10</v>
      </c>
      <c r="I2153" t="s">
        <v>17</v>
      </c>
      <c r="J2153" s="1">
        <v>44845</v>
      </c>
      <c r="K2153" s="1">
        <v>44787</v>
      </c>
    </row>
    <row r="2154" spans="1:11" x14ac:dyDescent="0.25">
      <c r="A2154" t="s">
        <v>41</v>
      </c>
      <c r="C2154" t="s">
        <v>14</v>
      </c>
      <c r="D2154" s="1">
        <v>44809</v>
      </c>
      <c r="E2154" t="s">
        <v>488</v>
      </c>
      <c r="F2154" t="s">
        <v>489</v>
      </c>
      <c r="G2154" t="s">
        <v>99</v>
      </c>
      <c r="H2154" t="s">
        <v>11</v>
      </c>
      <c r="I2154" t="s">
        <v>17</v>
      </c>
      <c r="J2154" s="1">
        <v>44825</v>
      </c>
      <c r="K2154" s="1">
        <v>44787</v>
      </c>
    </row>
    <row r="2155" spans="1:11" x14ac:dyDescent="0.25">
      <c r="A2155" t="s">
        <v>41</v>
      </c>
      <c r="B2155" t="s">
        <v>223</v>
      </c>
      <c r="C2155" t="s">
        <v>14</v>
      </c>
      <c r="D2155" s="1">
        <v>44805</v>
      </c>
      <c r="E2155" t="s">
        <v>490</v>
      </c>
      <c r="F2155" t="s">
        <v>491</v>
      </c>
      <c r="G2155" t="s">
        <v>492</v>
      </c>
      <c r="H2155" t="s">
        <v>4</v>
      </c>
      <c r="I2155" t="s">
        <v>17</v>
      </c>
      <c r="J2155" s="1">
        <v>44964</v>
      </c>
      <c r="K2155" s="1">
        <v>44824</v>
      </c>
    </row>
    <row r="2156" spans="1:11" x14ac:dyDescent="0.25">
      <c r="A2156" t="s">
        <v>41</v>
      </c>
      <c r="B2156" t="s">
        <v>223</v>
      </c>
      <c r="C2156" t="s">
        <v>14</v>
      </c>
      <c r="D2156" s="1">
        <v>44805</v>
      </c>
      <c r="E2156" t="s">
        <v>490</v>
      </c>
      <c r="F2156" t="s">
        <v>491</v>
      </c>
      <c r="G2156" t="s">
        <v>492</v>
      </c>
      <c r="H2156" t="s">
        <v>7</v>
      </c>
      <c r="I2156" t="s">
        <v>17</v>
      </c>
      <c r="J2156" s="1">
        <v>44964</v>
      </c>
      <c r="K2156" s="1">
        <v>44824</v>
      </c>
    </row>
    <row r="2157" spans="1:11" x14ac:dyDescent="0.25">
      <c r="A2157" t="s">
        <v>41</v>
      </c>
      <c r="B2157" t="s">
        <v>223</v>
      </c>
      <c r="C2157" t="s">
        <v>14</v>
      </c>
      <c r="D2157" s="1">
        <v>44805</v>
      </c>
      <c r="E2157" t="s">
        <v>490</v>
      </c>
      <c r="F2157" t="s">
        <v>491</v>
      </c>
      <c r="G2157" t="s">
        <v>492</v>
      </c>
      <c r="H2157" t="s">
        <v>1366</v>
      </c>
      <c r="I2157" t="s">
        <v>17</v>
      </c>
      <c r="J2157" s="1">
        <v>45386</v>
      </c>
      <c r="K2157" s="1">
        <v>45351</v>
      </c>
    </row>
    <row r="2158" spans="1:11" x14ac:dyDescent="0.25">
      <c r="A2158" t="s">
        <v>41</v>
      </c>
      <c r="B2158" t="s">
        <v>223</v>
      </c>
      <c r="C2158" t="s">
        <v>14</v>
      </c>
      <c r="D2158" s="1">
        <v>44805</v>
      </c>
      <c r="E2158" t="s">
        <v>490</v>
      </c>
      <c r="F2158" t="s">
        <v>491</v>
      </c>
      <c r="G2158" t="s">
        <v>492</v>
      </c>
      <c r="H2158" t="s">
        <v>1367</v>
      </c>
      <c r="I2158" t="s">
        <v>17</v>
      </c>
      <c r="J2158" s="1">
        <v>45386</v>
      </c>
      <c r="K2158" s="1">
        <v>45351</v>
      </c>
    </row>
    <row r="2159" spans="1:11" x14ac:dyDescent="0.25">
      <c r="A2159" t="s">
        <v>41</v>
      </c>
      <c r="B2159" t="s">
        <v>223</v>
      </c>
      <c r="C2159" t="s">
        <v>14</v>
      </c>
      <c r="D2159" s="1">
        <v>44805</v>
      </c>
      <c r="E2159" t="s">
        <v>490</v>
      </c>
      <c r="F2159" t="s">
        <v>491</v>
      </c>
      <c r="G2159" t="s">
        <v>492</v>
      </c>
      <c r="H2159" t="s">
        <v>1368</v>
      </c>
      <c r="I2159" t="s">
        <v>17</v>
      </c>
      <c r="J2159" s="1">
        <v>45386</v>
      </c>
      <c r="K2159" s="1">
        <v>45351</v>
      </c>
    </row>
    <row r="2160" spans="1:11" x14ac:dyDescent="0.25">
      <c r="A2160" t="s">
        <v>41</v>
      </c>
      <c r="B2160" t="s">
        <v>223</v>
      </c>
      <c r="C2160" t="s">
        <v>14</v>
      </c>
      <c r="D2160" s="1">
        <v>44805</v>
      </c>
      <c r="E2160" t="s">
        <v>490</v>
      </c>
      <c r="F2160" t="s">
        <v>491</v>
      </c>
      <c r="G2160" t="s">
        <v>492</v>
      </c>
      <c r="H2160" t="s">
        <v>1369</v>
      </c>
      <c r="I2160" t="s">
        <v>17</v>
      </c>
      <c r="J2160" s="1">
        <v>45386</v>
      </c>
      <c r="K2160" s="1">
        <v>45351</v>
      </c>
    </row>
    <row r="2161" spans="1:11" x14ac:dyDescent="0.25">
      <c r="A2161" t="s">
        <v>41</v>
      </c>
      <c r="B2161" t="s">
        <v>223</v>
      </c>
      <c r="C2161" t="s">
        <v>14</v>
      </c>
      <c r="D2161" s="1">
        <v>44805</v>
      </c>
      <c r="E2161" t="s">
        <v>490</v>
      </c>
      <c r="F2161" t="s">
        <v>491</v>
      </c>
      <c r="G2161" t="s">
        <v>492</v>
      </c>
      <c r="H2161" t="s">
        <v>1370</v>
      </c>
      <c r="I2161" t="s">
        <v>17</v>
      </c>
      <c r="J2161" s="1">
        <v>45386</v>
      </c>
      <c r="K2161" s="1">
        <v>45351</v>
      </c>
    </row>
    <row r="2162" spans="1:11" x14ac:dyDescent="0.25">
      <c r="A2162" t="s">
        <v>41</v>
      </c>
      <c r="B2162" t="s">
        <v>223</v>
      </c>
      <c r="C2162" t="s">
        <v>14</v>
      </c>
      <c r="D2162" s="1">
        <v>44805</v>
      </c>
      <c r="E2162" t="s">
        <v>490</v>
      </c>
      <c r="F2162" t="s">
        <v>491</v>
      </c>
      <c r="G2162" t="s">
        <v>492</v>
      </c>
      <c r="H2162" t="s">
        <v>8</v>
      </c>
      <c r="I2162" t="s">
        <v>17</v>
      </c>
      <c r="J2162" s="1">
        <v>44837</v>
      </c>
      <c r="K2162" s="1">
        <v>44784</v>
      </c>
    </row>
    <row r="2163" spans="1:11" x14ac:dyDescent="0.25">
      <c r="A2163" t="s">
        <v>41</v>
      </c>
      <c r="B2163" t="s">
        <v>223</v>
      </c>
      <c r="C2163" t="s">
        <v>14</v>
      </c>
      <c r="D2163" s="1">
        <v>44805</v>
      </c>
      <c r="E2163" t="s">
        <v>490</v>
      </c>
      <c r="F2163" t="s">
        <v>491</v>
      </c>
      <c r="G2163" t="s">
        <v>492</v>
      </c>
      <c r="H2163" t="s">
        <v>9</v>
      </c>
      <c r="I2163" t="s">
        <v>17</v>
      </c>
      <c r="J2163" s="1">
        <v>44964</v>
      </c>
      <c r="K2163" s="1">
        <v>44784</v>
      </c>
    </row>
    <row r="2164" spans="1:11" x14ac:dyDescent="0.25">
      <c r="A2164" t="s">
        <v>41</v>
      </c>
      <c r="B2164" t="s">
        <v>223</v>
      </c>
      <c r="C2164" t="s">
        <v>14</v>
      </c>
      <c r="D2164" s="1">
        <v>44805</v>
      </c>
      <c r="E2164" t="s">
        <v>490</v>
      </c>
      <c r="F2164" t="s">
        <v>491</v>
      </c>
      <c r="G2164" t="s">
        <v>492</v>
      </c>
      <c r="H2164" t="s">
        <v>10</v>
      </c>
      <c r="I2164" t="s">
        <v>17</v>
      </c>
      <c r="J2164" s="1">
        <v>44830</v>
      </c>
      <c r="K2164" s="1">
        <v>44784</v>
      </c>
    </row>
    <row r="2165" spans="1:11" x14ac:dyDescent="0.25">
      <c r="A2165" t="s">
        <v>41</v>
      </c>
      <c r="B2165" t="s">
        <v>223</v>
      </c>
      <c r="C2165" t="s">
        <v>14</v>
      </c>
      <c r="D2165" s="1">
        <v>44805</v>
      </c>
      <c r="E2165" t="s">
        <v>490</v>
      </c>
      <c r="F2165" t="s">
        <v>491</v>
      </c>
      <c r="G2165" t="s">
        <v>492</v>
      </c>
      <c r="H2165" t="s">
        <v>10</v>
      </c>
      <c r="I2165" t="s">
        <v>17</v>
      </c>
      <c r="J2165" s="1">
        <v>44837</v>
      </c>
      <c r="K2165" s="1">
        <v>44837</v>
      </c>
    </row>
    <row r="2166" spans="1:11" x14ac:dyDescent="0.25">
      <c r="A2166" t="s">
        <v>41</v>
      </c>
      <c r="B2166" t="s">
        <v>223</v>
      </c>
      <c r="C2166" t="s">
        <v>14</v>
      </c>
      <c r="D2166" s="1">
        <v>44805</v>
      </c>
      <c r="E2166" t="s">
        <v>490</v>
      </c>
      <c r="F2166" t="s">
        <v>491</v>
      </c>
      <c r="G2166" t="s">
        <v>492</v>
      </c>
      <c r="H2166" t="s">
        <v>11</v>
      </c>
      <c r="I2166" t="s">
        <v>17</v>
      </c>
      <c r="J2166" s="1">
        <v>44837</v>
      </c>
      <c r="K2166" s="1">
        <v>44784</v>
      </c>
    </row>
    <row r="2167" spans="1:11" x14ac:dyDescent="0.25">
      <c r="C2167" t="s">
        <v>165</v>
      </c>
      <c r="D2167" s="1">
        <v>44805</v>
      </c>
      <c r="E2167" t="s">
        <v>1554</v>
      </c>
      <c r="F2167" t="s">
        <v>494</v>
      </c>
      <c r="G2167" t="s">
        <v>1555</v>
      </c>
      <c r="H2167" t="s">
        <v>4</v>
      </c>
      <c r="I2167" t="s">
        <v>17</v>
      </c>
      <c r="J2167" s="1">
        <v>45447</v>
      </c>
      <c r="K2167" s="1">
        <v>44832</v>
      </c>
    </row>
    <row r="2168" spans="1:11" x14ac:dyDescent="0.25">
      <c r="C2168" t="s">
        <v>165</v>
      </c>
      <c r="D2168" s="1">
        <v>44805</v>
      </c>
      <c r="E2168" t="s">
        <v>1554</v>
      </c>
      <c r="F2168" t="s">
        <v>494</v>
      </c>
      <c r="G2168" t="s">
        <v>1555</v>
      </c>
      <c r="H2168" t="s">
        <v>7</v>
      </c>
      <c r="I2168" t="s">
        <v>17</v>
      </c>
      <c r="J2168" s="1">
        <v>45447</v>
      </c>
      <c r="K2168" s="1">
        <v>44832</v>
      </c>
    </row>
    <row r="2169" spans="1:11" x14ac:dyDescent="0.25">
      <c r="C2169" t="s">
        <v>165</v>
      </c>
      <c r="D2169" s="1">
        <v>44805</v>
      </c>
      <c r="E2169" t="s">
        <v>1554</v>
      </c>
      <c r="F2169" t="s">
        <v>494</v>
      </c>
      <c r="G2169" t="s">
        <v>1555</v>
      </c>
      <c r="H2169" t="s">
        <v>1366</v>
      </c>
      <c r="I2169" t="s">
        <v>17</v>
      </c>
      <c r="J2169" s="1">
        <v>45447</v>
      </c>
      <c r="K2169" s="1">
        <v>45351</v>
      </c>
    </row>
    <row r="2170" spans="1:11" x14ac:dyDescent="0.25">
      <c r="C2170" t="s">
        <v>165</v>
      </c>
      <c r="D2170" s="1">
        <v>44805</v>
      </c>
      <c r="E2170" t="s">
        <v>1554</v>
      </c>
      <c r="F2170" t="s">
        <v>494</v>
      </c>
      <c r="G2170" t="s">
        <v>1555</v>
      </c>
      <c r="H2170" t="s">
        <v>1366</v>
      </c>
      <c r="I2170" t="s">
        <v>17</v>
      </c>
      <c r="J2170" s="1">
        <v>45796</v>
      </c>
      <c r="K2170" s="1">
        <v>45768</v>
      </c>
    </row>
    <row r="2171" spans="1:11" x14ac:dyDescent="0.25">
      <c r="C2171" t="s">
        <v>165</v>
      </c>
      <c r="D2171" s="1">
        <v>44805</v>
      </c>
      <c r="E2171" t="s">
        <v>1554</v>
      </c>
      <c r="F2171" t="s">
        <v>494</v>
      </c>
      <c r="G2171" t="s">
        <v>1555</v>
      </c>
      <c r="H2171" t="s">
        <v>1367</v>
      </c>
      <c r="I2171" t="s">
        <v>17</v>
      </c>
      <c r="J2171" s="1">
        <v>45447</v>
      </c>
      <c r="K2171" s="1">
        <v>45351</v>
      </c>
    </row>
    <row r="2172" spans="1:11" x14ac:dyDescent="0.25">
      <c r="C2172" t="s">
        <v>165</v>
      </c>
      <c r="D2172" s="1">
        <v>44805</v>
      </c>
      <c r="E2172" t="s">
        <v>1554</v>
      </c>
      <c r="F2172" t="s">
        <v>494</v>
      </c>
      <c r="G2172" t="s">
        <v>1555</v>
      </c>
      <c r="H2172" t="s">
        <v>1367</v>
      </c>
      <c r="I2172" t="s">
        <v>17</v>
      </c>
      <c r="J2172" s="1">
        <v>45796</v>
      </c>
      <c r="K2172" s="1">
        <v>45768</v>
      </c>
    </row>
    <row r="2173" spans="1:11" x14ac:dyDescent="0.25">
      <c r="C2173" t="s">
        <v>165</v>
      </c>
      <c r="D2173" s="1">
        <v>44805</v>
      </c>
      <c r="E2173" t="s">
        <v>1554</v>
      </c>
      <c r="F2173" t="s">
        <v>494</v>
      </c>
      <c r="G2173" t="s">
        <v>1555</v>
      </c>
      <c r="H2173" t="s">
        <v>1368</v>
      </c>
      <c r="I2173" t="s">
        <v>17</v>
      </c>
      <c r="J2173" s="1">
        <v>45447</v>
      </c>
      <c r="K2173" s="1">
        <v>45351</v>
      </c>
    </row>
    <row r="2174" spans="1:11" x14ac:dyDescent="0.25">
      <c r="C2174" t="s">
        <v>165</v>
      </c>
      <c r="D2174" s="1">
        <v>44805</v>
      </c>
      <c r="E2174" t="s">
        <v>1554</v>
      </c>
      <c r="F2174" t="s">
        <v>494</v>
      </c>
      <c r="G2174" t="s">
        <v>1555</v>
      </c>
      <c r="H2174" t="s">
        <v>1368</v>
      </c>
      <c r="I2174" t="s">
        <v>17</v>
      </c>
      <c r="J2174" s="1">
        <v>45796</v>
      </c>
      <c r="K2174" s="1">
        <v>45768</v>
      </c>
    </row>
    <row r="2175" spans="1:11" x14ac:dyDescent="0.25">
      <c r="C2175" t="s">
        <v>165</v>
      </c>
      <c r="D2175" s="1">
        <v>44805</v>
      </c>
      <c r="E2175" t="s">
        <v>1554</v>
      </c>
      <c r="F2175" t="s">
        <v>494</v>
      </c>
      <c r="G2175" t="s">
        <v>1555</v>
      </c>
      <c r="H2175" t="s">
        <v>1369</v>
      </c>
      <c r="I2175" t="s">
        <v>17</v>
      </c>
      <c r="J2175" s="1">
        <v>45447</v>
      </c>
      <c r="K2175" s="1">
        <v>45351</v>
      </c>
    </row>
    <row r="2176" spans="1:11" x14ac:dyDescent="0.25">
      <c r="C2176" t="s">
        <v>165</v>
      </c>
      <c r="D2176" s="1">
        <v>44805</v>
      </c>
      <c r="E2176" t="s">
        <v>1554</v>
      </c>
      <c r="F2176" t="s">
        <v>494</v>
      </c>
      <c r="G2176" t="s">
        <v>1555</v>
      </c>
      <c r="H2176" t="s">
        <v>1369</v>
      </c>
      <c r="I2176" t="s">
        <v>17</v>
      </c>
      <c r="J2176" s="1">
        <v>45796</v>
      </c>
      <c r="K2176" s="1">
        <v>45768</v>
      </c>
    </row>
    <row r="2177" spans="1:11" x14ac:dyDescent="0.25">
      <c r="C2177" t="s">
        <v>165</v>
      </c>
      <c r="D2177" s="1">
        <v>44805</v>
      </c>
      <c r="E2177" t="s">
        <v>1554</v>
      </c>
      <c r="F2177" t="s">
        <v>494</v>
      </c>
      <c r="G2177" t="s">
        <v>1555</v>
      </c>
      <c r="H2177" t="s">
        <v>1370</v>
      </c>
      <c r="I2177" t="s">
        <v>17</v>
      </c>
      <c r="J2177" s="1">
        <v>45447</v>
      </c>
      <c r="K2177" s="1">
        <v>45351</v>
      </c>
    </row>
    <row r="2178" spans="1:11" x14ac:dyDescent="0.25">
      <c r="C2178" t="s">
        <v>165</v>
      </c>
      <c r="D2178" s="1">
        <v>44805</v>
      </c>
      <c r="E2178" t="s">
        <v>1554</v>
      </c>
      <c r="F2178" t="s">
        <v>494</v>
      </c>
      <c r="G2178" t="s">
        <v>1555</v>
      </c>
      <c r="H2178" t="s">
        <v>1370</v>
      </c>
      <c r="I2178" t="s">
        <v>17</v>
      </c>
      <c r="J2178" s="1">
        <v>45797</v>
      </c>
      <c r="K2178" s="1">
        <v>45768</v>
      </c>
    </row>
    <row r="2179" spans="1:11" x14ac:dyDescent="0.25">
      <c r="C2179" t="s">
        <v>165</v>
      </c>
      <c r="D2179" s="1">
        <v>44805</v>
      </c>
      <c r="E2179" t="s">
        <v>1554</v>
      </c>
      <c r="F2179" t="s">
        <v>494</v>
      </c>
      <c r="G2179" t="s">
        <v>1555</v>
      </c>
      <c r="H2179" t="s">
        <v>9</v>
      </c>
      <c r="I2179" t="s">
        <v>17</v>
      </c>
      <c r="J2179" s="1">
        <v>45447</v>
      </c>
      <c r="K2179" s="1">
        <v>45057</v>
      </c>
    </row>
    <row r="2180" spans="1:11" x14ac:dyDescent="0.25">
      <c r="C2180" t="s">
        <v>165</v>
      </c>
      <c r="D2180" s="1">
        <v>44805</v>
      </c>
      <c r="E2180" t="s">
        <v>1554</v>
      </c>
      <c r="F2180" t="s">
        <v>494</v>
      </c>
      <c r="G2180" t="s">
        <v>1555</v>
      </c>
      <c r="H2180" t="s">
        <v>11</v>
      </c>
      <c r="I2180" t="s">
        <v>17</v>
      </c>
      <c r="J2180" s="1">
        <v>45447</v>
      </c>
      <c r="K2180" s="1">
        <v>44832</v>
      </c>
    </row>
    <row r="2181" spans="1:11" x14ac:dyDescent="0.25">
      <c r="C2181" t="s">
        <v>165</v>
      </c>
      <c r="D2181" s="1">
        <v>44805</v>
      </c>
      <c r="E2181" t="s">
        <v>1554</v>
      </c>
      <c r="F2181" t="s">
        <v>494</v>
      </c>
      <c r="G2181" t="s">
        <v>1555</v>
      </c>
      <c r="H2181" t="s">
        <v>11</v>
      </c>
      <c r="I2181" t="s">
        <v>17</v>
      </c>
      <c r="J2181" s="1">
        <v>45796</v>
      </c>
      <c r="K2181" s="1">
        <v>45768</v>
      </c>
    </row>
    <row r="2182" spans="1:11" x14ac:dyDescent="0.25">
      <c r="A2182" t="s">
        <v>12</v>
      </c>
      <c r="B2182" t="s">
        <v>22</v>
      </c>
      <c r="C2182" t="s">
        <v>16</v>
      </c>
      <c r="D2182" s="1">
        <v>44802</v>
      </c>
      <c r="E2182" t="s">
        <v>495</v>
      </c>
      <c r="F2182" t="s">
        <v>496</v>
      </c>
      <c r="G2182" t="s">
        <v>497</v>
      </c>
      <c r="H2182" t="s">
        <v>4</v>
      </c>
      <c r="I2182" t="s">
        <v>17</v>
      </c>
      <c r="J2182" s="1">
        <v>44833</v>
      </c>
      <c r="K2182" s="1">
        <v>44824</v>
      </c>
    </row>
    <row r="2183" spans="1:11" x14ac:dyDescent="0.25">
      <c r="A2183" t="s">
        <v>12</v>
      </c>
      <c r="B2183" t="s">
        <v>22</v>
      </c>
      <c r="C2183" t="s">
        <v>16</v>
      </c>
      <c r="D2183" s="1">
        <v>44802</v>
      </c>
      <c r="E2183" t="s">
        <v>495</v>
      </c>
      <c r="F2183" t="s">
        <v>496</v>
      </c>
      <c r="G2183" t="s">
        <v>497</v>
      </c>
      <c r="H2183" t="s">
        <v>7</v>
      </c>
      <c r="I2183" t="s">
        <v>17</v>
      </c>
      <c r="J2183" s="1">
        <v>44833</v>
      </c>
      <c r="K2183" s="1">
        <v>44824</v>
      </c>
    </row>
    <row r="2184" spans="1:11" x14ac:dyDescent="0.25">
      <c r="A2184" t="s">
        <v>12</v>
      </c>
      <c r="B2184" t="s">
        <v>22</v>
      </c>
      <c r="C2184" t="s">
        <v>16</v>
      </c>
      <c r="D2184" s="1">
        <v>44802</v>
      </c>
      <c r="E2184" t="s">
        <v>495</v>
      </c>
      <c r="F2184" t="s">
        <v>496</v>
      </c>
      <c r="G2184" t="s">
        <v>497</v>
      </c>
      <c r="H2184" t="s">
        <v>1366</v>
      </c>
      <c r="I2184" t="s">
        <v>17</v>
      </c>
      <c r="J2184" s="1">
        <v>45429</v>
      </c>
      <c r="K2184" s="1">
        <v>45351</v>
      </c>
    </row>
    <row r="2185" spans="1:11" x14ac:dyDescent="0.25">
      <c r="A2185" t="s">
        <v>12</v>
      </c>
      <c r="B2185" t="s">
        <v>22</v>
      </c>
      <c r="C2185" t="s">
        <v>16</v>
      </c>
      <c r="D2185" s="1">
        <v>44802</v>
      </c>
      <c r="E2185" t="s">
        <v>495</v>
      </c>
      <c r="F2185" t="s">
        <v>496</v>
      </c>
      <c r="G2185" t="s">
        <v>497</v>
      </c>
      <c r="H2185" t="s">
        <v>1366</v>
      </c>
      <c r="I2185" t="s">
        <v>17</v>
      </c>
      <c r="J2185" s="1">
        <v>45793</v>
      </c>
      <c r="K2185" s="1">
        <v>45750</v>
      </c>
    </row>
    <row r="2186" spans="1:11" x14ac:dyDescent="0.25">
      <c r="A2186" t="s">
        <v>12</v>
      </c>
      <c r="B2186" t="s">
        <v>22</v>
      </c>
      <c r="C2186" t="s">
        <v>16</v>
      </c>
      <c r="D2186" s="1">
        <v>44802</v>
      </c>
      <c r="E2186" t="s">
        <v>495</v>
      </c>
      <c r="F2186" t="s">
        <v>496</v>
      </c>
      <c r="G2186" t="s">
        <v>497</v>
      </c>
      <c r="H2186" t="s">
        <v>1367</v>
      </c>
      <c r="I2186" t="s">
        <v>17</v>
      </c>
      <c r="J2186" s="1">
        <v>45429</v>
      </c>
      <c r="K2186" s="1">
        <v>45351</v>
      </c>
    </row>
    <row r="2187" spans="1:11" x14ac:dyDescent="0.25">
      <c r="A2187" t="s">
        <v>12</v>
      </c>
      <c r="B2187" t="s">
        <v>22</v>
      </c>
      <c r="C2187" t="s">
        <v>16</v>
      </c>
      <c r="D2187" s="1">
        <v>44802</v>
      </c>
      <c r="E2187" t="s">
        <v>495</v>
      </c>
      <c r="F2187" t="s">
        <v>496</v>
      </c>
      <c r="G2187" t="s">
        <v>497</v>
      </c>
      <c r="H2187" t="s">
        <v>1367</v>
      </c>
      <c r="I2187" t="s">
        <v>17</v>
      </c>
      <c r="J2187" s="1">
        <v>45793</v>
      </c>
      <c r="K2187" s="1">
        <v>45750</v>
      </c>
    </row>
    <row r="2188" spans="1:11" x14ac:dyDescent="0.25">
      <c r="A2188" t="s">
        <v>12</v>
      </c>
      <c r="B2188" t="s">
        <v>22</v>
      </c>
      <c r="C2188" t="s">
        <v>16</v>
      </c>
      <c r="D2188" s="1">
        <v>44802</v>
      </c>
      <c r="E2188" t="s">
        <v>495</v>
      </c>
      <c r="F2188" t="s">
        <v>496</v>
      </c>
      <c r="G2188" t="s">
        <v>497</v>
      </c>
      <c r="H2188" t="s">
        <v>1368</v>
      </c>
      <c r="I2188" t="s">
        <v>17</v>
      </c>
      <c r="J2188" s="1">
        <v>45429</v>
      </c>
      <c r="K2188" s="1">
        <v>45351</v>
      </c>
    </row>
    <row r="2189" spans="1:11" x14ac:dyDescent="0.25">
      <c r="A2189" t="s">
        <v>12</v>
      </c>
      <c r="B2189" t="s">
        <v>22</v>
      </c>
      <c r="C2189" t="s">
        <v>16</v>
      </c>
      <c r="D2189" s="1">
        <v>44802</v>
      </c>
      <c r="E2189" t="s">
        <v>495</v>
      </c>
      <c r="F2189" t="s">
        <v>496</v>
      </c>
      <c r="G2189" t="s">
        <v>497</v>
      </c>
      <c r="H2189" t="s">
        <v>1368</v>
      </c>
      <c r="I2189" t="s">
        <v>17</v>
      </c>
      <c r="J2189" s="1">
        <v>45793</v>
      </c>
      <c r="K2189" s="1">
        <v>45750</v>
      </c>
    </row>
    <row r="2190" spans="1:11" x14ac:dyDescent="0.25">
      <c r="A2190" t="s">
        <v>12</v>
      </c>
      <c r="B2190" t="s">
        <v>22</v>
      </c>
      <c r="C2190" t="s">
        <v>16</v>
      </c>
      <c r="D2190" s="1">
        <v>44802</v>
      </c>
      <c r="E2190" t="s">
        <v>495</v>
      </c>
      <c r="F2190" t="s">
        <v>496</v>
      </c>
      <c r="G2190" t="s">
        <v>497</v>
      </c>
      <c r="H2190" t="s">
        <v>1369</v>
      </c>
      <c r="I2190" t="s">
        <v>17</v>
      </c>
      <c r="J2190" s="1">
        <v>45429</v>
      </c>
      <c r="K2190" s="1">
        <v>45351</v>
      </c>
    </row>
    <row r="2191" spans="1:11" x14ac:dyDescent="0.25">
      <c r="A2191" t="s">
        <v>12</v>
      </c>
      <c r="B2191" t="s">
        <v>22</v>
      </c>
      <c r="C2191" t="s">
        <v>16</v>
      </c>
      <c r="D2191" s="1">
        <v>44802</v>
      </c>
      <c r="E2191" t="s">
        <v>495</v>
      </c>
      <c r="F2191" t="s">
        <v>496</v>
      </c>
      <c r="G2191" t="s">
        <v>497</v>
      </c>
      <c r="H2191" t="s">
        <v>1369</v>
      </c>
      <c r="I2191" t="s">
        <v>17</v>
      </c>
      <c r="J2191" s="1">
        <v>45793</v>
      </c>
      <c r="K2191" s="1">
        <v>45750</v>
      </c>
    </row>
    <row r="2192" spans="1:11" x14ac:dyDescent="0.25">
      <c r="A2192" t="s">
        <v>12</v>
      </c>
      <c r="B2192" t="s">
        <v>22</v>
      </c>
      <c r="C2192" t="s">
        <v>16</v>
      </c>
      <c r="D2192" s="1">
        <v>44802</v>
      </c>
      <c r="E2192" t="s">
        <v>495</v>
      </c>
      <c r="F2192" t="s">
        <v>496</v>
      </c>
      <c r="G2192" t="s">
        <v>497</v>
      </c>
      <c r="H2192" t="s">
        <v>1370</v>
      </c>
      <c r="I2192" t="s">
        <v>17</v>
      </c>
      <c r="J2192" s="1">
        <v>45429</v>
      </c>
      <c r="K2192" s="1">
        <v>45351</v>
      </c>
    </row>
    <row r="2193" spans="1:11" x14ac:dyDescent="0.25">
      <c r="A2193" t="s">
        <v>12</v>
      </c>
      <c r="B2193" t="s">
        <v>22</v>
      </c>
      <c r="C2193" t="s">
        <v>16</v>
      </c>
      <c r="D2193" s="1">
        <v>44802</v>
      </c>
      <c r="E2193" t="s">
        <v>495</v>
      </c>
      <c r="F2193" t="s">
        <v>496</v>
      </c>
      <c r="G2193" t="s">
        <v>497</v>
      </c>
      <c r="H2193" t="s">
        <v>1370</v>
      </c>
      <c r="I2193" t="s">
        <v>17</v>
      </c>
      <c r="J2193" s="1">
        <v>45786</v>
      </c>
      <c r="K2193" s="1">
        <v>45750</v>
      </c>
    </row>
    <row r="2194" spans="1:11" x14ac:dyDescent="0.25">
      <c r="A2194" t="s">
        <v>12</v>
      </c>
      <c r="B2194" t="s">
        <v>22</v>
      </c>
      <c r="C2194" t="s">
        <v>16</v>
      </c>
      <c r="D2194" s="1">
        <v>44802</v>
      </c>
      <c r="E2194" t="s">
        <v>495</v>
      </c>
      <c r="F2194" t="s">
        <v>496</v>
      </c>
      <c r="G2194" t="s">
        <v>497</v>
      </c>
      <c r="H2194" t="s">
        <v>8</v>
      </c>
      <c r="I2194" t="s">
        <v>17</v>
      </c>
      <c r="J2194" s="1">
        <v>44910</v>
      </c>
      <c r="K2194" s="1">
        <v>44784</v>
      </c>
    </row>
    <row r="2195" spans="1:11" x14ac:dyDescent="0.25">
      <c r="A2195" t="s">
        <v>12</v>
      </c>
      <c r="B2195" t="s">
        <v>22</v>
      </c>
      <c r="C2195" t="s">
        <v>16</v>
      </c>
      <c r="D2195" s="1">
        <v>44802</v>
      </c>
      <c r="E2195" t="s">
        <v>495</v>
      </c>
      <c r="F2195" t="s">
        <v>496</v>
      </c>
      <c r="G2195" t="s">
        <v>497</v>
      </c>
      <c r="H2195" t="s">
        <v>9</v>
      </c>
      <c r="I2195" t="s">
        <v>17</v>
      </c>
      <c r="J2195" s="1">
        <v>44834</v>
      </c>
      <c r="K2195" s="1">
        <v>44784</v>
      </c>
    </row>
    <row r="2196" spans="1:11" x14ac:dyDescent="0.25">
      <c r="A2196" t="s">
        <v>12</v>
      </c>
      <c r="B2196" t="s">
        <v>22</v>
      </c>
      <c r="C2196" t="s">
        <v>16</v>
      </c>
      <c r="D2196" s="1">
        <v>44802</v>
      </c>
      <c r="E2196" t="s">
        <v>495</v>
      </c>
      <c r="F2196" t="s">
        <v>496</v>
      </c>
      <c r="G2196" t="s">
        <v>497</v>
      </c>
      <c r="H2196" t="s">
        <v>10</v>
      </c>
      <c r="I2196" t="s">
        <v>17</v>
      </c>
      <c r="J2196" s="1">
        <v>44832</v>
      </c>
      <c r="K2196" s="1">
        <v>44784</v>
      </c>
    </row>
    <row r="2197" spans="1:11" x14ac:dyDescent="0.25">
      <c r="A2197" t="s">
        <v>12</v>
      </c>
      <c r="B2197" t="s">
        <v>22</v>
      </c>
      <c r="C2197" t="s">
        <v>16</v>
      </c>
      <c r="D2197" s="1">
        <v>44802</v>
      </c>
      <c r="E2197" t="s">
        <v>495</v>
      </c>
      <c r="F2197" t="s">
        <v>496</v>
      </c>
      <c r="G2197" t="s">
        <v>497</v>
      </c>
      <c r="H2197" t="s">
        <v>10</v>
      </c>
      <c r="I2197" t="s">
        <v>17</v>
      </c>
      <c r="J2197" s="1">
        <v>45006</v>
      </c>
      <c r="K2197" s="1">
        <v>45006</v>
      </c>
    </row>
    <row r="2198" spans="1:11" x14ac:dyDescent="0.25">
      <c r="A2198" t="s">
        <v>12</v>
      </c>
      <c r="B2198" t="s">
        <v>22</v>
      </c>
      <c r="C2198" t="s">
        <v>16</v>
      </c>
      <c r="D2198" s="1">
        <v>44802</v>
      </c>
      <c r="E2198" t="s">
        <v>495</v>
      </c>
      <c r="F2198" t="s">
        <v>496</v>
      </c>
      <c r="G2198" t="s">
        <v>497</v>
      </c>
      <c r="H2198" t="s">
        <v>11</v>
      </c>
      <c r="I2198" t="s">
        <v>17</v>
      </c>
      <c r="J2198" s="1">
        <v>44896</v>
      </c>
      <c r="K2198" s="1">
        <v>44784</v>
      </c>
    </row>
    <row r="2199" spans="1:11" x14ac:dyDescent="0.25">
      <c r="A2199" t="s">
        <v>60</v>
      </c>
      <c r="B2199" t="s">
        <v>498</v>
      </c>
      <c r="C2199" t="s">
        <v>14</v>
      </c>
      <c r="D2199" s="1">
        <v>44802</v>
      </c>
      <c r="E2199" t="s">
        <v>499</v>
      </c>
      <c r="F2199" t="s">
        <v>500</v>
      </c>
      <c r="G2199" t="s">
        <v>1556</v>
      </c>
      <c r="H2199" t="s">
        <v>4</v>
      </c>
      <c r="I2199" t="s">
        <v>17</v>
      </c>
      <c r="J2199" s="1">
        <v>44931</v>
      </c>
      <c r="K2199" s="1">
        <v>44824</v>
      </c>
    </row>
    <row r="2200" spans="1:11" x14ac:dyDescent="0.25">
      <c r="A2200" t="s">
        <v>60</v>
      </c>
      <c r="B2200" t="s">
        <v>498</v>
      </c>
      <c r="C2200" t="s">
        <v>14</v>
      </c>
      <c r="D2200" s="1">
        <v>44802</v>
      </c>
      <c r="E2200" t="s">
        <v>499</v>
      </c>
      <c r="F2200" t="s">
        <v>500</v>
      </c>
      <c r="G2200" t="s">
        <v>1556</v>
      </c>
      <c r="H2200" t="s">
        <v>7</v>
      </c>
      <c r="I2200" t="s">
        <v>17</v>
      </c>
      <c r="J2200" s="1">
        <v>44931</v>
      </c>
      <c r="K2200" s="1">
        <v>44824</v>
      </c>
    </row>
    <row r="2201" spans="1:11" x14ac:dyDescent="0.25">
      <c r="A2201" t="s">
        <v>60</v>
      </c>
      <c r="B2201" t="s">
        <v>498</v>
      </c>
      <c r="C2201" t="s">
        <v>14</v>
      </c>
      <c r="D2201" s="1">
        <v>44802</v>
      </c>
      <c r="E2201" t="s">
        <v>499</v>
      </c>
      <c r="F2201" t="s">
        <v>500</v>
      </c>
      <c r="G2201" t="s">
        <v>1556</v>
      </c>
      <c r="H2201" t="s">
        <v>1366</v>
      </c>
      <c r="I2201" t="s">
        <v>5</v>
      </c>
      <c r="K2201" s="1">
        <v>45783</v>
      </c>
    </row>
    <row r="2202" spans="1:11" x14ac:dyDescent="0.25">
      <c r="A2202" t="s">
        <v>60</v>
      </c>
      <c r="B2202" t="s">
        <v>498</v>
      </c>
      <c r="C2202" t="s">
        <v>14</v>
      </c>
      <c r="D2202" s="1">
        <v>44802</v>
      </c>
      <c r="E2202" t="s">
        <v>499</v>
      </c>
      <c r="F2202" t="s">
        <v>500</v>
      </c>
      <c r="G2202" t="s">
        <v>1556</v>
      </c>
      <c r="H2202" t="s">
        <v>1366</v>
      </c>
      <c r="I2202" t="s">
        <v>17</v>
      </c>
      <c r="J2202" s="1">
        <v>45462</v>
      </c>
      <c r="K2202" s="1">
        <v>45351</v>
      </c>
    </row>
    <row r="2203" spans="1:11" x14ac:dyDescent="0.25">
      <c r="A2203" t="s">
        <v>60</v>
      </c>
      <c r="B2203" t="s">
        <v>498</v>
      </c>
      <c r="C2203" t="s">
        <v>14</v>
      </c>
      <c r="D2203" s="1">
        <v>44802</v>
      </c>
      <c r="E2203" t="s">
        <v>499</v>
      </c>
      <c r="F2203" t="s">
        <v>500</v>
      </c>
      <c r="G2203" t="s">
        <v>1556</v>
      </c>
      <c r="H2203" t="s">
        <v>1367</v>
      </c>
      <c r="I2203" t="s">
        <v>5</v>
      </c>
      <c r="K2203" s="1">
        <v>45783</v>
      </c>
    </row>
    <row r="2204" spans="1:11" x14ac:dyDescent="0.25">
      <c r="A2204" t="s">
        <v>60</v>
      </c>
      <c r="B2204" t="s">
        <v>498</v>
      </c>
      <c r="C2204" t="s">
        <v>14</v>
      </c>
      <c r="D2204" s="1">
        <v>44802</v>
      </c>
      <c r="E2204" t="s">
        <v>499</v>
      </c>
      <c r="F2204" t="s">
        <v>500</v>
      </c>
      <c r="G2204" t="s">
        <v>1556</v>
      </c>
      <c r="H2204" t="s">
        <v>1367</v>
      </c>
      <c r="I2204" t="s">
        <v>17</v>
      </c>
      <c r="J2204" s="1">
        <v>45462</v>
      </c>
      <c r="K2204" s="1">
        <v>45351</v>
      </c>
    </row>
    <row r="2205" spans="1:11" x14ac:dyDescent="0.25">
      <c r="A2205" t="s">
        <v>60</v>
      </c>
      <c r="B2205" t="s">
        <v>498</v>
      </c>
      <c r="C2205" t="s">
        <v>14</v>
      </c>
      <c r="D2205" s="1">
        <v>44802</v>
      </c>
      <c r="E2205" t="s">
        <v>499</v>
      </c>
      <c r="F2205" t="s">
        <v>500</v>
      </c>
      <c r="G2205" t="s">
        <v>1556</v>
      </c>
      <c r="H2205" t="s">
        <v>1368</v>
      </c>
      <c r="I2205" t="s">
        <v>5</v>
      </c>
      <c r="K2205" s="1">
        <v>45783</v>
      </c>
    </row>
    <row r="2206" spans="1:11" x14ac:dyDescent="0.25">
      <c r="A2206" t="s">
        <v>60</v>
      </c>
      <c r="B2206" t="s">
        <v>498</v>
      </c>
      <c r="C2206" t="s">
        <v>14</v>
      </c>
      <c r="D2206" s="1">
        <v>44802</v>
      </c>
      <c r="E2206" t="s">
        <v>499</v>
      </c>
      <c r="F2206" t="s">
        <v>500</v>
      </c>
      <c r="G2206" t="s">
        <v>1556</v>
      </c>
      <c r="H2206" t="s">
        <v>1368</v>
      </c>
      <c r="I2206" t="s">
        <v>17</v>
      </c>
      <c r="J2206" s="1">
        <v>45462</v>
      </c>
      <c r="K2206" s="1">
        <v>45351</v>
      </c>
    </row>
    <row r="2207" spans="1:11" x14ac:dyDescent="0.25">
      <c r="A2207" t="s">
        <v>60</v>
      </c>
      <c r="B2207" t="s">
        <v>498</v>
      </c>
      <c r="C2207" t="s">
        <v>14</v>
      </c>
      <c r="D2207" s="1">
        <v>44802</v>
      </c>
      <c r="E2207" t="s">
        <v>499</v>
      </c>
      <c r="F2207" t="s">
        <v>500</v>
      </c>
      <c r="G2207" t="s">
        <v>1556</v>
      </c>
      <c r="H2207" t="s">
        <v>1369</v>
      </c>
      <c r="I2207" t="s">
        <v>5</v>
      </c>
      <c r="K2207" s="1">
        <v>45785</v>
      </c>
    </row>
    <row r="2208" spans="1:11" x14ac:dyDescent="0.25">
      <c r="A2208" t="s">
        <v>60</v>
      </c>
      <c r="B2208" t="s">
        <v>498</v>
      </c>
      <c r="C2208" t="s">
        <v>14</v>
      </c>
      <c r="D2208" s="1">
        <v>44802</v>
      </c>
      <c r="E2208" t="s">
        <v>499</v>
      </c>
      <c r="F2208" t="s">
        <v>500</v>
      </c>
      <c r="G2208" t="s">
        <v>1556</v>
      </c>
      <c r="H2208" t="s">
        <v>1369</v>
      </c>
      <c r="I2208" t="s">
        <v>17</v>
      </c>
      <c r="J2208" s="1">
        <v>45464</v>
      </c>
      <c r="K2208" s="1">
        <v>45351</v>
      </c>
    </row>
    <row r="2209" spans="1:11" x14ac:dyDescent="0.25">
      <c r="A2209" t="s">
        <v>60</v>
      </c>
      <c r="B2209" t="s">
        <v>498</v>
      </c>
      <c r="C2209" t="s">
        <v>14</v>
      </c>
      <c r="D2209" s="1">
        <v>44802</v>
      </c>
      <c r="E2209" t="s">
        <v>499</v>
      </c>
      <c r="F2209" t="s">
        <v>500</v>
      </c>
      <c r="G2209" t="s">
        <v>1556</v>
      </c>
      <c r="H2209" t="s">
        <v>1370</v>
      </c>
      <c r="I2209" t="s">
        <v>5</v>
      </c>
      <c r="K2209" s="1">
        <v>45785</v>
      </c>
    </row>
    <row r="2210" spans="1:11" x14ac:dyDescent="0.25">
      <c r="A2210" t="s">
        <v>60</v>
      </c>
      <c r="B2210" t="s">
        <v>498</v>
      </c>
      <c r="C2210" t="s">
        <v>14</v>
      </c>
      <c r="D2210" s="1">
        <v>44802</v>
      </c>
      <c r="E2210" t="s">
        <v>499</v>
      </c>
      <c r="F2210" t="s">
        <v>500</v>
      </c>
      <c r="G2210" t="s">
        <v>1556</v>
      </c>
      <c r="H2210" t="s">
        <v>1370</v>
      </c>
      <c r="I2210" t="s">
        <v>17</v>
      </c>
      <c r="J2210" s="1">
        <v>45464</v>
      </c>
      <c r="K2210" s="1">
        <v>45351</v>
      </c>
    </row>
    <row r="2211" spans="1:11" x14ac:dyDescent="0.25">
      <c r="A2211" t="s">
        <v>60</v>
      </c>
      <c r="B2211" t="s">
        <v>498</v>
      </c>
      <c r="C2211" t="s">
        <v>14</v>
      </c>
      <c r="D2211" s="1">
        <v>44802</v>
      </c>
      <c r="E2211" t="s">
        <v>499</v>
      </c>
      <c r="F2211" t="s">
        <v>500</v>
      </c>
      <c r="G2211" t="s">
        <v>1556</v>
      </c>
      <c r="H2211" t="s">
        <v>8</v>
      </c>
      <c r="I2211" t="s">
        <v>17</v>
      </c>
      <c r="J2211" s="1">
        <v>44811</v>
      </c>
      <c r="K2211" s="1">
        <v>44786</v>
      </c>
    </row>
    <row r="2212" spans="1:11" x14ac:dyDescent="0.25">
      <c r="A2212" t="s">
        <v>60</v>
      </c>
      <c r="B2212" t="s">
        <v>498</v>
      </c>
      <c r="C2212" t="s">
        <v>14</v>
      </c>
      <c r="D2212" s="1">
        <v>44802</v>
      </c>
      <c r="E2212" t="s">
        <v>499</v>
      </c>
      <c r="F2212" t="s">
        <v>500</v>
      </c>
      <c r="G2212" t="s">
        <v>1556</v>
      </c>
      <c r="H2212" t="s">
        <v>9</v>
      </c>
      <c r="I2212" t="s">
        <v>17</v>
      </c>
      <c r="J2212" s="1">
        <v>44811</v>
      </c>
      <c r="K2212" s="1">
        <v>44786</v>
      </c>
    </row>
    <row r="2213" spans="1:11" x14ac:dyDescent="0.25">
      <c r="A2213" t="s">
        <v>60</v>
      </c>
      <c r="B2213" t="s">
        <v>498</v>
      </c>
      <c r="C2213" t="s">
        <v>14</v>
      </c>
      <c r="D2213" s="1">
        <v>44802</v>
      </c>
      <c r="E2213" t="s">
        <v>499</v>
      </c>
      <c r="F2213" t="s">
        <v>500</v>
      </c>
      <c r="G2213" t="s">
        <v>1556</v>
      </c>
      <c r="H2213" t="s">
        <v>10</v>
      </c>
      <c r="I2213" t="s">
        <v>17</v>
      </c>
      <c r="J2213" s="1">
        <v>44811</v>
      </c>
      <c r="K2213" s="1">
        <v>44786</v>
      </c>
    </row>
    <row r="2214" spans="1:11" x14ac:dyDescent="0.25">
      <c r="A2214" t="s">
        <v>60</v>
      </c>
      <c r="B2214" t="s">
        <v>498</v>
      </c>
      <c r="C2214" t="s">
        <v>14</v>
      </c>
      <c r="D2214" s="1">
        <v>44802</v>
      </c>
      <c r="E2214" t="s">
        <v>499</v>
      </c>
      <c r="F2214" t="s">
        <v>500</v>
      </c>
      <c r="G2214" t="s">
        <v>1556</v>
      </c>
      <c r="H2214" t="s">
        <v>11</v>
      </c>
      <c r="I2214" t="s">
        <v>17</v>
      </c>
      <c r="J2214" s="1">
        <v>44811</v>
      </c>
      <c r="K2214" s="1">
        <v>44786</v>
      </c>
    </row>
    <row r="2215" spans="1:11" x14ac:dyDescent="0.25">
      <c r="A2215" t="s">
        <v>30</v>
      </c>
      <c r="B2215" t="s">
        <v>156</v>
      </c>
      <c r="C2215" t="s">
        <v>32</v>
      </c>
      <c r="D2215" s="1">
        <v>44795</v>
      </c>
      <c r="E2215" t="s">
        <v>502</v>
      </c>
      <c r="F2215" t="s">
        <v>503</v>
      </c>
      <c r="G2215" t="s">
        <v>504</v>
      </c>
      <c r="H2215" t="s">
        <v>4</v>
      </c>
      <c r="I2215" t="s">
        <v>17</v>
      </c>
      <c r="J2215" s="1">
        <v>44840</v>
      </c>
      <c r="K2215" s="1">
        <v>44824</v>
      </c>
    </row>
    <row r="2216" spans="1:11" x14ac:dyDescent="0.25">
      <c r="A2216" t="s">
        <v>30</v>
      </c>
      <c r="B2216" t="s">
        <v>156</v>
      </c>
      <c r="C2216" t="s">
        <v>32</v>
      </c>
      <c r="D2216" s="1">
        <v>44795</v>
      </c>
      <c r="E2216" t="s">
        <v>502</v>
      </c>
      <c r="F2216" t="s">
        <v>503</v>
      </c>
      <c r="G2216" t="s">
        <v>504</v>
      </c>
      <c r="H2216" t="s">
        <v>7</v>
      </c>
      <c r="I2216" t="s">
        <v>17</v>
      </c>
      <c r="J2216" s="1">
        <v>44840</v>
      </c>
      <c r="K2216" s="1">
        <v>44824</v>
      </c>
    </row>
    <row r="2217" spans="1:11" x14ac:dyDescent="0.25">
      <c r="A2217" t="s">
        <v>30</v>
      </c>
      <c r="B2217" t="s">
        <v>156</v>
      </c>
      <c r="C2217" t="s">
        <v>32</v>
      </c>
      <c r="D2217" s="1">
        <v>44795</v>
      </c>
      <c r="E2217" t="s">
        <v>502</v>
      </c>
      <c r="F2217" t="s">
        <v>503</v>
      </c>
      <c r="G2217" t="s">
        <v>504</v>
      </c>
      <c r="H2217" t="s">
        <v>1366</v>
      </c>
      <c r="I2217" t="s">
        <v>17</v>
      </c>
      <c r="J2217" s="1">
        <v>45376</v>
      </c>
      <c r="K2217" s="1">
        <v>45351</v>
      </c>
    </row>
    <row r="2218" spans="1:11" x14ac:dyDescent="0.25">
      <c r="A2218" t="s">
        <v>30</v>
      </c>
      <c r="B2218" t="s">
        <v>156</v>
      </c>
      <c r="C2218" t="s">
        <v>32</v>
      </c>
      <c r="D2218" s="1">
        <v>44795</v>
      </c>
      <c r="E2218" t="s">
        <v>502</v>
      </c>
      <c r="F2218" t="s">
        <v>503</v>
      </c>
      <c r="G2218" t="s">
        <v>504</v>
      </c>
      <c r="H2218" t="s">
        <v>1367</v>
      </c>
      <c r="I2218" t="s">
        <v>17</v>
      </c>
      <c r="J2218" s="1">
        <v>45376</v>
      </c>
      <c r="K2218" s="1">
        <v>45351</v>
      </c>
    </row>
    <row r="2219" spans="1:11" x14ac:dyDescent="0.25">
      <c r="A2219" t="s">
        <v>30</v>
      </c>
      <c r="B2219" t="s">
        <v>156</v>
      </c>
      <c r="C2219" t="s">
        <v>32</v>
      </c>
      <c r="D2219" s="1">
        <v>44795</v>
      </c>
      <c r="E2219" t="s">
        <v>502</v>
      </c>
      <c r="F2219" t="s">
        <v>503</v>
      </c>
      <c r="G2219" t="s">
        <v>504</v>
      </c>
      <c r="H2219" t="s">
        <v>1367</v>
      </c>
      <c r="I2219" t="s">
        <v>17</v>
      </c>
      <c r="J2219" s="1">
        <v>45701</v>
      </c>
      <c r="K2219" s="1">
        <v>45701</v>
      </c>
    </row>
    <row r="2220" spans="1:11" x14ac:dyDescent="0.25">
      <c r="A2220" t="s">
        <v>30</v>
      </c>
      <c r="B2220" t="s">
        <v>156</v>
      </c>
      <c r="C2220" t="s">
        <v>32</v>
      </c>
      <c r="D2220" s="1">
        <v>44795</v>
      </c>
      <c r="E2220" t="s">
        <v>502</v>
      </c>
      <c r="F2220" t="s">
        <v>503</v>
      </c>
      <c r="G2220" t="s">
        <v>504</v>
      </c>
      <c r="H2220" t="s">
        <v>1368</v>
      </c>
      <c r="I2220" t="s">
        <v>17</v>
      </c>
      <c r="J2220" s="1">
        <v>45378</v>
      </c>
      <c r="K2220" s="1">
        <v>45351</v>
      </c>
    </row>
    <row r="2221" spans="1:11" x14ac:dyDescent="0.25">
      <c r="A2221" t="s">
        <v>30</v>
      </c>
      <c r="B2221" t="s">
        <v>156</v>
      </c>
      <c r="C2221" t="s">
        <v>32</v>
      </c>
      <c r="D2221" s="1">
        <v>44795</v>
      </c>
      <c r="E2221" t="s">
        <v>502</v>
      </c>
      <c r="F2221" t="s">
        <v>503</v>
      </c>
      <c r="G2221" t="s">
        <v>504</v>
      </c>
      <c r="H2221" t="s">
        <v>1369</v>
      </c>
      <c r="I2221" t="s">
        <v>17</v>
      </c>
      <c r="J2221" s="1">
        <v>45378</v>
      </c>
      <c r="K2221" s="1">
        <v>45351</v>
      </c>
    </row>
    <row r="2222" spans="1:11" x14ac:dyDescent="0.25">
      <c r="A2222" t="s">
        <v>30</v>
      </c>
      <c r="B2222" t="s">
        <v>156</v>
      </c>
      <c r="C2222" t="s">
        <v>32</v>
      </c>
      <c r="D2222" s="1">
        <v>44795</v>
      </c>
      <c r="E2222" t="s">
        <v>502</v>
      </c>
      <c r="F2222" t="s">
        <v>503</v>
      </c>
      <c r="G2222" t="s">
        <v>504</v>
      </c>
      <c r="H2222" t="s">
        <v>1370</v>
      </c>
      <c r="I2222" t="s">
        <v>17</v>
      </c>
      <c r="J2222" s="1">
        <v>45378</v>
      </c>
      <c r="K2222" s="1">
        <v>45351</v>
      </c>
    </row>
    <row r="2223" spans="1:11" x14ac:dyDescent="0.25">
      <c r="A2223" t="s">
        <v>30</v>
      </c>
      <c r="B2223" t="s">
        <v>156</v>
      </c>
      <c r="C2223" t="s">
        <v>32</v>
      </c>
      <c r="D2223" s="1">
        <v>44795</v>
      </c>
      <c r="E2223" t="s">
        <v>502</v>
      </c>
      <c r="F2223" t="s">
        <v>503</v>
      </c>
      <c r="G2223" t="s">
        <v>504</v>
      </c>
      <c r="H2223" t="s">
        <v>8</v>
      </c>
      <c r="I2223" t="s">
        <v>17</v>
      </c>
      <c r="J2223" s="1">
        <v>44840</v>
      </c>
      <c r="K2223" s="1">
        <v>44797</v>
      </c>
    </row>
    <row r="2224" spans="1:11" x14ac:dyDescent="0.25">
      <c r="A2224" t="s">
        <v>30</v>
      </c>
      <c r="B2224" t="s">
        <v>156</v>
      </c>
      <c r="C2224" t="s">
        <v>32</v>
      </c>
      <c r="D2224" s="1">
        <v>44795</v>
      </c>
      <c r="E2224" t="s">
        <v>502</v>
      </c>
      <c r="F2224" t="s">
        <v>503</v>
      </c>
      <c r="G2224" t="s">
        <v>504</v>
      </c>
      <c r="H2224" t="s">
        <v>9</v>
      </c>
      <c r="I2224" t="s">
        <v>17</v>
      </c>
      <c r="J2224" s="1">
        <v>44840</v>
      </c>
      <c r="K2224" s="1">
        <v>44797</v>
      </c>
    </row>
    <row r="2225" spans="1:11" x14ac:dyDescent="0.25">
      <c r="A2225" t="s">
        <v>30</v>
      </c>
      <c r="B2225" t="s">
        <v>156</v>
      </c>
      <c r="C2225" t="s">
        <v>32</v>
      </c>
      <c r="D2225" s="1">
        <v>44795</v>
      </c>
      <c r="E2225" t="s">
        <v>502</v>
      </c>
      <c r="F2225" t="s">
        <v>503</v>
      </c>
      <c r="G2225" t="s">
        <v>504</v>
      </c>
      <c r="H2225" t="s">
        <v>10</v>
      </c>
      <c r="I2225" t="s">
        <v>17</v>
      </c>
      <c r="J2225" s="1">
        <v>44840</v>
      </c>
      <c r="K2225" s="1">
        <v>44797</v>
      </c>
    </row>
    <row r="2226" spans="1:11" x14ac:dyDescent="0.25">
      <c r="A2226" t="s">
        <v>30</v>
      </c>
      <c r="B2226" t="s">
        <v>156</v>
      </c>
      <c r="C2226" t="s">
        <v>32</v>
      </c>
      <c r="D2226" s="1">
        <v>44795</v>
      </c>
      <c r="E2226" t="s">
        <v>502</v>
      </c>
      <c r="F2226" t="s">
        <v>503</v>
      </c>
      <c r="G2226" t="s">
        <v>504</v>
      </c>
      <c r="H2226" t="s">
        <v>11</v>
      </c>
      <c r="I2226" t="s">
        <v>17</v>
      </c>
      <c r="J2226" s="1">
        <v>44840</v>
      </c>
      <c r="K2226" s="1">
        <v>44797</v>
      </c>
    </row>
    <row r="2227" spans="1:11" x14ac:dyDescent="0.25">
      <c r="A2227" t="s">
        <v>46</v>
      </c>
      <c r="B2227" t="s">
        <v>505</v>
      </c>
      <c r="C2227" t="s">
        <v>47</v>
      </c>
      <c r="D2227" s="1">
        <v>44789</v>
      </c>
      <c r="E2227" t="s">
        <v>506</v>
      </c>
      <c r="F2227" t="s">
        <v>507</v>
      </c>
      <c r="G2227" t="s">
        <v>508</v>
      </c>
      <c r="H2227" t="s">
        <v>4</v>
      </c>
      <c r="I2227" t="s">
        <v>17</v>
      </c>
      <c r="J2227" s="1">
        <v>44818</v>
      </c>
      <c r="K2227" s="1">
        <v>44818</v>
      </c>
    </row>
    <row r="2228" spans="1:11" x14ac:dyDescent="0.25">
      <c r="A2228" t="s">
        <v>46</v>
      </c>
      <c r="B2228" t="s">
        <v>505</v>
      </c>
      <c r="C2228" t="s">
        <v>47</v>
      </c>
      <c r="D2228" s="1">
        <v>44789</v>
      </c>
      <c r="E2228" t="s">
        <v>506</v>
      </c>
      <c r="F2228" t="s">
        <v>507</v>
      </c>
      <c r="G2228" t="s">
        <v>508</v>
      </c>
      <c r="H2228" t="s">
        <v>4</v>
      </c>
      <c r="I2228" t="s">
        <v>17</v>
      </c>
      <c r="J2228" s="1">
        <v>44825</v>
      </c>
      <c r="K2228" s="1">
        <v>44819</v>
      </c>
    </row>
    <row r="2229" spans="1:11" x14ac:dyDescent="0.25">
      <c r="A2229" t="s">
        <v>46</v>
      </c>
      <c r="B2229" t="s">
        <v>505</v>
      </c>
      <c r="C2229" t="s">
        <v>47</v>
      </c>
      <c r="D2229" s="1">
        <v>44789</v>
      </c>
      <c r="E2229" t="s">
        <v>506</v>
      </c>
      <c r="F2229" t="s">
        <v>507</v>
      </c>
      <c r="G2229" t="s">
        <v>508</v>
      </c>
      <c r="H2229" t="s">
        <v>4</v>
      </c>
      <c r="I2229" t="s">
        <v>17</v>
      </c>
      <c r="J2229" s="1">
        <v>44880</v>
      </c>
      <c r="K2229" s="1">
        <v>44844</v>
      </c>
    </row>
    <row r="2230" spans="1:11" x14ac:dyDescent="0.25">
      <c r="A2230" t="s">
        <v>46</v>
      </c>
      <c r="B2230" t="s">
        <v>505</v>
      </c>
      <c r="C2230" t="s">
        <v>47</v>
      </c>
      <c r="D2230" s="1">
        <v>44789</v>
      </c>
      <c r="E2230" t="s">
        <v>506</v>
      </c>
      <c r="F2230" t="s">
        <v>507</v>
      </c>
      <c r="G2230" t="s">
        <v>508</v>
      </c>
      <c r="H2230" t="s">
        <v>4</v>
      </c>
      <c r="I2230" t="s">
        <v>17</v>
      </c>
      <c r="J2230" s="1">
        <v>45447</v>
      </c>
      <c r="K2230" s="1">
        <v>45420</v>
      </c>
    </row>
    <row r="2231" spans="1:11" x14ac:dyDescent="0.25">
      <c r="A2231" t="s">
        <v>46</v>
      </c>
      <c r="B2231" t="s">
        <v>505</v>
      </c>
      <c r="C2231" t="s">
        <v>47</v>
      </c>
      <c r="D2231" s="1">
        <v>44789</v>
      </c>
      <c r="E2231" t="s">
        <v>506</v>
      </c>
      <c r="F2231" t="s">
        <v>507</v>
      </c>
      <c r="G2231" t="s">
        <v>508</v>
      </c>
      <c r="H2231" t="s">
        <v>7</v>
      </c>
      <c r="I2231" t="s">
        <v>17</v>
      </c>
      <c r="J2231" s="1">
        <v>44825</v>
      </c>
      <c r="K2231" s="1">
        <v>44818</v>
      </c>
    </row>
    <row r="2232" spans="1:11" x14ac:dyDescent="0.25">
      <c r="A2232" t="s">
        <v>46</v>
      </c>
      <c r="B2232" t="s">
        <v>505</v>
      </c>
      <c r="C2232" t="s">
        <v>47</v>
      </c>
      <c r="D2232" s="1">
        <v>44789</v>
      </c>
      <c r="E2232" t="s">
        <v>506</v>
      </c>
      <c r="F2232" t="s">
        <v>507</v>
      </c>
      <c r="G2232" t="s">
        <v>508</v>
      </c>
      <c r="H2232" t="s">
        <v>7</v>
      </c>
      <c r="I2232" t="s">
        <v>17</v>
      </c>
      <c r="J2232" s="1">
        <v>44879</v>
      </c>
      <c r="K2232" s="1">
        <v>44840</v>
      </c>
    </row>
    <row r="2233" spans="1:11" x14ac:dyDescent="0.25">
      <c r="A2233" t="s">
        <v>46</v>
      </c>
      <c r="B2233" t="s">
        <v>505</v>
      </c>
      <c r="C2233" t="s">
        <v>47</v>
      </c>
      <c r="D2233" s="1">
        <v>44789</v>
      </c>
      <c r="E2233" t="s">
        <v>506</v>
      </c>
      <c r="F2233" t="s">
        <v>507</v>
      </c>
      <c r="G2233" t="s">
        <v>508</v>
      </c>
      <c r="H2233" t="s">
        <v>1366</v>
      </c>
      <c r="I2233" t="s">
        <v>5</v>
      </c>
      <c r="K2233" s="1">
        <v>45769</v>
      </c>
    </row>
    <row r="2234" spans="1:11" x14ac:dyDescent="0.25">
      <c r="A2234" t="s">
        <v>46</v>
      </c>
      <c r="B2234" t="s">
        <v>505</v>
      </c>
      <c r="C2234" t="s">
        <v>47</v>
      </c>
      <c r="D2234" s="1">
        <v>44789</v>
      </c>
      <c r="E2234" t="s">
        <v>506</v>
      </c>
      <c r="F2234" t="s">
        <v>507</v>
      </c>
      <c r="G2234" t="s">
        <v>508</v>
      </c>
      <c r="H2234" t="s">
        <v>1366</v>
      </c>
      <c r="I2234" t="s">
        <v>17</v>
      </c>
      <c r="J2234" s="1">
        <v>45448</v>
      </c>
      <c r="K2234" s="1">
        <v>45351</v>
      </c>
    </row>
    <row r="2235" spans="1:11" x14ac:dyDescent="0.25">
      <c r="A2235" t="s">
        <v>46</v>
      </c>
      <c r="B2235" t="s">
        <v>505</v>
      </c>
      <c r="C2235" t="s">
        <v>47</v>
      </c>
      <c r="D2235" s="1">
        <v>44789</v>
      </c>
      <c r="E2235" t="s">
        <v>506</v>
      </c>
      <c r="F2235" t="s">
        <v>507</v>
      </c>
      <c r="G2235" t="s">
        <v>508</v>
      </c>
      <c r="H2235" t="s">
        <v>1367</v>
      </c>
      <c r="I2235" t="s">
        <v>5</v>
      </c>
      <c r="K2235" s="1">
        <v>45769</v>
      </c>
    </row>
    <row r="2236" spans="1:11" x14ac:dyDescent="0.25">
      <c r="A2236" t="s">
        <v>46</v>
      </c>
      <c r="B2236" t="s">
        <v>505</v>
      </c>
      <c r="C2236" t="s">
        <v>47</v>
      </c>
      <c r="D2236" s="1">
        <v>44789</v>
      </c>
      <c r="E2236" t="s">
        <v>506</v>
      </c>
      <c r="F2236" t="s">
        <v>507</v>
      </c>
      <c r="G2236" t="s">
        <v>508</v>
      </c>
      <c r="H2236" t="s">
        <v>1367</v>
      </c>
      <c r="I2236" t="s">
        <v>17</v>
      </c>
      <c r="J2236" s="1">
        <v>45448</v>
      </c>
      <c r="K2236" s="1">
        <v>45351</v>
      </c>
    </row>
    <row r="2237" spans="1:11" x14ac:dyDescent="0.25">
      <c r="A2237" t="s">
        <v>46</v>
      </c>
      <c r="B2237" t="s">
        <v>505</v>
      </c>
      <c r="C2237" t="s">
        <v>47</v>
      </c>
      <c r="D2237" s="1">
        <v>44789</v>
      </c>
      <c r="E2237" t="s">
        <v>506</v>
      </c>
      <c r="F2237" t="s">
        <v>507</v>
      </c>
      <c r="G2237" t="s">
        <v>508</v>
      </c>
      <c r="H2237" t="s">
        <v>1368</v>
      </c>
      <c r="I2237" t="s">
        <v>5</v>
      </c>
      <c r="K2237" s="1">
        <v>45769</v>
      </c>
    </row>
    <row r="2238" spans="1:11" x14ac:dyDescent="0.25">
      <c r="A2238" t="s">
        <v>46</v>
      </c>
      <c r="B2238" t="s">
        <v>505</v>
      </c>
      <c r="C2238" t="s">
        <v>47</v>
      </c>
      <c r="D2238" s="1">
        <v>44789</v>
      </c>
      <c r="E2238" t="s">
        <v>506</v>
      </c>
      <c r="F2238" t="s">
        <v>507</v>
      </c>
      <c r="G2238" t="s">
        <v>508</v>
      </c>
      <c r="H2238" t="s">
        <v>1368</v>
      </c>
      <c r="I2238" t="s">
        <v>17</v>
      </c>
      <c r="J2238" s="1">
        <v>45448</v>
      </c>
      <c r="K2238" s="1">
        <v>45351</v>
      </c>
    </row>
    <row r="2239" spans="1:11" x14ac:dyDescent="0.25">
      <c r="A2239" t="s">
        <v>46</v>
      </c>
      <c r="B2239" t="s">
        <v>505</v>
      </c>
      <c r="C2239" t="s">
        <v>47</v>
      </c>
      <c r="D2239" s="1">
        <v>44789</v>
      </c>
      <c r="E2239" t="s">
        <v>506</v>
      </c>
      <c r="F2239" t="s">
        <v>507</v>
      </c>
      <c r="G2239" t="s">
        <v>508</v>
      </c>
      <c r="H2239" t="s">
        <v>1369</v>
      </c>
      <c r="I2239" t="s">
        <v>5</v>
      </c>
      <c r="K2239" s="1">
        <v>45769</v>
      </c>
    </row>
    <row r="2240" spans="1:11" x14ac:dyDescent="0.25">
      <c r="A2240" t="s">
        <v>46</v>
      </c>
      <c r="B2240" t="s">
        <v>505</v>
      </c>
      <c r="C2240" t="s">
        <v>47</v>
      </c>
      <c r="D2240" s="1">
        <v>44789</v>
      </c>
      <c r="E2240" t="s">
        <v>506</v>
      </c>
      <c r="F2240" t="s">
        <v>507</v>
      </c>
      <c r="G2240" t="s">
        <v>508</v>
      </c>
      <c r="H2240" t="s">
        <v>1369</v>
      </c>
      <c r="I2240" t="s">
        <v>17</v>
      </c>
      <c r="J2240" s="1">
        <v>45448</v>
      </c>
      <c r="K2240" s="1">
        <v>45042</v>
      </c>
    </row>
    <row r="2241" spans="1:11" x14ac:dyDescent="0.25">
      <c r="A2241" t="s">
        <v>46</v>
      </c>
      <c r="B2241" t="s">
        <v>505</v>
      </c>
      <c r="C2241" t="s">
        <v>47</v>
      </c>
      <c r="D2241" s="1">
        <v>44789</v>
      </c>
      <c r="E2241" t="s">
        <v>506</v>
      </c>
      <c r="F2241" t="s">
        <v>507</v>
      </c>
      <c r="G2241" t="s">
        <v>508</v>
      </c>
      <c r="H2241" t="s">
        <v>1370</v>
      </c>
      <c r="I2241" t="s">
        <v>5</v>
      </c>
      <c r="K2241" s="1">
        <v>45769</v>
      </c>
    </row>
    <row r="2242" spans="1:11" x14ac:dyDescent="0.25">
      <c r="A2242" t="s">
        <v>46</v>
      </c>
      <c r="B2242" t="s">
        <v>505</v>
      </c>
      <c r="C2242" t="s">
        <v>47</v>
      </c>
      <c r="D2242" s="1">
        <v>44789</v>
      </c>
      <c r="E2242" t="s">
        <v>506</v>
      </c>
      <c r="F2242" t="s">
        <v>507</v>
      </c>
      <c r="G2242" t="s">
        <v>508</v>
      </c>
      <c r="H2242" t="s">
        <v>1370</v>
      </c>
      <c r="I2242" t="s">
        <v>17</v>
      </c>
      <c r="J2242" s="1">
        <v>45448</v>
      </c>
      <c r="K2242" s="1">
        <v>45351</v>
      </c>
    </row>
    <row r="2243" spans="1:11" x14ac:dyDescent="0.25">
      <c r="A2243" t="s">
        <v>46</v>
      </c>
      <c r="B2243" t="s">
        <v>505</v>
      </c>
      <c r="C2243" t="s">
        <v>47</v>
      </c>
      <c r="D2243" s="1">
        <v>44789</v>
      </c>
      <c r="E2243" t="s">
        <v>506</v>
      </c>
      <c r="F2243" t="s">
        <v>507</v>
      </c>
      <c r="G2243" t="s">
        <v>508</v>
      </c>
      <c r="H2243" t="s">
        <v>8</v>
      </c>
      <c r="I2243" t="s">
        <v>17</v>
      </c>
      <c r="J2243" s="1">
        <v>44795</v>
      </c>
      <c r="K2243" s="1">
        <v>44771</v>
      </c>
    </row>
    <row r="2244" spans="1:11" x14ac:dyDescent="0.25">
      <c r="A2244" t="s">
        <v>46</v>
      </c>
      <c r="B2244" t="s">
        <v>505</v>
      </c>
      <c r="C2244" t="s">
        <v>47</v>
      </c>
      <c r="D2244" s="1">
        <v>44789</v>
      </c>
      <c r="E2244" t="s">
        <v>506</v>
      </c>
      <c r="F2244" t="s">
        <v>507</v>
      </c>
      <c r="G2244" t="s">
        <v>508</v>
      </c>
      <c r="H2244" t="s">
        <v>8</v>
      </c>
      <c r="I2244" t="s">
        <v>17</v>
      </c>
      <c r="J2244" s="1">
        <v>44880</v>
      </c>
      <c r="K2244" s="1">
        <v>44848</v>
      </c>
    </row>
    <row r="2245" spans="1:11" x14ac:dyDescent="0.25">
      <c r="A2245" t="s">
        <v>46</v>
      </c>
      <c r="B2245" t="s">
        <v>505</v>
      </c>
      <c r="C2245" t="s">
        <v>47</v>
      </c>
      <c r="D2245" s="1">
        <v>44789</v>
      </c>
      <c r="E2245" t="s">
        <v>506</v>
      </c>
      <c r="F2245" t="s">
        <v>507</v>
      </c>
      <c r="G2245" t="s">
        <v>508</v>
      </c>
      <c r="H2245" t="s">
        <v>8</v>
      </c>
      <c r="I2245" t="s">
        <v>17</v>
      </c>
      <c r="J2245" s="1">
        <v>44896</v>
      </c>
      <c r="K2245" s="1">
        <v>44896</v>
      </c>
    </row>
    <row r="2246" spans="1:11" x14ac:dyDescent="0.25">
      <c r="A2246" t="s">
        <v>46</v>
      </c>
      <c r="B2246" t="s">
        <v>505</v>
      </c>
      <c r="C2246" t="s">
        <v>47</v>
      </c>
      <c r="D2246" s="1">
        <v>44789</v>
      </c>
      <c r="E2246" t="s">
        <v>506</v>
      </c>
      <c r="F2246" t="s">
        <v>507</v>
      </c>
      <c r="G2246" t="s">
        <v>508</v>
      </c>
      <c r="H2246" t="s">
        <v>9</v>
      </c>
      <c r="I2246" t="s">
        <v>17</v>
      </c>
      <c r="J2246" s="1">
        <v>44795</v>
      </c>
      <c r="K2246" s="1">
        <v>44771</v>
      </c>
    </row>
    <row r="2247" spans="1:11" x14ac:dyDescent="0.25">
      <c r="A2247" t="s">
        <v>46</v>
      </c>
      <c r="B2247" t="s">
        <v>505</v>
      </c>
      <c r="C2247" t="s">
        <v>47</v>
      </c>
      <c r="D2247" s="1">
        <v>44789</v>
      </c>
      <c r="E2247" t="s">
        <v>506</v>
      </c>
      <c r="F2247" t="s">
        <v>507</v>
      </c>
      <c r="G2247" t="s">
        <v>508</v>
      </c>
      <c r="H2247" t="s">
        <v>9</v>
      </c>
      <c r="I2247" t="s">
        <v>17</v>
      </c>
      <c r="J2247" s="1">
        <v>44825</v>
      </c>
      <c r="K2247" s="1">
        <v>44819</v>
      </c>
    </row>
    <row r="2248" spans="1:11" x14ac:dyDescent="0.25">
      <c r="A2248" t="s">
        <v>46</v>
      </c>
      <c r="B2248" t="s">
        <v>505</v>
      </c>
      <c r="C2248" t="s">
        <v>47</v>
      </c>
      <c r="D2248" s="1">
        <v>44789</v>
      </c>
      <c r="E2248" t="s">
        <v>506</v>
      </c>
      <c r="F2248" t="s">
        <v>507</v>
      </c>
      <c r="G2248" t="s">
        <v>508</v>
      </c>
      <c r="H2248" t="s">
        <v>9</v>
      </c>
      <c r="I2248" t="s">
        <v>17</v>
      </c>
      <c r="J2248" s="1">
        <v>44880</v>
      </c>
      <c r="K2248" s="1">
        <v>44830</v>
      </c>
    </row>
    <row r="2249" spans="1:11" x14ac:dyDescent="0.25">
      <c r="A2249" t="s">
        <v>46</v>
      </c>
      <c r="B2249" t="s">
        <v>505</v>
      </c>
      <c r="C2249" t="s">
        <v>47</v>
      </c>
      <c r="D2249" s="1">
        <v>44789</v>
      </c>
      <c r="E2249" t="s">
        <v>506</v>
      </c>
      <c r="F2249" t="s">
        <v>507</v>
      </c>
      <c r="G2249" t="s">
        <v>508</v>
      </c>
      <c r="H2249" t="s">
        <v>9</v>
      </c>
      <c r="I2249" t="s">
        <v>17</v>
      </c>
      <c r="J2249" s="1">
        <v>44944</v>
      </c>
      <c r="K2249" s="1">
        <v>44937</v>
      </c>
    </row>
    <row r="2250" spans="1:11" x14ac:dyDescent="0.25">
      <c r="A2250" t="s">
        <v>46</v>
      </c>
      <c r="B2250" t="s">
        <v>505</v>
      </c>
      <c r="C2250" t="s">
        <v>47</v>
      </c>
      <c r="D2250" s="1">
        <v>44789</v>
      </c>
      <c r="E2250" t="s">
        <v>506</v>
      </c>
      <c r="F2250" t="s">
        <v>507</v>
      </c>
      <c r="G2250" t="s">
        <v>508</v>
      </c>
      <c r="H2250" t="s">
        <v>10</v>
      </c>
      <c r="I2250" t="s">
        <v>17</v>
      </c>
      <c r="J2250" s="1">
        <v>44795</v>
      </c>
      <c r="K2250" s="1">
        <v>44771</v>
      </c>
    </row>
    <row r="2251" spans="1:11" x14ac:dyDescent="0.25">
      <c r="A2251" t="s">
        <v>46</v>
      </c>
      <c r="B2251" t="s">
        <v>505</v>
      </c>
      <c r="C2251" t="s">
        <v>47</v>
      </c>
      <c r="D2251" s="1">
        <v>44789</v>
      </c>
      <c r="E2251" t="s">
        <v>506</v>
      </c>
      <c r="F2251" t="s">
        <v>507</v>
      </c>
      <c r="G2251" t="s">
        <v>508</v>
      </c>
      <c r="H2251" t="s">
        <v>10</v>
      </c>
      <c r="I2251" t="s">
        <v>17</v>
      </c>
      <c r="J2251" s="1">
        <v>44880</v>
      </c>
      <c r="K2251" s="1">
        <v>44848</v>
      </c>
    </row>
    <row r="2252" spans="1:11" x14ac:dyDescent="0.25">
      <c r="A2252" t="s">
        <v>46</v>
      </c>
      <c r="B2252" t="s">
        <v>505</v>
      </c>
      <c r="C2252" t="s">
        <v>47</v>
      </c>
      <c r="D2252" s="1">
        <v>44789</v>
      </c>
      <c r="E2252" t="s">
        <v>506</v>
      </c>
      <c r="F2252" t="s">
        <v>507</v>
      </c>
      <c r="G2252" t="s">
        <v>508</v>
      </c>
      <c r="H2252" t="s">
        <v>10</v>
      </c>
      <c r="I2252" t="s">
        <v>17</v>
      </c>
      <c r="J2252" s="1">
        <v>45496</v>
      </c>
      <c r="K2252" s="1">
        <v>45478</v>
      </c>
    </row>
    <row r="2253" spans="1:11" x14ac:dyDescent="0.25">
      <c r="A2253" t="s">
        <v>46</v>
      </c>
      <c r="B2253" t="s">
        <v>505</v>
      </c>
      <c r="C2253" t="s">
        <v>47</v>
      </c>
      <c r="D2253" s="1">
        <v>44789</v>
      </c>
      <c r="E2253" t="s">
        <v>506</v>
      </c>
      <c r="F2253" t="s">
        <v>507</v>
      </c>
      <c r="G2253" t="s">
        <v>508</v>
      </c>
      <c r="H2253" t="s">
        <v>11</v>
      </c>
      <c r="I2253" t="s">
        <v>17</v>
      </c>
      <c r="J2253" s="1">
        <v>44795</v>
      </c>
      <c r="K2253" s="1">
        <v>44771</v>
      </c>
    </row>
    <row r="2254" spans="1:11" x14ac:dyDescent="0.25">
      <c r="A2254" t="s">
        <v>46</v>
      </c>
      <c r="B2254" t="s">
        <v>505</v>
      </c>
      <c r="C2254" t="s">
        <v>47</v>
      </c>
      <c r="D2254" s="1">
        <v>44789</v>
      </c>
      <c r="E2254" t="s">
        <v>506</v>
      </c>
      <c r="F2254" t="s">
        <v>507</v>
      </c>
      <c r="G2254" t="s">
        <v>508</v>
      </c>
      <c r="H2254" t="s">
        <v>11</v>
      </c>
      <c r="I2254" t="s">
        <v>17</v>
      </c>
      <c r="J2254" s="1">
        <v>44880</v>
      </c>
      <c r="K2254" s="1">
        <v>44848</v>
      </c>
    </row>
    <row r="2255" spans="1:11" x14ac:dyDescent="0.25">
      <c r="A2255" t="s">
        <v>46</v>
      </c>
      <c r="B2255" t="s">
        <v>505</v>
      </c>
      <c r="C2255" t="s">
        <v>47</v>
      </c>
      <c r="D2255" s="1">
        <v>44789</v>
      </c>
      <c r="E2255" t="s">
        <v>506</v>
      </c>
      <c r="F2255" t="s">
        <v>507</v>
      </c>
      <c r="G2255" t="s">
        <v>508</v>
      </c>
      <c r="H2255" t="s">
        <v>11</v>
      </c>
      <c r="I2255" t="s">
        <v>17</v>
      </c>
      <c r="J2255" s="1">
        <v>45415</v>
      </c>
      <c r="K2255" s="1">
        <v>45404</v>
      </c>
    </row>
    <row r="2256" spans="1:11" x14ac:dyDescent="0.25">
      <c r="A2256" t="s">
        <v>1</v>
      </c>
      <c r="B2256" t="s">
        <v>95</v>
      </c>
      <c r="C2256" t="s">
        <v>14</v>
      </c>
      <c r="D2256" s="1">
        <v>44788</v>
      </c>
      <c r="E2256" t="s">
        <v>136</v>
      </c>
      <c r="F2256" t="s">
        <v>509</v>
      </c>
      <c r="G2256" t="s">
        <v>510</v>
      </c>
      <c r="H2256" t="s">
        <v>4</v>
      </c>
      <c r="I2256" t="s">
        <v>17</v>
      </c>
      <c r="J2256" s="1">
        <v>44824</v>
      </c>
      <c r="K2256" s="1">
        <v>44824</v>
      </c>
    </row>
    <row r="2257" spans="1:11" x14ac:dyDescent="0.25">
      <c r="A2257" t="s">
        <v>1</v>
      </c>
      <c r="B2257" t="s">
        <v>95</v>
      </c>
      <c r="C2257" t="s">
        <v>14</v>
      </c>
      <c r="D2257" s="1">
        <v>44788</v>
      </c>
      <c r="E2257" t="s">
        <v>136</v>
      </c>
      <c r="F2257" t="s">
        <v>509</v>
      </c>
      <c r="G2257" t="s">
        <v>510</v>
      </c>
      <c r="H2257" t="s">
        <v>7</v>
      </c>
      <c r="I2257" t="s">
        <v>17</v>
      </c>
      <c r="J2257" s="1">
        <v>44824</v>
      </c>
      <c r="K2257" s="1">
        <v>44824</v>
      </c>
    </row>
    <row r="2258" spans="1:11" x14ac:dyDescent="0.25">
      <c r="A2258" t="s">
        <v>1</v>
      </c>
      <c r="B2258" t="s">
        <v>95</v>
      </c>
      <c r="C2258" t="s">
        <v>14</v>
      </c>
      <c r="D2258" s="1">
        <v>44788</v>
      </c>
      <c r="E2258" t="s">
        <v>136</v>
      </c>
      <c r="F2258" t="s">
        <v>509</v>
      </c>
      <c r="G2258" t="s">
        <v>510</v>
      </c>
      <c r="H2258" t="s">
        <v>1366</v>
      </c>
      <c r="I2258" t="s">
        <v>17</v>
      </c>
      <c r="J2258" s="1">
        <v>45413</v>
      </c>
      <c r="K2258" s="1">
        <v>45351</v>
      </c>
    </row>
    <row r="2259" spans="1:11" x14ac:dyDescent="0.25">
      <c r="A2259" t="s">
        <v>1</v>
      </c>
      <c r="B2259" t="s">
        <v>95</v>
      </c>
      <c r="C2259" t="s">
        <v>14</v>
      </c>
      <c r="D2259" s="1">
        <v>44788</v>
      </c>
      <c r="E2259" t="s">
        <v>136</v>
      </c>
      <c r="F2259" t="s">
        <v>509</v>
      </c>
      <c r="G2259" t="s">
        <v>510</v>
      </c>
      <c r="H2259" t="s">
        <v>1366</v>
      </c>
      <c r="I2259" t="s">
        <v>17</v>
      </c>
      <c r="J2259" s="1">
        <v>45734</v>
      </c>
      <c r="K2259" s="1">
        <v>45734</v>
      </c>
    </row>
    <row r="2260" spans="1:11" x14ac:dyDescent="0.25">
      <c r="A2260" t="s">
        <v>1</v>
      </c>
      <c r="B2260" t="s">
        <v>95</v>
      </c>
      <c r="C2260" t="s">
        <v>14</v>
      </c>
      <c r="D2260" s="1">
        <v>44788</v>
      </c>
      <c r="E2260" t="s">
        <v>136</v>
      </c>
      <c r="F2260" t="s">
        <v>509</v>
      </c>
      <c r="G2260" t="s">
        <v>510</v>
      </c>
      <c r="H2260" t="s">
        <v>1367</v>
      </c>
      <c r="I2260" t="s">
        <v>17</v>
      </c>
      <c r="J2260" s="1">
        <v>45796</v>
      </c>
      <c r="K2260" s="1">
        <v>45351</v>
      </c>
    </row>
    <row r="2261" spans="1:11" x14ac:dyDescent="0.25">
      <c r="A2261" t="s">
        <v>1</v>
      </c>
      <c r="B2261" t="s">
        <v>95</v>
      </c>
      <c r="C2261" t="s">
        <v>14</v>
      </c>
      <c r="D2261" s="1">
        <v>44788</v>
      </c>
      <c r="E2261" t="s">
        <v>136</v>
      </c>
      <c r="F2261" t="s">
        <v>509</v>
      </c>
      <c r="G2261" t="s">
        <v>510</v>
      </c>
      <c r="H2261" t="s">
        <v>1368</v>
      </c>
      <c r="I2261" t="s">
        <v>17</v>
      </c>
      <c r="J2261" s="1">
        <v>45796</v>
      </c>
      <c r="K2261" s="1">
        <v>45351</v>
      </c>
    </row>
    <row r="2262" spans="1:11" x14ac:dyDescent="0.25">
      <c r="A2262" t="s">
        <v>1</v>
      </c>
      <c r="B2262" t="s">
        <v>95</v>
      </c>
      <c r="C2262" t="s">
        <v>14</v>
      </c>
      <c r="D2262" s="1">
        <v>44788</v>
      </c>
      <c r="E2262" t="s">
        <v>136</v>
      </c>
      <c r="F2262" t="s">
        <v>509</v>
      </c>
      <c r="G2262" t="s">
        <v>510</v>
      </c>
      <c r="H2262" t="s">
        <v>1369</v>
      </c>
      <c r="I2262" t="s">
        <v>17</v>
      </c>
      <c r="J2262" s="1">
        <v>45796</v>
      </c>
      <c r="K2262" s="1">
        <v>45351</v>
      </c>
    </row>
    <row r="2263" spans="1:11" x14ac:dyDescent="0.25">
      <c r="A2263" t="s">
        <v>1</v>
      </c>
      <c r="B2263" t="s">
        <v>95</v>
      </c>
      <c r="C2263" t="s">
        <v>14</v>
      </c>
      <c r="D2263" s="1">
        <v>44788</v>
      </c>
      <c r="E2263" t="s">
        <v>136</v>
      </c>
      <c r="F2263" t="s">
        <v>509</v>
      </c>
      <c r="G2263" t="s">
        <v>510</v>
      </c>
      <c r="H2263" t="s">
        <v>1370</v>
      </c>
      <c r="I2263" t="s">
        <v>17</v>
      </c>
      <c r="J2263" s="1">
        <v>45796</v>
      </c>
      <c r="K2263" s="1">
        <v>45351</v>
      </c>
    </row>
    <row r="2264" spans="1:11" x14ac:dyDescent="0.25">
      <c r="A2264" t="s">
        <v>1</v>
      </c>
      <c r="B2264" t="s">
        <v>95</v>
      </c>
      <c r="C2264" t="s">
        <v>14</v>
      </c>
      <c r="D2264" s="1">
        <v>44788</v>
      </c>
      <c r="E2264" t="s">
        <v>136</v>
      </c>
      <c r="F2264" t="s">
        <v>509</v>
      </c>
      <c r="G2264" t="s">
        <v>510</v>
      </c>
      <c r="H2264" t="s">
        <v>8</v>
      </c>
      <c r="I2264" t="s">
        <v>17</v>
      </c>
      <c r="J2264" s="1">
        <v>44802</v>
      </c>
      <c r="K2264" s="1">
        <v>44747</v>
      </c>
    </row>
    <row r="2265" spans="1:11" x14ac:dyDescent="0.25">
      <c r="A2265" t="s">
        <v>1</v>
      </c>
      <c r="B2265" t="s">
        <v>95</v>
      </c>
      <c r="C2265" t="s">
        <v>14</v>
      </c>
      <c r="D2265" s="1">
        <v>44788</v>
      </c>
      <c r="E2265" t="s">
        <v>136</v>
      </c>
      <c r="F2265" t="s">
        <v>509</v>
      </c>
      <c r="G2265" t="s">
        <v>510</v>
      </c>
      <c r="H2265" t="s">
        <v>9</v>
      </c>
      <c r="I2265" t="s">
        <v>17</v>
      </c>
      <c r="J2265" s="1">
        <v>44802</v>
      </c>
      <c r="K2265" s="1">
        <v>44747</v>
      </c>
    </row>
    <row r="2266" spans="1:11" x14ac:dyDescent="0.25">
      <c r="A2266" t="s">
        <v>1</v>
      </c>
      <c r="B2266" t="s">
        <v>95</v>
      </c>
      <c r="C2266" t="s">
        <v>14</v>
      </c>
      <c r="D2266" s="1">
        <v>44788</v>
      </c>
      <c r="E2266" t="s">
        <v>136</v>
      </c>
      <c r="F2266" t="s">
        <v>509</v>
      </c>
      <c r="G2266" t="s">
        <v>510</v>
      </c>
      <c r="H2266" t="s">
        <v>10</v>
      </c>
      <c r="I2266" t="s">
        <v>17</v>
      </c>
      <c r="J2266" s="1">
        <v>44802</v>
      </c>
      <c r="K2266" s="1">
        <v>44747</v>
      </c>
    </row>
    <row r="2267" spans="1:11" x14ac:dyDescent="0.25">
      <c r="A2267" t="s">
        <v>1</v>
      </c>
      <c r="B2267" t="s">
        <v>95</v>
      </c>
      <c r="C2267" t="s">
        <v>14</v>
      </c>
      <c r="D2267" s="1">
        <v>44788</v>
      </c>
      <c r="E2267" t="s">
        <v>136</v>
      </c>
      <c r="F2267" t="s">
        <v>509</v>
      </c>
      <c r="G2267" t="s">
        <v>510</v>
      </c>
      <c r="H2267" t="s">
        <v>10</v>
      </c>
      <c r="I2267" t="s">
        <v>17</v>
      </c>
      <c r="J2267" s="1">
        <v>45252</v>
      </c>
      <c r="K2267" s="1">
        <v>45252</v>
      </c>
    </row>
    <row r="2268" spans="1:11" x14ac:dyDescent="0.25">
      <c r="A2268" t="s">
        <v>1</v>
      </c>
      <c r="B2268" t="s">
        <v>95</v>
      </c>
      <c r="C2268" t="s">
        <v>14</v>
      </c>
      <c r="D2268" s="1">
        <v>44788</v>
      </c>
      <c r="E2268" t="s">
        <v>136</v>
      </c>
      <c r="F2268" t="s">
        <v>509</v>
      </c>
      <c r="G2268" t="s">
        <v>510</v>
      </c>
      <c r="H2268" t="s">
        <v>11</v>
      </c>
      <c r="I2268" t="s">
        <v>17</v>
      </c>
      <c r="J2268" s="1">
        <v>44802</v>
      </c>
      <c r="K2268" s="1">
        <v>44747</v>
      </c>
    </row>
    <row r="2269" spans="1:11" x14ac:dyDescent="0.25">
      <c r="A2269" t="s">
        <v>41</v>
      </c>
      <c r="B2269" t="s">
        <v>119</v>
      </c>
      <c r="C2269" t="s">
        <v>124</v>
      </c>
      <c r="D2269" s="1">
        <v>44781</v>
      </c>
      <c r="E2269" t="s">
        <v>511</v>
      </c>
      <c r="F2269" t="s">
        <v>512</v>
      </c>
      <c r="G2269" t="s">
        <v>513</v>
      </c>
      <c r="H2269" t="s">
        <v>4</v>
      </c>
      <c r="I2269" t="s">
        <v>17</v>
      </c>
      <c r="J2269" s="1">
        <v>45386</v>
      </c>
      <c r="K2269" s="1">
        <v>44840</v>
      </c>
    </row>
    <row r="2270" spans="1:11" x14ac:dyDescent="0.25">
      <c r="A2270" t="s">
        <v>41</v>
      </c>
      <c r="B2270" t="s">
        <v>119</v>
      </c>
      <c r="C2270" t="s">
        <v>124</v>
      </c>
      <c r="D2270" s="1">
        <v>44781</v>
      </c>
      <c r="E2270" t="s">
        <v>511</v>
      </c>
      <c r="F2270" t="s">
        <v>512</v>
      </c>
      <c r="G2270" t="s">
        <v>513</v>
      </c>
      <c r="H2270" t="s">
        <v>7</v>
      </c>
      <c r="I2270" t="s">
        <v>17</v>
      </c>
      <c r="J2270" s="1">
        <v>45386</v>
      </c>
      <c r="K2270" s="1">
        <v>44840</v>
      </c>
    </row>
    <row r="2271" spans="1:11" x14ac:dyDescent="0.25">
      <c r="A2271" t="s">
        <v>46</v>
      </c>
      <c r="C2271" t="s">
        <v>47</v>
      </c>
      <c r="D2271" s="1">
        <v>44774</v>
      </c>
      <c r="E2271" t="s">
        <v>514</v>
      </c>
      <c r="F2271" t="s">
        <v>515</v>
      </c>
      <c r="G2271" t="s">
        <v>516</v>
      </c>
      <c r="H2271" t="s">
        <v>4</v>
      </c>
      <c r="I2271" t="s">
        <v>17</v>
      </c>
      <c r="J2271" s="1">
        <v>44872</v>
      </c>
      <c r="K2271" s="1">
        <v>44824</v>
      </c>
    </row>
    <row r="2272" spans="1:11" x14ac:dyDescent="0.25">
      <c r="A2272" t="s">
        <v>46</v>
      </c>
      <c r="C2272" t="s">
        <v>47</v>
      </c>
      <c r="D2272" s="1">
        <v>44774</v>
      </c>
      <c r="E2272" t="s">
        <v>514</v>
      </c>
      <c r="F2272" t="s">
        <v>515</v>
      </c>
      <c r="G2272" t="s">
        <v>516</v>
      </c>
      <c r="H2272" t="s">
        <v>7</v>
      </c>
      <c r="I2272" t="s">
        <v>17</v>
      </c>
      <c r="J2272" s="1">
        <v>44872</v>
      </c>
      <c r="K2272" s="1">
        <v>44824</v>
      </c>
    </row>
    <row r="2273" spans="1:12" x14ac:dyDescent="0.25">
      <c r="A2273" t="s">
        <v>46</v>
      </c>
      <c r="C2273" t="s">
        <v>47</v>
      </c>
      <c r="D2273" s="1">
        <v>44774</v>
      </c>
      <c r="E2273" t="s">
        <v>514</v>
      </c>
      <c r="F2273" t="s">
        <v>515</v>
      </c>
      <c r="G2273" t="s">
        <v>516</v>
      </c>
      <c r="H2273" t="s">
        <v>1366</v>
      </c>
      <c r="I2273" t="s">
        <v>17</v>
      </c>
      <c r="J2273" s="1">
        <v>45359</v>
      </c>
      <c r="K2273" s="1">
        <v>45351</v>
      </c>
    </row>
    <row r="2274" spans="1:12" x14ac:dyDescent="0.25">
      <c r="A2274" t="s">
        <v>46</v>
      </c>
      <c r="C2274" t="s">
        <v>47</v>
      </c>
      <c r="D2274" s="1">
        <v>44774</v>
      </c>
      <c r="E2274" t="s">
        <v>514</v>
      </c>
      <c r="F2274" t="s">
        <v>515</v>
      </c>
      <c r="G2274" t="s">
        <v>516</v>
      </c>
      <c r="H2274" t="s">
        <v>1367</v>
      </c>
      <c r="I2274" t="s">
        <v>17</v>
      </c>
      <c r="J2274" s="1">
        <v>45359</v>
      </c>
      <c r="K2274" s="1">
        <v>45351</v>
      </c>
    </row>
    <row r="2275" spans="1:12" x14ac:dyDescent="0.25">
      <c r="A2275" t="s">
        <v>46</v>
      </c>
      <c r="C2275" t="s">
        <v>47</v>
      </c>
      <c r="D2275" s="1">
        <v>44774</v>
      </c>
      <c r="E2275" t="s">
        <v>514</v>
      </c>
      <c r="F2275" t="s">
        <v>515</v>
      </c>
      <c r="G2275" t="s">
        <v>516</v>
      </c>
      <c r="H2275" t="s">
        <v>1368</v>
      </c>
      <c r="I2275" t="s">
        <v>17</v>
      </c>
      <c r="J2275" s="1">
        <v>45359</v>
      </c>
      <c r="K2275" s="1">
        <v>45351</v>
      </c>
    </row>
    <row r="2276" spans="1:12" x14ac:dyDescent="0.25">
      <c r="A2276" t="s">
        <v>46</v>
      </c>
      <c r="C2276" t="s">
        <v>47</v>
      </c>
      <c r="D2276" s="1">
        <v>44774</v>
      </c>
      <c r="E2276" t="s">
        <v>514</v>
      </c>
      <c r="F2276" t="s">
        <v>515</v>
      </c>
      <c r="G2276" t="s">
        <v>516</v>
      </c>
      <c r="H2276" t="s">
        <v>1369</v>
      </c>
      <c r="I2276" t="s">
        <v>17</v>
      </c>
      <c r="J2276" s="1">
        <v>45359</v>
      </c>
      <c r="K2276" s="1">
        <v>45351</v>
      </c>
    </row>
    <row r="2277" spans="1:12" x14ac:dyDescent="0.25">
      <c r="A2277" t="s">
        <v>46</v>
      </c>
      <c r="C2277" t="s">
        <v>47</v>
      </c>
      <c r="D2277" s="1">
        <v>44774</v>
      </c>
      <c r="E2277" t="s">
        <v>514</v>
      </c>
      <c r="F2277" t="s">
        <v>515</v>
      </c>
      <c r="G2277" t="s">
        <v>516</v>
      </c>
      <c r="H2277" t="s">
        <v>1370</v>
      </c>
      <c r="I2277" t="s">
        <v>17</v>
      </c>
      <c r="J2277" s="1">
        <v>45359</v>
      </c>
      <c r="K2277" s="1">
        <v>45351</v>
      </c>
    </row>
    <row r="2278" spans="1:12" x14ac:dyDescent="0.25">
      <c r="A2278" t="s">
        <v>46</v>
      </c>
      <c r="C2278" t="s">
        <v>47</v>
      </c>
      <c r="D2278" s="1">
        <v>44774</v>
      </c>
      <c r="E2278" t="s">
        <v>514</v>
      </c>
      <c r="F2278" t="s">
        <v>515</v>
      </c>
      <c r="G2278" t="s">
        <v>516</v>
      </c>
      <c r="H2278" t="s">
        <v>8</v>
      </c>
      <c r="I2278" t="s">
        <v>17</v>
      </c>
      <c r="J2278" s="1">
        <v>44839</v>
      </c>
      <c r="K2278" s="1">
        <v>44748</v>
      </c>
    </row>
    <row r="2279" spans="1:12" x14ac:dyDescent="0.25">
      <c r="A2279" t="s">
        <v>46</v>
      </c>
      <c r="C2279" t="s">
        <v>47</v>
      </c>
      <c r="D2279" s="1">
        <v>44774</v>
      </c>
      <c r="E2279" t="s">
        <v>514</v>
      </c>
      <c r="F2279" t="s">
        <v>515</v>
      </c>
      <c r="G2279" t="s">
        <v>516</v>
      </c>
      <c r="H2279" t="s">
        <v>9</v>
      </c>
      <c r="I2279" t="s">
        <v>17</v>
      </c>
      <c r="J2279" s="1">
        <v>44840</v>
      </c>
      <c r="K2279" s="1">
        <v>44748</v>
      </c>
    </row>
    <row r="2280" spans="1:12" x14ac:dyDescent="0.25">
      <c r="A2280" t="s">
        <v>46</v>
      </c>
      <c r="C2280" t="s">
        <v>47</v>
      </c>
      <c r="D2280" s="1">
        <v>44774</v>
      </c>
      <c r="E2280" t="s">
        <v>514</v>
      </c>
      <c r="F2280" t="s">
        <v>515</v>
      </c>
      <c r="G2280" t="s">
        <v>516</v>
      </c>
      <c r="H2280" t="s">
        <v>10</v>
      </c>
      <c r="I2280" t="s">
        <v>17</v>
      </c>
      <c r="J2280" s="1">
        <v>44839</v>
      </c>
      <c r="K2280" s="1">
        <v>44748</v>
      </c>
    </row>
    <row r="2281" spans="1:12" x14ac:dyDescent="0.25">
      <c r="A2281" t="s">
        <v>46</v>
      </c>
      <c r="C2281" t="s">
        <v>47</v>
      </c>
      <c r="D2281" s="1">
        <v>44774</v>
      </c>
      <c r="E2281" t="s">
        <v>514</v>
      </c>
      <c r="F2281" t="s">
        <v>515</v>
      </c>
      <c r="G2281" t="s">
        <v>516</v>
      </c>
      <c r="H2281" t="s">
        <v>11</v>
      </c>
      <c r="I2281" t="s">
        <v>17</v>
      </c>
      <c r="J2281" s="1">
        <v>44839</v>
      </c>
      <c r="K2281" s="1">
        <v>44748</v>
      </c>
    </row>
    <row r="2282" spans="1:12" x14ac:dyDescent="0.25">
      <c r="A2282" t="s">
        <v>12</v>
      </c>
      <c r="B2282" t="s">
        <v>51</v>
      </c>
      <c r="C2282" t="s">
        <v>52</v>
      </c>
      <c r="D2282" s="1">
        <v>44774</v>
      </c>
      <c r="E2282" t="s">
        <v>517</v>
      </c>
      <c r="F2282" t="s">
        <v>518</v>
      </c>
      <c r="G2282" t="s">
        <v>519</v>
      </c>
      <c r="H2282" t="s">
        <v>4</v>
      </c>
      <c r="I2282" t="s">
        <v>17</v>
      </c>
      <c r="J2282" s="1">
        <v>44950</v>
      </c>
      <c r="K2282" s="1">
        <v>44824</v>
      </c>
      <c r="L2282" t="s">
        <v>520</v>
      </c>
    </row>
    <row r="2283" spans="1:12" x14ac:dyDescent="0.25">
      <c r="A2283" t="s">
        <v>12</v>
      </c>
      <c r="B2283" t="s">
        <v>51</v>
      </c>
      <c r="C2283" t="s">
        <v>52</v>
      </c>
      <c r="D2283" s="1">
        <v>44774</v>
      </c>
      <c r="E2283" t="s">
        <v>517</v>
      </c>
      <c r="F2283" t="s">
        <v>518</v>
      </c>
      <c r="G2283" t="s">
        <v>519</v>
      </c>
      <c r="H2283" t="s">
        <v>7</v>
      </c>
      <c r="I2283" t="s">
        <v>17</v>
      </c>
      <c r="J2283" s="1">
        <v>44950</v>
      </c>
      <c r="K2283" s="1">
        <v>44824</v>
      </c>
    </row>
    <row r="2284" spans="1:12" x14ac:dyDescent="0.25">
      <c r="A2284" t="s">
        <v>12</v>
      </c>
      <c r="B2284" t="s">
        <v>51</v>
      </c>
      <c r="C2284" t="s">
        <v>52</v>
      </c>
      <c r="D2284" s="1">
        <v>44774</v>
      </c>
      <c r="E2284" t="s">
        <v>517</v>
      </c>
      <c r="F2284" t="s">
        <v>518</v>
      </c>
      <c r="G2284" t="s">
        <v>519</v>
      </c>
      <c r="H2284" t="s">
        <v>1366</v>
      </c>
      <c r="I2284" t="s">
        <v>5</v>
      </c>
      <c r="K2284" s="1">
        <v>45351</v>
      </c>
    </row>
    <row r="2285" spans="1:12" x14ac:dyDescent="0.25">
      <c r="A2285" t="s">
        <v>12</v>
      </c>
      <c r="B2285" t="s">
        <v>51</v>
      </c>
      <c r="C2285" t="s">
        <v>52</v>
      </c>
      <c r="D2285" s="1">
        <v>44774</v>
      </c>
      <c r="E2285" t="s">
        <v>517</v>
      </c>
      <c r="F2285" t="s">
        <v>518</v>
      </c>
      <c r="G2285" t="s">
        <v>519</v>
      </c>
      <c r="H2285" t="s">
        <v>1367</v>
      </c>
      <c r="I2285" t="s">
        <v>5</v>
      </c>
      <c r="K2285" s="1">
        <v>45351</v>
      </c>
    </row>
    <row r="2286" spans="1:12" x14ac:dyDescent="0.25">
      <c r="A2286" t="s">
        <v>12</v>
      </c>
      <c r="B2286" t="s">
        <v>51</v>
      </c>
      <c r="C2286" t="s">
        <v>52</v>
      </c>
      <c r="D2286" s="1">
        <v>44774</v>
      </c>
      <c r="E2286" t="s">
        <v>517</v>
      </c>
      <c r="F2286" t="s">
        <v>518</v>
      </c>
      <c r="G2286" t="s">
        <v>519</v>
      </c>
      <c r="H2286" t="s">
        <v>1368</v>
      </c>
      <c r="I2286" t="s">
        <v>5</v>
      </c>
      <c r="K2286" s="1">
        <v>45351</v>
      </c>
    </row>
    <row r="2287" spans="1:12" x14ac:dyDescent="0.25">
      <c r="A2287" t="s">
        <v>12</v>
      </c>
      <c r="B2287" t="s">
        <v>51</v>
      </c>
      <c r="C2287" t="s">
        <v>52</v>
      </c>
      <c r="D2287" s="1">
        <v>44774</v>
      </c>
      <c r="E2287" t="s">
        <v>517</v>
      </c>
      <c r="F2287" t="s">
        <v>518</v>
      </c>
      <c r="G2287" t="s">
        <v>519</v>
      </c>
      <c r="H2287" t="s">
        <v>1369</v>
      </c>
      <c r="I2287" t="s">
        <v>5</v>
      </c>
      <c r="K2287" s="1">
        <v>45351</v>
      </c>
    </row>
    <row r="2288" spans="1:12" x14ac:dyDescent="0.25">
      <c r="A2288" t="s">
        <v>12</v>
      </c>
      <c r="B2288" t="s">
        <v>51</v>
      </c>
      <c r="C2288" t="s">
        <v>52</v>
      </c>
      <c r="D2288" s="1">
        <v>44774</v>
      </c>
      <c r="E2288" t="s">
        <v>517</v>
      </c>
      <c r="F2288" t="s">
        <v>518</v>
      </c>
      <c r="G2288" t="s">
        <v>519</v>
      </c>
      <c r="H2288" t="s">
        <v>1370</v>
      </c>
      <c r="I2288" t="s">
        <v>5</v>
      </c>
      <c r="K2288" s="1">
        <v>45351</v>
      </c>
    </row>
    <row r="2289" spans="1:12" x14ac:dyDescent="0.25">
      <c r="A2289" t="s">
        <v>12</v>
      </c>
      <c r="B2289" t="s">
        <v>51</v>
      </c>
      <c r="C2289" t="s">
        <v>52</v>
      </c>
      <c r="D2289" s="1">
        <v>44774</v>
      </c>
      <c r="E2289" t="s">
        <v>517</v>
      </c>
      <c r="F2289" t="s">
        <v>518</v>
      </c>
      <c r="G2289" t="s">
        <v>519</v>
      </c>
      <c r="H2289" t="s">
        <v>8</v>
      </c>
      <c r="I2289" t="s">
        <v>17</v>
      </c>
      <c r="J2289" s="1">
        <v>44837</v>
      </c>
      <c r="K2289" s="1">
        <v>44770</v>
      </c>
    </row>
    <row r="2290" spans="1:12" x14ac:dyDescent="0.25">
      <c r="A2290" t="s">
        <v>12</v>
      </c>
      <c r="B2290" t="s">
        <v>51</v>
      </c>
      <c r="C2290" t="s">
        <v>52</v>
      </c>
      <c r="D2290" s="1">
        <v>44774</v>
      </c>
      <c r="E2290" t="s">
        <v>517</v>
      </c>
      <c r="F2290" t="s">
        <v>518</v>
      </c>
      <c r="G2290" t="s">
        <v>519</v>
      </c>
      <c r="H2290" t="s">
        <v>9</v>
      </c>
      <c r="I2290" t="s">
        <v>17</v>
      </c>
      <c r="J2290" s="1">
        <v>45664</v>
      </c>
      <c r="K2290" s="1">
        <v>44783</v>
      </c>
      <c r="L2290" t="s">
        <v>521</v>
      </c>
    </row>
    <row r="2291" spans="1:12" x14ac:dyDescent="0.25">
      <c r="A2291" t="s">
        <v>12</v>
      </c>
      <c r="B2291" t="s">
        <v>51</v>
      </c>
      <c r="C2291" t="s">
        <v>52</v>
      </c>
      <c r="D2291" s="1">
        <v>44774</v>
      </c>
      <c r="E2291" t="s">
        <v>517</v>
      </c>
      <c r="F2291" t="s">
        <v>518</v>
      </c>
      <c r="G2291" t="s">
        <v>519</v>
      </c>
      <c r="H2291" t="s">
        <v>10</v>
      </c>
      <c r="I2291" t="s">
        <v>17</v>
      </c>
      <c r="J2291" s="1">
        <v>44824</v>
      </c>
      <c r="K2291" s="1">
        <v>44770</v>
      </c>
      <c r="L2291" t="s">
        <v>521</v>
      </c>
    </row>
    <row r="2292" spans="1:12" x14ac:dyDescent="0.25">
      <c r="A2292" t="s">
        <v>12</v>
      </c>
      <c r="B2292" t="s">
        <v>51</v>
      </c>
      <c r="C2292" t="s">
        <v>52</v>
      </c>
      <c r="D2292" s="1">
        <v>44774</v>
      </c>
      <c r="E2292" t="s">
        <v>517</v>
      </c>
      <c r="F2292" t="s">
        <v>518</v>
      </c>
      <c r="G2292" t="s">
        <v>519</v>
      </c>
      <c r="H2292" t="s">
        <v>11</v>
      </c>
      <c r="I2292" t="s">
        <v>17</v>
      </c>
      <c r="J2292" s="1">
        <v>44837</v>
      </c>
      <c r="K2292" s="1">
        <v>44770</v>
      </c>
    </row>
    <row r="2293" spans="1:12" x14ac:dyDescent="0.25">
      <c r="A2293" t="s">
        <v>12</v>
      </c>
      <c r="B2293" t="s">
        <v>51</v>
      </c>
      <c r="C2293" t="s">
        <v>52</v>
      </c>
      <c r="D2293" s="1">
        <v>44774</v>
      </c>
      <c r="E2293" t="s">
        <v>522</v>
      </c>
      <c r="F2293" t="s">
        <v>523</v>
      </c>
      <c r="G2293" t="s">
        <v>524</v>
      </c>
      <c r="H2293" t="s">
        <v>4</v>
      </c>
      <c r="I2293" t="s">
        <v>17</v>
      </c>
      <c r="J2293" s="1">
        <v>44844</v>
      </c>
      <c r="K2293" s="1">
        <v>44824</v>
      </c>
    </row>
    <row r="2294" spans="1:12" x14ac:dyDescent="0.25">
      <c r="A2294" t="s">
        <v>12</v>
      </c>
      <c r="B2294" t="s">
        <v>51</v>
      </c>
      <c r="C2294" t="s">
        <v>52</v>
      </c>
      <c r="D2294" s="1">
        <v>44774</v>
      </c>
      <c r="E2294" t="s">
        <v>522</v>
      </c>
      <c r="F2294" t="s">
        <v>523</v>
      </c>
      <c r="G2294" t="s">
        <v>524</v>
      </c>
      <c r="H2294" t="s">
        <v>7</v>
      </c>
      <c r="I2294" t="s">
        <v>17</v>
      </c>
      <c r="J2294" s="1">
        <v>44844</v>
      </c>
      <c r="K2294" s="1">
        <v>44824</v>
      </c>
    </row>
    <row r="2295" spans="1:12" x14ac:dyDescent="0.25">
      <c r="A2295" t="s">
        <v>12</v>
      </c>
      <c r="B2295" t="s">
        <v>51</v>
      </c>
      <c r="C2295" t="s">
        <v>52</v>
      </c>
      <c r="D2295" s="1">
        <v>44774</v>
      </c>
      <c r="E2295" t="s">
        <v>522</v>
      </c>
      <c r="F2295" t="s">
        <v>523</v>
      </c>
      <c r="G2295" t="s">
        <v>524</v>
      </c>
      <c r="H2295" t="s">
        <v>1366</v>
      </c>
      <c r="I2295" t="s">
        <v>5</v>
      </c>
      <c r="K2295" s="1">
        <v>45351</v>
      </c>
    </row>
    <row r="2296" spans="1:12" x14ac:dyDescent="0.25">
      <c r="A2296" t="s">
        <v>12</v>
      </c>
      <c r="B2296" t="s">
        <v>51</v>
      </c>
      <c r="C2296" t="s">
        <v>52</v>
      </c>
      <c r="D2296" s="1">
        <v>44774</v>
      </c>
      <c r="E2296" t="s">
        <v>522</v>
      </c>
      <c r="F2296" t="s">
        <v>523</v>
      </c>
      <c r="G2296" t="s">
        <v>524</v>
      </c>
      <c r="H2296" t="s">
        <v>1367</v>
      </c>
      <c r="I2296" t="s">
        <v>5</v>
      </c>
      <c r="K2296" s="1">
        <v>45351</v>
      </c>
    </row>
    <row r="2297" spans="1:12" x14ac:dyDescent="0.25">
      <c r="A2297" t="s">
        <v>12</v>
      </c>
      <c r="B2297" t="s">
        <v>51</v>
      </c>
      <c r="C2297" t="s">
        <v>52</v>
      </c>
      <c r="D2297" s="1">
        <v>44774</v>
      </c>
      <c r="E2297" t="s">
        <v>522</v>
      </c>
      <c r="F2297" t="s">
        <v>523</v>
      </c>
      <c r="G2297" t="s">
        <v>524</v>
      </c>
      <c r="H2297" t="s">
        <v>1368</v>
      </c>
      <c r="I2297" t="s">
        <v>5</v>
      </c>
      <c r="K2297" s="1">
        <v>45351</v>
      </c>
    </row>
    <row r="2298" spans="1:12" x14ac:dyDescent="0.25">
      <c r="A2298" t="s">
        <v>12</v>
      </c>
      <c r="B2298" t="s">
        <v>51</v>
      </c>
      <c r="C2298" t="s">
        <v>52</v>
      </c>
      <c r="D2298" s="1">
        <v>44774</v>
      </c>
      <c r="E2298" t="s">
        <v>522</v>
      </c>
      <c r="F2298" t="s">
        <v>523</v>
      </c>
      <c r="G2298" t="s">
        <v>524</v>
      </c>
      <c r="H2298" t="s">
        <v>1369</v>
      </c>
      <c r="I2298" t="s">
        <v>5</v>
      </c>
      <c r="K2298" s="1">
        <v>45351</v>
      </c>
    </row>
    <row r="2299" spans="1:12" x14ac:dyDescent="0.25">
      <c r="A2299" t="s">
        <v>12</v>
      </c>
      <c r="B2299" t="s">
        <v>51</v>
      </c>
      <c r="C2299" t="s">
        <v>52</v>
      </c>
      <c r="D2299" s="1">
        <v>44774</v>
      </c>
      <c r="E2299" t="s">
        <v>522</v>
      </c>
      <c r="F2299" t="s">
        <v>523</v>
      </c>
      <c r="G2299" t="s">
        <v>524</v>
      </c>
      <c r="H2299" t="s">
        <v>1370</v>
      </c>
      <c r="I2299" t="s">
        <v>5</v>
      </c>
      <c r="K2299" s="1">
        <v>45351</v>
      </c>
    </row>
    <row r="2300" spans="1:12" x14ac:dyDescent="0.25">
      <c r="A2300" t="s">
        <v>12</v>
      </c>
      <c r="B2300" t="s">
        <v>51</v>
      </c>
      <c r="C2300" t="s">
        <v>52</v>
      </c>
      <c r="D2300" s="1">
        <v>44774</v>
      </c>
      <c r="E2300" t="s">
        <v>522</v>
      </c>
      <c r="F2300" t="s">
        <v>523</v>
      </c>
      <c r="G2300" t="s">
        <v>524</v>
      </c>
      <c r="H2300" t="s">
        <v>8</v>
      </c>
      <c r="I2300" t="s">
        <v>17</v>
      </c>
      <c r="J2300" s="1">
        <v>44844</v>
      </c>
      <c r="K2300" s="1">
        <v>44742</v>
      </c>
    </row>
    <row r="2301" spans="1:12" x14ac:dyDescent="0.25">
      <c r="A2301" t="s">
        <v>12</v>
      </c>
      <c r="B2301" t="s">
        <v>51</v>
      </c>
      <c r="C2301" t="s">
        <v>52</v>
      </c>
      <c r="D2301" s="1">
        <v>44774</v>
      </c>
      <c r="E2301" t="s">
        <v>522</v>
      </c>
      <c r="F2301" t="s">
        <v>523</v>
      </c>
      <c r="G2301" t="s">
        <v>524</v>
      </c>
      <c r="H2301" t="s">
        <v>9</v>
      </c>
      <c r="I2301" t="s">
        <v>17</v>
      </c>
      <c r="J2301" s="1">
        <v>44844</v>
      </c>
      <c r="K2301" s="1">
        <v>44742</v>
      </c>
    </row>
    <row r="2302" spans="1:12" x14ac:dyDescent="0.25">
      <c r="A2302" t="s">
        <v>12</v>
      </c>
      <c r="B2302" t="s">
        <v>51</v>
      </c>
      <c r="C2302" t="s">
        <v>52</v>
      </c>
      <c r="D2302" s="1">
        <v>44774</v>
      </c>
      <c r="E2302" t="s">
        <v>522</v>
      </c>
      <c r="F2302" t="s">
        <v>523</v>
      </c>
      <c r="G2302" t="s">
        <v>524</v>
      </c>
      <c r="H2302" t="s">
        <v>10</v>
      </c>
      <c r="I2302" t="s">
        <v>17</v>
      </c>
      <c r="J2302" s="1">
        <v>44844</v>
      </c>
      <c r="K2302" s="1">
        <v>44742</v>
      </c>
    </row>
    <row r="2303" spans="1:12" x14ac:dyDescent="0.25">
      <c r="A2303" t="s">
        <v>12</v>
      </c>
      <c r="B2303" t="s">
        <v>51</v>
      </c>
      <c r="C2303" t="s">
        <v>52</v>
      </c>
      <c r="D2303" s="1">
        <v>44774</v>
      </c>
      <c r="E2303" t="s">
        <v>522</v>
      </c>
      <c r="F2303" t="s">
        <v>523</v>
      </c>
      <c r="G2303" t="s">
        <v>524</v>
      </c>
      <c r="H2303" t="s">
        <v>11</v>
      </c>
      <c r="I2303" t="s">
        <v>17</v>
      </c>
      <c r="J2303" s="1">
        <v>44844</v>
      </c>
      <c r="K2303" s="1">
        <v>44742</v>
      </c>
    </row>
    <row r="2304" spans="1:12" x14ac:dyDescent="0.25">
      <c r="A2304" t="s">
        <v>41</v>
      </c>
      <c r="B2304" t="s">
        <v>223</v>
      </c>
      <c r="C2304" t="s">
        <v>14</v>
      </c>
      <c r="D2304" s="1">
        <v>44774</v>
      </c>
      <c r="E2304" t="s">
        <v>525</v>
      </c>
      <c r="F2304" t="s">
        <v>526</v>
      </c>
      <c r="G2304" t="s">
        <v>527</v>
      </c>
      <c r="H2304" t="s">
        <v>4</v>
      </c>
      <c r="I2304" t="s">
        <v>17</v>
      </c>
      <c r="J2304" s="1">
        <v>44837</v>
      </c>
      <c r="K2304" s="1">
        <v>44824</v>
      </c>
    </row>
    <row r="2305" spans="1:11" x14ac:dyDescent="0.25">
      <c r="A2305" t="s">
        <v>41</v>
      </c>
      <c r="B2305" t="s">
        <v>223</v>
      </c>
      <c r="C2305" t="s">
        <v>14</v>
      </c>
      <c r="D2305" s="1">
        <v>44774</v>
      </c>
      <c r="E2305" t="s">
        <v>525</v>
      </c>
      <c r="F2305" t="s">
        <v>526</v>
      </c>
      <c r="G2305" t="s">
        <v>527</v>
      </c>
      <c r="H2305" t="s">
        <v>7</v>
      </c>
      <c r="I2305" t="s">
        <v>17</v>
      </c>
      <c r="J2305" s="1">
        <v>44837</v>
      </c>
      <c r="K2305" s="1">
        <v>44824</v>
      </c>
    </row>
    <row r="2306" spans="1:11" x14ac:dyDescent="0.25">
      <c r="A2306" t="s">
        <v>41</v>
      </c>
      <c r="B2306" t="s">
        <v>223</v>
      </c>
      <c r="C2306" t="s">
        <v>14</v>
      </c>
      <c r="D2306" s="1">
        <v>44774</v>
      </c>
      <c r="E2306" t="s">
        <v>525</v>
      </c>
      <c r="F2306" t="s">
        <v>526</v>
      </c>
      <c r="G2306" t="s">
        <v>527</v>
      </c>
      <c r="H2306" t="s">
        <v>1366</v>
      </c>
      <c r="I2306" t="s">
        <v>17</v>
      </c>
      <c r="J2306" s="1">
        <v>45418</v>
      </c>
      <c r="K2306" s="1">
        <v>45351</v>
      </c>
    </row>
    <row r="2307" spans="1:11" x14ac:dyDescent="0.25">
      <c r="A2307" t="s">
        <v>41</v>
      </c>
      <c r="B2307" t="s">
        <v>223</v>
      </c>
      <c r="C2307" t="s">
        <v>14</v>
      </c>
      <c r="D2307" s="1">
        <v>44774</v>
      </c>
      <c r="E2307" t="s">
        <v>525</v>
      </c>
      <c r="F2307" t="s">
        <v>526</v>
      </c>
      <c r="G2307" t="s">
        <v>527</v>
      </c>
      <c r="H2307" t="s">
        <v>1366</v>
      </c>
      <c r="I2307" t="s">
        <v>17</v>
      </c>
      <c r="J2307" s="1">
        <v>45770</v>
      </c>
      <c r="K2307" s="1">
        <v>45739</v>
      </c>
    </row>
    <row r="2308" spans="1:11" x14ac:dyDescent="0.25">
      <c r="A2308" t="s">
        <v>41</v>
      </c>
      <c r="B2308" t="s">
        <v>223</v>
      </c>
      <c r="C2308" t="s">
        <v>14</v>
      </c>
      <c r="D2308" s="1">
        <v>44774</v>
      </c>
      <c r="E2308" t="s">
        <v>525</v>
      </c>
      <c r="F2308" t="s">
        <v>526</v>
      </c>
      <c r="G2308" t="s">
        <v>527</v>
      </c>
      <c r="H2308" t="s">
        <v>1367</v>
      </c>
      <c r="I2308" t="s">
        <v>17</v>
      </c>
      <c r="J2308" s="1">
        <v>45418</v>
      </c>
      <c r="K2308" s="1">
        <v>45351</v>
      </c>
    </row>
    <row r="2309" spans="1:11" x14ac:dyDescent="0.25">
      <c r="A2309" t="s">
        <v>41</v>
      </c>
      <c r="B2309" t="s">
        <v>223</v>
      </c>
      <c r="C2309" t="s">
        <v>14</v>
      </c>
      <c r="D2309" s="1">
        <v>44774</v>
      </c>
      <c r="E2309" t="s">
        <v>525</v>
      </c>
      <c r="F2309" t="s">
        <v>526</v>
      </c>
      <c r="G2309" t="s">
        <v>527</v>
      </c>
      <c r="H2309" t="s">
        <v>1367</v>
      </c>
      <c r="I2309" t="s">
        <v>17</v>
      </c>
      <c r="J2309" s="1">
        <v>45770</v>
      </c>
      <c r="K2309" s="1">
        <v>45739</v>
      </c>
    </row>
    <row r="2310" spans="1:11" x14ac:dyDescent="0.25">
      <c r="A2310" t="s">
        <v>41</v>
      </c>
      <c r="B2310" t="s">
        <v>223</v>
      </c>
      <c r="C2310" t="s">
        <v>14</v>
      </c>
      <c r="D2310" s="1">
        <v>44774</v>
      </c>
      <c r="E2310" t="s">
        <v>525</v>
      </c>
      <c r="F2310" t="s">
        <v>526</v>
      </c>
      <c r="G2310" t="s">
        <v>527</v>
      </c>
      <c r="H2310" t="s">
        <v>1368</v>
      </c>
      <c r="I2310" t="s">
        <v>17</v>
      </c>
      <c r="J2310" s="1">
        <v>45418</v>
      </c>
      <c r="K2310" s="1">
        <v>45351</v>
      </c>
    </row>
    <row r="2311" spans="1:11" x14ac:dyDescent="0.25">
      <c r="A2311" t="s">
        <v>41</v>
      </c>
      <c r="B2311" t="s">
        <v>223</v>
      </c>
      <c r="C2311" t="s">
        <v>14</v>
      </c>
      <c r="D2311" s="1">
        <v>44774</v>
      </c>
      <c r="E2311" t="s">
        <v>525</v>
      </c>
      <c r="F2311" t="s">
        <v>526</v>
      </c>
      <c r="G2311" t="s">
        <v>527</v>
      </c>
      <c r="H2311" t="s">
        <v>1368</v>
      </c>
      <c r="I2311" t="s">
        <v>17</v>
      </c>
      <c r="J2311" s="1">
        <v>45770</v>
      </c>
      <c r="K2311" s="1">
        <v>45739</v>
      </c>
    </row>
    <row r="2312" spans="1:11" x14ac:dyDescent="0.25">
      <c r="A2312" t="s">
        <v>41</v>
      </c>
      <c r="B2312" t="s">
        <v>223</v>
      </c>
      <c r="C2312" t="s">
        <v>14</v>
      </c>
      <c r="D2312" s="1">
        <v>44774</v>
      </c>
      <c r="E2312" t="s">
        <v>525</v>
      </c>
      <c r="F2312" t="s">
        <v>526</v>
      </c>
      <c r="G2312" t="s">
        <v>527</v>
      </c>
      <c r="H2312" t="s">
        <v>1369</v>
      </c>
      <c r="I2312" t="s">
        <v>17</v>
      </c>
      <c r="J2312" s="1">
        <v>45418</v>
      </c>
      <c r="K2312" s="1">
        <v>45351</v>
      </c>
    </row>
    <row r="2313" spans="1:11" x14ac:dyDescent="0.25">
      <c r="A2313" t="s">
        <v>41</v>
      </c>
      <c r="B2313" t="s">
        <v>223</v>
      </c>
      <c r="C2313" t="s">
        <v>14</v>
      </c>
      <c r="D2313" s="1">
        <v>44774</v>
      </c>
      <c r="E2313" t="s">
        <v>525</v>
      </c>
      <c r="F2313" t="s">
        <v>526</v>
      </c>
      <c r="G2313" t="s">
        <v>527</v>
      </c>
      <c r="H2313" t="s">
        <v>1369</v>
      </c>
      <c r="I2313" t="s">
        <v>17</v>
      </c>
      <c r="J2313" s="1">
        <v>45770</v>
      </c>
      <c r="K2313" s="1">
        <v>45739</v>
      </c>
    </row>
    <row r="2314" spans="1:11" x14ac:dyDescent="0.25">
      <c r="A2314" t="s">
        <v>41</v>
      </c>
      <c r="B2314" t="s">
        <v>223</v>
      </c>
      <c r="C2314" t="s">
        <v>14</v>
      </c>
      <c r="D2314" s="1">
        <v>44774</v>
      </c>
      <c r="E2314" t="s">
        <v>525</v>
      </c>
      <c r="F2314" t="s">
        <v>526</v>
      </c>
      <c r="G2314" t="s">
        <v>527</v>
      </c>
      <c r="H2314" t="s">
        <v>1370</v>
      </c>
      <c r="I2314" t="s">
        <v>17</v>
      </c>
      <c r="J2314" s="1">
        <v>45418</v>
      </c>
      <c r="K2314" s="1">
        <v>45351</v>
      </c>
    </row>
    <row r="2315" spans="1:11" x14ac:dyDescent="0.25">
      <c r="A2315" t="s">
        <v>41</v>
      </c>
      <c r="B2315" t="s">
        <v>223</v>
      </c>
      <c r="C2315" t="s">
        <v>14</v>
      </c>
      <c r="D2315" s="1">
        <v>44774</v>
      </c>
      <c r="E2315" t="s">
        <v>525</v>
      </c>
      <c r="F2315" t="s">
        <v>526</v>
      </c>
      <c r="G2315" t="s">
        <v>527</v>
      </c>
      <c r="H2315" t="s">
        <v>1370</v>
      </c>
      <c r="I2315" t="s">
        <v>17</v>
      </c>
      <c r="J2315" s="1">
        <v>45770</v>
      </c>
      <c r="K2315" s="1">
        <v>45573</v>
      </c>
    </row>
    <row r="2316" spans="1:11" x14ac:dyDescent="0.25">
      <c r="A2316" t="s">
        <v>41</v>
      </c>
      <c r="B2316" t="s">
        <v>223</v>
      </c>
      <c r="C2316" t="s">
        <v>14</v>
      </c>
      <c r="D2316" s="1">
        <v>44774</v>
      </c>
      <c r="E2316" t="s">
        <v>525</v>
      </c>
      <c r="F2316" t="s">
        <v>526</v>
      </c>
      <c r="G2316" t="s">
        <v>527</v>
      </c>
      <c r="H2316" t="s">
        <v>8</v>
      </c>
      <c r="I2316" t="s">
        <v>17</v>
      </c>
      <c r="J2316" s="1">
        <v>44809</v>
      </c>
      <c r="K2316" s="1">
        <v>44766</v>
      </c>
    </row>
    <row r="2317" spans="1:11" x14ac:dyDescent="0.25">
      <c r="A2317" t="s">
        <v>41</v>
      </c>
      <c r="B2317" t="s">
        <v>223</v>
      </c>
      <c r="C2317" t="s">
        <v>14</v>
      </c>
      <c r="D2317" s="1">
        <v>44774</v>
      </c>
      <c r="E2317" t="s">
        <v>525</v>
      </c>
      <c r="F2317" t="s">
        <v>526</v>
      </c>
      <c r="G2317" t="s">
        <v>527</v>
      </c>
      <c r="H2317" t="s">
        <v>9</v>
      </c>
      <c r="I2317" t="s">
        <v>17</v>
      </c>
      <c r="J2317" s="1">
        <v>44809</v>
      </c>
      <c r="K2317" s="1">
        <v>44766</v>
      </c>
    </row>
    <row r="2318" spans="1:11" x14ac:dyDescent="0.25">
      <c r="A2318" t="s">
        <v>41</v>
      </c>
      <c r="B2318" t="s">
        <v>223</v>
      </c>
      <c r="C2318" t="s">
        <v>14</v>
      </c>
      <c r="D2318" s="1">
        <v>44774</v>
      </c>
      <c r="E2318" t="s">
        <v>525</v>
      </c>
      <c r="F2318" t="s">
        <v>526</v>
      </c>
      <c r="G2318" t="s">
        <v>527</v>
      </c>
      <c r="H2318" t="s">
        <v>10</v>
      </c>
      <c r="I2318" t="s">
        <v>17</v>
      </c>
      <c r="J2318" s="1">
        <v>44809</v>
      </c>
      <c r="K2318" s="1">
        <v>44766</v>
      </c>
    </row>
    <row r="2319" spans="1:11" x14ac:dyDescent="0.25">
      <c r="A2319" t="s">
        <v>41</v>
      </c>
      <c r="B2319" t="s">
        <v>223</v>
      </c>
      <c r="C2319" t="s">
        <v>14</v>
      </c>
      <c r="D2319" s="1">
        <v>44774</v>
      </c>
      <c r="E2319" t="s">
        <v>525</v>
      </c>
      <c r="F2319" t="s">
        <v>526</v>
      </c>
      <c r="G2319" t="s">
        <v>527</v>
      </c>
      <c r="H2319" t="s">
        <v>10</v>
      </c>
      <c r="I2319" t="s">
        <v>17</v>
      </c>
      <c r="J2319" s="1">
        <v>44837</v>
      </c>
      <c r="K2319" s="1">
        <v>44837</v>
      </c>
    </row>
    <row r="2320" spans="1:11" x14ac:dyDescent="0.25">
      <c r="A2320" t="s">
        <v>41</v>
      </c>
      <c r="B2320" t="s">
        <v>223</v>
      </c>
      <c r="C2320" t="s">
        <v>14</v>
      </c>
      <c r="D2320" s="1">
        <v>44774</v>
      </c>
      <c r="E2320" t="s">
        <v>525</v>
      </c>
      <c r="F2320" t="s">
        <v>526</v>
      </c>
      <c r="G2320" t="s">
        <v>527</v>
      </c>
      <c r="H2320" t="s">
        <v>11</v>
      </c>
      <c r="I2320" t="s">
        <v>17</v>
      </c>
      <c r="J2320" s="1">
        <v>44809</v>
      </c>
      <c r="K2320" s="1">
        <v>44766</v>
      </c>
    </row>
    <row r="2321" spans="1:11" x14ac:dyDescent="0.25">
      <c r="A2321" t="s">
        <v>30</v>
      </c>
      <c r="B2321" t="s">
        <v>260</v>
      </c>
      <c r="C2321" t="s">
        <v>14</v>
      </c>
      <c r="D2321" s="1">
        <v>44753</v>
      </c>
      <c r="E2321" t="s">
        <v>528</v>
      </c>
      <c r="F2321" t="s">
        <v>221</v>
      </c>
      <c r="G2321" t="s">
        <v>529</v>
      </c>
      <c r="H2321" t="s">
        <v>4</v>
      </c>
      <c r="I2321" t="s">
        <v>17</v>
      </c>
      <c r="J2321" s="1">
        <v>44916</v>
      </c>
      <c r="K2321" s="1">
        <v>44824</v>
      </c>
    </row>
    <row r="2322" spans="1:11" x14ac:dyDescent="0.25">
      <c r="A2322" t="s">
        <v>30</v>
      </c>
      <c r="B2322" t="s">
        <v>260</v>
      </c>
      <c r="C2322" t="s">
        <v>14</v>
      </c>
      <c r="D2322" s="1">
        <v>44753</v>
      </c>
      <c r="E2322" t="s">
        <v>528</v>
      </c>
      <c r="F2322" t="s">
        <v>221</v>
      </c>
      <c r="G2322" t="s">
        <v>529</v>
      </c>
      <c r="H2322" t="s">
        <v>7</v>
      </c>
      <c r="I2322" t="s">
        <v>17</v>
      </c>
      <c r="J2322" s="1">
        <v>44916</v>
      </c>
      <c r="K2322" s="1">
        <v>44824</v>
      </c>
    </row>
    <row r="2323" spans="1:11" x14ac:dyDescent="0.25">
      <c r="A2323" t="s">
        <v>30</v>
      </c>
      <c r="B2323" t="s">
        <v>260</v>
      </c>
      <c r="C2323" t="s">
        <v>14</v>
      </c>
      <c r="D2323" s="1">
        <v>44753</v>
      </c>
      <c r="E2323" t="s">
        <v>528</v>
      </c>
      <c r="F2323" t="s">
        <v>221</v>
      </c>
      <c r="G2323" t="s">
        <v>529</v>
      </c>
      <c r="H2323" t="s">
        <v>1366</v>
      </c>
      <c r="I2323" t="s">
        <v>17</v>
      </c>
      <c r="J2323" s="1">
        <v>45455</v>
      </c>
      <c r="K2323" s="1">
        <v>45351</v>
      </c>
    </row>
    <row r="2324" spans="1:11" x14ac:dyDescent="0.25">
      <c r="A2324" t="s">
        <v>30</v>
      </c>
      <c r="B2324" t="s">
        <v>260</v>
      </c>
      <c r="C2324" t="s">
        <v>14</v>
      </c>
      <c r="D2324" s="1">
        <v>44753</v>
      </c>
      <c r="E2324" t="s">
        <v>528</v>
      </c>
      <c r="F2324" t="s">
        <v>221</v>
      </c>
      <c r="G2324" t="s">
        <v>529</v>
      </c>
      <c r="H2324" t="s">
        <v>1366</v>
      </c>
      <c r="I2324" t="s">
        <v>17</v>
      </c>
      <c r="J2324" s="1">
        <v>45798</v>
      </c>
      <c r="K2324" s="1">
        <v>45776</v>
      </c>
    </row>
    <row r="2325" spans="1:11" x14ac:dyDescent="0.25">
      <c r="A2325" t="s">
        <v>30</v>
      </c>
      <c r="B2325" t="s">
        <v>260</v>
      </c>
      <c r="C2325" t="s">
        <v>14</v>
      </c>
      <c r="D2325" s="1">
        <v>44753</v>
      </c>
      <c r="E2325" t="s">
        <v>528</v>
      </c>
      <c r="F2325" t="s">
        <v>221</v>
      </c>
      <c r="G2325" t="s">
        <v>529</v>
      </c>
      <c r="H2325" t="s">
        <v>1367</v>
      </c>
      <c r="I2325" t="s">
        <v>17</v>
      </c>
      <c r="J2325" s="1">
        <v>45455</v>
      </c>
      <c r="K2325" s="1">
        <v>45351</v>
      </c>
    </row>
    <row r="2326" spans="1:11" x14ac:dyDescent="0.25">
      <c r="A2326" t="s">
        <v>30</v>
      </c>
      <c r="B2326" t="s">
        <v>260</v>
      </c>
      <c r="C2326" t="s">
        <v>14</v>
      </c>
      <c r="D2326" s="1">
        <v>44753</v>
      </c>
      <c r="E2326" t="s">
        <v>528</v>
      </c>
      <c r="F2326" t="s">
        <v>221</v>
      </c>
      <c r="G2326" t="s">
        <v>529</v>
      </c>
      <c r="H2326" t="s">
        <v>1367</v>
      </c>
      <c r="I2326" t="s">
        <v>17</v>
      </c>
      <c r="J2326" s="1">
        <v>45798</v>
      </c>
      <c r="K2326" s="1">
        <v>45776</v>
      </c>
    </row>
    <row r="2327" spans="1:11" x14ac:dyDescent="0.25">
      <c r="A2327" t="s">
        <v>30</v>
      </c>
      <c r="B2327" t="s">
        <v>260</v>
      </c>
      <c r="C2327" t="s">
        <v>14</v>
      </c>
      <c r="D2327" s="1">
        <v>44753</v>
      </c>
      <c r="E2327" t="s">
        <v>528</v>
      </c>
      <c r="F2327" t="s">
        <v>221</v>
      </c>
      <c r="G2327" t="s">
        <v>529</v>
      </c>
      <c r="H2327" t="s">
        <v>1367</v>
      </c>
      <c r="I2327" t="s">
        <v>17</v>
      </c>
      <c r="J2327" s="1">
        <v>45798</v>
      </c>
      <c r="K2327" s="1">
        <v>45798</v>
      </c>
    </row>
    <row r="2328" spans="1:11" x14ac:dyDescent="0.25">
      <c r="A2328" t="s">
        <v>30</v>
      </c>
      <c r="B2328" t="s">
        <v>260</v>
      </c>
      <c r="C2328" t="s">
        <v>14</v>
      </c>
      <c r="D2328" s="1">
        <v>44753</v>
      </c>
      <c r="E2328" t="s">
        <v>528</v>
      </c>
      <c r="F2328" t="s">
        <v>221</v>
      </c>
      <c r="G2328" t="s">
        <v>529</v>
      </c>
      <c r="H2328" t="s">
        <v>1368</v>
      </c>
      <c r="I2328" t="s">
        <v>17</v>
      </c>
      <c r="J2328" s="1">
        <v>45455</v>
      </c>
      <c r="K2328" s="1">
        <v>45351</v>
      </c>
    </row>
    <row r="2329" spans="1:11" x14ac:dyDescent="0.25">
      <c r="A2329" t="s">
        <v>30</v>
      </c>
      <c r="B2329" t="s">
        <v>260</v>
      </c>
      <c r="C2329" t="s">
        <v>14</v>
      </c>
      <c r="D2329" s="1">
        <v>44753</v>
      </c>
      <c r="E2329" t="s">
        <v>528</v>
      </c>
      <c r="F2329" t="s">
        <v>221</v>
      </c>
      <c r="G2329" t="s">
        <v>529</v>
      </c>
      <c r="H2329" t="s">
        <v>1368</v>
      </c>
      <c r="I2329" t="s">
        <v>17</v>
      </c>
      <c r="J2329" s="1">
        <v>45798</v>
      </c>
      <c r="K2329" s="1">
        <v>45776</v>
      </c>
    </row>
    <row r="2330" spans="1:11" x14ac:dyDescent="0.25">
      <c r="A2330" t="s">
        <v>30</v>
      </c>
      <c r="B2330" t="s">
        <v>260</v>
      </c>
      <c r="C2330" t="s">
        <v>14</v>
      </c>
      <c r="D2330" s="1">
        <v>44753</v>
      </c>
      <c r="E2330" t="s">
        <v>528</v>
      </c>
      <c r="F2330" t="s">
        <v>221</v>
      </c>
      <c r="G2330" t="s">
        <v>529</v>
      </c>
      <c r="H2330" t="s">
        <v>1369</v>
      </c>
      <c r="I2330" t="s">
        <v>17</v>
      </c>
      <c r="J2330" s="1">
        <v>45455</v>
      </c>
      <c r="K2330" s="1">
        <v>45351</v>
      </c>
    </row>
    <row r="2331" spans="1:11" x14ac:dyDescent="0.25">
      <c r="A2331" t="s">
        <v>30</v>
      </c>
      <c r="B2331" t="s">
        <v>260</v>
      </c>
      <c r="C2331" t="s">
        <v>14</v>
      </c>
      <c r="D2331" s="1">
        <v>44753</v>
      </c>
      <c r="E2331" t="s">
        <v>528</v>
      </c>
      <c r="F2331" t="s">
        <v>221</v>
      </c>
      <c r="G2331" t="s">
        <v>529</v>
      </c>
      <c r="H2331" t="s">
        <v>1369</v>
      </c>
      <c r="I2331" t="s">
        <v>17</v>
      </c>
      <c r="J2331" s="1">
        <v>45798</v>
      </c>
      <c r="K2331" s="1">
        <v>45776</v>
      </c>
    </row>
    <row r="2332" spans="1:11" x14ac:dyDescent="0.25">
      <c r="A2332" t="s">
        <v>30</v>
      </c>
      <c r="B2332" t="s">
        <v>260</v>
      </c>
      <c r="C2332" t="s">
        <v>14</v>
      </c>
      <c r="D2332" s="1">
        <v>44753</v>
      </c>
      <c r="E2332" t="s">
        <v>528</v>
      </c>
      <c r="F2332" t="s">
        <v>221</v>
      </c>
      <c r="G2332" t="s">
        <v>529</v>
      </c>
      <c r="H2332" t="s">
        <v>1370</v>
      </c>
      <c r="I2332" t="s">
        <v>17</v>
      </c>
      <c r="J2332" s="1">
        <v>45455</v>
      </c>
      <c r="K2332" s="1">
        <v>45351</v>
      </c>
    </row>
    <row r="2333" spans="1:11" x14ac:dyDescent="0.25">
      <c r="A2333" t="s">
        <v>30</v>
      </c>
      <c r="B2333" t="s">
        <v>260</v>
      </c>
      <c r="C2333" t="s">
        <v>14</v>
      </c>
      <c r="D2333" s="1">
        <v>44753</v>
      </c>
      <c r="E2333" t="s">
        <v>528</v>
      </c>
      <c r="F2333" t="s">
        <v>221</v>
      </c>
      <c r="G2333" t="s">
        <v>529</v>
      </c>
      <c r="H2333" t="s">
        <v>1370</v>
      </c>
      <c r="I2333" t="s">
        <v>17</v>
      </c>
      <c r="J2333" s="1">
        <v>45798</v>
      </c>
      <c r="K2333" s="1">
        <v>45776</v>
      </c>
    </row>
    <row r="2334" spans="1:11" x14ac:dyDescent="0.25">
      <c r="A2334" t="s">
        <v>30</v>
      </c>
      <c r="B2334" t="s">
        <v>260</v>
      </c>
      <c r="C2334" t="s">
        <v>14</v>
      </c>
      <c r="D2334" s="1">
        <v>44753</v>
      </c>
      <c r="E2334" t="s">
        <v>528</v>
      </c>
      <c r="F2334" t="s">
        <v>221</v>
      </c>
      <c r="G2334" t="s">
        <v>529</v>
      </c>
      <c r="H2334" t="s">
        <v>8</v>
      </c>
      <c r="I2334" t="s">
        <v>17</v>
      </c>
      <c r="J2334" s="1">
        <v>44757</v>
      </c>
      <c r="K2334" s="1">
        <v>44727</v>
      </c>
    </row>
    <row r="2335" spans="1:11" x14ac:dyDescent="0.25">
      <c r="A2335" t="s">
        <v>30</v>
      </c>
      <c r="B2335" t="s">
        <v>260</v>
      </c>
      <c r="C2335" t="s">
        <v>14</v>
      </c>
      <c r="D2335" s="1">
        <v>44753</v>
      </c>
      <c r="E2335" t="s">
        <v>528</v>
      </c>
      <c r="F2335" t="s">
        <v>221</v>
      </c>
      <c r="G2335" t="s">
        <v>529</v>
      </c>
      <c r="H2335" t="s">
        <v>8</v>
      </c>
      <c r="I2335" t="s">
        <v>17</v>
      </c>
      <c r="J2335" s="1">
        <v>45778</v>
      </c>
      <c r="K2335" s="1">
        <v>45778</v>
      </c>
    </row>
    <row r="2336" spans="1:11" x14ac:dyDescent="0.25">
      <c r="A2336" t="s">
        <v>30</v>
      </c>
      <c r="B2336" t="s">
        <v>260</v>
      </c>
      <c r="C2336" t="s">
        <v>14</v>
      </c>
      <c r="D2336" s="1">
        <v>44753</v>
      </c>
      <c r="E2336" t="s">
        <v>528</v>
      </c>
      <c r="F2336" t="s">
        <v>221</v>
      </c>
      <c r="G2336" t="s">
        <v>529</v>
      </c>
      <c r="H2336" t="s">
        <v>9</v>
      </c>
      <c r="I2336" t="s">
        <v>17</v>
      </c>
      <c r="J2336" s="1">
        <v>44763</v>
      </c>
      <c r="K2336" s="1">
        <v>44735</v>
      </c>
    </row>
    <row r="2337" spans="1:11" x14ac:dyDescent="0.25">
      <c r="A2337" t="s">
        <v>30</v>
      </c>
      <c r="B2337" t="s">
        <v>260</v>
      </c>
      <c r="C2337" t="s">
        <v>14</v>
      </c>
      <c r="D2337" s="1">
        <v>44753</v>
      </c>
      <c r="E2337" t="s">
        <v>528</v>
      </c>
      <c r="F2337" t="s">
        <v>221</v>
      </c>
      <c r="G2337" t="s">
        <v>529</v>
      </c>
      <c r="H2337" t="s">
        <v>10</v>
      </c>
      <c r="I2337" t="s">
        <v>17</v>
      </c>
      <c r="J2337" s="1">
        <v>44757</v>
      </c>
      <c r="K2337" s="1">
        <v>44727</v>
      </c>
    </row>
    <row r="2338" spans="1:11" x14ac:dyDescent="0.25">
      <c r="A2338" t="s">
        <v>30</v>
      </c>
      <c r="B2338" t="s">
        <v>260</v>
      </c>
      <c r="C2338" t="s">
        <v>14</v>
      </c>
      <c r="D2338" s="1">
        <v>44753</v>
      </c>
      <c r="E2338" t="s">
        <v>528</v>
      </c>
      <c r="F2338" t="s">
        <v>221</v>
      </c>
      <c r="G2338" t="s">
        <v>529</v>
      </c>
      <c r="H2338" t="s">
        <v>11</v>
      </c>
      <c r="I2338" t="s">
        <v>17</v>
      </c>
      <c r="J2338" s="1">
        <v>44754</v>
      </c>
      <c r="K2338" s="1">
        <v>44727</v>
      </c>
    </row>
    <row r="2339" spans="1:11" x14ac:dyDescent="0.25">
      <c r="A2339" t="s">
        <v>12</v>
      </c>
      <c r="B2339" t="s">
        <v>51</v>
      </c>
      <c r="C2339" t="s">
        <v>14</v>
      </c>
      <c r="D2339" s="1">
        <v>44753</v>
      </c>
      <c r="E2339" t="s">
        <v>530</v>
      </c>
      <c r="F2339" t="s">
        <v>531</v>
      </c>
      <c r="G2339" t="s">
        <v>532</v>
      </c>
      <c r="H2339" t="s">
        <v>4</v>
      </c>
      <c r="I2339" t="s">
        <v>17</v>
      </c>
      <c r="J2339" s="1">
        <v>44825</v>
      </c>
      <c r="K2339" s="1">
        <v>44824</v>
      </c>
    </row>
    <row r="2340" spans="1:11" x14ac:dyDescent="0.25">
      <c r="A2340" t="s">
        <v>12</v>
      </c>
      <c r="B2340" t="s">
        <v>51</v>
      </c>
      <c r="C2340" t="s">
        <v>14</v>
      </c>
      <c r="D2340" s="1">
        <v>44753</v>
      </c>
      <c r="E2340" t="s">
        <v>530</v>
      </c>
      <c r="F2340" t="s">
        <v>531</v>
      </c>
      <c r="G2340" t="s">
        <v>532</v>
      </c>
      <c r="H2340" t="s">
        <v>7</v>
      </c>
      <c r="I2340" t="s">
        <v>17</v>
      </c>
      <c r="J2340" s="1">
        <v>44825</v>
      </c>
      <c r="K2340" s="1">
        <v>44824</v>
      </c>
    </row>
    <row r="2341" spans="1:11" x14ac:dyDescent="0.25">
      <c r="A2341" t="s">
        <v>12</v>
      </c>
      <c r="B2341" t="s">
        <v>51</v>
      </c>
      <c r="C2341" t="s">
        <v>14</v>
      </c>
      <c r="D2341" s="1">
        <v>44753</v>
      </c>
      <c r="E2341" t="s">
        <v>530</v>
      </c>
      <c r="F2341" t="s">
        <v>531</v>
      </c>
      <c r="G2341" t="s">
        <v>532</v>
      </c>
      <c r="H2341" t="s">
        <v>1366</v>
      </c>
      <c r="I2341" t="s">
        <v>17</v>
      </c>
      <c r="J2341" s="1">
        <v>45411</v>
      </c>
      <c r="K2341" s="1">
        <v>45351</v>
      </c>
    </row>
    <row r="2342" spans="1:11" x14ac:dyDescent="0.25">
      <c r="A2342" t="s">
        <v>12</v>
      </c>
      <c r="B2342" t="s">
        <v>51</v>
      </c>
      <c r="C2342" t="s">
        <v>14</v>
      </c>
      <c r="D2342" s="1">
        <v>44753</v>
      </c>
      <c r="E2342" t="s">
        <v>530</v>
      </c>
      <c r="F2342" t="s">
        <v>531</v>
      </c>
      <c r="G2342" t="s">
        <v>532</v>
      </c>
      <c r="H2342" t="s">
        <v>1366</v>
      </c>
      <c r="I2342" t="s">
        <v>17</v>
      </c>
      <c r="J2342" s="1">
        <v>45770</v>
      </c>
      <c r="K2342" s="1">
        <v>45732</v>
      </c>
    </row>
    <row r="2343" spans="1:11" x14ac:dyDescent="0.25">
      <c r="A2343" t="s">
        <v>12</v>
      </c>
      <c r="B2343" t="s">
        <v>51</v>
      </c>
      <c r="C2343" t="s">
        <v>14</v>
      </c>
      <c r="D2343" s="1">
        <v>44753</v>
      </c>
      <c r="E2343" t="s">
        <v>530</v>
      </c>
      <c r="F2343" t="s">
        <v>531</v>
      </c>
      <c r="G2343" t="s">
        <v>532</v>
      </c>
      <c r="H2343" t="s">
        <v>1367</v>
      </c>
      <c r="I2343" t="s">
        <v>17</v>
      </c>
      <c r="J2343" s="1">
        <v>45411</v>
      </c>
      <c r="K2343" s="1">
        <v>45351</v>
      </c>
    </row>
    <row r="2344" spans="1:11" x14ac:dyDescent="0.25">
      <c r="A2344" t="s">
        <v>12</v>
      </c>
      <c r="B2344" t="s">
        <v>51</v>
      </c>
      <c r="C2344" t="s">
        <v>14</v>
      </c>
      <c r="D2344" s="1">
        <v>44753</v>
      </c>
      <c r="E2344" t="s">
        <v>530</v>
      </c>
      <c r="F2344" t="s">
        <v>531</v>
      </c>
      <c r="G2344" t="s">
        <v>532</v>
      </c>
      <c r="H2344" t="s">
        <v>1367</v>
      </c>
      <c r="I2344" t="s">
        <v>17</v>
      </c>
      <c r="J2344" s="1">
        <v>45770</v>
      </c>
      <c r="K2344" s="1">
        <v>45732</v>
      </c>
    </row>
    <row r="2345" spans="1:11" x14ac:dyDescent="0.25">
      <c r="A2345" t="s">
        <v>12</v>
      </c>
      <c r="B2345" t="s">
        <v>51</v>
      </c>
      <c r="C2345" t="s">
        <v>14</v>
      </c>
      <c r="D2345" s="1">
        <v>44753</v>
      </c>
      <c r="E2345" t="s">
        <v>530</v>
      </c>
      <c r="F2345" t="s">
        <v>531</v>
      </c>
      <c r="G2345" t="s">
        <v>532</v>
      </c>
      <c r="H2345" t="s">
        <v>1368</v>
      </c>
      <c r="I2345" t="s">
        <v>17</v>
      </c>
      <c r="J2345" s="1">
        <v>45411</v>
      </c>
      <c r="K2345" s="1">
        <v>45351</v>
      </c>
    </row>
    <row r="2346" spans="1:11" x14ac:dyDescent="0.25">
      <c r="A2346" t="s">
        <v>12</v>
      </c>
      <c r="B2346" t="s">
        <v>51</v>
      </c>
      <c r="C2346" t="s">
        <v>14</v>
      </c>
      <c r="D2346" s="1">
        <v>44753</v>
      </c>
      <c r="E2346" t="s">
        <v>530</v>
      </c>
      <c r="F2346" t="s">
        <v>531</v>
      </c>
      <c r="G2346" t="s">
        <v>532</v>
      </c>
      <c r="H2346" t="s">
        <v>1368</v>
      </c>
      <c r="I2346" t="s">
        <v>17</v>
      </c>
      <c r="J2346" s="1">
        <v>45770</v>
      </c>
      <c r="K2346" s="1">
        <v>45732</v>
      </c>
    </row>
    <row r="2347" spans="1:11" x14ac:dyDescent="0.25">
      <c r="A2347" t="s">
        <v>12</v>
      </c>
      <c r="B2347" t="s">
        <v>51</v>
      </c>
      <c r="C2347" t="s">
        <v>14</v>
      </c>
      <c r="D2347" s="1">
        <v>44753</v>
      </c>
      <c r="E2347" t="s">
        <v>530</v>
      </c>
      <c r="F2347" t="s">
        <v>531</v>
      </c>
      <c r="G2347" t="s">
        <v>532</v>
      </c>
      <c r="H2347" t="s">
        <v>1369</v>
      </c>
      <c r="I2347" t="s">
        <v>17</v>
      </c>
      <c r="J2347" s="1">
        <v>45411</v>
      </c>
      <c r="K2347" s="1">
        <v>45351</v>
      </c>
    </row>
    <row r="2348" spans="1:11" x14ac:dyDescent="0.25">
      <c r="A2348" t="s">
        <v>12</v>
      </c>
      <c r="B2348" t="s">
        <v>51</v>
      </c>
      <c r="C2348" t="s">
        <v>14</v>
      </c>
      <c r="D2348" s="1">
        <v>44753</v>
      </c>
      <c r="E2348" t="s">
        <v>530</v>
      </c>
      <c r="F2348" t="s">
        <v>531</v>
      </c>
      <c r="G2348" t="s">
        <v>532</v>
      </c>
      <c r="H2348" t="s">
        <v>1369</v>
      </c>
      <c r="I2348" t="s">
        <v>17</v>
      </c>
      <c r="J2348" s="1">
        <v>45770</v>
      </c>
      <c r="K2348" s="1">
        <v>45732</v>
      </c>
    </row>
    <row r="2349" spans="1:11" x14ac:dyDescent="0.25">
      <c r="A2349" t="s">
        <v>12</v>
      </c>
      <c r="B2349" t="s">
        <v>51</v>
      </c>
      <c r="C2349" t="s">
        <v>14</v>
      </c>
      <c r="D2349" s="1">
        <v>44753</v>
      </c>
      <c r="E2349" t="s">
        <v>530</v>
      </c>
      <c r="F2349" t="s">
        <v>531</v>
      </c>
      <c r="G2349" t="s">
        <v>532</v>
      </c>
      <c r="H2349" t="s">
        <v>1370</v>
      </c>
      <c r="I2349" t="s">
        <v>17</v>
      </c>
      <c r="J2349" s="1">
        <v>45411</v>
      </c>
      <c r="K2349" s="1">
        <v>45351</v>
      </c>
    </row>
    <row r="2350" spans="1:11" x14ac:dyDescent="0.25">
      <c r="A2350" t="s">
        <v>12</v>
      </c>
      <c r="B2350" t="s">
        <v>51</v>
      </c>
      <c r="C2350" t="s">
        <v>14</v>
      </c>
      <c r="D2350" s="1">
        <v>44753</v>
      </c>
      <c r="E2350" t="s">
        <v>530</v>
      </c>
      <c r="F2350" t="s">
        <v>531</v>
      </c>
      <c r="G2350" t="s">
        <v>532</v>
      </c>
      <c r="H2350" t="s">
        <v>1370</v>
      </c>
      <c r="I2350" t="s">
        <v>17</v>
      </c>
      <c r="J2350" s="1">
        <v>45770</v>
      </c>
      <c r="K2350" s="1">
        <v>45732</v>
      </c>
    </row>
    <row r="2351" spans="1:11" x14ac:dyDescent="0.25">
      <c r="A2351" t="s">
        <v>12</v>
      </c>
      <c r="B2351" t="s">
        <v>51</v>
      </c>
      <c r="C2351" t="s">
        <v>14</v>
      </c>
      <c r="D2351" s="1">
        <v>44753</v>
      </c>
      <c r="E2351" t="s">
        <v>530</v>
      </c>
      <c r="F2351" t="s">
        <v>531</v>
      </c>
      <c r="G2351" t="s">
        <v>532</v>
      </c>
      <c r="H2351" t="s">
        <v>8</v>
      </c>
      <c r="I2351" t="s">
        <v>17</v>
      </c>
      <c r="J2351" s="1">
        <v>44762</v>
      </c>
      <c r="K2351" s="1">
        <v>44756</v>
      </c>
    </row>
    <row r="2352" spans="1:11" x14ac:dyDescent="0.25">
      <c r="A2352" t="s">
        <v>12</v>
      </c>
      <c r="B2352" t="s">
        <v>51</v>
      </c>
      <c r="C2352" t="s">
        <v>14</v>
      </c>
      <c r="D2352" s="1">
        <v>44753</v>
      </c>
      <c r="E2352" t="s">
        <v>530</v>
      </c>
      <c r="F2352" t="s">
        <v>531</v>
      </c>
      <c r="G2352" t="s">
        <v>532</v>
      </c>
      <c r="H2352" t="s">
        <v>9</v>
      </c>
      <c r="I2352" t="s">
        <v>17</v>
      </c>
      <c r="J2352" s="1">
        <v>44762</v>
      </c>
      <c r="K2352" s="1">
        <v>44756</v>
      </c>
    </row>
    <row r="2353" spans="1:11" x14ac:dyDescent="0.25">
      <c r="A2353" t="s">
        <v>12</v>
      </c>
      <c r="B2353" t="s">
        <v>51</v>
      </c>
      <c r="C2353" t="s">
        <v>14</v>
      </c>
      <c r="D2353" s="1">
        <v>44753</v>
      </c>
      <c r="E2353" t="s">
        <v>530</v>
      </c>
      <c r="F2353" t="s">
        <v>531</v>
      </c>
      <c r="G2353" t="s">
        <v>532</v>
      </c>
      <c r="H2353" t="s">
        <v>10</v>
      </c>
      <c r="I2353" t="s">
        <v>17</v>
      </c>
      <c r="J2353" s="1">
        <v>44762</v>
      </c>
      <c r="K2353" s="1">
        <v>44756</v>
      </c>
    </row>
    <row r="2354" spans="1:11" x14ac:dyDescent="0.25">
      <c r="A2354" t="s">
        <v>12</v>
      </c>
      <c r="B2354" t="s">
        <v>51</v>
      </c>
      <c r="C2354" t="s">
        <v>14</v>
      </c>
      <c r="D2354" s="1">
        <v>44753</v>
      </c>
      <c r="E2354" t="s">
        <v>530</v>
      </c>
      <c r="F2354" t="s">
        <v>531</v>
      </c>
      <c r="G2354" t="s">
        <v>532</v>
      </c>
      <c r="H2354" t="s">
        <v>10</v>
      </c>
      <c r="I2354" t="s">
        <v>17</v>
      </c>
      <c r="J2354" s="1">
        <v>44896</v>
      </c>
      <c r="K2354" s="1">
        <v>44837</v>
      </c>
    </row>
    <row r="2355" spans="1:11" x14ac:dyDescent="0.25">
      <c r="A2355" t="s">
        <v>12</v>
      </c>
      <c r="B2355" t="s">
        <v>51</v>
      </c>
      <c r="C2355" t="s">
        <v>14</v>
      </c>
      <c r="D2355" s="1">
        <v>44753</v>
      </c>
      <c r="E2355" t="s">
        <v>530</v>
      </c>
      <c r="F2355" t="s">
        <v>531</v>
      </c>
      <c r="G2355" t="s">
        <v>532</v>
      </c>
      <c r="H2355" t="s">
        <v>11</v>
      </c>
      <c r="I2355" t="s">
        <v>17</v>
      </c>
      <c r="J2355" s="1">
        <v>44762</v>
      </c>
      <c r="K2355" s="1">
        <v>44756</v>
      </c>
    </row>
    <row r="2356" spans="1:11" x14ac:dyDescent="0.25">
      <c r="A2356" t="s">
        <v>12</v>
      </c>
      <c r="B2356" t="s">
        <v>51</v>
      </c>
      <c r="C2356" t="s">
        <v>52</v>
      </c>
      <c r="D2356" s="1">
        <v>44753</v>
      </c>
      <c r="E2356" t="s">
        <v>533</v>
      </c>
      <c r="F2356" t="s">
        <v>534</v>
      </c>
      <c r="G2356" t="s">
        <v>306</v>
      </c>
      <c r="H2356" t="s">
        <v>192</v>
      </c>
      <c r="I2356" t="s">
        <v>17</v>
      </c>
      <c r="J2356" s="1">
        <v>44839</v>
      </c>
      <c r="K2356" s="1">
        <v>44837</v>
      </c>
    </row>
    <row r="2357" spans="1:11" x14ac:dyDescent="0.25">
      <c r="A2357" t="s">
        <v>12</v>
      </c>
      <c r="B2357" t="s">
        <v>51</v>
      </c>
      <c r="C2357" t="s">
        <v>52</v>
      </c>
      <c r="D2357" s="1">
        <v>44753</v>
      </c>
      <c r="E2357" t="s">
        <v>533</v>
      </c>
      <c r="F2357" t="s">
        <v>534</v>
      </c>
      <c r="G2357" t="s">
        <v>306</v>
      </c>
      <c r="H2357" t="s">
        <v>4</v>
      </c>
      <c r="I2357" t="s">
        <v>17</v>
      </c>
      <c r="J2357" s="1">
        <v>44838</v>
      </c>
      <c r="K2357" s="1">
        <v>44824</v>
      </c>
    </row>
    <row r="2358" spans="1:11" x14ac:dyDescent="0.25">
      <c r="A2358" t="s">
        <v>12</v>
      </c>
      <c r="B2358" t="s">
        <v>51</v>
      </c>
      <c r="C2358" t="s">
        <v>52</v>
      </c>
      <c r="D2358" s="1">
        <v>44753</v>
      </c>
      <c r="E2358" t="s">
        <v>533</v>
      </c>
      <c r="F2358" t="s">
        <v>534</v>
      </c>
      <c r="G2358" t="s">
        <v>306</v>
      </c>
      <c r="H2358" t="s">
        <v>7</v>
      </c>
      <c r="I2358" t="s">
        <v>17</v>
      </c>
      <c r="J2358" s="1">
        <v>44838</v>
      </c>
      <c r="K2358" s="1">
        <v>44824</v>
      </c>
    </row>
    <row r="2359" spans="1:11" x14ac:dyDescent="0.25">
      <c r="A2359" t="s">
        <v>12</v>
      </c>
      <c r="B2359" t="s">
        <v>51</v>
      </c>
      <c r="C2359" t="s">
        <v>52</v>
      </c>
      <c r="D2359" s="1">
        <v>44753</v>
      </c>
      <c r="E2359" t="s">
        <v>533</v>
      </c>
      <c r="F2359" t="s">
        <v>534</v>
      </c>
      <c r="G2359" t="s">
        <v>306</v>
      </c>
      <c r="H2359" t="s">
        <v>1366</v>
      </c>
      <c r="I2359" t="s">
        <v>5</v>
      </c>
      <c r="K2359" s="1">
        <v>45351</v>
      </c>
    </row>
    <row r="2360" spans="1:11" x14ac:dyDescent="0.25">
      <c r="A2360" t="s">
        <v>12</v>
      </c>
      <c r="B2360" t="s">
        <v>51</v>
      </c>
      <c r="C2360" t="s">
        <v>52</v>
      </c>
      <c r="D2360" s="1">
        <v>44753</v>
      </c>
      <c r="E2360" t="s">
        <v>533</v>
      </c>
      <c r="F2360" t="s">
        <v>534</v>
      </c>
      <c r="G2360" t="s">
        <v>306</v>
      </c>
      <c r="H2360" t="s">
        <v>1367</v>
      </c>
      <c r="I2360" t="s">
        <v>5</v>
      </c>
      <c r="K2360" s="1">
        <v>45351</v>
      </c>
    </row>
    <row r="2361" spans="1:11" x14ac:dyDescent="0.25">
      <c r="A2361" t="s">
        <v>12</v>
      </c>
      <c r="B2361" t="s">
        <v>51</v>
      </c>
      <c r="C2361" t="s">
        <v>52</v>
      </c>
      <c r="D2361" s="1">
        <v>44753</v>
      </c>
      <c r="E2361" t="s">
        <v>533</v>
      </c>
      <c r="F2361" t="s">
        <v>534</v>
      </c>
      <c r="G2361" t="s">
        <v>306</v>
      </c>
      <c r="H2361" t="s">
        <v>1368</v>
      </c>
      <c r="I2361" t="s">
        <v>5</v>
      </c>
      <c r="K2361" s="1">
        <v>45351</v>
      </c>
    </row>
    <row r="2362" spans="1:11" x14ac:dyDescent="0.25">
      <c r="A2362" t="s">
        <v>12</v>
      </c>
      <c r="B2362" t="s">
        <v>51</v>
      </c>
      <c r="C2362" t="s">
        <v>52</v>
      </c>
      <c r="D2362" s="1">
        <v>44753</v>
      </c>
      <c r="E2362" t="s">
        <v>533</v>
      </c>
      <c r="F2362" t="s">
        <v>534</v>
      </c>
      <c r="G2362" t="s">
        <v>306</v>
      </c>
      <c r="H2362" t="s">
        <v>1369</v>
      </c>
      <c r="I2362" t="s">
        <v>5</v>
      </c>
      <c r="K2362" s="1">
        <v>45351</v>
      </c>
    </row>
    <row r="2363" spans="1:11" x14ac:dyDescent="0.25">
      <c r="A2363" t="s">
        <v>12</v>
      </c>
      <c r="B2363" t="s">
        <v>51</v>
      </c>
      <c r="C2363" t="s">
        <v>52</v>
      </c>
      <c r="D2363" s="1">
        <v>44753</v>
      </c>
      <c r="E2363" t="s">
        <v>533</v>
      </c>
      <c r="F2363" t="s">
        <v>534</v>
      </c>
      <c r="G2363" t="s">
        <v>306</v>
      </c>
      <c r="H2363" t="s">
        <v>1370</v>
      </c>
      <c r="I2363" t="s">
        <v>5</v>
      </c>
      <c r="K2363" s="1">
        <v>45351</v>
      </c>
    </row>
    <row r="2364" spans="1:11" x14ac:dyDescent="0.25">
      <c r="A2364" t="s">
        <v>12</v>
      </c>
      <c r="B2364" t="s">
        <v>51</v>
      </c>
      <c r="C2364" t="s">
        <v>52</v>
      </c>
      <c r="D2364" s="1">
        <v>44753</v>
      </c>
      <c r="E2364" t="s">
        <v>533</v>
      </c>
      <c r="F2364" t="s">
        <v>534</v>
      </c>
      <c r="G2364" t="s">
        <v>306</v>
      </c>
      <c r="H2364" t="s">
        <v>8</v>
      </c>
      <c r="I2364" t="s">
        <v>17</v>
      </c>
      <c r="J2364" s="1">
        <v>44760</v>
      </c>
      <c r="K2364" s="1">
        <v>44734</v>
      </c>
    </row>
    <row r="2365" spans="1:11" x14ac:dyDescent="0.25">
      <c r="A2365" t="s">
        <v>12</v>
      </c>
      <c r="B2365" t="s">
        <v>51</v>
      </c>
      <c r="C2365" t="s">
        <v>52</v>
      </c>
      <c r="D2365" s="1">
        <v>44753</v>
      </c>
      <c r="E2365" t="s">
        <v>533</v>
      </c>
      <c r="F2365" t="s">
        <v>534</v>
      </c>
      <c r="G2365" t="s">
        <v>306</v>
      </c>
      <c r="H2365" t="s">
        <v>9</v>
      </c>
      <c r="I2365" t="s">
        <v>17</v>
      </c>
      <c r="J2365" s="1">
        <v>44764</v>
      </c>
      <c r="K2365" s="1">
        <v>44735</v>
      </c>
    </row>
    <row r="2366" spans="1:11" x14ac:dyDescent="0.25">
      <c r="A2366" t="s">
        <v>12</v>
      </c>
      <c r="B2366" t="s">
        <v>51</v>
      </c>
      <c r="C2366" t="s">
        <v>52</v>
      </c>
      <c r="D2366" s="1">
        <v>44753</v>
      </c>
      <c r="E2366" t="s">
        <v>533</v>
      </c>
      <c r="F2366" t="s">
        <v>534</v>
      </c>
      <c r="G2366" t="s">
        <v>306</v>
      </c>
      <c r="H2366" t="s">
        <v>10</v>
      </c>
      <c r="I2366" t="s">
        <v>17</v>
      </c>
      <c r="J2366" s="1">
        <v>44760</v>
      </c>
      <c r="K2366" s="1">
        <v>44734</v>
      </c>
    </row>
    <row r="2367" spans="1:11" x14ac:dyDescent="0.25">
      <c r="A2367" t="s">
        <v>12</v>
      </c>
      <c r="B2367" t="s">
        <v>51</v>
      </c>
      <c r="C2367" t="s">
        <v>52</v>
      </c>
      <c r="D2367" s="1">
        <v>44753</v>
      </c>
      <c r="E2367" t="s">
        <v>533</v>
      </c>
      <c r="F2367" t="s">
        <v>534</v>
      </c>
      <c r="G2367" t="s">
        <v>306</v>
      </c>
      <c r="H2367" t="s">
        <v>11</v>
      </c>
      <c r="I2367" t="s">
        <v>17</v>
      </c>
      <c r="J2367" s="1">
        <v>44760</v>
      </c>
      <c r="K2367" s="1">
        <v>44734</v>
      </c>
    </row>
    <row r="2368" spans="1:11" x14ac:dyDescent="0.25">
      <c r="A2368" t="s">
        <v>30</v>
      </c>
      <c r="B2368" t="s">
        <v>339</v>
      </c>
      <c r="C2368" t="s">
        <v>32</v>
      </c>
      <c r="D2368" s="1">
        <v>44746</v>
      </c>
      <c r="E2368" t="s">
        <v>536</v>
      </c>
      <c r="F2368" t="s">
        <v>537</v>
      </c>
      <c r="G2368" t="s">
        <v>1557</v>
      </c>
      <c r="H2368" t="s">
        <v>4</v>
      </c>
      <c r="I2368" t="s">
        <v>17</v>
      </c>
      <c r="J2368" s="1">
        <v>44901</v>
      </c>
      <c r="K2368" s="1">
        <v>44824</v>
      </c>
    </row>
    <row r="2369" spans="1:11" x14ac:dyDescent="0.25">
      <c r="A2369" t="s">
        <v>30</v>
      </c>
      <c r="B2369" t="s">
        <v>339</v>
      </c>
      <c r="C2369" t="s">
        <v>32</v>
      </c>
      <c r="D2369" s="1">
        <v>44746</v>
      </c>
      <c r="E2369" t="s">
        <v>536</v>
      </c>
      <c r="F2369" t="s">
        <v>537</v>
      </c>
      <c r="G2369" t="s">
        <v>1557</v>
      </c>
      <c r="H2369" t="s">
        <v>7</v>
      </c>
      <c r="I2369" t="s">
        <v>17</v>
      </c>
      <c r="J2369" s="1">
        <v>44901</v>
      </c>
      <c r="K2369" s="1">
        <v>44824</v>
      </c>
    </row>
    <row r="2370" spans="1:11" x14ac:dyDescent="0.25">
      <c r="A2370" t="s">
        <v>30</v>
      </c>
      <c r="B2370" t="s">
        <v>339</v>
      </c>
      <c r="C2370" t="s">
        <v>32</v>
      </c>
      <c r="D2370" s="1">
        <v>44746</v>
      </c>
      <c r="E2370" t="s">
        <v>536</v>
      </c>
      <c r="F2370" t="s">
        <v>537</v>
      </c>
      <c r="G2370" t="s">
        <v>1557</v>
      </c>
      <c r="H2370" t="s">
        <v>1366</v>
      </c>
      <c r="I2370" t="s">
        <v>17</v>
      </c>
      <c r="J2370" s="1">
        <v>45376</v>
      </c>
      <c r="K2370" s="1">
        <v>45351</v>
      </c>
    </row>
    <row r="2371" spans="1:11" x14ac:dyDescent="0.25">
      <c r="A2371" t="s">
        <v>30</v>
      </c>
      <c r="B2371" t="s">
        <v>339</v>
      </c>
      <c r="C2371" t="s">
        <v>32</v>
      </c>
      <c r="D2371" s="1">
        <v>44746</v>
      </c>
      <c r="E2371" t="s">
        <v>536</v>
      </c>
      <c r="F2371" t="s">
        <v>537</v>
      </c>
      <c r="G2371" t="s">
        <v>1557</v>
      </c>
      <c r="H2371" t="s">
        <v>1367</v>
      </c>
      <c r="I2371" t="s">
        <v>17</v>
      </c>
      <c r="J2371" s="1">
        <v>45376</v>
      </c>
      <c r="K2371" s="1">
        <v>45351</v>
      </c>
    </row>
    <row r="2372" spans="1:11" x14ac:dyDescent="0.25">
      <c r="A2372" t="s">
        <v>30</v>
      </c>
      <c r="B2372" t="s">
        <v>339</v>
      </c>
      <c r="C2372" t="s">
        <v>32</v>
      </c>
      <c r="D2372" s="1">
        <v>44746</v>
      </c>
      <c r="E2372" t="s">
        <v>536</v>
      </c>
      <c r="F2372" t="s">
        <v>537</v>
      </c>
      <c r="G2372" t="s">
        <v>1557</v>
      </c>
      <c r="H2372" t="s">
        <v>1368</v>
      </c>
      <c r="I2372" t="s">
        <v>17</v>
      </c>
      <c r="J2372" s="1">
        <v>45376</v>
      </c>
      <c r="K2372" s="1">
        <v>45351</v>
      </c>
    </row>
    <row r="2373" spans="1:11" x14ac:dyDescent="0.25">
      <c r="A2373" t="s">
        <v>30</v>
      </c>
      <c r="B2373" t="s">
        <v>339</v>
      </c>
      <c r="C2373" t="s">
        <v>32</v>
      </c>
      <c r="D2373" s="1">
        <v>44746</v>
      </c>
      <c r="E2373" t="s">
        <v>536</v>
      </c>
      <c r="F2373" t="s">
        <v>537</v>
      </c>
      <c r="G2373" t="s">
        <v>1557</v>
      </c>
      <c r="H2373" t="s">
        <v>1369</v>
      </c>
      <c r="I2373" t="s">
        <v>17</v>
      </c>
      <c r="J2373" s="1">
        <v>45376</v>
      </c>
      <c r="K2373" s="1">
        <v>45351</v>
      </c>
    </row>
    <row r="2374" spans="1:11" x14ac:dyDescent="0.25">
      <c r="A2374" t="s">
        <v>30</v>
      </c>
      <c r="B2374" t="s">
        <v>339</v>
      </c>
      <c r="C2374" t="s">
        <v>32</v>
      </c>
      <c r="D2374" s="1">
        <v>44746</v>
      </c>
      <c r="E2374" t="s">
        <v>536</v>
      </c>
      <c r="F2374" t="s">
        <v>537</v>
      </c>
      <c r="G2374" t="s">
        <v>1557</v>
      </c>
      <c r="H2374" t="s">
        <v>1370</v>
      </c>
      <c r="I2374" t="s">
        <v>17</v>
      </c>
      <c r="J2374" s="1">
        <v>45376</v>
      </c>
      <c r="K2374" s="1">
        <v>45351</v>
      </c>
    </row>
    <row r="2375" spans="1:11" x14ac:dyDescent="0.25">
      <c r="A2375" t="s">
        <v>30</v>
      </c>
      <c r="B2375" t="s">
        <v>339</v>
      </c>
      <c r="C2375" t="s">
        <v>32</v>
      </c>
      <c r="D2375" s="1">
        <v>44746</v>
      </c>
      <c r="E2375" t="s">
        <v>536</v>
      </c>
      <c r="F2375" t="s">
        <v>537</v>
      </c>
      <c r="G2375" t="s">
        <v>1557</v>
      </c>
      <c r="H2375" t="s">
        <v>8</v>
      </c>
      <c r="I2375" t="s">
        <v>17</v>
      </c>
      <c r="J2375" s="1">
        <v>44746</v>
      </c>
      <c r="K2375" s="1">
        <v>44719</v>
      </c>
    </row>
    <row r="2376" spans="1:11" x14ac:dyDescent="0.25">
      <c r="A2376" t="s">
        <v>30</v>
      </c>
      <c r="B2376" t="s">
        <v>339</v>
      </c>
      <c r="C2376" t="s">
        <v>32</v>
      </c>
      <c r="D2376" s="1">
        <v>44746</v>
      </c>
      <c r="E2376" t="s">
        <v>536</v>
      </c>
      <c r="F2376" t="s">
        <v>537</v>
      </c>
      <c r="G2376" t="s">
        <v>1557</v>
      </c>
      <c r="H2376" t="s">
        <v>9</v>
      </c>
      <c r="I2376" t="s">
        <v>17</v>
      </c>
      <c r="J2376" s="1">
        <v>44746</v>
      </c>
      <c r="K2376" s="1">
        <v>44735</v>
      </c>
    </row>
    <row r="2377" spans="1:11" x14ac:dyDescent="0.25">
      <c r="A2377" t="s">
        <v>30</v>
      </c>
      <c r="B2377" t="s">
        <v>339</v>
      </c>
      <c r="C2377" t="s">
        <v>32</v>
      </c>
      <c r="D2377" s="1">
        <v>44746</v>
      </c>
      <c r="E2377" t="s">
        <v>536</v>
      </c>
      <c r="F2377" t="s">
        <v>537</v>
      </c>
      <c r="G2377" t="s">
        <v>1557</v>
      </c>
      <c r="H2377" t="s">
        <v>10</v>
      </c>
      <c r="I2377" t="s">
        <v>17</v>
      </c>
      <c r="J2377" s="1">
        <v>44746</v>
      </c>
      <c r="K2377" s="1">
        <v>44719</v>
      </c>
    </row>
    <row r="2378" spans="1:11" x14ac:dyDescent="0.25">
      <c r="A2378" t="s">
        <v>30</v>
      </c>
      <c r="B2378" t="s">
        <v>339</v>
      </c>
      <c r="C2378" t="s">
        <v>32</v>
      </c>
      <c r="D2378" s="1">
        <v>44746</v>
      </c>
      <c r="E2378" t="s">
        <v>536</v>
      </c>
      <c r="F2378" t="s">
        <v>537</v>
      </c>
      <c r="G2378" t="s">
        <v>1557</v>
      </c>
      <c r="H2378" t="s">
        <v>11</v>
      </c>
      <c r="I2378" t="s">
        <v>17</v>
      </c>
      <c r="J2378" s="1">
        <v>44746</v>
      </c>
      <c r="K2378" s="1">
        <v>44719</v>
      </c>
    </row>
    <row r="2379" spans="1:11" x14ac:dyDescent="0.25">
      <c r="A2379" t="s">
        <v>12</v>
      </c>
      <c r="B2379" t="s">
        <v>51</v>
      </c>
      <c r="C2379" t="s">
        <v>52</v>
      </c>
      <c r="D2379" s="1">
        <v>44746</v>
      </c>
      <c r="E2379" t="s">
        <v>257</v>
      </c>
      <c r="F2379" t="s">
        <v>538</v>
      </c>
      <c r="G2379" t="s">
        <v>1558</v>
      </c>
      <c r="H2379" t="s">
        <v>4</v>
      </c>
      <c r="I2379" t="s">
        <v>17</v>
      </c>
      <c r="J2379" s="1">
        <v>44825</v>
      </c>
      <c r="K2379" s="1">
        <v>44824</v>
      </c>
    </row>
    <row r="2380" spans="1:11" x14ac:dyDescent="0.25">
      <c r="A2380" t="s">
        <v>12</v>
      </c>
      <c r="B2380" t="s">
        <v>51</v>
      </c>
      <c r="C2380" t="s">
        <v>52</v>
      </c>
      <c r="D2380" s="1">
        <v>44746</v>
      </c>
      <c r="E2380" t="s">
        <v>257</v>
      </c>
      <c r="F2380" t="s">
        <v>538</v>
      </c>
      <c r="G2380" t="s">
        <v>1558</v>
      </c>
      <c r="H2380" t="s">
        <v>7</v>
      </c>
      <c r="I2380" t="s">
        <v>17</v>
      </c>
      <c r="J2380" s="1">
        <v>44825</v>
      </c>
      <c r="K2380" s="1">
        <v>44824</v>
      </c>
    </row>
    <row r="2381" spans="1:11" x14ac:dyDescent="0.25">
      <c r="A2381" t="s">
        <v>12</v>
      </c>
      <c r="B2381" t="s">
        <v>51</v>
      </c>
      <c r="C2381" t="s">
        <v>52</v>
      </c>
      <c r="D2381" s="1">
        <v>44746</v>
      </c>
      <c r="E2381" t="s">
        <v>257</v>
      </c>
      <c r="F2381" t="s">
        <v>538</v>
      </c>
      <c r="G2381" t="s">
        <v>1558</v>
      </c>
      <c r="H2381" t="s">
        <v>1366</v>
      </c>
      <c r="I2381" t="s">
        <v>17</v>
      </c>
      <c r="J2381" s="1">
        <v>45678</v>
      </c>
      <c r="K2381" s="1">
        <v>45351</v>
      </c>
    </row>
    <row r="2382" spans="1:11" x14ac:dyDescent="0.25">
      <c r="A2382" t="s">
        <v>12</v>
      </c>
      <c r="B2382" t="s">
        <v>51</v>
      </c>
      <c r="C2382" t="s">
        <v>52</v>
      </c>
      <c r="D2382" s="1">
        <v>44746</v>
      </c>
      <c r="E2382" t="s">
        <v>257</v>
      </c>
      <c r="F2382" t="s">
        <v>538</v>
      </c>
      <c r="G2382" t="s">
        <v>1558</v>
      </c>
      <c r="H2382" t="s">
        <v>1367</v>
      </c>
      <c r="I2382" t="s">
        <v>17</v>
      </c>
      <c r="J2382" s="1">
        <v>45433</v>
      </c>
      <c r="K2382" s="1">
        <v>45351</v>
      </c>
    </row>
    <row r="2383" spans="1:11" x14ac:dyDescent="0.25">
      <c r="A2383" t="s">
        <v>12</v>
      </c>
      <c r="B2383" t="s">
        <v>51</v>
      </c>
      <c r="C2383" t="s">
        <v>52</v>
      </c>
      <c r="D2383" s="1">
        <v>44746</v>
      </c>
      <c r="E2383" t="s">
        <v>257</v>
      </c>
      <c r="F2383" t="s">
        <v>538</v>
      </c>
      <c r="G2383" t="s">
        <v>1558</v>
      </c>
      <c r="H2383" t="s">
        <v>1367</v>
      </c>
      <c r="I2383" t="s">
        <v>17</v>
      </c>
      <c r="J2383" s="1">
        <v>45796</v>
      </c>
      <c r="K2383" s="1">
        <v>45754</v>
      </c>
    </row>
    <row r="2384" spans="1:11" x14ac:dyDescent="0.25">
      <c r="A2384" t="s">
        <v>12</v>
      </c>
      <c r="B2384" t="s">
        <v>51</v>
      </c>
      <c r="C2384" t="s">
        <v>52</v>
      </c>
      <c r="D2384" s="1">
        <v>44746</v>
      </c>
      <c r="E2384" t="s">
        <v>257</v>
      </c>
      <c r="F2384" t="s">
        <v>538</v>
      </c>
      <c r="G2384" t="s">
        <v>1558</v>
      </c>
      <c r="H2384" t="s">
        <v>1368</v>
      </c>
      <c r="I2384" t="s">
        <v>17</v>
      </c>
      <c r="J2384" s="1">
        <v>45678</v>
      </c>
      <c r="K2384" s="1">
        <v>45351</v>
      </c>
    </row>
    <row r="2385" spans="1:11" x14ac:dyDescent="0.25">
      <c r="A2385" t="s">
        <v>12</v>
      </c>
      <c r="B2385" t="s">
        <v>51</v>
      </c>
      <c r="C2385" t="s">
        <v>52</v>
      </c>
      <c r="D2385" s="1">
        <v>44746</v>
      </c>
      <c r="E2385" t="s">
        <v>257</v>
      </c>
      <c r="F2385" t="s">
        <v>538</v>
      </c>
      <c r="G2385" t="s">
        <v>1558</v>
      </c>
      <c r="H2385" t="s">
        <v>1369</v>
      </c>
      <c r="I2385" t="s">
        <v>17</v>
      </c>
      <c r="J2385" s="1">
        <v>45678</v>
      </c>
      <c r="K2385" s="1">
        <v>45351</v>
      </c>
    </row>
    <row r="2386" spans="1:11" x14ac:dyDescent="0.25">
      <c r="A2386" t="s">
        <v>12</v>
      </c>
      <c r="B2386" t="s">
        <v>51</v>
      </c>
      <c r="C2386" t="s">
        <v>52</v>
      </c>
      <c r="D2386" s="1">
        <v>44746</v>
      </c>
      <c r="E2386" t="s">
        <v>257</v>
      </c>
      <c r="F2386" t="s">
        <v>538</v>
      </c>
      <c r="G2386" t="s">
        <v>1558</v>
      </c>
      <c r="H2386" t="s">
        <v>1370</v>
      </c>
      <c r="I2386" t="s">
        <v>17</v>
      </c>
      <c r="J2386" s="1">
        <v>45678</v>
      </c>
      <c r="K2386" s="1">
        <v>45351</v>
      </c>
    </row>
    <row r="2387" spans="1:11" x14ac:dyDescent="0.25">
      <c r="A2387" t="s">
        <v>12</v>
      </c>
      <c r="B2387" t="s">
        <v>51</v>
      </c>
      <c r="C2387" t="s">
        <v>52</v>
      </c>
      <c r="D2387" s="1">
        <v>44746</v>
      </c>
      <c r="E2387" t="s">
        <v>257</v>
      </c>
      <c r="F2387" t="s">
        <v>538</v>
      </c>
      <c r="G2387" t="s">
        <v>1558</v>
      </c>
      <c r="H2387" t="s">
        <v>8</v>
      </c>
      <c r="I2387" t="s">
        <v>17</v>
      </c>
      <c r="J2387" s="1">
        <v>44825</v>
      </c>
      <c r="K2387" s="1">
        <v>44717</v>
      </c>
    </row>
    <row r="2388" spans="1:11" x14ac:dyDescent="0.25">
      <c r="A2388" t="s">
        <v>12</v>
      </c>
      <c r="B2388" t="s">
        <v>51</v>
      </c>
      <c r="C2388" t="s">
        <v>52</v>
      </c>
      <c r="D2388" s="1">
        <v>44746</v>
      </c>
      <c r="E2388" t="s">
        <v>257</v>
      </c>
      <c r="F2388" t="s">
        <v>538</v>
      </c>
      <c r="G2388" t="s">
        <v>1558</v>
      </c>
      <c r="H2388" t="s">
        <v>9</v>
      </c>
      <c r="I2388" t="s">
        <v>17</v>
      </c>
      <c r="J2388" s="1">
        <v>44825</v>
      </c>
      <c r="K2388" s="1">
        <v>44735</v>
      </c>
    </row>
    <row r="2389" spans="1:11" x14ac:dyDescent="0.25">
      <c r="A2389" t="s">
        <v>12</v>
      </c>
      <c r="B2389" t="s">
        <v>51</v>
      </c>
      <c r="C2389" t="s">
        <v>52</v>
      </c>
      <c r="D2389" s="1">
        <v>44746</v>
      </c>
      <c r="E2389" t="s">
        <v>257</v>
      </c>
      <c r="F2389" t="s">
        <v>538</v>
      </c>
      <c r="G2389" t="s">
        <v>1558</v>
      </c>
      <c r="H2389" t="s">
        <v>10</v>
      </c>
      <c r="I2389" t="s">
        <v>17</v>
      </c>
      <c r="J2389" s="1">
        <v>44825</v>
      </c>
      <c r="K2389" s="1">
        <v>44717</v>
      </c>
    </row>
    <row r="2390" spans="1:11" x14ac:dyDescent="0.25">
      <c r="A2390" t="s">
        <v>12</v>
      </c>
      <c r="B2390" t="s">
        <v>51</v>
      </c>
      <c r="C2390" t="s">
        <v>52</v>
      </c>
      <c r="D2390" s="1">
        <v>44746</v>
      </c>
      <c r="E2390" t="s">
        <v>257</v>
      </c>
      <c r="F2390" t="s">
        <v>538</v>
      </c>
      <c r="G2390" t="s">
        <v>1558</v>
      </c>
      <c r="H2390" t="s">
        <v>11</v>
      </c>
      <c r="I2390" t="s">
        <v>17</v>
      </c>
      <c r="J2390" s="1">
        <v>44825</v>
      </c>
      <c r="K2390" s="1">
        <v>44717</v>
      </c>
    </row>
    <row r="2391" spans="1:11" x14ac:dyDescent="0.25">
      <c r="A2391" t="s">
        <v>30</v>
      </c>
      <c r="B2391" t="s">
        <v>156</v>
      </c>
      <c r="C2391" t="s">
        <v>32</v>
      </c>
      <c r="D2391" s="1">
        <v>44741</v>
      </c>
      <c r="E2391" t="s">
        <v>540</v>
      </c>
      <c r="F2391" t="s">
        <v>541</v>
      </c>
      <c r="G2391" t="s">
        <v>1559</v>
      </c>
      <c r="H2391" t="s">
        <v>4</v>
      </c>
      <c r="I2391" t="s">
        <v>17</v>
      </c>
      <c r="J2391" s="1">
        <v>44837</v>
      </c>
      <c r="K2391" s="1">
        <v>44824</v>
      </c>
    </row>
    <row r="2392" spans="1:11" x14ac:dyDescent="0.25">
      <c r="A2392" t="s">
        <v>30</v>
      </c>
      <c r="B2392" t="s">
        <v>156</v>
      </c>
      <c r="C2392" t="s">
        <v>32</v>
      </c>
      <c r="D2392" s="1">
        <v>44741</v>
      </c>
      <c r="E2392" t="s">
        <v>540</v>
      </c>
      <c r="F2392" t="s">
        <v>541</v>
      </c>
      <c r="G2392" t="s">
        <v>1559</v>
      </c>
      <c r="H2392" t="s">
        <v>7</v>
      </c>
      <c r="I2392" t="s">
        <v>17</v>
      </c>
      <c r="J2392" s="1">
        <v>44837</v>
      </c>
      <c r="K2392" s="1">
        <v>44824</v>
      </c>
    </row>
    <row r="2393" spans="1:11" x14ac:dyDescent="0.25">
      <c r="A2393" t="s">
        <v>30</v>
      </c>
      <c r="B2393" t="s">
        <v>156</v>
      </c>
      <c r="C2393" t="s">
        <v>32</v>
      </c>
      <c r="D2393" s="1">
        <v>44741</v>
      </c>
      <c r="E2393" t="s">
        <v>540</v>
      </c>
      <c r="F2393" t="s">
        <v>541</v>
      </c>
      <c r="G2393" t="s">
        <v>1559</v>
      </c>
      <c r="H2393" t="s">
        <v>1366</v>
      </c>
      <c r="I2393" t="s">
        <v>5</v>
      </c>
      <c r="K2393" s="1">
        <v>45793</v>
      </c>
    </row>
    <row r="2394" spans="1:11" x14ac:dyDescent="0.25">
      <c r="A2394" t="s">
        <v>30</v>
      </c>
      <c r="B2394" t="s">
        <v>156</v>
      </c>
      <c r="C2394" t="s">
        <v>32</v>
      </c>
      <c r="D2394" s="1">
        <v>44741</v>
      </c>
      <c r="E2394" t="s">
        <v>540</v>
      </c>
      <c r="F2394" t="s">
        <v>541</v>
      </c>
      <c r="G2394" t="s">
        <v>1559</v>
      </c>
      <c r="H2394" t="s">
        <v>1366</v>
      </c>
      <c r="I2394" t="s">
        <v>17</v>
      </c>
      <c r="J2394" s="1">
        <v>45472</v>
      </c>
      <c r="K2394" s="1">
        <v>45351</v>
      </c>
    </row>
    <row r="2395" spans="1:11" x14ac:dyDescent="0.25">
      <c r="A2395" t="s">
        <v>30</v>
      </c>
      <c r="B2395" t="s">
        <v>156</v>
      </c>
      <c r="C2395" t="s">
        <v>32</v>
      </c>
      <c r="D2395" s="1">
        <v>44741</v>
      </c>
      <c r="E2395" t="s">
        <v>540</v>
      </c>
      <c r="F2395" t="s">
        <v>541</v>
      </c>
      <c r="G2395" t="s">
        <v>1559</v>
      </c>
      <c r="H2395" t="s">
        <v>1367</v>
      </c>
      <c r="I2395" t="s">
        <v>5</v>
      </c>
      <c r="K2395" s="1">
        <v>45793</v>
      </c>
    </row>
    <row r="2396" spans="1:11" x14ac:dyDescent="0.25">
      <c r="A2396" t="s">
        <v>30</v>
      </c>
      <c r="B2396" t="s">
        <v>156</v>
      </c>
      <c r="C2396" t="s">
        <v>32</v>
      </c>
      <c r="D2396" s="1">
        <v>44741</v>
      </c>
      <c r="E2396" t="s">
        <v>540</v>
      </c>
      <c r="F2396" t="s">
        <v>541</v>
      </c>
      <c r="G2396" t="s">
        <v>1559</v>
      </c>
      <c r="H2396" t="s">
        <v>1367</v>
      </c>
      <c r="I2396" t="s">
        <v>17</v>
      </c>
      <c r="J2396" s="1">
        <v>45472</v>
      </c>
      <c r="K2396" s="1">
        <v>45351</v>
      </c>
    </row>
    <row r="2397" spans="1:11" x14ac:dyDescent="0.25">
      <c r="A2397" t="s">
        <v>30</v>
      </c>
      <c r="B2397" t="s">
        <v>156</v>
      </c>
      <c r="C2397" t="s">
        <v>32</v>
      </c>
      <c r="D2397" s="1">
        <v>44741</v>
      </c>
      <c r="E2397" t="s">
        <v>540</v>
      </c>
      <c r="F2397" t="s">
        <v>541</v>
      </c>
      <c r="G2397" t="s">
        <v>1559</v>
      </c>
      <c r="H2397" t="s">
        <v>1368</v>
      </c>
      <c r="I2397" t="s">
        <v>5</v>
      </c>
      <c r="K2397" s="1">
        <v>45793</v>
      </c>
    </row>
    <row r="2398" spans="1:11" x14ac:dyDescent="0.25">
      <c r="A2398" t="s">
        <v>30</v>
      </c>
      <c r="B2398" t="s">
        <v>156</v>
      </c>
      <c r="C2398" t="s">
        <v>32</v>
      </c>
      <c r="D2398" s="1">
        <v>44741</v>
      </c>
      <c r="E2398" t="s">
        <v>540</v>
      </c>
      <c r="F2398" t="s">
        <v>541</v>
      </c>
      <c r="G2398" t="s">
        <v>1559</v>
      </c>
      <c r="H2398" t="s">
        <v>1368</v>
      </c>
      <c r="I2398" t="s">
        <v>17</v>
      </c>
      <c r="J2398" s="1">
        <v>45472</v>
      </c>
      <c r="K2398" s="1">
        <v>45351</v>
      </c>
    </row>
    <row r="2399" spans="1:11" x14ac:dyDescent="0.25">
      <c r="A2399" t="s">
        <v>30</v>
      </c>
      <c r="B2399" t="s">
        <v>156</v>
      </c>
      <c r="C2399" t="s">
        <v>32</v>
      </c>
      <c r="D2399" s="1">
        <v>44741</v>
      </c>
      <c r="E2399" t="s">
        <v>540</v>
      </c>
      <c r="F2399" t="s">
        <v>541</v>
      </c>
      <c r="G2399" t="s">
        <v>1559</v>
      </c>
      <c r="H2399" t="s">
        <v>1369</v>
      </c>
      <c r="I2399" t="s">
        <v>5</v>
      </c>
      <c r="K2399" s="1">
        <v>45793</v>
      </c>
    </row>
    <row r="2400" spans="1:11" x14ac:dyDescent="0.25">
      <c r="A2400" t="s">
        <v>30</v>
      </c>
      <c r="B2400" t="s">
        <v>156</v>
      </c>
      <c r="C2400" t="s">
        <v>32</v>
      </c>
      <c r="D2400" s="1">
        <v>44741</v>
      </c>
      <c r="E2400" t="s">
        <v>540</v>
      </c>
      <c r="F2400" t="s">
        <v>541</v>
      </c>
      <c r="G2400" t="s">
        <v>1559</v>
      </c>
      <c r="H2400" t="s">
        <v>1369</v>
      </c>
      <c r="I2400" t="s">
        <v>17</v>
      </c>
      <c r="J2400" s="1">
        <v>45472</v>
      </c>
      <c r="K2400" s="1">
        <v>45351</v>
      </c>
    </row>
    <row r="2401" spans="1:11" x14ac:dyDescent="0.25">
      <c r="A2401" t="s">
        <v>30</v>
      </c>
      <c r="B2401" t="s">
        <v>156</v>
      </c>
      <c r="C2401" t="s">
        <v>32</v>
      </c>
      <c r="D2401" s="1">
        <v>44741</v>
      </c>
      <c r="E2401" t="s">
        <v>540</v>
      </c>
      <c r="F2401" t="s">
        <v>541</v>
      </c>
      <c r="G2401" t="s">
        <v>1559</v>
      </c>
      <c r="H2401" t="s">
        <v>1370</v>
      </c>
      <c r="I2401" t="s">
        <v>5</v>
      </c>
      <c r="K2401" s="1">
        <v>45793</v>
      </c>
    </row>
    <row r="2402" spans="1:11" x14ac:dyDescent="0.25">
      <c r="A2402" t="s">
        <v>30</v>
      </c>
      <c r="B2402" t="s">
        <v>156</v>
      </c>
      <c r="C2402" t="s">
        <v>32</v>
      </c>
      <c r="D2402" s="1">
        <v>44741</v>
      </c>
      <c r="E2402" t="s">
        <v>540</v>
      </c>
      <c r="F2402" t="s">
        <v>541</v>
      </c>
      <c r="G2402" t="s">
        <v>1559</v>
      </c>
      <c r="H2402" t="s">
        <v>1370</v>
      </c>
      <c r="I2402" t="s">
        <v>17</v>
      </c>
      <c r="J2402" s="1">
        <v>45472</v>
      </c>
      <c r="K2402" s="1">
        <v>45351</v>
      </c>
    </row>
    <row r="2403" spans="1:11" x14ac:dyDescent="0.25">
      <c r="A2403" t="s">
        <v>30</v>
      </c>
      <c r="B2403" t="s">
        <v>156</v>
      </c>
      <c r="C2403" t="s">
        <v>32</v>
      </c>
      <c r="D2403" s="1">
        <v>44741</v>
      </c>
      <c r="E2403" t="s">
        <v>540</v>
      </c>
      <c r="F2403" t="s">
        <v>541</v>
      </c>
      <c r="G2403" t="s">
        <v>1559</v>
      </c>
      <c r="H2403" t="s">
        <v>8</v>
      </c>
      <c r="I2403" t="s">
        <v>17</v>
      </c>
      <c r="J2403" s="1">
        <v>44764</v>
      </c>
      <c r="K2403" s="1">
        <v>44749</v>
      </c>
    </row>
    <row r="2404" spans="1:11" x14ac:dyDescent="0.25">
      <c r="A2404" t="s">
        <v>30</v>
      </c>
      <c r="B2404" t="s">
        <v>156</v>
      </c>
      <c r="C2404" t="s">
        <v>32</v>
      </c>
      <c r="D2404" s="1">
        <v>44741</v>
      </c>
      <c r="E2404" t="s">
        <v>540</v>
      </c>
      <c r="F2404" t="s">
        <v>541</v>
      </c>
      <c r="G2404" t="s">
        <v>1559</v>
      </c>
      <c r="H2404" t="s">
        <v>9</v>
      </c>
      <c r="I2404" t="s">
        <v>17</v>
      </c>
      <c r="J2404" s="1">
        <v>44764</v>
      </c>
      <c r="K2404" s="1">
        <v>44749</v>
      </c>
    </row>
    <row r="2405" spans="1:11" x14ac:dyDescent="0.25">
      <c r="A2405" t="s">
        <v>30</v>
      </c>
      <c r="B2405" t="s">
        <v>156</v>
      </c>
      <c r="C2405" t="s">
        <v>32</v>
      </c>
      <c r="D2405" s="1">
        <v>44741</v>
      </c>
      <c r="E2405" t="s">
        <v>540</v>
      </c>
      <c r="F2405" t="s">
        <v>541</v>
      </c>
      <c r="G2405" t="s">
        <v>1559</v>
      </c>
      <c r="H2405" t="s">
        <v>10</v>
      </c>
      <c r="I2405" t="s">
        <v>17</v>
      </c>
      <c r="J2405" s="1">
        <v>44764</v>
      </c>
      <c r="K2405" s="1">
        <v>44749</v>
      </c>
    </row>
    <row r="2406" spans="1:11" x14ac:dyDescent="0.25">
      <c r="A2406" t="s">
        <v>30</v>
      </c>
      <c r="B2406" t="s">
        <v>156</v>
      </c>
      <c r="C2406" t="s">
        <v>32</v>
      </c>
      <c r="D2406" s="1">
        <v>44741</v>
      </c>
      <c r="E2406" t="s">
        <v>540</v>
      </c>
      <c r="F2406" t="s">
        <v>541</v>
      </c>
      <c r="G2406" t="s">
        <v>1559</v>
      </c>
      <c r="H2406" t="s">
        <v>11</v>
      </c>
      <c r="I2406" t="s">
        <v>17</v>
      </c>
      <c r="J2406" s="1">
        <v>44764</v>
      </c>
      <c r="K2406" s="1">
        <v>44749</v>
      </c>
    </row>
    <row r="2407" spans="1:11" x14ac:dyDescent="0.25">
      <c r="A2407" t="s">
        <v>30</v>
      </c>
      <c r="B2407" t="s">
        <v>260</v>
      </c>
      <c r="C2407" t="s">
        <v>14</v>
      </c>
      <c r="D2407" s="1">
        <v>44732</v>
      </c>
      <c r="E2407" t="s">
        <v>543</v>
      </c>
      <c r="F2407" t="s">
        <v>544</v>
      </c>
      <c r="G2407" t="s">
        <v>1560</v>
      </c>
      <c r="H2407" t="s">
        <v>4</v>
      </c>
      <c r="I2407" t="s">
        <v>17</v>
      </c>
      <c r="J2407" s="1">
        <v>44881</v>
      </c>
      <c r="K2407" s="1">
        <v>44824</v>
      </c>
    </row>
    <row r="2408" spans="1:11" x14ac:dyDescent="0.25">
      <c r="A2408" t="s">
        <v>30</v>
      </c>
      <c r="B2408" t="s">
        <v>260</v>
      </c>
      <c r="C2408" t="s">
        <v>14</v>
      </c>
      <c r="D2408" s="1">
        <v>44732</v>
      </c>
      <c r="E2408" t="s">
        <v>543</v>
      </c>
      <c r="F2408" t="s">
        <v>544</v>
      </c>
      <c r="G2408" t="s">
        <v>1560</v>
      </c>
      <c r="H2408" t="s">
        <v>7</v>
      </c>
      <c r="I2408" t="s">
        <v>17</v>
      </c>
      <c r="J2408" s="1">
        <v>45000</v>
      </c>
      <c r="K2408" s="1">
        <v>44824</v>
      </c>
    </row>
    <row r="2409" spans="1:11" x14ac:dyDescent="0.25">
      <c r="A2409" t="s">
        <v>30</v>
      </c>
      <c r="B2409" t="s">
        <v>260</v>
      </c>
      <c r="C2409" t="s">
        <v>14</v>
      </c>
      <c r="D2409" s="1">
        <v>44732</v>
      </c>
      <c r="E2409" t="s">
        <v>543</v>
      </c>
      <c r="F2409" t="s">
        <v>544</v>
      </c>
      <c r="G2409" t="s">
        <v>1560</v>
      </c>
      <c r="H2409" t="s">
        <v>1366</v>
      </c>
      <c r="I2409" t="s">
        <v>17</v>
      </c>
      <c r="J2409" s="1">
        <v>45411</v>
      </c>
      <c r="K2409" s="1">
        <v>45351</v>
      </c>
    </row>
    <row r="2410" spans="1:11" x14ac:dyDescent="0.25">
      <c r="A2410" t="s">
        <v>30</v>
      </c>
      <c r="B2410" t="s">
        <v>260</v>
      </c>
      <c r="C2410" t="s">
        <v>14</v>
      </c>
      <c r="D2410" s="1">
        <v>44732</v>
      </c>
      <c r="E2410" t="s">
        <v>543</v>
      </c>
      <c r="F2410" t="s">
        <v>544</v>
      </c>
      <c r="G2410" t="s">
        <v>1560</v>
      </c>
      <c r="H2410" t="s">
        <v>1366</v>
      </c>
      <c r="I2410" t="s">
        <v>17</v>
      </c>
      <c r="J2410" s="1">
        <v>45769</v>
      </c>
      <c r="K2410" s="1">
        <v>45732</v>
      </c>
    </row>
    <row r="2411" spans="1:11" x14ac:dyDescent="0.25">
      <c r="A2411" t="s">
        <v>30</v>
      </c>
      <c r="B2411" t="s">
        <v>260</v>
      </c>
      <c r="C2411" t="s">
        <v>14</v>
      </c>
      <c r="D2411" s="1">
        <v>44732</v>
      </c>
      <c r="E2411" t="s">
        <v>543</v>
      </c>
      <c r="F2411" t="s">
        <v>544</v>
      </c>
      <c r="G2411" t="s">
        <v>1560</v>
      </c>
      <c r="H2411" t="s">
        <v>1367</v>
      </c>
      <c r="I2411" t="s">
        <v>17</v>
      </c>
      <c r="J2411" s="1">
        <v>45411</v>
      </c>
      <c r="K2411" s="1">
        <v>45351</v>
      </c>
    </row>
    <row r="2412" spans="1:11" x14ac:dyDescent="0.25">
      <c r="A2412" t="s">
        <v>30</v>
      </c>
      <c r="B2412" t="s">
        <v>260</v>
      </c>
      <c r="C2412" t="s">
        <v>14</v>
      </c>
      <c r="D2412" s="1">
        <v>44732</v>
      </c>
      <c r="E2412" t="s">
        <v>543</v>
      </c>
      <c r="F2412" t="s">
        <v>544</v>
      </c>
      <c r="G2412" t="s">
        <v>1560</v>
      </c>
      <c r="H2412" t="s">
        <v>1367</v>
      </c>
      <c r="I2412" t="s">
        <v>17</v>
      </c>
      <c r="J2412" s="1">
        <v>45758</v>
      </c>
      <c r="K2412" s="1">
        <v>45732</v>
      </c>
    </row>
    <row r="2413" spans="1:11" x14ac:dyDescent="0.25">
      <c r="A2413" t="s">
        <v>30</v>
      </c>
      <c r="B2413" t="s">
        <v>260</v>
      </c>
      <c r="C2413" t="s">
        <v>14</v>
      </c>
      <c r="D2413" s="1">
        <v>44732</v>
      </c>
      <c r="E2413" t="s">
        <v>543</v>
      </c>
      <c r="F2413" t="s">
        <v>544</v>
      </c>
      <c r="G2413" t="s">
        <v>1560</v>
      </c>
      <c r="H2413" t="s">
        <v>1367</v>
      </c>
      <c r="I2413" t="s">
        <v>17</v>
      </c>
      <c r="J2413" s="1">
        <v>45786</v>
      </c>
      <c r="K2413" s="1">
        <v>45786</v>
      </c>
    </row>
    <row r="2414" spans="1:11" x14ac:dyDescent="0.25">
      <c r="A2414" t="s">
        <v>30</v>
      </c>
      <c r="B2414" t="s">
        <v>260</v>
      </c>
      <c r="C2414" t="s">
        <v>14</v>
      </c>
      <c r="D2414" s="1">
        <v>44732</v>
      </c>
      <c r="E2414" t="s">
        <v>543</v>
      </c>
      <c r="F2414" t="s">
        <v>544</v>
      </c>
      <c r="G2414" t="s">
        <v>1560</v>
      </c>
      <c r="H2414" t="s">
        <v>1368</v>
      </c>
      <c r="I2414" t="s">
        <v>17</v>
      </c>
      <c r="J2414" s="1">
        <v>45411</v>
      </c>
      <c r="K2414" s="1">
        <v>45351</v>
      </c>
    </row>
    <row r="2415" spans="1:11" x14ac:dyDescent="0.25">
      <c r="A2415" t="s">
        <v>30</v>
      </c>
      <c r="B2415" t="s">
        <v>260</v>
      </c>
      <c r="C2415" t="s">
        <v>14</v>
      </c>
      <c r="D2415" s="1">
        <v>44732</v>
      </c>
      <c r="E2415" t="s">
        <v>543</v>
      </c>
      <c r="F2415" t="s">
        <v>544</v>
      </c>
      <c r="G2415" t="s">
        <v>1560</v>
      </c>
      <c r="H2415" t="s">
        <v>1368</v>
      </c>
      <c r="I2415" t="s">
        <v>17</v>
      </c>
      <c r="J2415" s="1">
        <v>45758</v>
      </c>
      <c r="K2415" s="1">
        <v>45732</v>
      </c>
    </row>
    <row r="2416" spans="1:11" x14ac:dyDescent="0.25">
      <c r="A2416" t="s">
        <v>30</v>
      </c>
      <c r="B2416" t="s">
        <v>260</v>
      </c>
      <c r="C2416" t="s">
        <v>14</v>
      </c>
      <c r="D2416" s="1">
        <v>44732</v>
      </c>
      <c r="E2416" t="s">
        <v>543</v>
      </c>
      <c r="F2416" t="s">
        <v>544</v>
      </c>
      <c r="G2416" t="s">
        <v>1560</v>
      </c>
      <c r="H2416" t="s">
        <v>1369</v>
      </c>
      <c r="I2416" t="s">
        <v>17</v>
      </c>
      <c r="J2416" s="1">
        <v>45411</v>
      </c>
      <c r="K2416" s="1">
        <v>45351</v>
      </c>
    </row>
    <row r="2417" spans="1:11" x14ac:dyDescent="0.25">
      <c r="A2417" t="s">
        <v>30</v>
      </c>
      <c r="B2417" t="s">
        <v>260</v>
      </c>
      <c r="C2417" t="s">
        <v>14</v>
      </c>
      <c r="D2417" s="1">
        <v>44732</v>
      </c>
      <c r="E2417" t="s">
        <v>543</v>
      </c>
      <c r="F2417" t="s">
        <v>544</v>
      </c>
      <c r="G2417" t="s">
        <v>1560</v>
      </c>
      <c r="H2417" t="s">
        <v>1369</v>
      </c>
      <c r="I2417" t="s">
        <v>17</v>
      </c>
      <c r="J2417" s="1">
        <v>45758</v>
      </c>
      <c r="K2417" s="1">
        <v>45732</v>
      </c>
    </row>
    <row r="2418" spans="1:11" x14ac:dyDescent="0.25">
      <c r="A2418" t="s">
        <v>30</v>
      </c>
      <c r="B2418" t="s">
        <v>260</v>
      </c>
      <c r="C2418" t="s">
        <v>14</v>
      </c>
      <c r="D2418" s="1">
        <v>44732</v>
      </c>
      <c r="E2418" t="s">
        <v>543</v>
      </c>
      <c r="F2418" t="s">
        <v>544</v>
      </c>
      <c r="G2418" t="s">
        <v>1560</v>
      </c>
      <c r="H2418" t="s">
        <v>1370</v>
      </c>
      <c r="I2418" t="s">
        <v>17</v>
      </c>
      <c r="J2418" s="1">
        <v>45411</v>
      </c>
      <c r="K2418" s="1">
        <v>45351</v>
      </c>
    </row>
    <row r="2419" spans="1:11" x14ac:dyDescent="0.25">
      <c r="A2419" t="s">
        <v>30</v>
      </c>
      <c r="B2419" t="s">
        <v>260</v>
      </c>
      <c r="C2419" t="s">
        <v>14</v>
      </c>
      <c r="D2419" s="1">
        <v>44732</v>
      </c>
      <c r="E2419" t="s">
        <v>543</v>
      </c>
      <c r="F2419" t="s">
        <v>544</v>
      </c>
      <c r="G2419" t="s">
        <v>1560</v>
      </c>
      <c r="H2419" t="s">
        <v>1370</v>
      </c>
      <c r="I2419" t="s">
        <v>17</v>
      </c>
      <c r="J2419" s="1">
        <v>45769</v>
      </c>
      <c r="K2419" s="1">
        <v>45732</v>
      </c>
    </row>
    <row r="2420" spans="1:11" x14ac:dyDescent="0.25">
      <c r="A2420" t="s">
        <v>30</v>
      </c>
      <c r="B2420" t="s">
        <v>260</v>
      </c>
      <c r="C2420" t="s">
        <v>14</v>
      </c>
      <c r="D2420" s="1">
        <v>44732</v>
      </c>
      <c r="E2420" t="s">
        <v>543</v>
      </c>
      <c r="F2420" t="s">
        <v>544</v>
      </c>
      <c r="G2420" t="s">
        <v>1560</v>
      </c>
      <c r="H2420" t="s">
        <v>8</v>
      </c>
      <c r="I2420" t="s">
        <v>17</v>
      </c>
      <c r="J2420" s="1">
        <v>44782</v>
      </c>
      <c r="K2420" s="1">
        <v>44731</v>
      </c>
    </row>
    <row r="2421" spans="1:11" x14ac:dyDescent="0.25">
      <c r="A2421" t="s">
        <v>30</v>
      </c>
      <c r="B2421" t="s">
        <v>260</v>
      </c>
      <c r="C2421" t="s">
        <v>14</v>
      </c>
      <c r="D2421" s="1">
        <v>44732</v>
      </c>
      <c r="E2421" t="s">
        <v>543</v>
      </c>
      <c r="F2421" t="s">
        <v>544</v>
      </c>
      <c r="G2421" t="s">
        <v>1560</v>
      </c>
      <c r="H2421" t="s">
        <v>9</v>
      </c>
      <c r="I2421" t="s">
        <v>17</v>
      </c>
      <c r="J2421" s="1">
        <v>44782</v>
      </c>
      <c r="K2421" s="1">
        <v>44735</v>
      </c>
    </row>
    <row r="2422" spans="1:11" x14ac:dyDescent="0.25">
      <c r="A2422" t="s">
        <v>30</v>
      </c>
      <c r="B2422" t="s">
        <v>260</v>
      </c>
      <c r="C2422" t="s">
        <v>14</v>
      </c>
      <c r="D2422" s="1">
        <v>44732</v>
      </c>
      <c r="E2422" t="s">
        <v>543</v>
      </c>
      <c r="F2422" t="s">
        <v>544</v>
      </c>
      <c r="G2422" t="s">
        <v>1560</v>
      </c>
      <c r="H2422" t="s">
        <v>10</v>
      </c>
      <c r="I2422" t="s">
        <v>17</v>
      </c>
      <c r="J2422" s="1">
        <v>44764</v>
      </c>
      <c r="K2422" s="1">
        <v>44731</v>
      </c>
    </row>
    <row r="2423" spans="1:11" x14ac:dyDescent="0.25">
      <c r="A2423" t="s">
        <v>30</v>
      </c>
      <c r="B2423" t="s">
        <v>260</v>
      </c>
      <c r="C2423" t="s">
        <v>14</v>
      </c>
      <c r="D2423" s="1">
        <v>44732</v>
      </c>
      <c r="E2423" t="s">
        <v>543</v>
      </c>
      <c r="F2423" t="s">
        <v>544</v>
      </c>
      <c r="G2423" t="s">
        <v>1560</v>
      </c>
      <c r="H2423" t="s">
        <v>11</v>
      </c>
      <c r="I2423" t="s">
        <v>17</v>
      </c>
      <c r="J2423" s="1">
        <v>44764</v>
      </c>
      <c r="K2423" s="1">
        <v>44731</v>
      </c>
    </row>
    <row r="2424" spans="1:11" x14ac:dyDescent="0.25">
      <c r="A2424" t="s">
        <v>12</v>
      </c>
      <c r="B2424" t="s">
        <v>51</v>
      </c>
      <c r="C2424" t="s">
        <v>52</v>
      </c>
      <c r="D2424" s="1">
        <v>44732</v>
      </c>
      <c r="E2424" t="s">
        <v>545</v>
      </c>
      <c r="F2424" t="s">
        <v>546</v>
      </c>
      <c r="G2424" t="s">
        <v>547</v>
      </c>
      <c r="H2424" t="s">
        <v>4</v>
      </c>
      <c r="I2424" t="s">
        <v>17</v>
      </c>
      <c r="J2424" s="1">
        <v>44830</v>
      </c>
      <c r="K2424" s="1">
        <v>44824</v>
      </c>
    </row>
    <row r="2425" spans="1:11" x14ac:dyDescent="0.25">
      <c r="A2425" t="s">
        <v>12</v>
      </c>
      <c r="B2425" t="s">
        <v>51</v>
      </c>
      <c r="C2425" t="s">
        <v>52</v>
      </c>
      <c r="D2425" s="1">
        <v>44732</v>
      </c>
      <c r="E2425" t="s">
        <v>545</v>
      </c>
      <c r="F2425" t="s">
        <v>546</v>
      </c>
      <c r="G2425" t="s">
        <v>547</v>
      </c>
      <c r="H2425" t="s">
        <v>7</v>
      </c>
      <c r="I2425" t="s">
        <v>17</v>
      </c>
      <c r="J2425" s="1">
        <v>44830</v>
      </c>
      <c r="K2425" s="1">
        <v>44824</v>
      </c>
    </row>
    <row r="2426" spans="1:11" x14ac:dyDescent="0.25">
      <c r="A2426" t="s">
        <v>12</v>
      </c>
      <c r="B2426" t="s">
        <v>51</v>
      </c>
      <c r="C2426" t="s">
        <v>52</v>
      </c>
      <c r="D2426" s="1">
        <v>44732</v>
      </c>
      <c r="E2426" t="s">
        <v>545</v>
      </c>
      <c r="F2426" t="s">
        <v>546</v>
      </c>
      <c r="G2426" t="s">
        <v>547</v>
      </c>
      <c r="H2426" t="s">
        <v>1366</v>
      </c>
      <c r="I2426" t="s">
        <v>5</v>
      </c>
      <c r="K2426" s="1">
        <v>45351</v>
      </c>
    </row>
    <row r="2427" spans="1:11" x14ac:dyDescent="0.25">
      <c r="A2427" t="s">
        <v>12</v>
      </c>
      <c r="B2427" t="s">
        <v>51</v>
      </c>
      <c r="C2427" t="s">
        <v>52</v>
      </c>
      <c r="D2427" s="1">
        <v>44732</v>
      </c>
      <c r="E2427" t="s">
        <v>545</v>
      </c>
      <c r="F2427" t="s">
        <v>546</v>
      </c>
      <c r="G2427" t="s">
        <v>547</v>
      </c>
      <c r="H2427" t="s">
        <v>1367</v>
      </c>
      <c r="I2427" t="s">
        <v>5</v>
      </c>
      <c r="K2427" s="1">
        <v>45763</v>
      </c>
    </row>
    <row r="2428" spans="1:11" x14ac:dyDescent="0.25">
      <c r="A2428" t="s">
        <v>12</v>
      </c>
      <c r="B2428" t="s">
        <v>51</v>
      </c>
      <c r="C2428" t="s">
        <v>52</v>
      </c>
      <c r="D2428" s="1">
        <v>44732</v>
      </c>
      <c r="E2428" t="s">
        <v>545</v>
      </c>
      <c r="F2428" t="s">
        <v>546</v>
      </c>
      <c r="G2428" t="s">
        <v>547</v>
      </c>
      <c r="H2428" t="s">
        <v>1367</v>
      </c>
      <c r="I2428" t="s">
        <v>17</v>
      </c>
      <c r="J2428" s="1">
        <v>45442</v>
      </c>
      <c r="K2428" s="1">
        <v>45351</v>
      </c>
    </row>
    <row r="2429" spans="1:11" x14ac:dyDescent="0.25">
      <c r="A2429" t="s">
        <v>12</v>
      </c>
      <c r="B2429" t="s">
        <v>51</v>
      </c>
      <c r="C2429" t="s">
        <v>52</v>
      </c>
      <c r="D2429" s="1">
        <v>44732</v>
      </c>
      <c r="E2429" t="s">
        <v>545</v>
      </c>
      <c r="F2429" t="s">
        <v>546</v>
      </c>
      <c r="G2429" t="s">
        <v>547</v>
      </c>
      <c r="H2429" t="s">
        <v>1368</v>
      </c>
      <c r="I2429" t="s">
        <v>18</v>
      </c>
      <c r="K2429" s="1">
        <v>45351</v>
      </c>
    </row>
    <row r="2430" spans="1:11" x14ac:dyDescent="0.25">
      <c r="A2430" t="s">
        <v>12</v>
      </c>
      <c r="B2430" t="s">
        <v>51</v>
      </c>
      <c r="C2430" t="s">
        <v>52</v>
      </c>
      <c r="D2430" s="1">
        <v>44732</v>
      </c>
      <c r="E2430" t="s">
        <v>545</v>
      </c>
      <c r="F2430" t="s">
        <v>546</v>
      </c>
      <c r="G2430" t="s">
        <v>547</v>
      </c>
      <c r="H2430" t="s">
        <v>1369</v>
      </c>
      <c r="I2430" t="s">
        <v>5</v>
      </c>
      <c r="K2430" s="1">
        <v>45351</v>
      </c>
    </row>
    <row r="2431" spans="1:11" x14ac:dyDescent="0.25">
      <c r="A2431" t="s">
        <v>12</v>
      </c>
      <c r="B2431" t="s">
        <v>51</v>
      </c>
      <c r="C2431" t="s">
        <v>52</v>
      </c>
      <c r="D2431" s="1">
        <v>44732</v>
      </c>
      <c r="E2431" t="s">
        <v>545</v>
      </c>
      <c r="F2431" t="s">
        <v>546</v>
      </c>
      <c r="G2431" t="s">
        <v>547</v>
      </c>
      <c r="H2431" t="s">
        <v>1370</v>
      </c>
      <c r="I2431" t="s">
        <v>5</v>
      </c>
      <c r="K2431" s="1">
        <v>45351</v>
      </c>
    </row>
    <row r="2432" spans="1:11" x14ac:dyDescent="0.25">
      <c r="A2432" t="s">
        <v>12</v>
      </c>
      <c r="B2432" t="s">
        <v>51</v>
      </c>
      <c r="C2432" t="s">
        <v>52</v>
      </c>
      <c r="D2432" s="1">
        <v>44732</v>
      </c>
      <c r="E2432" t="s">
        <v>545</v>
      </c>
      <c r="F2432" t="s">
        <v>546</v>
      </c>
      <c r="G2432" t="s">
        <v>547</v>
      </c>
      <c r="H2432" t="s">
        <v>8</v>
      </c>
      <c r="I2432" t="s">
        <v>17</v>
      </c>
      <c r="J2432" s="1">
        <v>44839</v>
      </c>
      <c r="K2432" s="1">
        <v>44714</v>
      </c>
    </row>
    <row r="2433" spans="1:11" x14ac:dyDescent="0.25">
      <c r="A2433" t="s">
        <v>12</v>
      </c>
      <c r="B2433" t="s">
        <v>51</v>
      </c>
      <c r="C2433" t="s">
        <v>52</v>
      </c>
      <c r="D2433" s="1">
        <v>44732</v>
      </c>
      <c r="E2433" t="s">
        <v>545</v>
      </c>
      <c r="F2433" t="s">
        <v>546</v>
      </c>
      <c r="G2433" t="s">
        <v>547</v>
      </c>
      <c r="H2433" t="s">
        <v>9</v>
      </c>
      <c r="I2433" t="s">
        <v>17</v>
      </c>
      <c r="J2433" s="1">
        <v>44840</v>
      </c>
      <c r="K2433" s="1">
        <v>44735</v>
      </c>
    </row>
    <row r="2434" spans="1:11" x14ac:dyDescent="0.25">
      <c r="A2434" t="s">
        <v>12</v>
      </c>
      <c r="B2434" t="s">
        <v>51</v>
      </c>
      <c r="C2434" t="s">
        <v>52</v>
      </c>
      <c r="D2434" s="1">
        <v>44732</v>
      </c>
      <c r="E2434" t="s">
        <v>545</v>
      </c>
      <c r="F2434" t="s">
        <v>546</v>
      </c>
      <c r="G2434" t="s">
        <v>547</v>
      </c>
      <c r="H2434" t="s">
        <v>10</v>
      </c>
      <c r="I2434" t="s">
        <v>17</v>
      </c>
      <c r="J2434" s="1">
        <v>44830</v>
      </c>
      <c r="K2434" s="1">
        <v>44714</v>
      </c>
    </row>
    <row r="2435" spans="1:11" x14ac:dyDescent="0.25">
      <c r="A2435" t="s">
        <v>12</v>
      </c>
      <c r="B2435" t="s">
        <v>51</v>
      </c>
      <c r="C2435" t="s">
        <v>52</v>
      </c>
      <c r="D2435" s="1">
        <v>44732</v>
      </c>
      <c r="E2435" t="s">
        <v>545</v>
      </c>
      <c r="F2435" t="s">
        <v>546</v>
      </c>
      <c r="G2435" t="s">
        <v>547</v>
      </c>
      <c r="H2435" t="s">
        <v>10</v>
      </c>
      <c r="I2435" t="s">
        <v>17</v>
      </c>
      <c r="J2435" s="1">
        <v>44852</v>
      </c>
      <c r="K2435" s="1">
        <v>44852</v>
      </c>
    </row>
    <row r="2436" spans="1:11" x14ac:dyDescent="0.25">
      <c r="A2436" t="s">
        <v>12</v>
      </c>
      <c r="B2436" t="s">
        <v>51</v>
      </c>
      <c r="C2436" t="s">
        <v>52</v>
      </c>
      <c r="D2436" s="1">
        <v>44732</v>
      </c>
      <c r="E2436" t="s">
        <v>545</v>
      </c>
      <c r="F2436" t="s">
        <v>546</v>
      </c>
      <c r="G2436" t="s">
        <v>547</v>
      </c>
      <c r="H2436" t="s">
        <v>11</v>
      </c>
      <c r="I2436" t="s">
        <v>17</v>
      </c>
      <c r="J2436" s="1">
        <v>44837</v>
      </c>
      <c r="K2436" s="1">
        <v>44714</v>
      </c>
    </row>
    <row r="2437" spans="1:11" x14ac:dyDescent="0.25">
      <c r="A2437" t="s">
        <v>12</v>
      </c>
      <c r="B2437" t="s">
        <v>51</v>
      </c>
      <c r="C2437" t="s">
        <v>52</v>
      </c>
      <c r="D2437" s="1">
        <v>44726</v>
      </c>
      <c r="E2437" t="s">
        <v>548</v>
      </c>
      <c r="F2437" t="s">
        <v>549</v>
      </c>
      <c r="G2437" t="s">
        <v>1561</v>
      </c>
      <c r="H2437" t="s">
        <v>4</v>
      </c>
      <c r="I2437" t="s">
        <v>17</v>
      </c>
      <c r="J2437" s="1">
        <v>45597</v>
      </c>
      <c r="K2437" s="1">
        <v>44824</v>
      </c>
    </row>
    <row r="2438" spans="1:11" x14ac:dyDescent="0.25">
      <c r="A2438" t="s">
        <v>12</v>
      </c>
      <c r="B2438" t="s">
        <v>51</v>
      </c>
      <c r="C2438" t="s">
        <v>52</v>
      </c>
      <c r="D2438" s="1">
        <v>44726</v>
      </c>
      <c r="E2438" t="s">
        <v>548</v>
      </c>
      <c r="F2438" t="s">
        <v>549</v>
      </c>
      <c r="G2438" t="s">
        <v>1561</v>
      </c>
      <c r="H2438" t="s">
        <v>7</v>
      </c>
      <c r="I2438" t="s">
        <v>17</v>
      </c>
      <c r="J2438" s="1">
        <v>45597</v>
      </c>
      <c r="K2438" s="1">
        <v>44824</v>
      </c>
    </row>
    <row r="2439" spans="1:11" x14ac:dyDescent="0.25">
      <c r="A2439" t="s">
        <v>12</v>
      </c>
      <c r="B2439" t="s">
        <v>51</v>
      </c>
      <c r="C2439" t="s">
        <v>52</v>
      </c>
      <c r="D2439" s="1">
        <v>44726</v>
      </c>
      <c r="E2439" t="s">
        <v>548</v>
      </c>
      <c r="F2439" t="s">
        <v>549</v>
      </c>
      <c r="G2439" t="s">
        <v>1561</v>
      </c>
      <c r="H2439" t="s">
        <v>1366</v>
      </c>
      <c r="I2439" t="s">
        <v>5</v>
      </c>
      <c r="K2439" s="1">
        <v>45351</v>
      </c>
    </row>
    <row r="2440" spans="1:11" x14ac:dyDescent="0.25">
      <c r="A2440" t="s">
        <v>12</v>
      </c>
      <c r="B2440" t="s">
        <v>51</v>
      </c>
      <c r="C2440" t="s">
        <v>52</v>
      </c>
      <c r="D2440" s="1">
        <v>44726</v>
      </c>
      <c r="E2440" t="s">
        <v>548</v>
      </c>
      <c r="F2440" t="s">
        <v>549</v>
      </c>
      <c r="G2440" t="s">
        <v>1561</v>
      </c>
      <c r="H2440" t="s">
        <v>1367</v>
      </c>
      <c r="I2440" t="s">
        <v>5</v>
      </c>
      <c r="K2440" s="1">
        <v>45351</v>
      </c>
    </row>
    <row r="2441" spans="1:11" x14ac:dyDescent="0.25">
      <c r="A2441" t="s">
        <v>12</v>
      </c>
      <c r="B2441" t="s">
        <v>51</v>
      </c>
      <c r="C2441" t="s">
        <v>52</v>
      </c>
      <c r="D2441" s="1">
        <v>44726</v>
      </c>
      <c r="E2441" t="s">
        <v>548</v>
      </c>
      <c r="F2441" t="s">
        <v>549</v>
      </c>
      <c r="G2441" t="s">
        <v>1561</v>
      </c>
      <c r="H2441" t="s">
        <v>1368</v>
      </c>
      <c r="I2441" t="s">
        <v>5</v>
      </c>
      <c r="K2441" s="1">
        <v>45351</v>
      </c>
    </row>
    <row r="2442" spans="1:11" x14ac:dyDescent="0.25">
      <c r="A2442" t="s">
        <v>12</v>
      </c>
      <c r="B2442" t="s">
        <v>51</v>
      </c>
      <c r="C2442" t="s">
        <v>52</v>
      </c>
      <c r="D2442" s="1">
        <v>44726</v>
      </c>
      <c r="E2442" t="s">
        <v>548</v>
      </c>
      <c r="F2442" t="s">
        <v>549</v>
      </c>
      <c r="G2442" t="s">
        <v>1561</v>
      </c>
      <c r="H2442" t="s">
        <v>1369</v>
      </c>
      <c r="I2442" t="s">
        <v>5</v>
      </c>
      <c r="K2442" s="1">
        <v>45351</v>
      </c>
    </row>
    <row r="2443" spans="1:11" x14ac:dyDescent="0.25">
      <c r="A2443" t="s">
        <v>12</v>
      </c>
      <c r="B2443" t="s">
        <v>51</v>
      </c>
      <c r="C2443" t="s">
        <v>52</v>
      </c>
      <c r="D2443" s="1">
        <v>44726</v>
      </c>
      <c r="E2443" t="s">
        <v>548</v>
      </c>
      <c r="F2443" t="s">
        <v>549</v>
      </c>
      <c r="G2443" t="s">
        <v>1561</v>
      </c>
      <c r="H2443" t="s">
        <v>1370</v>
      </c>
      <c r="I2443" t="s">
        <v>5</v>
      </c>
      <c r="K2443" s="1">
        <v>45351</v>
      </c>
    </row>
    <row r="2444" spans="1:11" x14ac:dyDescent="0.25">
      <c r="A2444" t="s">
        <v>12</v>
      </c>
      <c r="B2444" t="s">
        <v>51</v>
      </c>
      <c r="C2444" t="s">
        <v>52</v>
      </c>
      <c r="D2444" s="1">
        <v>44726</v>
      </c>
      <c r="E2444" t="s">
        <v>548</v>
      </c>
      <c r="F2444" t="s">
        <v>549</v>
      </c>
      <c r="G2444" t="s">
        <v>1561</v>
      </c>
      <c r="H2444" t="s">
        <v>8</v>
      </c>
      <c r="I2444" t="s">
        <v>17</v>
      </c>
      <c r="J2444" s="1">
        <v>44762</v>
      </c>
      <c r="K2444" s="1">
        <v>44715</v>
      </c>
    </row>
    <row r="2445" spans="1:11" x14ac:dyDescent="0.25">
      <c r="A2445" t="s">
        <v>12</v>
      </c>
      <c r="B2445" t="s">
        <v>51</v>
      </c>
      <c r="C2445" t="s">
        <v>52</v>
      </c>
      <c r="D2445" s="1">
        <v>44726</v>
      </c>
      <c r="E2445" t="s">
        <v>548</v>
      </c>
      <c r="F2445" t="s">
        <v>549</v>
      </c>
      <c r="G2445" t="s">
        <v>1561</v>
      </c>
      <c r="H2445" t="s">
        <v>9</v>
      </c>
      <c r="I2445" t="s">
        <v>17</v>
      </c>
      <c r="J2445" s="1">
        <v>44768</v>
      </c>
      <c r="K2445" s="1">
        <v>44735</v>
      </c>
    </row>
    <row r="2446" spans="1:11" x14ac:dyDescent="0.25">
      <c r="A2446" t="s">
        <v>12</v>
      </c>
      <c r="B2446" t="s">
        <v>51</v>
      </c>
      <c r="C2446" t="s">
        <v>52</v>
      </c>
      <c r="D2446" s="1">
        <v>44726</v>
      </c>
      <c r="E2446" t="s">
        <v>548</v>
      </c>
      <c r="F2446" t="s">
        <v>549</v>
      </c>
      <c r="G2446" t="s">
        <v>1561</v>
      </c>
      <c r="H2446" t="s">
        <v>9</v>
      </c>
      <c r="I2446" t="s">
        <v>17</v>
      </c>
      <c r="J2446" s="1">
        <v>45597</v>
      </c>
      <c r="K2446" s="1">
        <v>45597</v>
      </c>
    </row>
    <row r="2447" spans="1:11" x14ac:dyDescent="0.25">
      <c r="A2447" t="s">
        <v>12</v>
      </c>
      <c r="B2447" t="s">
        <v>51</v>
      </c>
      <c r="C2447" t="s">
        <v>52</v>
      </c>
      <c r="D2447" s="1">
        <v>44726</v>
      </c>
      <c r="E2447" t="s">
        <v>548</v>
      </c>
      <c r="F2447" t="s">
        <v>549</v>
      </c>
      <c r="G2447" t="s">
        <v>1561</v>
      </c>
      <c r="H2447" t="s">
        <v>10</v>
      </c>
      <c r="I2447" t="s">
        <v>17</v>
      </c>
      <c r="J2447" s="1">
        <v>44762</v>
      </c>
      <c r="K2447" s="1">
        <v>44715</v>
      </c>
    </row>
    <row r="2448" spans="1:11" x14ac:dyDescent="0.25">
      <c r="A2448" t="s">
        <v>12</v>
      </c>
      <c r="B2448" t="s">
        <v>51</v>
      </c>
      <c r="C2448" t="s">
        <v>52</v>
      </c>
      <c r="D2448" s="1">
        <v>44726</v>
      </c>
      <c r="E2448" t="s">
        <v>548</v>
      </c>
      <c r="F2448" t="s">
        <v>549</v>
      </c>
      <c r="G2448" t="s">
        <v>1561</v>
      </c>
      <c r="H2448" t="s">
        <v>10</v>
      </c>
      <c r="I2448" t="s">
        <v>17</v>
      </c>
      <c r="J2448" s="1">
        <v>44824</v>
      </c>
      <c r="K2448" s="1">
        <v>44824</v>
      </c>
    </row>
    <row r="2449" spans="1:11" x14ac:dyDescent="0.25">
      <c r="A2449" t="s">
        <v>12</v>
      </c>
      <c r="B2449" t="s">
        <v>51</v>
      </c>
      <c r="C2449" t="s">
        <v>52</v>
      </c>
      <c r="D2449" s="1">
        <v>44726</v>
      </c>
      <c r="E2449" t="s">
        <v>548</v>
      </c>
      <c r="F2449" t="s">
        <v>549</v>
      </c>
      <c r="G2449" t="s">
        <v>1561</v>
      </c>
      <c r="H2449" t="s">
        <v>11</v>
      </c>
      <c r="I2449" t="s">
        <v>17</v>
      </c>
      <c r="J2449" s="1">
        <v>44762</v>
      </c>
      <c r="K2449" s="1">
        <v>44715</v>
      </c>
    </row>
    <row r="2450" spans="1:11" x14ac:dyDescent="0.25">
      <c r="A2450" t="s">
        <v>30</v>
      </c>
      <c r="B2450" t="s">
        <v>106</v>
      </c>
      <c r="C2450" t="s">
        <v>32</v>
      </c>
      <c r="D2450" s="1">
        <v>44718</v>
      </c>
      <c r="E2450" t="s">
        <v>551</v>
      </c>
      <c r="F2450" t="s">
        <v>552</v>
      </c>
      <c r="G2450" t="s">
        <v>553</v>
      </c>
      <c r="H2450" t="s">
        <v>4</v>
      </c>
      <c r="I2450" t="s">
        <v>17</v>
      </c>
      <c r="J2450" s="1">
        <v>44900</v>
      </c>
      <c r="K2450" s="1">
        <v>44824</v>
      </c>
    </row>
    <row r="2451" spans="1:11" x14ac:dyDescent="0.25">
      <c r="A2451" t="s">
        <v>30</v>
      </c>
      <c r="B2451" t="s">
        <v>106</v>
      </c>
      <c r="C2451" t="s">
        <v>32</v>
      </c>
      <c r="D2451" s="1">
        <v>44718</v>
      </c>
      <c r="E2451" t="s">
        <v>551</v>
      </c>
      <c r="F2451" t="s">
        <v>552</v>
      </c>
      <c r="G2451" t="s">
        <v>553</v>
      </c>
      <c r="H2451" t="s">
        <v>7</v>
      </c>
      <c r="I2451" t="s">
        <v>17</v>
      </c>
      <c r="J2451" s="1">
        <v>44900</v>
      </c>
      <c r="K2451" s="1">
        <v>44824</v>
      </c>
    </row>
    <row r="2452" spans="1:11" x14ac:dyDescent="0.25">
      <c r="A2452" t="s">
        <v>30</v>
      </c>
      <c r="B2452" t="s">
        <v>106</v>
      </c>
      <c r="C2452" t="s">
        <v>32</v>
      </c>
      <c r="D2452" s="1">
        <v>44718</v>
      </c>
      <c r="E2452" t="s">
        <v>551</v>
      </c>
      <c r="F2452" t="s">
        <v>552</v>
      </c>
      <c r="G2452" t="s">
        <v>553</v>
      </c>
      <c r="H2452" t="s">
        <v>1366</v>
      </c>
      <c r="I2452" t="s">
        <v>5</v>
      </c>
      <c r="K2452" s="1">
        <v>45351</v>
      </c>
    </row>
    <row r="2453" spans="1:11" x14ac:dyDescent="0.25">
      <c r="A2453" t="s">
        <v>30</v>
      </c>
      <c r="B2453" t="s">
        <v>106</v>
      </c>
      <c r="C2453" t="s">
        <v>32</v>
      </c>
      <c r="D2453" s="1">
        <v>44718</v>
      </c>
      <c r="E2453" t="s">
        <v>551</v>
      </c>
      <c r="F2453" t="s">
        <v>552</v>
      </c>
      <c r="G2453" t="s">
        <v>553</v>
      </c>
      <c r="H2453" t="s">
        <v>1367</v>
      </c>
      <c r="I2453" t="s">
        <v>5</v>
      </c>
      <c r="K2453" s="1">
        <v>45351</v>
      </c>
    </row>
    <row r="2454" spans="1:11" x14ac:dyDescent="0.25">
      <c r="A2454" t="s">
        <v>30</v>
      </c>
      <c r="B2454" t="s">
        <v>106</v>
      </c>
      <c r="C2454" t="s">
        <v>32</v>
      </c>
      <c r="D2454" s="1">
        <v>44718</v>
      </c>
      <c r="E2454" t="s">
        <v>551</v>
      </c>
      <c r="F2454" t="s">
        <v>552</v>
      </c>
      <c r="G2454" t="s">
        <v>553</v>
      </c>
      <c r="H2454" t="s">
        <v>1368</v>
      </c>
      <c r="I2454" t="s">
        <v>5</v>
      </c>
      <c r="K2454" s="1">
        <v>45351</v>
      </c>
    </row>
    <row r="2455" spans="1:11" x14ac:dyDescent="0.25">
      <c r="A2455" t="s">
        <v>30</v>
      </c>
      <c r="B2455" t="s">
        <v>106</v>
      </c>
      <c r="C2455" t="s">
        <v>32</v>
      </c>
      <c r="D2455" s="1">
        <v>44718</v>
      </c>
      <c r="E2455" t="s">
        <v>551</v>
      </c>
      <c r="F2455" t="s">
        <v>552</v>
      </c>
      <c r="G2455" t="s">
        <v>553</v>
      </c>
      <c r="H2455" t="s">
        <v>1369</v>
      </c>
      <c r="I2455" t="s">
        <v>5</v>
      </c>
      <c r="K2455" s="1">
        <v>45351</v>
      </c>
    </row>
    <row r="2456" spans="1:11" x14ac:dyDescent="0.25">
      <c r="A2456" t="s">
        <v>30</v>
      </c>
      <c r="B2456" t="s">
        <v>106</v>
      </c>
      <c r="C2456" t="s">
        <v>32</v>
      </c>
      <c r="D2456" s="1">
        <v>44718</v>
      </c>
      <c r="E2456" t="s">
        <v>551</v>
      </c>
      <c r="F2456" t="s">
        <v>552</v>
      </c>
      <c r="G2456" t="s">
        <v>553</v>
      </c>
      <c r="H2456" t="s">
        <v>1370</v>
      </c>
      <c r="I2456" t="s">
        <v>5</v>
      </c>
      <c r="K2456" s="1">
        <v>45351</v>
      </c>
    </row>
    <row r="2457" spans="1:11" x14ac:dyDescent="0.25">
      <c r="A2457" t="s">
        <v>30</v>
      </c>
      <c r="B2457" t="s">
        <v>106</v>
      </c>
      <c r="C2457" t="s">
        <v>32</v>
      </c>
      <c r="D2457" s="1">
        <v>44718</v>
      </c>
      <c r="E2457" t="s">
        <v>551</v>
      </c>
      <c r="F2457" t="s">
        <v>552</v>
      </c>
      <c r="G2457" t="s">
        <v>553</v>
      </c>
      <c r="H2457" t="s">
        <v>8</v>
      </c>
      <c r="I2457" t="s">
        <v>17</v>
      </c>
      <c r="J2457" s="1">
        <v>44901</v>
      </c>
      <c r="K2457" s="1">
        <v>44719</v>
      </c>
    </row>
    <row r="2458" spans="1:11" x14ac:dyDescent="0.25">
      <c r="A2458" t="s">
        <v>30</v>
      </c>
      <c r="B2458" t="s">
        <v>106</v>
      </c>
      <c r="C2458" t="s">
        <v>32</v>
      </c>
      <c r="D2458" s="1">
        <v>44718</v>
      </c>
      <c r="E2458" t="s">
        <v>551</v>
      </c>
      <c r="F2458" t="s">
        <v>552</v>
      </c>
      <c r="G2458" t="s">
        <v>553</v>
      </c>
      <c r="H2458" t="s">
        <v>9</v>
      </c>
      <c r="I2458" t="s">
        <v>17</v>
      </c>
      <c r="J2458" s="1">
        <v>44959</v>
      </c>
      <c r="K2458" s="1">
        <v>44735</v>
      </c>
    </row>
    <row r="2459" spans="1:11" x14ac:dyDescent="0.25">
      <c r="A2459" t="s">
        <v>30</v>
      </c>
      <c r="B2459" t="s">
        <v>106</v>
      </c>
      <c r="C2459" t="s">
        <v>32</v>
      </c>
      <c r="D2459" s="1">
        <v>44718</v>
      </c>
      <c r="E2459" t="s">
        <v>551</v>
      </c>
      <c r="F2459" t="s">
        <v>552</v>
      </c>
      <c r="G2459" t="s">
        <v>553</v>
      </c>
      <c r="H2459" t="s">
        <v>10</v>
      </c>
      <c r="I2459" t="s">
        <v>17</v>
      </c>
      <c r="J2459" s="1">
        <v>44901</v>
      </c>
      <c r="K2459" s="1">
        <v>44719</v>
      </c>
    </row>
    <row r="2460" spans="1:11" x14ac:dyDescent="0.25">
      <c r="A2460" t="s">
        <v>30</v>
      </c>
      <c r="B2460" t="s">
        <v>106</v>
      </c>
      <c r="C2460" t="s">
        <v>32</v>
      </c>
      <c r="D2460" s="1">
        <v>44718</v>
      </c>
      <c r="E2460" t="s">
        <v>551</v>
      </c>
      <c r="F2460" t="s">
        <v>552</v>
      </c>
      <c r="G2460" t="s">
        <v>553</v>
      </c>
      <c r="H2460" t="s">
        <v>11</v>
      </c>
      <c r="I2460" t="s">
        <v>17</v>
      </c>
      <c r="J2460" s="1">
        <v>44901</v>
      </c>
      <c r="K2460" s="1">
        <v>44719</v>
      </c>
    </row>
    <row r="2461" spans="1:11" x14ac:dyDescent="0.25">
      <c r="A2461" t="s">
        <v>41</v>
      </c>
      <c r="B2461" t="s">
        <v>119</v>
      </c>
      <c r="C2461" t="s">
        <v>475</v>
      </c>
      <c r="D2461" s="1">
        <v>44718</v>
      </c>
      <c r="E2461" t="s">
        <v>554</v>
      </c>
      <c r="F2461" t="s">
        <v>555</v>
      </c>
      <c r="G2461" t="s">
        <v>556</v>
      </c>
      <c r="H2461" t="s">
        <v>4</v>
      </c>
      <c r="I2461" t="s">
        <v>17</v>
      </c>
      <c r="J2461" s="1">
        <v>45090</v>
      </c>
      <c r="K2461" s="1">
        <v>44840</v>
      </c>
    </row>
    <row r="2462" spans="1:11" x14ac:dyDescent="0.25">
      <c r="A2462" t="s">
        <v>41</v>
      </c>
      <c r="B2462" t="s">
        <v>119</v>
      </c>
      <c r="C2462" t="s">
        <v>475</v>
      </c>
      <c r="D2462" s="1">
        <v>44718</v>
      </c>
      <c r="E2462" t="s">
        <v>554</v>
      </c>
      <c r="F2462" t="s">
        <v>555</v>
      </c>
      <c r="G2462" t="s">
        <v>556</v>
      </c>
      <c r="H2462" t="s">
        <v>7</v>
      </c>
      <c r="I2462" t="s">
        <v>17</v>
      </c>
      <c r="J2462" s="1">
        <v>45090</v>
      </c>
      <c r="K2462" s="1">
        <v>44840</v>
      </c>
    </row>
    <row r="2463" spans="1:11" x14ac:dyDescent="0.25">
      <c r="A2463" t="s">
        <v>41</v>
      </c>
      <c r="B2463" t="s">
        <v>119</v>
      </c>
      <c r="C2463" t="s">
        <v>475</v>
      </c>
      <c r="D2463" s="1">
        <v>44718</v>
      </c>
      <c r="E2463" t="s">
        <v>554</v>
      </c>
      <c r="F2463" t="s">
        <v>555</v>
      </c>
      <c r="G2463" t="s">
        <v>556</v>
      </c>
      <c r="H2463" t="s">
        <v>1366</v>
      </c>
      <c r="I2463" t="s">
        <v>17</v>
      </c>
      <c r="J2463" s="1">
        <v>45799</v>
      </c>
      <c r="K2463" s="1">
        <v>45764</v>
      </c>
    </row>
    <row r="2464" spans="1:11" x14ac:dyDescent="0.25">
      <c r="A2464" t="s">
        <v>41</v>
      </c>
      <c r="B2464" t="s">
        <v>119</v>
      </c>
      <c r="C2464" t="s">
        <v>475</v>
      </c>
      <c r="D2464" s="1">
        <v>44718</v>
      </c>
      <c r="E2464" t="s">
        <v>554</v>
      </c>
      <c r="F2464" t="s">
        <v>555</v>
      </c>
      <c r="G2464" t="s">
        <v>556</v>
      </c>
      <c r="H2464" t="s">
        <v>1367</v>
      </c>
      <c r="I2464" t="s">
        <v>17</v>
      </c>
      <c r="J2464" s="1">
        <v>45799</v>
      </c>
      <c r="K2464" s="1">
        <v>45764</v>
      </c>
    </row>
    <row r="2465" spans="1:12" x14ac:dyDescent="0.25">
      <c r="A2465" t="s">
        <v>41</v>
      </c>
      <c r="B2465" t="s">
        <v>119</v>
      </c>
      <c r="C2465" t="s">
        <v>475</v>
      </c>
      <c r="D2465" s="1">
        <v>44718</v>
      </c>
      <c r="E2465" t="s">
        <v>554</v>
      </c>
      <c r="F2465" t="s">
        <v>555</v>
      </c>
      <c r="G2465" t="s">
        <v>556</v>
      </c>
      <c r="H2465" t="s">
        <v>1368</v>
      </c>
      <c r="I2465" t="s">
        <v>17</v>
      </c>
      <c r="J2465" s="1">
        <v>45799</v>
      </c>
      <c r="K2465" s="1">
        <v>45764</v>
      </c>
    </row>
    <row r="2466" spans="1:12" x14ac:dyDescent="0.25">
      <c r="A2466" t="s">
        <v>41</v>
      </c>
      <c r="B2466" t="s">
        <v>119</v>
      </c>
      <c r="C2466" t="s">
        <v>475</v>
      </c>
      <c r="D2466" s="1">
        <v>44718</v>
      </c>
      <c r="E2466" t="s">
        <v>554</v>
      </c>
      <c r="F2466" t="s">
        <v>555</v>
      </c>
      <c r="G2466" t="s">
        <v>556</v>
      </c>
      <c r="H2466" t="s">
        <v>1369</v>
      </c>
      <c r="I2466" t="s">
        <v>17</v>
      </c>
      <c r="J2466" s="1">
        <v>45800</v>
      </c>
      <c r="K2466" s="1">
        <v>45764</v>
      </c>
    </row>
    <row r="2467" spans="1:12" x14ac:dyDescent="0.25">
      <c r="A2467" t="s">
        <v>41</v>
      </c>
      <c r="B2467" t="s">
        <v>119</v>
      </c>
      <c r="C2467" t="s">
        <v>475</v>
      </c>
      <c r="D2467" s="1">
        <v>44718</v>
      </c>
      <c r="E2467" t="s">
        <v>554</v>
      </c>
      <c r="F2467" t="s">
        <v>555</v>
      </c>
      <c r="G2467" t="s">
        <v>556</v>
      </c>
      <c r="H2467" t="s">
        <v>1370</v>
      </c>
      <c r="I2467" t="s">
        <v>17</v>
      </c>
      <c r="J2467" s="1">
        <v>45800</v>
      </c>
      <c r="K2467" s="1">
        <v>45764</v>
      </c>
    </row>
    <row r="2468" spans="1:12" x14ac:dyDescent="0.25">
      <c r="A2468" t="s">
        <v>41</v>
      </c>
      <c r="B2468" t="s">
        <v>119</v>
      </c>
      <c r="C2468" t="s">
        <v>475</v>
      </c>
      <c r="D2468" s="1">
        <v>44718</v>
      </c>
      <c r="E2468" t="s">
        <v>554</v>
      </c>
      <c r="F2468" t="s">
        <v>555</v>
      </c>
      <c r="G2468" t="s">
        <v>556</v>
      </c>
      <c r="H2468" t="s">
        <v>8</v>
      </c>
      <c r="I2468" t="s">
        <v>17</v>
      </c>
      <c r="J2468" s="1">
        <v>45799</v>
      </c>
      <c r="K2468" s="1">
        <v>45764</v>
      </c>
    </row>
    <row r="2469" spans="1:12" x14ac:dyDescent="0.25">
      <c r="A2469" t="s">
        <v>41</v>
      </c>
      <c r="B2469" t="s">
        <v>119</v>
      </c>
      <c r="C2469" t="s">
        <v>475</v>
      </c>
      <c r="D2469" s="1">
        <v>44718</v>
      </c>
      <c r="E2469" t="s">
        <v>554</v>
      </c>
      <c r="F2469" t="s">
        <v>555</v>
      </c>
      <c r="G2469" t="s">
        <v>556</v>
      </c>
      <c r="H2469" t="s">
        <v>9</v>
      </c>
      <c r="I2469" t="s">
        <v>17</v>
      </c>
      <c r="J2469" s="1">
        <v>45799</v>
      </c>
      <c r="K2469" s="1">
        <v>45764</v>
      </c>
    </row>
    <row r="2470" spans="1:12" x14ac:dyDescent="0.25">
      <c r="A2470" t="s">
        <v>41</v>
      </c>
      <c r="B2470" t="s">
        <v>119</v>
      </c>
      <c r="C2470" t="s">
        <v>475</v>
      </c>
      <c r="D2470" s="1">
        <v>44718</v>
      </c>
      <c r="E2470" t="s">
        <v>554</v>
      </c>
      <c r="F2470" t="s">
        <v>555</v>
      </c>
      <c r="G2470" t="s">
        <v>556</v>
      </c>
      <c r="H2470" t="s">
        <v>10</v>
      </c>
      <c r="I2470" t="s">
        <v>17</v>
      </c>
      <c r="J2470" s="1">
        <v>45800</v>
      </c>
      <c r="K2470" s="1">
        <v>45764</v>
      </c>
    </row>
    <row r="2471" spans="1:12" x14ac:dyDescent="0.25">
      <c r="A2471" t="s">
        <v>41</v>
      </c>
      <c r="B2471" t="s">
        <v>119</v>
      </c>
      <c r="C2471" t="s">
        <v>475</v>
      </c>
      <c r="D2471" s="1">
        <v>44718</v>
      </c>
      <c r="E2471" t="s">
        <v>554</v>
      </c>
      <c r="F2471" t="s">
        <v>555</v>
      </c>
      <c r="G2471" t="s">
        <v>556</v>
      </c>
      <c r="H2471" t="s">
        <v>11</v>
      </c>
      <c r="I2471" t="s">
        <v>17</v>
      </c>
      <c r="J2471" s="1">
        <v>45799</v>
      </c>
      <c r="K2471" s="1">
        <v>45764</v>
      </c>
    </row>
    <row r="2472" spans="1:12" x14ac:dyDescent="0.25">
      <c r="A2472" t="s">
        <v>41</v>
      </c>
      <c r="B2472" t="s">
        <v>42</v>
      </c>
      <c r="C2472" t="s">
        <v>14</v>
      </c>
      <c r="D2472" s="1">
        <v>44713</v>
      </c>
      <c r="E2472" t="s">
        <v>557</v>
      </c>
      <c r="F2472" t="s">
        <v>558</v>
      </c>
      <c r="G2472" t="s">
        <v>44</v>
      </c>
      <c r="H2472" t="s">
        <v>4</v>
      </c>
      <c r="I2472" t="s">
        <v>17</v>
      </c>
      <c r="J2472" s="1">
        <v>44840</v>
      </c>
      <c r="K2472" s="1">
        <v>44824</v>
      </c>
    </row>
    <row r="2473" spans="1:12" x14ac:dyDescent="0.25">
      <c r="A2473" t="s">
        <v>41</v>
      </c>
      <c r="B2473" t="s">
        <v>42</v>
      </c>
      <c r="C2473" t="s">
        <v>14</v>
      </c>
      <c r="D2473" s="1">
        <v>44713</v>
      </c>
      <c r="E2473" t="s">
        <v>557</v>
      </c>
      <c r="F2473" t="s">
        <v>558</v>
      </c>
      <c r="G2473" t="s">
        <v>44</v>
      </c>
      <c r="H2473" t="s">
        <v>7</v>
      </c>
      <c r="I2473" t="s">
        <v>17</v>
      </c>
      <c r="J2473" s="1">
        <v>44840</v>
      </c>
      <c r="K2473" s="1">
        <v>44824</v>
      </c>
    </row>
    <row r="2474" spans="1:12" x14ac:dyDescent="0.25">
      <c r="A2474" t="s">
        <v>41</v>
      </c>
      <c r="B2474" t="s">
        <v>42</v>
      </c>
      <c r="C2474" t="s">
        <v>14</v>
      </c>
      <c r="D2474" s="1">
        <v>44713</v>
      </c>
      <c r="E2474" t="s">
        <v>557</v>
      </c>
      <c r="F2474" t="s">
        <v>558</v>
      </c>
      <c r="G2474" t="s">
        <v>44</v>
      </c>
      <c r="H2474" t="s">
        <v>1366</v>
      </c>
      <c r="I2474" t="s">
        <v>17</v>
      </c>
      <c r="J2474" s="1">
        <v>45356</v>
      </c>
      <c r="K2474" s="1">
        <v>45351</v>
      </c>
    </row>
    <row r="2475" spans="1:12" x14ac:dyDescent="0.25">
      <c r="A2475" t="s">
        <v>41</v>
      </c>
      <c r="B2475" t="s">
        <v>42</v>
      </c>
      <c r="C2475" t="s">
        <v>14</v>
      </c>
      <c r="D2475" s="1">
        <v>44713</v>
      </c>
      <c r="E2475" t="s">
        <v>557</v>
      </c>
      <c r="F2475" t="s">
        <v>558</v>
      </c>
      <c r="G2475" t="s">
        <v>44</v>
      </c>
      <c r="H2475" t="s">
        <v>1367</v>
      </c>
      <c r="I2475" t="s">
        <v>17</v>
      </c>
      <c r="J2475" s="1">
        <v>45356</v>
      </c>
      <c r="K2475" s="1">
        <v>45351</v>
      </c>
    </row>
    <row r="2476" spans="1:12" x14ac:dyDescent="0.25">
      <c r="A2476" t="s">
        <v>41</v>
      </c>
      <c r="B2476" t="s">
        <v>42</v>
      </c>
      <c r="C2476" t="s">
        <v>14</v>
      </c>
      <c r="D2476" s="1">
        <v>44713</v>
      </c>
      <c r="E2476" t="s">
        <v>557</v>
      </c>
      <c r="F2476" t="s">
        <v>558</v>
      </c>
      <c r="G2476" t="s">
        <v>44</v>
      </c>
      <c r="H2476" t="s">
        <v>1368</v>
      </c>
      <c r="I2476" t="s">
        <v>17</v>
      </c>
      <c r="J2476" s="1">
        <v>45356</v>
      </c>
      <c r="K2476" s="1">
        <v>45351</v>
      </c>
    </row>
    <row r="2477" spans="1:12" x14ac:dyDescent="0.25">
      <c r="A2477" t="s">
        <v>41</v>
      </c>
      <c r="B2477" t="s">
        <v>42</v>
      </c>
      <c r="C2477" t="s">
        <v>14</v>
      </c>
      <c r="D2477" s="1">
        <v>44713</v>
      </c>
      <c r="E2477" t="s">
        <v>557</v>
      </c>
      <c r="F2477" t="s">
        <v>558</v>
      </c>
      <c r="G2477" t="s">
        <v>44</v>
      </c>
      <c r="H2477" t="s">
        <v>1369</v>
      </c>
      <c r="I2477" t="s">
        <v>17</v>
      </c>
      <c r="J2477" s="1">
        <v>45357</v>
      </c>
      <c r="K2477" s="1">
        <v>45351</v>
      </c>
    </row>
    <row r="2478" spans="1:12" x14ac:dyDescent="0.25">
      <c r="A2478" t="s">
        <v>41</v>
      </c>
      <c r="B2478" t="s">
        <v>42</v>
      </c>
      <c r="C2478" t="s">
        <v>14</v>
      </c>
      <c r="D2478" s="1">
        <v>44713</v>
      </c>
      <c r="E2478" t="s">
        <v>557</v>
      </c>
      <c r="F2478" t="s">
        <v>558</v>
      </c>
      <c r="G2478" t="s">
        <v>44</v>
      </c>
      <c r="H2478" t="s">
        <v>1370</v>
      </c>
      <c r="I2478" t="s">
        <v>17</v>
      </c>
      <c r="J2478" s="1">
        <v>45357</v>
      </c>
      <c r="K2478" s="1">
        <v>45351</v>
      </c>
    </row>
    <row r="2479" spans="1:12" x14ac:dyDescent="0.25">
      <c r="A2479" t="s">
        <v>41</v>
      </c>
      <c r="B2479" t="s">
        <v>42</v>
      </c>
      <c r="C2479" t="s">
        <v>14</v>
      </c>
      <c r="D2479" s="1">
        <v>44713</v>
      </c>
      <c r="E2479" t="s">
        <v>557</v>
      </c>
      <c r="F2479" t="s">
        <v>558</v>
      </c>
      <c r="G2479" t="s">
        <v>44</v>
      </c>
      <c r="H2479" t="s">
        <v>8</v>
      </c>
      <c r="I2479" t="s">
        <v>17</v>
      </c>
      <c r="J2479" s="1">
        <v>44831</v>
      </c>
      <c r="K2479" s="1">
        <v>44686</v>
      </c>
      <c r="L2479" t="s">
        <v>559</v>
      </c>
    </row>
    <row r="2480" spans="1:12" x14ac:dyDescent="0.25">
      <c r="A2480" t="s">
        <v>41</v>
      </c>
      <c r="B2480" t="s">
        <v>42</v>
      </c>
      <c r="C2480" t="s">
        <v>14</v>
      </c>
      <c r="D2480" s="1">
        <v>44713</v>
      </c>
      <c r="E2480" t="s">
        <v>557</v>
      </c>
      <c r="F2480" t="s">
        <v>558</v>
      </c>
      <c r="G2480" t="s">
        <v>44</v>
      </c>
      <c r="H2480" t="s">
        <v>9</v>
      </c>
      <c r="I2480" t="s">
        <v>17</v>
      </c>
      <c r="J2480" s="1">
        <v>44831</v>
      </c>
      <c r="K2480" s="1">
        <v>44735</v>
      </c>
    </row>
    <row r="2481" spans="1:11" x14ac:dyDescent="0.25">
      <c r="A2481" t="s">
        <v>41</v>
      </c>
      <c r="B2481" t="s">
        <v>42</v>
      </c>
      <c r="C2481" t="s">
        <v>14</v>
      </c>
      <c r="D2481" s="1">
        <v>44713</v>
      </c>
      <c r="E2481" t="s">
        <v>557</v>
      </c>
      <c r="F2481" t="s">
        <v>558</v>
      </c>
      <c r="G2481" t="s">
        <v>44</v>
      </c>
      <c r="H2481" t="s">
        <v>10</v>
      </c>
      <c r="I2481" t="s">
        <v>17</v>
      </c>
      <c r="J2481" s="1">
        <v>44831</v>
      </c>
      <c r="K2481" s="1">
        <v>44686</v>
      </c>
    </row>
    <row r="2482" spans="1:11" x14ac:dyDescent="0.25">
      <c r="A2482" t="s">
        <v>41</v>
      </c>
      <c r="B2482" t="s">
        <v>42</v>
      </c>
      <c r="C2482" t="s">
        <v>14</v>
      </c>
      <c r="D2482" s="1">
        <v>44713</v>
      </c>
      <c r="E2482" t="s">
        <v>557</v>
      </c>
      <c r="F2482" t="s">
        <v>558</v>
      </c>
      <c r="G2482" t="s">
        <v>44</v>
      </c>
      <c r="H2482" t="s">
        <v>11</v>
      </c>
      <c r="I2482" t="s">
        <v>17</v>
      </c>
      <c r="J2482" s="1">
        <v>44831</v>
      </c>
      <c r="K2482" s="1">
        <v>44686</v>
      </c>
    </row>
    <row r="2483" spans="1:11" x14ac:dyDescent="0.25">
      <c r="A2483" t="s">
        <v>219</v>
      </c>
      <c r="C2483" t="s">
        <v>32</v>
      </c>
      <c r="D2483" s="1">
        <v>44711</v>
      </c>
      <c r="E2483" t="s">
        <v>560</v>
      </c>
      <c r="F2483" t="s">
        <v>561</v>
      </c>
      <c r="G2483" t="s">
        <v>222</v>
      </c>
      <c r="H2483" t="s">
        <v>4</v>
      </c>
      <c r="I2483" t="s">
        <v>17</v>
      </c>
      <c r="J2483" s="1">
        <v>44931</v>
      </c>
      <c r="K2483" s="1">
        <v>44824</v>
      </c>
    </row>
    <row r="2484" spans="1:11" x14ac:dyDescent="0.25">
      <c r="A2484" t="s">
        <v>219</v>
      </c>
      <c r="C2484" t="s">
        <v>32</v>
      </c>
      <c r="D2484" s="1">
        <v>44711</v>
      </c>
      <c r="E2484" t="s">
        <v>560</v>
      </c>
      <c r="F2484" t="s">
        <v>561</v>
      </c>
      <c r="G2484" t="s">
        <v>222</v>
      </c>
      <c r="H2484" t="s">
        <v>7</v>
      </c>
      <c r="I2484" t="s">
        <v>17</v>
      </c>
      <c r="J2484" s="1">
        <v>44931</v>
      </c>
      <c r="K2484" s="1">
        <v>44824</v>
      </c>
    </row>
    <row r="2485" spans="1:11" x14ac:dyDescent="0.25">
      <c r="A2485" t="s">
        <v>219</v>
      </c>
      <c r="C2485" t="s">
        <v>32</v>
      </c>
      <c r="D2485" s="1">
        <v>44711</v>
      </c>
      <c r="E2485" t="s">
        <v>560</v>
      </c>
      <c r="F2485" t="s">
        <v>561</v>
      </c>
      <c r="G2485" t="s">
        <v>222</v>
      </c>
      <c r="H2485" t="s">
        <v>1366</v>
      </c>
      <c r="I2485" t="s">
        <v>5</v>
      </c>
      <c r="K2485" s="1">
        <v>45749</v>
      </c>
    </row>
    <row r="2486" spans="1:11" x14ac:dyDescent="0.25">
      <c r="A2486" t="s">
        <v>219</v>
      </c>
      <c r="C2486" t="s">
        <v>32</v>
      </c>
      <c r="D2486" s="1">
        <v>44711</v>
      </c>
      <c r="E2486" t="s">
        <v>560</v>
      </c>
      <c r="F2486" t="s">
        <v>561</v>
      </c>
      <c r="G2486" t="s">
        <v>222</v>
      </c>
      <c r="H2486" t="s">
        <v>1366</v>
      </c>
      <c r="I2486" t="s">
        <v>17</v>
      </c>
      <c r="J2486" s="1">
        <v>45428</v>
      </c>
      <c r="K2486" s="1">
        <v>45351</v>
      </c>
    </row>
    <row r="2487" spans="1:11" x14ac:dyDescent="0.25">
      <c r="A2487" t="s">
        <v>219</v>
      </c>
      <c r="C2487" t="s">
        <v>32</v>
      </c>
      <c r="D2487" s="1">
        <v>44711</v>
      </c>
      <c r="E2487" t="s">
        <v>560</v>
      </c>
      <c r="F2487" t="s">
        <v>561</v>
      </c>
      <c r="G2487" t="s">
        <v>222</v>
      </c>
      <c r="H2487" t="s">
        <v>1367</v>
      </c>
      <c r="I2487" t="s">
        <v>5</v>
      </c>
      <c r="K2487" s="1">
        <v>45749</v>
      </c>
    </row>
    <row r="2488" spans="1:11" x14ac:dyDescent="0.25">
      <c r="A2488" t="s">
        <v>219</v>
      </c>
      <c r="C2488" t="s">
        <v>32</v>
      </c>
      <c r="D2488" s="1">
        <v>44711</v>
      </c>
      <c r="E2488" t="s">
        <v>560</v>
      </c>
      <c r="F2488" t="s">
        <v>561</v>
      </c>
      <c r="G2488" t="s">
        <v>222</v>
      </c>
      <c r="H2488" t="s">
        <v>1367</v>
      </c>
      <c r="I2488" t="s">
        <v>17</v>
      </c>
      <c r="J2488" s="1">
        <v>45428</v>
      </c>
      <c r="K2488" s="1">
        <v>45351</v>
      </c>
    </row>
    <row r="2489" spans="1:11" x14ac:dyDescent="0.25">
      <c r="A2489" t="s">
        <v>219</v>
      </c>
      <c r="C2489" t="s">
        <v>32</v>
      </c>
      <c r="D2489" s="1">
        <v>44711</v>
      </c>
      <c r="E2489" t="s">
        <v>560</v>
      </c>
      <c r="F2489" t="s">
        <v>561</v>
      </c>
      <c r="G2489" t="s">
        <v>222</v>
      </c>
      <c r="H2489" t="s">
        <v>1368</v>
      </c>
      <c r="I2489" t="s">
        <v>5</v>
      </c>
      <c r="K2489" s="1">
        <v>45749</v>
      </c>
    </row>
    <row r="2490" spans="1:11" x14ac:dyDescent="0.25">
      <c r="A2490" t="s">
        <v>219</v>
      </c>
      <c r="C2490" t="s">
        <v>32</v>
      </c>
      <c r="D2490" s="1">
        <v>44711</v>
      </c>
      <c r="E2490" t="s">
        <v>560</v>
      </c>
      <c r="F2490" t="s">
        <v>561</v>
      </c>
      <c r="G2490" t="s">
        <v>222</v>
      </c>
      <c r="H2490" t="s">
        <v>1368</v>
      </c>
      <c r="I2490" t="s">
        <v>17</v>
      </c>
      <c r="J2490" s="1">
        <v>45428</v>
      </c>
      <c r="K2490" s="1">
        <v>45351</v>
      </c>
    </row>
    <row r="2491" spans="1:11" x14ac:dyDescent="0.25">
      <c r="A2491" t="s">
        <v>219</v>
      </c>
      <c r="C2491" t="s">
        <v>32</v>
      </c>
      <c r="D2491" s="1">
        <v>44711</v>
      </c>
      <c r="E2491" t="s">
        <v>560</v>
      </c>
      <c r="F2491" t="s">
        <v>561</v>
      </c>
      <c r="G2491" t="s">
        <v>222</v>
      </c>
      <c r="H2491" t="s">
        <v>1369</v>
      </c>
      <c r="I2491" t="s">
        <v>5</v>
      </c>
      <c r="K2491" s="1">
        <v>45749</v>
      </c>
    </row>
    <row r="2492" spans="1:11" x14ac:dyDescent="0.25">
      <c r="A2492" t="s">
        <v>219</v>
      </c>
      <c r="C2492" t="s">
        <v>32</v>
      </c>
      <c r="D2492" s="1">
        <v>44711</v>
      </c>
      <c r="E2492" t="s">
        <v>560</v>
      </c>
      <c r="F2492" t="s">
        <v>561</v>
      </c>
      <c r="G2492" t="s">
        <v>222</v>
      </c>
      <c r="H2492" t="s">
        <v>1369</v>
      </c>
      <c r="I2492" t="s">
        <v>17</v>
      </c>
      <c r="J2492" s="1">
        <v>45428</v>
      </c>
      <c r="K2492" s="1">
        <v>45351</v>
      </c>
    </row>
    <row r="2493" spans="1:11" x14ac:dyDescent="0.25">
      <c r="A2493" t="s">
        <v>219</v>
      </c>
      <c r="C2493" t="s">
        <v>32</v>
      </c>
      <c r="D2493" s="1">
        <v>44711</v>
      </c>
      <c r="E2493" t="s">
        <v>560</v>
      </c>
      <c r="F2493" t="s">
        <v>561</v>
      </c>
      <c r="G2493" t="s">
        <v>222</v>
      </c>
      <c r="H2493" t="s">
        <v>1370</v>
      </c>
      <c r="I2493" t="s">
        <v>5</v>
      </c>
      <c r="K2493" s="1">
        <v>45749</v>
      </c>
    </row>
    <row r="2494" spans="1:11" x14ac:dyDescent="0.25">
      <c r="A2494" t="s">
        <v>219</v>
      </c>
      <c r="C2494" t="s">
        <v>32</v>
      </c>
      <c r="D2494" s="1">
        <v>44711</v>
      </c>
      <c r="E2494" t="s">
        <v>560</v>
      </c>
      <c r="F2494" t="s">
        <v>561</v>
      </c>
      <c r="G2494" t="s">
        <v>222</v>
      </c>
      <c r="H2494" t="s">
        <v>1370</v>
      </c>
      <c r="I2494" t="s">
        <v>17</v>
      </c>
      <c r="J2494" s="1">
        <v>45428</v>
      </c>
      <c r="K2494" s="1">
        <v>45351</v>
      </c>
    </row>
    <row r="2495" spans="1:11" x14ac:dyDescent="0.25">
      <c r="A2495" t="s">
        <v>219</v>
      </c>
      <c r="C2495" t="s">
        <v>32</v>
      </c>
      <c r="D2495" s="1">
        <v>44711</v>
      </c>
      <c r="E2495" t="s">
        <v>560</v>
      </c>
      <c r="F2495" t="s">
        <v>561</v>
      </c>
      <c r="G2495" t="s">
        <v>222</v>
      </c>
      <c r="H2495" t="s">
        <v>8</v>
      </c>
      <c r="I2495" t="s">
        <v>17</v>
      </c>
      <c r="J2495" s="1">
        <v>44756</v>
      </c>
      <c r="K2495" s="1">
        <v>44639</v>
      </c>
    </row>
    <row r="2496" spans="1:11" x14ac:dyDescent="0.25">
      <c r="A2496" t="s">
        <v>219</v>
      </c>
      <c r="C2496" t="s">
        <v>32</v>
      </c>
      <c r="D2496" s="1">
        <v>44711</v>
      </c>
      <c r="E2496" t="s">
        <v>560</v>
      </c>
      <c r="F2496" t="s">
        <v>561</v>
      </c>
      <c r="G2496" t="s">
        <v>222</v>
      </c>
      <c r="H2496" t="s">
        <v>9</v>
      </c>
      <c r="I2496" t="s">
        <v>17</v>
      </c>
      <c r="J2496" s="1">
        <v>44753</v>
      </c>
      <c r="K2496" s="1">
        <v>44735</v>
      </c>
    </row>
    <row r="2497" spans="1:11" x14ac:dyDescent="0.25">
      <c r="A2497" t="s">
        <v>219</v>
      </c>
      <c r="C2497" t="s">
        <v>32</v>
      </c>
      <c r="D2497" s="1">
        <v>44711</v>
      </c>
      <c r="E2497" t="s">
        <v>560</v>
      </c>
      <c r="F2497" t="s">
        <v>561</v>
      </c>
      <c r="G2497" t="s">
        <v>222</v>
      </c>
      <c r="H2497" t="s">
        <v>10</v>
      </c>
      <c r="I2497" t="s">
        <v>17</v>
      </c>
      <c r="J2497" s="1">
        <v>44756</v>
      </c>
      <c r="K2497" s="1">
        <v>44639</v>
      </c>
    </row>
    <row r="2498" spans="1:11" x14ac:dyDescent="0.25">
      <c r="A2498" t="s">
        <v>219</v>
      </c>
      <c r="C2498" t="s">
        <v>32</v>
      </c>
      <c r="D2498" s="1">
        <v>44711</v>
      </c>
      <c r="E2498" t="s">
        <v>560</v>
      </c>
      <c r="F2498" t="s">
        <v>561</v>
      </c>
      <c r="G2498" t="s">
        <v>222</v>
      </c>
      <c r="H2498" t="s">
        <v>11</v>
      </c>
      <c r="I2498" t="s">
        <v>17</v>
      </c>
      <c r="J2498" s="1">
        <v>44753</v>
      </c>
      <c r="K2498" s="1">
        <v>44639</v>
      </c>
    </row>
    <row r="2499" spans="1:11" x14ac:dyDescent="0.25">
      <c r="A2499" t="s">
        <v>41</v>
      </c>
      <c r="B2499" t="s">
        <v>119</v>
      </c>
      <c r="C2499" t="s">
        <v>124</v>
      </c>
      <c r="D2499" s="1">
        <v>44711</v>
      </c>
      <c r="E2499" t="s">
        <v>562</v>
      </c>
      <c r="F2499" t="s">
        <v>563</v>
      </c>
      <c r="G2499" t="s">
        <v>564</v>
      </c>
      <c r="H2499" t="s">
        <v>4</v>
      </c>
      <c r="I2499" t="s">
        <v>17</v>
      </c>
      <c r="J2499" s="1">
        <v>45090</v>
      </c>
      <c r="K2499" s="1">
        <v>44840</v>
      </c>
    </row>
    <row r="2500" spans="1:11" x14ac:dyDescent="0.25">
      <c r="A2500" t="s">
        <v>41</v>
      </c>
      <c r="B2500" t="s">
        <v>119</v>
      </c>
      <c r="C2500" t="s">
        <v>124</v>
      </c>
      <c r="D2500" s="1">
        <v>44711</v>
      </c>
      <c r="E2500" t="s">
        <v>562</v>
      </c>
      <c r="F2500" t="s">
        <v>563</v>
      </c>
      <c r="G2500" t="s">
        <v>564</v>
      </c>
      <c r="H2500" t="s">
        <v>7</v>
      </c>
      <c r="I2500" t="s">
        <v>17</v>
      </c>
      <c r="J2500" s="1">
        <v>45090</v>
      </c>
      <c r="K2500" s="1">
        <v>44840</v>
      </c>
    </row>
    <row r="2501" spans="1:11" x14ac:dyDescent="0.25">
      <c r="A2501" t="s">
        <v>30</v>
      </c>
      <c r="B2501" t="s">
        <v>565</v>
      </c>
      <c r="C2501" t="s">
        <v>32</v>
      </c>
      <c r="D2501" s="1">
        <v>44697</v>
      </c>
      <c r="E2501" t="s">
        <v>566</v>
      </c>
      <c r="F2501" t="s">
        <v>567</v>
      </c>
      <c r="G2501" t="s">
        <v>568</v>
      </c>
      <c r="H2501" t="s">
        <v>4</v>
      </c>
      <c r="I2501" t="s">
        <v>17</v>
      </c>
      <c r="J2501" s="1">
        <v>45019</v>
      </c>
      <c r="K2501" s="1">
        <v>44824</v>
      </c>
    </row>
    <row r="2502" spans="1:11" x14ac:dyDescent="0.25">
      <c r="A2502" t="s">
        <v>30</v>
      </c>
      <c r="B2502" t="s">
        <v>565</v>
      </c>
      <c r="C2502" t="s">
        <v>32</v>
      </c>
      <c r="D2502" s="1">
        <v>44697</v>
      </c>
      <c r="E2502" t="s">
        <v>566</v>
      </c>
      <c r="F2502" t="s">
        <v>567</v>
      </c>
      <c r="G2502" t="s">
        <v>568</v>
      </c>
      <c r="H2502" t="s">
        <v>7</v>
      </c>
      <c r="I2502" t="s">
        <v>17</v>
      </c>
      <c r="J2502" s="1">
        <v>45019</v>
      </c>
      <c r="K2502" s="1">
        <v>44824</v>
      </c>
    </row>
    <row r="2503" spans="1:11" x14ac:dyDescent="0.25">
      <c r="A2503" t="s">
        <v>30</v>
      </c>
      <c r="B2503" t="s">
        <v>565</v>
      </c>
      <c r="C2503" t="s">
        <v>32</v>
      </c>
      <c r="D2503" s="1">
        <v>44697</v>
      </c>
      <c r="E2503" t="s">
        <v>566</v>
      </c>
      <c r="F2503" t="s">
        <v>567</v>
      </c>
      <c r="G2503" t="s">
        <v>568</v>
      </c>
      <c r="H2503" t="s">
        <v>1366</v>
      </c>
      <c r="I2503" t="s">
        <v>5</v>
      </c>
      <c r="K2503" s="1">
        <v>45782</v>
      </c>
    </row>
    <row r="2504" spans="1:11" x14ac:dyDescent="0.25">
      <c r="A2504" t="s">
        <v>30</v>
      </c>
      <c r="B2504" t="s">
        <v>565</v>
      </c>
      <c r="C2504" t="s">
        <v>32</v>
      </c>
      <c r="D2504" s="1">
        <v>44697</v>
      </c>
      <c r="E2504" t="s">
        <v>566</v>
      </c>
      <c r="F2504" t="s">
        <v>567</v>
      </c>
      <c r="G2504" t="s">
        <v>568</v>
      </c>
      <c r="H2504" t="s">
        <v>1366</v>
      </c>
      <c r="I2504" t="s">
        <v>17</v>
      </c>
      <c r="J2504" s="1">
        <v>45461</v>
      </c>
      <c r="K2504" s="1">
        <v>45351</v>
      </c>
    </row>
    <row r="2505" spans="1:11" x14ac:dyDescent="0.25">
      <c r="A2505" t="s">
        <v>30</v>
      </c>
      <c r="B2505" t="s">
        <v>565</v>
      </c>
      <c r="C2505" t="s">
        <v>32</v>
      </c>
      <c r="D2505" s="1">
        <v>44697</v>
      </c>
      <c r="E2505" t="s">
        <v>566</v>
      </c>
      <c r="F2505" t="s">
        <v>567</v>
      </c>
      <c r="G2505" t="s">
        <v>568</v>
      </c>
      <c r="H2505" t="s">
        <v>1367</v>
      </c>
      <c r="I2505" t="s">
        <v>5</v>
      </c>
      <c r="K2505" s="1">
        <v>45782</v>
      </c>
    </row>
    <row r="2506" spans="1:11" x14ac:dyDescent="0.25">
      <c r="A2506" t="s">
        <v>30</v>
      </c>
      <c r="B2506" t="s">
        <v>565</v>
      </c>
      <c r="C2506" t="s">
        <v>32</v>
      </c>
      <c r="D2506" s="1">
        <v>44697</v>
      </c>
      <c r="E2506" t="s">
        <v>566</v>
      </c>
      <c r="F2506" t="s">
        <v>567</v>
      </c>
      <c r="G2506" t="s">
        <v>568</v>
      </c>
      <c r="H2506" t="s">
        <v>1367</v>
      </c>
      <c r="I2506" t="s">
        <v>17</v>
      </c>
      <c r="J2506" s="1">
        <v>45461</v>
      </c>
      <c r="K2506" s="1">
        <v>45351</v>
      </c>
    </row>
    <row r="2507" spans="1:11" x14ac:dyDescent="0.25">
      <c r="A2507" t="s">
        <v>30</v>
      </c>
      <c r="B2507" t="s">
        <v>565</v>
      </c>
      <c r="C2507" t="s">
        <v>32</v>
      </c>
      <c r="D2507" s="1">
        <v>44697</v>
      </c>
      <c r="E2507" t="s">
        <v>566</v>
      </c>
      <c r="F2507" t="s">
        <v>567</v>
      </c>
      <c r="G2507" t="s">
        <v>568</v>
      </c>
      <c r="H2507" t="s">
        <v>1368</v>
      </c>
      <c r="I2507" t="s">
        <v>5</v>
      </c>
      <c r="K2507" s="1">
        <v>45782</v>
      </c>
    </row>
    <row r="2508" spans="1:11" x14ac:dyDescent="0.25">
      <c r="A2508" t="s">
        <v>30</v>
      </c>
      <c r="B2508" t="s">
        <v>565</v>
      </c>
      <c r="C2508" t="s">
        <v>32</v>
      </c>
      <c r="D2508" s="1">
        <v>44697</v>
      </c>
      <c r="E2508" t="s">
        <v>566</v>
      </c>
      <c r="F2508" t="s">
        <v>567</v>
      </c>
      <c r="G2508" t="s">
        <v>568</v>
      </c>
      <c r="H2508" t="s">
        <v>1368</v>
      </c>
      <c r="I2508" t="s">
        <v>17</v>
      </c>
      <c r="J2508" s="1">
        <v>45461</v>
      </c>
      <c r="K2508" s="1">
        <v>45351</v>
      </c>
    </row>
    <row r="2509" spans="1:11" x14ac:dyDescent="0.25">
      <c r="A2509" t="s">
        <v>30</v>
      </c>
      <c r="B2509" t="s">
        <v>565</v>
      </c>
      <c r="C2509" t="s">
        <v>32</v>
      </c>
      <c r="D2509" s="1">
        <v>44697</v>
      </c>
      <c r="E2509" t="s">
        <v>566</v>
      </c>
      <c r="F2509" t="s">
        <v>567</v>
      </c>
      <c r="G2509" t="s">
        <v>568</v>
      </c>
      <c r="H2509" t="s">
        <v>1369</v>
      </c>
      <c r="I2509" t="s">
        <v>5</v>
      </c>
      <c r="K2509" s="1">
        <v>45782</v>
      </c>
    </row>
    <row r="2510" spans="1:11" x14ac:dyDescent="0.25">
      <c r="A2510" t="s">
        <v>30</v>
      </c>
      <c r="B2510" t="s">
        <v>565</v>
      </c>
      <c r="C2510" t="s">
        <v>32</v>
      </c>
      <c r="D2510" s="1">
        <v>44697</v>
      </c>
      <c r="E2510" t="s">
        <v>566</v>
      </c>
      <c r="F2510" t="s">
        <v>567</v>
      </c>
      <c r="G2510" t="s">
        <v>568</v>
      </c>
      <c r="H2510" t="s">
        <v>1369</v>
      </c>
      <c r="I2510" t="s">
        <v>17</v>
      </c>
      <c r="J2510" s="1">
        <v>45461</v>
      </c>
      <c r="K2510" s="1">
        <v>45351</v>
      </c>
    </row>
    <row r="2511" spans="1:11" x14ac:dyDescent="0.25">
      <c r="A2511" t="s">
        <v>30</v>
      </c>
      <c r="B2511" t="s">
        <v>565</v>
      </c>
      <c r="C2511" t="s">
        <v>32</v>
      </c>
      <c r="D2511" s="1">
        <v>44697</v>
      </c>
      <c r="E2511" t="s">
        <v>566</v>
      </c>
      <c r="F2511" t="s">
        <v>567</v>
      </c>
      <c r="G2511" t="s">
        <v>568</v>
      </c>
      <c r="H2511" t="s">
        <v>1370</v>
      </c>
      <c r="I2511" t="s">
        <v>5</v>
      </c>
      <c r="K2511" s="1">
        <v>45782</v>
      </c>
    </row>
    <row r="2512" spans="1:11" x14ac:dyDescent="0.25">
      <c r="A2512" t="s">
        <v>30</v>
      </c>
      <c r="B2512" t="s">
        <v>565</v>
      </c>
      <c r="C2512" t="s">
        <v>32</v>
      </c>
      <c r="D2512" s="1">
        <v>44697</v>
      </c>
      <c r="E2512" t="s">
        <v>566</v>
      </c>
      <c r="F2512" t="s">
        <v>567</v>
      </c>
      <c r="G2512" t="s">
        <v>568</v>
      </c>
      <c r="H2512" t="s">
        <v>1370</v>
      </c>
      <c r="I2512" t="s">
        <v>17</v>
      </c>
      <c r="J2512" s="1">
        <v>45461</v>
      </c>
      <c r="K2512" s="1">
        <v>45351</v>
      </c>
    </row>
    <row r="2513" spans="1:12" x14ac:dyDescent="0.25">
      <c r="A2513" t="s">
        <v>30</v>
      </c>
      <c r="B2513" t="s">
        <v>565</v>
      </c>
      <c r="C2513" t="s">
        <v>32</v>
      </c>
      <c r="D2513" s="1">
        <v>44697</v>
      </c>
      <c r="E2513" t="s">
        <v>566</v>
      </c>
      <c r="F2513" t="s">
        <v>567</v>
      </c>
      <c r="G2513" t="s">
        <v>568</v>
      </c>
      <c r="H2513" t="s">
        <v>8</v>
      </c>
      <c r="I2513" t="s">
        <v>17</v>
      </c>
      <c r="J2513" s="1">
        <v>44705</v>
      </c>
      <c r="K2513" s="1">
        <v>44664</v>
      </c>
    </row>
    <row r="2514" spans="1:12" x14ac:dyDescent="0.25">
      <c r="A2514" t="s">
        <v>30</v>
      </c>
      <c r="B2514" t="s">
        <v>565</v>
      </c>
      <c r="C2514" t="s">
        <v>32</v>
      </c>
      <c r="D2514" s="1">
        <v>44697</v>
      </c>
      <c r="E2514" t="s">
        <v>566</v>
      </c>
      <c r="F2514" t="s">
        <v>567</v>
      </c>
      <c r="G2514" t="s">
        <v>568</v>
      </c>
      <c r="H2514" t="s">
        <v>9</v>
      </c>
      <c r="I2514" t="s">
        <v>17</v>
      </c>
      <c r="J2514" s="1">
        <v>45019</v>
      </c>
      <c r="K2514" s="1">
        <v>44735</v>
      </c>
    </row>
    <row r="2515" spans="1:12" x14ac:dyDescent="0.25">
      <c r="A2515" t="s">
        <v>30</v>
      </c>
      <c r="B2515" t="s">
        <v>565</v>
      </c>
      <c r="C2515" t="s">
        <v>32</v>
      </c>
      <c r="D2515" s="1">
        <v>44697</v>
      </c>
      <c r="E2515" t="s">
        <v>566</v>
      </c>
      <c r="F2515" t="s">
        <v>567</v>
      </c>
      <c r="G2515" t="s">
        <v>568</v>
      </c>
      <c r="H2515" t="s">
        <v>10</v>
      </c>
      <c r="I2515" t="s">
        <v>17</v>
      </c>
      <c r="J2515" s="1">
        <v>44705</v>
      </c>
      <c r="K2515" s="1">
        <v>44664</v>
      </c>
    </row>
    <row r="2516" spans="1:12" x14ac:dyDescent="0.25">
      <c r="A2516" t="s">
        <v>30</v>
      </c>
      <c r="B2516" t="s">
        <v>565</v>
      </c>
      <c r="C2516" t="s">
        <v>32</v>
      </c>
      <c r="D2516" s="1">
        <v>44697</v>
      </c>
      <c r="E2516" t="s">
        <v>566</v>
      </c>
      <c r="F2516" t="s">
        <v>567</v>
      </c>
      <c r="G2516" t="s">
        <v>568</v>
      </c>
      <c r="H2516" t="s">
        <v>11</v>
      </c>
      <c r="I2516" t="s">
        <v>17</v>
      </c>
      <c r="J2516" s="1">
        <v>44705</v>
      </c>
      <c r="K2516" s="1">
        <v>44664</v>
      </c>
    </row>
    <row r="2517" spans="1:12" x14ac:dyDescent="0.25">
      <c r="A2517" t="s">
        <v>41</v>
      </c>
      <c r="B2517" t="s">
        <v>119</v>
      </c>
      <c r="C2517" t="s">
        <v>124</v>
      </c>
      <c r="D2517" s="1">
        <v>44697</v>
      </c>
      <c r="E2517" t="s">
        <v>570</v>
      </c>
      <c r="F2517" t="s">
        <v>570</v>
      </c>
      <c r="G2517" t="s">
        <v>571</v>
      </c>
      <c r="H2517" t="s">
        <v>4</v>
      </c>
      <c r="I2517" t="s">
        <v>17</v>
      </c>
      <c r="J2517" s="1">
        <v>45386</v>
      </c>
      <c r="K2517" s="1">
        <v>44840</v>
      </c>
    </row>
    <row r="2518" spans="1:12" x14ac:dyDescent="0.25">
      <c r="A2518" t="s">
        <v>41</v>
      </c>
      <c r="B2518" t="s">
        <v>119</v>
      </c>
      <c r="C2518" t="s">
        <v>124</v>
      </c>
      <c r="D2518" s="1">
        <v>44697</v>
      </c>
      <c r="E2518" t="s">
        <v>570</v>
      </c>
      <c r="F2518" t="s">
        <v>570</v>
      </c>
      <c r="G2518" t="s">
        <v>571</v>
      </c>
      <c r="H2518" t="s">
        <v>7</v>
      </c>
      <c r="I2518" t="s">
        <v>17</v>
      </c>
      <c r="J2518" s="1">
        <v>45386</v>
      </c>
      <c r="K2518" s="1">
        <v>44840</v>
      </c>
    </row>
    <row r="2519" spans="1:12" x14ac:dyDescent="0.25">
      <c r="A2519" t="s">
        <v>12</v>
      </c>
      <c r="B2519" t="s">
        <v>51</v>
      </c>
      <c r="C2519" t="s">
        <v>52</v>
      </c>
      <c r="D2519" s="1">
        <v>44662</v>
      </c>
      <c r="E2519" t="s">
        <v>572</v>
      </c>
      <c r="F2519" t="s">
        <v>573</v>
      </c>
      <c r="G2519" t="s">
        <v>574</v>
      </c>
      <c r="H2519" t="s">
        <v>4</v>
      </c>
      <c r="I2519" t="s">
        <v>17</v>
      </c>
      <c r="J2519" s="1">
        <v>44846</v>
      </c>
      <c r="K2519" s="1">
        <v>44824</v>
      </c>
      <c r="L2519" t="s">
        <v>575</v>
      </c>
    </row>
    <row r="2520" spans="1:12" x14ac:dyDescent="0.25">
      <c r="A2520" t="s">
        <v>12</v>
      </c>
      <c r="B2520" t="s">
        <v>51</v>
      </c>
      <c r="C2520" t="s">
        <v>52</v>
      </c>
      <c r="D2520" s="1">
        <v>44662</v>
      </c>
      <c r="E2520" t="s">
        <v>572</v>
      </c>
      <c r="F2520" t="s">
        <v>573</v>
      </c>
      <c r="G2520" t="s">
        <v>574</v>
      </c>
      <c r="H2520" t="s">
        <v>7</v>
      </c>
      <c r="I2520" t="s">
        <v>17</v>
      </c>
      <c r="J2520" s="1">
        <v>44846</v>
      </c>
      <c r="K2520" s="1">
        <v>44824</v>
      </c>
      <c r="L2520" t="s">
        <v>577</v>
      </c>
    </row>
    <row r="2521" spans="1:12" x14ac:dyDescent="0.25">
      <c r="A2521" t="s">
        <v>12</v>
      </c>
      <c r="B2521" t="s">
        <v>51</v>
      </c>
      <c r="C2521" t="s">
        <v>52</v>
      </c>
      <c r="D2521" s="1">
        <v>44662</v>
      </c>
      <c r="E2521" t="s">
        <v>572</v>
      </c>
      <c r="F2521" t="s">
        <v>573</v>
      </c>
      <c r="G2521" t="s">
        <v>574</v>
      </c>
      <c r="H2521" t="s">
        <v>1366</v>
      </c>
      <c r="I2521" t="s">
        <v>5</v>
      </c>
      <c r="K2521" s="1">
        <v>45351</v>
      </c>
    </row>
    <row r="2522" spans="1:12" x14ac:dyDescent="0.25">
      <c r="A2522" t="s">
        <v>12</v>
      </c>
      <c r="B2522" t="s">
        <v>51</v>
      </c>
      <c r="C2522" t="s">
        <v>52</v>
      </c>
      <c r="D2522" s="1">
        <v>44662</v>
      </c>
      <c r="E2522" t="s">
        <v>572</v>
      </c>
      <c r="F2522" t="s">
        <v>573</v>
      </c>
      <c r="G2522" t="s">
        <v>574</v>
      </c>
      <c r="H2522" t="s">
        <v>1367</v>
      </c>
      <c r="I2522" t="s">
        <v>17</v>
      </c>
      <c r="J2522" s="1">
        <v>45566</v>
      </c>
      <c r="K2522" s="1">
        <v>45351</v>
      </c>
    </row>
    <row r="2523" spans="1:12" x14ac:dyDescent="0.25">
      <c r="A2523" t="s">
        <v>12</v>
      </c>
      <c r="B2523" t="s">
        <v>51</v>
      </c>
      <c r="C2523" t="s">
        <v>52</v>
      </c>
      <c r="D2523" s="1">
        <v>44662</v>
      </c>
      <c r="E2523" t="s">
        <v>572</v>
      </c>
      <c r="F2523" t="s">
        <v>573</v>
      </c>
      <c r="G2523" t="s">
        <v>574</v>
      </c>
      <c r="H2523" t="s">
        <v>1368</v>
      </c>
      <c r="I2523" t="s">
        <v>5</v>
      </c>
      <c r="K2523" s="1">
        <v>45351</v>
      </c>
    </row>
    <row r="2524" spans="1:12" x14ac:dyDescent="0.25">
      <c r="A2524" t="s">
        <v>12</v>
      </c>
      <c r="B2524" t="s">
        <v>51</v>
      </c>
      <c r="C2524" t="s">
        <v>52</v>
      </c>
      <c r="D2524" s="1">
        <v>44662</v>
      </c>
      <c r="E2524" t="s">
        <v>572</v>
      </c>
      <c r="F2524" t="s">
        <v>573</v>
      </c>
      <c r="G2524" t="s">
        <v>574</v>
      </c>
      <c r="H2524" t="s">
        <v>1369</v>
      </c>
      <c r="I2524" t="s">
        <v>5</v>
      </c>
      <c r="K2524" s="1">
        <v>45351</v>
      </c>
    </row>
    <row r="2525" spans="1:12" x14ac:dyDescent="0.25">
      <c r="A2525" t="s">
        <v>12</v>
      </c>
      <c r="B2525" t="s">
        <v>51</v>
      </c>
      <c r="C2525" t="s">
        <v>52</v>
      </c>
      <c r="D2525" s="1">
        <v>44662</v>
      </c>
      <c r="E2525" t="s">
        <v>572</v>
      </c>
      <c r="F2525" t="s">
        <v>573</v>
      </c>
      <c r="G2525" t="s">
        <v>574</v>
      </c>
      <c r="H2525" t="s">
        <v>1370</v>
      </c>
      <c r="I2525" t="s">
        <v>5</v>
      </c>
      <c r="K2525" s="1">
        <v>45351</v>
      </c>
    </row>
    <row r="2526" spans="1:12" x14ac:dyDescent="0.25">
      <c r="A2526" t="s">
        <v>12</v>
      </c>
      <c r="B2526" t="s">
        <v>51</v>
      </c>
      <c r="C2526" t="s">
        <v>52</v>
      </c>
      <c r="D2526" s="1">
        <v>44662</v>
      </c>
      <c r="E2526" t="s">
        <v>572</v>
      </c>
      <c r="F2526" t="s">
        <v>573</v>
      </c>
      <c r="G2526" t="s">
        <v>574</v>
      </c>
      <c r="H2526" t="s">
        <v>8</v>
      </c>
      <c r="I2526" t="s">
        <v>17</v>
      </c>
      <c r="J2526" s="1">
        <v>44671</v>
      </c>
      <c r="K2526" s="1">
        <v>44663</v>
      </c>
    </row>
    <row r="2527" spans="1:12" x14ac:dyDescent="0.25">
      <c r="A2527" t="s">
        <v>12</v>
      </c>
      <c r="B2527" t="s">
        <v>51</v>
      </c>
      <c r="C2527" t="s">
        <v>52</v>
      </c>
      <c r="D2527" s="1">
        <v>44662</v>
      </c>
      <c r="E2527" t="s">
        <v>572</v>
      </c>
      <c r="F2527" t="s">
        <v>573</v>
      </c>
      <c r="G2527" t="s">
        <v>574</v>
      </c>
      <c r="H2527" t="s">
        <v>9</v>
      </c>
      <c r="I2527" t="s">
        <v>17</v>
      </c>
      <c r="J2527" s="1">
        <v>44883</v>
      </c>
      <c r="K2527" s="1">
        <v>44735</v>
      </c>
    </row>
    <row r="2528" spans="1:12" x14ac:dyDescent="0.25">
      <c r="A2528" t="s">
        <v>12</v>
      </c>
      <c r="B2528" t="s">
        <v>51</v>
      </c>
      <c r="C2528" t="s">
        <v>52</v>
      </c>
      <c r="D2528" s="1">
        <v>44662</v>
      </c>
      <c r="E2528" t="s">
        <v>572</v>
      </c>
      <c r="F2528" t="s">
        <v>573</v>
      </c>
      <c r="G2528" t="s">
        <v>574</v>
      </c>
      <c r="H2528" t="s">
        <v>9</v>
      </c>
      <c r="I2528" t="s">
        <v>17</v>
      </c>
      <c r="J2528" s="1">
        <v>45013</v>
      </c>
      <c r="K2528" s="1">
        <v>44883</v>
      </c>
    </row>
    <row r="2529" spans="1:11" x14ac:dyDescent="0.25">
      <c r="A2529" t="s">
        <v>12</v>
      </c>
      <c r="B2529" t="s">
        <v>51</v>
      </c>
      <c r="C2529" t="s">
        <v>52</v>
      </c>
      <c r="D2529" s="1">
        <v>44662</v>
      </c>
      <c r="E2529" t="s">
        <v>572</v>
      </c>
      <c r="F2529" t="s">
        <v>573</v>
      </c>
      <c r="G2529" t="s">
        <v>574</v>
      </c>
      <c r="H2529" t="s">
        <v>10</v>
      </c>
      <c r="I2529" t="s">
        <v>17</v>
      </c>
      <c r="J2529" s="1">
        <v>44671</v>
      </c>
      <c r="K2529" s="1">
        <v>44663</v>
      </c>
    </row>
    <row r="2530" spans="1:11" x14ac:dyDescent="0.25">
      <c r="A2530" t="s">
        <v>12</v>
      </c>
      <c r="B2530" t="s">
        <v>51</v>
      </c>
      <c r="C2530" t="s">
        <v>52</v>
      </c>
      <c r="D2530" s="1">
        <v>44662</v>
      </c>
      <c r="E2530" t="s">
        <v>572</v>
      </c>
      <c r="F2530" t="s">
        <v>573</v>
      </c>
      <c r="G2530" t="s">
        <v>574</v>
      </c>
      <c r="H2530" t="s">
        <v>10</v>
      </c>
      <c r="I2530" t="s">
        <v>17</v>
      </c>
      <c r="J2530" s="1">
        <v>45008</v>
      </c>
      <c r="K2530" s="1">
        <v>45008</v>
      </c>
    </row>
    <row r="2531" spans="1:11" x14ac:dyDescent="0.25">
      <c r="A2531" t="s">
        <v>12</v>
      </c>
      <c r="B2531" t="s">
        <v>51</v>
      </c>
      <c r="C2531" t="s">
        <v>52</v>
      </c>
      <c r="D2531" s="1">
        <v>44662</v>
      </c>
      <c r="E2531" t="s">
        <v>572</v>
      </c>
      <c r="F2531" t="s">
        <v>573</v>
      </c>
      <c r="G2531" t="s">
        <v>574</v>
      </c>
      <c r="H2531" t="s">
        <v>11</v>
      </c>
      <c r="I2531" t="s">
        <v>17</v>
      </c>
      <c r="J2531" s="1">
        <v>44671</v>
      </c>
      <c r="K2531" s="1">
        <v>44663</v>
      </c>
    </row>
    <row r="2532" spans="1:11" x14ac:dyDescent="0.25">
      <c r="A2532" t="s">
        <v>12</v>
      </c>
      <c r="B2532" t="s">
        <v>22</v>
      </c>
      <c r="C2532" t="s">
        <v>16</v>
      </c>
      <c r="D2532" s="1">
        <v>44662</v>
      </c>
      <c r="E2532" t="s">
        <v>578</v>
      </c>
      <c r="F2532" t="s">
        <v>579</v>
      </c>
      <c r="G2532" t="s">
        <v>580</v>
      </c>
      <c r="H2532" t="s">
        <v>4</v>
      </c>
      <c r="I2532" t="s">
        <v>17</v>
      </c>
      <c r="J2532" s="1">
        <v>44841</v>
      </c>
      <c r="K2532" s="1">
        <v>44824</v>
      </c>
    </row>
    <row r="2533" spans="1:11" x14ac:dyDescent="0.25">
      <c r="A2533" t="s">
        <v>12</v>
      </c>
      <c r="B2533" t="s">
        <v>22</v>
      </c>
      <c r="C2533" t="s">
        <v>16</v>
      </c>
      <c r="D2533" s="1">
        <v>44662</v>
      </c>
      <c r="E2533" t="s">
        <v>578</v>
      </c>
      <c r="F2533" t="s">
        <v>579</v>
      </c>
      <c r="G2533" t="s">
        <v>580</v>
      </c>
      <c r="H2533" t="s">
        <v>7</v>
      </c>
      <c r="I2533" t="s">
        <v>17</v>
      </c>
      <c r="J2533" s="1">
        <v>44841</v>
      </c>
      <c r="K2533" s="1">
        <v>44824</v>
      </c>
    </row>
    <row r="2534" spans="1:11" x14ac:dyDescent="0.25">
      <c r="A2534" t="s">
        <v>12</v>
      </c>
      <c r="B2534" t="s">
        <v>22</v>
      </c>
      <c r="C2534" t="s">
        <v>16</v>
      </c>
      <c r="D2534" s="1">
        <v>44662</v>
      </c>
      <c r="E2534" t="s">
        <v>578</v>
      </c>
      <c r="F2534" t="s">
        <v>579</v>
      </c>
      <c r="G2534" t="s">
        <v>580</v>
      </c>
      <c r="H2534" t="s">
        <v>1366</v>
      </c>
      <c r="I2534" t="s">
        <v>5</v>
      </c>
      <c r="K2534" s="1">
        <v>45764</v>
      </c>
    </row>
    <row r="2535" spans="1:11" x14ac:dyDescent="0.25">
      <c r="A2535" t="s">
        <v>12</v>
      </c>
      <c r="B2535" t="s">
        <v>22</v>
      </c>
      <c r="C2535" t="s">
        <v>16</v>
      </c>
      <c r="D2535" s="1">
        <v>44662</v>
      </c>
      <c r="E2535" t="s">
        <v>578</v>
      </c>
      <c r="F2535" t="s">
        <v>579</v>
      </c>
      <c r="G2535" t="s">
        <v>580</v>
      </c>
      <c r="H2535" t="s">
        <v>1366</v>
      </c>
      <c r="I2535" t="s">
        <v>17</v>
      </c>
      <c r="J2535" s="1">
        <v>45443</v>
      </c>
      <c r="K2535" s="1">
        <v>45351</v>
      </c>
    </row>
    <row r="2536" spans="1:11" x14ac:dyDescent="0.25">
      <c r="A2536" t="s">
        <v>12</v>
      </c>
      <c r="B2536" t="s">
        <v>22</v>
      </c>
      <c r="C2536" t="s">
        <v>16</v>
      </c>
      <c r="D2536" s="1">
        <v>44662</v>
      </c>
      <c r="E2536" t="s">
        <v>578</v>
      </c>
      <c r="F2536" t="s">
        <v>579</v>
      </c>
      <c r="G2536" t="s">
        <v>580</v>
      </c>
      <c r="H2536" t="s">
        <v>1367</v>
      </c>
      <c r="I2536" t="s">
        <v>5</v>
      </c>
      <c r="K2536" s="1">
        <v>45764</v>
      </c>
    </row>
    <row r="2537" spans="1:11" x14ac:dyDescent="0.25">
      <c r="A2537" t="s">
        <v>12</v>
      </c>
      <c r="B2537" t="s">
        <v>22</v>
      </c>
      <c r="C2537" t="s">
        <v>16</v>
      </c>
      <c r="D2537" s="1">
        <v>44662</v>
      </c>
      <c r="E2537" t="s">
        <v>578</v>
      </c>
      <c r="F2537" t="s">
        <v>579</v>
      </c>
      <c r="G2537" t="s">
        <v>580</v>
      </c>
      <c r="H2537" t="s">
        <v>1367</v>
      </c>
      <c r="I2537" t="s">
        <v>17</v>
      </c>
      <c r="J2537" s="1">
        <v>45443</v>
      </c>
      <c r="K2537" s="1">
        <v>45351</v>
      </c>
    </row>
    <row r="2538" spans="1:11" x14ac:dyDescent="0.25">
      <c r="A2538" t="s">
        <v>12</v>
      </c>
      <c r="B2538" t="s">
        <v>22</v>
      </c>
      <c r="C2538" t="s">
        <v>16</v>
      </c>
      <c r="D2538" s="1">
        <v>44662</v>
      </c>
      <c r="E2538" t="s">
        <v>578</v>
      </c>
      <c r="F2538" t="s">
        <v>579</v>
      </c>
      <c r="G2538" t="s">
        <v>580</v>
      </c>
      <c r="H2538" t="s">
        <v>1368</v>
      </c>
      <c r="I2538" t="s">
        <v>5</v>
      </c>
      <c r="K2538" s="1">
        <v>45764</v>
      </c>
    </row>
    <row r="2539" spans="1:11" x14ac:dyDescent="0.25">
      <c r="A2539" t="s">
        <v>12</v>
      </c>
      <c r="B2539" t="s">
        <v>22</v>
      </c>
      <c r="C2539" t="s">
        <v>16</v>
      </c>
      <c r="D2539" s="1">
        <v>44662</v>
      </c>
      <c r="E2539" t="s">
        <v>578</v>
      </c>
      <c r="F2539" t="s">
        <v>579</v>
      </c>
      <c r="G2539" t="s">
        <v>580</v>
      </c>
      <c r="H2539" t="s">
        <v>1368</v>
      </c>
      <c r="I2539" t="s">
        <v>17</v>
      </c>
      <c r="J2539" s="1">
        <v>45443</v>
      </c>
      <c r="K2539" s="1">
        <v>45351</v>
      </c>
    </row>
    <row r="2540" spans="1:11" x14ac:dyDescent="0.25">
      <c r="A2540" t="s">
        <v>12</v>
      </c>
      <c r="B2540" t="s">
        <v>22</v>
      </c>
      <c r="C2540" t="s">
        <v>16</v>
      </c>
      <c r="D2540" s="1">
        <v>44662</v>
      </c>
      <c r="E2540" t="s">
        <v>578</v>
      </c>
      <c r="F2540" t="s">
        <v>579</v>
      </c>
      <c r="G2540" t="s">
        <v>580</v>
      </c>
      <c r="H2540" t="s">
        <v>1369</v>
      </c>
      <c r="I2540" t="s">
        <v>17</v>
      </c>
      <c r="J2540" s="1">
        <v>45443</v>
      </c>
      <c r="K2540" s="1">
        <v>45351</v>
      </c>
    </row>
    <row r="2541" spans="1:11" x14ac:dyDescent="0.25">
      <c r="A2541" t="s">
        <v>12</v>
      </c>
      <c r="B2541" t="s">
        <v>22</v>
      </c>
      <c r="C2541" t="s">
        <v>16</v>
      </c>
      <c r="D2541" s="1">
        <v>44662</v>
      </c>
      <c r="E2541" t="s">
        <v>578</v>
      </c>
      <c r="F2541" t="s">
        <v>579</v>
      </c>
      <c r="G2541" t="s">
        <v>580</v>
      </c>
      <c r="H2541" t="s">
        <v>1369</v>
      </c>
      <c r="I2541" t="s">
        <v>17</v>
      </c>
      <c r="J2541" s="1">
        <v>45443</v>
      </c>
      <c r="K2541" s="1">
        <v>45443</v>
      </c>
    </row>
    <row r="2542" spans="1:11" x14ac:dyDescent="0.25">
      <c r="A2542" t="s">
        <v>12</v>
      </c>
      <c r="B2542" t="s">
        <v>22</v>
      </c>
      <c r="C2542" t="s">
        <v>16</v>
      </c>
      <c r="D2542" s="1">
        <v>44662</v>
      </c>
      <c r="E2542" t="s">
        <v>578</v>
      </c>
      <c r="F2542" t="s">
        <v>579</v>
      </c>
      <c r="G2542" t="s">
        <v>580</v>
      </c>
      <c r="H2542" t="s">
        <v>1369</v>
      </c>
      <c r="I2542" t="s">
        <v>18</v>
      </c>
      <c r="K2542" s="1">
        <v>45764</v>
      </c>
    </row>
    <row r="2543" spans="1:11" x14ac:dyDescent="0.25">
      <c r="A2543" t="s">
        <v>12</v>
      </c>
      <c r="B2543" t="s">
        <v>22</v>
      </c>
      <c r="C2543" t="s">
        <v>16</v>
      </c>
      <c r="D2543" s="1">
        <v>44662</v>
      </c>
      <c r="E2543" t="s">
        <v>578</v>
      </c>
      <c r="F2543" t="s">
        <v>579</v>
      </c>
      <c r="G2543" t="s">
        <v>580</v>
      </c>
      <c r="H2543" t="s">
        <v>1370</v>
      </c>
      <c r="I2543" t="s">
        <v>17</v>
      </c>
      <c r="J2543" s="1">
        <v>45443</v>
      </c>
      <c r="K2543" s="1">
        <v>45351</v>
      </c>
    </row>
    <row r="2544" spans="1:11" x14ac:dyDescent="0.25">
      <c r="A2544" t="s">
        <v>12</v>
      </c>
      <c r="B2544" t="s">
        <v>22</v>
      </c>
      <c r="C2544" t="s">
        <v>16</v>
      </c>
      <c r="D2544" s="1">
        <v>44662</v>
      </c>
      <c r="E2544" t="s">
        <v>578</v>
      </c>
      <c r="F2544" t="s">
        <v>579</v>
      </c>
      <c r="G2544" t="s">
        <v>580</v>
      </c>
      <c r="H2544" t="s">
        <v>1370</v>
      </c>
      <c r="I2544" t="s">
        <v>17</v>
      </c>
      <c r="J2544" s="1">
        <v>45792</v>
      </c>
      <c r="K2544" s="1">
        <v>45764</v>
      </c>
    </row>
    <row r="2545" spans="1:11" x14ac:dyDescent="0.25">
      <c r="A2545" t="s">
        <v>12</v>
      </c>
      <c r="B2545" t="s">
        <v>22</v>
      </c>
      <c r="C2545" t="s">
        <v>16</v>
      </c>
      <c r="D2545" s="1">
        <v>44662</v>
      </c>
      <c r="E2545" t="s">
        <v>578</v>
      </c>
      <c r="F2545" t="s">
        <v>579</v>
      </c>
      <c r="G2545" t="s">
        <v>580</v>
      </c>
      <c r="H2545" t="s">
        <v>8</v>
      </c>
      <c r="I2545" t="s">
        <v>17</v>
      </c>
      <c r="J2545" s="1">
        <v>44662</v>
      </c>
      <c r="K2545" s="1">
        <v>44651</v>
      </c>
    </row>
    <row r="2546" spans="1:11" x14ac:dyDescent="0.25">
      <c r="A2546" t="s">
        <v>12</v>
      </c>
      <c r="B2546" t="s">
        <v>22</v>
      </c>
      <c r="C2546" t="s">
        <v>16</v>
      </c>
      <c r="D2546" s="1">
        <v>44662</v>
      </c>
      <c r="E2546" t="s">
        <v>578</v>
      </c>
      <c r="F2546" t="s">
        <v>579</v>
      </c>
      <c r="G2546" t="s">
        <v>580</v>
      </c>
      <c r="H2546" t="s">
        <v>9</v>
      </c>
      <c r="I2546" t="s">
        <v>17</v>
      </c>
      <c r="J2546" s="1">
        <v>44929</v>
      </c>
      <c r="K2546" s="1">
        <v>44735</v>
      </c>
    </row>
    <row r="2547" spans="1:11" x14ac:dyDescent="0.25">
      <c r="A2547" t="s">
        <v>12</v>
      </c>
      <c r="B2547" t="s">
        <v>22</v>
      </c>
      <c r="C2547" t="s">
        <v>16</v>
      </c>
      <c r="D2547" s="1">
        <v>44662</v>
      </c>
      <c r="E2547" t="s">
        <v>578</v>
      </c>
      <c r="F2547" t="s">
        <v>579</v>
      </c>
      <c r="G2547" t="s">
        <v>580</v>
      </c>
      <c r="H2547" t="s">
        <v>10</v>
      </c>
      <c r="I2547" t="s">
        <v>17</v>
      </c>
      <c r="J2547" s="1">
        <v>44663</v>
      </c>
      <c r="K2547" s="1">
        <v>44651</v>
      </c>
    </row>
    <row r="2548" spans="1:11" x14ac:dyDescent="0.25">
      <c r="A2548" t="s">
        <v>12</v>
      </c>
      <c r="B2548" t="s">
        <v>22</v>
      </c>
      <c r="C2548" t="s">
        <v>16</v>
      </c>
      <c r="D2548" s="1">
        <v>44662</v>
      </c>
      <c r="E2548" t="s">
        <v>578</v>
      </c>
      <c r="F2548" t="s">
        <v>579</v>
      </c>
      <c r="G2548" t="s">
        <v>580</v>
      </c>
      <c r="H2548" t="s">
        <v>11</v>
      </c>
      <c r="I2548" t="s">
        <v>17</v>
      </c>
      <c r="J2548" s="1">
        <v>44662</v>
      </c>
      <c r="K2548" s="1">
        <v>44651</v>
      </c>
    </row>
    <row r="2549" spans="1:11" x14ac:dyDescent="0.25">
      <c r="A2549" t="s">
        <v>46</v>
      </c>
      <c r="C2549" t="s">
        <v>47</v>
      </c>
      <c r="D2549" s="1">
        <v>44658</v>
      </c>
      <c r="E2549" t="s">
        <v>581</v>
      </c>
      <c r="F2549" t="s">
        <v>582</v>
      </c>
      <c r="G2549" t="s">
        <v>583</v>
      </c>
      <c r="H2549" t="s">
        <v>4</v>
      </c>
      <c r="I2549" t="s">
        <v>17</v>
      </c>
      <c r="J2549" s="1">
        <v>44942</v>
      </c>
      <c r="K2549" s="1">
        <v>44824</v>
      </c>
    </row>
    <row r="2550" spans="1:11" x14ac:dyDescent="0.25">
      <c r="A2550" t="s">
        <v>46</v>
      </c>
      <c r="C2550" t="s">
        <v>47</v>
      </c>
      <c r="D2550" s="1">
        <v>44658</v>
      </c>
      <c r="E2550" t="s">
        <v>581</v>
      </c>
      <c r="F2550" t="s">
        <v>582</v>
      </c>
      <c r="G2550" t="s">
        <v>583</v>
      </c>
      <c r="H2550" t="s">
        <v>7</v>
      </c>
      <c r="I2550" t="s">
        <v>17</v>
      </c>
      <c r="J2550" s="1">
        <v>44942</v>
      </c>
      <c r="K2550" s="1">
        <v>44824</v>
      </c>
    </row>
    <row r="2551" spans="1:11" x14ac:dyDescent="0.25">
      <c r="A2551" t="s">
        <v>46</v>
      </c>
      <c r="C2551" t="s">
        <v>47</v>
      </c>
      <c r="D2551" s="1">
        <v>44658</v>
      </c>
      <c r="E2551" t="s">
        <v>581</v>
      </c>
      <c r="F2551" t="s">
        <v>582</v>
      </c>
      <c r="G2551" t="s">
        <v>583</v>
      </c>
      <c r="H2551" t="s">
        <v>1366</v>
      </c>
      <c r="I2551" t="s">
        <v>5</v>
      </c>
      <c r="K2551" s="1">
        <v>45742</v>
      </c>
    </row>
    <row r="2552" spans="1:11" x14ac:dyDescent="0.25">
      <c r="A2552" t="s">
        <v>46</v>
      </c>
      <c r="C2552" t="s">
        <v>47</v>
      </c>
      <c r="D2552" s="1">
        <v>44658</v>
      </c>
      <c r="E2552" t="s">
        <v>581</v>
      </c>
      <c r="F2552" t="s">
        <v>582</v>
      </c>
      <c r="G2552" t="s">
        <v>583</v>
      </c>
      <c r="H2552" t="s">
        <v>1366</v>
      </c>
      <c r="I2552" t="s">
        <v>17</v>
      </c>
      <c r="J2552" s="1">
        <v>45420</v>
      </c>
      <c r="K2552" s="1">
        <v>45351</v>
      </c>
    </row>
    <row r="2553" spans="1:11" x14ac:dyDescent="0.25">
      <c r="A2553" t="s">
        <v>46</v>
      </c>
      <c r="C2553" t="s">
        <v>47</v>
      </c>
      <c r="D2553" s="1">
        <v>44658</v>
      </c>
      <c r="E2553" t="s">
        <v>581</v>
      </c>
      <c r="F2553" t="s">
        <v>582</v>
      </c>
      <c r="G2553" t="s">
        <v>583</v>
      </c>
      <c r="H2553" t="s">
        <v>1367</v>
      </c>
      <c r="I2553" t="s">
        <v>5</v>
      </c>
      <c r="K2553" s="1">
        <v>45742</v>
      </c>
    </row>
    <row r="2554" spans="1:11" x14ac:dyDescent="0.25">
      <c r="A2554" t="s">
        <v>46</v>
      </c>
      <c r="C2554" t="s">
        <v>47</v>
      </c>
      <c r="D2554" s="1">
        <v>44658</v>
      </c>
      <c r="E2554" t="s">
        <v>581</v>
      </c>
      <c r="F2554" t="s">
        <v>582</v>
      </c>
      <c r="G2554" t="s">
        <v>583</v>
      </c>
      <c r="H2554" t="s">
        <v>1367</v>
      </c>
      <c r="I2554" t="s">
        <v>17</v>
      </c>
      <c r="J2554" s="1">
        <v>45420</v>
      </c>
      <c r="K2554" s="1">
        <v>45351</v>
      </c>
    </row>
    <row r="2555" spans="1:11" x14ac:dyDescent="0.25">
      <c r="A2555" t="s">
        <v>46</v>
      </c>
      <c r="C2555" t="s">
        <v>47</v>
      </c>
      <c r="D2555" s="1">
        <v>44658</v>
      </c>
      <c r="E2555" t="s">
        <v>581</v>
      </c>
      <c r="F2555" t="s">
        <v>582</v>
      </c>
      <c r="G2555" t="s">
        <v>583</v>
      </c>
      <c r="H2555" t="s">
        <v>1368</v>
      </c>
      <c r="I2555" t="s">
        <v>5</v>
      </c>
      <c r="K2555" s="1">
        <v>45742</v>
      </c>
    </row>
    <row r="2556" spans="1:11" x14ac:dyDescent="0.25">
      <c r="A2556" t="s">
        <v>46</v>
      </c>
      <c r="C2556" t="s">
        <v>47</v>
      </c>
      <c r="D2556" s="1">
        <v>44658</v>
      </c>
      <c r="E2556" t="s">
        <v>581</v>
      </c>
      <c r="F2556" t="s">
        <v>582</v>
      </c>
      <c r="G2556" t="s">
        <v>583</v>
      </c>
      <c r="H2556" t="s">
        <v>1368</v>
      </c>
      <c r="I2556" t="s">
        <v>17</v>
      </c>
      <c r="J2556" s="1">
        <v>45420</v>
      </c>
      <c r="K2556" s="1">
        <v>45351</v>
      </c>
    </row>
    <row r="2557" spans="1:11" x14ac:dyDescent="0.25">
      <c r="A2557" t="s">
        <v>46</v>
      </c>
      <c r="C2557" t="s">
        <v>47</v>
      </c>
      <c r="D2557" s="1">
        <v>44658</v>
      </c>
      <c r="E2557" t="s">
        <v>581</v>
      </c>
      <c r="F2557" t="s">
        <v>582</v>
      </c>
      <c r="G2557" t="s">
        <v>583</v>
      </c>
      <c r="H2557" t="s">
        <v>1369</v>
      </c>
      <c r="I2557" t="s">
        <v>5</v>
      </c>
      <c r="K2557" s="1">
        <v>45742</v>
      </c>
    </row>
    <row r="2558" spans="1:11" x14ac:dyDescent="0.25">
      <c r="A2558" t="s">
        <v>46</v>
      </c>
      <c r="C2558" t="s">
        <v>47</v>
      </c>
      <c r="D2558" s="1">
        <v>44658</v>
      </c>
      <c r="E2558" t="s">
        <v>581</v>
      </c>
      <c r="F2558" t="s">
        <v>582</v>
      </c>
      <c r="G2558" t="s">
        <v>583</v>
      </c>
      <c r="H2558" t="s">
        <v>1369</v>
      </c>
      <c r="I2558" t="s">
        <v>17</v>
      </c>
      <c r="J2558" s="1">
        <v>45420</v>
      </c>
      <c r="K2558" s="1">
        <v>45351</v>
      </c>
    </row>
    <row r="2559" spans="1:11" x14ac:dyDescent="0.25">
      <c r="A2559" t="s">
        <v>46</v>
      </c>
      <c r="C2559" t="s">
        <v>47</v>
      </c>
      <c r="D2559" s="1">
        <v>44658</v>
      </c>
      <c r="E2559" t="s">
        <v>581</v>
      </c>
      <c r="F2559" t="s">
        <v>582</v>
      </c>
      <c r="G2559" t="s">
        <v>583</v>
      </c>
      <c r="H2559" t="s">
        <v>1370</v>
      </c>
      <c r="I2559" t="s">
        <v>5</v>
      </c>
      <c r="K2559" s="1">
        <v>45742</v>
      </c>
    </row>
    <row r="2560" spans="1:11" x14ac:dyDescent="0.25">
      <c r="A2560" t="s">
        <v>46</v>
      </c>
      <c r="C2560" t="s">
        <v>47</v>
      </c>
      <c r="D2560" s="1">
        <v>44658</v>
      </c>
      <c r="E2560" t="s">
        <v>581</v>
      </c>
      <c r="F2560" t="s">
        <v>582</v>
      </c>
      <c r="G2560" t="s">
        <v>583</v>
      </c>
      <c r="H2560" t="s">
        <v>1370</v>
      </c>
      <c r="I2560" t="s">
        <v>17</v>
      </c>
      <c r="J2560" s="1">
        <v>45420</v>
      </c>
      <c r="K2560" s="1">
        <v>45351</v>
      </c>
    </row>
    <row r="2561" spans="1:12" x14ac:dyDescent="0.25">
      <c r="A2561" t="s">
        <v>46</v>
      </c>
      <c r="C2561" t="s">
        <v>47</v>
      </c>
      <c r="D2561" s="1">
        <v>44658</v>
      </c>
      <c r="E2561" t="s">
        <v>581</v>
      </c>
      <c r="F2561" t="s">
        <v>582</v>
      </c>
      <c r="G2561" t="s">
        <v>583</v>
      </c>
      <c r="H2561" t="s">
        <v>8</v>
      </c>
      <c r="I2561" t="s">
        <v>17</v>
      </c>
      <c r="J2561" s="1">
        <v>44685</v>
      </c>
      <c r="K2561" s="1">
        <v>44635</v>
      </c>
    </row>
    <row r="2562" spans="1:12" x14ac:dyDescent="0.25">
      <c r="A2562" t="s">
        <v>46</v>
      </c>
      <c r="C2562" t="s">
        <v>47</v>
      </c>
      <c r="D2562" s="1">
        <v>44658</v>
      </c>
      <c r="E2562" t="s">
        <v>581</v>
      </c>
      <c r="F2562" t="s">
        <v>582</v>
      </c>
      <c r="G2562" t="s">
        <v>583</v>
      </c>
      <c r="H2562" t="s">
        <v>9</v>
      </c>
      <c r="I2562" t="s">
        <v>17</v>
      </c>
      <c r="J2562" s="1">
        <v>44942</v>
      </c>
      <c r="K2562" s="1">
        <v>44735</v>
      </c>
    </row>
    <row r="2563" spans="1:12" x14ac:dyDescent="0.25">
      <c r="A2563" t="s">
        <v>46</v>
      </c>
      <c r="C2563" t="s">
        <v>47</v>
      </c>
      <c r="D2563" s="1">
        <v>44658</v>
      </c>
      <c r="E2563" t="s">
        <v>581</v>
      </c>
      <c r="F2563" t="s">
        <v>582</v>
      </c>
      <c r="G2563" t="s">
        <v>583</v>
      </c>
      <c r="H2563" t="s">
        <v>10</v>
      </c>
      <c r="I2563" t="s">
        <v>17</v>
      </c>
      <c r="J2563" s="1">
        <v>44685</v>
      </c>
      <c r="K2563" s="1">
        <v>44625</v>
      </c>
    </row>
    <row r="2564" spans="1:12" x14ac:dyDescent="0.25">
      <c r="A2564" t="s">
        <v>46</v>
      </c>
      <c r="C2564" t="s">
        <v>47</v>
      </c>
      <c r="D2564" s="1">
        <v>44658</v>
      </c>
      <c r="E2564" t="s">
        <v>581</v>
      </c>
      <c r="F2564" t="s">
        <v>582</v>
      </c>
      <c r="G2564" t="s">
        <v>583</v>
      </c>
      <c r="H2564" t="s">
        <v>10</v>
      </c>
      <c r="I2564" t="s">
        <v>17</v>
      </c>
      <c r="J2564" s="1">
        <v>44834</v>
      </c>
      <c r="K2564" s="1">
        <v>44834</v>
      </c>
    </row>
    <row r="2565" spans="1:12" x14ac:dyDescent="0.25">
      <c r="A2565" t="s">
        <v>46</v>
      </c>
      <c r="C2565" t="s">
        <v>47</v>
      </c>
      <c r="D2565" s="1">
        <v>44658</v>
      </c>
      <c r="E2565" t="s">
        <v>581</v>
      </c>
      <c r="F2565" t="s">
        <v>582</v>
      </c>
      <c r="G2565" t="s">
        <v>583</v>
      </c>
      <c r="H2565" t="s">
        <v>11</v>
      </c>
      <c r="I2565" t="s">
        <v>17</v>
      </c>
      <c r="J2565" s="1">
        <v>44685</v>
      </c>
      <c r="K2565" s="1">
        <v>44625</v>
      </c>
    </row>
    <row r="2566" spans="1:12" x14ac:dyDescent="0.25">
      <c r="A2566" t="s">
        <v>12</v>
      </c>
      <c r="B2566" t="s">
        <v>22</v>
      </c>
      <c r="C2566" t="s">
        <v>16</v>
      </c>
      <c r="D2566" s="1">
        <v>44658</v>
      </c>
      <c r="E2566" t="s">
        <v>584</v>
      </c>
      <c r="F2566" t="s">
        <v>585</v>
      </c>
      <c r="G2566" t="s">
        <v>23</v>
      </c>
      <c r="H2566" t="s">
        <v>4</v>
      </c>
      <c r="I2566" t="s">
        <v>17</v>
      </c>
      <c r="J2566" s="1">
        <v>44825</v>
      </c>
      <c r="K2566" s="1">
        <v>44824</v>
      </c>
    </row>
    <row r="2567" spans="1:12" x14ac:dyDescent="0.25">
      <c r="A2567" t="s">
        <v>12</v>
      </c>
      <c r="B2567" t="s">
        <v>22</v>
      </c>
      <c r="C2567" t="s">
        <v>16</v>
      </c>
      <c r="D2567" s="1">
        <v>44658</v>
      </c>
      <c r="E2567" t="s">
        <v>584</v>
      </c>
      <c r="F2567" t="s">
        <v>585</v>
      </c>
      <c r="G2567" t="s">
        <v>23</v>
      </c>
      <c r="H2567" t="s">
        <v>7</v>
      </c>
      <c r="I2567" t="s">
        <v>17</v>
      </c>
      <c r="J2567" s="1">
        <v>44825</v>
      </c>
      <c r="K2567" s="1">
        <v>44824</v>
      </c>
    </row>
    <row r="2568" spans="1:12" x14ac:dyDescent="0.25">
      <c r="A2568" t="s">
        <v>12</v>
      </c>
      <c r="B2568" t="s">
        <v>22</v>
      </c>
      <c r="C2568" t="s">
        <v>16</v>
      </c>
      <c r="D2568" s="1">
        <v>44658</v>
      </c>
      <c r="E2568" t="s">
        <v>584</v>
      </c>
      <c r="F2568" t="s">
        <v>585</v>
      </c>
      <c r="G2568" t="s">
        <v>23</v>
      </c>
      <c r="H2568" t="s">
        <v>1366</v>
      </c>
      <c r="I2568" t="s">
        <v>17</v>
      </c>
      <c r="J2568" s="1">
        <v>45527</v>
      </c>
      <c r="K2568" s="1">
        <v>45351</v>
      </c>
    </row>
    <row r="2569" spans="1:12" x14ac:dyDescent="0.25">
      <c r="A2569" t="s">
        <v>12</v>
      </c>
      <c r="B2569" t="s">
        <v>22</v>
      </c>
      <c r="C2569" t="s">
        <v>16</v>
      </c>
      <c r="D2569" s="1">
        <v>44658</v>
      </c>
      <c r="E2569" t="s">
        <v>584</v>
      </c>
      <c r="F2569" t="s">
        <v>585</v>
      </c>
      <c r="G2569" t="s">
        <v>23</v>
      </c>
      <c r="H2569" t="s">
        <v>1367</v>
      </c>
      <c r="I2569" t="s">
        <v>17</v>
      </c>
      <c r="J2569" s="1">
        <v>45384</v>
      </c>
      <c r="K2569" s="1">
        <v>45351</v>
      </c>
    </row>
    <row r="2570" spans="1:12" x14ac:dyDescent="0.25">
      <c r="A2570" t="s">
        <v>12</v>
      </c>
      <c r="B2570" t="s">
        <v>22</v>
      </c>
      <c r="C2570" t="s">
        <v>16</v>
      </c>
      <c r="D2570" s="1">
        <v>44658</v>
      </c>
      <c r="E2570" t="s">
        <v>584</v>
      </c>
      <c r="F2570" t="s">
        <v>585</v>
      </c>
      <c r="G2570" t="s">
        <v>23</v>
      </c>
      <c r="H2570" t="s">
        <v>1368</v>
      </c>
      <c r="I2570" t="s">
        <v>17</v>
      </c>
      <c r="J2570" s="1">
        <v>45384</v>
      </c>
      <c r="K2570" s="1">
        <v>45351</v>
      </c>
    </row>
    <row r="2571" spans="1:12" x14ac:dyDescent="0.25">
      <c r="A2571" t="s">
        <v>12</v>
      </c>
      <c r="B2571" t="s">
        <v>22</v>
      </c>
      <c r="C2571" t="s">
        <v>16</v>
      </c>
      <c r="D2571" s="1">
        <v>44658</v>
      </c>
      <c r="E2571" t="s">
        <v>584</v>
      </c>
      <c r="F2571" t="s">
        <v>585</v>
      </c>
      <c r="G2571" t="s">
        <v>23</v>
      </c>
      <c r="H2571" t="s">
        <v>1369</v>
      </c>
      <c r="I2571" t="s">
        <v>17</v>
      </c>
      <c r="J2571" s="1">
        <v>45527</v>
      </c>
      <c r="K2571" s="1">
        <v>45351</v>
      </c>
    </row>
    <row r="2572" spans="1:12" x14ac:dyDescent="0.25">
      <c r="A2572" t="s">
        <v>12</v>
      </c>
      <c r="B2572" t="s">
        <v>22</v>
      </c>
      <c r="C2572" t="s">
        <v>16</v>
      </c>
      <c r="D2572" s="1">
        <v>44658</v>
      </c>
      <c r="E2572" t="s">
        <v>584</v>
      </c>
      <c r="F2572" t="s">
        <v>585</v>
      </c>
      <c r="G2572" t="s">
        <v>23</v>
      </c>
      <c r="H2572" t="s">
        <v>1370</v>
      </c>
      <c r="I2572" t="s">
        <v>17</v>
      </c>
      <c r="J2572" s="1">
        <v>45527</v>
      </c>
      <c r="K2572" s="1">
        <v>45351</v>
      </c>
    </row>
    <row r="2573" spans="1:12" x14ac:dyDescent="0.25">
      <c r="A2573" t="s">
        <v>12</v>
      </c>
      <c r="B2573" t="s">
        <v>22</v>
      </c>
      <c r="C2573" t="s">
        <v>16</v>
      </c>
      <c r="D2573" s="1">
        <v>44658</v>
      </c>
      <c r="E2573" t="s">
        <v>584</v>
      </c>
      <c r="F2573" t="s">
        <v>585</v>
      </c>
      <c r="G2573" t="s">
        <v>23</v>
      </c>
      <c r="H2573" t="s">
        <v>1370</v>
      </c>
      <c r="I2573" t="s">
        <v>17</v>
      </c>
      <c r="J2573" s="1">
        <v>45551</v>
      </c>
      <c r="K2573" s="1">
        <v>45551</v>
      </c>
    </row>
    <row r="2574" spans="1:12" x14ac:dyDescent="0.25">
      <c r="A2574" t="s">
        <v>12</v>
      </c>
      <c r="B2574" t="s">
        <v>22</v>
      </c>
      <c r="C2574" t="s">
        <v>16</v>
      </c>
      <c r="D2574" s="1">
        <v>44658</v>
      </c>
      <c r="E2574" t="s">
        <v>584</v>
      </c>
      <c r="F2574" t="s">
        <v>585</v>
      </c>
      <c r="G2574" t="s">
        <v>23</v>
      </c>
      <c r="H2574" t="s">
        <v>8</v>
      </c>
      <c r="I2574" t="s">
        <v>17</v>
      </c>
      <c r="J2574" s="1">
        <v>44762</v>
      </c>
      <c r="K2574" s="1">
        <v>44635</v>
      </c>
    </row>
    <row r="2575" spans="1:12" x14ac:dyDescent="0.25">
      <c r="A2575" t="s">
        <v>12</v>
      </c>
      <c r="B2575" t="s">
        <v>22</v>
      </c>
      <c r="C2575" t="s">
        <v>16</v>
      </c>
      <c r="D2575" s="1">
        <v>44658</v>
      </c>
      <c r="E2575" t="s">
        <v>584</v>
      </c>
      <c r="F2575" t="s">
        <v>585</v>
      </c>
      <c r="G2575" t="s">
        <v>23</v>
      </c>
      <c r="H2575" t="s">
        <v>9</v>
      </c>
      <c r="I2575" t="s">
        <v>17</v>
      </c>
      <c r="J2575" s="1">
        <v>44763</v>
      </c>
      <c r="K2575" s="1">
        <v>44735</v>
      </c>
    </row>
    <row r="2576" spans="1:12" ht="60" x14ac:dyDescent="0.25">
      <c r="A2576" t="s">
        <v>12</v>
      </c>
      <c r="B2576" t="s">
        <v>22</v>
      </c>
      <c r="C2576" t="s">
        <v>16</v>
      </c>
      <c r="D2576" s="1">
        <v>44658</v>
      </c>
      <c r="E2576" t="s">
        <v>584</v>
      </c>
      <c r="F2576" t="s">
        <v>585</v>
      </c>
      <c r="G2576" t="s">
        <v>23</v>
      </c>
      <c r="H2576" t="s">
        <v>10</v>
      </c>
      <c r="I2576" t="s">
        <v>17</v>
      </c>
      <c r="J2576" s="1">
        <v>44762</v>
      </c>
      <c r="K2576" s="1">
        <v>44623</v>
      </c>
      <c r="L2576" s="2" t="s">
        <v>586</v>
      </c>
    </row>
    <row r="2577" spans="1:12" ht="60" x14ac:dyDescent="0.25">
      <c r="A2577" t="s">
        <v>12</v>
      </c>
      <c r="B2577" t="s">
        <v>22</v>
      </c>
      <c r="C2577" t="s">
        <v>16</v>
      </c>
      <c r="D2577" s="1">
        <v>44658</v>
      </c>
      <c r="E2577" t="s">
        <v>584</v>
      </c>
      <c r="F2577" t="s">
        <v>585</v>
      </c>
      <c r="G2577" t="s">
        <v>23</v>
      </c>
      <c r="H2577" t="s">
        <v>10</v>
      </c>
      <c r="I2577" t="s">
        <v>17</v>
      </c>
      <c r="J2577" s="1">
        <v>44784</v>
      </c>
      <c r="K2577" s="1">
        <v>44784</v>
      </c>
      <c r="L2577" s="2" t="s">
        <v>586</v>
      </c>
    </row>
    <row r="2578" spans="1:12" ht="60" x14ac:dyDescent="0.25">
      <c r="A2578" t="s">
        <v>12</v>
      </c>
      <c r="B2578" t="s">
        <v>22</v>
      </c>
      <c r="C2578" t="s">
        <v>16</v>
      </c>
      <c r="D2578" s="1">
        <v>44658</v>
      </c>
      <c r="E2578" t="s">
        <v>584</v>
      </c>
      <c r="F2578" t="s">
        <v>585</v>
      </c>
      <c r="G2578" t="s">
        <v>23</v>
      </c>
      <c r="H2578" t="s">
        <v>10</v>
      </c>
      <c r="I2578" t="s">
        <v>17</v>
      </c>
      <c r="J2578" s="1">
        <v>45363</v>
      </c>
      <c r="K2578" s="1">
        <v>45363</v>
      </c>
      <c r="L2578" s="2" t="s">
        <v>586</v>
      </c>
    </row>
    <row r="2579" spans="1:12" x14ac:dyDescent="0.25">
      <c r="A2579" t="s">
        <v>12</v>
      </c>
      <c r="B2579" t="s">
        <v>22</v>
      </c>
      <c r="C2579" t="s">
        <v>16</v>
      </c>
      <c r="D2579" s="1">
        <v>44658</v>
      </c>
      <c r="E2579" t="s">
        <v>584</v>
      </c>
      <c r="F2579" t="s">
        <v>585</v>
      </c>
      <c r="G2579" t="s">
        <v>23</v>
      </c>
      <c r="H2579" t="s">
        <v>11</v>
      </c>
      <c r="I2579" t="s">
        <v>17</v>
      </c>
      <c r="J2579" s="1">
        <v>44762</v>
      </c>
      <c r="K2579" s="1">
        <v>44623</v>
      </c>
    </row>
    <row r="2580" spans="1:12" x14ac:dyDescent="0.25">
      <c r="A2580" t="s">
        <v>24</v>
      </c>
      <c r="B2580" t="s">
        <v>1422</v>
      </c>
      <c r="C2580" t="s">
        <v>16</v>
      </c>
      <c r="D2580" s="1">
        <v>44655</v>
      </c>
      <c r="E2580" t="s">
        <v>152</v>
      </c>
      <c r="F2580" t="s">
        <v>587</v>
      </c>
      <c r="G2580" t="s">
        <v>588</v>
      </c>
      <c r="H2580" t="s">
        <v>4</v>
      </c>
      <c r="I2580" t="s">
        <v>17</v>
      </c>
      <c r="J2580" s="1">
        <v>44832</v>
      </c>
      <c r="K2580" s="1">
        <v>44824</v>
      </c>
    </row>
    <row r="2581" spans="1:12" x14ac:dyDescent="0.25">
      <c r="A2581" t="s">
        <v>24</v>
      </c>
      <c r="B2581" t="s">
        <v>1422</v>
      </c>
      <c r="C2581" t="s">
        <v>16</v>
      </c>
      <c r="D2581" s="1">
        <v>44655</v>
      </c>
      <c r="E2581" t="s">
        <v>152</v>
      </c>
      <c r="F2581" t="s">
        <v>587</v>
      </c>
      <c r="G2581" t="s">
        <v>588</v>
      </c>
      <c r="H2581" t="s">
        <v>7</v>
      </c>
      <c r="I2581" t="s">
        <v>17</v>
      </c>
      <c r="J2581" s="1">
        <v>44839</v>
      </c>
      <c r="K2581" s="1">
        <v>44824</v>
      </c>
    </row>
    <row r="2582" spans="1:12" x14ac:dyDescent="0.25">
      <c r="A2582" t="s">
        <v>24</v>
      </c>
      <c r="B2582" t="s">
        <v>1422</v>
      </c>
      <c r="C2582" t="s">
        <v>16</v>
      </c>
      <c r="D2582" s="1">
        <v>44655</v>
      </c>
      <c r="E2582" t="s">
        <v>152</v>
      </c>
      <c r="F2582" t="s">
        <v>587</v>
      </c>
      <c r="G2582" t="s">
        <v>588</v>
      </c>
      <c r="H2582" t="s">
        <v>1366</v>
      </c>
      <c r="I2582" t="s">
        <v>17</v>
      </c>
      <c r="J2582" s="1">
        <v>45390</v>
      </c>
      <c r="K2582" s="1">
        <v>45351</v>
      </c>
    </row>
    <row r="2583" spans="1:12" x14ac:dyDescent="0.25">
      <c r="A2583" t="s">
        <v>24</v>
      </c>
      <c r="B2583" t="s">
        <v>1422</v>
      </c>
      <c r="C2583" t="s">
        <v>16</v>
      </c>
      <c r="D2583" s="1">
        <v>44655</v>
      </c>
      <c r="E2583" t="s">
        <v>152</v>
      </c>
      <c r="F2583" t="s">
        <v>587</v>
      </c>
      <c r="G2583" t="s">
        <v>588</v>
      </c>
      <c r="H2583" t="s">
        <v>1367</v>
      </c>
      <c r="I2583" t="s">
        <v>17</v>
      </c>
      <c r="J2583" s="1">
        <v>45390</v>
      </c>
      <c r="K2583" s="1">
        <v>45351</v>
      </c>
    </row>
    <row r="2584" spans="1:12" x14ac:dyDescent="0.25">
      <c r="A2584" t="s">
        <v>24</v>
      </c>
      <c r="B2584" t="s">
        <v>1422</v>
      </c>
      <c r="C2584" t="s">
        <v>16</v>
      </c>
      <c r="D2584" s="1">
        <v>44655</v>
      </c>
      <c r="E2584" t="s">
        <v>152</v>
      </c>
      <c r="F2584" t="s">
        <v>587</v>
      </c>
      <c r="G2584" t="s">
        <v>588</v>
      </c>
      <c r="H2584" t="s">
        <v>1368</v>
      </c>
      <c r="I2584" t="s">
        <v>17</v>
      </c>
      <c r="J2584" s="1">
        <v>45390</v>
      </c>
      <c r="K2584" s="1">
        <v>45351</v>
      </c>
    </row>
    <row r="2585" spans="1:12" x14ac:dyDescent="0.25">
      <c r="A2585" t="s">
        <v>24</v>
      </c>
      <c r="B2585" t="s">
        <v>1422</v>
      </c>
      <c r="C2585" t="s">
        <v>16</v>
      </c>
      <c r="D2585" s="1">
        <v>44655</v>
      </c>
      <c r="E2585" t="s">
        <v>152</v>
      </c>
      <c r="F2585" t="s">
        <v>587</v>
      </c>
      <c r="G2585" t="s">
        <v>588</v>
      </c>
      <c r="H2585" t="s">
        <v>1369</v>
      </c>
      <c r="I2585" t="s">
        <v>17</v>
      </c>
      <c r="J2585" s="1">
        <v>45390</v>
      </c>
      <c r="K2585" s="1">
        <v>45351</v>
      </c>
    </row>
    <row r="2586" spans="1:12" x14ac:dyDescent="0.25">
      <c r="A2586" t="s">
        <v>24</v>
      </c>
      <c r="B2586" t="s">
        <v>1422</v>
      </c>
      <c r="C2586" t="s">
        <v>16</v>
      </c>
      <c r="D2586" s="1">
        <v>44655</v>
      </c>
      <c r="E2586" t="s">
        <v>152</v>
      </c>
      <c r="F2586" t="s">
        <v>587</v>
      </c>
      <c r="G2586" t="s">
        <v>588</v>
      </c>
      <c r="H2586" t="s">
        <v>1370</v>
      </c>
      <c r="I2586" t="s">
        <v>17</v>
      </c>
      <c r="J2586" s="1">
        <v>45390</v>
      </c>
      <c r="K2586" s="1">
        <v>45351</v>
      </c>
    </row>
    <row r="2587" spans="1:12" x14ac:dyDescent="0.25">
      <c r="A2587" t="s">
        <v>24</v>
      </c>
      <c r="B2587" t="s">
        <v>1422</v>
      </c>
      <c r="C2587" t="s">
        <v>16</v>
      </c>
      <c r="D2587" s="1">
        <v>44655</v>
      </c>
      <c r="E2587" t="s">
        <v>152</v>
      </c>
      <c r="F2587" t="s">
        <v>587</v>
      </c>
      <c r="G2587" t="s">
        <v>588</v>
      </c>
      <c r="H2587" t="s">
        <v>8</v>
      </c>
      <c r="I2587" t="s">
        <v>17</v>
      </c>
      <c r="J2587" s="1">
        <v>44685</v>
      </c>
      <c r="K2587" s="1">
        <v>44636</v>
      </c>
    </row>
    <row r="2588" spans="1:12" x14ac:dyDescent="0.25">
      <c r="A2588" t="s">
        <v>24</v>
      </c>
      <c r="B2588" t="s">
        <v>1422</v>
      </c>
      <c r="C2588" t="s">
        <v>16</v>
      </c>
      <c r="D2588" s="1">
        <v>44655</v>
      </c>
      <c r="E2588" t="s">
        <v>152</v>
      </c>
      <c r="F2588" t="s">
        <v>587</v>
      </c>
      <c r="G2588" t="s">
        <v>588</v>
      </c>
      <c r="H2588" t="s">
        <v>9</v>
      </c>
      <c r="I2588" t="s">
        <v>17</v>
      </c>
      <c r="J2588" s="1">
        <v>44839</v>
      </c>
      <c r="K2588" s="1">
        <v>44735</v>
      </c>
    </row>
    <row r="2589" spans="1:12" x14ac:dyDescent="0.25">
      <c r="A2589" t="s">
        <v>24</v>
      </c>
      <c r="B2589" t="s">
        <v>1422</v>
      </c>
      <c r="C2589" t="s">
        <v>16</v>
      </c>
      <c r="D2589" s="1">
        <v>44655</v>
      </c>
      <c r="E2589" t="s">
        <v>152</v>
      </c>
      <c r="F2589" t="s">
        <v>587</v>
      </c>
      <c r="G2589" t="s">
        <v>588</v>
      </c>
      <c r="H2589" t="s">
        <v>10</v>
      </c>
      <c r="I2589" t="s">
        <v>17</v>
      </c>
      <c r="J2589" s="1">
        <v>44685</v>
      </c>
      <c r="K2589" s="1">
        <v>44636</v>
      </c>
    </row>
    <row r="2590" spans="1:12" x14ac:dyDescent="0.25">
      <c r="A2590" t="s">
        <v>24</v>
      </c>
      <c r="B2590" t="s">
        <v>1422</v>
      </c>
      <c r="C2590" t="s">
        <v>16</v>
      </c>
      <c r="D2590" s="1">
        <v>44655</v>
      </c>
      <c r="E2590" t="s">
        <v>152</v>
      </c>
      <c r="F2590" t="s">
        <v>587</v>
      </c>
      <c r="G2590" t="s">
        <v>588</v>
      </c>
      <c r="H2590" t="s">
        <v>10</v>
      </c>
      <c r="I2590" t="s">
        <v>17</v>
      </c>
      <c r="J2590" s="1">
        <v>44818</v>
      </c>
      <c r="K2590" s="1">
        <v>44818</v>
      </c>
    </row>
    <row r="2591" spans="1:12" x14ac:dyDescent="0.25">
      <c r="A2591" t="s">
        <v>24</v>
      </c>
      <c r="B2591" t="s">
        <v>1422</v>
      </c>
      <c r="C2591" t="s">
        <v>16</v>
      </c>
      <c r="D2591" s="1">
        <v>44655</v>
      </c>
      <c r="E2591" t="s">
        <v>152</v>
      </c>
      <c r="F2591" t="s">
        <v>587</v>
      </c>
      <c r="G2591" t="s">
        <v>588</v>
      </c>
      <c r="H2591" t="s">
        <v>11</v>
      </c>
      <c r="I2591" t="s">
        <v>17</v>
      </c>
      <c r="J2591" s="1">
        <v>44685</v>
      </c>
      <c r="K2591" s="1">
        <v>44636</v>
      </c>
    </row>
    <row r="2592" spans="1:12" x14ac:dyDescent="0.25">
      <c r="A2592" t="s">
        <v>12</v>
      </c>
      <c r="B2592" t="s">
        <v>22</v>
      </c>
      <c r="C2592" t="s">
        <v>16</v>
      </c>
      <c r="D2592" s="1">
        <v>44655</v>
      </c>
      <c r="E2592" t="s">
        <v>589</v>
      </c>
      <c r="F2592" t="s">
        <v>590</v>
      </c>
      <c r="G2592" t="s">
        <v>591</v>
      </c>
      <c r="H2592" t="s">
        <v>4</v>
      </c>
      <c r="I2592" t="s">
        <v>17</v>
      </c>
      <c r="J2592" s="1">
        <v>44890</v>
      </c>
      <c r="K2592" s="1">
        <v>44824</v>
      </c>
      <c r="L2592" t="s">
        <v>592</v>
      </c>
    </row>
    <row r="2593" spans="1:12" x14ac:dyDescent="0.25">
      <c r="A2593" t="s">
        <v>12</v>
      </c>
      <c r="B2593" t="s">
        <v>22</v>
      </c>
      <c r="C2593" t="s">
        <v>16</v>
      </c>
      <c r="D2593" s="1">
        <v>44655</v>
      </c>
      <c r="E2593" t="s">
        <v>589</v>
      </c>
      <c r="F2593" t="s">
        <v>590</v>
      </c>
      <c r="G2593" t="s">
        <v>591</v>
      </c>
      <c r="H2593" t="s">
        <v>7</v>
      </c>
      <c r="I2593" t="s">
        <v>17</v>
      </c>
      <c r="J2593" s="1">
        <v>44893</v>
      </c>
      <c r="K2593" s="1">
        <v>44824</v>
      </c>
      <c r="L2593" t="s">
        <v>593</v>
      </c>
    </row>
    <row r="2594" spans="1:12" x14ac:dyDescent="0.25">
      <c r="A2594" t="s">
        <v>12</v>
      </c>
      <c r="B2594" t="s">
        <v>22</v>
      </c>
      <c r="C2594" t="s">
        <v>16</v>
      </c>
      <c r="D2594" s="1">
        <v>44655</v>
      </c>
      <c r="E2594" t="s">
        <v>589</v>
      </c>
      <c r="F2594" t="s">
        <v>590</v>
      </c>
      <c r="G2594" t="s">
        <v>591</v>
      </c>
      <c r="H2594" t="s">
        <v>1366</v>
      </c>
      <c r="I2594" t="s">
        <v>5</v>
      </c>
      <c r="K2594" s="1">
        <v>45351</v>
      </c>
    </row>
    <row r="2595" spans="1:12" x14ac:dyDescent="0.25">
      <c r="A2595" t="s">
        <v>12</v>
      </c>
      <c r="B2595" t="s">
        <v>22</v>
      </c>
      <c r="C2595" t="s">
        <v>16</v>
      </c>
      <c r="D2595" s="1">
        <v>44655</v>
      </c>
      <c r="E2595" t="s">
        <v>589</v>
      </c>
      <c r="F2595" t="s">
        <v>590</v>
      </c>
      <c r="G2595" t="s">
        <v>591</v>
      </c>
      <c r="H2595" t="s">
        <v>1367</v>
      </c>
      <c r="I2595" t="s">
        <v>5</v>
      </c>
      <c r="K2595" s="1">
        <v>45351</v>
      </c>
    </row>
    <row r="2596" spans="1:12" x14ac:dyDescent="0.25">
      <c r="A2596" t="s">
        <v>12</v>
      </c>
      <c r="B2596" t="s">
        <v>22</v>
      </c>
      <c r="C2596" t="s">
        <v>16</v>
      </c>
      <c r="D2596" s="1">
        <v>44655</v>
      </c>
      <c r="E2596" t="s">
        <v>589</v>
      </c>
      <c r="F2596" t="s">
        <v>590</v>
      </c>
      <c r="G2596" t="s">
        <v>591</v>
      </c>
      <c r="H2596" t="s">
        <v>1368</v>
      </c>
      <c r="I2596" t="s">
        <v>5</v>
      </c>
      <c r="K2596" s="1">
        <v>45351</v>
      </c>
    </row>
    <row r="2597" spans="1:12" x14ac:dyDescent="0.25">
      <c r="A2597" t="s">
        <v>12</v>
      </c>
      <c r="B2597" t="s">
        <v>22</v>
      </c>
      <c r="C2597" t="s">
        <v>16</v>
      </c>
      <c r="D2597" s="1">
        <v>44655</v>
      </c>
      <c r="E2597" t="s">
        <v>589</v>
      </c>
      <c r="F2597" t="s">
        <v>590</v>
      </c>
      <c r="G2597" t="s">
        <v>591</v>
      </c>
      <c r="H2597" t="s">
        <v>1369</v>
      </c>
      <c r="I2597" t="s">
        <v>18</v>
      </c>
      <c r="K2597" s="1">
        <v>45351</v>
      </c>
    </row>
    <row r="2598" spans="1:12" x14ac:dyDescent="0.25">
      <c r="A2598" t="s">
        <v>12</v>
      </c>
      <c r="B2598" t="s">
        <v>22</v>
      </c>
      <c r="C2598" t="s">
        <v>16</v>
      </c>
      <c r="D2598" s="1">
        <v>44655</v>
      </c>
      <c r="E2598" t="s">
        <v>589</v>
      </c>
      <c r="F2598" t="s">
        <v>590</v>
      </c>
      <c r="G2598" t="s">
        <v>591</v>
      </c>
      <c r="H2598" t="s">
        <v>1370</v>
      </c>
      <c r="I2598" t="s">
        <v>18</v>
      </c>
      <c r="K2598" s="1">
        <v>45351</v>
      </c>
    </row>
    <row r="2599" spans="1:12" x14ac:dyDescent="0.25">
      <c r="A2599" t="s">
        <v>12</v>
      </c>
      <c r="B2599" t="s">
        <v>22</v>
      </c>
      <c r="C2599" t="s">
        <v>16</v>
      </c>
      <c r="D2599" s="1">
        <v>44655</v>
      </c>
      <c r="E2599" t="s">
        <v>589</v>
      </c>
      <c r="F2599" t="s">
        <v>590</v>
      </c>
      <c r="G2599" t="s">
        <v>591</v>
      </c>
      <c r="H2599" t="s">
        <v>8</v>
      </c>
      <c r="I2599" t="s">
        <v>17</v>
      </c>
      <c r="J2599" s="1">
        <v>44776</v>
      </c>
      <c r="K2599" s="1">
        <v>44646</v>
      </c>
    </row>
    <row r="2600" spans="1:12" x14ac:dyDescent="0.25">
      <c r="A2600" t="s">
        <v>12</v>
      </c>
      <c r="B2600" t="s">
        <v>22</v>
      </c>
      <c r="C2600" t="s">
        <v>16</v>
      </c>
      <c r="D2600" s="1">
        <v>44655</v>
      </c>
      <c r="E2600" t="s">
        <v>589</v>
      </c>
      <c r="F2600" t="s">
        <v>590</v>
      </c>
      <c r="G2600" t="s">
        <v>591</v>
      </c>
      <c r="H2600" t="s">
        <v>9</v>
      </c>
      <c r="I2600" t="s">
        <v>17</v>
      </c>
      <c r="J2600" s="1">
        <v>44776</v>
      </c>
      <c r="K2600" s="1">
        <v>44735</v>
      </c>
    </row>
    <row r="2601" spans="1:12" x14ac:dyDescent="0.25">
      <c r="A2601" t="s">
        <v>12</v>
      </c>
      <c r="B2601" t="s">
        <v>22</v>
      </c>
      <c r="C2601" t="s">
        <v>16</v>
      </c>
      <c r="D2601" s="1">
        <v>44655</v>
      </c>
      <c r="E2601" t="s">
        <v>589</v>
      </c>
      <c r="F2601" t="s">
        <v>590</v>
      </c>
      <c r="G2601" t="s">
        <v>591</v>
      </c>
      <c r="H2601" t="s">
        <v>9</v>
      </c>
      <c r="I2601" t="s">
        <v>17</v>
      </c>
      <c r="J2601" s="1">
        <v>44859</v>
      </c>
      <c r="K2601" s="1">
        <v>44820</v>
      </c>
    </row>
    <row r="2602" spans="1:12" x14ac:dyDescent="0.25">
      <c r="A2602" t="s">
        <v>12</v>
      </c>
      <c r="B2602" t="s">
        <v>22</v>
      </c>
      <c r="C2602" t="s">
        <v>16</v>
      </c>
      <c r="D2602" s="1">
        <v>44655</v>
      </c>
      <c r="E2602" t="s">
        <v>589</v>
      </c>
      <c r="F2602" t="s">
        <v>590</v>
      </c>
      <c r="G2602" t="s">
        <v>591</v>
      </c>
      <c r="H2602" t="s">
        <v>10</v>
      </c>
      <c r="I2602" t="s">
        <v>17</v>
      </c>
      <c r="J2602" s="1">
        <v>44776</v>
      </c>
      <c r="K2602" s="1">
        <v>44646</v>
      </c>
    </row>
    <row r="2603" spans="1:12" x14ac:dyDescent="0.25">
      <c r="A2603" t="s">
        <v>12</v>
      </c>
      <c r="B2603" t="s">
        <v>22</v>
      </c>
      <c r="C2603" t="s">
        <v>16</v>
      </c>
      <c r="D2603" s="1">
        <v>44655</v>
      </c>
      <c r="E2603" t="s">
        <v>589</v>
      </c>
      <c r="F2603" t="s">
        <v>590</v>
      </c>
      <c r="G2603" t="s">
        <v>591</v>
      </c>
      <c r="H2603" t="s">
        <v>10</v>
      </c>
      <c r="I2603" t="s">
        <v>17</v>
      </c>
      <c r="J2603" s="1">
        <v>44804</v>
      </c>
      <c r="K2603" s="1">
        <v>44804</v>
      </c>
    </row>
    <row r="2604" spans="1:12" x14ac:dyDescent="0.25">
      <c r="A2604" t="s">
        <v>12</v>
      </c>
      <c r="B2604" t="s">
        <v>22</v>
      </c>
      <c r="C2604" t="s">
        <v>16</v>
      </c>
      <c r="D2604" s="1">
        <v>44655</v>
      </c>
      <c r="E2604" t="s">
        <v>589</v>
      </c>
      <c r="F2604" t="s">
        <v>590</v>
      </c>
      <c r="G2604" t="s">
        <v>591</v>
      </c>
      <c r="H2604" t="s">
        <v>10</v>
      </c>
      <c r="I2604" t="s">
        <v>17</v>
      </c>
      <c r="J2604" s="1">
        <v>44983</v>
      </c>
      <c r="K2604" s="1">
        <v>44983</v>
      </c>
      <c r="L2604" t="s">
        <v>594</v>
      </c>
    </row>
    <row r="2605" spans="1:12" x14ac:dyDescent="0.25">
      <c r="A2605" t="s">
        <v>12</v>
      </c>
      <c r="B2605" t="s">
        <v>22</v>
      </c>
      <c r="C2605" t="s">
        <v>16</v>
      </c>
      <c r="D2605" s="1">
        <v>44655</v>
      </c>
      <c r="E2605" t="s">
        <v>589</v>
      </c>
      <c r="F2605" t="s">
        <v>590</v>
      </c>
      <c r="G2605" t="s">
        <v>591</v>
      </c>
      <c r="H2605" t="s">
        <v>10</v>
      </c>
      <c r="I2605" t="s">
        <v>17</v>
      </c>
      <c r="J2605" s="1">
        <v>45350</v>
      </c>
      <c r="K2605" s="1">
        <v>45350</v>
      </c>
      <c r="L2605" t="s">
        <v>594</v>
      </c>
    </row>
    <row r="2606" spans="1:12" x14ac:dyDescent="0.25">
      <c r="A2606" t="s">
        <v>12</v>
      </c>
      <c r="B2606" t="s">
        <v>22</v>
      </c>
      <c r="C2606" t="s">
        <v>16</v>
      </c>
      <c r="D2606" s="1">
        <v>44655</v>
      </c>
      <c r="E2606" t="s">
        <v>589</v>
      </c>
      <c r="F2606" t="s">
        <v>590</v>
      </c>
      <c r="G2606" t="s">
        <v>591</v>
      </c>
      <c r="H2606" t="s">
        <v>10</v>
      </c>
      <c r="I2606" t="s">
        <v>17</v>
      </c>
      <c r="J2606" s="1">
        <v>45560</v>
      </c>
      <c r="K2606" s="1">
        <v>45559</v>
      </c>
      <c r="L2606" t="s">
        <v>1562</v>
      </c>
    </row>
    <row r="2607" spans="1:12" x14ac:dyDescent="0.25">
      <c r="A2607" t="s">
        <v>12</v>
      </c>
      <c r="B2607" t="s">
        <v>22</v>
      </c>
      <c r="C2607" t="s">
        <v>16</v>
      </c>
      <c r="D2607" s="1">
        <v>44655</v>
      </c>
      <c r="E2607" t="s">
        <v>589</v>
      </c>
      <c r="F2607" t="s">
        <v>590</v>
      </c>
      <c r="G2607" t="s">
        <v>591</v>
      </c>
      <c r="H2607" t="s">
        <v>11</v>
      </c>
      <c r="I2607" t="s">
        <v>17</v>
      </c>
      <c r="J2607" s="1">
        <v>44776</v>
      </c>
      <c r="K2607" s="1">
        <v>44646</v>
      </c>
    </row>
    <row r="2608" spans="1:12" x14ac:dyDescent="0.25">
      <c r="A2608" t="s">
        <v>1</v>
      </c>
      <c r="B2608" t="s">
        <v>132</v>
      </c>
      <c r="C2608" t="s">
        <v>14</v>
      </c>
      <c r="D2608" s="1">
        <v>44648</v>
      </c>
      <c r="E2608" t="s">
        <v>595</v>
      </c>
      <c r="F2608" t="s">
        <v>596</v>
      </c>
      <c r="G2608" t="s">
        <v>597</v>
      </c>
      <c r="H2608" t="s">
        <v>4</v>
      </c>
      <c r="I2608" t="s">
        <v>17</v>
      </c>
      <c r="J2608" s="1">
        <v>44839</v>
      </c>
      <c r="K2608" s="1">
        <v>44824</v>
      </c>
    </row>
    <row r="2609" spans="1:11" x14ac:dyDescent="0.25">
      <c r="A2609" t="s">
        <v>1</v>
      </c>
      <c r="B2609" t="s">
        <v>132</v>
      </c>
      <c r="C2609" t="s">
        <v>14</v>
      </c>
      <c r="D2609" s="1">
        <v>44648</v>
      </c>
      <c r="E2609" t="s">
        <v>595</v>
      </c>
      <c r="F2609" t="s">
        <v>596</v>
      </c>
      <c r="G2609" t="s">
        <v>597</v>
      </c>
      <c r="H2609" t="s">
        <v>7</v>
      </c>
      <c r="I2609" t="s">
        <v>17</v>
      </c>
      <c r="J2609" s="1">
        <v>44839</v>
      </c>
      <c r="K2609" s="1">
        <v>44824</v>
      </c>
    </row>
    <row r="2610" spans="1:11" x14ac:dyDescent="0.25">
      <c r="A2610" t="s">
        <v>1</v>
      </c>
      <c r="B2610" t="s">
        <v>132</v>
      </c>
      <c r="C2610" t="s">
        <v>14</v>
      </c>
      <c r="D2610" s="1">
        <v>44648</v>
      </c>
      <c r="E2610" t="s">
        <v>595</v>
      </c>
      <c r="F2610" t="s">
        <v>596</v>
      </c>
      <c r="G2610" t="s">
        <v>597</v>
      </c>
      <c r="H2610" t="s">
        <v>1366</v>
      </c>
      <c r="I2610" t="s">
        <v>5</v>
      </c>
      <c r="K2610" s="1">
        <v>45351</v>
      </c>
    </row>
    <row r="2611" spans="1:11" x14ac:dyDescent="0.25">
      <c r="A2611" t="s">
        <v>1</v>
      </c>
      <c r="B2611" t="s">
        <v>132</v>
      </c>
      <c r="C2611" t="s">
        <v>14</v>
      </c>
      <c r="D2611" s="1">
        <v>44648</v>
      </c>
      <c r="E2611" t="s">
        <v>595</v>
      </c>
      <c r="F2611" t="s">
        <v>596</v>
      </c>
      <c r="G2611" t="s">
        <v>597</v>
      </c>
      <c r="H2611" t="s">
        <v>1367</v>
      </c>
      <c r="I2611" t="s">
        <v>5</v>
      </c>
      <c r="K2611" s="1">
        <v>45351</v>
      </c>
    </row>
    <row r="2612" spans="1:11" x14ac:dyDescent="0.25">
      <c r="A2612" t="s">
        <v>1</v>
      </c>
      <c r="B2612" t="s">
        <v>132</v>
      </c>
      <c r="C2612" t="s">
        <v>14</v>
      </c>
      <c r="D2612" s="1">
        <v>44648</v>
      </c>
      <c r="E2612" t="s">
        <v>595</v>
      </c>
      <c r="F2612" t="s">
        <v>596</v>
      </c>
      <c r="G2612" t="s">
        <v>597</v>
      </c>
      <c r="H2612" t="s">
        <v>1368</v>
      </c>
      <c r="I2612" t="s">
        <v>5</v>
      </c>
      <c r="K2612" s="1">
        <v>45351</v>
      </c>
    </row>
    <row r="2613" spans="1:11" x14ac:dyDescent="0.25">
      <c r="A2613" t="s">
        <v>1</v>
      </c>
      <c r="B2613" t="s">
        <v>132</v>
      </c>
      <c r="C2613" t="s">
        <v>14</v>
      </c>
      <c r="D2613" s="1">
        <v>44648</v>
      </c>
      <c r="E2613" t="s">
        <v>595</v>
      </c>
      <c r="F2613" t="s">
        <v>596</v>
      </c>
      <c r="G2613" t="s">
        <v>597</v>
      </c>
      <c r="H2613" t="s">
        <v>1369</v>
      </c>
      <c r="I2613" t="s">
        <v>5</v>
      </c>
      <c r="K2613" s="1">
        <v>45351</v>
      </c>
    </row>
    <row r="2614" spans="1:11" x14ac:dyDescent="0.25">
      <c r="A2614" t="s">
        <v>1</v>
      </c>
      <c r="B2614" t="s">
        <v>132</v>
      </c>
      <c r="C2614" t="s">
        <v>14</v>
      </c>
      <c r="D2614" s="1">
        <v>44648</v>
      </c>
      <c r="E2614" t="s">
        <v>595</v>
      </c>
      <c r="F2614" t="s">
        <v>596</v>
      </c>
      <c r="G2614" t="s">
        <v>597</v>
      </c>
      <c r="H2614" t="s">
        <v>1370</v>
      </c>
      <c r="I2614" t="s">
        <v>5</v>
      </c>
      <c r="K2614" s="1">
        <v>45351</v>
      </c>
    </row>
    <row r="2615" spans="1:11" x14ac:dyDescent="0.25">
      <c r="A2615" t="s">
        <v>1</v>
      </c>
      <c r="B2615" t="s">
        <v>132</v>
      </c>
      <c r="C2615" t="s">
        <v>14</v>
      </c>
      <c r="D2615" s="1">
        <v>44648</v>
      </c>
      <c r="E2615" t="s">
        <v>595</v>
      </c>
      <c r="F2615" t="s">
        <v>596</v>
      </c>
      <c r="G2615" t="s">
        <v>597</v>
      </c>
      <c r="H2615" t="s">
        <v>8</v>
      </c>
      <c r="I2615" t="s">
        <v>17</v>
      </c>
      <c r="J2615" s="1">
        <v>44677</v>
      </c>
      <c r="K2615" s="1">
        <v>44653</v>
      </c>
    </row>
    <row r="2616" spans="1:11" x14ac:dyDescent="0.25">
      <c r="A2616" t="s">
        <v>1</v>
      </c>
      <c r="B2616" t="s">
        <v>132</v>
      </c>
      <c r="C2616" t="s">
        <v>14</v>
      </c>
      <c r="D2616" s="1">
        <v>44648</v>
      </c>
      <c r="E2616" t="s">
        <v>595</v>
      </c>
      <c r="F2616" t="s">
        <v>596</v>
      </c>
      <c r="G2616" t="s">
        <v>597</v>
      </c>
      <c r="H2616" t="s">
        <v>9</v>
      </c>
      <c r="I2616" t="s">
        <v>17</v>
      </c>
      <c r="J2616" s="1">
        <v>44762</v>
      </c>
      <c r="K2616" s="1">
        <v>44735</v>
      </c>
    </row>
    <row r="2617" spans="1:11" x14ac:dyDescent="0.25">
      <c r="A2617" t="s">
        <v>1</v>
      </c>
      <c r="B2617" t="s">
        <v>132</v>
      </c>
      <c r="C2617" t="s">
        <v>14</v>
      </c>
      <c r="D2617" s="1">
        <v>44648</v>
      </c>
      <c r="E2617" t="s">
        <v>595</v>
      </c>
      <c r="F2617" t="s">
        <v>596</v>
      </c>
      <c r="G2617" t="s">
        <v>597</v>
      </c>
      <c r="H2617" t="s">
        <v>10</v>
      </c>
      <c r="I2617" t="s">
        <v>17</v>
      </c>
      <c r="J2617" s="1">
        <v>44654</v>
      </c>
      <c r="K2617" s="1">
        <v>44653</v>
      </c>
    </row>
    <row r="2618" spans="1:11" x14ac:dyDescent="0.25">
      <c r="A2618" t="s">
        <v>1</v>
      </c>
      <c r="B2618" t="s">
        <v>132</v>
      </c>
      <c r="C2618" t="s">
        <v>14</v>
      </c>
      <c r="D2618" s="1">
        <v>44648</v>
      </c>
      <c r="E2618" t="s">
        <v>595</v>
      </c>
      <c r="F2618" t="s">
        <v>596</v>
      </c>
      <c r="G2618" t="s">
        <v>597</v>
      </c>
      <c r="H2618" t="s">
        <v>11</v>
      </c>
      <c r="I2618" t="s">
        <v>17</v>
      </c>
      <c r="J2618" s="1">
        <v>44762</v>
      </c>
      <c r="K2618" s="1">
        <v>44653</v>
      </c>
    </row>
    <row r="2619" spans="1:11" x14ac:dyDescent="0.25">
      <c r="A2619" t="s">
        <v>46</v>
      </c>
      <c r="C2619" t="s">
        <v>47</v>
      </c>
      <c r="D2619" s="1">
        <v>44641</v>
      </c>
      <c r="E2619" t="s">
        <v>598</v>
      </c>
      <c r="F2619" t="s">
        <v>599</v>
      </c>
      <c r="G2619" t="s">
        <v>600</v>
      </c>
      <c r="H2619" t="s">
        <v>4</v>
      </c>
      <c r="I2619" t="s">
        <v>17</v>
      </c>
      <c r="J2619" s="1">
        <v>44895</v>
      </c>
      <c r="K2619" s="1">
        <v>44824</v>
      </c>
    </row>
    <row r="2620" spans="1:11" x14ac:dyDescent="0.25">
      <c r="A2620" t="s">
        <v>46</v>
      </c>
      <c r="C2620" t="s">
        <v>47</v>
      </c>
      <c r="D2620" s="1">
        <v>44641</v>
      </c>
      <c r="E2620" t="s">
        <v>598</v>
      </c>
      <c r="F2620" t="s">
        <v>599</v>
      </c>
      <c r="G2620" t="s">
        <v>600</v>
      </c>
      <c r="H2620" t="s">
        <v>7</v>
      </c>
      <c r="I2620" t="s">
        <v>17</v>
      </c>
      <c r="J2620" s="1">
        <v>44895</v>
      </c>
      <c r="K2620" s="1">
        <v>44824</v>
      </c>
    </row>
    <row r="2621" spans="1:11" x14ac:dyDescent="0.25">
      <c r="A2621" t="s">
        <v>46</v>
      </c>
      <c r="C2621" t="s">
        <v>47</v>
      </c>
      <c r="D2621" s="1">
        <v>44641</v>
      </c>
      <c r="E2621" t="s">
        <v>598</v>
      </c>
      <c r="F2621" t="s">
        <v>599</v>
      </c>
      <c r="G2621" t="s">
        <v>600</v>
      </c>
      <c r="H2621" t="s">
        <v>1366</v>
      </c>
      <c r="I2621" t="s">
        <v>5</v>
      </c>
      <c r="K2621" s="1">
        <v>45351</v>
      </c>
    </row>
    <row r="2622" spans="1:11" x14ac:dyDescent="0.25">
      <c r="A2622" t="s">
        <v>46</v>
      </c>
      <c r="C2622" t="s">
        <v>47</v>
      </c>
      <c r="D2622" s="1">
        <v>44641</v>
      </c>
      <c r="E2622" t="s">
        <v>598</v>
      </c>
      <c r="F2622" t="s">
        <v>599</v>
      </c>
      <c r="G2622" t="s">
        <v>600</v>
      </c>
      <c r="H2622" t="s">
        <v>1367</v>
      </c>
      <c r="I2622" t="s">
        <v>5</v>
      </c>
      <c r="K2622" s="1">
        <v>45351</v>
      </c>
    </row>
    <row r="2623" spans="1:11" x14ac:dyDescent="0.25">
      <c r="A2623" t="s">
        <v>46</v>
      </c>
      <c r="C2623" t="s">
        <v>47</v>
      </c>
      <c r="D2623" s="1">
        <v>44641</v>
      </c>
      <c r="E2623" t="s">
        <v>598</v>
      </c>
      <c r="F2623" t="s">
        <v>599</v>
      </c>
      <c r="G2623" t="s">
        <v>600</v>
      </c>
      <c r="H2623" t="s">
        <v>1368</v>
      </c>
      <c r="I2623" t="s">
        <v>5</v>
      </c>
      <c r="K2623" s="1">
        <v>45351</v>
      </c>
    </row>
    <row r="2624" spans="1:11" x14ac:dyDescent="0.25">
      <c r="A2624" t="s">
        <v>46</v>
      </c>
      <c r="C2624" t="s">
        <v>47</v>
      </c>
      <c r="D2624" s="1">
        <v>44641</v>
      </c>
      <c r="E2624" t="s">
        <v>598</v>
      </c>
      <c r="F2624" t="s">
        <v>599</v>
      </c>
      <c r="G2624" t="s">
        <v>600</v>
      </c>
      <c r="H2624" t="s">
        <v>1369</v>
      </c>
      <c r="I2624" t="s">
        <v>5</v>
      </c>
      <c r="K2624" s="1">
        <v>45351</v>
      </c>
    </row>
    <row r="2625" spans="1:11" x14ac:dyDescent="0.25">
      <c r="A2625" t="s">
        <v>46</v>
      </c>
      <c r="C2625" t="s">
        <v>47</v>
      </c>
      <c r="D2625" s="1">
        <v>44641</v>
      </c>
      <c r="E2625" t="s">
        <v>598</v>
      </c>
      <c r="F2625" t="s">
        <v>599</v>
      </c>
      <c r="G2625" t="s">
        <v>600</v>
      </c>
      <c r="H2625" t="s">
        <v>1370</v>
      </c>
      <c r="I2625" t="s">
        <v>5</v>
      </c>
      <c r="K2625" s="1">
        <v>45351</v>
      </c>
    </row>
    <row r="2626" spans="1:11" x14ac:dyDescent="0.25">
      <c r="A2626" t="s">
        <v>46</v>
      </c>
      <c r="C2626" t="s">
        <v>47</v>
      </c>
      <c r="D2626" s="1">
        <v>44641</v>
      </c>
      <c r="E2626" t="s">
        <v>598</v>
      </c>
      <c r="F2626" t="s">
        <v>599</v>
      </c>
      <c r="G2626" t="s">
        <v>600</v>
      </c>
      <c r="H2626" t="s">
        <v>8</v>
      </c>
      <c r="I2626" t="s">
        <v>17</v>
      </c>
      <c r="J2626" s="1">
        <v>44649</v>
      </c>
      <c r="K2626" s="1">
        <v>44635</v>
      </c>
    </row>
    <row r="2627" spans="1:11" x14ac:dyDescent="0.25">
      <c r="A2627" t="s">
        <v>46</v>
      </c>
      <c r="C2627" t="s">
        <v>47</v>
      </c>
      <c r="D2627" s="1">
        <v>44641</v>
      </c>
      <c r="E2627" t="s">
        <v>598</v>
      </c>
      <c r="F2627" t="s">
        <v>599</v>
      </c>
      <c r="G2627" t="s">
        <v>600</v>
      </c>
      <c r="H2627" t="s">
        <v>9</v>
      </c>
      <c r="I2627" t="s">
        <v>17</v>
      </c>
      <c r="J2627" s="1">
        <v>44895</v>
      </c>
      <c r="K2627" s="1">
        <v>44735</v>
      </c>
    </row>
    <row r="2628" spans="1:11" x14ac:dyDescent="0.25">
      <c r="A2628" t="s">
        <v>46</v>
      </c>
      <c r="C2628" t="s">
        <v>47</v>
      </c>
      <c r="D2628" s="1">
        <v>44641</v>
      </c>
      <c r="E2628" t="s">
        <v>598</v>
      </c>
      <c r="F2628" t="s">
        <v>599</v>
      </c>
      <c r="G2628" t="s">
        <v>600</v>
      </c>
      <c r="H2628" t="s">
        <v>10</v>
      </c>
      <c r="I2628" t="s">
        <v>17</v>
      </c>
      <c r="J2628" s="1">
        <v>44649</v>
      </c>
      <c r="K2628" s="1">
        <v>44629</v>
      </c>
    </row>
    <row r="2629" spans="1:11" x14ac:dyDescent="0.25">
      <c r="A2629" t="s">
        <v>46</v>
      </c>
      <c r="C2629" t="s">
        <v>47</v>
      </c>
      <c r="D2629" s="1">
        <v>44641</v>
      </c>
      <c r="E2629" t="s">
        <v>598</v>
      </c>
      <c r="F2629" t="s">
        <v>599</v>
      </c>
      <c r="G2629" t="s">
        <v>600</v>
      </c>
      <c r="H2629" t="s">
        <v>11</v>
      </c>
      <c r="I2629" t="s">
        <v>17</v>
      </c>
      <c r="J2629" s="1">
        <v>44649</v>
      </c>
      <c r="K2629" s="1">
        <v>44629</v>
      </c>
    </row>
    <row r="2630" spans="1:11" x14ac:dyDescent="0.25">
      <c r="A2630" t="s">
        <v>12</v>
      </c>
      <c r="B2630" t="s">
        <v>13</v>
      </c>
      <c r="C2630" t="s">
        <v>16</v>
      </c>
      <c r="D2630" s="1">
        <v>44635</v>
      </c>
      <c r="E2630" t="s">
        <v>601</v>
      </c>
      <c r="F2630" t="s">
        <v>602</v>
      </c>
      <c r="G2630" t="s">
        <v>603</v>
      </c>
      <c r="H2630" t="s">
        <v>4</v>
      </c>
      <c r="I2630" t="s">
        <v>17</v>
      </c>
      <c r="J2630" s="1">
        <v>44838</v>
      </c>
      <c r="K2630" s="1">
        <v>44824</v>
      </c>
    </row>
    <row r="2631" spans="1:11" x14ac:dyDescent="0.25">
      <c r="A2631" t="s">
        <v>12</v>
      </c>
      <c r="B2631" t="s">
        <v>13</v>
      </c>
      <c r="C2631" t="s">
        <v>16</v>
      </c>
      <c r="D2631" s="1">
        <v>44635</v>
      </c>
      <c r="E2631" t="s">
        <v>601</v>
      </c>
      <c r="F2631" t="s">
        <v>602</v>
      </c>
      <c r="G2631" t="s">
        <v>603</v>
      </c>
      <c r="H2631" t="s">
        <v>7</v>
      </c>
      <c r="I2631" t="s">
        <v>17</v>
      </c>
      <c r="J2631" s="1">
        <v>44838</v>
      </c>
      <c r="K2631" s="1">
        <v>44824</v>
      </c>
    </row>
    <row r="2632" spans="1:11" x14ac:dyDescent="0.25">
      <c r="A2632" t="s">
        <v>12</v>
      </c>
      <c r="B2632" t="s">
        <v>13</v>
      </c>
      <c r="C2632" t="s">
        <v>16</v>
      </c>
      <c r="D2632" s="1">
        <v>44635</v>
      </c>
      <c r="E2632" t="s">
        <v>601</v>
      </c>
      <c r="F2632" t="s">
        <v>602</v>
      </c>
      <c r="G2632" t="s">
        <v>603</v>
      </c>
      <c r="H2632" t="s">
        <v>1366</v>
      </c>
      <c r="I2632" t="s">
        <v>5</v>
      </c>
      <c r="K2632" s="1">
        <v>45351</v>
      </c>
    </row>
    <row r="2633" spans="1:11" x14ac:dyDescent="0.25">
      <c r="A2633" t="s">
        <v>12</v>
      </c>
      <c r="B2633" t="s">
        <v>13</v>
      </c>
      <c r="C2633" t="s">
        <v>16</v>
      </c>
      <c r="D2633" s="1">
        <v>44635</v>
      </c>
      <c r="E2633" t="s">
        <v>601</v>
      </c>
      <c r="F2633" t="s">
        <v>602</v>
      </c>
      <c r="G2633" t="s">
        <v>603</v>
      </c>
      <c r="H2633" t="s">
        <v>1367</v>
      </c>
      <c r="I2633" t="s">
        <v>5</v>
      </c>
      <c r="K2633" s="1">
        <v>45351</v>
      </c>
    </row>
    <row r="2634" spans="1:11" x14ac:dyDescent="0.25">
      <c r="A2634" t="s">
        <v>12</v>
      </c>
      <c r="B2634" t="s">
        <v>13</v>
      </c>
      <c r="C2634" t="s">
        <v>16</v>
      </c>
      <c r="D2634" s="1">
        <v>44635</v>
      </c>
      <c r="E2634" t="s">
        <v>601</v>
      </c>
      <c r="F2634" t="s">
        <v>602</v>
      </c>
      <c r="G2634" t="s">
        <v>603</v>
      </c>
      <c r="H2634" t="s">
        <v>1368</v>
      </c>
      <c r="I2634" t="s">
        <v>5</v>
      </c>
      <c r="K2634" s="1">
        <v>45351</v>
      </c>
    </row>
    <row r="2635" spans="1:11" x14ac:dyDescent="0.25">
      <c r="A2635" t="s">
        <v>12</v>
      </c>
      <c r="B2635" t="s">
        <v>13</v>
      </c>
      <c r="C2635" t="s">
        <v>16</v>
      </c>
      <c r="D2635" s="1">
        <v>44635</v>
      </c>
      <c r="E2635" t="s">
        <v>601</v>
      </c>
      <c r="F2635" t="s">
        <v>602</v>
      </c>
      <c r="G2635" t="s">
        <v>603</v>
      </c>
      <c r="H2635" t="s">
        <v>1369</v>
      </c>
      <c r="I2635" t="s">
        <v>5</v>
      </c>
      <c r="K2635" s="1">
        <v>45351</v>
      </c>
    </row>
    <row r="2636" spans="1:11" x14ac:dyDescent="0.25">
      <c r="A2636" t="s">
        <v>12</v>
      </c>
      <c r="B2636" t="s">
        <v>13</v>
      </c>
      <c r="C2636" t="s">
        <v>16</v>
      </c>
      <c r="D2636" s="1">
        <v>44635</v>
      </c>
      <c r="E2636" t="s">
        <v>601</v>
      </c>
      <c r="F2636" t="s">
        <v>602</v>
      </c>
      <c r="G2636" t="s">
        <v>603</v>
      </c>
      <c r="H2636" t="s">
        <v>1370</v>
      </c>
      <c r="I2636" t="s">
        <v>5</v>
      </c>
      <c r="K2636" s="1">
        <v>45351</v>
      </c>
    </row>
    <row r="2637" spans="1:11" x14ac:dyDescent="0.25">
      <c r="A2637" t="s">
        <v>12</v>
      </c>
      <c r="B2637" t="s">
        <v>13</v>
      </c>
      <c r="C2637" t="s">
        <v>16</v>
      </c>
      <c r="D2637" s="1">
        <v>44635</v>
      </c>
      <c r="E2637" t="s">
        <v>601</v>
      </c>
      <c r="F2637" t="s">
        <v>602</v>
      </c>
      <c r="G2637" t="s">
        <v>603</v>
      </c>
      <c r="H2637" t="s">
        <v>8</v>
      </c>
      <c r="I2637" t="s">
        <v>17</v>
      </c>
      <c r="J2637" s="1">
        <v>44649</v>
      </c>
      <c r="K2637" s="1">
        <v>44635</v>
      </c>
    </row>
    <row r="2638" spans="1:11" x14ac:dyDescent="0.25">
      <c r="A2638" t="s">
        <v>12</v>
      </c>
      <c r="B2638" t="s">
        <v>13</v>
      </c>
      <c r="C2638" t="s">
        <v>16</v>
      </c>
      <c r="D2638" s="1">
        <v>44635</v>
      </c>
      <c r="E2638" t="s">
        <v>601</v>
      </c>
      <c r="F2638" t="s">
        <v>602</v>
      </c>
      <c r="G2638" t="s">
        <v>603</v>
      </c>
      <c r="H2638" t="s">
        <v>9</v>
      </c>
      <c r="I2638" t="s">
        <v>17</v>
      </c>
      <c r="J2638" s="1">
        <v>44789</v>
      </c>
      <c r="K2638" s="1">
        <v>44735</v>
      </c>
    </row>
    <row r="2639" spans="1:11" x14ac:dyDescent="0.25">
      <c r="A2639" t="s">
        <v>12</v>
      </c>
      <c r="B2639" t="s">
        <v>13</v>
      </c>
      <c r="C2639" t="s">
        <v>16</v>
      </c>
      <c r="D2639" s="1">
        <v>44635</v>
      </c>
      <c r="E2639" t="s">
        <v>601</v>
      </c>
      <c r="F2639" t="s">
        <v>602</v>
      </c>
      <c r="G2639" t="s">
        <v>603</v>
      </c>
      <c r="H2639" t="s">
        <v>9</v>
      </c>
      <c r="I2639" t="s">
        <v>17</v>
      </c>
      <c r="J2639" s="1">
        <v>44830</v>
      </c>
      <c r="K2639" s="1">
        <v>44830</v>
      </c>
    </row>
    <row r="2640" spans="1:11" x14ac:dyDescent="0.25">
      <c r="A2640" t="s">
        <v>12</v>
      </c>
      <c r="B2640" t="s">
        <v>13</v>
      </c>
      <c r="C2640" t="s">
        <v>16</v>
      </c>
      <c r="D2640" s="1">
        <v>44635</v>
      </c>
      <c r="E2640" t="s">
        <v>601</v>
      </c>
      <c r="F2640" t="s">
        <v>602</v>
      </c>
      <c r="G2640" t="s">
        <v>603</v>
      </c>
      <c r="H2640" t="s">
        <v>10</v>
      </c>
      <c r="I2640" t="s">
        <v>17</v>
      </c>
      <c r="J2640" s="1">
        <v>44649</v>
      </c>
      <c r="K2640" s="1">
        <v>44622</v>
      </c>
    </row>
    <row r="2641" spans="1:11" x14ac:dyDescent="0.25">
      <c r="A2641" t="s">
        <v>12</v>
      </c>
      <c r="B2641" t="s">
        <v>13</v>
      </c>
      <c r="C2641" t="s">
        <v>16</v>
      </c>
      <c r="D2641" s="1">
        <v>44635</v>
      </c>
      <c r="E2641" t="s">
        <v>601</v>
      </c>
      <c r="F2641" t="s">
        <v>602</v>
      </c>
      <c r="G2641" t="s">
        <v>603</v>
      </c>
      <c r="H2641" t="s">
        <v>10</v>
      </c>
      <c r="I2641" t="s">
        <v>17</v>
      </c>
      <c r="J2641" s="1">
        <v>44711</v>
      </c>
      <c r="K2641" s="1">
        <v>44711</v>
      </c>
    </row>
    <row r="2642" spans="1:11" x14ac:dyDescent="0.25">
      <c r="A2642" t="s">
        <v>12</v>
      </c>
      <c r="B2642" t="s">
        <v>13</v>
      </c>
      <c r="C2642" t="s">
        <v>16</v>
      </c>
      <c r="D2642" s="1">
        <v>44635</v>
      </c>
      <c r="E2642" t="s">
        <v>601</v>
      </c>
      <c r="F2642" t="s">
        <v>602</v>
      </c>
      <c r="G2642" t="s">
        <v>603</v>
      </c>
      <c r="H2642" t="s">
        <v>11</v>
      </c>
      <c r="I2642" t="s">
        <v>17</v>
      </c>
      <c r="J2642" s="1">
        <v>44649</v>
      </c>
      <c r="K2642" s="1">
        <v>44622</v>
      </c>
    </row>
    <row r="2643" spans="1:11" x14ac:dyDescent="0.25">
      <c r="A2643" t="s">
        <v>41</v>
      </c>
      <c r="B2643" t="s">
        <v>223</v>
      </c>
      <c r="C2643" t="s">
        <v>14</v>
      </c>
      <c r="D2643" s="1">
        <v>44620</v>
      </c>
      <c r="E2643" t="s">
        <v>604</v>
      </c>
      <c r="F2643" t="s">
        <v>605</v>
      </c>
      <c r="G2643" t="s">
        <v>606</v>
      </c>
      <c r="H2643" t="s">
        <v>4</v>
      </c>
      <c r="I2643" t="s">
        <v>17</v>
      </c>
      <c r="J2643" s="1">
        <v>45090</v>
      </c>
      <c r="K2643" s="1">
        <v>44840</v>
      </c>
    </row>
    <row r="2644" spans="1:11" x14ac:dyDescent="0.25">
      <c r="A2644" t="s">
        <v>41</v>
      </c>
      <c r="B2644" t="s">
        <v>223</v>
      </c>
      <c r="C2644" t="s">
        <v>14</v>
      </c>
      <c r="D2644" s="1">
        <v>44620</v>
      </c>
      <c r="E2644" t="s">
        <v>604</v>
      </c>
      <c r="F2644" t="s">
        <v>605</v>
      </c>
      <c r="G2644" t="s">
        <v>606</v>
      </c>
      <c r="H2644" t="s">
        <v>7</v>
      </c>
      <c r="I2644" t="s">
        <v>17</v>
      </c>
      <c r="J2644" s="1">
        <v>45090</v>
      </c>
      <c r="K2644" s="1">
        <v>44840</v>
      </c>
    </row>
    <row r="2645" spans="1:11" x14ac:dyDescent="0.25">
      <c r="A2645" t="s">
        <v>41</v>
      </c>
      <c r="B2645" t="s">
        <v>223</v>
      </c>
      <c r="C2645" t="s">
        <v>14</v>
      </c>
      <c r="D2645" s="1">
        <v>44620</v>
      </c>
      <c r="E2645" t="s">
        <v>604</v>
      </c>
      <c r="F2645" t="s">
        <v>605</v>
      </c>
      <c r="G2645" t="s">
        <v>606</v>
      </c>
      <c r="H2645" t="s">
        <v>1366</v>
      </c>
      <c r="I2645" t="s">
        <v>5</v>
      </c>
      <c r="K2645" s="1">
        <v>45463</v>
      </c>
    </row>
    <row r="2646" spans="1:11" x14ac:dyDescent="0.25">
      <c r="A2646" t="s">
        <v>41</v>
      </c>
      <c r="B2646" t="s">
        <v>223</v>
      </c>
      <c r="C2646" t="s">
        <v>14</v>
      </c>
      <c r="D2646" s="1">
        <v>44620</v>
      </c>
      <c r="E2646" t="s">
        <v>604</v>
      </c>
      <c r="F2646" t="s">
        <v>605</v>
      </c>
      <c r="G2646" t="s">
        <v>606</v>
      </c>
      <c r="H2646" t="s">
        <v>1367</v>
      </c>
      <c r="I2646" t="s">
        <v>5</v>
      </c>
      <c r="K2646" s="1">
        <v>45463</v>
      </c>
    </row>
    <row r="2647" spans="1:11" x14ac:dyDescent="0.25">
      <c r="A2647" t="s">
        <v>41</v>
      </c>
      <c r="B2647" t="s">
        <v>223</v>
      </c>
      <c r="C2647" t="s">
        <v>14</v>
      </c>
      <c r="D2647" s="1">
        <v>44620</v>
      </c>
      <c r="E2647" t="s">
        <v>604</v>
      </c>
      <c r="F2647" t="s">
        <v>605</v>
      </c>
      <c r="G2647" t="s">
        <v>606</v>
      </c>
      <c r="H2647" t="s">
        <v>1368</v>
      </c>
      <c r="I2647" t="s">
        <v>5</v>
      </c>
      <c r="K2647" s="1">
        <v>45463</v>
      </c>
    </row>
    <row r="2648" spans="1:11" x14ac:dyDescent="0.25">
      <c r="A2648" t="s">
        <v>41</v>
      </c>
      <c r="B2648" t="s">
        <v>223</v>
      </c>
      <c r="C2648" t="s">
        <v>14</v>
      </c>
      <c r="D2648" s="1">
        <v>44620</v>
      </c>
      <c r="E2648" t="s">
        <v>604</v>
      </c>
      <c r="F2648" t="s">
        <v>605</v>
      </c>
      <c r="G2648" t="s">
        <v>606</v>
      </c>
      <c r="H2648" t="s">
        <v>1369</v>
      </c>
      <c r="I2648" t="s">
        <v>5</v>
      </c>
      <c r="K2648" s="1">
        <v>45463</v>
      </c>
    </row>
    <row r="2649" spans="1:11" x14ac:dyDescent="0.25">
      <c r="A2649" t="s">
        <v>41</v>
      </c>
      <c r="B2649" t="s">
        <v>223</v>
      </c>
      <c r="C2649" t="s">
        <v>14</v>
      </c>
      <c r="D2649" s="1">
        <v>44620</v>
      </c>
      <c r="E2649" t="s">
        <v>604</v>
      </c>
      <c r="F2649" t="s">
        <v>605</v>
      </c>
      <c r="G2649" t="s">
        <v>606</v>
      </c>
      <c r="H2649" t="s">
        <v>1370</v>
      </c>
      <c r="I2649" t="s">
        <v>5</v>
      </c>
      <c r="K2649" s="1">
        <v>45463</v>
      </c>
    </row>
    <row r="2650" spans="1:11" x14ac:dyDescent="0.25">
      <c r="A2650" t="s">
        <v>41</v>
      </c>
      <c r="B2650" t="s">
        <v>223</v>
      </c>
      <c r="C2650" t="s">
        <v>14</v>
      </c>
      <c r="D2650" s="1">
        <v>44620</v>
      </c>
      <c r="E2650" t="s">
        <v>604</v>
      </c>
      <c r="F2650" t="s">
        <v>605</v>
      </c>
      <c r="G2650" t="s">
        <v>606</v>
      </c>
      <c r="H2650" t="s">
        <v>8</v>
      </c>
      <c r="I2650" t="s">
        <v>17</v>
      </c>
      <c r="J2650" s="1">
        <v>45513</v>
      </c>
      <c r="K2650" s="1">
        <v>45463</v>
      </c>
    </row>
    <row r="2651" spans="1:11" x14ac:dyDescent="0.25">
      <c r="A2651" t="s">
        <v>41</v>
      </c>
      <c r="B2651" t="s">
        <v>223</v>
      </c>
      <c r="C2651" t="s">
        <v>14</v>
      </c>
      <c r="D2651" s="1">
        <v>44620</v>
      </c>
      <c r="E2651" t="s">
        <v>604</v>
      </c>
      <c r="F2651" t="s">
        <v>605</v>
      </c>
      <c r="G2651" t="s">
        <v>606</v>
      </c>
      <c r="H2651" t="s">
        <v>9</v>
      </c>
      <c r="I2651" t="s">
        <v>17</v>
      </c>
      <c r="J2651" s="1">
        <v>45513</v>
      </c>
      <c r="K2651" s="1">
        <v>45463</v>
      </c>
    </row>
    <row r="2652" spans="1:11" x14ac:dyDescent="0.25">
      <c r="A2652" t="s">
        <v>41</v>
      </c>
      <c r="B2652" t="s">
        <v>223</v>
      </c>
      <c r="C2652" t="s">
        <v>14</v>
      </c>
      <c r="D2652" s="1">
        <v>44620</v>
      </c>
      <c r="E2652" t="s">
        <v>604</v>
      </c>
      <c r="F2652" t="s">
        <v>605</v>
      </c>
      <c r="G2652" t="s">
        <v>606</v>
      </c>
      <c r="H2652" t="s">
        <v>10</v>
      </c>
      <c r="I2652" t="s">
        <v>17</v>
      </c>
      <c r="J2652" s="1">
        <v>45518</v>
      </c>
      <c r="K2652" s="1">
        <v>45463</v>
      </c>
    </row>
    <row r="2653" spans="1:11" x14ac:dyDescent="0.25">
      <c r="A2653" t="s">
        <v>41</v>
      </c>
      <c r="B2653" t="s">
        <v>223</v>
      </c>
      <c r="C2653" t="s">
        <v>14</v>
      </c>
      <c r="D2653" s="1">
        <v>44620</v>
      </c>
      <c r="E2653" t="s">
        <v>604</v>
      </c>
      <c r="F2653" t="s">
        <v>605</v>
      </c>
      <c r="G2653" t="s">
        <v>606</v>
      </c>
      <c r="H2653" t="s">
        <v>11</v>
      </c>
      <c r="I2653" t="s">
        <v>17</v>
      </c>
      <c r="J2653" s="1">
        <v>45513</v>
      </c>
      <c r="K2653" s="1">
        <v>45463</v>
      </c>
    </row>
    <row r="2654" spans="1:11" x14ac:dyDescent="0.25">
      <c r="A2654" t="s">
        <v>41</v>
      </c>
      <c r="B2654" t="s">
        <v>42</v>
      </c>
      <c r="C2654" t="s">
        <v>124</v>
      </c>
      <c r="D2654" s="1">
        <v>44620</v>
      </c>
      <c r="E2654" t="s">
        <v>560</v>
      </c>
      <c r="F2654" t="s">
        <v>608</v>
      </c>
      <c r="G2654" t="s">
        <v>609</v>
      </c>
      <c r="H2654" t="s">
        <v>4</v>
      </c>
      <c r="I2654" t="s">
        <v>17</v>
      </c>
      <c r="J2654" s="1">
        <v>44861</v>
      </c>
      <c r="K2654" s="1">
        <v>44840</v>
      </c>
    </row>
    <row r="2655" spans="1:11" x14ac:dyDescent="0.25">
      <c r="A2655" t="s">
        <v>41</v>
      </c>
      <c r="B2655" t="s">
        <v>42</v>
      </c>
      <c r="C2655" t="s">
        <v>124</v>
      </c>
      <c r="D2655" s="1">
        <v>44620</v>
      </c>
      <c r="E2655" t="s">
        <v>560</v>
      </c>
      <c r="F2655" t="s">
        <v>608</v>
      </c>
      <c r="G2655" t="s">
        <v>609</v>
      </c>
      <c r="H2655" t="s">
        <v>7</v>
      </c>
      <c r="I2655" t="s">
        <v>17</v>
      </c>
      <c r="J2655" s="1">
        <v>44861</v>
      </c>
      <c r="K2655" s="1">
        <v>44840</v>
      </c>
    </row>
    <row r="2656" spans="1:11" x14ac:dyDescent="0.25">
      <c r="A2656" t="s">
        <v>41</v>
      </c>
      <c r="B2656" t="s">
        <v>42</v>
      </c>
      <c r="C2656" t="s">
        <v>124</v>
      </c>
      <c r="D2656" s="1">
        <v>44613</v>
      </c>
      <c r="E2656" t="s">
        <v>610</v>
      </c>
      <c r="F2656" t="s">
        <v>611</v>
      </c>
      <c r="G2656" t="s">
        <v>612</v>
      </c>
      <c r="H2656" t="s">
        <v>4</v>
      </c>
      <c r="I2656" t="s">
        <v>17</v>
      </c>
      <c r="J2656" s="1">
        <v>45090</v>
      </c>
      <c r="K2656" s="1">
        <v>44840</v>
      </c>
    </row>
    <row r="2657" spans="1:11" x14ac:dyDescent="0.25">
      <c r="A2657" t="s">
        <v>41</v>
      </c>
      <c r="B2657" t="s">
        <v>42</v>
      </c>
      <c r="C2657" t="s">
        <v>124</v>
      </c>
      <c r="D2657" s="1">
        <v>44613</v>
      </c>
      <c r="E2657" t="s">
        <v>610</v>
      </c>
      <c r="F2657" t="s">
        <v>611</v>
      </c>
      <c r="G2657" t="s">
        <v>612</v>
      </c>
      <c r="H2657" t="s">
        <v>7</v>
      </c>
      <c r="I2657" t="s">
        <v>17</v>
      </c>
      <c r="J2657" s="1">
        <v>45090</v>
      </c>
      <c r="K2657" s="1">
        <v>44840</v>
      </c>
    </row>
    <row r="2658" spans="1:11" x14ac:dyDescent="0.25">
      <c r="A2658" t="s">
        <v>41</v>
      </c>
      <c r="B2658" t="s">
        <v>485</v>
      </c>
      <c r="C2658" t="s">
        <v>124</v>
      </c>
      <c r="D2658" s="1">
        <v>44606</v>
      </c>
      <c r="E2658" t="s">
        <v>619</v>
      </c>
      <c r="F2658" t="s">
        <v>620</v>
      </c>
      <c r="G2658" t="s">
        <v>621</v>
      </c>
      <c r="H2658" t="s">
        <v>4</v>
      </c>
      <c r="I2658" t="s">
        <v>17</v>
      </c>
      <c r="J2658" s="1">
        <v>45142</v>
      </c>
      <c r="K2658" s="1">
        <v>44840</v>
      </c>
    </row>
    <row r="2659" spans="1:11" x14ac:dyDescent="0.25">
      <c r="A2659" t="s">
        <v>41</v>
      </c>
      <c r="B2659" t="s">
        <v>485</v>
      </c>
      <c r="C2659" t="s">
        <v>124</v>
      </c>
      <c r="D2659" s="1">
        <v>44606</v>
      </c>
      <c r="E2659" t="s">
        <v>619</v>
      </c>
      <c r="F2659" t="s">
        <v>620</v>
      </c>
      <c r="G2659" t="s">
        <v>621</v>
      </c>
      <c r="H2659" t="s">
        <v>7</v>
      </c>
      <c r="I2659" t="s">
        <v>17</v>
      </c>
      <c r="J2659" s="1">
        <v>45142</v>
      </c>
      <c r="K2659" s="1">
        <v>44840</v>
      </c>
    </row>
    <row r="2660" spans="1:11" x14ac:dyDescent="0.25">
      <c r="A2660" t="s">
        <v>41</v>
      </c>
      <c r="B2660" t="s">
        <v>485</v>
      </c>
      <c r="C2660" t="s">
        <v>124</v>
      </c>
      <c r="D2660" s="1">
        <v>44606</v>
      </c>
      <c r="E2660" t="s">
        <v>625</v>
      </c>
      <c r="F2660" t="s">
        <v>626</v>
      </c>
      <c r="G2660" t="s">
        <v>627</v>
      </c>
      <c r="H2660" t="s">
        <v>4</v>
      </c>
      <c r="I2660" t="s">
        <v>17</v>
      </c>
      <c r="J2660" s="1">
        <v>45090</v>
      </c>
      <c r="K2660" s="1">
        <v>44840</v>
      </c>
    </row>
    <row r="2661" spans="1:11" x14ac:dyDescent="0.25">
      <c r="A2661" t="s">
        <v>41</v>
      </c>
      <c r="B2661" t="s">
        <v>485</v>
      </c>
      <c r="C2661" t="s">
        <v>124</v>
      </c>
      <c r="D2661" s="1">
        <v>44606</v>
      </c>
      <c r="E2661" t="s">
        <v>625</v>
      </c>
      <c r="F2661" t="s">
        <v>626</v>
      </c>
      <c r="G2661" t="s">
        <v>627</v>
      </c>
      <c r="H2661" t="s">
        <v>7</v>
      </c>
      <c r="I2661" t="s">
        <v>17</v>
      </c>
      <c r="J2661" s="1">
        <v>45090</v>
      </c>
      <c r="K2661" s="1">
        <v>44840</v>
      </c>
    </row>
    <row r="2662" spans="1:11" x14ac:dyDescent="0.25">
      <c r="A2662" t="s">
        <v>41</v>
      </c>
      <c r="B2662" t="s">
        <v>119</v>
      </c>
      <c r="C2662" t="s">
        <v>124</v>
      </c>
      <c r="D2662" s="1">
        <v>44606</v>
      </c>
      <c r="E2662" t="s">
        <v>628</v>
      </c>
      <c r="F2662" t="s">
        <v>629</v>
      </c>
      <c r="G2662" t="s">
        <v>630</v>
      </c>
      <c r="H2662" t="s">
        <v>4</v>
      </c>
      <c r="I2662" t="s">
        <v>17</v>
      </c>
      <c r="J2662" s="1">
        <v>45090</v>
      </c>
      <c r="K2662" s="1">
        <v>44840</v>
      </c>
    </row>
    <row r="2663" spans="1:11" x14ac:dyDescent="0.25">
      <c r="A2663" t="s">
        <v>41</v>
      </c>
      <c r="B2663" t="s">
        <v>119</v>
      </c>
      <c r="C2663" t="s">
        <v>124</v>
      </c>
      <c r="D2663" s="1">
        <v>44606</v>
      </c>
      <c r="E2663" t="s">
        <v>628</v>
      </c>
      <c r="F2663" t="s">
        <v>629</v>
      </c>
      <c r="G2663" t="s">
        <v>630</v>
      </c>
      <c r="H2663" t="s">
        <v>7</v>
      </c>
      <c r="I2663" t="s">
        <v>17</v>
      </c>
      <c r="J2663" s="1">
        <v>45090</v>
      </c>
      <c r="K2663" s="1">
        <v>44840</v>
      </c>
    </row>
    <row r="2664" spans="1:11" x14ac:dyDescent="0.25">
      <c r="A2664" t="s">
        <v>41</v>
      </c>
      <c r="B2664" t="s">
        <v>42</v>
      </c>
      <c r="C2664" t="s">
        <v>124</v>
      </c>
      <c r="D2664" s="1">
        <v>44606</v>
      </c>
      <c r="E2664" t="s">
        <v>613</v>
      </c>
      <c r="F2664" t="s">
        <v>614</v>
      </c>
      <c r="G2664" t="s">
        <v>615</v>
      </c>
      <c r="H2664" t="s">
        <v>4</v>
      </c>
      <c r="I2664" t="s">
        <v>17</v>
      </c>
      <c r="J2664" s="1">
        <v>44852</v>
      </c>
      <c r="K2664" s="1">
        <v>44840</v>
      </c>
    </row>
    <row r="2665" spans="1:11" x14ac:dyDescent="0.25">
      <c r="A2665" t="s">
        <v>41</v>
      </c>
      <c r="B2665" t="s">
        <v>42</v>
      </c>
      <c r="C2665" t="s">
        <v>124</v>
      </c>
      <c r="D2665" s="1">
        <v>44606</v>
      </c>
      <c r="E2665" t="s">
        <v>613</v>
      </c>
      <c r="F2665" t="s">
        <v>614</v>
      </c>
      <c r="G2665" t="s">
        <v>615</v>
      </c>
      <c r="H2665" t="s">
        <v>7</v>
      </c>
      <c r="I2665" t="s">
        <v>17</v>
      </c>
      <c r="J2665" s="1">
        <v>44852</v>
      </c>
      <c r="K2665" s="1">
        <v>44840</v>
      </c>
    </row>
    <row r="2666" spans="1:11" x14ac:dyDescent="0.25">
      <c r="A2666" t="s">
        <v>41</v>
      </c>
      <c r="B2666" t="s">
        <v>42</v>
      </c>
      <c r="C2666" t="s">
        <v>124</v>
      </c>
      <c r="D2666" s="1">
        <v>44606</v>
      </c>
      <c r="E2666" t="s">
        <v>616</v>
      </c>
      <c r="F2666" t="s">
        <v>617</v>
      </c>
      <c r="G2666" t="s">
        <v>618</v>
      </c>
      <c r="H2666" t="s">
        <v>4</v>
      </c>
      <c r="I2666" t="s">
        <v>17</v>
      </c>
      <c r="J2666" s="1">
        <v>45090</v>
      </c>
      <c r="K2666" s="1">
        <v>44840</v>
      </c>
    </row>
    <row r="2667" spans="1:11" x14ac:dyDescent="0.25">
      <c r="A2667" t="s">
        <v>41</v>
      </c>
      <c r="B2667" t="s">
        <v>42</v>
      </c>
      <c r="C2667" t="s">
        <v>124</v>
      </c>
      <c r="D2667" s="1">
        <v>44606</v>
      </c>
      <c r="E2667" t="s">
        <v>616</v>
      </c>
      <c r="F2667" t="s">
        <v>617</v>
      </c>
      <c r="G2667" t="s">
        <v>618</v>
      </c>
      <c r="H2667" t="s">
        <v>7</v>
      </c>
      <c r="I2667" t="s">
        <v>17</v>
      </c>
      <c r="J2667" s="1">
        <v>45090</v>
      </c>
      <c r="K2667" s="1">
        <v>44840</v>
      </c>
    </row>
    <row r="2668" spans="1:11" x14ac:dyDescent="0.25">
      <c r="A2668" t="s">
        <v>41</v>
      </c>
      <c r="B2668" t="s">
        <v>42</v>
      </c>
      <c r="C2668" t="s">
        <v>124</v>
      </c>
      <c r="D2668" s="1">
        <v>44606</v>
      </c>
      <c r="E2668" t="s">
        <v>622</v>
      </c>
      <c r="F2668" t="s">
        <v>623</v>
      </c>
      <c r="G2668" t="s">
        <v>624</v>
      </c>
      <c r="H2668" t="s">
        <v>4</v>
      </c>
      <c r="I2668" t="s">
        <v>17</v>
      </c>
      <c r="J2668" s="1">
        <v>45379</v>
      </c>
      <c r="K2668" s="1">
        <v>44840</v>
      </c>
    </row>
    <row r="2669" spans="1:11" x14ac:dyDescent="0.25">
      <c r="A2669" t="s">
        <v>41</v>
      </c>
      <c r="B2669" t="s">
        <v>42</v>
      </c>
      <c r="C2669" t="s">
        <v>124</v>
      </c>
      <c r="D2669" s="1">
        <v>44606</v>
      </c>
      <c r="E2669" t="s">
        <v>622</v>
      </c>
      <c r="F2669" t="s">
        <v>623</v>
      </c>
      <c r="G2669" t="s">
        <v>624</v>
      </c>
      <c r="H2669" t="s">
        <v>7</v>
      </c>
      <c r="I2669" t="s">
        <v>17</v>
      </c>
      <c r="J2669" s="1">
        <v>45379</v>
      </c>
      <c r="K2669" s="1">
        <v>44840</v>
      </c>
    </row>
    <row r="2670" spans="1:11" x14ac:dyDescent="0.25">
      <c r="A2670" t="s">
        <v>41</v>
      </c>
      <c r="B2670" t="s">
        <v>42</v>
      </c>
      <c r="C2670" t="s">
        <v>475</v>
      </c>
      <c r="D2670" s="1">
        <v>44606</v>
      </c>
      <c r="E2670" t="s">
        <v>631</v>
      </c>
      <c r="F2670" t="s">
        <v>262</v>
      </c>
      <c r="G2670" t="s">
        <v>632</v>
      </c>
      <c r="H2670" t="s">
        <v>4</v>
      </c>
      <c r="I2670" t="s">
        <v>17</v>
      </c>
      <c r="J2670" s="1">
        <v>45090</v>
      </c>
      <c r="K2670" s="1">
        <v>44840</v>
      </c>
    </row>
    <row r="2671" spans="1:11" x14ac:dyDescent="0.25">
      <c r="A2671" t="s">
        <v>41</v>
      </c>
      <c r="B2671" t="s">
        <v>42</v>
      </c>
      <c r="C2671" t="s">
        <v>475</v>
      </c>
      <c r="D2671" s="1">
        <v>44606</v>
      </c>
      <c r="E2671" t="s">
        <v>631</v>
      </c>
      <c r="F2671" t="s">
        <v>262</v>
      </c>
      <c r="G2671" t="s">
        <v>632</v>
      </c>
      <c r="H2671" t="s">
        <v>7</v>
      </c>
      <c r="I2671" t="s">
        <v>17</v>
      </c>
      <c r="J2671" s="1">
        <v>44861</v>
      </c>
      <c r="K2671" s="1">
        <v>44840</v>
      </c>
    </row>
    <row r="2672" spans="1:11" x14ac:dyDescent="0.25">
      <c r="A2672" t="s">
        <v>41</v>
      </c>
      <c r="B2672" t="s">
        <v>42</v>
      </c>
      <c r="C2672" t="s">
        <v>475</v>
      </c>
      <c r="D2672" s="1">
        <v>44606</v>
      </c>
      <c r="E2672" t="s">
        <v>631</v>
      </c>
      <c r="F2672" t="s">
        <v>262</v>
      </c>
      <c r="G2672" t="s">
        <v>632</v>
      </c>
      <c r="H2672" t="s">
        <v>1366</v>
      </c>
      <c r="I2672" t="s">
        <v>17</v>
      </c>
      <c r="J2672" s="1">
        <v>45391</v>
      </c>
      <c r="K2672" s="1">
        <v>45373</v>
      </c>
    </row>
    <row r="2673" spans="1:11" x14ac:dyDescent="0.25">
      <c r="A2673" t="s">
        <v>41</v>
      </c>
      <c r="B2673" t="s">
        <v>42</v>
      </c>
      <c r="C2673" t="s">
        <v>475</v>
      </c>
      <c r="D2673" s="1">
        <v>44606</v>
      </c>
      <c r="E2673" t="s">
        <v>631</v>
      </c>
      <c r="F2673" t="s">
        <v>262</v>
      </c>
      <c r="G2673" t="s">
        <v>632</v>
      </c>
      <c r="H2673" t="s">
        <v>1367</v>
      </c>
      <c r="I2673" t="s">
        <v>17</v>
      </c>
      <c r="J2673" s="1">
        <v>45391</v>
      </c>
      <c r="K2673" s="1">
        <v>45373</v>
      </c>
    </row>
    <row r="2674" spans="1:11" x14ac:dyDescent="0.25">
      <c r="A2674" t="s">
        <v>41</v>
      </c>
      <c r="B2674" t="s">
        <v>42</v>
      </c>
      <c r="C2674" t="s">
        <v>475</v>
      </c>
      <c r="D2674" s="1">
        <v>44606</v>
      </c>
      <c r="E2674" t="s">
        <v>631</v>
      </c>
      <c r="F2674" t="s">
        <v>262</v>
      </c>
      <c r="G2674" t="s">
        <v>632</v>
      </c>
      <c r="H2674" t="s">
        <v>1368</v>
      </c>
      <c r="I2674" t="s">
        <v>17</v>
      </c>
      <c r="J2674" s="1">
        <v>45391</v>
      </c>
      <c r="K2674" s="1">
        <v>45373</v>
      </c>
    </row>
    <row r="2675" spans="1:11" x14ac:dyDescent="0.25">
      <c r="A2675" t="s">
        <v>41</v>
      </c>
      <c r="B2675" t="s">
        <v>42</v>
      </c>
      <c r="C2675" t="s">
        <v>475</v>
      </c>
      <c r="D2675" s="1">
        <v>44606</v>
      </c>
      <c r="E2675" t="s">
        <v>631</v>
      </c>
      <c r="F2675" t="s">
        <v>262</v>
      </c>
      <c r="G2675" t="s">
        <v>632</v>
      </c>
      <c r="H2675" t="s">
        <v>1369</v>
      </c>
      <c r="I2675" t="s">
        <v>17</v>
      </c>
      <c r="J2675" s="1">
        <v>45391</v>
      </c>
      <c r="K2675" s="1">
        <v>45373</v>
      </c>
    </row>
    <row r="2676" spans="1:11" x14ac:dyDescent="0.25">
      <c r="A2676" t="s">
        <v>41</v>
      </c>
      <c r="B2676" t="s">
        <v>42</v>
      </c>
      <c r="C2676" t="s">
        <v>475</v>
      </c>
      <c r="D2676" s="1">
        <v>44606</v>
      </c>
      <c r="E2676" t="s">
        <v>631</v>
      </c>
      <c r="F2676" t="s">
        <v>262</v>
      </c>
      <c r="G2676" t="s">
        <v>632</v>
      </c>
      <c r="H2676" t="s">
        <v>1370</v>
      </c>
      <c r="I2676" t="s">
        <v>17</v>
      </c>
      <c r="J2676" s="1">
        <v>45391</v>
      </c>
      <c r="K2676" s="1">
        <v>45373</v>
      </c>
    </row>
    <row r="2677" spans="1:11" x14ac:dyDescent="0.25">
      <c r="A2677" t="s">
        <v>41</v>
      </c>
      <c r="B2677" t="s">
        <v>42</v>
      </c>
      <c r="C2677" t="s">
        <v>475</v>
      </c>
      <c r="D2677" s="1">
        <v>44606</v>
      </c>
      <c r="E2677" t="s">
        <v>631</v>
      </c>
      <c r="F2677" t="s">
        <v>262</v>
      </c>
      <c r="G2677" t="s">
        <v>632</v>
      </c>
      <c r="H2677" t="s">
        <v>8</v>
      </c>
      <c r="I2677" t="s">
        <v>17</v>
      </c>
      <c r="J2677" s="1">
        <v>45391</v>
      </c>
      <c r="K2677" s="1">
        <v>45373</v>
      </c>
    </row>
    <row r="2678" spans="1:11" x14ac:dyDescent="0.25">
      <c r="A2678" t="s">
        <v>41</v>
      </c>
      <c r="B2678" t="s">
        <v>42</v>
      </c>
      <c r="C2678" t="s">
        <v>475</v>
      </c>
      <c r="D2678" s="1">
        <v>44606</v>
      </c>
      <c r="E2678" t="s">
        <v>631</v>
      </c>
      <c r="F2678" t="s">
        <v>262</v>
      </c>
      <c r="G2678" t="s">
        <v>632</v>
      </c>
      <c r="H2678" t="s">
        <v>9</v>
      </c>
      <c r="I2678" t="s">
        <v>17</v>
      </c>
      <c r="J2678" s="1">
        <v>45391</v>
      </c>
      <c r="K2678" s="1">
        <v>45373</v>
      </c>
    </row>
    <row r="2679" spans="1:11" x14ac:dyDescent="0.25">
      <c r="A2679" t="s">
        <v>41</v>
      </c>
      <c r="B2679" t="s">
        <v>42</v>
      </c>
      <c r="C2679" t="s">
        <v>475</v>
      </c>
      <c r="D2679" s="1">
        <v>44606</v>
      </c>
      <c r="E2679" t="s">
        <v>631</v>
      </c>
      <c r="F2679" t="s">
        <v>262</v>
      </c>
      <c r="G2679" t="s">
        <v>632</v>
      </c>
      <c r="H2679" t="s">
        <v>10</v>
      </c>
      <c r="I2679" t="s">
        <v>17</v>
      </c>
      <c r="J2679" s="1">
        <v>45391</v>
      </c>
      <c r="K2679" s="1">
        <v>45373</v>
      </c>
    </row>
    <row r="2680" spans="1:11" x14ac:dyDescent="0.25">
      <c r="A2680" t="s">
        <v>41</v>
      </c>
      <c r="B2680" t="s">
        <v>42</v>
      </c>
      <c r="C2680" t="s">
        <v>475</v>
      </c>
      <c r="D2680" s="1">
        <v>44606</v>
      </c>
      <c r="E2680" t="s">
        <v>631</v>
      </c>
      <c r="F2680" t="s">
        <v>262</v>
      </c>
      <c r="G2680" t="s">
        <v>632</v>
      </c>
      <c r="H2680" t="s">
        <v>11</v>
      </c>
      <c r="I2680" t="s">
        <v>17</v>
      </c>
      <c r="J2680" s="1">
        <v>45391</v>
      </c>
      <c r="K2680" s="1">
        <v>45373</v>
      </c>
    </row>
    <row r="2681" spans="1:11" x14ac:dyDescent="0.25">
      <c r="A2681" t="s">
        <v>41</v>
      </c>
      <c r="B2681" t="s">
        <v>42</v>
      </c>
      <c r="C2681" t="s">
        <v>475</v>
      </c>
      <c r="D2681" s="1">
        <v>44606</v>
      </c>
      <c r="E2681" t="s">
        <v>633</v>
      </c>
      <c r="F2681" t="s">
        <v>145</v>
      </c>
      <c r="G2681" t="s">
        <v>1563</v>
      </c>
      <c r="H2681" t="s">
        <v>4</v>
      </c>
      <c r="I2681" t="s">
        <v>17</v>
      </c>
      <c r="J2681" s="1">
        <v>45421</v>
      </c>
      <c r="K2681" s="1">
        <v>44840</v>
      </c>
    </row>
    <row r="2682" spans="1:11" x14ac:dyDescent="0.25">
      <c r="A2682" t="s">
        <v>41</v>
      </c>
      <c r="B2682" t="s">
        <v>42</v>
      </c>
      <c r="C2682" t="s">
        <v>475</v>
      </c>
      <c r="D2682" s="1">
        <v>44606</v>
      </c>
      <c r="E2682" t="s">
        <v>633</v>
      </c>
      <c r="F2682" t="s">
        <v>145</v>
      </c>
      <c r="G2682" t="s">
        <v>1563</v>
      </c>
      <c r="H2682" t="s">
        <v>7</v>
      </c>
      <c r="I2682" t="s">
        <v>17</v>
      </c>
      <c r="J2682" s="1">
        <v>45421</v>
      </c>
      <c r="K2682" s="1">
        <v>44840</v>
      </c>
    </row>
    <row r="2683" spans="1:11" x14ac:dyDescent="0.25">
      <c r="A2683" t="s">
        <v>41</v>
      </c>
      <c r="B2683" t="s">
        <v>42</v>
      </c>
      <c r="C2683" t="s">
        <v>475</v>
      </c>
      <c r="D2683" s="1">
        <v>44606</v>
      </c>
      <c r="E2683" t="s">
        <v>633</v>
      </c>
      <c r="F2683" t="s">
        <v>145</v>
      </c>
      <c r="G2683" t="s">
        <v>1563</v>
      </c>
      <c r="H2683" t="s">
        <v>1366</v>
      </c>
      <c r="I2683" t="s">
        <v>17</v>
      </c>
      <c r="J2683" s="1">
        <v>45421</v>
      </c>
      <c r="K2683" s="1">
        <v>45373</v>
      </c>
    </row>
    <row r="2684" spans="1:11" x14ac:dyDescent="0.25">
      <c r="A2684" t="s">
        <v>41</v>
      </c>
      <c r="B2684" t="s">
        <v>42</v>
      </c>
      <c r="C2684" t="s">
        <v>475</v>
      </c>
      <c r="D2684" s="1">
        <v>44606</v>
      </c>
      <c r="E2684" t="s">
        <v>633</v>
      </c>
      <c r="F2684" t="s">
        <v>145</v>
      </c>
      <c r="G2684" t="s">
        <v>1563</v>
      </c>
      <c r="H2684" t="s">
        <v>1366</v>
      </c>
      <c r="I2684" t="s">
        <v>17</v>
      </c>
      <c r="J2684" s="1">
        <v>45785</v>
      </c>
      <c r="K2684" s="1">
        <v>45742</v>
      </c>
    </row>
    <row r="2685" spans="1:11" x14ac:dyDescent="0.25">
      <c r="A2685" t="s">
        <v>41</v>
      </c>
      <c r="B2685" t="s">
        <v>42</v>
      </c>
      <c r="C2685" t="s">
        <v>475</v>
      </c>
      <c r="D2685" s="1">
        <v>44606</v>
      </c>
      <c r="E2685" t="s">
        <v>633</v>
      </c>
      <c r="F2685" t="s">
        <v>145</v>
      </c>
      <c r="G2685" t="s">
        <v>1563</v>
      </c>
      <c r="H2685" t="s">
        <v>1367</v>
      </c>
      <c r="I2685" t="s">
        <v>17</v>
      </c>
      <c r="J2685" s="1">
        <v>45421</v>
      </c>
      <c r="K2685" s="1">
        <v>45373</v>
      </c>
    </row>
    <row r="2686" spans="1:11" x14ac:dyDescent="0.25">
      <c r="A2686" t="s">
        <v>41</v>
      </c>
      <c r="B2686" t="s">
        <v>42</v>
      </c>
      <c r="C2686" t="s">
        <v>475</v>
      </c>
      <c r="D2686" s="1">
        <v>44606</v>
      </c>
      <c r="E2686" t="s">
        <v>633</v>
      </c>
      <c r="F2686" t="s">
        <v>145</v>
      </c>
      <c r="G2686" t="s">
        <v>1563</v>
      </c>
      <c r="H2686" t="s">
        <v>1367</v>
      </c>
      <c r="I2686" t="s">
        <v>17</v>
      </c>
      <c r="J2686" s="1">
        <v>45783</v>
      </c>
      <c r="K2686" s="1">
        <v>45742</v>
      </c>
    </row>
    <row r="2687" spans="1:11" x14ac:dyDescent="0.25">
      <c r="A2687" t="s">
        <v>41</v>
      </c>
      <c r="B2687" t="s">
        <v>42</v>
      </c>
      <c r="C2687" t="s">
        <v>475</v>
      </c>
      <c r="D2687" s="1">
        <v>44606</v>
      </c>
      <c r="E2687" t="s">
        <v>633</v>
      </c>
      <c r="F2687" t="s">
        <v>145</v>
      </c>
      <c r="G2687" t="s">
        <v>1563</v>
      </c>
      <c r="H2687" t="s">
        <v>1368</v>
      </c>
      <c r="I2687" t="s">
        <v>17</v>
      </c>
      <c r="J2687" s="1">
        <v>45421</v>
      </c>
      <c r="K2687" s="1">
        <v>45373</v>
      </c>
    </row>
    <row r="2688" spans="1:11" x14ac:dyDescent="0.25">
      <c r="A2688" t="s">
        <v>41</v>
      </c>
      <c r="B2688" t="s">
        <v>42</v>
      </c>
      <c r="C2688" t="s">
        <v>475</v>
      </c>
      <c r="D2688" s="1">
        <v>44606</v>
      </c>
      <c r="E2688" t="s">
        <v>633</v>
      </c>
      <c r="F2688" t="s">
        <v>145</v>
      </c>
      <c r="G2688" t="s">
        <v>1563</v>
      </c>
      <c r="H2688" t="s">
        <v>1368</v>
      </c>
      <c r="I2688" t="s">
        <v>17</v>
      </c>
      <c r="J2688" s="1">
        <v>45783</v>
      </c>
      <c r="K2688" s="1">
        <v>45742</v>
      </c>
    </row>
    <row r="2689" spans="1:11" x14ac:dyDescent="0.25">
      <c r="A2689" t="s">
        <v>41</v>
      </c>
      <c r="B2689" t="s">
        <v>42</v>
      </c>
      <c r="C2689" t="s">
        <v>475</v>
      </c>
      <c r="D2689" s="1">
        <v>44606</v>
      </c>
      <c r="E2689" t="s">
        <v>633</v>
      </c>
      <c r="F2689" t="s">
        <v>145</v>
      </c>
      <c r="G2689" t="s">
        <v>1563</v>
      </c>
      <c r="H2689" t="s">
        <v>1369</v>
      </c>
      <c r="I2689" t="s">
        <v>17</v>
      </c>
      <c r="J2689" s="1">
        <v>45421</v>
      </c>
      <c r="K2689" s="1">
        <v>45373</v>
      </c>
    </row>
    <row r="2690" spans="1:11" x14ac:dyDescent="0.25">
      <c r="A2690" t="s">
        <v>41</v>
      </c>
      <c r="B2690" t="s">
        <v>42</v>
      </c>
      <c r="C2690" t="s">
        <v>475</v>
      </c>
      <c r="D2690" s="1">
        <v>44606</v>
      </c>
      <c r="E2690" t="s">
        <v>633</v>
      </c>
      <c r="F2690" t="s">
        <v>145</v>
      </c>
      <c r="G2690" t="s">
        <v>1563</v>
      </c>
      <c r="H2690" t="s">
        <v>1369</v>
      </c>
      <c r="I2690" t="s">
        <v>17</v>
      </c>
      <c r="J2690" s="1">
        <v>45785</v>
      </c>
      <c r="K2690" s="1">
        <v>45742</v>
      </c>
    </row>
    <row r="2691" spans="1:11" x14ac:dyDescent="0.25">
      <c r="A2691" t="s">
        <v>41</v>
      </c>
      <c r="B2691" t="s">
        <v>42</v>
      </c>
      <c r="C2691" t="s">
        <v>475</v>
      </c>
      <c r="D2691" s="1">
        <v>44606</v>
      </c>
      <c r="E2691" t="s">
        <v>633</v>
      </c>
      <c r="F2691" t="s">
        <v>145</v>
      </c>
      <c r="G2691" t="s">
        <v>1563</v>
      </c>
      <c r="H2691" t="s">
        <v>1370</v>
      </c>
      <c r="I2691" t="s">
        <v>17</v>
      </c>
      <c r="J2691" s="1">
        <v>45421</v>
      </c>
      <c r="K2691" s="1">
        <v>45373</v>
      </c>
    </row>
    <row r="2692" spans="1:11" x14ac:dyDescent="0.25">
      <c r="A2692" t="s">
        <v>41</v>
      </c>
      <c r="B2692" t="s">
        <v>42</v>
      </c>
      <c r="C2692" t="s">
        <v>475</v>
      </c>
      <c r="D2692" s="1">
        <v>44606</v>
      </c>
      <c r="E2692" t="s">
        <v>633</v>
      </c>
      <c r="F2692" t="s">
        <v>145</v>
      </c>
      <c r="G2692" t="s">
        <v>1563</v>
      </c>
      <c r="H2692" t="s">
        <v>1370</v>
      </c>
      <c r="I2692" t="s">
        <v>17</v>
      </c>
      <c r="J2692" s="1">
        <v>45785</v>
      </c>
      <c r="K2692" s="1">
        <v>45742</v>
      </c>
    </row>
    <row r="2693" spans="1:11" x14ac:dyDescent="0.25">
      <c r="A2693" t="s">
        <v>41</v>
      </c>
      <c r="B2693" t="s">
        <v>42</v>
      </c>
      <c r="C2693" t="s">
        <v>475</v>
      </c>
      <c r="D2693" s="1">
        <v>44606</v>
      </c>
      <c r="E2693" t="s">
        <v>633</v>
      </c>
      <c r="F2693" t="s">
        <v>145</v>
      </c>
      <c r="G2693" t="s">
        <v>1563</v>
      </c>
      <c r="H2693" t="s">
        <v>8</v>
      </c>
      <c r="I2693" t="s">
        <v>17</v>
      </c>
      <c r="J2693" s="1">
        <v>45422</v>
      </c>
      <c r="K2693" s="1">
        <v>45373</v>
      </c>
    </row>
    <row r="2694" spans="1:11" x14ac:dyDescent="0.25">
      <c r="A2694" t="s">
        <v>41</v>
      </c>
      <c r="B2694" t="s">
        <v>42</v>
      </c>
      <c r="C2694" t="s">
        <v>475</v>
      </c>
      <c r="D2694" s="1">
        <v>44606</v>
      </c>
      <c r="E2694" t="s">
        <v>633</v>
      </c>
      <c r="F2694" t="s">
        <v>145</v>
      </c>
      <c r="G2694" t="s">
        <v>1563</v>
      </c>
      <c r="H2694" t="s">
        <v>9</v>
      </c>
      <c r="I2694" t="s">
        <v>17</v>
      </c>
      <c r="J2694" s="1">
        <v>45421</v>
      </c>
      <c r="K2694" s="1">
        <v>45373</v>
      </c>
    </row>
    <row r="2695" spans="1:11" x14ac:dyDescent="0.25">
      <c r="A2695" t="s">
        <v>41</v>
      </c>
      <c r="B2695" t="s">
        <v>42</v>
      </c>
      <c r="C2695" t="s">
        <v>475</v>
      </c>
      <c r="D2695" s="1">
        <v>44606</v>
      </c>
      <c r="E2695" t="s">
        <v>633</v>
      </c>
      <c r="F2695" t="s">
        <v>145</v>
      </c>
      <c r="G2695" t="s">
        <v>1563</v>
      </c>
      <c r="H2695" t="s">
        <v>10</v>
      </c>
      <c r="I2695" t="s">
        <v>17</v>
      </c>
      <c r="J2695" s="1">
        <v>45421</v>
      </c>
      <c r="K2695" s="1">
        <v>45373</v>
      </c>
    </row>
    <row r="2696" spans="1:11" x14ac:dyDescent="0.25">
      <c r="A2696" t="s">
        <v>41</v>
      </c>
      <c r="B2696" t="s">
        <v>42</v>
      </c>
      <c r="C2696" t="s">
        <v>475</v>
      </c>
      <c r="D2696" s="1">
        <v>44606</v>
      </c>
      <c r="E2696" t="s">
        <v>633</v>
      </c>
      <c r="F2696" t="s">
        <v>145</v>
      </c>
      <c r="G2696" t="s">
        <v>1563</v>
      </c>
      <c r="H2696" t="s">
        <v>11</v>
      </c>
      <c r="I2696" t="s">
        <v>17</v>
      </c>
      <c r="J2696" s="1">
        <v>45422</v>
      </c>
      <c r="K2696" s="1">
        <v>45373</v>
      </c>
    </row>
    <row r="2697" spans="1:11" x14ac:dyDescent="0.25">
      <c r="A2697" t="s">
        <v>12</v>
      </c>
      <c r="B2697" t="s">
        <v>51</v>
      </c>
      <c r="C2697" t="s">
        <v>52</v>
      </c>
      <c r="D2697" s="1">
        <v>44599</v>
      </c>
      <c r="E2697" t="s">
        <v>634</v>
      </c>
      <c r="F2697" t="s">
        <v>635</v>
      </c>
      <c r="G2697" t="s">
        <v>636</v>
      </c>
      <c r="H2697" t="s">
        <v>4</v>
      </c>
      <c r="I2697" t="s">
        <v>17</v>
      </c>
      <c r="J2697" s="1">
        <v>45014</v>
      </c>
      <c r="K2697" s="1">
        <v>44824</v>
      </c>
    </row>
    <row r="2698" spans="1:11" x14ac:dyDescent="0.25">
      <c r="A2698" t="s">
        <v>12</v>
      </c>
      <c r="B2698" t="s">
        <v>51</v>
      </c>
      <c r="C2698" t="s">
        <v>52</v>
      </c>
      <c r="D2698" s="1">
        <v>44599</v>
      </c>
      <c r="E2698" t="s">
        <v>634</v>
      </c>
      <c r="F2698" t="s">
        <v>635</v>
      </c>
      <c r="G2698" t="s">
        <v>636</v>
      </c>
      <c r="H2698" t="s">
        <v>7</v>
      </c>
      <c r="I2698" t="s">
        <v>17</v>
      </c>
      <c r="J2698" s="1">
        <v>45014</v>
      </c>
      <c r="K2698" s="1">
        <v>44824</v>
      </c>
    </row>
    <row r="2699" spans="1:11" x14ac:dyDescent="0.25">
      <c r="A2699" t="s">
        <v>12</v>
      </c>
      <c r="B2699" t="s">
        <v>51</v>
      </c>
      <c r="C2699" t="s">
        <v>52</v>
      </c>
      <c r="D2699" s="1">
        <v>44599</v>
      </c>
      <c r="E2699" t="s">
        <v>634</v>
      </c>
      <c r="F2699" t="s">
        <v>635</v>
      </c>
      <c r="G2699" t="s">
        <v>636</v>
      </c>
      <c r="H2699" t="s">
        <v>1366</v>
      </c>
      <c r="I2699" t="s">
        <v>5</v>
      </c>
      <c r="K2699" s="1">
        <v>45733</v>
      </c>
    </row>
    <row r="2700" spans="1:11" x14ac:dyDescent="0.25">
      <c r="A2700" t="s">
        <v>12</v>
      </c>
      <c r="B2700" t="s">
        <v>51</v>
      </c>
      <c r="C2700" t="s">
        <v>52</v>
      </c>
      <c r="D2700" s="1">
        <v>44599</v>
      </c>
      <c r="E2700" t="s">
        <v>634</v>
      </c>
      <c r="F2700" t="s">
        <v>635</v>
      </c>
      <c r="G2700" t="s">
        <v>636</v>
      </c>
      <c r="H2700" t="s">
        <v>1366</v>
      </c>
      <c r="I2700" t="s">
        <v>17</v>
      </c>
      <c r="J2700" s="1">
        <v>45412</v>
      </c>
      <c r="K2700" s="1">
        <v>45351</v>
      </c>
    </row>
    <row r="2701" spans="1:11" x14ac:dyDescent="0.25">
      <c r="A2701" t="s">
        <v>12</v>
      </c>
      <c r="B2701" t="s">
        <v>51</v>
      </c>
      <c r="C2701" t="s">
        <v>52</v>
      </c>
      <c r="D2701" s="1">
        <v>44599</v>
      </c>
      <c r="E2701" t="s">
        <v>634</v>
      </c>
      <c r="F2701" t="s">
        <v>635</v>
      </c>
      <c r="G2701" t="s">
        <v>636</v>
      </c>
      <c r="H2701" t="s">
        <v>1367</v>
      </c>
      <c r="I2701" t="s">
        <v>5</v>
      </c>
      <c r="K2701" s="1">
        <v>45733</v>
      </c>
    </row>
    <row r="2702" spans="1:11" x14ac:dyDescent="0.25">
      <c r="A2702" t="s">
        <v>12</v>
      </c>
      <c r="B2702" t="s">
        <v>51</v>
      </c>
      <c r="C2702" t="s">
        <v>52</v>
      </c>
      <c r="D2702" s="1">
        <v>44599</v>
      </c>
      <c r="E2702" t="s">
        <v>634</v>
      </c>
      <c r="F2702" t="s">
        <v>635</v>
      </c>
      <c r="G2702" t="s">
        <v>636</v>
      </c>
      <c r="H2702" t="s">
        <v>1367</v>
      </c>
      <c r="I2702" t="s">
        <v>17</v>
      </c>
      <c r="J2702" s="1">
        <v>45412</v>
      </c>
      <c r="K2702" s="1">
        <v>45351</v>
      </c>
    </row>
    <row r="2703" spans="1:11" x14ac:dyDescent="0.25">
      <c r="A2703" t="s">
        <v>12</v>
      </c>
      <c r="B2703" t="s">
        <v>51</v>
      </c>
      <c r="C2703" t="s">
        <v>52</v>
      </c>
      <c r="D2703" s="1">
        <v>44599</v>
      </c>
      <c r="E2703" t="s">
        <v>634</v>
      </c>
      <c r="F2703" t="s">
        <v>635</v>
      </c>
      <c r="G2703" t="s">
        <v>636</v>
      </c>
      <c r="H2703" t="s">
        <v>1368</v>
      </c>
      <c r="I2703" t="s">
        <v>5</v>
      </c>
      <c r="K2703" s="1">
        <v>45733</v>
      </c>
    </row>
    <row r="2704" spans="1:11" x14ac:dyDescent="0.25">
      <c r="A2704" t="s">
        <v>12</v>
      </c>
      <c r="B2704" t="s">
        <v>51</v>
      </c>
      <c r="C2704" t="s">
        <v>52</v>
      </c>
      <c r="D2704" s="1">
        <v>44599</v>
      </c>
      <c r="E2704" t="s">
        <v>634</v>
      </c>
      <c r="F2704" t="s">
        <v>635</v>
      </c>
      <c r="G2704" t="s">
        <v>636</v>
      </c>
      <c r="H2704" t="s">
        <v>1368</v>
      </c>
      <c r="I2704" t="s">
        <v>17</v>
      </c>
      <c r="J2704" s="1">
        <v>45412</v>
      </c>
      <c r="K2704" s="1">
        <v>45351</v>
      </c>
    </row>
    <row r="2705" spans="1:11" x14ac:dyDescent="0.25">
      <c r="A2705" t="s">
        <v>12</v>
      </c>
      <c r="B2705" t="s">
        <v>51</v>
      </c>
      <c r="C2705" t="s">
        <v>52</v>
      </c>
      <c r="D2705" s="1">
        <v>44599</v>
      </c>
      <c r="E2705" t="s">
        <v>634</v>
      </c>
      <c r="F2705" t="s">
        <v>635</v>
      </c>
      <c r="G2705" t="s">
        <v>636</v>
      </c>
      <c r="H2705" t="s">
        <v>1369</v>
      </c>
      <c r="I2705" t="s">
        <v>5</v>
      </c>
      <c r="K2705" s="1">
        <v>45733</v>
      </c>
    </row>
    <row r="2706" spans="1:11" x14ac:dyDescent="0.25">
      <c r="A2706" t="s">
        <v>12</v>
      </c>
      <c r="B2706" t="s">
        <v>51</v>
      </c>
      <c r="C2706" t="s">
        <v>52</v>
      </c>
      <c r="D2706" s="1">
        <v>44599</v>
      </c>
      <c r="E2706" t="s">
        <v>634</v>
      </c>
      <c r="F2706" t="s">
        <v>635</v>
      </c>
      <c r="G2706" t="s">
        <v>636</v>
      </c>
      <c r="H2706" t="s">
        <v>1369</v>
      </c>
      <c r="I2706" t="s">
        <v>17</v>
      </c>
      <c r="J2706" s="1">
        <v>45412</v>
      </c>
      <c r="K2706" s="1">
        <v>45351</v>
      </c>
    </row>
    <row r="2707" spans="1:11" x14ac:dyDescent="0.25">
      <c r="A2707" t="s">
        <v>12</v>
      </c>
      <c r="B2707" t="s">
        <v>51</v>
      </c>
      <c r="C2707" t="s">
        <v>52</v>
      </c>
      <c r="D2707" s="1">
        <v>44599</v>
      </c>
      <c r="E2707" t="s">
        <v>634</v>
      </c>
      <c r="F2707" t="s">
        <v>635</v>
      </c>
      <c r="G2707" t="s">
        <v>636</v>
      </c>
      <c r="H2707" t="s">
        <v>1370</v>
      </c>
      <c r="I2707" t="s">
        <v>5</v>
      </c>
      <c r="K2707" s="1">
        <v>45733</v>
      </c>
    </row>
    <row r="2708" spans="1:11" x14ac:dyDescent="0.25">
      <c r="A2708" t="s">
        <v>12</v>
      </c>
      <c r="B2708" t="s">
        <v>51</v>
      </c>
      <c r="C2708" t="s">
        <v>52</v>
      </c>
      <c r="D2708" s="1">
        <v>44599</v>
      </c>
      <c r="E2708" t="s">
        <v>634</v>
      </c>
      <c r="F2708" t="s">
        <v>635</v>
      </c>
      <c r="G2708" t="s">
        <v>636</v>
      </c>
      <c r="H2708" t="s">
        <v>1370</v>
      </c>
      <c r="I2708" t="s">
        <v>17</v>
      </c>
      <c r="J2708" s="1">
        <v>45412</v>
      </c>
      <c r="K2708" s="1">
        <v>45351</v>
      </c>
    </row>
    <row r="2709" spans="1:11" x14ac:dyDescent="0.25">
      <c r="A2709" t="s">
        <v>12</v>
      </c>
      <c r="B2709" t="s">
        <v>51</v>
      </c>
      <c r="C2709" t="s">
        <v>52</v>
      </c>
      <c r="D2709" s="1">
        <v>44599</v>
      </c>
      <c r="E2709" t="s">
        <v>634</v>
      </c>
      <c r="F2709" t="s">
        <v>635</v>
      </c>
      <c r="G2709" t="s">
        <v>636</v>
      </c>
      <c r="H2709" t="s">
        <v>8</v>
      </c>
      <c r="I2709" t="s">
        <v>17</v>
      </c>
      <c r="J2709" s="1">
        <v>44642</v>
      </c>
      <c r="K2709" s="1">
        <v>44635</v>
      </c>
    </row>
    <row r="2710" spans="1:11" x14ac:dyDescent="0.25">
      <c r="A2710" t="s">
        <v>12</v>
      </c>
      <c r="B2710" t="s">
        <v>51</v>
      </c>
      <c r="C2710" t="s">
        <v>52</v>
      </c>
      <c r="D2710" s="1">
        <v>44599</v>
      </c>
      <c r="E2710" t="s">
        <v>634</v>
      </c>
      <c r="F2710" t="s">
        <v>635</v>
      </c>
      <c r="G2710" t="s">
        <v>636</v>
      </c>
      <c r="H2710" t="s">
        <v>9</v>
      </c>
      <c r="I2710" t="s">
        <v>17</v>
      </c>
      <c r="J2710" s="1">
        <v>44888</v>
      </c>
      <c r="K2710" s="1">
        <v>44735</v>
      </c>
    </row>
    <row r="2711" spans="1:11" x14ac:dyDescent="0.25">
      <c r="A2711" t="s">
        <v>12</v>
      </c>
      <c r="B2711" t="s">
        <v>51</v>
      </c>
      <c r="C2711" t="s">
        <v>52</v>
      </c>
      <c r="D2711" s="1">
        <v>44599</v>
      </c>
      <c r="E2711" t="s">
        <v>634</v>
      </c>
      <c r="F2711" t="s">
        <v>635</v>
      </c>
      <c r="G2711" t="s">
        <v>636</v>
      </c>
      <c r="H2711" t="s">
        <v>10</v>
      </c>
      <c r="I2711" t="s">
        <v>17</v>
      </c>
      <c r="J2711" s="1">
        <v>44627</v>
      </c>
      <c r="K2711" s="1">
        <v>44600</v>
      </c>
    </row>
    <row r="2712" spans="1:11" x14ac:dyDescent="0.25">
      <c r="A2712" t="s">
        <v>12</v>
      </c>
      <c r="B2712" t="s">
        <v>51</v>
      </c>
      <c r="C2712" t="s">
        <v>52</v>
      </c>
      <c r="D2712" s="1">
        <v>44599</v>
      </c>
      <c r="E2712" t="s">
        <v>634</v>
      </c>
      <c r="F2712" t="s">
        <v>635</v>
      </c>
      <c r="G2712" t="s">
        <v>636</v>
      </c>
      <c r="H2712" t="s">
        <v>11</v>
      </c>
      <c r="I2712" t="s">
        <v>17</v>
      </c>
      <c r="J2712" s="1">
        <v>44627</v>
      </c>
      <c r="K2712" s="1">
        <v>44600</v>
      </c>
    </row>
    <row r="2713" spans="1:11" x14ac:dyDescent="0.25">
      <c r="A2713" t="s">
        <v>41</v>
      </c>
      <c r="B2713" t="s">
        <v>42</v>
      </c>
      <c r="C2713" t="s">
        <v>124</v>
      </c>
      <c r="D2713" s="1">
        <v>44599</v>
      </c>
      <c r="E2713" t="s">
        <v>220</v>
      </c>
      <c r="F2713" t="s">
        <v>221</v>
      </c>
      <c r="G2713" t="s">
        <v>1564</v>
      </c>
      <c r="H2713" t="s">
        <v>4</v>
      </c>
      <c r="I2713" t="s">
        <v>17</v>
      </c>
      <c r="J2713" s="1">
        <v>45142</v>
      </c>
      <c r="K2713" s="1">
        <v>44840</v>
      </c>
    </row>
    <row r="2714" spans="1:11" x14ac:dyDescent="0.25">
      <c r="A2714" t="s">
        <v>41</v>
      </c>
      <c r="B2714" t="s">
        <v>42</v>
      </c>
      <c r="C2714" t="s">
        <v>124</v>
      </c>
      <c r="D2714" s="1">
        <v>44599</v>
      </c>
      <c r="E2714" t="s">
        <v>220</v>
      </c>
      <c r="F2714" t="s">
        <v>221</v>
      </c>
      <c r="G2714" t="s">
        <v>1564</v>
      </c>
      <c r="H2714" t="s">
        <v>7</v>
      </c>
      <c r="I2714" t="s">
        <v>17</v>
      </c>
      <c r="J2714" s="1">
        <v>45142</v>
      </c>
      <c r="K2714" s="1">
        <v>44840</v>
      </c>
    </row>
    <row r="2715" spans="1:11" x14ac:dyDescent="0.25">
      <c r="A2715" t="s">
        <v>41</v>
      </c>
      <c r="B2715" t="s">
        <v>485</v>
      </c>
      <c r="C2715" t="s">
        <v>124</v>
      </c>
      <c r="D2715" s="1">
        <v>44592</v>
      </c>
      <c r="E2715" t="s">
        <v>639</v>
      </c>
      <c r="F2715" t="s">
        <v>640</v>
      </c>
      <c r="G2715" t="s">
        <v>641</v>
      </c>
      <c r="H2715" t="s">
        <v>4</v>
      </c>
      <c r="I2715" t="s">
        <v>17</v>
      </c>
      <c r="J2715" s="1">
        <v>45090</v>
      </c>
      <c r="K2715" s="1">
        <v>44840</v>
      </c>
    </row>
    <row r="2716" spans="1:11" x14ac:dyDescent="0.25">
      <c r="A2716" t="s">
        <v>41</v>
      </c>
      <c r="B2716" t="s">
        <v>485</v>
      </c>
      <c r="C2716" t="s">
        <v>124</v>
      </c>
      <c r="D2716" s="1">
        <v>44592</v>
      </c>
      <c r="E2716" t="s">
        <v>639</v>
      </c>
      <c r="F2716" t="s">
        <v>640</v>
      </c>
      <c r="G2716" t="s">
        <v>641</v>
      </c>
      <c r="H2716" t="s">
        <v>7</v>
      </c>
      <c r="I2716" t="s">
        <v>17</v>
      </c>
      <c r="J2716" s="1">
        <v>45090</v>
      </c>
      <c r="K2716" s="1">
        <v>44840</v>
      </c>
    </row>
    <row r="2717" spans="1:11" x14ac:dyDescent="0.25">
      <c r="A2717" t="s">
        <v>41</v>
      </c>
      <c r="B2717" t="s">
        <v>42</v>
      </c>
      <c r="C2717" t="s">
        <v>124</v>
      </c>
      <c r="D2717" s="1">
        <v>44592</v>
      </c>
      <c r="E2717" t="s">
        <v>637</v>
      </c>
      <c r="F2717" t="s">
        <v>221</v>
      </c>
      <c r="G2717" t="s">
        <v>638</v>
      </c>
      <c r="H2717" t="s">
        <v>4</v>
      </c>
      <c r="I2717" t="s">
        <v>17</v>
      </c>
      <c r="J2717" s="1">
        <v>45090</v>
      </c>
      <c r="K2717" s="1">
        <v>44840</v>
      </c>
    </row>
    <row r="2718" spans="1:11" x14ac:dyDescent="0.25">
      <c r="A2718" t="s">
        <v>41</v>
      </c>
      <c r="B2718" t="s">
        <v>42</v>
      </c>
      <c r="C2718" t="s">
        <v>124</v>
      </c>
      <c r="D2718" s="1">
        <v>44592</v>
      </c>
      <c r="E2718" t="s">
        <v>637</v>
      </c>
      <c r="F2718" t="s">
        <v>221</v>
      </c>
      <c r="G2718" t="s">
        <v>638</v>
      </c>
      <c r="H2718" t="s">
        <v>7</v>
      </c>
      <c r="I2718" t="s">
        <v>17</v>
      </c>
      <c r="J2718" s="1">
        <v>45090</v>
      </c>
      <c r="K2718" s="1">
        <v>44840</v>
      </c>
    </row>
    <row r="2719" spans="1:11" x14ac:dyDescent="0.25">
      <c r="A2719" t="s">
        <v>60</v>
      </c>
      <c r="B2719" t="s">
        <v>61</v>
      </c>
      <c r="C2719" t="s">
        <v>14</v>
      </c>
      <c r="D2719" s="1">
        <v>44588</v>
      </c>
      <c r="E2719" t="s">
        <v>642</v>
      </c>
      <c r="F2719" t="s">
        <v>643</v>
      </c>
      <c r="G2719" t="s">
        <v>65</v>
      </c>
      <c r="H2719" t="s">
        <v>192</v>
      </c>
      <c r="I2719" t="s">
        <v>17</v>
      </c>
      <c r="J2719" s="1">
        <v>44840</v>
      </c>
      <c r="K2719" s="1">
        <v>44837</v>
      </c>
    </row>
    <row r="2720" spans="1:11" x14ac:dyDescent="0.25">
      <c r="A2720" t="s">
        <v>60</v>
      </c>
      <c r="B2720" t="s">
        <v>61</v>
      </c>
      <c r="C2720" t="s">
        <v>14</v>
      </c>
      <c r="D2720" s="1">
        <v>44588</v>
      </c>
      <c r="E2720" t="s">
        <v>642</v>
      </c>
      <c r="F2720" t="s">
        <v>643</v>
      </c>
      <c r="G2720" t="s">
        <v>65</v>
      </c>
      <c r="H2720" t="s">
        <v>4</v>
      </c>
      <c r="I2720" t="s">
        <v>17</v>
      </c>
      <c r="J2720" s="1">
        <v>44840</v>
      </c>
      <c r="K2720" s="1">
        <v>44824</v>
      </c>
    </row>
    <row r="2721" spans="1:11" x14ac:dyDescent="0.25">
      <c r="A2721" t="s">
        <v>60</v>
      </c>
      <c r="B2721" t="s">
        <v>61</v>
      </c>
      <c r="C2721" t="s">
        <v>14</v>
      </c>
      <c r="D2721" s="1">
        <v>44588</v>
      </c>
      <c r="E2721" t="s">
        <v>642</v>
      </c>
      <c r="F2721" t="s">
        <v>643</v>
      </c>
      <c r="G2721" t="s">
        <v>65</v>
      </c>
      <c r="H2721" t="s">
        <v>7</v>
      </c>
      <c r="I2721" t="s">
        <v>17</v>
      </c>
      <c r="J2721" s="1">
        <v>44840</v>
      </c>
      <c r="K2721" s="1">
        <v>44824</v>
      </c>
    </row>
    <row r="2722" spans="1:11" x14ac:dyDescent="0.25">
      <c r="A2722" t="s">
        <v>60</v>
      </c>
      <c r="B2722" t="s">
        <v>61</v>
      </c>
      <c r="C2722" t="s">
        <v>14</v>
      </c>
      <c r="D2722" s="1">
        <v>44588</v>
      </c>
      <c r="E2722" t="s">
        <v>642</v>
      </c>
      <c r="F2722" t="s">
        <v>643</v>
      </c>
      <c r="G2722" t="s">
        <v>65</v>
      </c>
      <c r="H2722" t="s">
        <v>1366</v>
      </c>
      <c r="I2722" t="s">
        <v>17</v>
      </c>
      <c r="J2722" s="1">
        <v>45797</v>
      </c>
      <c r="K2722" s="1">
        <v>45351</v>
      </c>
    </row>
    <row r="2723" spans="1:11" x14ac:dyDescent="0.25">
      <c r="A2723" t="s">
        <v>60</v>
      </c>
      <c r="B2723" t="s">
        <v>61</v>
      </c>
      <c r="C2723" t="s">
        <v>14</v>
      </c>
      <c r="D2723" s="1">
        <v>44588</v>
      </c>
      <c r="E2723" t="s">
        <v>642</v>
      </c>
      <c r="F2723" t="s">
        <v>643</v>
      </c>
      <c r="G2723" t="s">
        <v>65</v>
      </c>
      <c r="H2723" t="s">
        <v>1367</v>
      </c>
      <c r="I2723" t="s">
        <v>17</v>
      </c>
      <c r="J2723" s="1">
        <v>45779</v>
      </c>
      <c r="K2723" s="1">
        <v>45351</v>
      </c>
    </row>
    <row r="2724" spans="1:11" x14ac:dyDescent="0.25">
      <c r="A2724" t="s">
        <v>60</v>
      </c>
      <c r="B2724" t="s">
        <v>61</v>
      </c>
      <c r="C2724" t="s">
        <v>14</v>
      </c>
      <c r="D2724" s="1">
        <v>44588</v>
      </c>
      <c r="E2724" t="s">
        <v>642</v>
      </c>
      <c r="F2724" t="s">
        <v>643</v>
      </c>
      <c r="G2724" t="s">
        <v>65</v>
      </c>
      <c r="H2724" t="s">
        <v>1368</v>
      </c>
      <c r="I2724" t="s">
        <v>17</v>
      </c>
      <c r="J2724" s="1">
        <v>45779</v>
      </c>
      <c r="K2724" s="1">
        <v>45351</v>
      </c>
    </row>
    <row r="2725" spans="1:11" x14ac:dyDescent="0.25">
      <c r="A2725" t="s">
        <v>60</v>
      </c>
      <c r="B2725" t="s">
        <v>61</v>
      </c>
      <c r="C2725" t="s">
        <v>14</v>
      </c>
      <c r="D2725" s="1">
        <v>44588</v>
      </c>
      <c r="E2725" t="s">
        <v>642</v>
      </c>
      <c r="F2725" t="s">
        <v>643</v>
      </c>
      <c r="G2725" t="s">
        <v>65</v>
      </c>
      <c r="H2725" t="s">
        <v>1369</v>
      </c>
      <c r="I2725" t="s">
        <v>18</v>
      </c>
      <c r="K2725" s="1">
        <v>45351</v>
      </c>
    </row>
    <row r="2726" spans="1:11" x14ac:dyDescent="0.25">
      <c r="A2726" t="s">
        <v>60</v>
      </c>
      <c r="B2726" t="s">
        <v>61</v>
      </c>
      <c r="C2726" t="s">
        <v>14</v>
      </c>
      <c r="D2726" s="1">
        <v>44588</v>
      </c>
      <c r="E2726" t="s">
        <v>642</v>
      </c>
      <c r="F2726" t="s">
        <v>643</v>
      </c>
      <c r="G2726" t="s">
        <v>65</v>
      </c>
      <c r="H2726" t="s">
        <v>1370</v>
      </c>
      <c r="I2726" t="s">
        <v>5</v>
      </c>
      <c r="K2726" s="1">
        <v>45351</v>
      </c>
    </row>
    <row r="2727" spans="1:11" x14ac:dyDescent="0.25">
      <c r="A2727" t="s">
        <v>60</v>
      </c>
      <c r="B2727" t="s">
        <v>61</v>
      </c>
      <c r="C2727" t="s">
        <v>14</v>
      </c>
      <c r="D2727" s="1">
        <v>44588</v>
      </c>
      <c r="E2727" t="s">
        <v>642</v>
      </c>
      <c r="F2727" t="s">
        <v>643</v>
      </c>
      <c r="G2727" t="s">
        <v>65</v>
      </c>
      <c r="H2727" t="s">
        <v>8</v>
      </c>
      <c r="I2727" t="s">
        <v>17</v>
      </c>
      <c r="J2727" s="1">
        <v>44644</v>
      </c>
      <c r="K2727" s="1">
        <v>44635</v>
      </c>
    </row>
    <row r="2728" spans="1:11" x14ac:dyDescent="0.25">
      <c r="A2728" t="s">
        <v>60</v>
      </c>
      <c r="B2728" t="s">
        <v>61</v>
      </c>
      <c r="C2728" t="s">
        <v>14</v>
      </c>
      <c r="D2728" s="1">
        <v>44588</v>
      </c>
      <c r="E2728" t="s">
        <v>642</v>
      </c>
      <c r="F2728" t="s">
        <v>643</v>
      </c>
      <c r="G2728" t="s">
        <v>65</v>
      </c>
      <c r="H2728" t="s">
        <v>9</v>
      </c>
      <c r="I2728" t="s">
        <v>17</v>
      </c>
      <c r="J2728" s="1">
        <v>44839</v>
      </c>
      <c r="K2728" s="1">
        <v>44735</v>
      </c>
    </row>
    <row r="2729" spans="1:11" x14ac:dyDescent="0.25">
      <c r="A2729" t="s">
        <v>60</v>
      </c>
      <c r="B2729" t="s">
        <v>61</v>
      </c>
      <c r="C2729" t="s">
        <v>14</v>
      </c>
      <c r="D2729" s="1">
        <v>44588</v>
      </c>
      <c r="E2729" t="s">
        <v>642</v>
      </c>
      <c r="F2729" t="s">
        <v>643</v>
      </c>
      <c r="G2729" t="s">
        <v>65</v>
      </c>
      <c r="H2729" t="s">
        <v>10</v>
      </c>
      <c r="I2729" t="s">
        <v>17</v>
      </c>
      <c r="J2729" s="1">
        <v>44592</v>
      </c>
      <c r="K2729" s="1">
        <v>44550</v>
      </c>
    </row>
    <row r="2730" spans="1:11" x14ac:dyDescent="0.25">
      <c r="A2730" t="s">
        <v>60</v>
      </c>
      <c r="B2730" t="s">
        <v>61</v>
      </c>
      <c r="C2730" t="s">
        <v>14</v>
      </c>
      <c r="D2730" s="1">
        <v>44588</v>
      </c>
      <c r="E2730" t="s">
        <v>642</v>
      </c>
      <c r="F2730" t="s">
        <v>643</v>
      </c>
      <c r="G2730" t="s">
        <v>65</v>
      </c>
      <c r="H2730" t="s">
        <v>11</v>
      </c>
      <c r="I2730" t="s">
        <v>17</v>
      </c>
      <c r="J2730" s="1">
        <v>44592</v>
      </c>
      <c r="K2730" s="1">
        <v>44550</v>
      </c>
    </row>
    <row r="2731" spans="1:11" x14ac:dyDescent="0.25">
      <c r="A2731" t="s">
        <v>41</v>
      </c>
      <c r="B2731" t="s">
        <v>485</v>
      </c>
      <c r="C2731" t="s">
        <v>124</v>
      </c>
      <c r="D2731" s="1">
        <v>44585</v>
      </c>
      <c r="E2731" t="s">
        <v>645</v>
      </c>
      <c r="F2731" t="s">
        <v>645</v>
      </c>
      <c r="G2731" t="s">
        <v>646</v>
      </c>
      <c r="H2731" t="s">
        <v>4</v>
      </c>
      <c r="I2731" t="s">
        <v>17</v>
      </c>
      <c r="J2731" s="1">
        <v>45142</v>
      </c>
      <c r="K2731" s="1">
        <v>44840</v>
      </c>
    </row>
    <row r="2732" spans="1:11" x14ac:dyDescent="0.25">
      <c r="A2732" t="s">
        <v>41</v>
      </c>
      <c r="B2732" t="s">
        <v>485</v>
      </c>
      <c r="C2732" t="s">
        <v>124</v>
      </c>
      <c r="D2732" s="1">
        <v>44585</v>
      </c>
      <c r="E2732" t="s">
        <v>645</v>
      </c>
      <c r="F2732" t="s">
        <v>645</v>
      </c>
      <c r="G2732" t="s">
        <v>646</v>
      </c>
      <c r="H2732" t="s">
        <v>7</v>
      </c>
      <c r="I2732" t="s">
        <v>17</v>
      </c>
      <c r="J2732" s="1">
        <v>45142</v>
      </c>
      <c r="K2732" s="1">
        <v>44840</v>
      </c>
    </row>
    <row r="2733" spans="1:11" x14ac:dyDescent="0.25">
      <c r="A2733" t="s">
        <v>41</v>
      </c>
      <c r="B2733" t="s">
        <v>485</v>
      </c>
      <c r="C2733" t="s">
        <v>124</v>
      </c>
      <c r="D2733" s="1">
        <v>44585</v>
      </c>
      <c r="E2733" t="s">
        <v>647</v>
      </c>
      <c r="F2733" t="s">
        <v>468</v>
      </c>
      <c r="G2733" t="s">
        <v>648</v>
      </c>
      <c r="H2733" t="s">
        <v>4</v>
      </c>
      <c r="I2733" t="s">
        <v>17</v>
      </c>
      <c r="J2733" s="1">
        <v>45090</v>
      </c>
      <c r="K2733" s="1">
        <v>44840</v>
      </c>
    </row>
    <row r="2734" spans="1:11" x14ac:dyDescent="0.25">
      <c r="A2734" t="s">
        <v>41</v>
      </c>
      <c r="B2734" t="s">
        <v>485</v>
      </c>
      <c r="C2734" t="s">
        <v>124</v>
      </c>
      <c r="D2734" s="1">
        <v>44585</v>
      </c>
      <c r="E2734" t="s">
        <v>647</v>
      </c>
      <c r="F2734" t="s">
        <v>468</v>
      </c>
      <c r="G2734" t="s">
        <v>648</v>
      </c>
      <c r="H2734" t="s">
        <v>7</v>
      </c>
      <c r="I2734" t="s">
        <v>17</v>
      </c>
      <c r="J2734" s="1">
        <v>45090</v>
      </c>
      <c r="K2734" s="1">
        <v>44840</v>
      </c>
    </row>
    <row r="2735" spans="1:11" x14ac:dyDescent="0.25">
      <c r="A2735" t="s">
        <v>41</v>
      </c>
      <c r="B2735" t="s">
        <v>485</v>
      </c>
      <c r="C2735" t="s">
        <v>124</v>
      </c>
      <c r="D2735" s="1">
        <v>44585</v>
      </c>
      <c r="E2735" t="s">
        <v>660</v>
      </c>
      <c r="F2735" t="s">
        <v>661</v>
      </c>
      <c r="G2735" t="s">
        <v>662</v>
      </c>
      <c r="H2735" t="s">
        <v>4</v>
      </c>
      <c r="I2735" t="s">
        <v>17</v>
      </c>
      <c r="J2735" s="1">
        <v>45090</v>
      </c>
      <c r="K2735" s="1">
        <v>44840</v>
      </c>
    </row>
    <row r="2736" spans="1:11" x14ac:dyDescent="0.25">
      <c r="A2736" t="s">
        <v>41</v>
      </c>
      <c r="B2736" t="s">
        <v>485</v>
      </c>
      <c r="C2736" t="s">
        <v>124</v>
      </c>
      <c r="D2736" s="1">
        <v>44585</v>
      </c>
      <c r="E2736" t="s">
        <v>660</v>
      </c>
      <c r="F2736" t="s">
        <v>661</v>
      </c>
      <c r="G2736" t="s">
        <v>662</v>
      </c>
      <c r="H2736" t="s">
        <v>7</v>
      </c>
      <c r="I2736" t="s">
        <v>17</v>
      </c>
      <c r="J2736" s="1">
        <v>45090</v>
      </c>
      <c r="K2736" s="1">
        <v>44840</v>
      </c>
    </row>
    <row r="2737" spans="1:11" x14ac:dyDescent="0.25">
      <c r="A2737" t="s">
        <v>41</v>
      </c>
      <c r="B2737" t="s">
        <v>119</v>
      </c>
      <c r="C2737" t="s">
        <v>124</v>
      </c>
      <c r="D2737" s="1">
        <v>44585</v>
      </c>
      <c r="E2737" t="s">
        <v>652</v>
      </c>
      <c r="F2737" t="s">
        <v>221</v>
      </c>
      <c r="G2737" t="s">
        <v>653</v>
      </c>
      <c r="H2737" t="s">
        <v>4</v>
      </c>
      <c r="I2737" t="s">
        <v>17</v>
      </c>
      <c r="J2737" s="1">
        <v>45090</v>
      </c>
      <c r="K2737" s="1">
        <v>44840</v>
      </c>
    </row>
    <row r="2738" spans="1:11" x14ac:dyDescent="0.25">
      <c r="A2738" t="s">
        <v>41</v>
      </c>
      <c r="B2738" t="s">
        <v>119</v>
      </c>
      <c r="C2738" t="s">
        <v>124</v>
      </c>
      <c r="D2738" s="1">
        <v>44585</v>
      </c>
      <c r="E2738" t="s">
        <v>652</v>
      </c>
      <c r="F2738" t="s">
        <v>221</v>
      </c>
      <c r="G2738" t="s">
        <v>653</v>
      </c>
      <c r="H2738" t="s">
        <v>7</v>
      </c>
      <c r="I2738" t="s">
        <v>17</v>
      </c>
      <c r="J2738" s="1">
        <v>45090</v>
      </c>
      <c r="K2738" s="1">
        <v>44840</v>
      </c>
    </row>
    <row r="2739" spans="1:11" x14ac:dyDescent="0.25">
      <c r="A2739" t="s">
        <v>41</v>
      </c>
      <c r="B2739" t="s">
        <v>119</v>
      </c>
      <c r="C2739" t="s">
        <v>124</v>
      </c>
      <c r="D2739" s="1">
        <v>44585</v>
      </c>
      <c r="E2739" t="s">
        <v>654</v>
      </c>
      <c r="F2739" t="s">
        <v>655</v>
      </c>
      <c r="G2739" t="s">
        <v>656</v>
      </c>
      <c r="H2739" t="s">
        <v>4</v>
      </c>
      <c r="I2739" t="s">
        <v>17</v>
      </c>
      <c r="J2739" s="1">
        <v>45387</v>
      </c>
      <c r="K2739" s="1">
        <v>44840</v>
      </c>
    </row>
    <row r="2740" spans="1:11" x14ac:dyDescent="0.25">
      <c r="A2740" t="s">
        <v>41</v>
      </c>
      <c r="B2740" t="s">
        <v>119</v>
      </c>
      <c r="C2740" t="s">
        <v>124</v>
      </c>
      <c r="D2740" s="1">
        <v>44585</v>
      </c>
      <c r="E2740" t="s">
        <v>654</v>
      </c>
      <c r="F2740" t="s">
        <v>655</v>
      </c>
      <c r="G2740" t="s">
        <v>656</v>
      </c>
      <c r="H2740" t="s">
        <v>7</v>
      </c>
      <c r="I2740" t="s">
        <v>17</v>
      </c>
      <c r="J2740" s="1">
        <v>45387</v>
      </c>
      <c r="K2740" s="1">
        <v>44840</v>
      </c>
    </row>
    <row r="2741" spans="1:11" x14ac:dyDescent="0.25">
      <c r="A2741" t="s">
        <v>41</v>
      </c>
      <c r="B2741" t="s">
        <v>119</v>
      </c>
      <c r="C2741" t="s">
        <v>124</v>
      </c>
      <c r="D2741" s="1">
        <v>44585</v>
      </c>
      <c r="E2741" t="s">
        <v>666</v>
      </c>
      <c r="F2741" t="s">
        <v>667</v>
      </c>
      <c r="G2741" t="s">
        <v>668</v>
      </c>
      <c r="H2741" t="s">
        <v>4</v>
      </c>
      <c r="I2741" t="s">
        <v>17</v>
      </c>
      <c r="J2741" s="1">
        <v>45090</v>
      </c>
      <c r="K2741" s="1">
        <v>44840</v>
      </c>
    </row>
    <row r="2742" spans="1:11" x14ac:dyDescent="0.25">
      <c r="A2742" t="s">
        <v>41</v>
      </c>
      <c r="B2742" t="s">
        <v>119</v>
      </c>
      <c r="C2742" t="s">
        <v>124</v>
      </c>
      <c r="D2742" s="1">
        <v>44585</v>
      </c>
      <c r="E2742" t="s">
        <v>666</v>
      </c>
      <c r="F2742" t="s">
        <v>667</v>
      </c>
      <c r="G2742" t="s">
        <v>668</v>
      </c>
      <c r="H2742" t="s">
        <v>7</v>
      </c>
      <c r="I2742" t="s">
        <v>17</v>
      </c>
      <c r="J2742" s="1">
        <v>45090</v>
      </c>
      <c r="K2742" s="1">
        <v>44840</v>
      </c>
    </row>
    <row r="2743" spans="1:11" x14ac:dyDescent="0.25">
      <c r="A2743" t="s">
        <v>41</v>
      </c>
      <c r="B2743" t="s">
        <v>119</v>
      </c>
      <c r="C2743" t="s">
        <v>124</v>
      </c>
      <c r="D2743" s="1">
        <v>44585</v>
      </c>
      <c r="E2743" t="s">
        <v>674</v>
      </c>
      <c r="F2743" t="s">
        <v>675</v>
      </c>
      <c r="G2743" t="s">
        <v>676</v>
      </c>
      <c r="H2743" t="s">
        <v>4</v>
      </c>
      <c r="I2743" t="s">
        <v>17</v>
      </c>
      <c r="J2743" s="1">
        <v>44856</v>
      </c>
      <c r="K2743" s="1">
        <v>44840</v>
      </c>
    </row>
    <row r="2744" spans="1:11" x14ac:dyDescent="0.25">
      <c r="A2744" t="s">
        <v>41</v>
      </c>
      <c r="B2744" t="s">
        <v>119</v>
      </c>
      <c r="C2744" t="s">
        <v>124</v>
      </c>
      <c r="D2744" s="1">
        <v>44585</v>
      </c>
      <c r="E2744" t="s">
        <v>674</v>
      </c>
      <c r="F2744" t="s">
        <v>675</v>
      </c>
      <c r="G2744" t="s">
        <v>676</v>
      </c>
      <c r="H2744" t="s">
        <v>7</v>
      </c>
      <c r="I2744" t="s">
        <v>17</v>
      </c>
      <c r="J2744" s="1">
        <v>44856</v>
      </c>
      <c r="K2744" s="1">
        <v>44840</v>
      </c>
    </row>
    <row r="2745" spans="1:11" x14ac:dyDescent="0.25">
      <c r="A2745" t="s">
        <v>41</v>
      </c>
      <c r="B2745" t="s">
        <v>119</v>
      </c>
      <c r="C2745" t="s">
        <v>124</v>
      </c>
      <c r="D2745" s="1">
        <v>44585</v>
      </c>
      <c r="E2745" t="s">
        <v>683</v>
      </c>
      <c r="F2745" t="s">
        <v>684</v>
      </c>
      <c r="G2745" t="s">
        <v>685</v>
      </c>
      <c r="H2745" t="s">
        <v>4</v>
      </c>
      <c r="I2745" t="s">
        <v>17</v>
      </c>
      <c r="J2745" s="1">
        <v>45090</v>
      </c>
      <c r="K2745" s="1">
        <v>44840</v>
      </c>
    </row>
    <row r="2746" spans="1:11" x14ac:dyDescent="0.25">
      <c r="A2746" t="s">
        <v>41</v>
      </c>
      <c r="B2746" t="s">
        <v>119</v>
      </c>
      <c r="C2746" t="s">
        <v>124</v>
      </c>
      <c r="D2746" s="1">
        <v>44585</v>
      </c>
      <c r="E2746" t="s">
        <v>683</v>
      </c>
      <c r="F2746" t="s">
        <v>684</v>
      </c>
      <c r="G2746" t="s">
        <v>685</v>
      </c>
      <c r="H2746" t="s">
        <v>7</v>
      </c>
      <c r="I2746" t="s">
        <v>17</v>
      </c>
      <c r="J2746" s="1">
        <v>45090</v>
      </c>
      <c r="K2746" s="1">
        <v>44840</v>
      </c>
    </row>
    <row r="2747" spans="1:11" x14ac:dyDescent="0.25">
      <c r="A2747" t="s">
        <v>41</v>
      </c>
      <c r="B2747" t="s">
        <v>42</v>
      </c>
      <c r="C2747" t="s">
        <v>124</v>
      </c>
      <c r="D2747" s="1">
        <v>44585</v>
      </c>
      <c r="E2747" t="s">
        <v>649</v>
      </c>
      <c r="F2747" t="s">
        <v>650</v>
      </c>
      <c r="G2747" t="s">
        <v>651</v>
      </c>
      <c r="H2747" t="s">
        <v>4</v>
      </c>
      <c r="I2747" t="s">
        <v>17</v>
      </c>
      <c r="J2747" s="1">
        <v>45090</v>
      </c>
      <c r="K2747" s="1">
        <v>44840</v>
      </c>
    </row>
    <row r="2748" spans="1:11" x14ac:dyDescent="0.25">
      <c r="A2748" t="s">
        <v>41</v>
      </c>
      <c r="B2748" t="s">
        <v>42</v>
      </c>
      <c r="C2748" t="s">
        <v>124</v>
      </c>
      <c r="D2748" s="1">
        <v>44585</v>
      </c>
      <c r="E2748" t="s">
        <v>649</v>
      </c>
      <c r="F2748" t="s">
        <v>650</v>
      </c>
      <c r="G2748" t="s">
        <v>651</v>
      </c>
      <c r="H2748" t="s">
        <v>7</v>
      </c>
      <c r="I2748" t="s">
        <v>17</v>
      </c>
      <c r="J2748" s="1">
        <v>44852</v>
      </c>
      <c r="K2748" s="1">
        <v>44840</v>
      </c>
    </row>
    <row r="2749" spans="1:11" x14ac:dyDescent="0.25">
      <c r="A2749" t="s">
        <v>41</v>
      </c>
      <c r="B2749" t="s">
        <v>42</v>
      </c>
      <c r="C2749" t="s">
        <v>124</v>
      </c>
      <c r="D2749" s="1">
        <v>44585</v>
      </c>
      <c r="E2749" t="s">
        <v>657</v>
      </c>
      <c r="F2749" t="s">
        <v>221</v>
      </c>
      <c r="G2749" t="s">
        <v>1565</v>
      </c>
      <c r="H2749" t="s">
        <v>4</v>
      </c>
      <c r="I2749" t="s">
        <v>17</v>
      </c>
      <c r="J2749" s="1">
        <v>45090</v>
      </c>
      <c r="K2749" s="1">
        <v>44840</v>
      </c>
    </row>
    <row r="2750" spans="1:11" x14ac:dyDescent="0.25">
      <c r="A2750" t="s">
        <v>41</v>
      </c>
      <c r="B2750" t="s">
        <v>42</v>
      </c>
      <c r="C2750" t="s">
        <v>124</v>
      </c>
      <c r="D2750" s="1">
        <v>44585</v>
      </c>
      <c r="E2750" t="s">
        <v>657</v>
      </c>
      <c r="F2750" t="s">
        <v>221</v>
      </c>
      <c r="G2750" t="s">
        <v>1565</v>
      </c>
      <c r="H2750" t="s">
        <v>7</v>
      </c>
      <c r="I2750" t="s">
        <v>17</v>
      </c>
      <c r="J2750" s="1">
        <v>45090</v>
      </c>
      <c r="K2750" s="1">
        <v>44840</v>
      </c>
    </row>
    <row r="2751" spans="1:11" x14ac:dyDescent="0.25">
      <c r="A2751" t="s">
        <v>41</v>
      </c>
      <c r="B2751" t="s">
        <v>42</v>
      </c>
      <c r="C2751" t="s">
        <v>124</v>
      </c>
      <c r="D2751" s="1">
        <v>44585</v>
      </c>
      <c r="E2751" t="s">
        <v>658</v>
      </c>
      <c r="F2751" t="s">
        <v>468</v>
      </c>
      <c r="G2751" t="s">
        <v>659</v>
      </c>
      <c r="H2751" t="s">
        <v>4</v>
      </c>
      <c r="I2751" t="s">
        <v>17</v>
      </c>
      <c r="J2751" s="1">
        <v>44867</v>
      </c>
      <c r="K2751" s="1">
        <v>44840</v>
      </c>
    </row>
    <row r="2752" spans="1:11" x14ac:dyDescent="0.25">
      <c r="A2752" t="s">
        <v>41</v>
      </c>
      <c r="B2752" t="s">
        <v>42</v>
      </c>
      <c r="C2752" t="s">
        <v>124</v>
      </c>
      <c r="D2752" s="1">
        <v>44585</v>
      </c>
      <c r="E2752" t="s">
        <v>658</v>
      </c>
      <c r="F2752" t="s">
        <v>468</v>
      </c>
      <c r="G2752" t="s">
        <v>659</v>
      </c>
      <c r="H2752" t="s">
        <v>7</v>
      </c>
      <c r="I2752" t="s">
        <v>17</v>
      </c>
      <c r="J2752" s="1">
        <v>44867</v>
      </c>
      <c r="K2752" s="1">
        <v>44840</v>
      </c>
    </row>
    <row r="2753" spans="1:11" x14ac:dyDescent="0.25">
      <c r="A2753" t="s">
        <v>41</v>
      </c>
      <c r="B2753" t="s">
        <v>42</v>
      </c>
      <c r="C2753" t="s">
        <v>124</v>
      </c>
      <c r="D2753" s="1">
        <v>44585</v>
      </c>
      <c r="E2753" t="s">
        <v>663</v>
      </c>
      <c r="F2753" t="s">
        <v>664</v>
      </c>
      <c r="G2753" t="s">
        <v>665</v>
      </c>
      <c r="H2753" t="s">
        <v>4</v>
      </c>
      <c r="I2753" t="s">
        <v>17</v>
      </c>
      <c r="J2753" s="1">
        <v>45090</v>
      </c>
      <c r="K2753" s="1">
        <v>44840</v>
      </c>
    </row>
    <row r="2754" spans="1:11" x14ac:dyDescent="0.25">
      <c r="A2754" t="s">
        <v>41</v>
      </c>
      <c r="B2754" t="s">
        <v>42</v>
      </c>
      <c r="C2754" t="s">
        <v>124</v>
      </c>
      <c r="D2754" s="1">
        <v>44585</v>
      </c>
      <c r="E2754" t="s">
        <v>663</v>
      </c>
      <c r="F2754" t="s">
        <v>664</v>
      </c>
      <c r="G2754" t="s">
        <v>665</v>
      </c>
      <c r="H2754" t="s">
        <v>7</v>
      </c>
      <c r="I2754" t="s">
        <v>17</v>
      </c>
      <c r="J2754" s="1">
        <v>45090</v>
      </c>
      <c r="K2754" s="1">
        <v>44840</v>
      </c>
    </row>
    <row r="2755" spans="1:11" x14ac:dyDescent="0.25">
      <c r="A2755" t="s">
        <v>41</v>
      </c>
      <c r="B2755" t="s">
        <v>42</v>
      </c>
      <c r="C2755" t="s">
        <v>124</v>
      </c>
      <c r="D2755" s="1">
        <v>44585</v>
      </c>
      <c r="E2755" t="s">
        <v>669</v>
      </c>
      <c r="F2755" t="s">
        <v>670</v>
      </c>
      <c r="G2755" t="s">
        <v>1566</v>
      </c>
      <c r="H2755" t="s">
        <v>4</v>
      </c>
      <c r="I2755" t="s">
        <v>17</v>
      </c>
      <c r="J2755" s="1">
        <v>44851</v>
      </c>
      <c r="K2755" s="1">
        <v>44840</v>
      </c>
    </row>
    <row r="2756" spans="1:11" x14ac:dyDescent="0.25">
      <c r="A2756" t="s">
        <v>41</v>
      </c>
      <c r="B2756" t="s">
        <v>42</v>
      </c>
      <c r="C2756" t="s">
        <v>124</v>
      </c>
      <c r="D2756" s="1">
        <v>44585</v>
      </c>
      <c r="E2756" t="s">
        <v>669</v>
      </c>
      <c r="F2756" t="s">
        <v>670</v>
      </c>
      <c r="G2756" t="s">
        <v>1566</v>
      </c>
      <c r="H2756" t="s">
        <v>7</v>
      </c>
      <c r="I2756" t="s">
        <v>17</v>
      </c>
      <c r="J2756" s="1">
        <v>44851</v>
      </c>
      <c r="K2756" s="1">
        <v>44840</v>
      </c>
    </row>
    <row r="2757" spans="1:11" x14ac:dyDescent="0.25">
      <c r="A2757" t="s">
        <v>41</v>
      </c>
      <c r="B2757" t="s">
        <v>42</v>
      </c>
      <c r="C2757" t="s">
        <v>124</v>
      </c>
      <c r="D2757" s="1">
        <v>44585</v>
      </c>
      <c r="E2757" t="s">
        <v>671</v>
      </c>
      <c r="F2757" t="s">
        <v>672</v>
      </c>
      <c r="G2757" t="s">
        <v>673</v>
      </c>
      <c r="H2757" t="s">
        <v>4</v>
      </c>
      <c r="I2757" t="s">
        <v>17</v>
      </c>
      <c r="J2757" s="1">
        <v>44852</v>
      </c>
      <c r="K2757" s="1">
        <v>44840</v>
      </c>
    </row>
    <row r="2758" spans="1:11" x14ac:dyDescent="0.25">
      <c r="A2758" t="s">
        <v>41</v>
      </c>
      <c r="B2758" t="s">
        <v>42</v>
      </c>
      <c r="C2758" t="s">
        <v>124</v>
      </c>
      <c r="D2758" s="1">
        <v>44585</v>
      </c>
      <c r="E2758" t="s">
        <v>671</v>
      </c>
      <c r="F2758" t="s">
        <v>672</v>
      </c>
      <c r="G2758" t="s">
        <v>673</v>
      </c>
      <c r="H2758" t="s">
        <v>7</v>
      </c>
      <c r="I2758" t="s">
        <v>17</v>
      </c>
      <c r="J2758" s="1">
        <v>44852</v>
      </c>
      <c r="K2758" s="1">
        <v>44840</v>
      </c>
    </row>
    <row r="2759" spans="1:11" x14ac:dyDescent="0.25">
      <c r="A2759" t="s">
        <v>41</v>
      </c>
      <c r="B2759" t="s">
        <v>42</v>
      </c>
      <c r="C2759" t="s">
        <v>124</v>
      </c>
      <c r="D2759" s="1">
        <v>44585</v>
      </c>
      <c r="E2759" t="s">
        <v>677</v>
      </c>
      <c r="F2759" t="s">
        <v>585</v>
      </c>
      <c r="G2759" t="s">
        <v>678</v>
      </c>
      <c r="H2759" t="s">
        <v>4</v>
      </c>
      <c r="I2759" t="s">
        <v>17</v>
      </c>
      <c r="J2759" s="1">
        <v>45142</v>
      </c>
      <c r="K2759" s="1">
        <v>44840</v>
      </c>
    </row>
    <row r="2760" spans="1:11" x14ac:dyDescent="0.25">
      <c r="A2760" t="s">
        <v>41</v>
      </c>
      <c r="B2760" t="s">
        <v>42</v>
      </c>
      <c r="C2760" t="s">
        <v>124</v>
      </c>
      <c r="D2760" s="1">
        <v>44585</v>
      </c>
      <c r="E2760" t="s">
        <v>677</v>
      </c>
      <c r="F2760" t="s">
        <v>585</v>
      </c>
      <c r="G2760" t="s">
        <v>678</v>
      </c>
      <c r="H2760" t="s">
        <v>7</v>
      </c>
      <c r="I2760" t="s">
        <v>17</v>
      </c>
      <c r="J2760" s="1">
        <v>45142</v>
      </c>
      <c r="K2760" s="1">
        <v>44840</v>
      </c>
    </row>
    <row r="2761" spans="1:11" x14ac:dyDescent="0.25">
      <c r="A2761" t="s">
        <v>41</v>
      </c>
      <c r="B2761" t="s">
        <v>42</v>
      </c>
      <c r="C2761" t="s">
        <v>124</v>
      </c>
      <c r="D2761" s="1">
        <v>44585</v>
      </c>
      <c r="E2761" t="s">
        <v>679</v>
      </c>
      <c r="F2761" t="s">
        <v>680</v>
      </c>
      <c r="G2761" t="s">
        <v>681</v>
      </c>
      <c r="H2761" t="s">
        <v>4</v>
      </c>
      <c r="I2761" t="s">
        <v>17</v>
      </c>
      <c r="J2761" s="1">
        <v>45082</v>
      </c>
      <c r="K2761" s="1">
        <v>44840</v>
      </c>
    </row>
    <row r="2762" spans="1:11" x14ac:dyDescent="0.25">
      <c r="A2762" t="s">
        <v>41</v>
      </c>
      <c r="B2762" t="s">
        <v>42</v>
      </c>
      <c r="C2762" t="s">
        <v>124</v>
      </c>
      <c r="D2762" s="1">
        <v>44585</v>
      </c>
      <c r="E2762" t="s">
        <v>679</v>
      </c>
      <c r="F2762" t="s">
        <v>680</v>
      </c>
      <c r="G2762" t="s">
        <v>681</v>
      </c>
      <c r="H2762" t="s">
        <v>7</v>
      </c>
      <c r="I2762" t="s">
        <v>17</v>
      </c>
      <c r="J2762" s="1">
        <v>45082</v>
      </c>
      <c r="K2762" s="1">
        <v>44840</v>
      </c>
    </row>
    <row r="2763" spans="1:11" x14ac:dyDescent="0.25">
      <c r="A2763" t="s">
        <v>41</v>
      </c>
      <c r="B2763" t="s">
        <v>42</v>
      </c>
      <c r="C2763" t="s">
        <v>124</v>
      </c>
      <c r="D2763" s="1">
        <v>44585</v>
      </c>
      <c r="E2763" t="s">
        <v>682</v>
      </c>
      <c r="F2763" t="s">
        <v>221</v>
      </c>
      <c r="G2763" t="s">
        <v>1567</v>
      </c>
      <c r="H2763" t="s">
        <v>4</v>
      </c>
      <c r="I2763" t="s">
        <v>17</v>
      </c>
      <c r="J2763" s="1">
        <v>45090</v>
      </c>
      <c r="K2763" s="1">
        <v>44840</v>
      </c>
    </row>
    <row r="2764" spans="1:11" x14ac:dyDescent="0.25">
      <c r="A2764" t="s">
        <v>41</v>
      </c>
      <c r="B2764" t="s">
        <v>42</v>
      </c>
      <c r="C2764" t="s">
        <v>124</v>
      </c>
      <c r="D2764" s="1">
        <v>44585</v>
      </c>
      <c r="E2764" t="s">
        <v>682</v>
      </c>
      <c r="F2764" t="s">
        <v>221</v>
      </c>
      <c r="G2764" t="s">
        <v>1567</v>
      </c>
      <c r="H2764" t="s">
        <v>7</v>
      </c>
      <c r="I2764" t="s">
        <v>17</v>
      </c>
      <c r="J2764" s="1">
        <v>45090</v>
      </c>
      <c r="K2764" s="1">
        <v>44840</v>
      </c>
    </row>
    <row r="2765" spans="1:11" x14ac:dyDescent="0.25">
      <c r="A2765" t="s">
        <v>41</v>
      </c>
      <c r="B2765" t="s">
        <v>42</v>
      </c>
      <c r="C2765" t="s">
        <v>124</v>
      </c>
      <c r="D2765" s="1">
        <v>44585</v>
      </c>
      <c r="E2765" t="s">
        <v>136</v>
      </c>
      <c r="F2765" t="s">
        <v>686</v>
      </c>
      <c r="G2765" t="s">
        <v>687</v>
      </c>
      <c r="H2765" t="s">
        <v>4</v>
      </c>
      <c r="I2765" t="s">
        <v>17</v>
      </c>
      <c r="J2765" s="1">
        <v>45090</v>
      </c>
      <c r="K2765" s="1">
        <v>44840</v>
      </c>
    </row>
    <row r="2766" spans="1:11" x14ac:dyDescent="0.25">
      <c r="A2766" t="s">
        <v>41</v>
      </c>
      <c r="B2766" t="s">
        <v>42</v>
      </c>
      <c r="C2766" t="s">
        <v>124</v>
      </c>
      <c r="D2766" s="1">
        <v>44585</v>
      </c>
      <c r="E2766" t="s">
        <v>136</v>
      </c>
      <c r="F2766" t="s">
        <v>686</v>
      </c>
      <c r="G2766" t="s">
        <v>687</v>
      </c>
      <c r="H2766" t="s">
        <v>7</v>
      </c>
      <c r="I2766" t="s">
        <v>17</v>
      </c>
      <c r="J2766" s="1">
        <v>45090</v>
      </c>
      <c r="K2766" s="1">
        <v>44840</v>
      </c>
    </row>
    <row r="2767" spans="1:11" x14ac:dyDescent="0.25">
      <c r="A2767" t="s">
        <v>41</v>
      </c>
      <c r="B2767" t="s">
        <v>42</v>
      </c>
      <c r="C2767" t="s">
        <v>124</v>
      </c>
      <c r="D2767" s="1">
        <v>44585</v>
      </c>
      <c r="E2767" t="s">
        <v>688</v>
      </c>
      <c r="F2767" t="s">
        <v>664</v>
      </c>
      <c r="G2767" t="s">
        <v>689</v>
      </c>
      <c r="H2767" t="s">
        <v>4</v>
      </c>
      <c r="I2767" t="s">
        <v>17</v>
      </c>
      <c r="J2767" s="1">
        <v>45090</v>
      </c>
      <c r="K2767" s="1">
        <v>44840</v>
      </c>
    </row>
    <row r="2768" spans="1:11" x14ac:dyDescent="0.25">
      <c r="A2768" t="s">
        <v>41</v>
      </c>
      <c r="B2768" t="s">
        <v>42</v>
      </c>
      <c r="C2768" t="s">
        <v>124</v>
      </c>
      <c r="D2768" s="1">
        <v>44585</v>
      </c>
      <c r="E2768" t="s">
        <v>688</v>
      </c>
      <c r="F2768" t="s">
        <v>664</v>
      </c>
      <c r="G2768" t="s">
        <v>689</v>
      </c>
      <c r="H2768" t="s">
        <v>7</v>
      </c>
      <c r="I2768" t="s">
        <v>17</v>
      </c>
      <c r="J2768" s="1">
        <v>45090</v>
      </c>
      <c r="K2768" s="1">
        <v>44840</v>
      </c>
    </row>
    <row r="2769" spans="1:11" x14ac:dyDescent="0.25">
      <c r="A2769" t="s">
        <v>46</v>
      </c>
      <c r="C2769" t="s">
        <v>47</v>
      </c>
      <c r="D2769" s="1">
        <v>44573</v>
      </c>
      <c r="E2769" t="s">
        <v>690</v>
      </c>
      <c r="F2769" t="s">
        <v>691</v>
      </c>
      <c r="G2769" t="s">
        <v>692</v>
      </c>
      <c r="H2769" t="s">
        <v>4</v>
      </c>
      <c r="I2769" t="s">
        <v>17</v>
      </c>
      <c r="J2769" s="1">
        <v>44833</v>
      </c>
      <c r="K2769" s="1">
        <v>44824</v>
      </c>
    </row>
    <row r="2770" spans="1:11" x14ac:dyDescent="0.25">
      <c r="A2770" t="s">
        <v>46</v>
      </c>
      <c r="C2770" t="s">
        <v>47</v>
      </c>
      <c r="D2770" s="1">
        <v>44573</v>
      </c>
      <c r="E2770" t="s">
        <v>690</v>
      </c>
      <c r="F2770" t="s">
        <v>691</v>
      </c>
      <c r="G2770" t="s">
        <v>692</v>
      </c>
      <c r="H2770" t="s">
        <v>7</v>
      </c>
      <c r="I2770" t="s">
        <v>17</v>
      </c>
      <c r="J2770" s="1">
        <v>44833</v>
      </c>
      <c r="K2770" s="1">
        <v>44824</v>
      </c>
    </row>
    <row r="2771" spans="1:11" x14ac:dyDescent="0.25">
      <c r="A2771" t="s">
        <v>46</v>
      </c>
      <c r="C2771" t="s">
        <v>47</v>
      </c>
      <c r="D2771" s="1">
        <v>44573</v>
      </c>
      <c r="E2771" t="s">
        <v>690</v>
      </c>
      <c r="F2771" t="s">
        <v>691</v>
      </c>
      <c r="G2771" t="s">
        <v>692</v>
      </c>
      <c r="H2771" t="s">
        <v>1366</v>
      </c>
      <c r="I2771" t="s">
        <v>17</v>
      </c>
      <c r="J2771" s="1">
        <v>45418</v>
      </c>
      <c r="K2771" s="1">
        <v>45351</v>
      </c>
    </row>
    <row r="2772" spans="1:11" x14ac:dyDescent="0.25">
      <c r="A2772" t="s">
        <v>46</v>
      </c>
      <c r="C2772" t="s">
        <v>47</v>
      </c>
      <c r="D2772" s="1">
        <v>44573</v>
      </c>
      <c r="E2772" t="s">
        <v>690</v>
      </c>
      <c r="F2772" t="s">
        <v>691</v>
      </c>
      <c r="G2772" t="s">
        <v>692</v>
      </c>
      <c r="H2772" t="s">
        <v>1366</v>
      </c>
      <c r="I2772" t="s">
        <v>17</v>
      </c>
      <c r="J2772" s="1">
        <v>45769</v>
      </c>
      <c r="K2772" s="1">
        <v>45739</v>
      </c>
    </row>
    <row r="2773" spans="1:11" x14ac:dyDescent="0.25">
      <c r="A2773" t="s">
        <v>46</v>
      </c>
      <c r="C2773" t="s">
        <v>47</v>
      </c>
      <c r="D2773" s="1">
        <v>44573</v>
      </c>
      <c r="E2773" t="s">
        <v>690</v>
      </c>
      <c r="F2773" t="s">
        <v>691</v>
      </c>
      <c r="G2773" t="s">
        <v>692</v>
      </c>
      <c r="H2773" t="s">
        <v>1367</v>
      </c>
      <c r="I2773" t="s">
        <v>17</v>
      </c>
      <c r="J2773" s="1">
        <v>45418</v>
      </c>
      <c r="K2773" s="1">
        <v>45351</v>
      </c>
    </row>
    <row r="2774" spans="1:11" x14ac:dyDescent="0.25">
      <c r="A2774" t="s">
        <v>46</v>
      </c>
      <c r="C2774" t="s">
        <v>47</v>
      </c>
      <c r="D2774" s="1">
        <v>44573</v>
      </c>
      <c r="E2774" t="s">
        <v>690</v>
      </c>
      <c r="F2774" t="s">
        <v>691</v>
      </c>
      <c r="G2774" t="s">
        <v>692</v>
      </c>
      <c r="H2774" t="s">
        <v>1367</v>
      </c>
      <c r="I2774" t="s">
        <v>17</v>
      </c>
      <c r="J2774" s="1">
        <v>45771</v>
      </c>
      <c r="K2774" s="1">
        <v>45770</v>
      </c>
    </row>
    <row r="2775" spans="1:11" x14ac:dyDescent="0.25">
      <c r="A2775" t="s">
        <v>46</v>
      </c>
      <c r="C2775" t="s">
        <v>47</v>
      </c>
      <c r="D2775" s="1">
        <v>44573</v>
      </c>
      <c r="E2775" t="s">
        <v>690</v>
      </c>
      <c r="F2775" t="s">
        <v>691</v>
      </c>
      <c r="G2775" t="s">
        <v>692</v>
      </c>
      <c r="H2775" t="s">
        <v>1368</v>
      </c>
      <c r="I2775" t="s">
        <v>17</v>
      </c>
      <c r="J2775" s="1">
        <v>45418</v>
      </c>
      <c r="K2775" s="1">
        <v>45351</v>
      </c>
    </row>
    <row r="2776" spans="1:11" x14ac:dyDescent="0.25">
      <c r="A2776" t="s">
        <v>46</v>
      </c>
      <c r="C2776" t="s">
        <v>47</v>
      </c>
      <c r="D2776" s="1">
        <v>44573</v>
      </c>
      <c r="E2776" t="s">
        <v>690</v>
      </c>
      <c r="F2776" t="s">
        <v>691</v>
      </c>
      <c r="G2776" t="s">
        <v>692</v>
      </c>
      <c r="H2776" t="s">
        <v>1368</v>
      </c>
      <c r="I2776" t="s">
        <v>17</v>
      </c>
      <c r="J2776" s="1">
        <v>45769</v>
      </c>
      <c r="K2776" s="1">
        <v>45739</v>
      </c>
    </row>
    <row r="2777" spans="1:11" x14ac:dyDescent="0.25">
      <c r="A2777" t="s">
        <v>46</v>
      </c>
      <c r="C2777" t="s">
        <v>47</v>
      </c>
      <c r="D2777" s="1">
        <v>44573</v>
      </c>
      <c r="E2777" t="s">
        <v>690</v>
      </c>
      <c r="F2777" t="s">
        <v>691</v>
      </c>
      <c r="G2777" t="s">
        <v>692</v>
      </c>
      <c r="H2777" t="s">
        <v>1369</v>
      </c>
      <c r="I2777" t="s">
        <v>17</v>
      </c>
      <c r="J2777" s="1">
        <v>45418</v>
      </c>
      <c r="K2777" s="1">
        <v>45351</v>
      </c>
    </row>
    <row r="2778" spans="1:11" x14ac:dyDescent="0.25">
      <c r="A2778" t="s">
        <v>46</v>
      </c>
      <c r="C2778" t="s">
        <v>47</v>
      </c>
      <c r="D2778" s="1">
        <v>44573</v>
      </c>
      <c r="E2778" t="s">
        <v>690</v>
      </c>
      <c r="F2778" t="s">
        <v>691</v>
      </c>
      <c r="G2778" t="s">
        <v>692</v>
      </c>
      <c r="H2778" t="s">
        <v>1369</v>
      </c>
      <c r="I2778" t="s">
        <v>17</v>
      </c>
      <c r="J2778" s="1">
        <v>45769</v>
      </c>
      <c r="K2778" s="1">
        <v>45739</v>
      </c>
    </row>
    <row r="2779" spans="1:11" x14ac:dyDescent="0.25">
      <c r="A2779" t="s">
        <v>46</v>
      </c>
      <c r="C2779" t="s">
        <v>47</v>
      </c>
      <c r="D2779" s="1">
        <v>44573</v>
      </c>
      <c r="E2779" t="s">
        <v>690</v>
      </c>
      <c r="F2779" t="s">
        <v>691</v>
      </c>
      <c r="G2779" t="s">
        <v>692</v>
      </c>
      <c r="H2779" t="s">
        <v>1370</v>
      </c>
      <c r="I2779" t="s">
        <v>17</v>
      </c>
      <c r="J2779" s="1">
        <v>45418</v>
      </c>
      <c r="K2779" s="1">
        <v>45351</v>
      </c>
    </row>
    <row r="2780" spans="1:11" x14ac:dyDescent="0.25">
      <c r="A2780" t="s">
        <v>46</v>
      </c>
      <c r="C2780" t="s">
        <v>47</v>
      </c>
      <c r="D2780" s="1">
        <v>44573</v>
      </c>
      <c r="E2780" t="s">
        <v>690</v>
      </c>
      <c r="F2780" t="s">
        <v>691</v>
      </c>
      <c r="G2780" t="s">
        <v>692</v>
      </c>
      <c r="H2780" t="s">
        <v>1370</v>
      </c>
      <c r="I2780" t="s">
        <v>17</v>
      </c>
      <c r="J2780" s="1">
        <v>45769</v>
      </c>
      <c r="K2780" s="1">
        <v>45739</v>
      </c>
    </row>
    <row r="2781" spans="1:11" x14ac:dyDescent="0.25">
      <c r="A2781" t="s">
        <v>46</v>
      </c>
      <c r="C2781" t="s">
        <v>47</v>
      </c>
      <c r="D2781" s="1">
        <v>44573</v>
      </c>
      <c r="E2781" t="s">
        <v>690</v>
      </c>
      <c r="F2781" t="s">
        <v>691</v>
      </c>
      <c r="G2781" t="s">
        <v>692</v>
      </c>
      <c r="H2781" t="s">
        <v>8</v>
      </c>
      <c r="I2781" t="s">
        <v>17</v>
      </c>
      <c r="J2781" s="1">
        <v>44685</v>
      </c>
      <c r="K2781" s="1">
        <v>44635</v>
      </c>
    </row>
    <row r="2782" spans="1:11" x14ac:dyDescent="0.25">
      <c r="A2782" t="s">
        <v>46</v>
      </c>
      <c r="C2782" t="s">
        <v>47</v>
      </c>
      <c r="D2782" s="1">
        <v>44573</v>
      </c>
      <c r="E2782" t="s">
        <v>690</v>
      </c>
      <c r="F2782" t="s">
        <v>691</v>
      </c>
      <c r="G2782" t="s">
        <v>692</v>
      </c>
      <c r="H2782" t="s">
        <v>9</v>
      </c>
      <c r="I2782" t="s">
        <v>17</v>
      </c>
      <c r="J2782" s="1">
        <v>44763</v>
      </c>
      <c r="K2782" s="1">
        <v>44735</v>
      </c>
    </row>
    <row r="2783" spans="1:11" x14ac:dyDescent="0.25">
      <c r="A2783" t="s">
        <v>46</v>
      </c>
      <c r="C2783" t="s">
        <v>47</v>
      </c>
      <c r="D2783" s="1">
        <v>44573</v>
      </c>
      <c r="E2783" t="s">
        <v>690</v>
      </c>
      <c r="F2783" t="s">
        <v>691</v>
      </c>
      <c r="G2783" t="s">
        <v>692</v>
      </c>
      <c r="H2783" t="s">
        <v>10</v>
      </c>
      <c r="I2783" t="s">
        <v>17</v>
      </c>
      <c r="J2783" s="1">
        <v>44547</v>
      </c>
      <c r="K2783" s="1">
        <v>44532</v>
      </c>
    </row>
    <row r="2784" spans="1:11" x14ac:dyDescent="0.25">
      <c r="A2784" t="s">
        <v>46</v>
      </c>
      <c r="C2784" t="s">
        <v>47</v>
      </c>
      <c r="D2784" s="1">
        <v>44573</v>
      </c>
      <c r="E2784" t="s">
        <v>690</v>
      </c>
      <c r="F2784" t="s">
        <v>691</v>
      </c>
      <c r="G2784" t="s">
        <v>692</v>
      </c>
      <c r="H2784" t="s">
        <v>11</v>
      </c>
      <c r="I2784" t="s">
        <v>17</v>
      </c>
      <c r="J2784" s="1">
        <v>44547</v>
      </c>
      <c r="K2784" s="1">
        <v>44532</v>
      </c>
    </row>
    <row r="2785" spans="1:11" x14ac:dyDescent="0.25">
      <c r="A2785" t="s">
        <v>12</v>
      </c>
      <c r="B2785" t="s">
        <v>13</v>
      </c>
      <c r="C2785" t="s">
        <v>16</v>
      </c>
      <c r="D2785" s="1">
        <v>44571</v>
      </c>
      <c r="E2785" t="s">
        <v>693</v>
      </c>
      <c r="F2785" t="s">
        <v>694</v>
      </c>
      <c r="G2785" t="s">
        <v>139</v>
      </c>
      <c r="H2785" t="s">
        <v>192</v>
      </c>
      <c r="I2785" t="s">
        <v>17</v>
      </c>
      <c r="J2785" s="1">
        <v>44939</v>
      </c>
      <c r="K2785" s="1">
        <v>44837</v>
      </c>
    </row>
    <row r="2786" spans="1:11" x14ac:dyDescent="0.25">
      <c r="A2786" t="s">
        <v>12</v>
      </c>
      <c r="B2786" t="s">
        <v>13</v>
      </c>
      <c r="C2786" t="s">
        <v>16</v>
      </c>
      <c r="D2786" s="1">
        <v>44571</v>
      </c>
      <c r="E2786" t="s">
        <v>693</v>
      </c>
      <c r="F2786" t="s">
        <v>694</v>
      </c>
      <c r="G2786" t="s">
        <v>139</v>
      </c>
      <c r="H2786" t="s">
        <v>4</v>
      </c>
      <c r="I2786" t="s">
        <v>17</v>
      </c>
      <c r="J2786" s="1">
        <v>44939</v>
      </c>
      <c r="K2786" s="1">
        <v>44824</v>
      </c>
    </row>
    <row r="2787" spans="1:11" x14ac:dyDescent="0.25">
      <c r="A2787" t="s">
        <v>12</v>
      </c>
      <c r="B2787" t="s">
        <v>13</v>
      </c>
      <c r="C2787" t="s">
        <v>16</v>
      </c>
      <c r="D2787" s="1">
        <v>44571</v>
      </c>
      <c r="E2787" t="s">
        <v>693</v>
      </c>
      <c r="F2787" t="s">
        <v>694</v>
      </c>
      <c r="G2787" t="s">
        <v>139</v>
      </c>
      <c r="H2787" t="s">
        <v>7</v>
      </c>
      <c r="I2787" t="s">
        <v>17</v>
      </c>
      <c r="J2787" s="1">
        <v>44939</v>
      </c>
      <c r="K2787" s="1">
        <v>44824</v>
      </c>
    </row>
    <row r="2788" spans="1:11" x14ac:dyDescent="0.25">
      <c r="A2788" t="s">
        <v>12</v>
      </c>
      <c r="B2788" t="s">
        <v>13</v>
      </c>
      <c r="C2788" t="s">
        <v>16</v>
      </c>
      <c r="D2788" s="1">
        <v>44571</v>
      </c>
      <c r="E2788" t="s">
        <v>693</v>
      </c>
      <c r="F2788" t="s">
        <v>694</v>
      </c>
      <c r="G2788" t="s">
        <v>139</v>
      </c>
      <c r="H2788" t="s">
        <v>1366</v>
      </c>
      <c r="I2788" t="s">
        <v>5</v>
      </c>
      <c r="K2788" s="1">
        <v>45351</v>
      </c>
    </row>
    <row r="2789" spans="1:11" x14ac:dyDescent="0.25">
      <c r="A2789" t="s">
        <v>12</v>
      </c>
      <c r="B2789" t="s">
        <v>13</v>
      </c>
      <c r="C2789" t="s">
        <v>16</v>
      </c>
      <c r="D2789" s="1">
        <v>44571</v>
      </c>
      <c r="E2789" t="s">
        <v>693</v>
      </c>
      <c r="F2789" t="s">
        <v>694</v>
      </c>
      <c r="G2789" t="s">
        <v>139</v>
      </c>
      <c r="H2789" t="s">
        <v>1367</v>
      </c>
      <c r="I2789" t="s">
        <v>5</v>
      </c>
      <c r="K2789" s="1">
        <v>45351</v>
      </c>
    </row>
    <row r="2790" spans="1:11" x14ac:dyDescent="0.25">
      <c r="A2790" t="s">
        <v>12</v>
      </c>
      <c r="B2790" t="s">
        <v>13</v>
      </c>
      <c r="C2790" t="s">
        <v>16</v>
      </c>
      <c r="D2790" s="1">
        <v>44571</v>
      </c>
      <c r="E2790" t="s">
        <v>693</v>
      </c>
      <c r="F2790" t="s">
        <v>694</v>
      </c>
      <c r="G2790" t="s">
        <v>139</v>
      </c>
      <c r="H2790" t="s">
        <v>1368</v>
      </c>
      <c r="I2790" t="s">
        <v>5</v>
      </c>
      <c r="K2790" s="1">
        <v>45351</v>
      </c>
    </row>
    <row r="2791" spans="1:11" x14ac:dyDescent="0.25">
      <c r="A2791" t="s">
        <v>12</v>
      </c>
      <c r="B2791" t="s">
        <v>13</v>
      </c>
      <c r="C2791" t="s">
        <v>16</v>
      </c>
      <c r="D2791" s="1">
        <v>44571</v>
      </c>
      <c r="E2791" t="s">
        <v>693</v>
      </c>
      <c r="F2791" t="s">
        <v>694</v>
      </c>
      <c r="G2791" t="s">
        <v>139</v>
      </c>
      <c r="H2791" t="s">
        <v>1369</v>
      </c>
      <c r="I2791" t="s">
        <v>5</v>
      </c>
      <c r="K2791" s="1">
        <v>45351</v>
      </c>
    </row>
    <row r="2792" spans="1:11" x14ac:dyDescent="0.25">
      <c r="A2792" t="s">
        <v>12</v>
      </c>
      <c r="B2792" t="s">
        <v>13</v>
      </c>
      <c r="C2792" t="s">
        <v>16</v>
      </c>
      <c r="D2792" s="1">
        <v>44571</v>
      </c>
      <c r="E2792" t="s">
        <v>693</v>
      </c>
      <c r="F2792" t="s">
        <v>694</v>
      </c>
      <c r="G2792" t="s">
        <v>139</v>
      </c>
      <c r="H2792" t="s">
        <v>1370</v>
      </c>
      <c r="I2792" t="s">
        <v>5</v>
      </c>
      <c r="K2792" s="1">
        <v>45351</v>
      </c>
    </row>
    <row r="2793" spans="1:11" x14ac:dyDescent="0.25">
      <c r="A2793" t="s">
        <v>12</v>
      </c>
      <c r="B2793" t="s">
        <v>13</v>
      </c>
      <c r="C2793" t="s">
        <v>16</v>
      </c>
      <c r="D2793" s="1">
        <v>44571</v>
      </c>
      <c r="E2793" t="s">
        <v>693</v>
      </c>
      <c r="F2793" t="s">
        <v>694</v>
      </c>
      <c r="G2793" t="s">
        <v>139</v>
      </c>
      <c r="H2793" t="s">
        <v>8</v>
      </c>
      <c r="I2793" t="s">
        <v>17</v>
      </c>
      <c r="J2793" s="1">
        <v>44662</v>
      </c>
      <c r="K2793" s="1">
        <v>44635</v>
      </c>
    </row>
    <row r="2794" spans="1:11" x14ac:dyDescent="0.25">
      <c r="A2794" t="s">
        <v>12</v>
      </c>
      <c r="B2794" t="s">
        <v>13</v>
      </c>
      <c r="C2794" t="s">
        <v>16</v>
      </c>
      <c r="D2794" s="1">
        <v>44571</v>
      </c>
      <c r="E2794" t="s">
        <v>693</v>
      </c>
      <c r="F2794" t="s">
        <v>694</v>
      </c>
      <c r="G2794" t="s">
        <v>139</v>
      </c>
      <c r="H2794" t="s">
        <v>9</v>
      </c>
      <c r="I2794" t="s">
        <v>17</v>
      </c>
      <c r="J2794" s="1">
        <v>44939</v>
      </c>
      <c r="K2794" s="1">
        <v>44735</v>
      </c>
    </row>
    <row r="2795" spans="1:11" x14ac:dyDescent="0.25">
      <c r="A2795" t="s">
        <v>12</v>
      </c>
      <c r="B2795" t="s">
        <v>13</v>
      </c>
      <c r="C2795" t="s">
        <v>16</v>
      </c>
      <c r="D2795" s="1">
        <v>44571</v>
      </c>
      <c r="E2795" t="s">
        <v>693</v>
      </c>
      <c r="F2795" t="s">
        <v>694</v>
      </c>
      <c r="G2795" t="s">
        <v>139</v>
      </c>
      <c r="H2795" t="s">
        <v>10</v>
      </c>
      <c r="I2795" t="s">
        <v>17</v>
      </c>
      <c r="J2795" s="1">
        <v>44630</v>
      </c>
      <c r="K2795" s="1">
        <v>44492</v>
      </c>
    </row>
    <row r="2796" spans="1:11" x14ac:dyDescent="0.25">
      <c r="A2796" t="s">
        <v>12</v>
      </c>
      <c r="B2796" t="s">
        <v>13</v>
      </c>
      <c r="C2796" t="s">
        <v>16</v>
      </c>
      <c r="D2796" s="1">
        <v>44571</v>
      </c>
      <c r="E2796" t="s">
        <v>693</v>
      </c>
      <c r="F2796" t="s">
        <v>694</v>
      </c>
      <c r="G2796" t="s">
        <v>139</v>
      </c>
      <c r="H2796" t="s">
        <v>10</v>
      </c>
      <c r="I2796" t="s">
        <v>17</v>
      </c>
      <c r="J2796" s="1">
        <v>44715</v>
      </c>
      <c r="K2796" s="1">
        <v>44715</v>
      </c>
    </row>
    <row r="2797" spans="1:11" x14ac:dyDescent="0.25">
      <c r="A2797" t="s">
        <v>12</v>
      </c>
      <c r="B2797" t="s">
        <v>13</v>
      </c>
      <c r="C2797" t="s">
        <v>16</v>
      </c>
      <c r="D2797" s="1">
        <v>44571</v>
      </c>
      <c r="E2797" t="s">
        <v>693</v>
      </c>
      <c r="F2797" t="s">
        <v>694</v>
      </c>
      <c r="G2797" t="s">
        <v>139</v>
      </c>
      <c r="H2797" t="s">
        <v>10</v>
      </c>
      <c r="I2797" t="s">
        <v>17</v>
      </c>
      <c r="J2797" s="1">
        <v>45104</v>
      </c>
      <c r="K2797" s="1">
        <v>45104</v>
      </c>
    </row>
    <row r="2798" spans="1:11" x14ac:dyDescent="0.25">
      <c r="A2798" t="s">
        <v>12</v>
      </c>
      <c r="B2798" t="s">
        <v>13</v>
      </c>
      <c r="C2798" t="s">
        <v>16</v>
      </c>
      <c r="D2798" s="1">
        <v>44571</v>
      </c>
      <c r="E2798" t="s">
        <v>693</v>
      </c>
      <c r="F2798" t="s">
        <v>694</v>
      </c>
      <c r="G2798" t="s">
        <v>139</v>
      </c>
      <c r="H2798" t="s">
        <v>11</v>
      </c>
      <c r="I2798" t="s">
        <v>17</v>
      </c>
      <c r="J2798" s="1">
        <v>44630</v>
      </c>
      <c r="K2798" s="1">
        <v>44492</v>
      </c>
    </row>
    <row r="2799" spans="1:11" x14ac:dyDescent="0.25">
      <c r="A2799" t="s">
        <v>41</v>
      </c>
      <c r="C2799" t="s">
        <v>14</v>
      </c>
      <c r="D2799" s="1">
        <v>44571</v>
      </c>
      <c r="E2799" t="s">
        <v>251</v>
      </c>
      <c r="F2799" t="s">
        <v>695</v>
      </c>
      <c r="G2799" t="s">
        <v>696</v>
      </c>
      <c r="H2799" t="s">
        <v>4</v>
      </c>
      <c r="I2799" t="s">
        <v>17</v>
      </c>
      <c r="J2799" s="1">
        <v>44960</v>
      </c>
      <c r="K2799" s="1">
        <v>44824</v>
      </c>
    </row>
    <row r="2800" spans="1:11" x14ac:dyDescent="0.25">
      <c r="A2800" t="s">
        <v>41</v>
      </c>
      <c r="C2800" t="s">
        <v>14</v>
      </c>
      <c r="D2800" s="1">
        <v>44571</v>
      </c>
      <c r="E2800" t="s">
        <v>251</v>
      </c>
      <c r="F2800" t="s">
        <v>695</v>
      </c>
      <c r="G2800" t="s">
        <v>696</v>
      </c>
      <c r="H2800" t="s">
        <v>7</v>
      </c>
      <c r="I2800" t="s">
        <v>17</v>
      </c>
      <c r="J2800" s="1">
        <v>44960</v>
      </c>
      <c r="K2800" s="1">
        <v>44824</v>
      </c>
    </row>
    <row r="2801" spans="1:11" x14ac:dyDescent="0.25">
      <c r="A2801" t="s">
        <v>41</v>
      </c>
      <c r="C2801" t="s">
        <v>14</v>
      </c>
      <c r="D2801" s="1">
        <v>44571</v>
      </c>
      <c r="E2801" t="s">
        <v>251</v>
      </c>
      <c r="F2801" t="s">
        <v>695</v>
      </c>
      <c r="G2801" t="s">
        <v>696</v>
      </c>
      <c r="H2801" t="s">
        <v>1366</v>
      </c>
      <c r="I2801" t="s">
        <v>5</v>
      </c>
      <c r="K2801" s="1">
        <v>45351</v>
      </c>
    </row>
    <row r="2802" spans="1:11" x14ac:dyDescent="0.25">
      <c r="A2802" t="s">
        <v>41</v>
      </c>
      <c r="C2802" t="s">
        <v>14</v>
      </c>
      <c r="D2802" s="1">
        <v>44571</v>
      </c>
      <c r="E2802" t="s">
        <v>251</v>
      </c>
      <c r="F2802" t="s">
        <v>695</v>
      </c>
      <c r="G2802" t="s">
        <v>696</v>
      </c>
      <c r="H2802" t="s">
        <v>1367</v>
      </c>
      <c r="I2802" t="s">
        <v>18</v>
      </c>
      <c r="K2802" s="1">
        <v>45351</v>
      </c>
    </row>
    <row r="2803" spans="1:11" x14ac:dyDescent="0.25">
      <c r="A2803" t="s">
        <v>41</v>
      </c>
      <c r="C2803" t="s">
        <v>14</v>
      </c>
      <c r="D2803" s="1">
        <v>44571</v>
      </c>
      <c r="E2803" t="s">
        <v>251</v>
      </c>
      <c r="F2803" t="s">
        <v>695</v>
      </c>
      <c r="G2803" t="s">
        <v>696</v>
      </c>
      <c r="H2803" t="s">
        <v>1368</v>
      </c>
      <c r="I2803" t="s">
        <v>5</v>
      </c>
      <c r="K2803" s="1">
        <v>45351</v>
      </c>
    </row>
    <row r="2804" spans="1:11" x14ac:dyDescent="0.25">
      <c r="A2804" t="s">
        <v>41</v>
      </c>
      <c r="C2804" t="s">
        <v>14</v>
      </c>
      <c r="D2804" s="1">
        <v>44571</v>
      </c>
      <c r="E2804" t="s">
        <v>251</v>
      </c>
      <c r="F2804" t="s">
        <v>695</v>
      </c>
      <c r="G2804" t="s">
        <v>696</v>
      </c>
      <c r="H2804" t="s">
        <v>1369</v>
      </c>
      <c r="I2804" t="s">
        <v>5</v>
      </c>
      <c r="K2804" s="1">
        <v>45351</v>
      </c>
    </row>
    <row r="2805" spans="1:11" x14ac:dyDescent="0.25">
      <c r="A2805" t="s">
        <v>41</v>
      </c>
      <c r="C2805" t="s">
        <v>14</v>
      </c>
      <c r="D2805" s="1">
        <v>44571</v>
      </c>
      <c r="E2805" t="s">
        <v>251</v>
      </c>
      <c r="F2805" t="s">
        <v>695</v>
      </c>
      <c r="G2805" t="s">
        <v>696</v>
      </c>
      <c r="H2805" t="s">
        <v>1370</v>
      </c>
      <c r="I2805" t="s">
        <v>5</v>
      </c>
      <c r="K2805" s="1">
        <v>45351</v>
      </c>
    </row>
    <row r="2806" spans="1:11" x14ac:dyDescent="0.25">
      <c r="A2806" t="s">
        <v>41</v>
      </c>
      <c r="C2806" t="s">
        <v>14</v>
      </c>
      <c r="D2806" s="1">
        <v>44571</v>
      </c>
      <c r="E2806" t="s">
        <v>251</v>
      </c>
      <c r="F2806" t="s">
        <v>695</v>
      </c>
      <c r="G2806" t="s">
        <v>696</v>
      </c>
      <c r="H2806" t="s">
        <v>8</v>
      </c>
      <c r="I2806" t="s">
        <v>17</v>
      </c>
      <c r="J2806" s="1">
        <v>44960</v>
      </c>
      <c r="K2806" s="1">
        <v>44635</v>
      </c>
    </row>
    <row r="2807" spans="1:11" x14ac:dyDescent="0.25">
      <c r="A2807" t="s">
        <v>41</v>
      </c>
      <c r="C2807" t="s">
        <v>14</v>
      </c>
      <c r="D2807" s="1">
        <v>44571</v>
      </c>
      <c r="E2807" t="s">
        <v>251</v>
      </c>
      <c r="F2807" t="s">
        <v>695</v>
      </c>
      <c r="G2807" t="s">
        <v>696</v>
      </c>
      <c r="H2807" t="s">
        <v>9</v>
      </c>
      <c r="I2807" t="s">
        <v>17</v>
      </c>
      <c r="J2807" s="1">
        <v>44960</v>
      </c>
      <c r="K2807" s="1">
        <v>44735</v>
      </c>
    </row>
    <row r="2808" spans="1:11" x14ac:dyDescent="0.25">
      <c r="A2808" t="s">
        <v>41</v>
      </c>
      <c r="C2808" t="s">
        <v>14</v>
      </c>
      <c r="D2808" s="1">
        <v>44571</v>
      </c>
      <c r="E2808" t="s">
        <v>251</v>
      </c>
      <c r="F2808" t="s">
        <v>695</v>
      </c>
      <c r="G2808" t="s">
        <v>696</v>
      </c>
      <c r="H2808" t="s">
        <v>10</v>
      </c>
      <c r="I2808" t="s">
        <v>17</v>
      </c>
      <c r="J2808" s="1">
        <v>44960</v>
      </c>
      <c r="K2808" s="1">
        <v>44569</v>
      </c>
    </row>
    <row r="2809" spans="1:11" x14ac:dyDescent="0.25">
      <c r="A2809" t="s">
        <v>41</v>
      </c>
      <c r="C2809" t="s">
        <v>14</v>
      </c>
      <c r="D2809" s="1">
        <v>44571</v>
      </c>
      <c r="E2809" t="s">
        <v>251</v>
      </c>
      <c r="F2809" t="s">
        <v>695</v>
      </c>
      <c r="G2809" t="s">
        <v>696</v>
      </c>
      <c r="H2809" t="s">
        <v>11</v>
      </c>
      <c r="I2809" t="s">
        <v>17</v>
      </c>
      <c r="J2809" s="1">
        <v>44771</v>
      </c>
      <c r="K2809" s="1">
        <v>44569</v>
      </c>
    </row>
    <row r="2810" spans="1:11" x14ac:dyDescent="0.25">
      <c r="A2810" t="s">
        <v>41</v>
      </c>
      <c r="B2810" t="s">
        <v>223</v>
      </c>
      <c r="C2810" t="s">
        <v>14</v>
      </c>
      <c r="D2810" s="1">
        <v>44565</v>
      </c>
      <c r="E2810" t="s">
        <v>257</v>
      </c>
      <c r="F2810" t="s">
        <v>697</v>
      </c>
      <c r="G2810" t="s">
        <v>226</v>
      </c>
      <c r="H2810" t="s">
        <v>192</v>
      </c>
      <c r="I2810" t="s">
        <v>17</v>
      </c>
      <c r="J2810" s="1">
        <v>44952</v>
      </c>
      <c r="K2810" s="1">
        <v>44837</v>
      </c>
    </row>
    <row r="2811" spans="1:11" x14ac:dyDescent="0.25">
      <c r="A2811" t="s">
        <v>41</v>
      </c>
      <c r="B2811" t="s">
        <v>223</v>
      </c>
      <c r="C2811" t="s">
        <v>14</v>
      </c>
      <c r="D2811" s="1">
        <v>44565</v>
      </c>
      <c r="E2811" t="s">
        <v>257</v>
      </c>
      <c r="F2811" t="s">
        <v>697</v>
      </c>
      <c r="G2811" t="s">
        <v>226</v>
      </c>
      <c r="H2811" t="s">
        <v>4</v>
      </c>
      <c r="I2811" t="s">
        <v>17</v>
      </c>
      <c r="J2811" s="1">
        <v>44952</v>
      </c>
      <c r="K2811" s="1">
        <v>44824</v>
      </c>
    </row>
    <row r="2812" spans="1:11" x14ac:dyDescent="0.25">
      <c r="A2812" t="s">
        <v>41</v>
      </c>
      <c r="B2812" t="s">
        <v>223</v>
      </c>
      <c r="C2812" t="s">
        <v>14</v>
      </c>
      <c r="D2812" s="1">
        <v>44565</v>
      </c>
      <c r="E2812" t="s">
        <v>257</v>
      </c>
      <c r="F2812" t="s">
        <v>697</v>
      </c>
      <c r="G2812" t="s">
        <v>226</v>
      </c>
      <c r="H2812" t="s">
        <v>4</v>
      </c>
      <c r="I2812" t="s">
        <v>17</v>
      </c>
      <c r="J2812" s="1">
        <v>45334</v>
      </c>
      <c r="K2812" s="1">
        <v>45129</v>
      </c>
    </row>
    <row r="2813" spans="1:11" x14ac:dyDescent="0.25">
      <c r="A2813" t="s">
        <v>41</v>
      </c>
      <c r="B2813" t="s">
        <v>223</v>
      </c>
      <c r="C2813" t="s">
        <v>14</v>
      </c>
      <c r="D2813" s="1">
        <v>44565</v>
      </c>
      <c r="E2813" t="s">
        <v>257</v>
      </c>
      <c r="F2813" t="s">
        <v>697</v>
      </c>
      <c r="G2813" t="s">
        <v>226</v>
      </c>
      <c r="H2813" t="s">
        <v>7</v>
      </c>
      <c r="I2813" t="s">
        <v>17</v>
      </c>
      <c r="J2813" s="1">
        <v>44952</v>
      </c>
      <c r="K2813" s="1">
        <v>44824</v>
      </c>
    </row>
    <row r="2814" spans="1:11" x14ac:dyDescent="0.25">
      <c r="A2814" t="s">
        <v>41</v>
      </c>
      <c r="B2814" t="s">
        <v>223</v>
      </c>
      <c r="C2814" t="s">
        <v>14</v>
      </c>
      <c r="D2814" s="1">
        <v>44565</v>
      </c>
      <c r="E2814" t="s">
        <v>257</v>
      </c>
      <c r="F2814" t="s">
        <v>697</v>
      </c>
      <c r="G2814" t="s">
        <v>226</v>
      </c>
      <c r="H2814" t="s">
        <v>7</v>
      </c>
      <c r="I2814" t="s">
        <v>17</v>
      </c>
      <c r="J2814" s="1">
        <v>45334</v>
      </c>
      <c r="K2814" s="1">
        <v>45129</v>
      </c>
    </row>
    <row r="2815" spans="1:11" x14ac:dyDescent="0.25">
      <c r="A2815" t="s">
        <v>41</v>
      </c>
      <c r="B2815" t="s">
        <v>223</v>
      </c>
      <c r="C2815" t="s">
        <v>14</v>
      </c>
      <c r="D2815" s="1">
        <v>44565</v>
      </c>
      <c r="E2815" t="s">
        <v>257</v>
      </c>
      <c r="F2815" t="s">
        <v>697</v>
      </c>
      <c r="G2815" t="s">
        <v>226</v>
      </c>
      <c r="H2815" t="s">
        <v>1366</v>
      </c>
      <c r="I2815" t="s">
        <v>5</v>
      </c>
      <c r="K2815" s="1">
        <v>45351</v>
      </c>
    </row>
    <row r="2816" spans="1:11" x14ac:dyDescent="0.25">
      <c r="A2816" t="s">
        <v>41</v>
      </c>
      <c r="B2816" t="s">
        <v>223</v>
      </c>
      <c r="C2816" t="s">
        <v>14</v>
      </c>
      <c r="D2816" s="1">
        <v>44565</v>
      </c>
      <c r="E2816" t="s">
        <v>257</v>
      </c>
      <c r="F2816" t="s">
        <v>697</v>
      </c>
      <c r="G2816" t="s">
        <v>226</v>
      </c>
      <c r="H2816" t="s">
        <v>1367</v>
      </c>
      <c r="I2816" t="s">
        <v>5</v>
      </c>
      <c r="K2816" s="1">
        <v>45351</v>
      </c>
    </row>
    <row r="2817" spans="1:11" x14ac:dyDescent="0.25">
      <c r="A2817" t="s">
        <v>41</v>
      </c>
      <c r="B2817" t="s">
        <v>223</v>
      </c>
      <c r="C2817" t="s">
        <v>14</v>
      </c>
      <c r="D2817" s="1">
        <v>44565</v>
      </c>
      <c r="E2817" t="s">
        <v>257</v>
      </c>
      <c r="F2817" t="s">
        <v>697</v>
      </c>
      <c r="G2817" t="s">
        <v>226</v>
      </c>
      <c r="H2817" t="s">
        <v>1368</v>
      </c>
      <c r="I2817" t="s">
        <v>5</v>
      </c>
      <c r="K2817" s="1">
        <v>45351</v>
      </c>
    </row>
    <row r="2818" spans="1:11" x14ac:dyDescent="0.25">
      <c r="A2818" t="s">
        <v>41</v>
      </c>
      <c r="B2818" t="s">
        <v>223</v>
      </c>
      <c r="C2818" t="s">
        <v>14</v>
      </c>
      <c r="D2818" s="1">
        <v>44565</v>
      </c>
      <c r="E2818" t="s">
        <v>257</v>
      </c>
      <c r="F2818" t="s">
        <v>697</v>
      </c>
      <c r="G2818" t="s">
        <v>226</v>
      </c>
      <c r="H2818" t="s">
        <v>1369</v>
      </c>
      <c r="I2818" t="s">
        <v>5</v>
      </c>
      <c r="K2818" s="1">
        <v>45351</v>
      </c>
    </row>
    <row r="2819" spans="1:11" x14ac:dyDescent="0.25">
      <c r="A2819" t="s">
        <v>41</v>
      </c>
      <c r="B2819" t="s">
        <v>223</v>
      </c>
      <c r="C2819" t="s">
        <v>14</v>
      </c>
      <c r="D2819" s="1">
        <v>44565</v>
      </c>
      <c r="E2819" t="s">
        <v>257</v>
      </c>
      <c r="F2819" t="s">
        <v>697</v>
      </c>
      <c r="G2819" t="s">
        <v>226</v>
      </c>
      <c r="H2819" t="s">
        <v>1370</v>
      </c>
      <c r="I2819" t="s">
        <v>5</v>
      </c>
      <c r="K2819" s="1">
        <v>45351</v>
      </c>
    </row>
    <row r="2820" spans="1:11" x14ac:dyDescent="0.25">
      <c r="A2820" t="s">
        <v>41</v>
      </c>
      <c r="B2820" t="s">
        <v>223</v>
      </c>
      <c r="C2820" t="s">
        <v>14</v>
      </c>
      <c r="D2820" s="1">
        <v>44565</v>
      </c>
      <c r="E2820" t="s">
        <v>257</v>
      </c>
      <c r="F2820" t="s">
        <v>697</v>
      </c>
      <c r="G2820" t="s">
        <v>226</v>
      </c>
      <c r="H2820" t="s">
        <v>8</v>
      </c>
      <c r="I2820" t="s">
        <v>17</v>
      </c>
      <c r="J2820" s="1">
        <v>44769</v>
      </c>
      <c r="K2820" s="1">
        <v>44635</v>
      </c>
    </row>
    <row r="2821" spans="1:11" x14ac:dyDescent="0.25">
      <c r="A2821" t="s">
        <v>41</v>
      </c>
      <c r="B2821" t="s">
        <v>223</v>
      </c>
      <c r="C2821" t="s">
        <v>14</v>
      </c>
      <c r="D2821" s="1">
        <v>44565</v>
      </c>
      <c r="E2821" t="s">
        <v>257</v>
      </c>
      <c r="F2821" t="s">
        <v>697</v>
      </c>
      <c r="G2821" t="s">
        <v>226</v>
      </c>
      <c r="H2821" t="s">
        <v>9</v>
      </c>
      <c r="I2821" t="s">
        <v>17</v>
      </c>
      <c r="J2821" s="1">
        <v>44769</v>
      </c>
      <c r="K2821" s="1">
        <v>44735</v>
      </c>
    </row>
    <row r="2822" spans="1:11" x14ac:dyDescent="0.25">
      <c r="A2822" t="s">
        <v>41</v>
      </c>
      <c r="B2822" t="s">
        <v>223</v>
      </c>
      <c r="C2822" t="s">
        <v>14</v>
      </c>
      <c r="D2822" s="1">
        <v>44565</v>
      </c>
      <c r="E2822" t="s">
        <v>257</v>
      </c>
      <c r="F2822" t="s">
        <v>697</v>
      </c>
      <c r="G2822" t="s">
        <v>226</v>
      </c>
      <c r="H2822" t="s">
        <v>9</v>
      </c>
      <c r="I2822" t="s">
        <v>17</v>
      </c>
      <c r="J2822" s="1">
        <v>44952</v>
      </c>
      <c r="K2822" s="1">
        <v>44774</v>
      </c>
    </row>
    <row r="2823" spans="1:11" x14ac:dyDescent="0.25">
      <c r="A2823" t="s">
        <v>41</v>
      </c>
      <c r="B2823" t="s">
        <v>223</v>
      </c>
      <c r="C2823" t="s">
        <v>14</v>
      </c>
      <c r="D2823" s="1">
        <v>44565</v>
      </c>
      <c r="E2823" t="s">
        <v>257</v>
      </c>
      <c r="F2823" t="s">
        <v>697</v>
      </c>
      <c r="G2823" t="s">
        <v>226</v>
      </c>
      <c r="H2823" t="s">
        <v>10</v>
      </c>
      <c r="I2823" t="s">
        <v>17</v>
      </c>
      <c r="J2823" s="1">
        <v>44952</v>
      </c>
      <c r="K2823" s="1">
        <v>44541</v>
      </c>
    </row>
    <row r="2824" spans="1:11" x14ac:dyDescent="0.25">
      <c r="A2824" t="s">
        <v>41</v>
      </c>
      <c r="B2824" t="s">
        <v>223</v>
      </c>
      <c r="C2824" t="s">
        <v>14</v>
      </c>
      <c r="D2824" s="1">
        <v>44565</v>
      </c>
      <c r="E2824" t="s">
        <v>257</v>
      </c>
      <c r="F2824" t="s">
        <v>697</v>
      </c>
      <c r="G2824" t="s">
        <v>226</v>
      </c>
      <c r="H2824" t="s">
        <v>11</v>
      </c>
      <c r="I2824" t="s">
        <v>17</v>
      </c>
      <c r="J2824" s="1">
        <v>44769</v>
      </c>
      <c r="K2824" s="1">
        <v>44541</v>
      </c>
    </row>
    <row r="2825" spans="1:11" x14ac:dyDescent="0.25">
      <c r="A2825" t="s">
        <v>24</v>
      </c>
      <c r="C2825" t="s">
        <v>16</v>
      </c>
      <c r="D2825" s="1">
        <v>44543</v>
      </c>
      <c r="E2825" t="s">
        <v>698</v>
      </c>
      <c r="F2825" t="s">
        <v>699</v>
      </c>
      <c r="G2825" t="s">
        <v>700</v>
      </c>
      <c r="H2825" t="s">
        <v>4</v>
      </c>
      <c r="I2825" t="s">
        <v>17</v>
      </c>
      <c r="J2825" s="1">
        <v>45728</v>
      </c>
      <c r="K2825" s="1">
        <v>44824</v>
      </c>
    </row>
    <row r="2826" spans="1:11" x14ac:dyDescent="0.25">
      <c r="A2826" t="s">
        <v>24</v>
      </c>
      <c r="C2826" t="s">
        <v>16</v>
      </c>
      <c r="D2826" s="1">
        <v>44543</v>
      </c>
      <c r="E2826" t="s">
        <v>698</v>
      </c>
      <c r="F2826" t="s">
        <v>699</v>
      </c>
      <c r="G2826" t="s">
        <v>700</v>
      </c>
      <c r="H2826" t="s">
        <v>7</v>
      </c>
      <c r="I2826" t="s">
        <v>17</v>
      </c>
      <c r="J2826" s="1">
        <v>45728</v>
      </c>
      <c r="K2826" s="1">
        <v>44824</v>
      </c>
    </row>
    <row r="2827" spans="1:11" x14ac:dyDescent="0.25">
      <c r="A2827" t="s">
        <v>24</v>
      </c>
      <c r="C2827" t="s">
        <v>16</v>
      </c>
      <c r="D2827" s="1">
        <v>44543</v>
      </c>
      <c r="E2827" t="s">
        <v>698</v>
      </c>
      <c r="F2827" t="s">
        <v>699</v>
      </c>
      <c r="G2827" t="s">
        <v>700</v>
      </c>
      <c r="H2827" t="s">
        <v>1366</v>
      </c>
      <c r="I2827" t="s">
        <v>5</v>
      </c>
      <c r="K2827" s="1">
        <v>45351</v>
      </c>
    </row>
    <row r="2828" spans="1:11" x14ac:dyDescent="0.25">
      <c r="A2828" t="s">
        <v>24</v>
      </c>
      <c r="C2828" t="s">
        <v>16</v>
      </c>
      <c r="D2828" s="1">
        <v>44543</v>
      </c>
      <c r="E2828" t="s">
        <v>698</v>
      </c>
      <c r="F2828" t="s">
        <v>699</v>
      </c>
      <c r="G2828" t="s">
        <v>700</v>
      </c>
      <c r="H2828" t="s">
        <v>1367</v>
      </c>
      <c r="I2828" t="s">
        <v>5</v>
      </c>
      <c r="K2828" s="1">
        <v>45351</v>
      </c>
    </row>
    <row r="2829" spans="1:11" x14ac:dyDescent="0.25">
      <c r="A2829" t="s">
        <v>24</v>
      </c>
      <c r="C2829" t="s">
        <v>16</v>
      </c>
      <c r="D2829" s="1">
        <v>44543</v>
      </c>
      <c r="E2829" t="s">
        <v>698</v>
      </c>
      <c r="F2829" t="s">
        <v>699</v>
      </c>
      <c r="G2829" t="s">
        <v>700</v>
      </c>
      <c r="H2829" t="s">
        <v>1368</v>
      </c>
      <c r="I2829" t="s">
        <v>5</v>
      </c>
      <c r="K2829" s="1">
        <v>45351</v>
      </c>
    </row>
    <row r="2830" spans="1:11" x14ac:dyDescent="0.25">
      <c r="A2830" t="s">
        <v>24</v>
      </c>
      <c r="C2830" t="s">
        <v>16</v>
      </c>
      <c r="D2830" s="1">
        <v>44543</v>
      </c>
      <c r="E2830" t="s">
        <v>698</v>
      </c>
      <c r="F2830" t="s">
        <v>699</v>
      </c>
      <c r="G2830" t="s">
        <v>700</v>
      </c>
      <c r="H2830" t="s">
        <v>1369</v>
      </c>
      <c r="I2830" t="s">
        <v>5</v>
      </c>
      <c r="K2830" s="1">
        <v>45351</v>
      </c>
    </row>
    <row r="2831" spans="1:11" x14ac:dyDescent="0.25">
      <c r="A2831" t="s">
        <v>24</v>
      </c>
      <c r="C2831" t="s">
        <v>16</v>
      </c>
      <c r="D2831" s="1">
        <v>44543</v>
      </c>
      <c r="E2831" t="s">
        <v>698</v>
      </c>
      <c r="F2831" t="s">
        <v>699</v>
      </c>
      <c r="G2831" t="s">
        <v>700</v>
      </c>
      <c r="H2831" t="s">
        <v>1370</v>
      </c>
      <c r="I2831" t="s">
        <v>5</v>
      </c>
      <c r="K2831" s="1">
        <v>45351</v>
      </c>
    </row>
    <row r="2832" spans="1:11" x14ac:dyDescent="0.25">
      <c r="A2832" t="s">
        <v>24</v>
      </c>
      <c r="C2832" t="s">
        <v>16</v>
      </c>
      <c r="D2832" s="1">
        <v>44543</v>
      </c>
      <c r="E2832" t="s">
        <v>698</v>
      </c>
      <c r="F2832" t="s">
        <v>699</v>
      </c>
      <c r="G2832" t="s">
        <v>700</v>
      </c>
      <c r="H2832" t="s">
        <v>8</v>
      </c>
      <c r="I2832" t="s">
        <v>17</v>
      </c>
      <c r="J2832" s="1">
        <v>45730</v>
      </c>
      <c r="K2832" s="1">
        <v>44635</v>
      </c>
    </row>
    <row r="2833" spans="1:11" x14ac:dyDescent="0.25">
      <c r="A2833" t="s">
        <v>24</v>
      </c>
      <c r="C2833" t="s">
        <v>16</v>
      </c>
      <c r="D2833" s="1">
        <v>44543</v>
      </c>
      <c r="E2833" t="s">
        <v>698</v>
      </c>
      <c r="F2833" t="s">
        <v>699</v>
      </c>
      <c r="G2833" t="s">
        <v>700</v>
      </c>
      <c r="H2833" t="s">
        <v>9</v>
      </c>
      <c r="I2833" t="s">
        <v>17</v>
      </c>
      <c r="J2833" s="1">
        <v>45730</v>
      </c>
      <c r="K2833" s="1">
        <v>44735</v>
      </c>
    </row>
    <row r="2834" spans="1:11" x14ac:dyDescent="0.25">
      <c r="A2834" t="s">
        <v>24</v>
      </c>
      <c r="C2834" t="s">
        <v>16</v>
      </c>
      <c r="D2834" s="1">
        <v>44543</v>
      </c>
      <c r="E2834" t="s">
        <v>698</v>
      </c>
      <c r="F2834" t="s">
        <v>699</v>
      </c>
      <c r="G2834" t="s">
        <v>700</v>
      </c>
      <c r="H2834" t="s">
        <v>10</v>
      </c>
      <c r="I2834" t="s">
        <v>17</v>
      </c>
      <c r="J2834" s="1">
        <v>44643</v>
      </c>
      <c r="K2834" s="1">
        <v>44517</v>
      </c>
    </row>
    <row r="2835" spans="1:11" x14ac:dyDescent="0.25">
      <c r="A2835" t="s">
        <v>24</v>
      </c>
      <c r="C2835" t="s">
        <v>16</v>
      </c>
      <c r="D2835" s="1">
        <v>44543</v>
      </c>
      <c r="E2835" t="s">
        <v>698</v>
      </c>
      <c r="F2835" t="s">
        <v>699</v>
      </c>
      <c r="G2835" t="s">
        <v>700</v>
      </c>
      <c r="H2835" t="s">
        <v>10</v>
      </c>
      <c r="I2835" t="s">
        <v>17</v>
      </c>
      <c r="J2835" s="1">
        <v>44817</v>
      </c>
      <c r="K2835" s="1">
        <v>44817</v>
      </c>
    </row>
    <row r="2836" spans="1:11" x14ac:dyDescent="0.25">
      <c r="A2836" t="s">
        <v>24</v>
      </c>
      <c r="C2836" t="s">
        <v>16</v>
      </c>
      <c r="D2836" s="1">
        <v>44543</v>
      </c>
      <c r="E2836" t="s">
        <v>698</v>
      </c>
      <c r="F2836" t="s">
        <v>699</v>
      </c>
      <c r="G2836" t="s">
        <v>700</v>
      </c>
      <c r="H2836" t="s">
        <v>11</v>
      </c>
      <c r="I2836" t="s">
        <v>17</v>
      </c>
      <c r="J2836" s="1">
        <v>44539</v>
      </c>
      <c r="K2836" s="1">
        <v>44517</v>
      </c>
    </row>
    <row r="2837" spans="1:11" x14ac:dyDescent="0.25">
      <c r="A2837" t="s">
        <v>12</v>
      </c>
      <c r="B2837" t="s">
        <v>51</v>
      </c>
      <c r="C2837" t="s">
        <v>52</v>
      </c>
      <c r="D2837" s="1">
        <v>44529</v>
      </c>
      <c r="E2837" t="s">
        <v>701</v>
      </c>
      <c r="F2837" t="s">
        <v>702</v>
      </c>
      <c r="G2837" t="s">
        <v>703</v>
      </c>
      <c r="H2837" t="s">
        <v>4</v>
      </c>
      <c r="I2837" t="s">
        <v>17</v>
      </c>
      <c r="J2837" s="1">
        <v>44929</v>
      </c>
      <c r="K2837" s="1">
        <v>44824</v>
      </c>
    </row>
    <row r="2838" spans="1:11" x14ac:dyDescent="0.25">
      <c r="A2838" t="s">
        <v>12</v>
      </c>
      <c r="B2838" t="s">
        <v>51</v>
      </c>
      <c r="C2838" t="s">
        <v>52</v>
      </c>
      <c r="D2838" s="1">
        <v>44529</v>
      </c>
      <c r="E2838" t="s">
        <v>701</v>
      </c>
      <c r="F2838" t="s">
        <v>702</v>
      </c>
      <c r="G2838" t="s">
        <v>703</v>
      </c>
      <c r="H2838" t="s">
        <v>7</v>
      </c>
      <c r="I2838" t="s">
        <v>17</v>
      </c>
      <c r="J2838" s="1">
        <v>44929</v>
      </c>
      <c r="K2838" s="1">
        <v>44824</v>
      </c>
    </row>
    <row r="2839" spans="1:11" x14ac:dyDescent="0.25">
      <c r="A2839" t="s">
        <v>12</v>
      </c>
      <c r="B2839" t="s">
        <v>51</v>
      </c>
      <c r="C2839" t="s">
        <v>52</v>
      </c>
      <c r="D2839" s="1">
        <v>44529</v>
      </c>
      <c r="E2839" t="s">
        <v>701</v>
      </c>
      <c r="F2839" t="s">
        <v>702</v>
      </c>
      <c r="G2839" t="s">
        <v>703</v>
      </c>
      <c r="H2839" t="s">
        <v>1366</v>
      </c>
      <c r="I2839" t="s">
        <v>5</v>
      </c>
      <c r="K2839" s="1">
        <v>45782</v>
      </c>
    </row>
    <row r="2840" spans="1:11" x14ac:dyDescent="0.25">
      <c r="A2840" t="s">
        <v>12</v>
      </c>
      <c r="B2840" t="s">
        <v>51</v>
      </c>
      <c r="C2840" t="s">
        <v>52</v>
      </c>
      <c r="D2840" s="1">
        <v>44529</v>
      </c>
      <c r="E2840" t="s">
        <v>701</v>
      </c>
      <c r="F2840" t="s">
        <v>702</v>
      </c>
      <c r="G2840" t="s">
        <v>703</v>
      </c>
      <c r="H2840" t="s">
        <v>1366</v>
      </c>
      <c r="I2840" t="s">
        <v>17</v>
      </c>
      <c r="J2840" s="1">
        <v>45461</v>
      </c>
      <c r="K2840" s="1">
        <v>45351</v>
      </c>
    </row>
    <row r="2841" spans="1:11" x14ac:dyDescent="0.25">
      <c r="A2841" t="s">
        <v>12</v>
      </c>
      <c r="B2841" t="s">
        <v>51</v>
      </c>
      <c r="C2841" t="s">
        <v>52</v>
      </c>
      <c r="D2841" s="1">
        <v>44529</v>
      </c>
      <c r="E2841" t="s">
        <v>701</v>
      </c>
      <c r="F2841" t="s">
        <v>702</v>
      </c>
      <c r="G2841" t="s">
        <v>703</v>
      </c>
      <c r="H2841" t="s">
        <v>1367</v>
      </c>
      <c r="I2841" t="s">
        <v>5</v>
      </c>
      <c r="K2841" s="1">
        <v>45782</v>
      </c>
    </row>
    <row r="2842" spans="1:11" x14ac:dyDescent="0.25">
      <c r="A2842" t="s">
        <v>12</v>
      </c>
      <c r="B2842" t="s">
        <v>51</v>
      </c>
      <c r="C2842" t="s">
        <v>52</v>
      </c>
      <c r="D2842" s="1">
        <v>44529</v>
      </c>
      <c r="E2842" t="s">
        <v>701</v>
      </c>
      <c r="F2842" t="s">
        <v>702</v>
      </c>
      <c r="G2842" t="s">
        <v>703</v>
      </c>
      <c r="H2842" t="s">
        <v>1367</v>
      </c>
      <c r="I2842" t="s">
        <v>17</v>
      </c>
      <c r="J2842" s="1">
        <v>45461</v>
      </c>
      <c r="K2842" s="1">
        <v>45351</v>
      </c>
    </row>
    <row r="2843" spans="1:11" x14ac:dyDescent="0.25">
      <c r="A2843" t="s">
        <v>12</v>
      </c>
      <c r="B2843" t="s">
        <v>51</v>
      </c>
      <c r="C2843" t="s">
        <v>52</v>
      </c>
      <c r="D2843" s="1">
        <v>44529</v>
      </c>
      <c r="E2843" t="s">
        <v>701</v>
      </c>
      <c r="F2843" t="s">
        <v>702</v>
      </c>
      <c r="G2843" t="s">
        <v>703</v>
      </c>
      <c r="H2843" t="s">
        <v>1368</v>
      </c>
      <c r="I2843" t="s">
        <v>5</v>
      </c>
      <c r="K2843" s="1">
        <v>45782</v>
      </c>
    </row>
    <row r="2844" spans="1:11" x14ac:dyDescent="0.25">
      <c r="A2844" t="s">
        <v>12</v>
      </c>
      <c r="B2844" t="s">
        <v>51</v>
      </c>
      <c r="C2844" t="s">
        <v>52</v>
      </c>
      <c r="D2844" s="1">
        <v>44529</v>
      </c>
      <c r="E2844" t="s">
        <v>701</v>
      </c>
      <c r="F2844" t="s">
        <v>702</v>
      </c>
      <c r="G2844" t="s">
        <v>703</v>
      </c>
      <c r="H2844" t="s">
        <v>1368</v>
      </c>
      <c r="I2844" t="s">
        <v>17</v>
      </c>
      <c r="J2844" s="1">
        <v>45461</v>
      </c>
      <c r="K2844" s="1">
        <v>45351</v>
      </c>
    </row>
    <row r="2845" spans="1:11" x14ac:dyDescent="0.25">
      <c r="A2845" t="s">
        <v>12</v>
      </c>
      <c r="B2845" t="s">
        <v>51</v>
      </c>
      <c r="C2845" t="s">
        <v>52</v>
      </c>
      <c r="D2845" s="1">
        <v>44529</v>
      </c>
      <c r="E2845" t="s">
        <v>701</v>
      </c>
      <c r="F2845" t="s">
        <v>702</v>
      </c>
      <c r="G2845" t="s">
        <v>703</v>
      </c>
      <c r="H2845" t="s">
        <v>1369</v>
      </c>
      <c r="I2845" t="s">
        <v>5</v>
      </c>
      <c r="K2845" s="1">
        <v>45782</v>
      </c>
    </row>
    <row r="2846" spans="1:11" x14ac:dyDescent="0.25">
      <c r="A2846" t="s">
        <v>12</v>
      </c>
      <c r="B2846" t="s">
        <v>51</v>
      </c>
      <c r="C2846" t="s">
        <v>52</v>
      </c>
      <c r="D2846" s="1">
        <v>44529</v>
      </c>
      <c r="E2846" t="s">
        <v>701</v>
      </c>
      <c r="F2846" t="s">
        <v>702</v>
      </c>
      <c r="G2846" t="s">
        <v>703</v>
      </c>
      <c r="H2846" t="s">
        <v>1369</v>
      </c>
      <c r="I2846" t="s">
        <v>17</v>
      </c>
      <c r="J2846" s="1">
        <v>45461</v>
      </c>
      <c r="K2846" s="1">
        <v>45351</v>
      </c>
    </row>
    <row r="2847" spans="1:11" x14ac:dyDescent="0.25">
      <c r="A2847" t="s">
        <v>12</v>
      </c>
      <c r="B2847" t="s">
        <v>51</v>
      </c>
      <c r="C2847" t="s">
        <v>52</v>
      </c>
      <c r="D2847" s="1">
        <v>44529</v>
      </c>
      <c r="E2847" t="s">
        <v>701</v>
      </c>
      <c r="F2847" t="s">
        <v>702</v>
      </c>
      <c r="G2847" t="s">
        <v>703</v>
      </c>
      <c r="H2847" t="s">
        <v>1370</v>
      </c>
      <c r="I2847" t="s">
        <v>5</v>
      </c>
      <c r="K2847" s="1">
        <v>45782</v>
      </c>
    </row>
    <row r="2848" spans="1:11" x14ac:dyDescent="0.25">
      <c r="A2848" t="s">
        <v>12</v>
      </c>
      <c r="B2848" t="s">
        <v>51</v>
      </c>
      <c r="C2848" t="s">
        <v>52</v>
      </c>
      <c r="D2848" s="1">
        <v>44529</v>
      </c>
      <c r="E2848" t="s">
        <v>701</v>
      </c>
      <c r="F2848" t="s">
        <v>702</v>
      </c>
      <c r="G2848" t="s">
        <v>703</v>
      </c>
      <c r="H2848" t="s">
        <v>1370</v>
      </c>
      <c r="I2848" t="s">
        <v>17</v>
      </c>
      <c r="J2848" s="1">
        <v>45461</v>
      </c>
      <c r="K2848" s="1">
        <v>45351</v>
      </c>
    </row>
    <row r="2849" spans="1:11" x14ac:dyDescent="0.25">
      <c r="A2849" t="s">
        <v>12</v>
      </c>
      <c r="B2849" t="s">
        <v>51</v>
      </c>
      <c r="C2849" t="s">
        <v>52</v>
      </c>
      <c r="D2849" s="1">
        <v>44529</v>
      </c>
      <c r="E2849" t="s">
        <v>701</v>
      </c>
      <c r="F2849" t="s">
        <v>702</v>
      </c>
      <c r="G2849" t="s">
        <v>703</v>
      </c>
      <c r="H2849" t="s">
        <v>8</v>
      </c>
      <c r="I2849" t="s">
        <v>17</v>
      </c>
      <c r="J2849" s="1">
        <v>44763</v>
      </c>
      <c r="K2849" s="1">
        <v>44635</v>
      </c>
    </row>
    <row r="2850" spans="1:11" x14ac:dyDescent="0.25">
      <c r="A2850" t="s">
        <v>12</v>
      </c>
      <c r="B2850" t="s">
        <v>51</v>
      </c>
      <c r="C2850" t="s">
        <v>52</v>
      </c>
      <c r="D2850" s="1">
        <v>44529</v>
      </c>
      <c r="E2850" t="s">
        <v>701</v>
      </c>
      <c r="F2850" t="s">
        <v>702</v>
      </c>
      <c r="G2850" t="s">
        <v>703</v>
      </c>
      <c r="H2850" t="s">
        <v>8</v>
      </c>
      <c r="I2850" t="s">
        <v>17</v>
      </c>
      <c r="J2850" s="1">
        <v>44917</v>
      </c>
      <c r="K2850" s="1">
        <v>44916</v>
      </c>
    </row>
    <row r="2851" spans="1:11" x14ac:dyDescent="0.25">
      <c r="A2851" t="s">
        <v>12</v>
      </c>
      <c r="B2851" t="s">
        <v>51</v>
      </c>
      <c r="C2851" t="s">
        <v>52</v>
      </c>
      <c r="D2851" s="1">
        <v>44529</v>
      </c>
      <c r="E2851" t="s">
        <v>701</v>
      </c>
      <c r="F2851" t="s">
        <v>702</v>
      </c>
      <c r="G2851" t="s">
        <v>703</v>
      </c>
      <c r="H2851" t="s">
        <v>9</v>
      </c>
      <c r="I2851" t="s">
        <v>17</v>
      </c>
      <c r="J2851" s="1">
        <v>44810</v>
      </c>
      <c r="K2851" s="1">
        <v>44735</v>
      </c>
    </row>
    <row r="2852" spans="1:11" x14ac:dyDescent="0.25">
      <c r="A2852" t="s">
        <v>12</v>
      </c>
      <c r="B2852" t="s">
        <v>51</v>
      </c>
      <c r="C2852" t="s">
        <v>52</v>
      </c>
      <c r="D2852" s="1">
        <v>44529</v>
      </c>
      <c r="E2852" t="s">
        <v>701</v>
      </c>
      <c r="F2852" t="s">
        <v>702</v>
      </c>
      <c r="G2852" t="s">
        <v>703</v>
      </c>
      <c r="H2852" t="s">
        <v>10</v>
      </c>
      <c r="I2852" t="s">
        <v>17</v>
      </c>
      <c r="J2852" s="1">
        <v>44539</v>
      </c>
      <c r="K2852" s="1">
        <v>44523</v>
      </c>
    </row>
    <row r="2853" spans="1:11" x14ac:dyDescent="0.25">
      <c r="A2853" t="s">
        <v>12</v>
      </c>
      <c r="B2853" t="s">
        <v>51</v>
      </c>
      <c r="C2853" t="s">
        <v>52</v>
      </c>
      <c r="D2853" s="1">
        <v>44529</v>
      </c>
      <c r="E2853" t="s">
        <v>701</v>
      </c>
      <c r="F2853" t="s">
        <v>702</v>
      </c>
      <c r="G2853" t="s">
        <v>703</v>
      </c>
      <c r="H2853" t="s">
        <v>10</v>
      </c>
      <c r="I2853" t="s">
        <v>17</v>
      </c>
      <c r="J2853" s="1">
        <v>44824</v>
      </c>
      <c r="K2853" s="1">
        <v>44824</v>
      </c>
    </row>
    <row r="2854" spans="1:11" x14ac:dyDescent="0.25">
      <c r="A2854" t="s">
        <v>12</v>
      </c>
      <c r="B2854" t="s">
        <v>51</v>
      </c>
      <c r="C2854" t="s">
        <v>52</v>
      </c>
      <c r="D2854" s="1">
        <v>44529</v>
      </c>
      <c r="E2854" t="s">
        <v>701</v>
      </c>
      <c r="F2854" t="s">
        <v>702</v>
      </c>
      <c r="G2854" t="s">
        <v>703</v>
      </c>
      <c r="H2854" t="s">
        <v>10</v>
      </c>
      <c r="I2854" t="s">
        <v>17</v>
      </c>
      <c r="J2854" s="1">
        <v>44943</v>
      </c>
      <c r="K2854" s="1">
        <v>44943</v>
      </c>
    </row>
    <row r="2855" spans="1:11" x14ac:dyDescent="0.25">
      <c r="A2855" t="s">
        <v>12</v>
      </c>
      <c r="B2855" t="s">
        <v>51</v>
      </c>
      <c r="C2855" t="s">
        <v>52</v>
      </c>
      <c r="D2855" s="1">
        <v>44529</v>
      </c>
      <c r="E2855" t="s">
        <v>701</v>
      </c>
      <c r="F2855" t="s">
        <v>702</v>
      </c>
      <c r="G2855" t="s">
        <v>703</v>
      </c>
      <c r="H2855" t="s">
        <v>11</v>
      </c>
      <c r="I2855" t="s">
        <v>17</v>
      </c>
      <c r="J2855" s="1">
        <v>44539</v>
      </c>
      <c r="K2855" s="1">
        <v>44523</v>
      </c>
    </row>
    <row r="2856" spans="1:11" x14ac:dyDescent="0.25">
      <c r="A2856" t="s">
        <v>12</v>
      </c>
      <c r="B2856" t="s">
        <v>13</v>
      </c>
      <c r="C2856" t="s">
        <v>16</v>
      </c>
      <c r="D2856" s="1">
        <v>44522</v>
      </c>
      <c r="E2856" t="s">
        <v>704</v>
      </c>
      <c r="F2856" t="s">
        <v>705</v>
      </c>
      <c r="G2856" t="s">
        <v>15</v>
      </c>
      <c r="H2856" t="s">
        <v>192</v>
      </c>
      <c r="I2856" t="s">
        <v>17</v>
      </c>
      <c r="J2856" s="1">
        <v>44932</v>
      </c>
      <c r="K2856" s="1">
        <v>44837</v>
      </c>
    </row>
    <row r="2857" spans="1:11" x14ac:dyDescent="0.25">
      <c r="A2857" t="s">
        <v>12</v>
      </c>
      <c r="B2857" t="s">
        <v>13</v>
      </c>
      <c r="C2857" t="s">
        <v>16</v>
      </c>
      <c r="D2857" s="1">
        <v>44522</v>
      </c>
      <c r="E2857" t="s">
        <v>704</v>
      </c>
      <c r="F2857" t="s">
        <v>705</v>
      </c>
      <c r="G2857" t="s">
        <v>15</v>
      </c>
      <c r="H2857" t="s">
        <v>4</v>
      </c>
      <c r="I2857" t="s">
        <v>17</v>
      </c>
      <c r="J2857" s="1">
        <v>44932</v>
      </c>
      <c r="K2857" s="1">
        <v>44824</v>
      </c>
    </row>
    <row r="2858" spans="1:11" x14ac:dyDescent="0.25">
      <c r="A2858" t="s">
        <v>12</v>
      </c>
      <c r="B2858" t="s">
        <v>13</v>
      </c>
      <c r="C2858" t="s">
        <v>16</v>
      </c>
      <c r="D2858" s="1">
        <v>44522</v>
      </c>
      <c r="E2858" t="s">
        <v>704</v>
      </c>
      <c r="F2858" t="s">
        <v>705</v>
      </c>
      <c r="G2858" t="s">
        <v>15</v>
      </c>
      <c r="H2858" t="s">
        <v>7</v>
      </c>
      <c r="I2858" t="s">
        <v>17</v>
      </c>
      <c r="J2858" s="1">
        <v>44932</v>
      </c>
      <c r="K2858" s="1">
        <v>44824</v>
      </c>
    </row>
    <row r="2859" spans="1:11" x14ac:dyDescent="0.25">
      <c r="A2859" t="s">
        <v>12</v>
      </c>
      <c r="B2859" t="s">
        <v>13</v>
      </c>
      <c r="C2859" t="s">
        <v>16</v>
      </c>
      <c r="D2859" s="1">
        <v>44522</v>
      </c>
      <c r="E2859" t="s">
        <v>704</v>
      </c>
      <c r="F2859" t="s">
        <v>705</v>
      </c>
      <c r="G2859" t="s">
        <v>15</v>
      </c>
      <c r="H2859" t="s">
        <v>1366</v>
      </c>
      <c r="I2859" t="s">
        <v>5</v>
      </c>
      <c r="K2859" s="1">
        <v>45351</v>
      </c>
    </row>
    <row r="2860" spans="1:11" x14ac:dyDescent="0.25">
      <c r="A2860" t="s">
        <v>12</v>
      </c>
      <c r="B2860" t="s">
        <v>13</v>
      </c>
      <c r="C2860" t="s">
        <v>16</v>
      </c>
      <c r="D2860" s="1">
        <v>44522</v>
      </c>
      <c r="E2860" t="s">
        <v>704</v>
      </c>
      <c r="F2860" t="s">
        <v>705</v>
      </c>
      <c r="G2860" t="s">
        <v>15</v>
      </c>
      <c r="H2860" t="s">
        <v>1367</v>
      </c>
      <c r="I2860" t="s">
        <v>5</v>
      </c>
      <c r="K2860" s="1">
        <v>45351</v>
      </c>
    </row>
    <row r="2861" spans="1:11" x14ac:dyDescent="0.25">
      <c r="A2861" t="s">
        <v>12</v>
      </c>
      <c r="B2861" t="s">
        <v>13</v>
      </c>
      <c r="C2861" t="s">
        <v>16</v>
      </c>
      <c r="D2861" s="1">
        <v>44522</v>
      </c>
      <c r="E2861" t="s">
        <v>704</v>
      </c>
      <c r="F2861" t="s">
        <v>705</v>
      </c>
      <c r="G2861" t="s">
        <v>15</v>
      </c>
      <c r="H2861" t="s">
        <v>1368</v>
      </c>
      <c r="I2861" t="s">
        <v>5</v>
      </c>
      <c r="K2861" s="1">
        <v>45351</v>
      </c>
    </row>
    <row r="2862" spans="1:11" x14ac:dyDescent="0.25">
      <c r="A2862" t="s">
        <v>12</v>
      </c>
      <c r="B2862" t="s">
        <v>13</v>
      </c>
      <c r="C2862" t="s">
        <v>16</v>
      </c>
      <c r="D2862" s="1">
        <v>44522</v>
      </c>
      <c r="E2862" t="s">
        <v>704</v>
      </c>
      <c r="F2862" t="s">
        <v>705</v>
      </c>
      <c r="G2862" t="s">
        <v>15</v>
      </c>
      <c r="H2862" t="s">
        <v>1369</v>
      </c>
      <c r="I2862" t="s">
        <v>5</v>
      </c>
      <c r="K2862" s="1">
        <v>45351</v>
      </c>
    </row>
    <row r="2863" spans="1:11" x14ac:dyDescent="0.25">
      <c r="A2863" t="s">
        <v>12</v>
      </c>
      <c r="B2863" t="s">
        <v>13</v>
      </c>
      <c r="C2863" t="s">
        <v>16</v>
      </c>
      <c r="D2863" s="1">
        <v>44522</v>
      </c>
      <c r="E2863" t="s">
        <v>704</v>
      </c>
      <c r="F2863" t="s">
        <v>705</v>
      </c>
      <c r="G2863" t="s">
        <v>15</v>
      </c>
      <c r="H2863" t="s">
        <v>1370</v>
      </c>
      <c r="I2863" t="s">
        <v>5</v>
      </c>
      <c r="K2863" s="1">
        <v>45351</v>
      </c>
    </row>
    <row r="2864" spans="1:11" x14ac:dyDescent="0.25">
      <c r="A2864" t="s">
        <v>12</v>
      </c>
      <c r="B2864" t="s">
        <v>13</v>
      </c>
      <c r="C2864" t="s">
        <v>16</v>
      </c>
      <c r="D2864" s="1">
        <v>44522</v>
      </c>
      <c r="E2864" t="s">
        <v>704</v>
      </c>
      <c r="F2864" t="s">
        <v>705</v>
      </c>
      <c r="G2864" t="s">
        <v>15</v>
      </c>
      <c r="H2864" t="s">
        <v>8</v>
      </c>
      <c r="I2864" t="s">
        <v>17</v>
      </c>
      <c r="J2864" s="1">
        <v>44700</v>
      </c>
      <c r="K2864" s="1">
        <v>44635</v>
      </c>
    </row>
    <row r="2865" spans="1:11" x14ac:dyDescent="0.25">
      <c r="A2865" t="s">
        <v>12</v>
      </c>
      <c r="B2865" t="s">
        <v>13</v>
      </c>
      <c r="C2865" t="s">
        <v>16</v>
      </c>
      <c r="D2865" s="1">
        <v>44522</v>
      </c>
      <c r="E2865" t="s">
        <v>704</v>
      </c>
      <c r="F2865" t="s">
        <v>705</v>
      </c>
      <c r="G2865" t="s">
        <v>15</v>
      </c>
      <c r="H2865" t="s">
        <v>9</v>
      </c>
      <c r="I2865" t="s">
        <v>17</v>
      </c>
      <c r="J2865" s="1">
        <v>45113</v>
      </c>
      <c r="K2865" s="1">
        <v>44735</v>
      </c>
    </row>
    <row r="2866" spans="1:11" x14ac:dyDescent="0.25">
      <c r="A2866" t="s">
        <v>12</v>
      </c>
      <c r="B2866" t="s">
        <v>13</v>
      </c>
      <c r="C2866" t="s">
        <v>16</v>
      </c>
      <c r="D2866" s="1">
        <v>44522</v>
      </c>
      <c r="E2866" t="s">
        <v>704</v>
      </c>
      <c r="F2866" t="s">
        <v>705</v>
      </c>
      <c r="G2866" t="s">
        <v>15</v>
      </c>
      <c r="H2866" t="s">
        <v>10</v>
      </c>
      <c r="I2866" t="s">
        <v>17</v>
      </c>
      <c r="J2866" s="1">
        <v>44566</v>
      </c>
      <c r="K2866" s="1">
        <v>44482</v>
      </c>
    </row>
    <row r="2867" spans="1:11" x14ac:dyDescent="0.25">
      <c r="A2867" t="s">
        <v>12</v>
      </c>
      <c r="B2867" t="s">
        <v>13</v>
      </c>
      <c r="C2867" t="s">
        <v>16</v>
      </c>
      <c r="D2867" s="1">
        <v>44522</v>
      </c>
      <c r="E2867" t="s">
        <v>704</v>
      </c>
      <c r="F2867" t="s">
        <v>705</v>
      </c>
      <c r="G2867" t="s">
        <v>15</v>
      </c>
      <c r="H2867" t="s">
        <v>11</v>
      </c>
      <c r="I2867" t="s">
        <v>17</v>
      </c>
      <c r="J2867" s="1">
        <v>44543</v>
      </c>
      <c r="K2867" s="1">
        <v>44482</v>
      </c>
    </row>
    <row r="2868" spans="1:11" x14ac:dyDescent="0.25">
      <c r="A2868" t="s">
        <v>12</v>
      </c>
      <c r="B2868" t="s">
        <v>22</v>
      </c>
      <c r="C2868" t="s">
        <v>16</v>
      </c>
      <c r="D2868" s="1">
        <v>44522</v>
      </c>
      <c r="E2868" t="s">
        <v>706</v>
      </c>
      <c r="F2868" t="s">
        <v>707</v>
      </c>
      <c r="G2868" t="s">
        <v>38</v>
      </c>
      <c r="H2868" t="s">
        <v>192</v>
      </c>
      <c r="I2868" t="s">
        <v>17</v>
      </c>
      <c r="J2868" s="1">
        <v>45205</v>
      </c>
      <c r="K2868" s="1">
        <v>44837</v>
      </c>
    </row>
    <row r="2869" spans="1:11" x14ac:dyDescent="0.25">
      <c r="A2869" t="s">
        <v>12</v>
      </c>
      <c r="B2869" t="s">
        <v>22</v>
      </c>
      <c r="C2869" t="s">
        <v>16</v>
      </c>
      <c r="D2869" s="1">
        <v>44522</v>
      </c>
      <c r="E2869" t="s">
        <v>706</v>
      </c>
      <c r="F2869" t="s">
        <v>707</v>
      </c>
      <c r="G2869" t="s">
        <v>38</v>
      </c>
      <c r="H2869" t="s">
        <v>4</v>
      </c>
      <c r="I2869" t="s">
        <v>17</v>
      </c>
      <c r="J2869" s="1">
        <v>45205</v>
      </c>
      <c r="K2869" s="1">
        <v>44824</v>
      </c>
    </row>
    <row r="2870" spans="1:11" x14ac:dyDescent="0.25">
      <c r="A2870" t="s">
        <v>12</v>
      </c>
      <c r="B2870" t="s">
        <v>22</v>
      </c>
      <c r="C2870" t="s">
        <v>16</v>
      </c>
      <c r="D2870" s="1">
        <v>44522</v>
      </c>
      <c r="E2870" t="s">
        <v>706</v>
      </c>
      <c r="F2870" t="s">
        <v>707</v>
      </c>
      <c r="G2870" t="s">
        <v>38</v>
      </c>
      <c r="H2870" t="s">
        <v>7</v>
      </c>
      <c r="I2870" t="s">
        <v>17</v>
      </c>
      <c r="J2870" s="1">
        <v>45205</v>
      </c>
      <c r="K2870" s="1">
        <v>44824</v>
      </c>
    </row>
    <row r="2871" spans="1:11" x14ac:dyDescent="0.25">
      <c r="A2871" t="s">
        <v>12</v>
      </c>
      <c r="B2871" t="s">
        <v>22</v>
      </c>
      <c r="C2871" t="s">
        <v>16</v>
      </c>
      <c r="D2871" s="1">
        <v>44522</v>
      </c>
      <c r="E2871" t="s">
        <v>706</v>
      </c>
      <c r="F2871" t="s">
        <v>707</v>
      </c>
      <c r="G2871" t="s">
        <v>38</v>
      </c>
      <c r="H2871" t="s">
        <v>1366</v>
      </c>
      <c r="I2871" t="s">
        <v>5</v>
      </c>
      <c r="K2871" s="1">
        <v>45351</v>
      </c>
    </row>
    <row r="2872" spans="1:11" x14ac:dyDescent="0.25">
      <c r="A2872" t="s">
        <v>12</v>
      </c>
      <c r="B2872" t="s">
        <v>22</v>
      </c>
      <c r="C2872" t="s">
        <v>16</v>
      </c>
      <c r="D2872" s="1">
        <v>44522</v>
      </c>
      <c r="E2872" t="s">
        <v>706</v>
      </c>
      <c r="F2872" t="s">
        <v>707</v>
      </c>
      <c r="G2872" t="s">
        <v>38</v>
      </c>
      <c r="H2872" t="s">
        <v>1367</v>
      </c>
      <c r="I2872" t="s">
        <v>5</v>
      </c>
      <c r="K2872" s="1">
        <v>45351</v>
      </c>
    </row>
    <row r="2873" spans="1:11" x14ac:dyDescent="0.25">
      <c r="A2873" t="s">
        <v>12</v>
      </c>
      <c r="B2873" t="s">
        <v>22</v>
      </c>
      <c r="C2873" t="s">
        <v>16</v>
      </c>
      <c r="D2873" s="1">
        <v>44522</v>
      </c>
      <c r="E2873" t="s">
        <v>706</v>
      </c>
      <c r="F2873" t="s">
        <v>707</v>
      </c>
      <c r="G2873" t="s">
        <v>38</v>
      </c>
      <c r="H2873" t="s">
        <v>1368</v>
      </c>
      <c r="I2873" t="s">
        <v>5</v>
      </c>
      <c r="K2873" s="1">
        <v>45351</v>
      </c>
    </row>
    <row r="2874" spans="1:11" x14ac:dyDescent="0.25">
      <c r="A2874" t="s">
        <v>12</v>
      </c>
      <c r="B2874" t="s">
        <v>22</v>
      </c>
      <c r="C2874" t="s">
        <v>16</v>
      </c>
      <c r="D2874" s="1">
        <v>44522</v>
      </c>
      <c r="E2874" t="s">
        <v>706</v>
      </c>
      <c r="F2874" t="s">
        <v>707</v>
      </c>
      <c r="G2874" t="s">
        <v>38</v>
      </c>
      <c r="H2874" t="s">
        <v>1369</v>
      </c>
      <c r="I2874" t="s">
        <v>5</v>
      </c>
      <c r="K2874" s="1">
        <v>45351</v>
      </c>
    </row>
    <row r="2875" spans="1:11" x14ac:dyDescent="0.25">
      <c r="A2875" t="s">
        <v>12</v>
      </c>
      <c r="B2875" t="s">
        <v>22</v>
      </c>
      <c r="C2875" t="s">
        <v>16</v>
      </c>
      <c r="D2875" s="1">
        <v>44522</v>
      </c>
      <c r="E2875" t="s">
        <v>706</v>
      </c>
      <c r="F2875" t="s">
        <v>707</v>
      </c>
      <c r="G2875" t="s">
        <v>38</v>
      </c>
      <c r="H2875" t="s">
        <v>1370</v>
      </c>
      <c r="I2875" t="s">
        <v>5</v>
      </c>
      <c r="K2875" s="1">
        <v>45351</v>
      </c>
    </row>
    <row r="2876" spans="1:11" x14ac:dyDescent="0.25">
      <c r="A2876" t="s">
        <v>12</v>
      </c>
      <c r="B2876" t="s">
        <v>22</v>
      </c>
      <c r="C2876" t="s">
        <v>16</v>
      </c>
      <c r="D2876" s="1">
        <v>44522</v>
      </c>
      <c r="E2876" t="s">
        <v>706</v>
      </c>
      <c r="F2876" t="s">
        <v>707</v>
      </c>
      <c r="G2876" t="s">
        <v>38</v>
      </c>
      <c r="H2876" t="s">
        <v>8</v>
      </c>
      <c r="I2876" t="s">
        <v>17</v>
      </c>
      <c r="J2876" s="1">
        <v>44782</v>
      </c>
      <c r="K2876" s="1">
        <v>44635</v>
      </c>
    </row>
    <row r="2877" spans="1:11" x14ac:dyDescent="0.25">
      <c r="A2877" t="s">
        <v>12</v>
      </c>
      <c r="B2877" t="s">
        <v>22</v>
      </c>
      <c r="C2877" t="s">
        <v>16</v>
      </c>
      <c r="D2877" s="1">
        <v>44522</v>
      </c>
      <c r="E2877" t="s">
        <v>706</v>
      </c>
      <c r="F2877" t="s">
        <v>707</v>
      </c>
      <c r="G2877" t="s">
        <v>38</v>
      </c>
      <c r="H2877" t="s">
        <v>9</v>
      </c>
      <c r="I2877" t="s">
        <v>17</v>
      </c>
      <c r="J2877" s="1">
        <v>44782</v>
      </c>
      <c r="K2877" s="1">
        <v>44735</v>
      </c>
    </row>
    <row r="2878" spans="1:11" x14ac:dyDescent="0.25">
      <c r="A2878" t="s">
        <v>12</v>
      </c>
      <c r="B2878" t="s">
        <v>22</v>
      </c>
      <c r="C2878" t="s">
        <v>16</v>
      </c>
      <c r="D2878" s="1">
        <v>44522</v>
      </c>
      <c r="E2878" t="s">
        <v>706</v>
      </c>
      <c r="F2878" t="s">
        <v>707</v>
      </c>
      <c r="G2878" t="s">
        <v>38</v>
      </c>
      <c r="H2878" t="s">
        <v>10</v>
      </c>
      <c r="I2878" t="s">
        <v>17</v>
      </c>
      <c r="J2878" s="1">
        <v>44540</v>
      </c>
      <c r="K2878" s="1">
        <v>44491</v>
      </c>
    </row>
    <row r="2879" spans="1:11" x14ac:dyDescent="0.25">
      <c r="A2879" t="s">
        <v>12</v>
      </c>
      <c r="B2879" t="s">
        <v>22</v>
      </c>
      <c r="C2879" t="s">
        <v>16</v>
      </c>
      <c r="D2879" s="1">
        <v>44522</v>
      </c>
      <c r="E2879" t="s">
        <v>706</v>
      </c>
      <c r="F2879" t="s">
        <v>707</v>
      </c>
      <c r="G2879" t="s">
        <v>38</v>
      </c>
      <c r="H2879" t="s">
        <v>10</v>
      </c>
      <c r="I2879" t="s">
        <v>17</v>
      </c>
      <c r="J2879" s="1">
        <v>44853</v>
      </c>
      <c r="K2879" s="1">
        <v>44852</v>
      </c>
    </row>
    <row r="2880" spans="1:11" x14ac:dyDescent="0.25">
      <c r="A2880" t="s">
        <v>12</v>
      </c>
      <c r="B2880" t="s">
        <v>22</v>
      </c>
      <c r="C2880" t="s">
        <v>16</v>
      </c>
      <c r="D2880" s="1">
        <v>44522</v>
      </c>
      <c r="E2880" t="s">
        <v>706</v>
      </c>
      <c r="F2880" t="s">
        <v>707</v>
      </c>
      <c r="G2880" t="s">
        <v>38</v>
      </c>
      <c r="H2880" t="s">
        <v>10</v>
      </c>
      <c r="I2880" t="s">
        <v>17</v>
      </c>
      <c r="J2880" s="1">
        <v>45399</v>
      </c>
      <c r="K2880" s="1">
        <v>45399</v>
      </c>
    </row>
    <row r="2881" spans="1:11" x14ac:dyDescent="0.25">
      <c r="A2881" t="s">
        <v>12</v>
      </c>
      <c r="B2881" t="s">
        <v>22</v>
      </c>
      <c r="C2881" t="s">
        <v>16</v>
      </c>
      <c r="D2881" s="1">
        <v>44522</v>
      </c>
      <c r="E2881" t="s">
        <v>706</v>
      </c>
      <c r="F2881" t="s">
        <v>707</v>
      </c>
      <c r="G2881" t="s">
        <v>38</v>
      </c>
      <c r="H2881" t="s">
        <v>11</v>
      </c>
      <c r="I2881" t="s">
        <v>17</v>
      </c>
      <c r="J2881" s="1">
        <v>44540</v>
      </c>
      <c r="K2881" s="1">
        <v>44491</v>
      </c>
    </row>
    <row r="2882" spans="1:11" x14ac:dyDescent="0.25">
      <c r="A2882" t="s">
        <v>41</v>
      </c>
      <c r="B2882" t="s">
        <v>485</v>
      </c>
      <c r="C2882" t="s">
        <v>124</v>
      </c>
      <c r="D2882" s="1">
        <v>44515</v>
      </c>
      <c r="E2882" t="s">
        <v>716</v>
      </c>
      <c r="F2882" t="s">
        <v>717</v>
      </c>
      <c r="G2882" t="s">
        <v>718</v>
      </c>
      <c r="H2882" t="s">
        <v>4</v>
      </c>
      <c r="I2882" t="s">
        <v>17</v>
      </c>
      <c r="J2882" s="1">
        <v>45090</v>
      </c>
      <c r="K2882" s="1">
        <v>44840</v>
      </c>
    </row>
    <row r="2883" spans="1:11" x14ac:dyDescent="0.25">
      <c r="A2883" t="s">
        <v>41</v>
      </c>
      <c r="B2883" t="s">
        <v>485</v>
      </c>
      <c r="C2883" t="s">
        <v>124</v>
      </c>
      <c r="D2883" s="1">
        <v>44515</v>
      </c>
      <c r="E2883" t="s">
        <v>716</v>
      </c>
      <c r="F2883" t="s">
        <v>717</v>
      </c>
      <c r="G2883" t="s">
        <v>718</v>
      </c>
      <c r="H2883" t="s">
        <v>7</v>
      </c>
      <c r="I2883" t="s">
        <v>17</v>
      </c>
      <c r="J2883" s="1">
        <v>45090</v>
      </c>
      <c r="K2883" s="1">
        <v>44840</v>
      </c>
    </row>
    <row r="2884" spans="1:11" x14ac:dyDescent="0.25">
      <c r="A2884" t="s">
        <v>41</v>
      </c>
      <c r="B2884" t="s">
        <v>485</v>
      </c>
      <c r="C2884" t="s">
        <v>124</v>
      </c>
      <c r="D2884" s="1">
        <v>44515</v>
      </c>
      <c r="E2884" t="s">
        <v>719</v>
      </c>
      <c r="F2884" t="s">
        <v>709</v>
      </c>
      <c r="G2884" t="s">
        <v>720</v>
      </c>
      <c r="H2884" t="s">
        <v>4</v>
      </c>
      <c r="I2884" t="s">
        <v>17</v>
      </c>
      <c r="J2884" s="1">
        <v>45406</v>
      </c>
      <c r="K2884" s="1">
        <v>44840</v>
      </c>
    </row>
    <row r="2885" spans="1:11" x14ac:dyDescent="0.25">
      <c r="A2885" t="s">
        <v>41</v>
      </c>
      <c r="B2885" t="s">
        <v>485</v>
      </c>
      <c r="C2885" t="s">
        <v>124</v>
      </c>
      <c r="D2885" s="1">
        <v>44515</v>
      </c>
      <c r="E2885" t="s">
        <v>719</v>
      </c>
      <c r="F2885" t="s">
        <v>709</v>
      </c>
      <c r="G2885" t="s">
        <v>720</v>
      </c>
      <c r="H2885" t="s">
        <v>7</v>
      </c>
      <c r="I2885" t="s">
        <v>17</v>
      </c>
      <c r="J2885" s="1">
        <v>45406</v>
      </c>
      <c r="K2885" s="1">
        <v>44840</v>
      </c>
    </row>
    <row r="2886" spans="1:11" x14ac:dyDescent="0.25">
      <c r="A2886" t="s">
        <v>41</v>
      </c>
      <c r="B2886" t="s">
        <v>485</v>
      </c>
      <c r="C2886" t="s">
        <v>124</v>
      </c>
      <c r="D2886" s="1">
        <v>44515</v>
      </c>
      <c r="E2886" t="s">
        <v>721</v>
      </c>
      <c r="F2886" t="s">
        <v>717</v>
      </c>
      <c r="G2886" t="s">
        <v>722</v>
      </c>
      <c r="H2886" t="s">
        <v>4</v>
      </c>
      <c r="I2886" t="s">
        <v>17</v>
      </c>
      <c r="J2886" s="1">
        <v>45142</v>
      </c>
      <c r="K2886" s="1">
        <v>44840</v>
      </c>
    </row>
    <row r="2887" spans="1:11" x14ac:dyDescent="0.25">
      <c r="A2887" t="s">
        <v>41</v>
      </c>
      <c r="B2887" t="s">
        <v>485</v>
      </c>
      <c r="C2887" t="s">
        <v>124</v>
      </c>
      <c r="D2887" s="1">
        <v>44515</v>
      </c>
      <c r="E2887" t="s">
        <v>721</v>
      </c>
      <c r="F2887" t="s">
        <v>717</v>
      </c>
      <c r="G2887" t="s">
        <v>722</v>
      </c>
      <c r="H2887" t="s">
        <v>7</v>
      </c>
      <c r="I2887" t="s">
        <v>17</v>
      </c>
      <c r="J2887" s="1">
        <v>45142</v>
      </c>
      <c r="K2887" s="1">
        <v>44840</v>
      </c>
    </row>
    <row r="2888" spans="1:11" x14ac:dyDescent="0.25">
      <c r="A2888" t="s">
        <v>41</v>
      </c>
      <c r="B2888" t="s">
        <v>485</v>
      </c>
      <c r="C2888" t="s">
        <v>124</v>
      </c>
      <c r="D2888" s="1">
        <v>44515</v>
      </c>
      <c r="E2888" t="s">
        <v>619</v>
      </c>
      <c r="F2888" t="s">
        <v>723</v>
      </c>
      <c r="G2888" t="s">
        <v>1568</v>
      </c>
      <c r="H2888" t="s">
        <v>4</v>
      </c>
      <c r="I2888" t="s">
        <v>17</v>
      </c>
      <c r="J2888" s="1">
        <v>45142</v>
      </c>
      <c r="K2888" s="1">
        <v>44840</v>
      </c>
    </row>
    <row r="2889" spans="1:11" x14ac:dyDescent="0.25">
      <c r="A2889" t="s">
        <v>41</v>
      </c>
      <c r="B2889" t="s">
        <v>485</v>
      </c>
      <c r="C2889" t="s">
        <v>124</v>
      </c>
      <c r="D2889" s="1">
        <v>44515</v>
      </c>
      <c r="E2889" t="s">
        <v>619</v>
      </c>
      <c r="F2889" t="s">
        <v>723</v>
      </c>
      <c r="G2889" t="s">
        <v>1568</v>
      </c>
      <c r="H2889" t="s">
        <v>7</v>
      </c>
      <c r="I2889" t="s">
        <v>17</v>
      </c>
      <c r="J2889" s="1">
        <v>45142</v>
      </c>
      <c r="K2889" s="1">
        <v>44840</v>
      </c>
    </row>
    <row r="2890" spans="1:11" x14ac:dyDescent="0.25">
      <c r="A2890" t="s">
        <v>41</v>
      </c>
      <c r="B2890" t="s">
        <v>485</v>
      </c>
      <c r="C2890" t="s">
        <v>124</v>
      </c>
      <c r="D2890" s="1">
        <v>44515</v>
      </c>
      <c r="E2890" t="s">
        <v>730</v>
      </c>
      <c r="F2890" t="s">
        <v>338</v>
      </c>
      <c r="G2890" t="s">
        <v>1569</v>
      </c>
      <c r="H2890" t="s">
        <v>4</v>
      </c>
      <c r="I2890" t="s">
        <v>17</v>
      </c>
      <c r="J2890" s="1">
        <v>45090</v>
      </c>
      <c r="K2890" s="1">
        <v>44840</v>
      </c>
    </row>
    <row r="2891" spans="1:11" x14ac:dyDescent="0.25">
      <c r="A2891" t="s">
        <v>41</v>
      </c>
      <c r="B2891" t="s">
        <v>485</v>
      </c>
      <c r="C2891" t="s">
        <v>124</v>
      </c>
      <c r="D2891" s="1">
        <v>44515</v>
      </c>
      <c r="E2891" t="s">
        <v>730</v>
      </c>
      <c r="F2891" t="s">
        <v>338</v>
      </c>
      <c r="G2891" t="s">
        <v>1569</v>
      </c>
      <c r="H2891" t="s">
        <v>7</v>
      </c>
      <c r="I2891" t="s">
        <v>17</v>
      </c>
      <c r="J2891" s="1">
        <v>45090</v>
      </c>
      <c r="K2891" s="1">
        <v>44840</v>
      </c>
    </row>
    <row r="2892" spans="1:11" x14ac:dyDescent="0.25">
      <c r="A2892" t="s">
        <v>41</v>
      </c>
      <c r="B2892" t="s">
        <v>119</v>
      </c>
      <c r="C2892" t="s">
        <v>124</v>
      </c>
      <c r="D2892" s="1">
        <v>44515</v>
      </c>
      <c r="E2892" t="s">
        <v>710</v>
      </c>
      <c r="F2892" t="s">
        <v>711</v>
      </c>
      <c r="G2892" t="s">
        <v>712</v>
      </c>
      <c r="H2892" t="s">
        <v>4</v>
      </c>
      <c r="I2892" t="s">
        <v>17</v>
      </c>
      <c r="J2892" s="1">
        <v>44852</v>
      </c>
      <c r="K2892" s="1">
        <v>44840</v>
      </c>
    </row>
    <row r="2893" spans="1:11" x14ac:dyDescent="0.25">
      <c r="A2893" t="s">
        <v>41</v>
      </c>
      <c r="B2893" t="s">
        <v>119</v>
      </c>
      <c r="C2893" t="s">
        <v>124</v>
      </c>
      <c r="D2893" s="1">
        <v>44515</v>
      </c>
      <c r="E2893" t="s">
        <v>710</v>
      </c>
      <c r="F2893" t="s">
        <v>711</v>
      </c>
      <c r="G2893" t="s">
        <v>712</v>
      </c>
      <c r="H2893" t="s">
        <v>7</v>
      </c>
      <c r="I2893" t="s">
        <v>17</v>
      </c>
      <c r="J2893" s="1">
        <v>44852</v>
      </c>
      <c r="K2893" s="1">
        <v>44840</v>
      </c>
    </row>
    <row r="2894" spans="1:11" x14ac:dyDescent="0.25">
      <c r="A2894" t="s">
        <v>41</v>
      </c>
      <c r="B2894" t="s">
        <v>119</v>
      </c>
      <c r="C2894" t="s">
        <v>475</v>
      </c>
      <c r="D2894" s="1">
        <v>44515</v>
      </c>
      <c r="E2894" t="s">
        <v>731</v>
      </c>
      <c r="F2894" t="s">
        <v>732</v>
      </c>
      <c r="G2894" t="s">
        <v>733</v>
      </c>
      <c r="H2894" t="s">
        <v>4</v>
      </c>
      <c r="I2894" t="s">
        <v>17</v>
      </c>
      <c r="J2894" s="1">
        <v>44847</v>
      </c>
      <c r="K2894" s="1">
        <v>44840</v>
      </c>
    </row>
    <row r="2895" spans="1:11" x14ac:dyDescent="0.25">
      <c r="A2895" t="s">
        <v>41</v>
      </c>
      <c r="B2895" t="s">
        <v>119</v>
      </c>
      <c r="C2895" t="s">
        <v>475</v>
      </c>
      <c r="D2895" s="1">
        <v>44515</v>
      </c>
      <c r="E2895" t="s">
        <v>731</v>
      </c>
      <c r="F2895" t="s">
        <v>732</v>
      </c>
      <c r="G2895" t="s">
        <v>733</v>
      </c>
      <c r="H2895" t="s">
        <v>7</v>
      </c>
      <c r="I2895" t="s">
        <v>17</v>
      </c>
      <c r="J2895" s="1">
        <v>45142</v>
      </c>
      <c r="K2895" s="1">
        <v>44840</v>
      </c>
    </row>
    <row r="2896" spans="1:11" x14ac:dyDescent="0.25">
      <c r="A2896" t="s">
        <v>41</v>
      </c>
      <c r="B2896" t="s">
        <v>119</v>
      </c>
      <c r="C2896" t="s">
        <v>475</v>
      </c>
      <c r="D2896" s="1">
        <v>44515</v>
      </c>
      <c r="E2896" t="s">
        <v>731</v>
      </c>
      <c r="F2896" t="s">
        <v>732</v>
      </c>
      <c r="G2896" t="s">
        <v>733</v>
      </c>
      <c r="H2896" t="s">
        <v>1366</v>
      </c>
      <c r="I2896" t="s">
        <v>17</v>
      </c>
      <c r="J2896" s="1">
        <v>45406</v>
      </c>
      <c r="K2896" s="1">
        <v>45373</v>
      </c>
    </row>
    <row r="2897" spans="1:11" x14ac:dyDescent="0.25">
      <c r="A2897" t="s">
        <v>41</v>
      </c>
      <c r="B2897" t="s">
        <v>119</v>
      </c>
      <c r="C2897" t="s">
        <v>475</v>
      </c>
      <c r="D2897" s="1">
        <v>44515</v>
      </c>
      <c r="E2897" t="s">
        <v>731</v>
      </c>
      <c r="F2897" t="s">
        <v>732</v>
      </c>
      <c r="G2897" t="s">
        <v>733</v>
      </c>
      <c r="H2897" t="s">
        <v>1366</v>
      </c>
      <c r="I2897" t="s">
        <v>17</v>
      </c>
      <c r="J2897" s="1">
        <v>45749</v>
      </c>
      <c r="K2897" s="1">
        <v>45727</v>
      </c>
    </row>
    <row r="2898" spans="1:11" x14ac:dyDescent="0.25">
      <c r="A2898" t="s">
        <v>41</v>
      </c>
      <c r="B2898" t="s">
        <v>119</v>
      </c>
      <c r="C2898" t="s">
        <v>475</v>
      </c>
      <c r="D2898" s="1">
        <v>44515</v>
      </c>
      <c r="E2898" t="s">
        <v>731</v>
      </c>
      <c r="F2898" t="s">
        <v>732</v>
      </c>
      <c r="G2898" t="s">
        <v>733</v>
      </c>
      <c r="H2898" t="s">
        <v>1367</v>
      </c>
      <c r="I2898" t="s">
        <v>17</v>
      </c>
      <c r="J2898" s="1">
        <v>45420</v>
      </c>
      <c r="K2898" s="1">
        <v>45373</v>
      </c>
    </row>
    <row r="2899" spans="1:11" x14ac:dyDescent="0.25">
      <c r="A2899" t="s">
        <v>41</v>
      </c>
      <c r="B2899" t="s">
        <v>119</v>
      </c>
      <c r="C2899" t="s">
        <v>475</v>
      </c>
      <c r="D2899" s="1">
        <v>44515</v>
      </c>
      <c r="E2899" t="s">
        <v>731</v>
      </c>
      <c r="F2899" t="s">
        <v>732</v>
      </c>
      <c r="G2899" t="s">
        <v>733</v>
      </c>
      <c r="H2899" t="s">
        <v>1367</v>
      </c>
      <c r="I2899" t="s">
        <v>17</v>
      </c>
      <c r="J2899" s="1">
        <v>45749</v>
      </c>
      <c r="K2899" s="1">
        <v>45742</v>
      </c>
    </row>
    <row r="2900" spans="1:11" x14ac:dyDescent="0.25">
      <c r="A2900" t="s">
        <v>41</v>
      </c>
      <c r="B2900" t="s">
        <v>119</v>
      </c>
      <c r="C2900" t="s">
        <v>475</v>
      </c>
      <c r="D2900" s="1">
        <v>44515</v>
      </c>
      <c r="E2900" t="s">
        <v>731</v>
      </c>
      <c r="F2900" t="s">
        <v>732</v>
      </c>
      <c r="G2900" t="s">
        <v>733</v>
      </c>
      <c r="H2900" t="s">
        <v>1368</v>
      </c>
      <c r="I2900" t="s">
        <v>17</v>
      </c>
      <c r="J2900" s="1">
        <v>45420</v>
      </c>
      <c r="K2900" s="1">
        <v>45373</v>
      </c>
    </row>
    <row r="2901" spans="1:11" x14ac:dyDescent="0.25">
      <c r="A2901" t="s">
        <v>41</v>
      </c>
      <c r="B2901" t="s">
        <v>119</v>
      </c>
      <c r="C2901" t="s">
        <v>475</v>
      </c>
      <c r="D2901" s="1">
        <v>44515</v>
      </c>
      <c r="E2901" t="s">
        <v>731</v>
      </c>
      <c r="F2901" t="s">
        <v>732</v>
      </c>
      <c r="G2901" t="s">
        <v>733</v>
      </c>
      <c r="H2901" t="s">
        <v>1368</v>
      </c>
      <c r="I2901" t="s">
        <v>17</v>
      </c>
      <c r="J2901" s="1">
        <v>45749</v>
      </c>
      <c r="K2901" s="1">
        <v>45742</v>
      </c>
    </row>
    <row r="2902" spans="1:11" x14ac:dyDescent="0.25">
      <c r="A2902" t="s">
        <v>41</v>
      </c>
      <c r="B2902" t="s">
        <v>119</v>
      </c>
      <c r="C2902" t="s">
        <v>475</v>
      </c>
      <c r="D2902" s="1">
        <v>44515</v>
      </c>
      <c r="E2902" t="s">
        <v>731</v>
      </c>
      <c r="F2902" t="s">
        <v>732</v>
      </c>
      <c r="G2902" t="s">
        <v>733</v>
      </c>
      <c r="H2902" t="s">
        <v>1369</v>
      </c>
      <c r="I2902" t="s">
        <v>17</v>
      </c>
      <c r="J2902" s="1">
        <v>45420</v>
      </c>
      <c r="K2902" s="1">
        <v>45373</v>
      </c>
    </row>
    <row r="2903" spans="1:11" x14ac:dyDescent="0.25">
      <c r="A2903" t="s">
        <v>41</v>
      </c>
      <c r="B2903" t="s">
        <v>119</v>
      </c>
      <c r="C2903" t="s">
        <v>475</v>
      </c>
      <c r="D2903" s="1">
        <v>44515</v>
      </c>
      <c r="E2903" t="s">
        <v>731</v>
      </c>
      <c r="F2903" t="s">
        <v>732</v>
      </c>
      <c r="G2903" t="s">
        <v>733</v>
      </c>
      <c r="H2903" t="s">
        <v>1369</v>
      </c>
      <c r="I2903" t="s">
        <v>17</v>
      </c>
      <c r="J2903" s="1">
        <v>45749</v>
      </c>
      <c r="K2903" s="1">
        <v>45742</v>
      </c>
    </row>
    <row r="2904" spans="1:11" x14ac:dyDescent="0.25">
      <c r="A2904" t="s">
        <v>41</v>
      </c>
      <c r="B2904" t="s">
        <v>119</v>
      </c>
      <c r="C2904" t="s">
        <v>475</v>
      </c>
      <c r="D2904" s="1">
        <v>44515</v>
      </c>
      <c r="E2904" t="s">
        <v>731</v>
      </c>
      <c r="F2904" t="s">
        <v>732</v>
      </c>
      <c r="G2904" t="s">
        <v>733</v>
      </c>
      <c r="H2904" t="s">
        <v>1370</v>
      </c>
      <c r="I2904" t="s">
        <v>17</v>
      </c>
      <c r="J2904" s="1">
        <v>45406</v>
      </c>
      <c r="K2904" s="1">
        <v>45373</v>
      </c>
    </row>
    <row r="2905" spans="1:11" x14ac:dyDescent="0.25">
      <c r="A2905" t="s">
        <v>41</v>
      </c>
      <c r="B2905" t="s">
        <v>119</v>
      </c>
      <c r="C2905" t="s">
        <v>475</v>
      </c>
      <c r="D2905" s="1">
        <v>44515</v>
      </c>
      <c r="E2905" t="s">
        <v>731</v>
      </c>
      <c r="F2905" t="s">
        <v>732</v>
      </c>
      <c r="G2905" t="s">
        <v>733</v>
      </c>
      <c r="H2905" t="s">
        <v>1370</v>
      </c>
      <c r="I2905" t="s">
        <v>17</v>
      </c>
      <c r="J2905" s="1">
        <v>45749</v>
      </c>
      <c r="K2905" s="1">
        <v>45727</v>
      </c>
    </row>
    <row r="2906" spans="1:11" x14ac:dyDescent="0.25">
      <c r="A2906" t="s">
        <v>41</v>
      </c>
      <c r="B2906" t="s">
        <v>119</v>
      </c>
      <c r="C2906" t="s">
        <v>475</v>
      </c>
      <c r="D2906" s="1">
        <v>44515</v>
      </c>
      <c r="E2906" t="s">
        <v>731</v>
      </c>
      <c r="F2906" t="s">
        <v>732</v>
      </c>
      <c r="G2906" t="s">
        <v>733</v>
      </c>
      <c r="H2906" t="s">
        <v>8</v>
      </c>
      <c r="I2906" t="s">
        <v>17</v>
      </c>
      <c r="J2906" s="1">
        <v>45406</v>
      </c>
      <c r="K2906" s="1">
        <v>45373</v>
      </c>
    </row>
    <row r="2907" spans="1:11" x14ac:dyDescent="0.25">
      <c r="A2907" t="s">
        <v>41</v>
      </c>
      <c r="B2907" t="s">
        <v>119</v>
      </c>
      <c r="C2907" t="s">
        <v>475</v>
      </c>
      <c r="D2907" s="1">
        <v>44515</v>
      </c>
      <c r="E2907" t="s">
        <v>731</v>
      </c>
      <c r="F2907" t="s">
        <v>732</v>
      </c>
      <c r="G2907" t="s">
        <v>733</v>
      </c>
      <c r="H2907" t="s">
        <v>9</v>
      </c>
      <c r="I2907" t="s">
        <v>17</v>
      </c>
      <c r="J2907" s="1">
        <v>45406</v>
      </c>
      <c r="K2907" s="1">
        <v>45373</v>
      </c>
    </row>
    <row r="2908" spans="1:11" x14ac:dyDescent="0.25">
      <c r="A2908" t="s">
        <v>41</v>
      </c>
      <c r="B2908" t="s">
        <v>119</v>
      </c>
      <c r="C2908" t="s">
        <v>475</v>
      </c>
      <c r="D2908" s="1">
        <v>44515</v>
      </c>
      <c r="E2908" t="s">
        <v>731</v>
      </c>
      <c r="F2908" t="s">
        <v>732</v>
      </c>
      <c r="G2908" t="s">
        <v>733</v>
      </c>
      <c r="H2908" t="s">
        <v>10</v>
      </c>
      <c r="I2908" t="s">
        <v>17</v>
      </c>
      <c r="J2908" s="1">
        <v>45406</v>
      </c>
      <c r="K2908" s="1">
        <v>45373</v>
      </c>
    </row>
    <row r="2909" spans="1:11" x14ac:dyDescent="0.25">
      <c r="A2909" t="s">
        <v>41</v>
      </c>
      <c r="B2909" t="s">
        <v>119</v>
      </c>
      <c r="C2909" t="s">
        <v>475</v>
      </c>
      <c r="D2909" s="1">
        <v>44515</v>
      </c>
      <c r="E2909" t="s">
        <v>731</v>
      </c>
      <c r="F2909" t="s">
        <v>732</v>
      </c>
      <c r="G2909" t="s">
        <v>733</v>
      </c>
      <c r="H2909" t="s">
        <v>11</v>
      </c>
      <c r="I2909" t="s">
        <v>17</v>
      </c>
      <c r="J2909" s="1">
        <v>45406</v>
      </c>
      <c r="K2909" s="1">
        <v>45373</v>
      </c>
    </row>
    <row r="2910" spans="1:11" x14ac:dyDescent="0.25">
      <c r="A2910" t="s">
        <v>41</v>
      </c>
      <c r="B2910" t="s">
        <v>42</v>
      </c>
      <c r="C2910" t="s">
        <v>124</v>
      </c>
      <c r="D2910" s="1">
        <v>44515</v>
      </c>
      <c r="E2910" t="s">
        <v>708</v>
      </c>
      <c r="F2910" t="s">
        <v>709</v>
      </c>
      <c r="G2910" t="s">
        <v>1570</v>
      </c>
      <c r="H2910" t="s">
        <v>4</v>
      </c>
      <c r="I2910" t="s">
        <v>17</v>
      </c>
      <c r="J2910" s="1">
        <v>45090</v>
      </c>
      <c r="K2910" s="1">
        <v>44840</v>
      </c>
    </row>
    <row r="2911" spans="1:11" x14ac:dyDescent="0.25">
      <c r="A2911" t="s">
        <v>41</v>
      </c>
      <c r="B2911" t="s">
        <v>42</v>
      </c>
      <c r="C2911" t="s">
        <v>124</v>
      </c>
      <c r="D2911" s="1">
        <v>44515</v>
      </c>
      <c r="E2911" t="s">
        <v>708</v>
      </c>
      <c r="F2911" t="s">
        <v>709</v>
      </c>
      <c r="G2911" t="s">
        <v>1570</v>
      </c>
      <c r="H2911" t="s">
        <v>7</v>
      </c>
      <c r="I2911" t="s">
        <v>17</v>
      </c>
      <c r="J2911" s="1">
        <v>45090</v>
      </c>
      <c r="K2911" s="1">
        <v>44840</v>
      </c>
    </row>
    <row r="2912" spans="1:11" x14ac:dyDescent="0.25">
      <c r="A2912" t="s">
        <v>41</v>
      </c>
      <c r="B2912" t="s">
        <v>42</v>
      </c>
      <c r="C2912" t="s">
        <v>124</v>
      </c>
      <c r="D2912" s="1">
        <v>44515</v>
      </c>
      <c r="E2912" t="s">
        <v>713</v>
      </c>
      <c r="F2912" t="s">
        <v>714</v>
      </c>
      <c r="G2912" t="s">
        <v>715</v>
      </c>
      <c r="H2912" t="s">
        <v>4</v>
      </c>
      <c r="I2912" t="s">
        <v>17</v>
      </c>
      <c r="J2912" s="1">
        <v>45090</v>
      </c>
      <c r="K2912" s="1">
        <v>44840</v>
      </c>
    </row>
    <row r="2913" spans="1:12" x14ac:dyDescent="0.25">
      <c r="A2913" t="s">
        <v>41</v>
      </c>
      <c r="B2913" t="s">
        <v>42</v>
      </c>
      <c r="C2913" t="s">
        <v>124</v>
      </c>
      <c r="D2913" s="1">
        <v>44515</v>
      </c>
      <c r="E2913" t="s">
        <v>713</v>
      </c>
      <c r="F2913" t="s">
        <v>714</v>
      </c>
      <c r="G2913" t="s">
        <v>715</v>
      </c>
      <c r="H2913" t="s">
        <v>7</v>
      </c>
      <c r="I2913" t="s">
        <v>17</v>
      </c>
      <c r="J2913" s="1">
        <v>45090</v>
      </c>
      <c r="K2913" s="1">
        <v>44840</v>
      </c>
    </row>
    <row r="2914" spans="1:12" x14ac:dyDescent="0.25">
      <c r="A2914" t="s">
        <v>41</v>
      </c>
      <c r="B2914" t="s">
        <v>42</v>
      </c>
      <c r="C2914" t="s">
        <v>124</v>
      </c>
      <c r="D2914" s="1">
        <v>44515</v>
      </c>
      <c r="E2914" t="s">
        <v>724</v>
      </c>
      <c r="F2914" t="s">
        <v>725</v>
      </c>
      <c r="G2914" t="s">
        <v>726</v>
      </c>
      <c r="H2914" t="s">
        <v>4</v>
      </c>
      <c r="I2914" t="s">
        <v>17</v>
      </c>
      <c r="J2914" s="1">
        <v>45090</v>
      </c>
      <c r="K2914" s="1">
        <v>44840</v>
      </c>
    </row>
    <row r="2915" spans="1:12" x14ac:dyDescent="0.25">
      <c r="A2915" t="s">
        <v>41</v>
      </c>
      <c r="B2915" t="s">
        <v>42</v>
      </c>
      <c r="C2915" t="s">
        <v>124</v>
      </c>
      <c r="D2915" s="1">
        <v>44515</v>
      </c>
      <c r="E2915" t="s">
        <v>724</v>
      </c>
      <c r="F2915" t="s">
        <v>725</v>
      </c>
      <c r="G2915" t="s">
        <v>726</v>
      </c>
      <c r="H2915" t="s">
        <v>7</v>
      </c>
      <c r="I2915" t="s">
        <v>17</v>
      </c>
      <c r="J2915" s="1">
        <v>45090</v>
      </c>
      <c r="K2915" s="1">
        <v>44840</v>
      </c>
    </row>
    <row r="2916" spans="1:12" x14ac:dyDescent="0.25">
      <c r="A2916" t="s">
        <v>41</v>
      </c>
      <c r="B2916" t="s">
        <v>42</v>
      </c>
      <c r="C2916" t="s">
        <v>124</v>
      </c>
      <c r="D2916" s="1">
        <v>44515</v>
      </c>
      <c r="E2916" t="s">
        <v>727</v>
      </c>
      <c r="F2916" t="s">
        <v>728</v>
      </c>
      <c r="G2916" t="s">
        <v>729</v>
      </c>
      <c r="H2916" t="s">
        <v>4</v>
      </c>
      <c r="I2916" t="s">
        <v>17</v>
      </c>
      <c r="J2916" s="1">
        <v>44844</v>
      </c>
      <c r="K2916" s="1">
        <v>44840</v>
      </c>
    </row>
    <row r="2917" spans="1:12" x14ac:dyDescent="0.25">
      <c r="A2917" t="s">
        <v>41</v>
      </c>
      <c r="B2917" t="s">
        <v>42</v>
      </c>
      <c r="C2917" t="s">
        <v>124</v>
      </c>
      <c r="D2917" s="1">
        <v>44515</v>
      </c>
      <c r="E2917" t="s">
        <v>727</v>
      </c>
      <c r="F2917" t="s">
        <v>728</v>
      </c>
      <c r="G2917" t="s">
        <v>729</v>
      </c>
      <c r="H2917" t="s">
        <v>7</v>
      </c>
      <c r="I2917" t="s">
        <v>17</v>
      </c>
      <c r="J2917" s="1">
        <v>44844</v>
      </c>
      <c r="K2917" s="1">
        <v>44840</v>
      </c>
    </row>
    <row r="2918" spans="1:12" x14ac:dyDescent="0.25">
      <c r="C2918" t="s">
        <v>45</v>
      </c>
      <c r="D2918" s="1">
        <v>44515</v>
      </c>
      <c r="E2918" t="s">
        <v>1571</v>
      </c>
      <c r="F2918" t="s">
        <v>1572</v>
      </c>
      <c r="G2918" t="s">
        <v>1544</v>
      </c>
      <c r="H2918" t="s">
        <v>4</v>
      </c>
      <c r="I2918" t="s">
        <v>17</v>
      </c>
      <c r="J2918" s="1">
        <v>45509</v>
      </c>
      <c r="K2918" s="1">
        <v>44824</v>
      </c>
    </row>
    <row r="2919" spans="1:12" x14ac:dyDescent="0.25">
      <c r="C2919" t="s">
        <v>45</v>
      </c>
      <c r="D2919" s="1">
        <v>44515</v>
      </c>
      <c r="E2919" t="s">
        <v>1571</v>
      </c>
      <c r="F2919" t="s">
        <v>1572</v>
      </c>
      <c r="G2919" t="s">
        <v>1544</v>
      </c>
      <c r="H2919" t="s">
        <v>7</v>
      </c>
      <c r="I2919" t="s">
        <v>17</v>
      </c>
      <c r="J2919" s="1">
        <v>45509</v>
      </c>
      <c r="K2919" s="1">
        <v>44824</v>
      </c>
    </row>
    <row r="2920" spans="1:12" x14ac:dyDescent="0.25">
      <c r="C2920" t="s">
        <v>45</v>
      </c>
      <c r="D2920" s="1">
        <v>44515</v>
      </c>
      <c r="E2920" t="s">
        <v>1571</v>
      </c>
      <c r="F2920" t="s">
        <v>1572</v>
      </c>
      <c r="G2920" t="s">
        <v>1544</v>
      </c>
      <c r="H2920" t="s">
        <v>1366</v>
      </c>
      <c r="I2920" t="s">
        <v>5</v>
      </c>
      <c r="K2920" s="1">
        <v>45351</v>
      </c>
    </row>
    <row r="2921" spans="1:12" x14ac:dyDescent="0.25">
      <c r="C2921" t="s">
        <v>45</v>
      </c>
      <c r="D2921" s="1">
        <v>44515</v>
      </c>
      <c r="E2921" t="s">
        <v>1571</v>
      </c>
      <c r="F2921" t="s">
        <v>1572</v>
      </c>
      <c r="G2921" t="s">
        <v>1544</v>
      </c>
      <c r="H2921" t="s">
        <v>1367</v>
      </c>
      <c r="I2921" t="s">
        <v>5</v>
      </c>
      <c r="K2921" s="1">
        <v>45351</v>
      </c>
    </row>
    <row r="2922" spans="1:12" x14ac:dyDescent="0.25">
      <c r="C2922" t="s">
        <v>45</v>
      </c>
      <c r="D2922" s="1">
        <v>44515</v>
      </c>
      <c r="E2922" t="s">
        <v>1571</v>
      </c>
      <c r="F2922" t="s">
        <v>1572</v>
      </c>
      <c r="G2922" t="s">
        <v>1544</v>
      </c>
      <c r="H2922" t="s">
        <v>1368</v>
      </c>
      <c r="I2922" t="s">
        <v>5</v>
      </c>
      <c r="K2922" s="1">
        <v>45351</v>
      </c>
    </row>
    <row r="2923" spans="1:12" x14ac:dyDescent="0.25">
      <c r="C2923" t="s">
        <v>45</v>
      </c>
      <c r="D2923" s="1">
        <v>44515</v>
      </c>
      <c r="E2923" t="s">
        <v>1571</v>
      </c>
      <c r="F2923" t="s">
        <v>1572</v>
      </c>
      <c r="G2923" t="s">
        <v>1544</v>
      </c>
      <c r="H2923" t="s">
        <v>1369</v>
      </c>
      <c r="I2923" t="s">
        <v>5</v>
      </c>
      <c r="K2923" s="1">
        <v>45351</v>
      </c>
    </row>
    <row r="2924" spans="1:12" x14ac:dyDescent="0.25">
      <c r="C2924" t="s">
        <v>45</v>
      </c>
      <c r="D2924" s="1">
        <v>44515</v>
      </c>
      <c r="E2924" t="s">
        <v>1571</v>
      </c>
      <c r="F2924" t="s">
        <v>1572</v>
      </c>
      <c r="G2924" t="s">
        <v>1544</v>
      </c>
      <c r="H2924" t="s">
        <v>1370</v>
      </c>
      <c r="I2924" t="s">
        <v>5</v>
      </c>
      <c r="K2924" s="1">
        <v>45351</v>
      </c>
    </row>
    <row r="2925" spans="1:12" x14ac:dyDescent="0.25">
      <c r="C2925" t="s">
        <v>45</v>
      </c>
      <c r="D2925" s="1">
        <v>44515</v>
      </c>
      <c r="E2925" t="s">
        <v>1571</v>
      </c>
      <c r="F2925" t="s">
        <v>1572</v>
      </c>
      <c r="G2925" t="s">
        <v>1544</v>
      </c>
      <c r="H2925" t="s">
        <v>8</v>
      </c>
      <c r="I2925" t="s">
        <v>17</v>
      </c>
      <c r="J2925" s="1">
        <v>44649</v>
      </c>
      <c r="K2925" s="1">
        <v>44635</v>
      </c>
    </row>
    <row r="2926" spans="1:12" x14ac:dyDescent="0.25">
      <c r="C2926" t="s">
        <v>45</v>
      </c>
      <c r="D2926" s="1">
        <v>44515</v>
      </c>
      <c r="E2926" t="s">
        <v>1571</v>
      </c>
      <c r="F2926" t="s">
        <v>1572</v>
      </c>
      <c r="G2926" t="s">
        <v>1544</v>
      </c>
      <c r="H2926" t="s">
        <v>9</v>
      </c>
      <c r="I2926" t="s">
        <v>17</v>
      </c>
      <c r="J2926" s="1">
        <v>45078</v>
      </c>
      <c r="K2926" s="1">
        <v>44830</v>
      </c>
    </row>
    <row r="2927" spans="1:12" x14ac:dyDescent="0.25">
      <c r="C2927" t="s">
        <v>45</v>
      </c>
      <c r="D2927" s="1">
        <v>44515</v>
      </c>
      <c r="E2927" t="s">
        <v>1571</v>
      </c>
      <c r="F2927" t="s">
        <v>1572</v>
      </c>
      <c r="G2927" t="s">
        <v>1544</v>
      </c>
      <c r="H2927" t="s">
        <v>10</v>
      </c>
      <c r="I2927" t="s">
        <v>17</v>
      </c>
      <c r="J2927" s="1">
        <v>44538</v>
      </c>
      <c r="K2927" s="1">
        <v>44474</v>
      </c>
    </row>
    <row r="2928" spans="1:12" x14ac:dyDescent="0.25">
      <c r="C2928" t="s">
        <v>45</v>
      </c>
      <c r="D2928" s="1">
        <v>44515</v>
      </c>
      <c r="E2928" t="s">
        <v>1571</v>
      </c>
      <c r="F2928" t="s">
        <v>1572</v>
      </c>
      <c r="G2928" t="s">
        <v>1544</v>
      </c>
      <c r="H2928" t="s">
        <v>10</v>
      </c>
      <c r="I2928" t="s">
        <v>17</v>
      </c>
      <c r="J2928" s="1">
        <v>44879</v>
      </c>
      <c r="K2928" s="1">
        <v>44879</v>
      </c>
      <c r="L2928" t="s">
        <v>1573</v>
      </c>
    </row>
    <row r="2929" spans="1:11" x14ac:dyDescent="0.25">
      <c r="C2929" t="s">
        <v>45</v>
      </c>
      <c r="D2929" s="1">
        <v>44515</v>
      </c>
      <c r="E2929" t="s">
        <v>1571</v>
      </c>
      <c r="F2929" t="s">
        <v>1572</v>
      </c>
      <c r="G2929" t="s">
        <v>1544</v>
      </c>
      <c r="H2929" t="s">
        <v>11</v>
      </c>
      <c r="I2929" t="s">
        <v>17</v>
      </c>
      <c r="J2929" s="1">
        <v>45078</v>
      </c>
      <c r="K2929" s="1">
        <v>45057</v>
      </c>
    </row>
    <row r="2930" spans="1:11" x14ac:dyDescent="0.25">
      <c r="A2930" t="s">
        <v>12</v>
      </c>
      <c r="B2930" t="s">
        <v>13</v>
      </c>
      <c r="C2930" t="s">
        <v>16</v>
      </c>
      <c r="D2930" s="1">
        <v>44508</v>
      </c>
      <c r="E2930" t="s">
        <v>735</v>
      </c>
      <c r="F2930" t="s">
        <v>736</v>
      </c>
      <c r="G2930" t="s">
        <v>361</v>
      </c>
      <c r="H2930" t="s">
        <v>192</v>
      </c>
      <c r="I2930" t="s">
        <v>17</v>
      </c>
      <c r="J2930" s="1">
        <v>44839</v>
      </c>
      <c r="K2930" s="1">
        <v>44837</v>
      </c>
    </row>
    <row r="2931" spans="1:11" x14ac:dyDescent="0.25">
      <c r="A2931" t="s">
        <v>12</v>
      </c>
      <c r="B2931" t="s">
        <v>13</v>
      </c>
      <c r="C2931" t="s">
        <v>16</v>
      </c>
      <c r="D2931" s="1">
        <v>44508</v>
      </c>
      <c r="E2931" t="s">
        <v>735</v>
      </c>
      <c r="F2931" t="s">
        <v>736</v>
      </c>
      <c r="G2931" t="s">
        <v>361</v>
      </c>
      <c r="H2931" t="s">
        <v>4</v>
      </c>
      <c r="I2931" t="s">
        <v>17</v>
      </c>
      <c r="J2931" s="1">
        <v>45293</v>
      </c>
      <c r="K2931" s="1">
        <v>44824</v>
      </c>
    </row>
    <row r="2932" spans="1:11" x14ac:dyDescent="0.25">
      <c r="A2932" t="s">
        <v>12</v>
      </c>
      <c r="B2932" t="s">
        <v>13</v>
      </c>
      <c r="C2932" t="s">
        <v>16</v>
      </c>
      <c r="D2932" s="1">
        <v>44508</v>
      </c>
      <c r="E2932" t="s">
        <v>735</v>
      </c>
      <c r="F2932" t="s">
        <v>736</v>
      </c>
      <c r="G2932" t="s">
        <v>361</v>
      </c>
      <c r="H2932" t="s">
        <v>7</v>
      </c>
      <c r="I2932" t="s">
        <v>17</v>
      </c>
      <c r="J2932" s="1">
        <v>45293</v>
      </c>
      <c r="K2932" s="1">
        <v>44824</v>
      </c>
    </row>
    <row r="2933" spans="1:11" x14ac:dyDescent="0.25">
      <c r="A2933" t="s">
        <v>12</v>
      </c>
      <c r="B2933" t="s">
        <v>13</v>
      </c>
      <c r="C2933" t="s">
        <v>16</v>
      </c>
      <c r="D2933" s="1">
        <v>44508</v>
      </c>
      <c r="E2933" t="s">
        <v>735</v>
      </c>
      <c r="F2933" t="s">
        <v>736</v>
      </c>
      <c r="G2933" t="s">
        <v>361</v>
      </c>
      <c r="H2933" t="s">
        <v>1366</v>
      </c>
      <c r="I2933" t="s">
        <v>17</v>
      </c>
      <c r="J2933" s="1">
        <v>45803</v>
      </c>
      <c r="K2933" s="1">
        <v>45351</v>
      </c>
    </row>
    <row r="2934" spans="1:11" x14ac:dyDescent="0.25">
      <c r="A2934" t="s">
        <v>12</v>
      </c>
      <c r="B2934" t="s">
        <v>13</v>
      </c>
      <c r="C2934" t="s">
        <v>16</v>
      </c>
      <c r="D2934" s="1">
        <v>44508</v>
      </c>
      <c r="E2934" t="s">
        <v>735</v>
      </c>
      <c r="F2934" t="s">
        <v>736</v>
      </c>
      <c r="G2934" t="s">
        <v>361</v>
      </c>
      <c r="H2934" t="s">
        <v>1367</v>
      </c>
      <c r="I2934" t="s">
        <v>17</v>
      </c>
      <c r="J2934" s="1">
        <v>45803</v>
      </c>
      <c r="K2934" s="1">
        <v>45351</v>
      </c>
    </row>
    <row r="2935" spans="1:11" x14ac:dyDescent="0.25">
      <c r="A2935" t="s">
        <v>12</v>
      </c>
      <c r="B2935" t="s">
        <v>13</v>
      </c>
      <c r="C2935" t="s">
        <v>16</v>
      </c>
      <c r="D2935" s="1">
        <v>44508</v>
      </c>
      <c r="E2935" t="s">
        <v>735</v>
      </c>
      <c r="F2935" t="s">
        <v>736</v>
      </c>
      <c r="G2935" t="s">
        <v>361</v>
      </c>
      <c r="H2935" t="s">
        <v>1368</v>
      </c>
      <c r="I2935" t="s">
        <v>17</v>
      </c>
      <c r="J2935" s="1">
        <v>45803</v>
      </c>
      <c r="K2935" s="1">
        <v>45351</v>
      </c>
    </row>
    <row r="2936" spans="1:11" x14ac:dyDescent="0.25">
      <c r="A2936" t="s">
        <v>12</v>
      </c>
      <c r="B2936" t="s">
        <v>13</v>
      </c>
      <c r="C2936" t="s">
        <v>16</v>
      </c>
      <c r="D2936" s="1">
        <v>44508</v>
      </c>
      <c r="E2936" t="s">
        <v>735</v>
      </c>
      <c r="F2936" t="s">
        <v>736</v>
      </c>
      <c r="G2936" t="s">
        <v>361</v>
      </c>
      <c r="H2936" t="s">
        <v>1369</v>
      </c>
      <c r="I2936" t="s">
        <v>5</v>
      </c>
      <c r="K2936" s="1">
        <v>45351</v>
      </c>
    </row>
    <row r="2937" spans="1:11" x14ac:dyDescent="0.25">
      <c r="A2937" t="s">
        <v>12</v>
      </c>
      <c r="B2937" t="s">
        <v>13</v>
      </c>
      <c r="C2937" t="s">
        <v>16</v>
      </c>
      <c r="D2937" s="1">
        <v>44508</v>
      </c>
      <c r="E2937" t="s">
        <v>735</v>
      </c>
      <c r="F2937" t="s">
        <v>736</v>
      </c>
      <c r="G2937" t="s">
        <v>361</v>
      </c>
      <c r="H2937" t="s">
        <v>1370</v>
      </c>
      <c r="I2937" t="s">
        <v>5</v>
      </c>
      <c r="K2937" s="1">
        <v>45351</v>
      </c>
    </row>
    <row r="2938" spans="1:11" x14ac:dyDescent="0.25">
      <c r="A2938" t="s">
        <v>12</v>
      </c>
      <c r="B2938" t="s">
        <v>13</v>
      </c>
      <c r="C2938" t="s">
        <v>16</v>
      </c>
      <c r="D2938" s="1">
        <v>44508</v>
      </c>
      <c r="E2938" t="s">
        <v>735</v>
      </c>
      <c r="F2938" t="s">
        <v>736</v>
      </c>
      <c r="G2938" t="s">
        <v>361</v>
      </c>
      <c r="H2938" t="s">
        <v>8</v>
      </c>
      <c r="I2938" t="s">
        <v>17</v>
      </c>
      <c r="J2938" s="1">
        <v>44654</v>
      </c>
      <c r="K2938" s="1">
        <v>44635</v>
      </c>
    </row>
    <row r="2939" spans="1:11" x14ac:dyDescent="0.25">
      <c r="A2939" t="s">
        <v>12</v>
      </c>
      <c r="B2939" t="s">
        <v>13</v>
      </c>
      <c r="C2939" t="s">
        <v>16</v>
      </c>
      <c r="D2939" s="1">
        <v>44508</v>
      </c>
      <c r="E2939" t="s">
        <v>735</v>
      </c>
      <c r="F2939" t="s">
        <v>736</v>
      </c>
      <c r="G2939" t="s">
        <v>361</v>
      </c>
      <c r="H2939" t="s">
        <v>9</v>
      </c>
      <c r="I2939" t="s">
        <v>17</v>
      </c>
      <c r="J2939" s="1">
        <v>44939</v>
      </c>
      <c r="K2939" s="1">
        <v>44735</v>
      </c>
    </row>
    <row r="2940" spans="1:11" x14ac:dyDescent="0.25">
      <c r="A2940" t="s">
        <v>12</v>
      </c>
      <c r="B2940" t="s">
        <v>13</v>
      </c>
      <c r="C2940" t="s">
        <v>16</v>
      </c>
      <c r="D2940" s="1">
        <v>44508</v>
      </c>
      <c r="E2940" t="s">
        <v>735</v>
      </c>
      <c r="F2940" t="s">
        <v>736</v>
      </c>
      <c r="G2940" t="s">
        <v>361</v>
      </c>
      <c r="H2940" t="s">
        <v>10</v>
      </c>
      <c r="I2940" t="s">
        <v>17</v>
      </c>
      <c r="J2940" s="1">
        <v>44539</v>
      </c>
      <c r="K2940" s="1">
        <v>44426</v>
      </c>
    </row>
    <row r="2941" spans="1:11" x14ac:dyDescent="0.25">
      <c r="A2941" t="s">
        <v>12</v>
      </c>
      <c r="B2941" t="s">
        <v>13</v>
      </c>
      <c r="C2941" t="s">
        <v>16</v>
      </c>
      <c r="D2941" s="1">
        <v>44508</v>
      </c>
      <c r="E2941" t="s">
        <v>735</v>
      </c>
      <c r="F2941" t="s">
        <v>736</v>
      </c>
      <c r="G2941" t="s">
        <v>361</v>
      </c>
      <c r="H2941" t="s">
        <v>10</v>
      </c>
      <c r="I2941" t="s">
        <v>17</v>
      </c>
      <c r="J2941" s="1">
        <v>44734</v>
      </c>
      <c r="K2941" s="1">
        <v>44734</v>
      </c>
    </row>
    <row r="2942" spans="1:11" x14ac:dyDescent="0.25">
      <c r="A2942" t="s">
        <v>12</v>
      </c>
      <c r="B2942" t="s">
        <v>13</v>
      </c>
      <c r="C2942" t="s">
        <v>16</v>
      </c>
      <c r="D2942" s="1">
        <v>44508</v>
      </c>
      <c r="E2942" t="s">
        <v>735</v>
      </c>
      <c r="F2942" t="s">
        <v>736</v>
      </c>
      <c r="G2942" t="s">
        <v>361</v>
      </c>
      <c r="H2942" t="s">
        <v>11</v>
      </c>
      <c r="I2942" t="s">
        <v>17</v>
      </c>
      <c r="J2942" s="1">
        <v>44550</v>
      </c>
      <c r="K2942" s="1">
        <v>44426</v>
      </c>
    </row>
    <row r="2943" spans="1:11" x14ac:dyDescent="0.25">
      <c r="A2943" t="s">
        <v>12</v>
      </c>
      <c r="B2943" t="s">
        <v>22</v>
      </c>
      <c r="C2943" t="s">
        <v>16</v>
      </c>
      <c r="D2943" s="1">
        <v>44508</v>
      </c>
      <c r="E2943" t="s">
        <v>737</v>
      </c>
      <c r="F2943" t="s">
        <v>738</v>
      </c>
      <c r="G2943" t="s">
        <v>739</v>
      </c>
      <c r="H2943" t="s">
        <v>4</v>
      </c>
      <c r="I2943" t="s">
        <v>17</v>
      </c>
      <c r="J2943" s="1">
        <v>44830</v>
      </c>
      <c r="K2943" s="1">
        <v>44824</v>
      </c>
    </row>
    <row r="2944" spans="1:11" x14ac:dyDescent="0.25">
      <c r="A2944" t="s">
        <v>12</v>
      </c>
      <c r="B2944" t="s">
        <v>22</v>
      </c>
      <c r="C2944" t="s">
        <v>16</v>
      </c>
      <c r="D2944" s="1">
        <v>44508</v>
      </c>
      <c r="E2944" t="s">
        <v>737</v>
      </c>
      <c r="F2944" t="s">
        <v>738</v>
      </c>
      <c r="G2944" t="s">
        <v>739</v>
      </c>
      <c r="H2944" t="s">
        <v>7</v>
      </c>
      <c r="I2944" t="s">
        <v>17</v>
      </c>
      <c r="J2944" s="1">
        <v>44830</v>
      </c>
      <c r="K2944" s="1">
        <v>44824</v>
      </c>
    </row>
    <row r="2945" spans="1:12" x14ac:dyDescent="0.25">
      <c r="A2945" t="s">
        <v>12</v>
      </c>
      <c r="B2945" t="s">
        <v>22</v>
      </c>
      <c r="C2945" t="s">
        <v>16</v>
      </c>
      <c r="D2945" s="1">
        <v>44508</v>
      </c>
      <c r="E2945" t="s">
        <v>737</v>
      </c>
      <c r="F2945" t="s">
        <v>738</v>
      </c>
      <c r="G2945" t="s">
        <v>739</v>
      </c>
      <c r="H2945" t="s">
        <v>1366</v>
      </c>
      <c r="I2945" t="s">
        <v>17</v>
      </c>
      <c r="J2945" s="1">
        <v>45385</v>
      </c>
      <c r="K2945" s="1">
        <v>45351</v>
      </c>
    </row>
    <row r="2946" spans="1:12" x14ac:dyDescent="0.25">
      <c r="A2946" t="s">
        <v>12</v>
      </c>
      <c r="B2946" t="s">
        <v>22</v>
      </c>
      <c r="C2946" t="s">
        <v>16</v>
      </c>
      <c r="D2946" s="1">
        <v>44508</v>
      </c>
      <c r="E2946" t="s">
        <v>737</v>
      </c>
      <c r="F2946" t="s">
        <v>738</v>
      </c>
      <c r="G2946" t="s">
        <v>739</v>
      </c>
      <c r="H2946" t="s">
        <v>1367</v>
      </c>
      <c r="I2946" t="s">
        <v>17</v>
      </c>
      <c r="J2946" s="1">
        <v>45385</v>
      </c>
      <c r="K2946" s="1">
        <v>45351</v>
      </c>
    </row>
    <row r="2947" spans="1:12" x14ac:dyDescent="0.25">
      <c r="A2947" t="s">
        <v>12</v>
      </c>
      <c r="B2947" t="s">
        <v>22</v>
      </c>
      <c r="C2947" t="s">
        <v>16</v>
      </c>
      <c r="D2947" s="1">
        <v>44508</v>
      </c>
      <c r="E2947" t="s">
        <v>737</v>
      </c>
      <c r="F2947" t="s">
        <v>738</v>
      </c>
      <c r="G2947" t="s">
        <v>739</v>
      </c>
      <c r="H2947" t="s">
        <v>1368</v>
      </c>
      <c r="I2947" t="s">
        <v>17</v>
      </c>
      <c r="J2947" s="1">
        <v>45385</v>
      </c>
      <c r="K2947" s="1">
        <v>45351</v>
      </c>
    </row>
    <row r="2948" spans="1:12" x14ac:dyDescent="0.25">
      <c r="A2948" t="s">
        <v>12</v>
      </c>
      <c r="B2948" t="s">
        <v>22</v>
      </c>
      <c r="C2948" t="s">
        <v>16</v>
      </c>
      <c r="D2948" s="1">
        <v>44508</v>
      </c>
      <c r="E2948" t="s">
        <v>737</v>
      </c>
      <c r="F2948" t="s">
        <v>738</v>
      </c>
      <c r="G2948" t="s">
        <v>739</v>
      </c>
      <c r="H2948" t="s">
        <v>1369</v>
      </c>
      <c r="I2948" t="s">
        <v>17</v>
      </c>
      <c r="J2948" s="1">
        <v>45385</v>
      </c>
      <c r="K2948" s="1">
        <v>45351</v>
      </c>
    </row>
    <row r="2949" spans="1:12" x14ac:dyDescent="0.25">
      <c r="A2949" t="s">
        <v>12</v>
      </c>
      <c r="B2949" t="s">
        <v>22</v>
      </c>
      <c r="C2949" t="s">
        <v>16</v>
      </c>
      <c r="D2949" s="1">
        <v>44508</v>
      </c>
      <c r="E2949" t="s">
        <v>737</v>
      </c>
      <c r="F2949" t="s">
        <v>738</v>
      </c>
      <c r="G2949" t="s">
        <v>739</v>
      </c>
      <c r="H2949" t="s">
        <v>1370</v>
      </c>
      <c r="I2949" t="s">
        <v>17</v>
      </c>
      <c r="J2949" s="1">
        <v>45385</v>
      </c>
      <c r="K2949" s="1">
        <v>45351</v>
      </c>
    </row>
    <row r="2950" spans="1:12" x14ac:dyDescent="0.25">
      <c r="A2950" t="s">
        <v>12</v>
      </c>
      <c r="B2950" t="s">
        <v>22</v>
      </c>
      <c r="C2950" t="s">
        <v>16</v>
      </c>
      <c r="D2950" s="1">
        <v>44508</v>
      </c>
      <c r="E2950" t="s">
        <v>737</v>
      </c>
      <c r="F2950" t="s">
        <v>738</v>
      </c>
      <c r="G2950" t="s">
        <v>739</v>
      </c>
      <c r="H2950" t="s">
        <v>8</v>
      </c>
      <c r="I2950" t="s">
        <v>17</v>
      </c>
      <c r="J2950" s="1">
        <v>44671</v>
      </c>
      <c r="K2950" s="1">
        <v>44635</v>
      </c>
      <c r="L2950" t="s">
        <v>740</v>
      </c>
    </row>
    <row r="2951" spans="1:12" x14ac:dyDescent="0.25">
      <c r="A2951" t="s">
        <v>12</v>
      </c>
      <c r="B2951" t="s">
        <v>22</v>
      </c>
      <c r="C2951" t="s">
        <v>16</v>
      </c>
      <c r="D2951" s="1">
        <v>44508</v>
      </c>
      <c r="E2951" t="s">
        <v>737</v>
      </c>
      <c r="F2951" t="s">
        <v>738</v>
      </c>
      <c r="G2951" t="s">
        <v>739</v>
      </c>
      <c r="H2951" t="s">
        <v>9</v>
      </c>
      <c r="I2951" t="s">
        <v>17</v>
      </c>
      <c r="J2951" s="1">
        <v>44830</v>
      </c>
      <c r="K2951" s="1">
        <v>44735</v>
      </c>
    </row>
    <row r="2952" spans="1:12" x14ac:dyDescent="0.25">
      <c r="A2952" t="s">
        <v>12</v>
      </c>
      <c r="B2952" t="s">
        <v>22</v>
      </c>
      <c r="C2952" t="s">
        <v>16</v>
      </c>
      <c r="D2952" s="1">
        <v>44508</v>
      </c>
      <c r="E2952" t="s">
        <v>737</v>
      </c>
      <c r="F2952" t="s">
        <v>738</v>
      </c>
      <c r="G2952" t="s">
        <v>739</v>
      </c>
      <c r="H2952" t="s">
        <v>9</v>
      </c>
      <c r="I2952" t="s">
        <v>17</v>
      </c>
      <c r="J2952" s="1">
        <v>45385</v>
      </c>
      <c r="K2952" s="1">
        <v>45385</v>
      </c>
    </row>
    <row r="2953" spans="1:12" x14ac:dyDescent="0.25">
      <c r="A2953" t="s">
        <v>12</v>
      </c>
      <c r="B2953" t="s">
        <v>22</v>
      </c>
      <c r="C2953" t="s">
        <v>16</v>
      </c>
      <c r="D2953" s="1">
        <v>44508</v>
      </c>
      <c r="E2953" t="s">
        <v>737</v>
      </c>
      <c r="F2953" t="s">
        <v>738</v>
      </c>
      <c r="G2953" t="s">
        <v>739</v>
      </c>
      <c r="H2953" t="s">
        <v>10</v>
      </c>
      <c r="I2953" t="s">
        <v>17</v>
      </c>
      <c r="J2953" s="1">
        <v>44539</v>
      </c>
      <c r="K2953" s="1">
        <v>44490</v>
      </c>
      <c r="L2953" t="s">
        <v>741</v>
      </c>
    </row>
    <row r="2954" spans="1:12" x14ac:dyDescent="0.25">
      <c r="A2954" t="s">
        <v>12</v>
      </c>
      <c r="B2954" t="s">
        <v>22</v>
      </c>
      <c r="C2954" t="s">
        <v>16</v>
      </c>
      <c r="D2954" s="1">
        <v>44508</v>
      </c>
      <c r="E2954" t="s">
        <v>737</v>
      </c>
      <c r="F2954" t="s">
        <v>738</v>
      </c>
      <c r="G2954" t="s">
        <v>739</v>
      </c>
      <c r="H2954" t="s">
        <v>10</v>
      </c>
      <c r="I2954" t="s">
        <v>17</v>
      </c>
      <c r="J2954" s="1">
        <v>45033</v>
      </c>
      <c r="K2954" s="1">
        <v>45033</v>
      </c>
      <c r="L2954" t="s">
        <v>741</v>
      </c>
    </row>
    <row r="2955" spans="1:12" x14ac:dyDescent="0.25">
      <c r="A2955" t="s">
        <v>12</v>
      </c>
      <c r="B2955" t="s">
        <v>22</v>
      </c>
      <c r="C2955" t="s">
        <v>16</v>
      </c>
      <c r="D2955" s="1">
        <v>44508</v>
      </c>
      <c r="E2955" t="s">
        <v>737</v>
      </c>
      <c r="F2955" t="s">
        <v>738</v>
      </c>
      <c r="G2955" t="s">
        <v>739</v>
      </c>
      <c r="H2955" t="s">
        <v>10</v>
      </c>
      <c r="I2955" t="s">
        <v>17</v>
      </c>
      <c r="J2955" s="1">
        <v>45385</v>
      </c>
      <c r="K2955" s="1">
        <v>45385</v>
      </c>
      <c r="L2955" t="s">
        <v>741</v>
      </c>
    </row>
    <row r="2956" spans="1:12" x14ac:dyDescent="0.25">
      <c r="A2956" t="s">
        <v>12</v>
      </c>
      <c r="B2956" t="s">
        <v>22</v>
      </c>
      <c r="C2956" t="s">
        <v>16</v>
      </c>
      <c r="D2956" s="1">
        <v>44508</v>
      </c>
      <c r="E2956" t="s">
        <v>737</v>
      </c>
      <c r="F2956" t="s">
        <v>738</v>
      </c>
      <c r="G2956" t="s">
        <v>739</v>
      </c>
      <c r="H2956" t="s">
        <v>11</v>
      </c>
      <c r="I2956" t="s">
        <v>17</v>
      </c>
      <c r="J2956" s="1">
        <v>44539</v>
      </c>
      <c r="K2956" s="1">
        <v>44490</v>
      </c>
      <c r="L2956" t="s">
        <v>742</v>
      </c>
    </row>
    <row r="2957" spans="1:12" x14ac:dyDescent="0.25">
      <c r="A2957" t="s">
        <v>12</v>
      </c>
      <c r="B2957" t="s">
        <v>22</v>
      </c>
      <c r="C2957" t="s">
        <v>16</v>
      </c>
      <c r="D2957" s="1">
        <v>44508</v>
      </c>
      <c r="E2957" t="s">
        <v>737</v>
      </c>
      <c r="F2957" t="s">
        <v>738</v>
      </c>
      <c r="G2957" t="s">
        <v>739</v>
      </c>
      <c r="H2957" t="s">
        <v>11</v>
      </c>
      <c r="I2957" t="s">
        <v>17</v>
      </c>
      <c r="J2957" s="1">
        <v>45385</v>
      </c>
      <c r="K2957" s="1">
        <v>45385</v>
      </c>
      <c r="L2957" t="s">
        <v>742</v>
      </c>
    </row>
    <row r="2958" spans="1:12" x14ac:dyDescent="0.25">
      <c r="A2958" t="s">
        <v>1</v>
      </c>
      <c r="B2958" t="s">
        <v>19</v>
      </c>
      <c r="C2958" t="s">
        <v>14</v>
      </c>
      <c r="D2958" s="1">
        <v>44508</v>
      </c>
      <c r="E2958" t="s">
        <v>743</v>
      </c>
      <c r="F2958" t="s">
        <v>744</v>
      </c>
      <c r="G2958" t="s">
        <v>745</v>
      </c>
      <c r="H2958" t="s">
        <v>4</v>
      </c>
      <c r="I2958" t="s">
        <v>17</v>
      </c>
      <c r="J2958" s="1">
        <v>44889</v>
      </c>
      <c r="K2958" s="1">
        <v>44824</v>
      </c>
    </row>
    <row r="2959" spans="1:12" x14ac:dyDescent="0.25">
      <c r="A2959" t="s">
        <v>1</v>
      </c>
      <c r="B2959" t="s">
        <v>19</v>
      </c>
      <c r="C2959" t="s">
        <v>14</v>
      </c>
      <c r="D2959" s="1">
        <v>44508</v>
      </c>
      <c r="E2959" t="s">
        <v>743</v>
      </c>
      <c r="F2959" t="s">
        <v>744</v>
      </c>
      <c r="G2959" t="s">
        <v>745</v>
      </c>
      <c r="H2959" t="s">
        <v>7</v>
      </c>
      <c r="I2959" t="s">
        <v>17</v>
      </c>
      <c r="J2959" s="1">
        <v>44890</v>
      </c>
      <c r="K2959" s="1">
        <v>44824</v>
      </c>
    </row>
    <row r="2960" spans="1:12" x14ac:dyDescent="0.25">
      <c r="A2960" t="s">
        <v>1</v>
      </c>
      <c r="B2960" t="s">
        <v>19</v>
      </c>
      <c r="C2960" t="s">
        <v>14</v>
      </c>
      <c r="D2960" s="1">
        <v>44508</v>
      </c>
      <c r="E2960" t="s">
        <v>743</v>
      </c>
      <c r="F2960" t="s">
        <v>744</v>
      </c>
      <c r="G2960" t="s">
        <v>745</v>
      </c>
      <c r="H2960" t="s">
        <v>1366</v>
      </c>
      <c r="I2960" t="s">
        <v>5</v>
      </c>
      <c r="K2960" s="1">
        <v>45351</v>
      </c>
    </row>
    <row r="2961" spans="1:11" x14ac:dyDescent="0.25">
      <c r="A2961" t="s">
        <v>1</v>
      </c>
      <c r="B2961" t="s">
        <v>19</v>
      </c>
      <c r="C2961" t="s">
        <v>14</v>
      </c>
      <c r="D2961" s="1">
        <v>44508</v>
      </c>
      <c r="E2961" t="s">
        <v>743</v>
      </c>
      <c r="F2961" t="s">
        <v>744</v>
      </c>
      <c r="G2961" t="s">
        <v>745</v>
      </c>
      <c r="H2961" t="s">
        <v>1367</v>
      </c>
      <c r="I2961" t="s">
        <v>5</v>
      </c>
      <c r="K2961" s="1">
        <v>45351</v>
      </c>
    </row>
    <row r="2962" spans="1:11" x14ac:dyDescent="0.25">
      <c r="A2962" t="s">
        <v>1</v>
      </c>
      <c r="B2962" t="s">
        <v>19</v>
      </c>
      <c r="C2962" t="s">
        <v>14</v>
      </c>
      <c r="D2962" s="1">
        <v>44508</v>
      </c>
      <c r="E2962" t="s">
        <v>743</v>
      </c>
      <c r="F2962" t="s">
        <v>744</v>
      </c>
      <c r="G2962" t="s">
        <v>745</v>
      </c>
      <c r="H2962" t="s">
        <v>1368</v>
      </c>
      <c r="I2962" t="s">
        <v>5</v>
      </c>
      <c r="K2962" s="1">
        <v>45351</v>
      </c>
    </row>
    <row r="2963" spans="1:11" x14ac:dyDescent="0.25">
      <c r="A2963" t="s">
        <v>1</v>
      </c>
      <c r="B2963" t="s">
        <v>19</v>
      </c>
      <c r="C2963" t="s">
        <v>14</v>
      </c>
      <c r="D2963" s="1">
        <v>44508</v>
      </c>
      <c r="E2963" t="s">
        <v>743</v>
      </c>
      <c r="F2963" t="s">
        <v>744</v>
      </c>
      <c r="G2963" t="s">
        <v>745</v>
      </c>
      <c r="H2963" t="s">
        <v>1369</v>
      </c>
      <c r="I2963" t="s">
        <v>5</v>
      </c>
      <c r="K2963" s="1">
        <v>45351</v>
      </c>
    </row>
    <row r="2964" spans="1:11" x14ac:dyDescent="0.25">
      <c r="A2964" t="s">
        <v>1</v>
      </c>
      <c r="B2964" t="s">
        <v>19</v>
      </c>
      <c r="C2964" t="s">
        <v>14</v>
      </c>
      <c r="D2964" s="1">
        <v>44508</v>
      </c>
      <c r="E2964" t="s">
        <v>743</v>
      </c>
      <c r="F2964" t="s">
        <v>744</v>
      </c>
      <c r="G2964" t="s">
        <v>745</v>
      </c>
      <c r="H2964" t="s">
        <v>1370</v>
      </c>
      <c r="I2964" t="s">
        <v>5</v>
      </c>
      <c r="K2964" s="1">
        <v>45351</v>
      </c>
    </row>
    <row r="2965" spans="1:11" x14ac:dyDescent="0.25">
      <c r="A2965" t="s">
        <v>1</v>
      </c>
      <c r="B2965" t="s">
        <v>19</v>
      </c>
      <c r="C2965" t="s">
        <v>14</v>
      </c>
      <c r="D2965" s="1">
        <v>44508</v>
      </c>
      <c r="E2965" t="s">
        <v>743</v>
      </c>
      <c r="F2965" t="s">
        <v>744</v>
      </c>
      <c r="G2965" t="s">
        <v>745</v>
      </c>
      <c r="H2965" t="s">
        <v>8</v>
      </c>
      <c r="I2965" t="s">
        <v>17</v>
      </c>
      <c r="J2965" s="1">
        <v>44658</v>
      </c>
      <c r="K2965" s="1">
        <v>44635</v>
      </c>
    </row>
    <row r="2966" spans="1:11" x14ac:dyDescent="0.25">
      <c r="A2966" t="s">
        <v>1</v>
      </c>
      <c r="B2966" t="s">
        <v>19</v>
      </c>
      <c r="C2966" t="s">
        <v>14</v>
      </c>
      <c r="D2966" s="1">
        <v>44508</v>
      </c>
      <c r="E2966" t="s">
        <v>743</v>
      </c>
      <c r="F2966" t="s">
        <v>744</v>
      </c>
      <c r="G2966" t="s">
        <v>745</v>
      </c>
      <c r="H2966" t="s">
        <v>9</v>
      </c>
      <c r="I2966" t="s">
        <v>17</v>
      </c>
      <c r="J2966" s="1">
        <v>44929</v>
      </c>
      <c r="K2966" s="1">
        <v>44735</v>
      </c>
    </row>
    <row r="2967" spans="1:11" x14ac:dyDescent="0.25">
      <c r="A2967" t="s">
        <v>1</v>
      </c>
      <c r="B2967" t="s">
        <v>19</v>
      </c>
      <c r="C2967" t="s">
        <v>14</v>
      </c>
      <c r="D2967" s="1">
        <v>44508</v>
      </c>
      <c r="E2967" t="s">
        <v>743</v>
      </c>
      <c r="F2967" t="s">
        <v>744</v>
      </c>
      <c r="G2967" t="s">
        <v>745</v>
      </c>
      <c r="H2967" t="s">
        <v>10</v>
      </c>
      <c r="I2967" t="s">
        <v>17</v>
      </c>
      <c r="J2967" s="1">
        <v>44509</v>
      </c>
      <c r="K2967" s="1">
        <v>44477</v>
      </c>
    </row>
    <row r="2968" spans="1:11" x14ac:dyDescent="0.25">
      <c r="A2968" t="s">
        <v>1</v>
      </c>
      <c r="B2968" t="s">
        <v>19</v>
      </c>
      <c r="C2968" t="s">
        <v>14</v>
      </c>
      <c r="D2968" s="1">
        <v>44508</v>
      </c>
      <c r="E2968" t="s">
        <v>743</v>
      </c>
      <c r="F2968" t="s">
        <v>744</v>
      </c>
      <c r="G2968" t="s">
        <v>745</v>
      </c>
      <c r="H2968" t="s">
        <v>10</v>
      </c>
      <c r="I2968" t="s">
        <v>17</v>
      </c>
      <c r="J2968" s="1">
        <v>45064</v>
      </c>
      <c r="K2968" s="1">
        <v>45064</v>
      </c>
    </row>
    <row r="2969" spans="1:11" x14ac:dyDescent="0.25">
      <c r="A2969" t="s">
        <v>1</v>
      </c>
      <c r="B2969" t="s">
        <v>19</v>
      </c>
      <c r="C2969" t="s">
        <v>14</v>
      </c>
      <c r="D2969" s="1">
        <v>44508</v>
      </c>
      <c r="E2969" t="s">
        <v>743</v>
      </c>
      <c r="F2969" t="s">
        <v>744</v>
      </c>
      <c r="G2969" t="s">
        <v>745</v>
      </c>
      <c r="H2969" t="s">
        <v>11</v>
      </c>
      <c r="I2969" t="s">
        <v>17</v>
      </c>
      <c r="J2969" s="1">
        <v>44540</v>
      </c>
      <c r="K2969" s="1">
        <v>44477</v>
      </c>
    </row>
    <row r="2970" spans="1:11" x14ac:dyDescent="0.25">
      <c r="A2970" t="s">
        <v>12</v>
      </c>
      <c r="B2970" t="s">
        <v>51</v>
      </c>
      <c r="C2970" t="s">
        <v>52</v>
      </c>
      <c r="D2970" s="1">
        <v>44501</v>
      </c>
      <c r="E2970" t="s">
        <v>749</v>
      </c>
      <c r="F2970" t="s">
        <v>750</v>
      </c>
      <c r="G2970" t="s">
        <v>751</v>
      </c>
      <c r="H2970" t="s">
        <v>4</v>
      </c>
      <c r="I2970" t="s">
        <v>17</v>
      </c>
      <c r="J2970" s="1">
        <v>44838</v>
      </c>
      <c r="K2970" s="1">
        <v>44824</v>
      </c>
    </row>
    <row r="2971" spans="1:11" x14ac:dyDescent="0.25">
      <c r="A2971" t="s">
        <v>12</v>
      </c>
      <c r="B2971" t="s">
        <v>51</v>
      </c>
      <c r="C2971" t="s">
        <v>52</v>
      </c>
      <c r="D2971" s="1">
        <v>44501</v>
      </c>
      <c r="E2971" t="s">
        <v>749</v>
      </c>
      <c r="F2971" t="s">
        <v>750</v>
      </c>
      <c r="G2971" t="s">
        <v>751</v>
      </c>
      <c r="H2971" t="s">
        <v>7</v>
      </c>
      <c r="I2971" t="s">
        <v>17</v>
      </c>
      <c r="J2971" s="1">
        <v>44838</v>
      </c>
      <c r="K2971" s="1">
        <v>44824</v>
      </c>
    </row>
    <row r="2972" spans="1:11" x14ac:dyDescent="0.25">
      <c r="A2972" t="s">
        <v>12</v>
      </c>
      <c r="B2972" t="s">
        <v>51</v>
      </c>
      <c r="C2972" t="s">
        <v>52</v>
      </c>
      <c r="D2972" s="1">
        <v>44501</v>
      </c>
      <c r="E2972" t="s">
        <v>749</v>
      </c>
      <c r="F2972" t="s">
        <v>750</v>
      </c>
      <c r="G2972" t="s">
        <v>751</v>
      </c>
      <c r="H2972" t="s">
        <v>1366</v>
      </c>
      <c r="I2972" t="s">
        <v>17</v>
      </c>
      <c r="J2972" s="1">
        <v>45411</v>
      </c>
      <c r="K2972" s="1">
        <v>45351</v>
      </c>
    </row>
    <row r="2973" spans="1:11" x14ac:dyDescent="0.25">
      <c r="A2973" t="s">
        <v>12</v>
      </c>
      <c r="B2973" t="s">
        <v>51</v>
      </c>
      <c r="C2973" t="s">
        <v>52</v>
      </c>
      <c r="D2973" s="1">
        <v>44501</v>
      </c>
      <c r="E2973" t="s">
        <v>749</v>
      </c>
      <c r="F2973" t="s">
        <v>750</v>
      </c>
      <c r="G2973" t="s">
        <v>751</v>
      </c>
      <c r="H2973" t="s">
        <v>1366</v>
      </c>
      <c r="I2973" t="s">
        <v>17</v>
      </c>
      <c r="J2973" s="1">
        <v>45796</v>
      </c>
      <c r="K2973" s="1">
        <v>45732</v>
      </c>
    </row>
    <row r="2974" spans="1:11" x14ac:dyDescent="0.25">
      <c r="A2974" t="s">
        <v>12</v>
      </c>
      <c r="B2974" t="s">
        <v>51</v>
      </c>
      <c r="C2974" t="s">
        <v>52</v>
      </c>
      <c r="D2974" s="1">
        <v>44501</v>
      </c>
      <c r="E2974" t="s">
        <v>749</v>
      </c>
      <c r="F2974" t="s">
        <v>750</v>
      </c>
      <c r="G2974" t="s">
        <v>751</v>
      </c>
      <c r="H2974" t="s">
        <v>1367</v>
      </c>
      <c r="I2974" t="s">
        <v>17</v>
      </c>
      <c r="J2974" s="1">
        <v>45411</v>
      </c>
      <c r="K2974" s="1">
        <v>45351</v>
      </c>
    </row>
    <row r="2975" spans="1:11" x14ac:dyDescent="0.25">
      <c r="A2975" t="s">
        <v>12</v>
      </c>
      <c r="B2975" t="s">
        <v>51</v>
      </c>
      <c r="C2975" t="s">
        <v>52</v>
      </c>
      <c r="D2975" s="1">
        <v>44501</v>
      </c>
      <c r="E2975" t="s">
        <v>749</v>
      </c>
      <c r="F2975" t="s">
        <v>750</v>
      </c>
      <c r="G2975" t="s">
        <v>751</v>
      </c>
      <c r="H2975" t="s">
        <v>1367</v>
      </c>
      <c r="I2975" t="s">
        <v>17</v>
      </c>
      <c r="J2975" s="1">
        <v>45796</v>
      </c>
      <c r="K2975" s="1">
        <v>45732</v>
      </c>
    </row>
    <row r="2976" spans="1:11" x14ac:dyDescent="0.25">
      <c r="A2976" t="s">
        <v>12</v>
      </c>
      <c r="B2976" t="s">
        <v>51</v>
      </c>
      <c r="C2976" t="s">
        <v>52</v>
      </c>
      <c r="D2976" s="1">
        <v>44501</v>
      </c>
      <c r="E2976" t="s">
        <v>749</v>
      </c>
      <c r="F2976" t="s">
        <v>750</v>
      </c>
      <c r="G2976" t="s">
        <v>751</v>
      </c>
      <c r="H2976" t="s">
        <v>1368</v>
      </c>
      <c r="I2976" t="s">
        <v>17</v>
      </c>
      <c r="J2976" s="1">
        <v>45411</v>
      </c>
      <c r="K2976" s="1">
        <v>45351</v>
      </c>
    </row>
    <row r="2977" spans="1:11" x14ac:dyDescent="0.25">
      <c r="A2977" t="s">
        <v>12</v>
      </c>
      <c r="B2977" t="s">
        <v>51</v>
      </c>
      <c r="C2977" t="s">
        <v>52</v>
      </c>
      <c r="D2977" s="1">
        <v>44501</v>
      </c>
      <c r="E2977" t="s">
        <v>749</v>
      </c>
      <c r="F2977" t="s">
        <v>750</v>
      </c>
      <c r="G2977" t="s">
        <v>751</v>
      </c>
      <c r="H2977" t="s">
        <v>1368</v>
      </c>
      <c r="I2977" t="s">
        <v>17</v>
      </c>
      <c r="J2977" s="1">
        <v>45796</v>
      </c>
      <c r="K2977" s="1">
        <v>45732</v>
      </c>
    </row>
    <row r="2978" spans="1:11" x14ac:dyDescent="0.25">
      <c r="A2978" t="s">
        <v>12</v>
      </c>
      <c r="B2978" t="s">
        <v>51</v>
      </c>
      <c r="C2978" t="s">
        <v>52</v>
      </c>
      <c r="D2978" s="1">
        <v>44501</v>
      </c>
      <c r="E2978" t="s">
        <v>749</v>
      </c>
      <c r="F2978" t="s">
        <v>750</v>
      </c>
      <c r="G2978" t="s">
        <v>751</v>
      </c>
      <c r="H2978" t="s">
        <v>1369</v>
      </c>
      <c r="I2978" t="s">
        <v>17</v>
      </c>
      <c r="J2978" s="1">
        <v>45411</v>
      </c>
      <c r="K2978" s="1">
        <v>45351</v>
      </c>
    </row>
    <row r="2979" spans="1:11" x14ac:dyDescent="0.25">
      <c r="A2979" t="s">
        <v>12</v>
      </c>
      <c r="B2979" t="s">
        <v>51</v>
      </c>
      <c r="C2979" t="s">
        <v>52</v>
      </c>
      <c r="D2979" s="1">
        <v>44501</v>
      </c>
      <c r="E2979" t="s">
        <v>749</v>
      </c>
      <c r="F2979" t="s">
        <v>750</v>
      </c>
      <c r="G2979" t="s">
        <v>751</v>
      </c>
      <c r="H2979" t="s">
        <v>1369</v>
      </c>
      <c r="I2979" t="s">
        <v>17</v>
      </c>
      <c r="J2979" s="1">
        <v>45796</v>
      </c>
      <c r="K2979" s="1">
        <v>45732</v>
      </c>
    </row>
    <row r="2980" spans="1:11" x14ac:dyDescent="0.25">
      <c r="A2980" t="s">
        <v>12</v>
      </c>
      <c r="B2980" t="s">
        <v>51</v>
      </c>
      <c r="C2980" t="s">
        <v>52</v>
      </c>
      <c r="D2980" s="1">
        <v>44501</v>
      </c>
      <c r="E2980" t="s">
        <v>749</v>
      </c>
      <c r="F2980" t="s">
        <v>750</v>
      </c>
      <c r="G2980" t="s">
        <v>751</v>
      </c>
      <c r="H2980" t="s">
        <v>1370</v>
      </c>
      <c r="I2980" t="s">
        <v>17</v>
      </c>
      <c r="J2980" s="1">
        <v>45411</v>
      </c>
      <c r="K2980" s="1">
        <v>45351</v>
      </c>
    </row>
    <row r="2981" spans="1:11" x14ac:dyDescent="0.25">
      <c r="A2981" t="s">
        <v>12</v>
      </c>
      <c r="B2981" t="s">
        <v>51</v>
      </c>
      <c r="C2981" t="s">
        <v>52</v>
      </c>
      <c r="D2981" s="1">
        <v>44501</v>
      </c>
      <c r="E2981" t="s">
        <v>749</v>
      </c>
      <c r="F2981" t="s">
        <v>750</v>
      </c>
      <c r="G2981" t="s">
        <v>751</v>
      </c>
      <c r="H2981" t="s">
        <v>1370</v>
      </c>
      <c r="I2981" t="s">
        <v>17</v>
      </c>
      <c r="J2981" s="1">
        <v>45796</v>
      </c>
      <c r="K2981" s="1">
        <v>45732</v>
      </c>
    </row>
    <row r="2982" spans="1:11" x14ac:dyDescent="0.25">
      <c r="A2982" t="s">
        <v>12</v>
      </c>
      <c r="B2982" t="s">
        <v>51</v>
      </c>
      <c r="C2982" t="s">
        <v>52</v>
      </c>
      <c r="D2982" s="1">
        <v>44501</v>
      </c>
      <c r="E2982" t="s">
        <v>749</v>
      </c>
      <c r="F2982" t="s">
        <v>750</v>
      </c>
      <c r="G2982" t="s">
        <v>751</v>
      </c>
      <c r="H2982" t="s">
        <v>8</v>
      </c>
      <c r="I2982" t="s">
        <v>17</v>
      </c>
      <c r="J2982" s="1">
        <v>44763</v>
      </c>
      <c r="K2982" s="1">
        <v>44635</v>
      </c>
    </row>
    <row r="2983" spans="1:11" x14ac:dyDescent="0.25">
      <c r="A2983" t="s">
        <v>12</v>
      </c>
      <c r="B2983" t="s">
        <v>51</v>
      </c>
      <c r="C2983" t="s">
        <v>52</v>
      </c>
      <c r="D2983" s="1">
        <v>44501</v>
      </c>
      <c r="E2983" t="s">
        <v>749</v>
      </c>
      <c r="F2983" t="s">
        <v>750</v>
      </c>
      <c r="G2983" t="s">
        <v>751</v>
      </c>
      <c r="H2983" t="s">
        <v>9</v>
      </c>
      <c r="I2983" t="s">
        <v>17</v>
      </c>
      <c r="J2983" s="1">
        <v>44763</v>
      </c>
      <c r="K2983" s="1">
        <v>44735</v>
      </c>
    </row>
    <row r="2984" spans="1:11" x14ac:dyDescent="0.25">
      <c r="A2984" t="s">
        <v>12</v>
      </c>
      <c r="B2984" t="s">
        <v>51</v>
      </c>
      <c r="C2984" t="s">
        <v>52</v>
      </c>
      <c r="D2984" s="1">
        <v>44501</v>
      </c>
      <c r="E2984" t="s">
        <v>749</v>
      </c>
      <c r="F2984" t="s">
        <v>750</v>
      </c>
      <c r="G2984" t="s">
        <v>751</v>
      </c>
      <c r="H2984" t="s">
        <v>10</v>
      </c>
      <c r="I2984" t="s">
        <v>17</v>
      </c>
      <c r="J2984" s="1">
        <v>44538</v>
      </c>
      <c r="K2984" s="1">
        <v>44495</v>
      </c>
    </row>
    <row r="2985" spans="1:11" x14ac:dyDescent="0.25">
      <c r="A2985" t="s">
        <v>12</v>
      </c>
      <c r="B2985" t="s">
        <v>51</v>
      </c>
      <c r="C2985" t="s">
        <v>52</v>
      </c>
      <c r="D2985" s="1">
        <v>44501</v>
      </c>
      <c r="E2985" t="s">
        <v>749</v>
      </c>
      <c r="F2985" t="s">
        <v>750</v>
      </c>
      <c r="G2985" t="s">
        <v>751</v>
      </c>
      <c r="H2985" t="s">
        <v>10</v>
      </c>
      <c r="I2985" t="s">
        <v>17</v>
      </c>
      <c r="J2985" s="1">
        <v>44778</v>
      </c>
      <c r="K2985" s="1">
        <v>44777</v>
      </c>
    </row>
    <row r="2986" spans="1:11" x14ac:dyDescent="0.25">
      <c r="A2986" t="s">
        <v>12</v>
      </c>
      <c r="B2986" t="s">
        <v>51</v>
      </c>
      <c r="C2986" t="s">
        <v>52</v>
      </c>
      <c r="D2986" s="1">
        <v>44501</v>
      </c>
      <c r="E2986" t="s">
        <v>749</v>
      </c>
      <c r="F2986" t="s">
        <v>750</v>
      </c>
      <c r="G2986" t="s">
        <v>751</v>
      </c>
      <c r="H2986" t="s">
        <v>11</v>
      </c>
      <c r="I2986" t="s">
        <v>17</v>
      </c>
      <c r="J2986" s="1">
        <v>44538</v>
      </c>
      <c r="K2986" s="1">
        <v>44495</v>
      </c>
    </row>
    <row r="2987" spans="1:11" x14ac:dyDescent="0.25">
      <c r="A2987" t="s">
        <v>12</v>
      </c>
      <c r="B2987" t="s">
        <v>22</v>
      </c>
      <c r="C2987" t="s">
        <v>14</v>
      </c>
      <c r="D2987" s="1">
        <v>44501</v>
      </c>
      <c r="E2987" t="s">
        <v>746</v>
      </c>
      <c r="F2987" t="s">
        <v>747</v>
      </c>
      <c r="G2987" t="s">
        <v>748</v>
      </c>
      <c r="H2987" t="s">
        <v>4</v>
      </c>
      <c r="I2987" t="s">
        <v>17</v>
      </c>
      <c r="J2987" s="1">
        <v>44903</v>
      </c>
      <c r="K2987" s="1">
        <v>44824</v>
      </c>
    </row>
    <row r="2988" spans="1:11" x14ac:dyDescent="0.25">
      <c r="A2988" t="s">
        <v>12</v>
      </c>
      <c r="B2988" t="s">
        <v>22</v>
      </c>
      <c r="C2988" t="s">
        <v>14</v>
      </c>
      <c r="D2988" s="1">
        <v>44501</v>
      </c>
      <c r="E2988" t="s">
        <v>746</v>
      </c>
      <c r="F2988" t="s">
        <v>747</v>
      </c>
      <c r="G2988" t="s">
        <v>748</v>
      </c>
      <c r="H2988" t="s">
        <v>7</v>
      </c>
      <c r="I2988" t="s">
        <v>17</v>
      </c>
      <c r="J2988" s="1">
        <v>44903</v>
      </c>
      <c r="K2988" s="1">
        <v>44824</v>
      </c>
    </row>
    <row r="2989" spans="1:11" x14ac:dyDescent="0.25">
      <c r="A2989" t="s">
        <v>12</v>
      </c>
      <c r="B2989" t="s">
        <v>22</v>
      </c>
      <c r="C2989" t="s">
        <v>14</v>
      </c>
      <c r="D2989" s="1">
        <v>44501</v>
      </c>
      <c r="E2989" t="s">
        <v>746</v>
      </c>
      <c r="F2989" t="s">
        <v>747</v>
      </c>
      <c r="G2989" t="s">
        <v>748</v>
      </c>
      <c r="H2989" t="s">
        <v>1366</v>
      </c>
      <c r="I2989" t="s">
        <v>5</v>
      </c>
      <c r="K2989" s="1">
        <v>45804</v>
      </c>
    </row>
    <row r="2990" spans="1:11" x14ac:dyDescent="0.25">
      <c r="A2990" t="s">
        <v>12</v>
      </c>
      <c r="B2990" t="s">
        <v>22</v>
      </c>
      <c r="C2990" t="s">
        <v>14</v>
      </c>
      <c r="D2990" s="1">
        <v>44501</v>
      </c>
      <c r="E2990" t="s">
        <v>746</v>
      </c>
      <c r="F2990" t="s">
        <v>747</v>
      </c>
      <c r="G2990" t="s">
        <v>748</v>
      </c>
      <c r="H2990" t="s">
        <v>1366</v>
      </c>
      <c r="I2990" t="s">
        <v>17</v>
      </c>
      <c r="J2990" s="1">
        <v>45483</v>
      </c>
      <c r="K2990" s="1">
        <v>45351</v>
      </c>
    </row>
    <row r="2991" spans="1:11" x14ac:dyDescent="0.25">
      <c r="A2991" t="s">
        <v>12</v>
      </c>
      <c r="B2991" t="s">
        <v>22</v>
      </c>
      <c r="C2991" t="s">
        <v>14</v>
      </c>
      <c r="D2991" s="1">
        <v>44501</v>
      </c>
      <c r="E2991" t="s">
        <v>746</v>
      </c>
      <c r="F2991" t="s">
        <v>747</v>
      </c>
      <c r="G2991" t="s">
        <v>748</v>
      </c>
      <c r="H2991" t="s">
        <v>1367</v>
      </c>
      <c r="I2991" t="s">
        <v>5</v>
      </c>
      <c r="K2991" s="1">
        <v>45804</v>
      </c>
    </row>
    <row r="2992" spans="1:11" x14ac:dyDescent="0.25">
      <c r="A2992" t="s">
        <v>12</v>
      </c>
      <c r="B2992" t="s">
        <v>22</v>
      </c>
      <c r="C2992" t="s">
        <v>14</v>
      </c>
      <c r="D2992" s="1">
        <v>44501</v>
      </c>
      <c r="E2992" t="s">
        <v>746</v>
      </c>
      <c r="F2992" t="s">
        <v>747</v>
      </c>
      <c r="G2992" t="s">
        <v>748</v>
      </c>
      <c r="H2992" t="s">
        <v>1367</v>
      </c>
      <c r="I2992" t="s">
        <v>17</v>
      </c>
      <c r="J2992" s="1">
        <v>45483</v>
      </c>
      <c r="K2992" s="1">
        <v>45351</v>
      </c>
    </row>
    <row r="2993" spans="1:11" x14ac:dyDescent="0.25">
      <c r="A2993" t="s">
        <v>12</v>
      </c>
      <c r="B2993" t="s">
        <v>22</v>
      </c>
      <c r="C2993" t="s">
        <v>14</v>
      </c>
      <c r="D2993" s="1">
        <v>44501</v>
      </c>
      <c r="E2993" t="s">
        <v>746</v>
      </c>
      <c r="F2993" t="s">
        <v>747</v>
      </c>
      <c r="G2993" t="s">
        <v>748</v>
      </c>
      <c r="H2993" t="s">
        <v>1368</v>
      </c>
      <c r="I2993" t="s">
        <v>5</v>
      </c>
      <c r="K2993" s="1">
        <v>45804</v>
      </c>
    </row>
    <row r="2994" spans="1:11" x14ac:dyDescent="0.25">
      <c r="A2994" t="s">
        <v>12</v>
      </c>
      <c r="B2994" t="s">
        <v>22</v>
      </c>
      <c r="C2994" t="s">
        <v>14</v>
      </c>
      <c r="D2994" s="1">
        <v>44501</v>
      </c>
      <c r="E2994" t="s">
        <v>746</v>
      </c>
      <c r="F2994" t="s">
        <v>747</v>
      </c>
      <c r="G2994" t="s">
        <v>748</v>
      </c>
      <c r="H2994" t="s">
        <v>1368</v>
      </c>
      <c r="I2994" t="s">
        <v>17</v>
      </c>
      <c r="J2994" s="1">
        <v>45483</v>
      </c>
      <c r="K2994" s="1">
        <v>45351</v>
      </c>
    </row>
    <row r="2995" spans="1:11" x14ac:dyDescent="0.25">
      <c r="A2995" t="s">
        <v>12</v>
      </c>
      <c r="B2995" t="s">
        <v>22</v>
      </c>
      <c r="C2995" t="s">
        <v>14</v>
      </c>
      <c r="D2995" s="1">
        <v>44501</v>
      </c>
      <c r="E2995" t="s">
        <v>746</v>
      </c>
      <c r="F2995" t="s">
        <v>747</v>
      </c>
      <c r="G2995" t="s">
        <v>748</v>
      </c>
      <c r="H2995" t="s">
        <v>1369</v>
      </c>
      <c r="I2995" t="s">
        <v>5</v>
      </c>
      <c r="K2995" s="1">
        <v>45804</v>
      </c>
    </row>
    <row r="2996" spans="1:11" x14ac:dyDescent="0.25">
      <c r="A2996" t="s">
        <v>12</v>
      </c>
      <c r="B2996" t="s">
        <v>22</v>
      </c>
      <c r="C2996" t="s">
        <v>14</v>
      </c>
      <c r="D2996" s="1">
        <v>44501</v>
      </c>
      <c r="E2996" t="s">
        <v>746</v>
      </c>
      <c r="F2996" t="s">
        <v>747</v>
      </c>
      <c r="G2996" t="s">
        <v>748</v>
      </c>
      <c r="H2996" t="s">
        <v>1369</v>
      </c>
      <c r="I2996" t="s">
        <v>17</v>
      </c>
      <c r="J2996" s="1">
        <v>45483</v>
      </c>
      <c r="K2996" s="1">
        <v>45351</v>
      </c>
    </row>
    <row r="2997" spans="1:11" x14ac:dyDescent="0.25">
      <c r="A2997" t="s">
        <v>12</v>
      </c>
      <c r="B2997" t="s">
        <v>22</v>
      </c>
      <c r="C2997" t="s">
        <v>14</v>
      </c>
      <c r="D2997" s="1">
        <v>44501</v>
      </c>
      <c r="E2997" t="s">
        <v>746</v>
      </c>
      <c r="F2997" t="s">
        <v>747</v>
      </c>
      <c r="G2997" t="s">
        <v>748</v>
      </c>
      <c r="H2997" t="s">
        <v>1370</v>
      </c>
      <c r="I2997" t="s">
        <v>5</v>
      </c>
      <c r="K2997" s="1">
        <v>45804</v>
      </c>
    </row>
    <row r="2998" spans="1:11" x14ac:dyDescent="0.25">
      <c r="A2998" t="s">
        <v>12</v>
      </c>
      <c r="B2998" t="s">
        <v>22</v>
      </c>
      <c r="C2998" t="s">
        <v>14</v>
      </c>
      <c r="D2998" s="1">
        <v>44501</v>
      </c>
      <c r="E2998" t="s">
        <v>746</v>
      </c>
      <c r="F2998" t="s">
        <v>747</v>
      </c>
      <c r="G2998" t="s">
        <v>748</v>
      </c>
      <c r="H2998" t="s">
        <v>1370</v>
      </c>
      <c r="I2998" t="s">
        <v>17</v>
      </c>
      <c r="J2998" s="1">
        <v>45483</v>
      </c>
      <c r="K2998" s="1">
        <v>45351</v>
      </c>
    </row>
    <row r="2999" spans="1:11" x14ac:dyDescent="0.25">
      <c r="A2999" t="s">
        <v>12</v>
      </c>
      <c r="B2999" t="s">
        <v>22</v>
      </c>
      <c r="C2999" t="s">
        <v>14</v>
      </c>
      <c r="D2999" s="1">
        <v>44501</v>
      </c>
      <c r="E2999" t="s">
        <v>746</v>
      </c>
      <c r="F2999" t="s">
        <v>747</v>
      </c>
      <c r="G2999" t="s">
        <v>748</v>
      </c>
      <c r="H2999" t="s">
        <v>8</v>
      </c>
      <c r="I2999" t="s">
        <v>17</v>
      </c>
      <c r="J2999" s="1">
        <v>44903</v>
      </c>
      <c r="K2999" s="1">
        <v>44897</v>
      </c>
    </row>
    <row r="3000" spans="1:11" x14ac:dyDescent="0.25">
      <c r="A3000" t="s">
        <v>12</v>
      </c>
      <c r="B3000" t="s">
        <v>22</v>
      </c>
      <c r="C3000" t="s">
        <v>14</v>
      </c>
      <c r="D3000" s="1">
        <v>44501</v>
      </c>
      <c r="E3000" t="s">
        <v>746</v>
      </c>
      <c r="F3000" t="s">
        <v>747</v>
      </c>
      <c r="G3000" t="s">
        <v>748</v>
      </c>
      <c r="H3000" t="s">
        <v>9</v>
      </c>
      <c r="I3000" t="s">
        <v>17</v>
      </c>
      <c r="J3000" s="1">
        <v>44902</v>
      </c>
      <c r="K3000" s="1">
        <v>44897</v>
      </c>
    </row>
    <row r="3001" spans="1:11" x14ac:dyDescent="0.25">
      <c r="A3001" t="s">
        <v>12</v>
      </c>
      <c r="B3001" t="s">
        <v>22</v>
      </c>
      <c r="C3001" t="s">
        <v>14</v>
      </c>
      <c r="D3001" s="1">
        <v>44501</v>
      </c>
      <c r="E3001" t="s">
        <v>746</v>
      </c>
      <c r="F3001" t="s">
        <v>747</v>
      </c>
      <c r="G3001" t="s">
        <v>748</v>
      </c>
      <c r="H3001" t="s">
        <v>10</v>
      </c>
      <c r="I3001" t="s">
        <v>17</v>
      </c>
      <c r="J3001" s="1">
        <v>44902</v>
      </c>
      <c r="K3001" s="1">
        <v>44897</v>
      </c>
    </row>
    <row r="3002" spans="1:11" x14ac:dyDescent="0.25">
      <c r="A3002" t="s">
        <v>12</v>
      </c>
      <c r="B3002" t="s">
        <v>22</v>
      </c>
      <c r="C3002" t="s">
        <v>14</v>
      </c>
      <c r="D3002" s="1">
        <v>44501</v>
      </c>
      <c r="E3002" t="s">
        <v>746</v>
      </c>
      <c r="F3002" t="s">
        <v>747</v>
      </c>
      <c r="G3002" t="s">
        <v>748</v>
      </c>
      <c r="H3002" t="s">
        <v>11</v>
      </c>
      <c r="I3002" t="s">
        <v>17</v>
      </c>
      <c r="J3002" s="1">
        <v>44583</v>
      </c>
      <c r="K3002" s="1">
        <v>44497</v>
      </c>
    </row>
    <row r="3003" spans="1:11" x14ac:dyDescent="0.25">
      <c r="A3003" t="s">
        <v>60</v>
      </c>
      <c r="B3003" t="s">
        <v>61</v>
      </c>
      <c r="C3003" t="s">
        <v>14</v>
      </c>
      <c r="D3003" s="1">
        <v>44494</v>
      </c>
      <c r="E3003" t="s">
        <v>752</v>
      </c>
      <c r="F3003" t="s">
        <v>753</v>
      </c>
      <c r="G3003" t="s">
        <v>754</v>
      </c>
      <c r="H3003" t="s">
        <v>192</v>
      </c>
      <c r="I3003" t="s">
        <v>17</v>
      </c>
      <c r="J3003" s="1">
        <v>44854</v>
      </c>
      <c r="K3003" s="1">
        <v>44837</v>
      </c>
    </row>
    <row r="3004" spans="1:11" x14ac:dyDescent="0.25">
      <c r="A3004" t="s">
        <v>60</v>
      </c>
      <c r="B3004" t="s">
        <v>61</v>
      </c>
      <c r="C3004" t="s">
        <v>14</v>
      </c>
      <c r="D3004" s="1">
        <v>44494</v>
      </c>
      <c r="E3004" t="s">
        <v>752</v>
      </c>
      <c r="F3004" t="s">
        <v>753</v>
      </c>
      <c r="G3004" t="s">
        <v>754</v>
      </c>
      <c r="H3004" t="s">
        <v>4</v>
      </c>
      <c r="I3004" t="s">
        <v>17</v>
      </c>
      <c r="J3004" s="1">
        <v>44825</v>
      </c>
      <c r="K3004" s="1">
        <v>44824</v>
      </c>
    </row>
    <row r="3005" spans="1:11" x14ac:dyDescent="0.25">
      <c r="A3005" t="s">
        <v>60</v>
      </c>
      <c r="B3005" t="s">
        <v>61</v>
      </c>
      <c r="C3005" t="s">
        <v>14</v>
      </c>
      <c r="D3005" s="1">
        <v>44494</v>
      </c>
      <c r="E3005" t="s">
        <v>752</v>
      </c>
      <c r="F3005" t="s">
        <v>753</v>
      </c>
      <c r="G3005" t="s">
        <v>754</v>
      </c>
      <c r="H3005" t="s">
        <v>7</v>
      </c>
      <c r="I3005" t="s">
        <v>17</v>
      </c>
      <c r="J3005" s="1">
        <v>44825</v>
      </c>
      <c r="K3005" s="1">
        <v>44824</v>
      </c>
    </row>
    <row r="3006" spans="1:11" x14ac:dyDescent="0.25">
      <c r="A3006" t="s">
        <v>60</v>
      </c>
      <c r="B3006" t="s">
        <v>61</v>
      </c>
      <c r="C3006" t="s">
        <v>14</v>
      </c>
      <c r="D3006" s="1">
        <v>44494</v>
      </c>
      <c r="E3006" t="s">
        <v>752</v>
      </c>
      <c r="F3006" t="s">
        <v>753</v>
      </c>
      <c r="G3006" t="s">
        <v>754</v>
      </c>
      <c r="H3006" t="s">
        <v>1366</v>
      </c>
      <c r="I3006" t="s">
        <v>17</v>
      </c>
      <c r="J3006" s="1">
        <v>45448</v>
      </c>
      <c r="K3006" s="1">
        <v>45351</v>
      </c>
    </row>
    <row r="3007" spans="1:11" x14ac:dyDescent="0.25">
      <c r="A3007" t="s">
        <v>60</v>
      </c>
      <c r="B3007" t="s">
        <v>61</v>
      </c>
      <c r="C3007" t="s">
        <v>14</v>
      </c>
      <c r="D3007" s="1">
        <v>44494</v>
      </c>
      <c r="E3007" t="s">
        <v>752</v>
      </c>
      <c r="F3007" t="s">
        <v>753</v>
      </c>
      <c r="G3007" t="s">
        <v>754</v>
      </c>
      <c r="H3007" t="s">
        <v>1366</v>
      </c>
      <c r="I3007" t="s">
        <v>17</v>
      </c>
      <c r="J3007" s="1">
        <v>45777</v>
      </c>
      <c r="K3007" s="1">
        <v>45769</v>
      </c>
    </row>
    <row r="3008" spans="1:11" x14ac:dyDescent="0.25">
      <c r="A3008" t="s">
        <v>60</v>
      </c>
      <c r="B3008" t="s">
        <v>61</v>
      </c>
      <c r="C3008" t="s">
        <v>14</v>
      </c>
      <c r="D3008" s="1">
        <v>44494</v>
      </c>
      <c r="E3008" t="s">
        <v>752</v>
      </c>
      <c r="F3008" t="s">
        <v>753</v>
      </c>
      <c r="G3008" t="s">
        <v>754</v>
      </c>
      <c r="H3008" t="s">
        <v>1367</v>
      </c>
      <c r="I3008" t="s">
        <v>17</v>
      </c>
      <c r="J3008" s="1">
        <v>45448</v>
      </c>
      <c r="K3008" s="1">
        <v>45351</v>
      </c>
    </row>
    <row r="3009" spans="1:11" x14ac:dyDescent="0.25">
      <c r="A3009" t="s">
        <v>60</v>
      </c>
      <c r="B3009" t="s">
        <v>61</v>
      </c>
      <c r="C3009" t="s">
        <v>14</v>
      </c>
      <c r="D3009" s="1">
        <v>44494</v>
      </c>
      <c r="E3009" t="s">
        <v>752</v>
      </c>
      <c r="F3009" t="s">
        <v>753</v>
      </c>
      <c r="G3009" t="s">
        <v>754</v>
      </c>
      <c r="H3009" t="s">
        <v>1367</v>
      </c>
      <c r="I3009" t="s">
        <v>17</v>
      </c>
      <c r="J3009" s="1">
        <v>45777</v>
      </c>
      <c r="K3009" s="1">
        <v>45769</v>
      </c>
    </row>
    <row r="3010" spans="1:11" x14ac:dyDescent="0.25">
      <c r="A3010" t="s">
        <v>60</v>
      </c>
      <c r="B3010" t="s">
        <v>61</v>
      </c>
      <c r="C3010" t="s">
        <v>14</v>
      </c>
      <c r="D3010" s="1">
        <v>44494</v>
      </c>
      <c r="E3010" t="s">
        <v>752</v>
      </c>
      <c r="F3010" t="s">
        <v>753</v>
      </c>
      <c r="G3010" t="s">
        <v>754</v>
      </c>
      <c r="H3010" t="s">
        <v>1368</v>
      </c>
      <c r="I3010" t="s">
        <v>17</v>
      </c>
      <c r="J3010" s="1">
        <v>45448</v>
      </c>
      <c r="K3010" s="1">
        <v>45351</v>
      </c>
    </row>
    <row r="3011" spans="1:11" x14ac:dyDescent="0.25">
      <c r="A3011" t="s">
        <v>60</v>
      </c>
      <c r="B3011" t="s">
        <v>61</v>
      </c>
      <c r="C3011" t="s">
        <v>14</v>
      </c>
      <c r="D3011" s="1">
        <v>44494</v>
      </c>
      <c r="E3011" t="s">
        <v>752</v>
      </c>
      <c r="F3011" t="s">
        <v>753</v>
      </c>
      <c r="G3011" t="s">
        <v>754</v>
      </c>
      <c r="H3011" t="s">
        <v>1368</v>
      </c>
      <c r="I3011" t="s">
        <v>17</v>
      </c>
      <c r="J3011" s="1">
        <v>45777</v>
      </c>
      <c r="K3011" s="1">
        <v>45769</v>
      </c>
    </row>
    <row r="3012" spans="1:11" x14ac:dyDescent="0.25">
      <c r="A3012" t="s">
        <v>60</v>
      </c>
      <c r="B3012" t="s">
        <v>61</v>
      </c>
      <c r="C3012" t="s">
        <v>14</v>
      </c>
      <c r="D3012" s="1">
        <v>44494</v>
      </c>
      <c r="E3012" t="s">
        <v>752</v>
      </c>
      <c r="F3012" t="s">
        <v>753</v>
      </c>
      <c r="G3012" t="s">
        <v>754</v>
      </c>
      <c r="H3012" t="s">
        <v>1369</v>
      </c>
      <c r="I3012" t="s">
        <v>17</v>
      </c>
      <c r="J3012" s="1">
        <v>45448</v>
      </c>
      <c r="K3012" s="1">
        <v>45351</v>
      </c>
    </row>
    <row r="3013" spans="1:11" x14ac:dyDescent="0.25">
      <c r="A3013" t="s">
        <v>60</v>
      </c>
      <c r="B3013" t="s">
        <v>61</v>
      </c>
      <c r="C3013" t="s">
        <v>14</v>
      </c>
      <c r="D3013" s="1">
        <v>44494</v>
      </c>
      <c r="E3013" t="s">
        <v>752</v>
      </c>
      <c r="F3013" t="s">
        <v>753</v>
      </c>
      <c r="G3013" t="s">
        <v>754</v>
      </c>
      <c r="H3013" t="s">
        <v>1369</v>
      </c>
      <c r="I3013" t="s">
        <v>17</v>
      </c>
      <c r="J3013" s="1">
        <v>45777</v>
      </c>
      <c r="K3013" s="1">
        <v>45769</v>
      </c>
    </row>
    <row r="3014" spans="1:11" x14ac:dyDescent="0.25">
      <c r="A3014" t="s">
        <v>60</v>
      </c>
      <c r="B3014" t="s">
        <v>61</v>
      </c>
      <c r="C3014" t="s">
        <v>14</v>
      </c>
      <c r="D3014" s="1">
        <v>44494</v>
      </c>
      <c r="E3014" t="s">
        <v>752</v>
      </c>
      <c r="F3014" t="s">
        <v>753</v>
      </c>
      <c r="G3014" t="s">
        <v>754</v>
      </c>
      <c r="H3014" t="s">
        <v>1370</v>
      </c>
      <c r="I3014" t="s">
        <v>17</v>
      </c>
      <c r="J3014" s="1">
        <v>45448</v>
      </c>
      <c r="K3014" s="1">
        <v>45351</v>
      </c>
    </row>
    <row r="3015" spans="1:11" x14ac:dyDescent="0.25">
      <c r="A3015" t="s">
        <v>60</v>
      </c>
      <c r="B3015" t="s">
        <v>61</v>
      </c>
      <c r="C3015" t="s">
        <v>14</v>
      </c>
      <c r="D3015" s="1">
        <v>44494</v>
      </c>
      <c r="E3015" t="s">
        <v>752</v>
      </c>
      <c r="F3015" t="s">
        <v>753</v>
      </c>
      <c r="G3015" t="s">
        <v>754</v>
      </c>
      <c r="H3015" t="s">
        <v>1370</v>
      </c>
      <c r="I3015" t="s">
        <v>17</v>
      </c>
      <c r="J3015" s="1">
        <v>45448</v>
      </c>
      <c r="K3015" s="1">
        <v>45448</v>
      </c>
    </row>
    <row r="3016" spans="1:11" x14ac:dyDescent="0.25">
      <c r="A3016" t="s">
        <v>60</v>
      </c>
      <c r="B3016" t="s">
        <v>61</v>
      </c>
      <c r="C3016" t="s">
        <v>14</v>
      </c>
      <c r="D3016" s="1">
        <v>44494</v>
      </c>
      <c r="E3016" t="s">
        <v>752</v>
      </c>
      <c r="F3016" t="s">
        <v>753</v>
      </c>
      <c r="G3016" t="s">
        <v>754</v>
      </c>
      <c r="H3016" t="s">
        <v>1370</v>
      </c>
      <c r="I3016" t="s">
        <v>17</v>
      </c>
      <c r="J3016" s="1">
        <v>45777</v>
      </c>
      <c r="K3016" s="1">
        <v>45769</v>
      </c>
    </row>
    <row r="3017" spans="1:11" x14ac:dyDescent="0.25">
      <c r="A3017" t="s">
        <v>60</v>
      </c>
      <c r="B3017" t="s">
        <v>61</v>
      </c>
      <c r="C3017" t="s">
        <v>14</v>
      </c>
      <c r="D3017" s="1">
        <v>44494</v>
      </c>
      <c r="E3017" t="s">
        <v>752</v>
      </c>
      <c r="F3017" t="s">
        <v>753</v>
      </c>
      <c r="G3017" t="s">
        <v>754</v>
      </c>
      <c r="H3017" t="s">
        <v>8</v>
      </c>
      <c r="I3017" t="s">
        <v>17</v>
      </c>
      <c r="J3017" s="1">
        <v>44648</v>
      </c>
      <c r="K3017" s="1">
        <v>44635</v>
      </c>
    </row>
    <row r="3018" spans="1:11" x14ac:dyDescent="0.25">
      <c r="A3018" t="s">
        <v>60</v>
      </c>
      <c r="B3018" t="s">
        <v>61</v>
      </c>
      <c r="C3018" t="s">
        <v>14</v>
      </c>
      <c r="D3018" s="1">
        <v>44494</v>
      </c>
      <c r="E3018" t="s">
        <v>752</v>
      </c>
      <c r="F3018" t="s">
        <v>753</v>
      </c>
      <c r="G3018" t="s">
        <v>754</v>
      </c>
      <c r="H3018" t="s">
        <v>9</v>
      </c>
      <c r="I3018" t="s">
        <v>17</v>
      </c>
      <c r="J3018" s="1">
        <v>44931</v>
      </c>
      <c r="K3018" s="1">
        <v>44735</v>
      </c>
    </row>
    <row r="3019" spans="1:11" x14ac:dyDescent="0.25">
      <c r="A3019" t="s">
        <v>60</v>
      </c>
      <c r="B3019" t="s">
        <v>61</v>
      </c>
      <c r="C3019" t="s">
        <v>14</v>
      </c>
      <c r="D3019" s="1">
        <v>44494</v>
      </c>
      <c r="E3019" t="s">
        <v>752</v>
      </c>
      <c r="F3019" t="s">
        <v>753</v>
      </c>
      <c r="G3019" t="s">
        <v>754</v>
      </c>
      <c r="H3019" t="s">
        <v>10</v>
      </c>
      <c r="I3019" t="s">
        <v>17</v>
      </c>
      <c r="J3019" s="1">
        <v>44503</v>
      </c>
      <c r="K3019" s="1">
        <v>44488</v>
      </c>
    </row>
    <row r="3020" spans="1:11" x14ac:dyDescent="0.25">
      <c r="A3020" t="s">
        <v>60</v>
      </c>
      <c r="B3020" t="s">
        <v>61</v>
      </c>
      <c r="C3020" t="s">
        <v>14</v>
      </c>
      <c r="D3020" s="1">
        <v>44494</v>
      </c>
      <c r="E3020" t="s">
        <v>752</v>
      </c>
      <c r="F3020" t="s">
        <v>753</v>
      </c>
      <c r="G3020" t="s">
        <v>754</v>
      </c>
      <c r="H3020" t="s">
        <v>10</v>
      </c>
      <c r="I3020" t="s">
        <v>17</v>
      </c>
      <c r="J3020" s="1">
        <v>44813</v>
      </c>
      <c r="K3020" s="1">
        <v>44813</v>
      </c>
    </row>
    <row r="3021" spans="1:11" x14ac:dyDescent="0.25">
      <c r="A3021" t="s">
        <v>60</v>
      </c>
      <c r="B3021" t="s">
        <v>61</v>
      </c>
      <c r="C3021" t="s">
        <v>14</v>
      </c>
      <c r="D3021" s="1">
        <v>44494</v>
      </c>
      <c r="E3021" t="s">
        <v>752</v>
      </c>
      <c r="F3021" t="s">
        <v>753</v>
      </c>
      <c r="G3021" t="s">
        <v>754</v>
      </c>
      <c r="H3021" t="s">
        <v>10</v>
      </c>
      <c r="I3021" t="s">
        <v>17</v>
      </c>
      <c r="J3021" s="1">
        <v>44999</v>
      </c>
      <c r="K3021" s="1">
        <v>44999</v>
      </c>
    </row>
    <row r="3022" spans="1:11" x14ac:dyDescent="0.25">
      <c r="A3022" t="s">
        <v>60</v>
      </c>
      <c r="B3022" t="s">
        <v>61</v>
      </c>
      <c r="C3022" t="s">
        <v>14</v>
      </c>
      <c r="D3022" s="1">
        <v>44494</v>
      </c>
      <c r="E3022" t="s">
        <v>752</v>
      </c>
      <c r="F3022" t="s">
        <v>753</v>
      </c>
      <c r="G3022" t="s">
        <v>754</v>
      </c>
      <c r="H3022" t="s">
        <v>11</v>
      </c>
      <c r="I3022" t="s">
        <v>17</v>
      </c>
      <c r="J3022" s="1">
        <v>44539</v>
      </c>
      <c r="K3022" s="1">
        <v>44488</v>
      </c>
    </row>
    <row r="3023" spans="1:11" x14ac:dyDescent="0.25">
      <c r="A3023" t="s">
        <v>30</v>
      </c>
      <c r="B3023" t="s">
        <v>565</v>
      </c>
      <c r="C3023" t="s">
        <v>32</v>
      </c>
      <c r="D3023" s="1">
        <v>44480</v>
      </c>
      <c r="E3023" t="s">
        <v>610</v>
      </c>
      <c r="F3023" t="s">
        <v>755</v>
      </c>
      <c r="G3023" t="s">
        <v>756</v>
      </c>
      <c r="H3023" t="s">
        <v>4</v>
      </c>
      <c r="I3023" t="s">
        <v>17</v>
      </c>
      <c r="J3023" s="1">
        <v>44849</v>
      </c>
      <c r="K3023" s="1">
        <v>44824</v>
      </c>
    </row>
    <row r="3024" spans="1:11" x14ac:dyDescent="0.25">
      <c r="A3024" t="s">
        <v>30</v>
      </c>
      <c r="B3024" t="s">
        <v>565</v>
      </c>
      <c r="C3024" t="s">
        <v>32</v>
      </c>
      <c r="D3024" s="1">
        <v>44480</v>
      </c>
      <c r="E3024" t="s">
        <v>610</v>
      </c>
      <c r="F3024" t="s">
        <v>755</v>
      </c>
      <c r="G3024" t="s">
        <v>756</v>
      </c>
      <c r="H3024" t="s">
        <v>7</v>
      </c>
      <c r="I3024" t="s">
        <v>17</v>
      </c>
      <c r="J3024" s="1">
        <v>44851</v>
      </c>
      <c r="K3024" s="1">
        <v>44824</v>
      </c>
    </row>
    <row r="3025" spans="1:11" x14ac:dyDescent="0.25">
      <c r="A3025" t="s">
        <v>30</v>
      </c>
      <c r="B3025" t="s">
        <v>565</v>
      </c>
      <c r="C3025" t="s">
        <v>32</v>
      </c>
      <c r="D3025" s="1">
        <v>44480</v>
      </c>
      <c r="E3025" t="s">
        <v>610</v>
      </c>
      <c r="F3025" t="s">
        <v>755</v>
      </c>
      <c r="G3025" t="s">
        <v>756</v>
      </c>
      <c r="H3025" t="s">
        <v>1366</v>
      </c>
      <c r="I3025" t="s">
        <v>5</v>
      </c>
      <c r="K3025" s="1">
        <v>45351</v>
      </c>
    </row>
    <row r="3026" spans="1:11" x14ac:dyDescent="0.25">
      <c r="A3026" t="s">
        <v>30</v>
      </c>
      <c r="B3026" t="s">
        <v>565</v>
      </c>
      <c r="C3026" t="s">
        <v>32</v>
      </c>
      <c r="D3026" s="1">
        <v>44480</v>
      </c>
      <c r="E3026" t="s">
        <v>610</v>
      </c>
      <c r="F3026" t="s">
        <v>755</v>
      </c>
      <c r="G3026" t="s">
        <v>756</v>
      </c>
      <c r="H3026" t="s">
        <v>1367</v>
      </c>
      <c r="I3026" t="s">
        <v>5</v>
      </c>
      <c r="K3026" s="1">
        <v>45351</v>
      </c>
    </row>
    <row r="3027" spans="1:11" x14ac:dyDescent="0.25">
      <c r="A3027" t="s">
        <v>30</v>
      </c>
      <c r="B3027" t="s">
        <v>565</v>
      </c>
      <c r="C3027" t="s">
        <v>32</v>
      </c>
      <c r="D3027" s="1">
        <v>44480</v>
      </c>
      <c r="E3027" t="s">
        <v>610</v>
      </c>
      <c r="F3027" t="s">
        <v>755</v>
      </c>
      <c r="G3027" t="s">
        <v>756</v>
      </c>
      <c r="H3027" t="s">
        <v>1368</v>
      </c>
      <c r="I3027" t="s">
        <v>5</v>
      </c>
      <c r="K3027" s="1">
        <v>45351</v>
      </c>
    </row>
    <row r="3028" spans="1:11" x14ac:dyDescent="0.25">
      <c r="A3028" t="s">
        <v>30</v>
      </c>
      <c r="B3028" t="s">
        <v>565</v>
      </c>
      <c r="C3028" t="s">
        <v>32</v>
      </c>
      <c r="D3028" s="1">
        <v>44480</v>
      </c>
      <c r="E3028" t="s">
        <v>610</v>
      </c>
      <c r="F3028" t="s">
        <v>755</v>
      </c>
      <c r="G3028" t="s">
        <v>756</v>
      </c>
      <c r="H3028" t="s">
        <v>1369</v>
      </c>
      <c r="I3028" t="s">
        <v>5</v>
      </c>
      <c r="K3028" s="1">
        <v>45351</v>
      </c>
    </row>
    <row r="3029" spans="1:11" x14ac:dyDescent="0.25">
      <c r="A3029" t="s">
        <v>30</v>
      </c>
      <c r="B3029" t="s">
        <v>565</v>
      </c>
      <c r="C3029" t="s">
        <v>32</v>
      </c>
      <c r="D3029" s="1">
        <v>44480</v>
      </c>
      <c r="E3029" t="s">
        <v>610</v>
      </c>
      <c r="F3029" t="s">
        <v>755</v>
      </c>
      <c r="G3029" t="s">
        <v>756</v>
      </c>
      <c r="H3029" t="s">
        <v>1370</v>
      </c>
      <c r="I3029" t="s">
        <v>5</v>
      </c>
      <c r="K3029" s="1">
        <v>45351</v>
      </c>
    </row>
    <row r="3030" spans="1:11" x14ac:dyDescent="0.25">
      <c r="A3030" t="s">
        <v>30</v>
      </c>
      <c r="B3030" t="s">
        <v>565</v>
      </c>
      <c r="C3030" t="s">
        <v>32</v>
      </c>
      <c r="D3030" s="1">
        <v>44480</v>
      </c>
      <c r="E3030" t="s">
        <v>610</v>
      </c>
      <c r="F3030" t="s">
        <v>755</v>
      </c>
      <c r="G3030" t="s">
        <v>756</v>
      </c>
      <c r="H3030" t="s">
        <v>8</v>
      </c>
      <c r="I3030" t="s">
        <v>17</v>
      </c>
      <c r="J3030" s="1">
        <v>44652</v>
      </c>
      <c r="K3030" s="1">
        <v>44635</v>
      </c>
    </row>
    <row r="3031" spans="1:11" x14ac:dyDescent="0.25">
      <c r="A3031" t="s">
        <v>30</v>
      </c>
      <c r="B3031" t="s">
        <v>565</v>
      </c>
      <c r="C3031" t="s">
        <v>32</v>
      </c>
      <c r="D3031" s="1">
        <v>44480</v>
      </c>
      <c r="E3031" t="s">
        <v>610</v>
      </c>
      <c r="F3031" t="s">
        <v>755</v>
      </c>
      <c r="G3031" t="s">
        <v>756</v>
      </c>
      <c r="H3031" t="s">
        <v>9</v>
      </c>
      <c r="I3031" t="s">
        <v>17</v>
      </c>
      <c r="J3031" s="1">
        <v>45117</v>
      </c>
      <c r="K3031" s="1">
        <v>44735</v>
      </c>
    </row>
    <row r="3032" spans="1:11" x14ac:dyDescent="0.25">
      <c r="A3032" t="s">
        <v>30</v>
      </c>
      <c r="B3032" t="s">
        <v>565</v>
      </c>
      <c r="C3032" t="s">
        <v>32</v>
      </c>
      <c r="D3032" s="1">
        <v>44480</v>
      </c>
      <c r="E3032" t="s">
        <v>610</v>
      </c>
      <c r="F3032" t="s">
        <v>755</v>
      </c>
      <c r="G3032" t="s">
        <v>756</v>
      </c>
      <c r="H3032" t="s">
        <v>10</v>
      </c>
      <c r="I3032" t="s">
        <v>17</v>
      </c>
      <c r="J3032" s="1">
        <v>44529</v>
      </c>
      <c r="K3032" s="1">
        <v>44449</v>
      </c>
    </row>
    <row r="3033" spans="1:11" x14ac:dyDescent="0.25">
      <c r="A3033" t="s">
        <v>30</v>
      </c>
      <c r="B3033" t="s">
        <v>565</v>
      </c>
      <c r="C3033" t="s">
        <v>32</v>
      </c>
      <c r="D3033" s="1">
        <v>44480</v>
      </c>
      <c r="E3033" t="s">
        <v>610</v>
      </c>
      <c r="F3033" t="s">
        <v>755</v>
      </c>
      <c r="G3033" t="s">
        <v>756</v>
      </c>
      <c r="H3033" t="s">
        <v>10</v>
      </c>
      <c r="I3033" t="s">
        <v>17</v>
      </c>
      <c r="J3033" s="1">
        <v>44718</v>
      </c>
      <c r="K3033" s="1">
        <v>44530</v>
      </c>
    </row>
    <row r="3034" spans="1:11" x14ac:dyDescent="0.25">
      <c r="A3034" t="s">
        <v>30</v>
      </c>
      <c r="B3034" t="s">
        <v>565</v>
      </c>
      <c r="C3034" t="s">
        <v>32</v>
      </c>
      <c r="D3034" s="1">
        <v>44480</v>
      </c>
      <c r="E3034" t="s">
        <v>610</v>
      </c>
      <c r="F3034" t="s">
        <v>755</v>
      </c>
      <c r="G3034" t="s">
        <v>756</v>
      </c>
      <c r="H3034" t="s">
        <v>11</v>
      </c>
      <c r="I3034" t="s">
        <v>17</v>
      </c>
      <c r="J3034" s="1">
        <v>44566</v>
      </c>
      <c r="K3034" s="1">
        <v>44449</v>
      </c>
    </row>
    <row r="3035" spans="1:11" x14ac:dyDescent="0.25">
      <c r="A3035" t="s">
        <v>30</v>
      </c>
      <c r="B3035" t="s">
        <v>156</v>
      </c>
      <c r="C3035" t="s">
        <v>32</v>
      </c>
      <c r="D3035" s="1">
        <v>44480</v>
      </c>
      <c r="E3035" t="s">
        <v>757</v>
      </c>
      <c r="F3035" t="s">
        <v>758</v>
      </c>
      <c r="G3035" t="s">
        <v>759</v>
      </c>
      <c r="H3035" t="s">
        <v>4</v>
      </c>
      <c r="I3035" t="s">
        <v>17</v>
      </c>
      <c r="J3035" s="1">
        <v>45019</v>
      </c>
      <c r="K3035" s="1">
        <v>44824</v>
      </c>
    </row>
    <row r="3036" spans="1:11" x14ac:dyDescent="0.25">
      <c r="A3036" t="s">
        <v>30</v>
      </c>
      <c r="B3036" t="s">
        <v>156</v>
      </c>
      <c r="C3036" t="s">
        <v>32</v>
      </c>
      <c r="D3036" s="1">
        <v>44480</v>
      </c>
      <c r="E3036" t="s">
        <v>757</v>
      </c>
      <c r="F3036" t="s">
        <v>758</v>
      </c>
      <c r="G3036" t="s">
        <v>759</v>
      </c>
      <c r="H3036" t="s">
        <v>7</v>
      </c>
      <c r="I3036" t="s">
        <v>17</v>
      </c>
      <c r="J3036" s="1">
        <v>45019</v>
      </c>
      <c r="K3036" s="1">
        <v>44824</v>
      </c>
    </row>
    <row r="3037" spans="1:11" x14ac:dyDescent="0.25">
      <c r="A3037" t="s">
        <v>30</v>
      </c>
      <c r="B3037" t="s">
        <v>156</v>
      </c>
      <c r="C3037" t="s">
        <v>32</v>
      </c>
      <c r="D3037" s="1">
        <v>44480</v>
      </c>
      <c r="E3037" t="s">
        <v>757</v>
      </c>
      <c r="F3037" t="s">
        <v>758</v>
      </c>
      <c r="G3037" t="s">
        <v>759</v>
      </c>
      <c r="H3037" t="s">
        <v>1366</v>
      </c>
      <c r="I3037" t="s">
        <v>5</v>
      </c>
      <c r="K3037" s="1">
        <v>45351</v>
      </c>
    </row>
    <row r="3038" spans="1:11" x14ac:dyDescent="0.25">
      <c r="A3038" t="s">
        <v>30</v>
      </c>
      <c r="B3038" t="s">
        <v>156</v>
      </c>
      <c r="C3038" t="s">
        <v>32</v>
      </c>
      <c r="D3038" s="1">
        <v>44480</v>
      </c>
      <c r="E3038" t="s">
        <v>757</v>
      </c>
      <c r="F3038" t="s">
        <v>758</v>
      </c>
      <c r="G3038" t="s">
        <v>759</v>
      </c>
      <c r="H3038" t="s">
        <v>1367</v>
      </c>
      <c r="I3038" t="s">
        <v>5</v>
      </c>
      <c r="K3038" s="1">
        <v>45351</v>
      </c>
    </row>
    <row r="3039" spans="1:11" x14ac:dyDescent="0.25">
      <c r="A3039" t="s">
        <v>30</v>
      </c>
      <c r="B3039" t="s">
        <v>156</v>
      </c>
      <c r="C3039" t="s">
        <v>32</v>
      </c>
      <c r="D3039" s="1">
        <v>44480</v>
      </c>
      <c r="E3039" t="s">
        <v>757</v>
      </c>
      <c r="F3039" t="s">
        <v>758</v>
      </c>
      <c r="G3039" t="s">
        <v>759</v>
      </c>
      <c r="H3039" t="s">
        <v>1368</v>
      </c>
      <c r="I3039" t="s">
        <v>5</v>
      </c>
      <c r="K3039" s="1">
        <v>45351</v>
      </c>
    </row>
    <row r="3040" spans="1:11" x14ac:dyDescent="0.25">
      <c r="A3040" t="s">
        <v>30</v>
      </c>
      <c r="B3040" t="s">
        <v>156</v>
      </c>
      <c r="C3040" t="s">
        <v>32</v>
      </c>
      <c r="D3040" s="1">
        <v>44480</v>
      </c>
      <c r="E3040" t="s">
        <v>757</v>
      </c>
      <c r="F3040" t="s">
        <v>758</v>
      </c>
      <c r="G3040" t="s">
        <v>759</v>
      </c>
      <c r="H3040" t="s">
        <v>1369</v>
      </c>
      <c r="I3040" t="s">
        <v>5</v>
      </c>
      <c r="K3040" s="1">
        <v>45351</v>
      </c>
    </row>
    <row r="3041" spans="1:11" x14ac:dyDescent="0.25">
      <c r="A3041" t="s">
        <v>30</v>
      </c>
      <c r="B3041" t="s">
        <v>156</v>
      </c>
      <c r="C3041" t="s">
        <v>32</v>
      </c>
      <c r="D3041" s="1">
        <v>44480</v>
      </c>
      <c r="E3041" t="s">
        <v>757</v>
      </c>
      <c r="F3041" t="s">
        <v>758</v>
      </c>
      <c r="G3041" t="s">
        <v>759</v>
      </c>
      <c r="H3041" t="s">
        <v>1370</v>
      </c>
      <c r="I3041" t="s">
        <v>5</v>
      </c>
      <c r="K3041" s="1">
        <v>45351</v>
      </c>
    </row>
    <row r="3042" spans="1:11" x14ac:dyDescent="0.25">
      <c r="A3042" t="s">
        <v>30</v>
      </c>
      <c r="B3042" t="s">
        <v>156</v>
      </c>
      <c r="C3042" t="s">
        <v>32</v>
      </c>
      <c r="D3042" s="1">
        <v>44480</v>
      </c>
      <c r="E3042" t="s">
        <v>757</v>
      </c>
      <c r="F3042" t="s">
        <v>758</v>
      </c>
      <c r="G3042" t="s">
        <v>759</v>
      </c>
      <c r="H3042" t="s">
        <v>8</v>
      </c>
      <c r="I3042" t="s">
        <v>17</v>
      </c>
      <c r="J3042" s="1">
        <v>44701</v>
      </c>
      <c r="K3042" s="1">
        <v>44635</v>
      </c>
    </row>
    <row r="3043" spans="1:11" x14ac:dyDescent="0.25">
      <c r="A3043" t="s">
        <v>30</v>
      </c>
      <c r="B3043" t="s">
        <v>156</v>
      </c>
      <c r="C3043" t="s">
        <v>32</v>
      </c>
      <c r="D3043" s="1">
        <v>44480</v>
      </c>
      <c r="E3043" t="s">
        <v>757</v>
      </c>
      <c r="F3043" t="s">
        <v>758</v>
      </c>
      <c r="G3043" t="s">
        <v>759</v>
      </c>
      <c r="H3043" t="s">
        <v>9</v>
      </c>
      <c r="I3043" t="s">
        <v>17</v>
      </c>
      <c r="J3043" s="1">
        <v>45019</v>
      </c>
      <c r="K3043" s="1">
        <v>44735</v>
      </c>
    </row>
    <row r="3044" spans="1:11" x14ac:dyDescent="0.25">
      <c r="A3044" t="s">
        <v>30</v>
      </c>
      <c r="B3044" t="s">
        <v>156</v>
      </c>
      <c r="C3044" t="s">
        <v>32</v>
      </c>
      <c r="D3044" s="1">
        <v>44480</v>
      </c>
      <c r="E3044" t="s">
        <v>757</v>
      </c>
      <c r="F3044" t="s">
        <v>758</v>
      </c>
      <c r="G3044" t="s">
        <v>759</v>
      </c>
      <c r="H3044" t="s">
        <v>10</v>
      </c>
      <c r="I3044" t="s">
        <v>17</v>
      </c>
      <c r="J3044" s="1">
        <v>44548</v>
      </c>
      <c r="K3044" s="1">
        <v>44478</v>
      </c>
    </row>
    <row r="3045" spans="1:11" x14ac:dyDescent="0.25">
      <c r="A3045" t="s">
        <v>30</v>
      </c>
      <c r="B3045" t="s">
        <v>156</v>
      </c>
      <c r="C3045" t="s">
        <v>32</v>
      </c>
      <c r="D3045" s="1">
        <v>44480</v>
      </c>
      <c r="E3045" t="s">
        <v>757</v>
      </c>
      <c r="F3045" t="s">
        <v>758</v>
      </c>
      <c r="G3045" t="s">
        <v>759</v>
      </c>
      <c r="H3045" t="s">
        <v>11</v>
      </c>
      <c r="I3045" t="s">
        <v>17</v>
      </c>
      <c r="J3045" s="1">
        <v>44548</v>
      </c>
      <c r="K3045" s="1">
        <v>44478</v>
      </c>
    </row>
    <row r="3046" spans="1:11" x14ac:dyDescent="0.25">
      <c r="A3046" t="s">
        <v>46</v>
      </c>
      <c r="C3046" t="s">
        <v>47</v>
      </c>
      <c r="D3046" s="1">
        <v>44475</v>
      </c>
      <c r="E3046" t="s">
        <v>760</v>
      </c>
      <c r="F3046" t="s">
        <v>761</v>
      </c>
      <c r="G3046" t="s">
        <v>762</v>
      </c>
      <c r="H3046" t="s">
        <v>4</v>
      </c>
      <c r="I3046" t="s">
        <v>17</v>
      </c>
      <c r="J3046" s="1">
        <v>44835</v>
      </c>
      <c r="K3046" s="1">
        <v>44824</v>
      </c>
    </row>
    <row r="3047" spans="1:11" x14ac:dyDescent="0.25">
      <c r="A3047" t="s">
        <v>46</v>
      </c>
      <c r="C3047" t="s">
        <v>47</v>
      </c>
      <c r="D3047" s="1">
        <v>44475</v>
      </c>
      <c r="E3047" t="s">
        <v>760</v>
      </c>
      <c r="F3047" t="s">
        <v>761</v>
      </c>
      <c r="G3047" t="s">
        <v>762</v>
      </c>
      <c r="H3047" t="s">
        <v>7</v>
      </c>
      <c r="I3047" t="s">
        <v>17</v>
      </c>
      <c r="J3047" s="1">
        <v>44835</v>
      </c>
      <c r="K3047" s="1">
        <v>44824</v>
      </c>
    </row>
    <row r="3048" spans="1:11" x14ac:dyDescent="0.25">
      <c r="A3048" t="s">
        <v>46</v>
      </c>
      <c r="C3048" t="s">
        <v>47</v>
      </c>
      <c r="D3048" s="1">
        <v>44475</v>
      </c>
      <c r="E3048" t="s">
        <v>760</v>
      </c>
      <c r="F3048" t="s">
        <v>761</v>
      </c>
      <c r="G3048" t="s">
        <v>762</v>
      </c>
      <c r="H3048" t="s">
        <v>1366</v>
      </c>
      <c r="I3048" t="s">
        <v>17</v>
      </c>
      <c r="J3048" s="1">
        <v>45357</v>
      </c>
      <c r="K3048" s="1">
        <v>45351</v>
      </c>
    </row>
    <row r="3049" spans="1:11" x14ac:dyDescent="0.25">
      <c r="A3049" t="s">
        <v>46</v>
      </c>
      <c r="C3049" t="s">
        <v>47</v>
      </c>
      <c r="D3049" s="1">
        <v>44475</v>
      </c>
      <c r="E3049" t="s">
        <v>760</v>
      </c>
      <c r="F3049" t="s">
        <v>761</v>
      </c>
      <c r="G3049" t="s">
        <v>762</v>
      </c>
      <c r="H3049" t="s">
        <v>1367</v>
      </c>
      <c r="I3049" t="s">
        <v>17</v>
      </c>
      <c r="J3049" s="1">
        <v>45357</v>
      </c>
      <c r="K3049" s="1">
        <v>45351</v>
      </c>
    </row>
    <row r="3050" spans="1:11" x14ac:dyDescent="0.25">
      <c r="A3050" t="s">
        <v>46</v>
      </c>
      <c r="C3050" t="s">
        <v>47</v>
      </c>
      <c r="D3050" s="1">
        <v>44475</v>
      </c>
      <c r="E3050" t="s">
        <v>760</v>
      </c>
      <c r="F3050" t="s">
        <v>761</v>
      </c>
      <c r="G3050" t="s">
        <v>762</v>
      </c>
      <c r="H3050" t="s">
        <v>1368</v>
      </c>
      <c r="I3050" t="s">
        <v>17</v>
      </c>
      <c r="J3050" s="1">
        <v>45357</v>
      </c>
      <c r="K3050" s="1">
        <v>45351</v>
      </c>
    </row>
    <row r="3051" spans="1:11" x14ac:dyDescent="0.25">
      <c r="A3051" t="s">
        <v>46</v>
      </c>
      <c r="C3051" t="s">
        <v>47</v>
      </c>
      <c r="D3051" s="1">
        <v>44475</v>
      </c>
      <c r="E3051" t="s">
        <v>760</v>
      </c>
      <c r="F3051" t="s">
        <v>761</v>
      </c>
      <c r="G3051" t="s">
        <v>762</v>
      </c>
      <c r="H3051" t="s">
        <v>1369</v>
      </c>
      <c r="I3051" t="s">
        <v>17</v>
      </c>
      <c r="J3051" s="1">
        <v>45357</v>
      </c>
      <c r="K3051" s="1">
        <v>45351</v>
      </c>
    </row>
    <row r="3052" spans="1:11" x14ac:dyDescent="0.25">
      <c r="A3052" t="s">
        <v>46</v>
      </c>
      <c r="C3052" t="s">
        <v>47</v>
      </c>
      <c r="D3052" s="1">
        <v>44475</v>
      </c>
      <c r="E3052" t="s">
        <v>760</v>
      </c>
      <c r="F3052" t="s">
        <v>761</v>
      </c>
      <c r="G3052" t="s">
        <v>762</v>
      </c>
      <c r="H3052" t="s">
        <v>1370</v>
      </c>
      <c r="I3052" t="s">
        <v>17</v>
      </c>
      <c r="J3052" s="1">
        <v>45357</v>
      </c>
      <c r="K3052" s="1">
        <v>45351</v>
      </c>
    </row>
    <row r="3053" spans="1:11" x14ac:dyDescent="0.25">
      <c r="A3053" t="s">
        <v>46</v>
      </c>
      <c r="C3053" t="s">
        <v>47</v>
      </c>
      <c r="D3053" s="1">
        <v>44475</v>
      </c>
      <c r="E3053" t="s">
        <v>760</v>
      </c>
      <c r="F3053" t="s">
        <v>761</v>
      </c>
      <c r="G3053" t="s">
        <v>762</v>
      </c>
      <c r="H3053" t="s">
        <v>8</v>
      </c>
      <c r="I3053" t="s">
        <v>17</v>
      </c>
      <c r="J3053" s="1">
        <v>44691</v>
      </c>
      <c r="K3053" s="1">
        <v>44635</v>
      </c>
    </row>
    <row r="3054" spans="1:11" x14ac:dyDescent="0.25">
      <c r="A3054" t="s">
        <v>46</v>
      </c>
      <c r="C3054" t="s">
        <v>47</v>
      </c>
      <c r="D3054" s="1">
        <v>44475</v>
      </c>
      <c r="E3054" t="s">
        <v>760</v>
      </c>
      <c r="F3054" t="s">
        <v>761</v>
      </c>
      <c r="G3054" t="s">
        <v>762</v>
      </c>
      <c r="H3054" t="s">
        <v>9</v>
      </c>
      <c r="I3054" t="s">
        <v>17</v>
      </c>
      <c r="J3054" s="1">
        <v>44768</v>
      </c>
      <c r="K3054" s="1">
        <v>44735</v>
      </c>
    </row>
    <row r="3055" spans="1:11" x14ac:dyDescent="0.25">
      <c r="A3055" t="s">
        <v>46</v>
      </c>
      <c r="C3055" t="s">
        <v>47</v>
      </c>
      <c r="D3055" s="1">
        <v>44475</v>
      </c>
      <c r="E3055" t="s">
        <v>760</v>
      </c>
      <c r="F3055" t="s">
        <v>761</v>
      </c>
      <c r="G3055" t="s">
        <v>762</v>
      </c>
      <c r="H3055" t="s">
        <v>10</v>
      </c>
      <c r="I3055" t="s">
        <v>17</v>
      </c>
      <c r="J3055" s="1">
        <v>44491</v>
      </c>
      <c r="K3055" s="1">
        <v>44451</v>
      </c>
    </row>
    <row r="3056" spans="1:11" x14ac:dyDescent="0.25">
      <c r="A3056" t="s">
        <v>46</v>
      </c>
      <c r="C3056" t="s">
        <v>47</v>
      </c>
      <c r="D3056" s="1">
        <v>44475</v>
      </c>
      <c r="E3056" t="s">
        <v>760</v>
      </c>
      <c r="F3056" t="s">
        <v>761</v>
      </c>
      <c r="G3056" t="s">
        <v>762</v>
      </c>
      <c r="H3056" t="s">
        <v>11</v>
      </c>
      <c r="I3056" t="s">
        <v>17</v>
      </c>
      <c r="J3056" s="1">
        <v>44539</v>
      </c>
      <c r="K3056" s="1">
        <v>44451</v>
      </c>
    </row>
    <row r="3057" spans="1:12" x14ac:dyDescent="0.25">
      <c r="A3057" t="s">
        <v>30</v>
      </c>
      <c r="B3057" t="s">
        <v>189</v>
      </c>
      <c r="C3057" t="s">
        <v>32</v>
      </c>
      <c r="D3057" s="1">
        <v>44475</v>
      </c>
      <c r="E3057" t="s">
        <v>396</v>
      </c>
      <c r="F3057" t="s">
        <v>763</v>
      </c>
      <c r="G3057" t="s">
        <v>764</v>
      </c>
      <c r="H3057" t="s">
        <v>4</v>
      </c>
      <c r="I3057" t="s">
        <v>17</v>
      </c>
      <c r="J3057" s="1">
        <v>44839</v>
      </c>
      <c r="K3057" s="1">
        <v>44824</v>
      </c>
    </row>
    <row r="3058" spans="1:12" x14ac:dyDescent="0.25">
      <c r="A3058" t="s">
        <v>30</v>
      </c>
      <c r="B3058" t="s">
        <v>189</v>
      </c>
      <c r="C3058" t="s">
        <v>32</v>
      </c>
      <c r="D3058" s="1">
        <v>44475</v>
      </c>
      <c r="E3058" t="s">
        <v>396</v>
      </c>
      <c r="F3058" t="s">
        <v>763</v>
      </c>
      <c r="G3058" t="s">
        <v>764</v>
      </c>
      <c r="H3058" t="s">
        <v>7</v>
      </c>
      <c r="I3058" t="s">
        <v>17</v>
      </c>
      <c r="J3058" s="1">
        <v>44839</v>
      </c>
      <c r="K3058" s="1">
        <v>44824</v>
      </c>
    </row>
    <row r="3059" spans="1:12" x14ac:dyDescent="0.25">
      <c r="A3059" t="s">
        <v>30</v>
      </c>
      <c r="B3059" t="s">
        <v>189</v>
      </c>
      <c r="C3059" t="s">
        <v>32</v>
      </c>
      <c r="D3059" s="1">
        <v>44475</v>
      </c>
      <c r="E3059" t="s">
        <v>396</v>
      </c>
      <c r="F3059" t="s">
        <v>763</v>
      </c>
      <c r="G3059" t="s">
        <v>764</v>
      </c>
      <c r="H3059" t="s">
        <v>1366</v>
      </c>
      <c r="I3059" t="s">
        <v>17</v>
      </c>
      <c r="J3059" s="1">
        <v>45411</v>
      </c>
      <c r="K3059" s="1">
        <v>45351</v>
      </c>
      <c r="L3059" t="s">
        <v>1574</v>
      </c>
    </row>
    <row r="3060" spans="1:12" x14ac:dyDescent="0.25">
      <c r="A3060" t="s">
        <v>30</v>
      </c>
      <c r="B3060" t="s">
        <v>189</v>
      </c>
      <c r="C3060" t="s">
        <v>32</v>
      </c>
      <c r="D3060" s="1">
        <v>44475</v>
      </c>
      <c r="E3060" t="s">
        <v>396</v>
      </c>
      <c r="F3060" t="s">
        <v>763</v>
      </c>
      <c r="G3060" t="s">
        <v>764</v>
      </c>
      <c r="H3060" t="s">
        <v>1366</v>
      </c>
      <c r="I3060" t="s">
        <v>17</v>
      </c>
      <c r="J3060" s="1">
        <v>45755</v>
      </c>
      <c r="K3060" s="1">
        <v>45732</v>
      </c>
    </row>
    <row r="3061" spans="1:12" x14ac:dyDescent="0.25">
      <c r="A3061" t="s">
        <v>30</v>
      </c>
      <c r="B3061" t="s">
        <v>189</v>
      </c>
      <c r="C3061" t="s">
        <v>32</v>
      </c>
      <c r="D3061" s="1">
        <v>44475</v>
      </c>
      <c r="E3061" t="s">
        <v>396</v>
      </c>
      <c r="F3061" t="s">
        <v>763</v>
      </c>
      <c r="G3061" t="s">
        <v>764</v>
      </c>
      <c r="H3061" t="s">
        <v>1367</v>
      </c>
      <c r="I3061" t="s">
        <v>17</v>
      </c>
      <c r="J3061" s="1">
        <v>45411</v>
      </c>
      <c r="K3061" s="1">
        <v>45351</v>
      </c>
    </row>
    <row r="3062" spans="1:12" x14ac:dyDescent="0.25">
      <c r="A3062" t="s">
        <v>30</v>
      </c>
      <c r="B3062" t="s">
        <v>189</v>
      </c>
      <c r="C3062" t="s">
        <v>32</v>
      </c>
      <c r="D3062" s="1">
        <v>44475</v>
      </c>
      <c r="E3062" t="s">
        <v>396</v>
      </c>
      <c r="F3062" t="s">
        <v>763</v>
      </c>
      <c r="G3062" t="s">
        <v>764</v>
      </c>
      <c r="H3062" t="s">
        <v>1367</v>
      </c>
      <c r="I3062" t="s">
        <v>17</v>
      </c>
      <c r="J3062" s="1">
        <v>45411</v>
      </c>
      <c r="K3062" s="1">
        <v>45411</v>
      </c>
      <c r="L3062" t="s">
        <v>1575</v>
      </c>
    </row>
    <row r="3063" spans="1:12" x14ac:dyDescent="0.25">
      <c r="A3063" t="s">
        <v>30</v>
      </c>
      <c r="B3063" t="s">
        <v>189</v>
      </c>
      <c r="C3063" t="s">
        <v>32</v>
      </c>
      <c r="D3063" s="1">
        <v>44475</v>
      </c>
      <c r="E3063" t="s">
        <v>396</v>
      </c>
      <c r="F3063" t="s">
        <v>763</v>
      </c>
      <c r="G3063" t="s">
        <v>764</v>
      </c>
      <c r="H3063" t="s">
        <v>1367</v>
      </c>
      <c r="I3063" t="s">
        <v>17</v>
      </c>
      <c r="J3063" s="1">
        <v>45755</v>
      </c>
      <c r="K3063" s="1">
        <v>45732</v>
      </c>
    </row>
    <row r="3064" spans="1:12" x14ac:dyDescent="0.25">
      <c r="A3064" t="s">
        <v>30</v>
      </c>
      <c r="B3064" t="s">
        <v>189</v>
      </c>
      <c r="C3064" t="s">
        <v>32</v>
      </c>
      <c r="D3064" s="1">
        <v>44475</v>
      </c>
      <c r="E3064" t="s">
        <v>396</v>
      </c>
      <c r="F3064" t="s">
        <v>763</v>
      </c>
      <c r="G3064" t="s">
        <v>764</v>
      </c>
      <c r="H3064" t="s">
        <v>1368</v>
      </c>
      <c r="I3064" t="s">
        <v>17</v>
      </c>
      <c r="J3064" s="1">
        <v>45411</v>
      </c>
      <c r="K3064" s="1">
        <v>45351</v>
      </c>
      <c r="L3064" t="s">
        <v>1576</v>
      </c>
    </row>
    <row r="3065" spans="1:12" x14ac:dyDescent="0.25">
      <c r="A3065" t="s">
        <v>30</v>
      </c>
      <c r="B3065" t="s">
        <v>189</v>
      </c>
      <c r="C3065" t="s">
        <v>32</v>
      </c>
      <c r="D3065" s="1">
        <v>44475</v>
      </c>
      <c r="E3065" t="s">
        <v>396</v>
      </c>
      <c r="F3065" t="s">
        <v>763</v>
      </c>
      <c r="G3065" t="s">
        <v>764</v>
      </c>
      <c r="H3065" t="s">
        <v>1368</v>
      </c>
      <c r="I3065" t="s">
        <v>17</v>
      </c>
      <c r="J3065" s="1">
        <v>45755</v>
      </c>
      <c r="K3065" s="1">
        <v>45732</v>
      </c>
    </row>
    <row r="3066" spans="1:12" x14ac:dyDescent="0.25">
      <c r="A3066" t="s">
        <v>30</v>
      </c>
      <c r="B3066" t="s">
        <v>189</v>
      </c>
      <c r="C3066" t="s">
        <v>32</v>
      </c>
      <c r="D3066" s="1">
        <v>44475</v>
      </c>
      <c r="E3066" t="s">
        <v>396</v>
      </c>
      <c r="F3066" t="s">
        <v>763</v>
      </c>
      <c r="G3066" t="s">
        <v>764</v>
      </c>
      <c r="H3066" t="s">
        <v>1369</v>
      </c>
      <c r="I3066" t="s">
        <v>17</v>
      </c>
      <c r="J3066" s="1">
        <v>45411</v>
      </c>
      <c r="K3066" s="1">
        <v>45351</v>
      </c>
      <c r="L3066" t="s">
        <v>1577</v>
      </c>
    </row>
    <row r="3067" spans="1:12" x14ac:dyDescent="0.25">
      <c r="A3067" t="s">
        <v>30</v>
      </c>
      <c r="B3067" t="s">
        <v>189</v>
      </c>
      <c r="C3067" t="s">
        <v>32</v>
      </c>
      <c r="D3067" s="1">
        <v>44475</v>
      </c>
      <c r="E3067" t="s">
        <v>396</v>
      </c>
      <c r="F3067" t="s">
        <v>763</v>
      </c>
      <c r="G3067" t="s">
        <v>764</v>
      </c>
      <c r="H3067" t="s">
        <v>1369</v>
      </c>
      <c r="I3067" t="s">
        <v>17</v>
      </c>
      <c r="J3067" s="1">
        <v>45755</v>
      </c>
      <c r="K3067" s="1">
        <v>45732</v>
      </c>
    </row>
    <row r="3068" spans="1:12" x14ac:dyDescent="0.25">
      <c r="A3068" t="s">
        <v>30</v>
      </c>
      <c r="B3068" t="s">
        <v>189</v>
      </c>
      <c r="C3068" t="s">
        <v>32</v>
      </c>
      <c r="D3068" s="1">
        <v>44475</v>
      </c>
      <c r="E3068" t="s">
        <v>396</v>
      </c>
      <c r="F3068" t="s">
        <v>763</v>
      </c>
      <c r="G3068" t="s">
        <v>764</v>
      </c>
      <c r="H3068" t="s">
        <v>1370</v>
      </c>
      <c r="I3068" t="s">
        <v>17</v>
      </c>
      <c r="J3068" s="1">
        <v>45411</v>
      </c>
      <c r="K3068" s="1">
        <v>45351</v>
      </c>
      <c r="L3068" t="s">
        <v>1578</v>
      </c>
    </row>
    <row r="3069" spans="1:12" x14ac:dyDescent="0.25">
      <c r="A3069" t="s">
        <v>30</v>
      </c>
      <c r="B3069" t="s">
        <v>189</v>
      </c>
      <c r="C3069" t="s">
        <v>32</v>
      </c>
      <c r="D3069" s="1">
        <v>44475</v>
      </c>
      <c r="E3069" t="s">
        <v>396</v>
      </c>
      <c r="F3069" t="s">
        <v>763</v>
      </c>
      <c r="G3069" t="s">
        <v>764</v>
      </c>
      <c r="H3069" t="s">
        <v>1370</v>
      </c>
      <c r="I3069" t="s">
        <v>17</v>
      </c>
      <c r="J3069" s="1">
        <v>45755</v>
      </c>
      <c r="K3069" s="1">
        <v>45732</v>
      </c>
    </row>
    <row r="3070" spans="1:12" x14ac:dyDescent="0.25">
      <c r="A3070" t="s">
        <v>30</v>
      </c>
      <c r="B3070" t="s">
        <v>189</v>
      </c>
      <c r="C3070" t="s">
        <v>32</v>
      </c>
      <c r="D3070" s="1">
        <v>44475</v>
      </c>
      <c r="E3070" t="s">
        <v>396</v>
      </c>
      <c r="F3070" t="s">
        <v>763</v>
      </c>
      <c r="G3070" t="s">
        <v>764</v>
      </c>
      <c r="H3070" t="s">
        <v>8</v>
      </c>
      <c r="I3070" t="s">
        <v>17</v>
      </c>
      <c r="J3070" s="1">
        <v>44649</v>
      </c>
      <c r="K3070" s="1">
        <v>44635</v>
      </c>
    </row>
    <row r="3071" spans="1:12" x14ac:dyDescent="0.25">
      <c r="A3071" t="s">
        <v>30</v>
      </c>
      <c r="B3071" t="s">
        <v>189</v>
      </c>
      <c r="C3071" t="s">
        <v>32</v>
      </c>
      <c r="D3071" s="1">
        <v>44475</v>
      </c>
      <c r="E3071" t="s">
        <v>396</v>
      </c>
      <c r="F3071" t="s">
        <v>763</v>
      </c>
      <c r="G3071" t="s">
        <v>764</v>
      </c>
      <c r="H3071" t="s">
        <v>9</v>
      </c>
      <c r="I3071" t="s">
        <v>17</v>
      </c>
      <c r="J3071" s="1">
        <v>44806</v>
      </c>
      <c r="K3071" s="1">
        <v>44735</v>
      </c>
    </row>
    <row r="3072" spans="1:12" x14ac:dyDescent="0.25">
      <c r="A3072" t="s">
        <v>30</v>
      </c>
      <c r="B3072" t="s">
        <v>189</v>
      </c>
      <c r="C3072" t="s">
        <v>32</v>
      </c>
      <c r="D3072" s="1">
        <v>44475</v>
      </c>
      <c r="E3072" t="s">
        <v>396</v>
      </c>
      <c r="F3072" t="s">
        <v>763</v>
      </c>
      <c r="G3072" t="s">
        <v>764</v>
      </c>
      <c r="H3072" t="s">
        <v>10</v>
      </c>
      <c r="I3072" t="s">
        <v>17</v>
      </c>
      <c r="J3072" s="1">
        <v>44491</v>
      </c>
      <c r="K3072" s="1">
        <v>44470</v>
      </c>
      <c r="L3072" t="s">
        <v>765</v>
      </c>
    </row>
    <row r="3073" spans="1:12" ht="120" x14ac:dyDescent="0.25">
      <c r="A3073" t="s">
        <v>30</v>
      </c>
      <c r="B3073" t="s">
        <v>189</v>
      </c>
      <c r="C3073" t="s">
        <v>32</v>
      </c>
      <c r="D3073" s="1">
        <v>44475</v>
      </c>
      <c r="E3073" t="s">
        <v>396</v>
      </c>
      <c r="F3073" t="s">
        <v>763</v>
      </c>
      <c r="G3073" t="s">
        <v>764</v>
      </c>
      <c r="H3073" t="s">
        <v>11</v>
      </c>
      <c r="I3073" t="s">
        <v>17</v>
      </c>
      <c r="J3073" s="1">
        <v>44539</v>
      </c>
      <c r="K3073" s="1">
        <v>44470</v>
      </c>
      <c r="L3073" s="2" t="s">
        <v>766</v>
      </c>
    </row>
    <row r="3074" spans="1:12" x14ac:dyDescent="0.25">
      <c r="A3074" t="s">
        <v>329</v>
      </c>
      <c r="B3074" t="s">
        <v>330</v>
      </c>
      <c r="C3074" t="s">
        <v>3</v>
      </c>
      <c r="D3074" s="1">
        <v>44473</v>
      </c>
      <c r="E3074" t="s">
        <v>767</v>
      </c>
      <c r="F3074" t="s">
        <v>768</v>
      </c>
      <c r="G3074" t="s">
        <v>1579</v>
      </c>
      <c r="H3074" t="s">
        <v>4</v>
      </c>
      <c r="I3074" t="s">
        <v>17</v>
      </c>
      <c r="J3074" s="1">
        <v>44825</v>
      </c>
      <c r="K3074" s="1">
        <v>44824</v>
      </c>
    </row>
    <row r="3075" spans="1:12" x14ac:dyDescent="0.25">
      <c r="A3075" t="s">
        <v>329</v>
      </c>
      <c r="B3075" t="s">
        <v>330</v>
      </c>
      <c r="C3075" t="s">
        <v>3</v>
      </c>
      <c r="D3075" s="1">
        <v>44473</v>
      </c>
      <c r="E3075" t="s">
        <v>767</v>
      </c>
      <c r="F3075" t="s">
        <v>768</v>
      </c>
      <c r="G3075" t="s">
        <v>1579</v>
      </c>
      <c r="H3075" t="s">
        <v>7</v>
      </c>
      <c r="I3075" t="s">
        <v>17</v>
      </c>
      <c r="J3075" s="1">
        <v>44825</v>
      </c>
      <c r="K3075" s="1">
        <v>44824</v>
      </c>
    </row>
    <row r="3076" spans="1:12" x14ac:dyDescent="0.25">
      <c r="A3076" t="s">
        <v>329</v>
      </c>
      <c r="B3076" t="s">
        <v>330</v>
      </c>
      <c r="C3076" t="s">
        <v>3</v>
      </c>
      <c r="D3076" s="1">
        <v>44473</v>
      </c>
      <c r="E3076" t="s">
        <v>767</v>
      </c>
      <c r="F3076" t="s">
        <v>768</v>
      </c>
      <c r="G3076" t="s">
        <v>1579</v>
      </c>
      <c r="H3076" t="s">
        <v>1366</v>
      </c>
      <c r="I3076" t="s">
        <v>17</v>
      </c>
      <c r="J3076" s="1">
        <v>45755</v>
      </c>
      <c r="K3076" s="1">
        <v>45400</v>
      </c>
    </row>
    <row r="3077" spans="1:12" x14ac:dyDescent="0.25">
      <c r="A3077" t="s">
        <v>329</v>
      </c>
      <c r="B3077" t="s">
        <v>330</v>
      </c>
      <c r="C3077" t="s">
        <v>3</v>
      </c>
      <c r="D3077" s="1">
        <v>44473</v>
      </c>
      <c r="E3077" t="s">
        <v>767</v>
      </c>
      <c r="F3077" t="s">
        <v>768</v>
      </c>
      <c r="G3077" t="s">
        <v>1579</v>
      </c>
      <c r="H3077" t="s">
        <v>1367</v>
      </c>
      <c r="I3077" t="s">
        <v>17</v>
      </c>
      <c r="J3077" s="1">
        <v>45751</v>
      </c>
      <c r="K3077" s="1">
        <v>45400</v>
      </c>
    </row>
    <row r="3078" spans="1:12" x14ac:dyDescent="0.25">
      <c r="A3078" t="s">
        <v>329</v>
      </c>
      <c r="B3078" t="s">
        <v>330</v>
      </c>
      <c r="C3078" t="s">
        <v>3</v>
      </c>
      <c r="D3078" s="1">
        <v>44473</v>
      </c>
      <c r="E3078" t="s">
        <v>767</v>
      </c>
      <c r="F3078" t="s">
        <v>768</v>
      </c>
      <c r="G3078" t="s">
        <v>1579</v>
      </c>
      <c r="H3078" t="s">
        <v>1368</v>
      </c>
      <c r="I3078" t="s">
        <v>17</v>
      </c>
      <c r="J3078" s="1">
        <v>45415</v>
      </c>
      <c r="K3078" s="1">
        <v>45400</v>
      </c>
    </row>
    <row r="3079" spans="1:12" x14ac:dyDescent="0.25">
      <c r="A3079" t="s">
        <v>329</v>
      </c>
      <c r="B3079" t="s">
        <v>330</v>
      </c>
      <c r="C3079" t="s">
        <v>3</v>
      </c>
      <c r="D3079" s="1">
        <v>44473</v>
      </c>
      <c r="E3079" t="s">
        <v>767</v>
      </c>
      <c r="F3079" t="s">
        <v>768</v>
      </c>
      <c r="G3079" t="s">
        <v>1579</v>
      </c>
      <c r="H3079" t="s">
        <v>1368</v>
      </c>
      <c r="I3079" t="s">
        <v>17</v>
      </c>
      <c r="J3079" s="1">
        <v>45762</v>
      </c>
      <c r="K3079" s="1">
        <v>45736</v>
      </c>
    </row>
    <row r="3080" spans="1:12" x14ac:dyDescent="0.25">
      <c r="A3080" t="s">
        <v>329</v>
      </c>
      <c r="B3080" t="s">
        <v>330</v>
      </c>
      <c r="C3080" t="s">
        <v>3</v>
      </c>
      <c r="D3080" s="1">
        <v>44473</v>
      </c>
      <c r="E3080" t="s">
        <v>767</v>
      </c>
      <c r="F3080" t="s">
        <v>768</v>
      </c>
      <c r="G3080" t="s">
        <v>1579</v>
      </c>
      <c r="H3080" t="s">
        <v>1369</v>
      </c>
      <c r="I3080" t="s">
        <v>17</v>
      </c>
      <c r="J3080" s="1">
        <v>45755</v>
      </c>
      <c r="K3080" s="1">
        <v>45400</v>
      </c>
    </row>
    <row r="3081" spans="1:12" x14ac:dyDescent="0.25">
      <c r="A3081" t="s">
        <v>329</v>
      </c>
      <c r="B3081" t="s">
        <v>330</v>
      </c>
      <c r="C3081" t="s">
        <v>3</v>
      </c>
      <c r="D3081" s="1">
        <v>44473</v>
      </c>
      <c r="E3081" t="s">
        <v>767</v>
      </c>
      <c r="F3081" t="s">
        <v>768</v>
      </c>
      <c r="G3081" t="s">
        <v>1579</v>
      </c>
      <c r="H3081" t="s">
        <v>1370</v>
      </c>
      <c r="I3081" t="s">
        <v>17</v>
      </c>
      <c r="J3081" s="1">
        <v>45755</v>
      </c>
      <c r="K3081" s="1">
        <v>45400</v>
      </c>
    </row>
    <row r="3082" spans="1:12" x14ac:dyDescent="0.25">
      <c r="A3082" t="s">
        <v>329</v>
      </c>
      <c r="B3082" t="s">
        <v>330</v>
      </c>
      <c r="C3082" t="s">
        <v>3</v>
      </c>
      <c r="D3082" s="1">
        <v>44473</v>
      </c>
      <c r="E3082" t="s">
        <v>767</v>
      </c>
      <c r="F3082" t="s">
        <v>768</v>
      </c>
      <c r="G3082" t="s">
        <v>1579</v>
      </c>
      <c r="H3082" t="s">
        <v>8</v>
      </c>
      <c r="I3082" t="s">
        <v>17</v>
      </c>
      <c r="J3082" s="1">
        <v>44643</v>
      </c>
      <c r="K3082" s="1">
        <v>44635</v>
      </c>
    </row>
    <row r="3083" spans="1:12" x14ac:dyDescent="0.25">
      <c r="A3083" t="s">
        <v>329</v>
      </c>
      <c r="B3083" t="s">
        <v>330</v>
      </c>
      <c r="C3083" t="s">
        <v>3</v>
      </c>
      <c r="D3083" s="1">
        <v>44473</v>
      </c>
      <c r="E3083" t="s">
        <v>767</v>
      </c>
      <c r="F3083" t="s">
        <v>768</v>
      </c>
      <c r="G3083" t="s">
        <v>1579</v>
      </c>
      <c r="H3083" t="s">
        <v>9</v>
      </c>
      <c r="I3083" t="s">
        <v>17</v>
      </c>
      <c r="J3083" s="1">
        <v>45082</v>
      </c>
      <c r="K3083" s="1">
        <v>45057</v>
      </c>
    </row>
    <row r="3084" spans="1:12" x14ac:dyDescent="0.25">
      <c r="A3084" t="s">
        <v>329</v>
      </c>
      <c r="B3084" t="s">
        <v>330</v>
      </c>
      <c r="C3084" t="s">
        <v>3</v>
      </c>
      <c r="D3084" s="1">
        <v>44473</v>
      </c>
      <c r="E3084" t="s">
        <v>767</v>
      </c>
      <c r="F3084" t="s">
        <v>768</v>
      </c>
      <c r="G3084" t="s">
        <v>1579</v>
      </c>
      <c r="H3084" t="s">
        <v>10</v>
      </c>
      <c r="I3084" t="s">
        <v>17</v>
      </c>
      <c r="J3084" s="1">
        <v>44491</v>
      </c>
      <c r="K3084" s="1">
        <v>44441</v>
      </c>
    </row>
    <row r="3085" spans="1:12" x14ac:dyDescent="0.25">
      <c r="A3085" t="s">
        <v>329</v>
      </c>
      <c r="B3085" t="s">
        <v>330</v>
      </c>
      <c r="C3085" t="s">
        <v>3</v>
      </c>
      <c r="D3085" s="1">
        <v>44473</v>
      </c>
      <c r="E3085" t="s">
        <v>767</v>
      </c>
      <c r="F3085" t="s">
        <v>768</v>
      </c>
      <c r="G3085" t="s">
        <v>1579</v>
      </c>
      <c r="H3085" t="s">
        <v>11</v>
      </c>
      <c r="I3085" t="s">
        <v>17</v>
      </c>
      <c r="J3085" s="1">
        <v>45082</v>
      </c>
      <c r="K3085" s="1">
        <v>45057</v>
      </c>
    </row>
    <row r="3086" spans="1:12" x14ac:dyDescent="0.25">
      <c r="A3086" t="s">
        <v>12</v>
      </c>
      <c r="B3086" t="s">
        <v>51</v>
      </c>
      <c r="C3086" t="s">
        <v>52</v>
      </c>
      <c r="D3086" s="1">
        <v>44466</v>
      </c>
      <c r="E3086" t="s">
        <v>769</v>
      </c>
      <c r="F3086" t="s">
        <v>770</v>
      </c>
      <c r="G3086" t="s">
        <v>56</v>
      </c>
      <c r="H3086" t="s">
        <v>192</v>
      </c>
      <c r="I3086" t="s">
        <v>17</v>
      </c>
      <c r="J3086" s="1">
        <v>44881</v>
      </c>
      <c r="K3086" s="1">
        <v>44837</v>
      </c>
    </row>
    <row r="3087" spans="1:12" x14ac:dyDescent="0.25">
      <c r="A3087" t="s">
        <v>12</v>
      </c>
      <c r="B3087" t="s">
        <v>51</v>
      </c>
      <c r="C3087" t="s">
        <v>52</v>
      </c>
      <c r="D3087" s="1">
        <v>44466</v>
      </c>
      <c r="E3087" t="s">
        <v>769</v>
      </c>
      <c r="F3087" t="s">
        <v>770</v>
      </c>
      <c r="G3087" t="s">
        <v>56</v>
      </c>
      <c r="H3087" t="s">
        <v>4</v>
      </c>
      <c r="I3087" t="s">
        <v>17</v>
      </c>
      <c r="J3087" s="1">
        <v>44988</v>
      </c>
      <c r="K3087" s="1">
        <v>44824</v>
      </c>
    </row>
    <row r="3088" spans="1:12" x14ac:dyDescent="0.25">
      <c r="A3088" t="s">
        <v>12</v>
      </c>
      <c r="B3088" t="s">
        <v>51</v>
      </c>
      <c r="C3088" t="s">
        <v>52</v>
      </c>
      <c r="D3088" s="1">
        <v>44466</v>
      </c>
      <c r="E3088" t="s">
        <v>769</v>
      </c>
      <c r="F3088" t="s">
        <v>770</v>
      </c>
      <c r="G3088" t="s">
        <v>56</v>
      </c>
      <c r="H3088" t="s">
        <v>7</v>
      </c>
      <c r="I3088" t="s">
        <v>17</v>
      </c>
      <c r="J3088" s="1">
        <v>44988</v>
      </c>
      <c r="K3088" s="1">
        <v>44824</v>
      </c>
    </row>
    <row r="3089" spans="1:12" x14ac:dyDescent="0.25">
      <c r="A3089" t="s">
        <v>12</v>
      </c>
      <c r="B3089" t="s">
        <v>51</v>
      </c>
      <c r="C3089" t="s">
        <v>52</v>
      </c>
      <c r="D3089" s="1">
        <v>44466</v>
      </c>
      <c r="E3089" t="s">
        <v>769</v>
      </c>
      <c r="F3089" t="s">
        <v>770</v>
      </c>
      <c r="G3089" t="s">
        <v>56</v>
      </c>
      <c r="H3089" t="s">
        <v>1366</v>
      </c>
      <c r="I3089" t="s">
        <v>5</v>
      </c>
      <c r="K3089" s="1">
        <v>45351</v>
      </c>
    </row>
    <row r="3090" spans="1:12" x14ac:dyDescent="0.25">
      <c r="A3090" t="s">
        <v>12</v>
      </c>
      <c r="B3090" t="s">
        <v>51</v>
      </c>
      <c r="C3090" t="s">
        <v>52</v>
      </c>
      <c r="D3090" s="1">
        <v>44466</v>
      </c>
      <c r="E3090" t="s">
        <v>769</v>
      </c>
      <c r="F3090" t="s">
        <v>770</v>
      </c>
      <c r="G3090" t="s">
        <v>56</v>
      </c>
      <c r="H3090" t="s">
        <v>1367</v>
      </c>
      <c r="I3090" t="s">
        <v>5</v>
      </c>
      <c r="K3090" s="1">
        <v>45351</v>
      </c>
    </row>
    <row r="3091" spans="1:12" x14ac:dyDescent="0.25">
      <c r="A3091" t="s">
        <v>12</v>
      </c>
      <c r="B3091" t="s">
        <v>51</v>
      </c>
      <c r="C3091" t="s">
        <v>52</v>
      </c>
      <c r="D3091" s="1">
        <v>44466</v>
      </c>
      <c r="E3091" t="s">
        <v>769</v>
      </c>
      <c r="F3091" t="s">
        <v>770</v>
      </c>
      <c r="G3091" t="s">
        <v>56</v>
      </c>
      <c r="H3091" t="s">
        <v>1368</v>
      </c>
      <c r="I3091" t="s">
        <v>5</v>
      </c>
      <c r="K3091" s="1">
        <v>45351</v>
      </c>
    </row>
    <row r="3092" spans="1:12" x14ac:dyDescent="0.25">
      <c r="A3092" t="s">
        <v>12</v>
      </c>
      <c r="B3092" t="s">
        <v>51</v>
      </c>
      <c r="C3092" t="s">
        <v>52</v>
      </c>
      <c r="D3092" s="1">
        <v>44466</v>
      </c>
      <c r="E3092" t="s">
        <v>769</v>
      </c>
      <c r="F3092" t="s">
        <v>770</v>
      </c>
      <c r="G3092" t="s">
        <v>56</v>
      </c>
      <c r="H3092" t="s">
        <v>1369</v>
      </c>
      <c r="I3092" t="s">
        <v>5</v>
      </c>
      <c r="K3092" s="1">
        <v>45351</v>
      </c>
    </row>
    <row r="3093" spans="1:12" x14ac:dyDescent="0.25">
      <c r="A3093" t="s">
        <v>12</v>
      </c>
      <c r="B3093" t="s">
        <v>51</v>
      </c>
      <c r="C3093" t="s">
        <v>52</v>
      </c>
      <c r="D3093" s="1">
        <v>44466</v>
      </c>
      <c r="E3093" t="s">
        <v>769</v>
      </c>
      <c r="F3093" t="s">
        <v>770</v>
      </c>
      <c r="G3093" t="s">
        <v>56</v>
      </c>
      <c r="H3093" t="s">
        <v>1370</v>
      </c>
      <c r="I3093" t="s">
        <v>5</v>
      </c>
      <c r="K3093" s="1">
        <v>45351</v>
      </c>
    </row>
    <row r="3094" spans="1:12" x14ac:dyDescent="0.25">
      <c r="A3094" t="s">
        <v>12</v>
      </c>
      <c r="B3094" t="s">
        <v>51</v>
      </c>
      <c r="C3094" t="s">
        <v>52</v>
      </c>
      <c r="D3094" s="1">
        <v>44466</v>
      </c>
      <c r="E3094" t="s">
        <v>769</v>
      </c>
      <c r="F3094" t="s">
        <v>770</v>
      </c>
      <c r="G3094" t="s">
        <v>56</v>
      </c>
      <c r="H3094" t="s">
        <v>8</v>
      </c>
      <c r="I3094" t="s">
        <v>17</v>
      </c>
      <c r="J3094" s="1">
        <v>44988</v>
      </c>
      <c r="K3094" s="1">
        <v>44635</v>
      </c>
    </row>
    <row r="3095" spans="1:12" x14ac:dyDescent="0.25">
      <c r="A3095" t="s">
        <v>12</v>
      </c>
      <c r="B3095" t="s">
        <v>51</v>
      </c>
      <c r="C3095" t="s">
        <v>52</v>
      </c>
      <c r="D3095" s="1">
        <v>44466</v>
      </c>
      <c r="E3095" t="s">
        <v>769</v>
      </c>
      <c r="F3095" t="s">
        <v>770</v>
      </c>
      <c r="G3095" t="s">
        <v>56</v>
      </c>
      <c r="H3095" t="s">
        <v>9</v>
      </c>
      <c r="I3095" t="s">
        <v>17</v>
      </c>
      <c r="J3095" s="1">
        <v>44988</v>
      </c>
      <c r="K3095" s="1">
        <v>44735</v>
      </c>
    </row>
    <row r="3096" spans="1:12" x14ac:dyDescent="0.25">
      <c r="A3096" t="s">
        <v>12</v>
      </c>
      <c r="B3096" t="s">
        <v>51</v>
      </c>
      <c r="C3096" t="s">
        <v>52</v>
      </c>
      <c r="D3096" s="1">
        <v>44466</v>
      </c>
      <c r="E3096" t="s">
        <v>769</v>
      </c>
      <c r="F3096" t="s">
        <v>770</v>
      </c>
      <c r="G3096" t="s">
        <v>56</v>
      </c>
      <c r="H3096" t="s">
        <v>10</v>
      </c>
      <c r="I3096" t="s">
        <v>17</v>
      </c>
      <c r="J3096" s="1">
        <v>44538</v>
      </c>
      <c r="K3096" s="1">
        <v>44441</v>
      </c>
    </row>
    <row r="3097" spans="1:12" x14ac:dyDescent="0.25">
      <c r="A3097" t="s">
        <v>12</v>
      </c>
      <c r="B3097" t="s">
        <v>51</v>
      </c>
      <c r="C3097" t="s">
        <v>52</v>
      </c>
      <c r="D3097" s="1">
        <v>44466</v>
      </c>
      <c r="E3097" t="s">
        <v>769</v>
      </c>
      <c r="F3097" t="s">
        <v>770</v>
      </c>
      <c r="G3097" t="s">
        <v>56</v>
      </c>
      <c r="H3097" t="s">
        <v>11</v>
      </c>
      <c r="I3097" t="s">
        <v>17</v>
      </c>
      <c r="J3097" s="1">
        <v>44538</v>
      </c>
      <c r="K3097" s="1">
        <v>44441</v>
      </c>
    </row>
    <row r="3098" spans="1:12" x14ac:dyDescent="0.25">
      <c r="A3098" t="s">
        <v>46</v>
      </c>
      <c r="C3098" t="s">
        <v>47</v>
      </c>
      <c r="D3098" s="1">
        <v>44459</v>
      </c>
      <c r="E3098" t="s">
        <v>771</v>
      </c>
      <c r="F3098" t="s">
        <v>772</v>
      </c>
      <c r="G3098" t="s">
        <v>773</v>
      </c>
      <c r="H3098" t="s">
        <v>4</v>
      </c>
      <c r="I3098" t="s">
        <v>17</v>
      </c>
      <c r="J3098" s="1">
        <v>44886</v>
      </c>
      <c r="K3098" s="1">
        <v>44824</v>
      </c>
      <c r="L3098" t="s">
        <v>774</v>
      </c>
    </row>
    <row r="3099" spans="1:12" x14ac:dyDescent="0.25">
      <c r="A3099" t="s">
        <v>46</v>
      </c>
      <c r="C3099" t="s">
        <v>47</v>
      </c>
      <c r="D3099" s="1">
        <v>44459</v>
      </c>
      <c r="E3099" t="s">
        <v>771</v>
      </c>
      <c r="F3099" t="s">
        <v>772</v>
      </c>
      <c r="G3099" t="s">
        <v>773</v>
      </c>
      <c r="H3099" t="s">
        <v>7</v>
      </c>
      <c r="I3099" t="s">
        <v>17</v>
      </c>
      <c r="J3099" s="1">
        <v>44886</v>
      </c>
      <c r="K3099" s="1">
        <v>44824</v>
      </c>
      <c r="L3099" t="s">
        <v>775</v>
      </c>
    </row>
    <row r="3100" spans="1:12" x14ac:dyDescent="0.25">
      <c r="A3100" t="s">
        <v>46</v>
      </c>
      <c r="C3100" t="s">
        <v>47</v>
      </c>
      <c r="D3100" s="1">
        <v>44459</v>
      </c>
      <c r="E3100" t="s">
        <v>771</v>
      </c>
      <c r="F3100" t="s">
        <v>772</v>
      </c>
      <c r="G3100" t="s">
        <v>773</v>
      </c>
      <c r="H3100" t="s">
        <v>1366</v>
      </c>
      <c r="I3100" t="s">
        <v>17</v>
      </c>
      <c r="J3100" s="1">
        <v>45359</v>
      </c>
      <c r="K3100" s="1">
        <v>45351</v>
      </c>
    </row>
    <row r="3101" spans="1:12" x14ac:dyDescent="0.25">
      <c r="A3101" t="s">
        <v>46</v>
      </c>
      <c r="C3101" t="s">
        <v>47</v>
      </c>
      <c r="D3101" s="1">
        <v>44459</v>
      </c>
      <c r="E3101" t="s">
        <v>771</v>
      </c>
      <c r="F3101" t="s">
        <v>772</v>
      </c>
      <c r="G3101" t="s">
        <v>773</v>
      </c>
      <c r="H3101" t="s">
        <v>1367</v>
      </c>
      <c r="I3101" t="s">
        <v>17</v>
      </c>
      <c r="J3101" s="1">
        <v>45369</v>
      </c>
      <c r="K3101" s="1">
        <v>45351</v>
      </c>
    </row>
    <row r="3102" spans="1:12" x14ac:dyDescent="0.25">
      <c r="A3102" t="s">
        <v>46</v>
      </c>
      <c r="C3102" t="s">
        <v>47</v>
      </c>
      <c r="D3102" s="1">
        <v>44459</v>
      </c>
      <c r="E3102" t="s">
        <v>771</v>
      </c>
      <c r="F3102" t="s">
        <v>772</v>
      </c>
      <c r="G3102" t="s">
        <v>773</v>
      </c>
      <c r="H3102" t="s">
        <v>1368</v>
      </c>
      <c r="I3102" t="s">
        <v>17</v>
      </c>
      <c r="J3102" s="1">
        <v>45359</v>
      </c>
      <c r="K3102" s="1">
        <v>45351</v>
      </c>
    </row>
    <row r="3103" spans="1:12" x14ac:dyDescent="0.25">
      <c r="A3103" t="s">
        <v>46</v>
      </c>
      <c r="C3103" t="s">
        <v>47</v>
      </c>
      <c r="D3103" s="1">
        <v>44459</v>
      </c>
      <c r="E3103" t="s">
        <v>771</v>
      </c>
      <c r="F3103" t="s">
        <v>772</v>
      </c>
      <c r="G3103" t="s">
        <v>773</v>
      </c>
      <c r="H3103" t="s">
        <v>1369</v>
      </c>
      <c r="I3103" t="s">
        <v>17</v>
      </c>
      <c r="J3103" s="1">
        <v>45359</v>
      </c>
      <c r="K3103" s="1">
        <v>45351</v>
      </c>
    </row>
    <row r="3104" spans="1:12" x14ac:dyDescent="0.25">
      <c r="A3104" t="s">
        <v>46</v>
      </c>
      <c r="C3104" t="s">
        <v>47</v>
      </c>
      <c r="D3104" s="1">
        <v>44459</v>
      </c>
      <c r="E3104" t="s">
        <v>771</v>
      </c>
      <c r="F3104" t="s">
        <v>772</v>
      </c>
      <c r="G3104" t="s">
        <v>773</v>
      </c>
      <c r="H3104" t="s">
        <v>1370</v>
      </c>
      <c r="I3104" t="s">
        <v>17</v>
      </c>
      <c r="J3104" s="1">
        <v>45369</v>
      </c>
      <c r="K3104" s="1">
        <v>45351</v>
      </c>
    </row>
    <row r="3105" spans="1:12" x14ac:dyDescent="0.25">
      <c r="A3105" t="s">
        <v>46</v>
      </c>
      <c r="C3105" t="s">
        <v>47</v>
      </c>
      <c r="D3105" s="1">
        <v>44459</v>
      </c>
      <c r="E3105" t="s">
        <v>771</v>
      </c>
      <c r="F3105" t="s">
        <v>772</v>
      </c>
      <c r="G3105" t="s">
        <v>773</v>
      </c>
      <c r="H3105" t="s">
        <v>8</v>
      </c>
      <c r="I3105" t="s">
        <v>17</v>
      </c>
      <c r="J3105" s="1">
        <v>44763</v>
      </c>
      <c r="K3105" s="1">
        <v>44635</v>
      </c>
    </row>
    <row r="3106" spans="1:12" x14ac:dyDescent="0.25">
      <c r="A3106" t="s">
        <v>46</v>
      </c>
      <c r="C3106" t="s">
        <v>47</v>
      </c>
      <c r="D3106" s="1">
        <v>44459</v>
      </c>
      <c r="E3106" t="s">
        <v>771</v>
      </c>
      <c r="F3106" t="s">
        <v>772</v>
      </c>
      <c r="G3106" t="s">
        <v>773</v>
      </c>
      <c r="H3106" t="s">
        <v>9</v>
      </c>
      <c r="I3106" t="s">
        <v>17</v>
      </c>
      <c r="J3106" s="1">
        <v>44945</v>
      </c>
      <c r="K3106" s="1">
        <v>44735</v>
      </c>
    </row>
    <row r="3107" spans="1:12" x14ac:dyDescent="0.25">
      <c r="A3107" t="s">
        <v>46</v>
      </c>
      <c r="C3107" t="s">
        <v>47</v>
      </c>
      <c r="D3107" s="1">
        <v>44459</v>
      </c>
      <c r="E3107" t="s">
        <v>771</v>
      </c>
      <c r="F3107" t="s">
        <v>772</v>
      </c>
      <c r="G3107" t="s">
        <v>773</v>
      </c>
      <c r="H3107" t="s">
        <v>9</v>
      </c>
      <c r="I3107" t="s">
        <v>17</v>
      </c>
      <c r="J3107" s="1">
        <v>45174</v>
      </c>
      <c r="K3107" s="1">
        <v>45174</v>
      </c>
      <c r="L3107" t="s">
        <v>776</v>
      </c>
    </row>
    <row r="3108" spans="1:12" x14ac:dyDescent="0.25">
      <c r="A3108" t="s">
        <v>46</v>
      </c>
      <c r="C3108" t="s">
        <v>47</v>
      </c>
      <c r="D3108" s="1">
        <v>44459</v>
      </c>
      <c r="E3108" t="s">
        <v>771</v>
      </c>
      <c r="F3108" t="s">
        <v>772</v>
      </c>
      <c r="G3108" t="s">
        <v>773</v>
      </c>
      <c r="H3108" t="s">
        <v>10</v>
      </c>
      <c r="I3108" t="s">
        <v>17</v>
      </c>
      <c r="J3108" s="1">
        <v>44491</v>
      </c>
      <c r="K3108" s="1">
        <v>44455</v>
      </c>
      <c r="L3108" t="s">
        <v>777</v>
      </c>
    </row>
    <row r="3109" spans="1:12" x14ac:dyDescent="0.25">
      <c r="A3109" t="s">
        <v>46</v>
      </c>
      <c r="C3109" t="s">
        <v>47</v>
      </c>
      <c r="D3109" s="1">
        <v>44459</v>
      </c>
      <c r="E3109" t="s">
        <v>771</v>
      </c>
      <c r="F3109" t="s">
        <v>772</v>
      </c>
      <c r="G3109" t="s">
        <v>773</v>
      </c>
      <c r="H3109" t="s">
        <v>10</v>
      </c>
      <c r="I3109" t="s">
        <v>17</v>
      </c>
      <c r="J3109" s="1">
        <v>44819</v>
      </c>
      <c r="K3109" s="1">
        <v>44819</v>
      </c>
      <c r="L3109" t="s">
        <v>777</v>
      </c>
    </row>
    <row r="3110" spans="1:12" x14ac:dyDescent="0.25">
      <c r="A3110" t="s">
        <v>46</v>
      </c>
      <c r="C3110" t="s">
        <v>47</v>
      </c>
      <c r="D3110" s="1">
        <v>44459</v>
      </c>
      <c r="E3110" t="s">
        <v>771</v>
      </c>
      <c r="F3110" t="s">
        <v>772</v>
      </c>
      <c r="G3110" t="s">
        <v>773</v>
      </c>
      <c r="H3110" t="s">
        <v>11</v>
      </c>
      <c r="I3110" t="s">
        <v>17</v>
      </c>
      <c r="J3110" s="1">
        <v>44539</v>
      </c>
      <c r="K3110" s="1">
        <v>44455</v>
      </c>
      <c r="L3110" t="s">
        <v>778</v>
      </c>
    </row>
    <row r="3111" spans="1:12" x14ac:dyDescent="0.25">
      <c r="A3111" t="s">
        <v>30</v>
      </c>
      <c r="B3111" t="s">
        <v>565</v>
      </c>
      <c r="C3111" t="s">
        <v>32</v>
      </c>
      <c r="D3111" s="1">
        <v>44452</v>
      </c>
      <c r="E3111" t="s">
        <v>779</v>
      </c>
      <c r="F3111" t="s">
        <v>780</v>
      </c>
      <c r="G3111" t="s">
        <v>781</v>
      </c>
      <c r="H3111" t="s">
        <v>4</v>
      </c>
      <c r="I3111" t="s">
        <v>17</v>
      </c>
      <c r="J3111" s="1">
        <v>44825</v>
      </c>
      <c r="K3111" s="1">
        <v>44824</v>
      </c>
    </row>
    <row r="3112" spans="1:12" x14ac:dyDescent="0.25">
      <c r="A3112" t="s">
        <v>30</v>
      </c>
      <c r="B3112" t="s">
        <v>565</v>
      </c>
      <c r="C3112" t="s">
        <v>32</v>
      </c>
      <c r="D3112" s="1">
        <v>44452</v>
      </c>
      <c r="E3112" t="s">
        <v>779</v>
      </c>
      <c r="F3112" t="s">
        <v>780</v>
      </c>
      <c r="G3112" t="s">
        <v>781</v>
      </c>
      <c r="H3112" t="s">
        <v>7</v>
      </c>
      <c r="I3112" t="s">
        <v>17</v>
      </c>
      <c r="J3112" s="1">
        <v>44825</v>
      </c>
      <c r="K3112" s="1">
        <v>44824</v>
      </c>
    </row>
    <row r="3113" spans="1:12" x14ac:dyDescent="0.25">
      <c r="A3113" t="s">
        <v>30</v>
      </c>
      <c r="B3113" t="s">
        <v>565</v>
      </c>
      <c r="C3113" t="s">
        <v>32</v>
      </c>
      <c r="D3113" s="1">
        <v>44452</v>
      </c>
      <c r="E3113" t="s">
        <v>779</v>
      </c>
      <c r="F3113" t="s">
        <v>780</v>
      </c>
      <c r="G3113" t="s">
        <v>781</v>
      </c>
      <c r="H3113" t="s">
        <v>1366</v>
      </c>
      <c r="I3113" t="s">
        <v>17</v>
      </c>
      <c r="J3113" s="1">
        <v>45378</v>
      </c>
      <c r="K3113" s="1">
        <v>45351</v>
      </c>
    </row>
    <row r="3114" spans="1:12" x14ac:dyDescent="0.25">
      <c r="A3114" t="s">
        <v>30</v>
      </c>
      <c r="B3114" t="s">
        <v>565</v>
      </c>
      <c r="C3114" t="s">
        <v>32</v>
      </c>
      <c r="D3114" s="1">
        <v>44452</v>
      </c>
      <c r="E3114" t="s">
        <v>779</v>
      </c>
      <c r="F3114" t="s">
        <v>780</v>
      </c>
      <c r="G3114" t="s">
        <v>781</v>
      </c>
      <c r="H3114" t="s">
        <v>1367</v>
      </c>
      <c r="I3114" t="s">
        <v>17</v>
      </c>
      <c r="J3114" s="1">
        <v>45378</v>
      </c>
      <c r="K3114" s="1">
        <v>45351</v>
      </c>
    </row>
    <row r="3115" spans="1:12" x14ac:dyDescent="0.25">
      <c r="A3115" t="s">
        <v>30</v>
      </c>
      <c r="B3115" t="s">
        <v>565</v>
      </c>
      <c r="C3115" t="s">
        <v>32</v>
      </c>
      <c r="D3115" s="1">
        <v>44452</v>
      </c>
      <c r="E3115" t="s">
        <v>779</v>
      </c>
      <c r="F3115" t="s">
        <v>780</v>
      </c>
      <c r="G3115" t="s">
        <v>781</v>
      </c>
      <c r="H3115" t="s">
        <v>1368</v>
      </c>
      <c r="I3115" t="s">
        <v>17</v>
      </c>
      <c r="J3115" s="1">
        <v>45378</v>
      </c>
      <c r="K3115" s="1">
        <v>45351</v>
      </c>
    </row>
    <row r="3116" spans="1:12" x14ac:dyDescent="0.25">
      <c r="A3116" t="s">
        <v>30</v>
      </c>
      <c r="B3116" t="s">
        <v>565</v>
      </c>
      <c r="C3116" t="s">
        <v>32</v>
      </c>
      <c r="D3116" s="1">
        <v>44452</v>
      </c>
      <c r="E3116" t="s">
        <v>779</v>
      </c>
      <c r="F3116" t="s">
        <v>780</v>
      </c>
      <c r="G3116" t="s">
        <v>781</v>
      </c>
      <c r="H3116" t="s">
        <v>1369</v>
      </c>
      <c r="I3116" t="s">
        <v>17</v>
      </c>
      <c r="J3116" s="1">
        <v>45378</v>
      </c>
      <c r="K3116" s="1">
        <v>45351</v>
      </c>
    </row>
    <row r="3117" spans="1:12" x14ac:dyDescent="0.25">
      <c r="A3117" t="s">
        <v>30</v>
      </c>
      <c r="B3117" t="s">
        <v>565</v>
      </c>
      <c r="C3117" t="s">
        <v>32</v>
      </c>
      <c r="D3117" s="1">
        <v>44452</v>
      </c>
      <c r="E3117" t="s">
        <v>779</v>
      </c>
      <c r="F3117" t="s">
        <v>780</v>
      </c>
      <c r="G3117" t="s">
        <v>781</v>
      </c>
      <c r="H3117" t="s">
        <v>1370</v>
      </c>
      <c r="I3117" t="s">
        <v>17</v>
      </c>
      <c r="J3117" s="1">
        <v>45378</v>
      </c>
      <c r="K3117" s="1">
        <v>45351</v>
      </c>
    </row>
    <row r="3118" spans="1:12" x14ac:dyDescent="0.25">
      <c r="A3118" t="s">
        <v>30</v>
      </c>
      <c r="B3118" t="s">
        <v>565</v>
      </c>
      <c r="C3118" t="s">
        <v>32</v>
      </c>
      <c r="D3118" s="1">
        <v>44452</v>
      </c>
      <c r="E3118" t="s">
        <v>779</v>
      </c>
      <c r="F3118" t="s">
        <v>780</v>
      </c>
      <c r="G3118" t="s">
        <v>781</v>
      </c>
      <c r="H3118" t="s">
        <v>8</v>
      </c>
      <c r="I3118" t="s">
        <v>17</v>
      </c>
      <c r="J3118" s="1">
        <v>44642</v>
      </c>
      <c r="K3118" s="1">
        <v>44635</v>
      </c>
    </row>
    <row r="3119" spans="1:12" x14ac:dyDescent="0.25">
      <c r="A3119" t="s">
        <v>30</v>
      </c>
      <c r="B3119" t="s">
        <v>565</v>
      </c>
      <c r="C3119" t="s">
        <v>32</v>
      </c>
      <c r="D3119" s="1">
        <v>44452</v>
      </c>
      <c r="E3119" t="s">
        <v>779</v>
      </c>
      <c r="F3119" t="s">
        <v>780</v>
      </c>
      <c r="G3119" t="s">
        <v>781</v>
      </c>
      <c r="H3119" t="s">
        <v>9</v>
      </c>
      <c r="I3119" t="s">
        <v>17</v>
      </c>
      <c r="J3119" s="1">
        <v>44825</v>
      </c>
      <c r="K3119" s="1">
        <v>44735</v>
      </c>
    </row>
    <row r="3120" spans="1:12" x14ac:dyDescent="0.25">
      <c r="A3120" t="s">
        <v>30</v>
      </c>
      <c r="B3120" t="s">
        <v>565</v>
      </c>
      <c r="C3120" t="s">
        <v>32</v>
      </c>
      <c r="D3120" s="1">
        <v>44452</v>
      </c>
      <c r="E3120" t="s">
        <v>779</v>
      </c>
      <c r="F3120" t="s">
        <v>780</v>
      </c>
      <c r="G3120" t="s">
        <v>781</v>
      </c>
      <c r="H3120" t="s">
        <v>9</v>
      </c>
      <c r="I3120" t="s">
        <v>17</v>
      </c>
      <c r="J3120" s="1">
        <v>45055</v>
      </c>
      <c r="K3120" s="1">
        <v>45055</v>
      </c>
    </row>
    <row r="3121" spans="1:11" x14ac:dyDescent="0.25">
      <c r="A3121" t="s">
        <v>30</v>
      </c>
      <c r="B3121" t="s">
        <v>565</v>
      </c>
      <c r="C3121" t="s">
        <v>32</v>
      </c>
      <c r="D3121" s="1">
        <v>44452</v>
      </c>
      <c r="E3121" t="s">
        <v>779</v>
      </c>
      <c r="F3121" t="s">
        <v>780</v>
      </c>
      <c r="G3121" t="s">
        <v>781</v>
      </c>
      <c r="H3121" t="s">
        <v>10</v>
      </c>
      <c r="I3121" t="s">
        <v>17</v>
      </c>
      <c r="J3121" s="1">
        <v>44473</v>
      </c>
      <c r="K3121" s="1">
        <v>44447</v>
      </c>
    </row>
    <row r="3122" spans="1:11" x14ac:dyDescent="0.25">
      <c r="A3122" t="s">
        <v>30</v>
      </c>
      <c r="B3122" t="s">
        <v>565</v>
      </c>
      <c r="C3122" t="s">
        <v>32</v>
      </c>
      <c r="D3122" s="1">
        <v>44452</v>
      </c>
      <c r="E3122" t="s">
        <v>779</v>
      </c>
      <c r="F3122" t="s">
        <v>780</v>
      </c>
      <c r="G3122" t="s">
        <v>781</v>
      </c>
      <c r="H3122" t="s">
        <v>10</v>
      </c>
      <c r="I3122" t="s">
        <v>17</v>
      </c>
      <c r="J3122" s="1">
        <v>45055</v>
      </c>
      <c r="K3122" s="1">
        <v>45055</v>
      </c>
    </row>
    <row r="3123" spans="1:11" x14ac:dyDescent="0.25">
      <c r="A3123" t="s">
        <v>30</v>
      </c>
      <c r="B3123" t="s">
        <v>565</v>
      </c>
      <c r="C3123" t="s">
        <v>32</v>
      </c>
      <c r="D3123" s="1">
        <v>44452</v>
      </c>
      <c r="E3123" t="s">
        <v>779</v>
      </c>
      <c r="F3123" t="s">
        <v>780</v>
      </c>
      <c r="G3123" t="s">
        <v>781</v>
      </c>
      <c r="H3123" t="s">
        <v>11</v>
      </c>
      <c r="I3123" t="s">
        <v>17</v>
      </c>
      <c r="J3123" s="1">
        <v>44473</v>
      </c>
      <c r="K3123" s="1">
        <v>44447</v>
      </c>
    </row>
    <row r="3124" spans="1:11" x14ac:dyDescent="0.25">
      <c r="A3124" t="s">
        <v>30</v>
      </c>
      <c r="B3124" t="s">
        <v>565</v>
      </c>
      <c r="C3124" t="s">
        <v>32</v>
      </c>
      <c r="D3124" s="1">
        <v>44452</v>
      </c>
      <c r="E3124" t="s">
        <v>779</v>
      </c>
      <c r="F3124" t="s">
        <v>780</v>
      </c>
      <c r="G3124" t="s">
        <v>781</v>
      </c>
      <c r="H3124" t="s">
        <v>11</v>
      </c>
      <c r="I3124" t="s">
        <v>17</v>
      </c>
      <c r="J3124" s="1">
        <v>45055</v>
      </c>
      <c r="K3124" s="1">
        <v>45055</v>
      </c>
    </row>
    <row r="3125" spans="1:11" x14ac:dyDescent="0.25">
      <c r="A3125" t="s">
        <v>12</v>
      </c>
      <c r="B3125" t="s">
        <v>51</v>
      </c>
      <c r="C3125" t="s">
        <v>52</v>
      </c>
      <c r="D3125" s="1">
        <v>44445</v>
      </c>
      <c r="E3125" t="s">
        <v>782</v>
      </c>
      <c r="F3125" t="s">
        <v>783</v>
      </c>
      <c r="G3125" t="s">
        <v>272</v>
      </c>
      <c r="H3125" t="s">
        <v>192</v>
      </c>
      <c r="I3125" t="s">
        <v>17</v>
      </c>
      <c r="J3125" s="1">
        <v>44839</v>
      </c>
      <c r="K3125" s="1">
        <v>44837</v>
      </c>
    </row>
    <row r="3126" spans="1:11" x14ac:dyDescent="0.25">
      <c r="A3126" t="s">
        <v>12</v>
      </c>
      <c r="B3126" t="s">
        <v>51</v>
      </c>
      <c r="C3126" t="s">
        <v>52</v>
      </c>
      <c r="D3126" s="1">
        <v>44445</v>
      </c>
      <c r="E3126" t="s">
        <v>782</v>
      </c>
      <c r="F3126" t="s">
        <v>783</v>
      </c>
      <c r="G3126" t="s">
        <v>272</v>
      </c>
      <c r="H3126" t="s">
        <v>4</v>
      </c>
      <c r="I3126" t="s">
        <v>17</v>
      </c>
      <c r="J3126" s="1">
        <v>44831</v>
      </c>
      <c r="K3126" s="1">
        <v>44824</v>
      </c>
    </row>
    <row r="3127" spans="1:11" x14ac:dyDescent="0.25">
      <c r="A3127" t="s">
        <v>12</v>
      </c>
      <c r="B3127" t="s">
        <v>51</v>
      </c>
      <c r="C3127" t="s">
        <v>52</v>
      </c>
      <c r="D3127" s="1">
        <v>44445</v>
      </c>
      <c r="E3127" t="s">
        <v>782</v>
      </c>
      <c r="F3127" t="s">
        <v>783</v>
      </c>
      <c r="G3127" t="s">
        <v>272</v>
      </c>
      <c r="H3127" t="s">
        <v>7</v>
      </c>
      <c r="I3127" t="s">
        <v>17</v>
      </c>
      <c r="J3127" s="1">
        <v>44831</v>
      </c>
      <c r="K3127" s="1">
        <v>44824</v>
      </c>
    </row>
    <row r="3128" spans="1:11" x14ac:dyDescent="0.25">
      <c r="A3128" t="s">
        <v>12</v>
      </c>
      <c r="B3128" t="s">
        <v>51</v>
      </c>
      <c r="C3128" t="s">
        <v>52</v>
      </c>
      <c r="D3128" s="1">
        <v>44445</v>
      </c>
      <c r="E3128" t="s">
        <v>782</v>
      </c>
      <c r="F3128" t="s">
        <v>783</v>
      </c>
      <c r="G3128" t="s">
        <v>272</v>
      </c>
      <c r="H3128" t="s">
        <v>1366</v>
      </c>
      <c r="I3128" t="s">
        <v>18</v>
      </c>
      <c r="K3128" s="1">
        <v>45351</v>
      </c>
    </row>
    <row r="3129" spans="1:11" x14ac:dyDescent="0.25">
      <c r="A3129" t="s">
        <v>12</v>
      </c>
      <c r="B3129" t="s">
        <v>51</v>
      </c>
      <c r="C3129" t="s">
        <v>52</v>
      </c>
      <c r="D3129" s="1">
        <v>44445</v>
      </c>
      <c r="E3129" t="s">
        <v>782</v>
      </c>
      <c r="F3129" t="s">
        <v>783</v>
      </c>
      <c r="G3129" t="s">
        <v>272</v>
      </c>
      <c r="H3129" t="s">
        <v>1367</v>
      </c>
      <c r="I3129" t="s">
        <v>5</v>
      </c>
      <c r="K3129" s="1">
        <v>45351</v>
      </c>
    </row>
    <row r="3130" spans="1:11" x14ac:dyDescent="0.25">
      <c r="A3130" t="s">
        <v>12</v>
      </c>
      <c r="B3130" t="s">
        <v>51</v>
      </c>
      <c r="C3130" t="s">
        <v>52</v>
      </c>
      <c r="D3130" s="1">
        <v>44445</v>
      </c>
      <c r="E3130" t="s">
        <v>782</v>
      </c>
      <c r="F3130" t="s">
        <v>783</v>
      </c>
      <c r="G3130" t="s">
        <v>272</v>
      </c>
      <c r="H3130" t="s">
        <v>1368</v>
      </c>
      <c r="I3130" t="s">
        <v>5</v>
      </c>
      <c r="K3130" s="1">
        <v>45351</v>
      </c>
    </row>
    <row r="3131" spans="1:11" x14ac:dyDescent="0.25">
      <c r="A3131" t="s">
        <v>12</v>
      </c>
      <c r="B3131" t="s">
        <v>51</v>
      </c>
      <c r="C3131" t="s">
        <v>52</v>
      </c>
      <c r="D3131" s="1">
        <v>44445</v>
      </c>
      <c r="E3131" t="s">
        <v>782</v>
      </c>
      <c r="F3131" t="s">
        <v>783</v>
      </c>
      <c r="G3131" t="s">
        <v>272</v>
      </c>
      <c r="H3131" t="s">
        <v>1369</v>
      </c>
      <c r="I3131" t="s">
        <v>5</v>
      </c>
      <c r="K3131" s="1">
        <v>45351</v>
      </c>
    </row>
    <row r="3132" spans="1:11" x14ac:dyDescent="0.25">
      <c r="A3132" t="s">
        <v>12</v>
      </c>
      <c r="B3132" t="s">
        <v>51</v>
      </c>
      <c r="C3132" t="s">
        <v>52</v>
      </c>
      <c r="D3132" s="1">
        <v>44445</v>
      </c>
      <c r="E3132" t="s">
        <v>782</v>
      </c>
      <c r="F3132" t="s">
        <v>783</v>
      </c>
      <c r="G3132" t="s">
        <v>272</v>
      </c>
      <c r="H3132" t="s">
        <v>1370</v>
      </c>
      <c r="I3132" t="s">
        <v>5</v>
      </c>
      <c r="K3132" s="1">
        <v>45351</v>
      </c>
    </row>
    <row r="3133" spans="1:11" x14ac:dyDescent="0.25">
      <c r="A3133" t="s">
        <v>12</v>
      </c>
      <c r="B3133" t="s">
        <v>51</v>
      </c>
      <c r="C3133" t="s">
        <v>52</v>
      </c>
      <c r="D3133" s="1">
        <v>44445</v>
      </c>
      <c r="E3133" t="s">
        <v>782</v>
      </c>
      <c r="F3133" t="s">
        <v>783</v>
      </c>
      <c r="G3133" t="s">
        <v>272</v>
      </c>
      <c r="H3133" t="s">
        <v>8</v>
      </c>
      <c r="I3133" t="s">
        <v>17</v>
      </c>
      <c r="J3133" s="1">
        <v>44648</v>
      </c>
      <c r="K3133" s="1">
        <v>44635</v>
      </c>
    </row>
    <row r="3134" spans="1:11" x14ac:dyDescent="0.25">
      <c r="A3134" t="s">
        <v>12</v>
      </c>
      <c r="B3134" t="s">
        <v>51</v>
      </c>
      <c r="C3134" t="s">
        <v>52</v>
      </c>
      <c r="D3134" s="1">
        <v>44445</v>
      </c>
      <c r="E3134" t="s">
        <v>782</v>
      </c>
      <c r="F3134" t="s">
        <v>783</v>
      </c>
      <c r="G3134" t="s">
        <v>272</v>
      </c>
      <c r="H3134" t="s">
        <v>9</v>
      </c>
      <c r="I3134" t="s">
        <v>17</v>
      </c>
      <c r="J3134" s="1">
        <v>44831</v>
      </c>
      <c r="K3134" s="1">
        <v>44735</v>
      </c>
    </row>
    <row r="3135" spans="1:11" x14ac:dyDescent="0.25">
      <c r="A3135" t="s">
        <v>12</v>
      </c>
      <c r="B3135" t="s">
        <v>51</v>
      </c>
      <c r="C3135" t="s">
        <v>52</v>
      </c>
      <c r="D3135" s="1">
        <v>44445</v>
      </c>
      <c r="E3135" t="s">
        <v>782</v>
      </c>
      <c r="F3135" t="s">
        <v>783</v>
      </c>
      <c r="G3135" t="s">
        <v>272</v>
      </c>
      <c r="H3135" t="s">
        <v>10</v>
      </c>
      <c r="I3135" t="s">
        <v>17</v>
      </c>
      <c r="J3135" s="1">
        <v>44439</v>
      </c>
      <c r="K3135" s="1">
        <v>44430</v>
      </c>
    </row>
    <row r="3136" spans="1:11" x14ac:dyDescent="0.25">
      <c r="A3136" t="s">
        <v>12</v>
      </c>
      <c r="B3136" t="s">
        <v>51</v>
      </c>
      <c r="C3136" t="s">
        <v>52</v>
      </c>
      <c r="D3136" s="1">
        <v>44445</v>
      </c>
      <c r="E3136" t="s">
        <v>782</v>
      </c>
      <c r="F3136" t="s">
        <v>783</v>
      </c>
      <c r="G3136" t="s">
        <v>272</v>
      </c>
      <c r="H3136" t="s">
        <v>10</v>
      </c>
      <c r="I3136" t="s">
        <v>17</v>
      </c>
      <c r="J3136" s="1">
        <v>45019</v>
      </c>
      <c r="K3136" s="1">
        <v>44994</v>
      </c>
    </row>
    <row r="3137" spans="1:11" x14ac:dyDescent="0.25">
      <c r="A3137" t="s">
        <v>12</v>
      </c>
      <c r="B3137" t="s">
        <v>51</v>
      </c>
      <c r="C3137" t="s">
        <v>52</v>
      </c>
      <c r="D3137" s="1">
        <v>44445</v>
      </c>
      <c r="E3137" t="s">
        <v>782</v>
      </c>
      <c r="F3137" t="s">
        <v>783</v>
      </c>
      <c r="G3137" t="s">
        <v>272</v>
      </c>
      <c r="H3137" t="s">
        <v>11</v>
      </c>
      <c r="I3137" t="s">
        <v>17</v>
      </c>
      <c r="J3137" s="1">
        <v>44448</v>
      </c>
      <c r="K3137" s="1">
        <v>44430</v>
      </c>
    </row>
    <row r="3138" spans="1:11" x14ac:dyDescent="0.25">
      <c r="A3138" t="s">
        <v>46</v>
      </c>
      <c r="C3138" t="s">
        <v>47</v>
      </c>
      <c r="D3138" s="1">
        <v>44431</v>
      </c>
      <c r="E3138" t="s">
        <v>784</v>
      </c>
      <c r="F3138" t="s">
        <v>785</v>
      </c>
      <c r="G3138" t="s">
        <v>786</v>
      </c>
      <c r="H3138" t="s">
        <v>4</v>
      </c>
      <c r="I3138" t="s">
        <v>17</v>
      </c>
      <c r="J3138" s="1">
        <v>44880</v>
      </c>
      <c r="K3138" s="1">
        <v>44824</v>
      </c>
    </row>
    <row r="3139" spans="1:11" x14ac:dyDescent="0.25">
      <c r="A3139" t="s">
        <v>46</v>
      </c>
      <c r="C3139" t="s">
        <v>47</v>
      </c>
      <c r="D3139" s="1">
        <v>44431</v>
      </c>
      <c r="E3139" t="s">
        <v>784</v>
      </c>
      <c r="F3139" t="s">
        <v>785</v>
      </c>
      <c r="G3139" t="s">
        <v>786</v>
      </c>
      <c r="H3139" t="s">
        <v>7</v>
      </c>
      <c r="I3139" t="s">
        <v>17</v>
      </c>
      <c r="J3139" s="1">
        <v>44880</v>
      </c>
      <c r="K3139" s="1">
        <v>44824</v>
      </c>
    </row>
    <row r="3140" spans="1:11" x14ac:dyDescent="0.25">
      <c r="A3140" t="s">
        <v>46</v>
      </c>
      <c r="C3140" t="s">
        <v>47</v>
      </c>
      <c r="D3140" s="1">
        <v>44431</v>
      </c>
      <c r="E3140" t="s">
        <v>784</v>
      </c>
      <c r="F3140" t="s">
        <v>785</v>
      </c>
      <c r="G3140" t="s">
        <v>786</v>
      </c>
      <c r="H3140" t="s">
        <v>1366</v>
      </c>
      <c r="I3140" t="s">
        <v>17</v>
      </c>
      <c r="J3140" s="1">
        <v>45411</v>
      </c>
      <c r="K3140" s="1">
        <v>45351</v>
      </c>
    </row>
    <row r="3141" spans="1:11" x14ac:dyDescent="0.25">
      <c r="A3141" t="s">
        <v>46</v>
      </c>
      <c r="C3141" t="s">
        <v>47</v>
      </c>
      <c r="D3141" s="1">
        <v>44431</v>
      </c>
      <c r="E3141" t="s">
        <v>784</v>
      </c>
      <c r="F3141" t="s">
        <v>785</v>
      </c>
      <c r="G3141" t="s">
        <v>786</v>
      </c>
      <c r="H3141" t="s">
        <v>1366</v>
      </c>
      <c r="I3141" t="s">
        <v>17</v>
      </c>
      <c r="J3141" s="1">
        <v>45777</v>
      </c>
      <c r="K3141" s="1">
        <v>45732</v>
      </c>
    </row>
    <row r="3142" spans="1:11" x14ac:dyDescent="0.25">
      <c r="A3142" t="s">
        <v>46</v>
      </c>
      <c r="C3142" t="s">
        <v>47</v>
      </c>
      <c r="D3142" s="1">
        <v>44431</v>
      </c>
      <c r="E3142" t="s">
        <v>784</v>
      </c>
      <c r="F3142" t="s">
        <v>785</v>
      </c>
      <c r="G3142" t="s">
        <v>786</v>
      </c>
      <c r="H3142" t="s">
        <v>1367</v>
      </c>
      <c r="I3142" t="s">
        <v>17</v>
      </c>
      <c r="J3142" s="1">
        <v>45411</v>
      </c>
      <c r="K3142" s="1">
        <v>45351</v>
      </c>
    </row>
    <row r="3143" spans="1:11" x14ac:dyDescent="0.25">
      <c r="A3143" t="s">
        <v>46</v>
      </c>
      <c r="C3143" t="s">
        <v>47</v>
      </c>
      <c r="D3143" s="1">
        <v>44431</v>
      </c>
      <c r="E3143" t="s">
        <v>784</v>
      </c>
      <c r="F3143" t="s">
        <v>785</v>
      </c>
      <c r="G3143" t="s">
        <v>786</v>
      </c>
      <c r="H3143" t="s">
        <v>1367</v>
      </c>
      <c r="I3143" t="s">
        <v>18</v>
      </c>
      <c r="K3143" s="1">
        <v>45732</v>
      </c>
    </row>
    <row r="3144" spans="1:11" x14ac:dyDescent="0.25">
      <c r="A3144" t="s">
        <v>46</v>
      </c>
      <c r="C3144" t="s">
        <v>47</v>
      </c>
      <c r="D3144" s="1">
        <v>44431</v>
      </c>
      <c r="E3144" t="s">
        <v>784</v>
      </c>
      <c r="F3144" t="s">
        <v>785</v>
      </c>
      <c r="G3144" t="s">
        <v>786</v>
      </c>
      <c r="H3144" t="s">
        <v>1368</v>
      </c>
      <c r="I3144" t="s">
        <v>17</v>
      </c>
      <c r="J3144" s="1">
        <v>45411</v>
      </c>
      <c r="K3144" s="1">
        <v>45351</v>
      </c>
    </row>
    <row r="3145" spans="1:11" x14ac:dyDescent="0.25">
      <c r="A3145" t="s">
        <v>46</v>
      </c>
      <c r="C3145" t="s">
        <v>47</v>
      </c>
      <c r="D3145" s="1">
        <v>44431</v>
      </c>
      <c r="E3145" t="s">
        <v>784</v>
      </c>
      <c r="F3145" t="s">
        <v>785</v>
      </c>
      <c r="G3145" t="s">
        <v>786</v>
      </c>
      <c r="H3145" t="s">
        <v>1368</v>
      </c>
      <c r="I3145" t="s">
        <v>17</v>
      </c>
      <c r="J3145" s="1">
        <v>45777</v>
      </c>
      <c r="K3145" s="1">
        <v>45732</v>
      </c>
    </row>
    <row r="3146" spans="1:11" x14ac:dyDescent="0.25">
      <c r="A3146" t="s">
        <v>46</v>
      </c>
      <c r="C3146" t="s">
        <v>47</v>
      </c>
      <c r="D3146" s="1">
        <v>44431</v>
      </c>
      <c r="E3146" t="s">
        <v>784</v>
      </c>
      <c r="F3146" t="s">
        <v>785</v>
      </c>
      <c r="G3146" t="s">
        <v>786</v>
      </c>
      <c r="H3146" t="s">
        <v>1369</v>
      </c>
      <c r="I3146" t="s">
        <v>17</v>
      </c>
      <c r="J3146" s="1">
        <v>45411</v>
      </c>
      <c r="K3146" s="1">
        <v>45351</v>
      </c>
    </row>
    <row r="3147" spans="1:11" x14ac:dyDescent="0.25">
      <c r="A3147" t="s">
        <v>46</v>
      </c>
      <c r="C3147" t="s">
        <v>47</v>
      </c>
      <c r="D3147" s="1">
        <v>44431</v>
      </c>
      <c r="E3147" t="s">
        <v>784</v>
      </c>
      <c r="F3147" t="s">
        <v>785</v>
      </c>
      <c r="G3147" t="s">
        <v>786</v>
      </c>
      <c r="H3147" t="s">
        <v>1369</v>
      </c>
      <c r="I3147" t="s">
        <v>17</v>
      </c>
      <c r="J3147" s="1">
        <v>45777</v>
      </c>
      <c r="K3147" s="1">
        <v>45732</v>
      </c>
    </row>
    <row r="3148" spans="1:11" x14ac:dyDescent="0.25">
      <c r="A3148" t="s">
        <v>46</v>
      </c>
      <c r="C3148" t="s">
        <v>47</v>
      </c>
      <c r="D3148" s="1">
        <v>44431</v>
      </c>
      <c r="E3148" t="s">
        <v>784</v>
      </c>
      <c r="F3148" t="s">
        <v>785</v>
      </c>
      <c r="G3148" t="s">
        <v>786</v>
      </c>
      <c r="H3148" t="s">
        <v>1370</v>
      </c>
      <c r="I3148" t="s">
        <v>17</v>
      </c>
      <c r="J3148" s="1">
        <v>45411</v>
      </c>
      <c r="K3148" s="1">
        <v>45351</v>
      </c>
    </row>
    <row r="3149" spans="1:11" x14ac:dyDescent="0.25">
      <c r="A3149" t="s">
        <v>46</v>
      </c>
      <c r="C3149" t="s">
        <v>47</v>
      </c>
      <c r="D3149" s="1">
        <v>44431</v>
      </c>
      <c r="E3149" t="s">
        <v>784</v>
      </c>
      <c r="F3149" t="s">
        <v>785</v>
      </c>
      <c r="G3149" t="s">
        <v>786</v>
      </c>
      <c r="H3149" t="s">
        <v>1370</v>
      </c>
      <c r="I3149" t="s">
        <v>17</v>
      </c>
      <c r="J3149" s="1">
        <v>45776</v>
      </c>
      <c r="K3149" s="1">
        <v>45732</v>
      </c>
    </row>
    <row r="3150" spans="1:11" x14ac:dyDescent="0.25">
      <c r="A3150" t="s">
        <v>46</v>
      </c>
      <c r="C3150" t="s">
        <v>47</v>
      </c>
      <c r="D3150" s="1">
        <v>44431</v>
      </c>
      <c r="E3150" t="s">
        <v>784</v>
      </c>
      <c r="F3150" t="s">
        <v>785</v>
      </c>
      <c r="G3150" t="s">
        <v>786</v>
      </c>
      <c r="H3150" t="s">
        <v>8</v>
      </c>
      <c r="I3150" t="s">
        <v>17</v>
      </c>
      <c r="J3150" s="1">
        <v>44649</v>
      </c>
      <c r="K3150" s="1">
        <v>44635</v>
      </c>
    </row>
    <row r="3151" spans="1:11" x14ac:dyDescent="0.25">
      <c r="A3151" t="s">
        <v>46</v>
      </c>
      <c r="C3151" t="s">
        <v>47</v>
      </c>
      <c r="D3151" s="1">
        <v>44431</v>
      </c>
      <c r="E3151" t="s">
        <v>784</v>
      </c>
      <c r="F3151" t="s">
        <v>785</v>
      </c>
      <c r="G3151" t="s">
        <v>786</v>
      </c>
      <c r="H3151" t="s">
        <v>9</v>
      </c>
      <c r="I3151" t="s">
        <v>17</v>
      </c>
      <c r="J3151" s="1">
        <v>44750</v>
      </c>
      <c r="K3151" s="1">
        <v>44735</v>
      </c>
    </row>
    <row r="3152" spans="1:11" x14ac:dyDescent="0.25">
      <c r="A3152" t="s">
        <v>46</v>
      </c>
      <c r="C3152" t="s">
        <v>47</v>
      </c>
      <c r="D3152" s="1">
        <v>44431</v>
      </c>
      <c r="E3152" t="s">
        <v>784</v>
      </c>
      <c r="F3152" t="s">
        <v>785</v>
      </c>
      <c r="G3152" t="s">
        <v>786</v>
      </c>
      <c r="H3152" t="s">
        <v>9</v>
      </c>
      <c r="I3152" t="s">
        <v>17</v>
      </c>
      <c r="J3152" s="1">
        <v>44994</v>
      </c>
      <c r="K3152" s="1">
        <v>44987</v>
      </c>
    </row>
    <row r="3153" spans="1:11" x14ac:dyDescent="0.25">
      <c r="A3153" t="s">
        <v>46</v>
      </c>
      <c r="C3153" t="s">
        <v>47</v>
      </c>
      <c r="D3153" s="1">
        <v>44431</v>
      </c>
      <c r="E3153" t="s">
        <v>784</v>
      </c>
      <c r="F3153" t="s">
        <v>785</v>
      </c>
      <c r="G3153" t="s">
        <v>786</v>
      </c>
      <c r="H3153" t="s">
        <v>10</v>
      </c>
      <c r="I3153" t="s">
        <v>17</v>
      </c>
      <c r="J3153" s="1">
        <v>44435</v>
      </c>
      <c r="K3153" s="1">
        <v>44432</v>
      </c>
    </row>
    <row r="3154" spans="1:11" x14ac:dyDescent="0.25">
      <c r="A3154" t="s">
        <v>46</v>
      </c>
      <c r="C3154" t="s">
        <v>47</v>
      </c>
      <c r="D3154" s="1">
        <v>44431</v>
      </c>
      <c r="E3154" t="s">
        <v>784</v>
      </c>
      <c r="F3154" t="s">
        <v>785</v>
      </c>
      <c r="G3154" t="s">
        <v>786</v>
      </c>
      <c r="H3154" t="s">
        <v>10</v>
      </c>
      <c r="I3154" t="s">
        <v>17</v>
      </c>
      <c r="J3154" s="1">
        <v>44750</v>
      </c>
      <c r="K3154" s="1">
        <v>44750</v>
      </c>
    </row>
    <row r="3155" spans="1:11" x14ac:dyDescent="0.25">
      <c r="A3155" t="s">
        <v>46</v>
      </c>
      <c r="C3155" t="s">
        <v>47</v>
      </c>
      <c r="D3155" s="1">
        <v>44431</v>
      </c>
      <c r="E3155" t="s">
        <v>784</v>
      </c>
      <c r="F3155" t="s">
        <v>785</v>
      </c>
      <c r="G3155" t="s">
        <v>786</v>
      </c>
      <c r="H3155" t="s">
        <v>11</v>
      </c>
      <c r="I3155" t="s">
        <v>17</v>
      </c>
      <c r="J3155" s="1">
        <v>44155</v>
      </c>
      <c r="K3155" s="1">
        <v>44093</v>
      </c>
    </row>
    <row r="3156" spans="1:11" x14ac:dyDescent="0.25">
      <c r="A3156" t="s">
        <v>46</v>
      </c>
      <c r="C3156" t="s">
        <v>47</v>
      </c>
      <c r="D3156" s="1">
        <v>44427</v>
      </c>
      <c r="E3156" t="s">
        <v>787</v>
      </c>
      <c r="F3156" t="s">
        <v>788</v>
      </c>
      <c r="G3156" t="s">
        <v>789</v>
      </c>
      <c r="H3156" t="s">
        <v>4</v>
      </c>
      <c r="I3156" t="s">
        <v>17</v>
      </c>
      <c r="J3156" s="1">
        <v>44944</v>
      </c>
      <c r="K3156" s="1">
        <v>44824</v>
      </c>
    </row>
    <row r="3157" spans="1:11" x14ac:dyDescent="0.25">
      <c r="A3157" t="s">
        <v>46</v>
      </c>
      <c r="C3157" t="s">
        <v>47</v>
      </c>
      <c r="D3157" s="1">
        <v>44427</v>
      </c>
      <c r="E3157" t="s">
        <v>787</v>
      </c>
      <c r="F3157" t="s">
        <v>788</v>
      </c>
      <c r="G3157" t="s">
        <v>789</v>
      </c>
      <c r="H3157" t="s">
        <v>7</v>
      </c>
      <c r="I3157" t="s">
        <v>17</v>
      </c>
      <c r="J3157" s="1">
        <v>44944</v>
      </c>
      <c r="K3157" s="1">
        <v>44824</v>
      </c>
    </row>
    <row r="3158" spans="1:11" x14ac:dyDescent="0.25">
      <c r="A3158" t="s">
        <v>46</v>
      </c>
      <c r="C3158" t="s">
        <v>47</v>
      </c>
      <c r="D3158" s="1">
        <v>44427</v>
      </c>
      <c r="E3158" t="s">
        <v>787</v>
      </c>
      <c r="F3158" t="s">
        <v>788</v>
      </c>
      <c r="G3158" t="s">
        <v>789</v>
      </c>
      <c r="H3158" t="s">
        <v>1366</v>
      </c>
      <c r="I3158" t="s">
        <v>5</v>
      </c>
      <c r="K3158" s="1">
        <v>45351</v>
      </c>
    </row>
    <row r="3159" spans="1:11" x14ac:dyDescent="0.25">
      <c r="A3159" t="s">
        <v>46</v>
      </c>
      <c r="C3159" t="s">
        <v>47</v>
      </c>
      <c r="D3159" s="1">
        <v>44427</v>
      </c>
      <c r="E3159" t="s">
        <v>787</v>
      </c>
      <c r="F3159" t="s">
        <v>788</v>
      </c>
      <c r="G3159" t="s">
        <v>789</v>
      </c>
      <c r="H3159" t="s">
        <v>1367</v>
      </c>
      <c r="I3159" t="s">
        <v>18</v>
      </c>
      <c r="K3159" s="1">
        <v>45351</v>
      </c>
    </row>
    <row r="3160" spans="1:11" x14ac:dyDescent="0.25">
      <c r="A3160" t="s">
        <v>46</v>
      </c>
      <c r="C3160" t="s">
        <v>47</v>
      </c>
      <c r="D3160" s="1">
        <v>44427</v>
      </c>
      <c r="E3160" t="s">
        <v>787</v>
      </c>
      <c r="F3160" t="s">
        <v>788</v>
      </c>
      <c r="G3160" t="s">
        <v>789</v>
      </c>
      <c r="H3160" t="s">
        <v>1368</v>
      </c>
      <c r="I3160" t="s">
        <v>5</v>
      </c>
      <c r="K3160" s="1">
        <v>45351</v>
      </c>
    </row>
    <row r="3161" spans="1:11" x14ac:dyDescent="0.25">
      <c r="A3161" t="s">
        <v>46</v>
      </c>
      <c r="C3161" t="s">
        <v>47</v>
      </c>
      <c r="D3161" s="1">
        <v>44427</v>
      </c>
      <c r="E3161" t="s">
        <v>787</v>
      </c>
      <c r="F3161" t="s">
        <v>788</v>
      </c>
      <c r="G3161" t="s">
        <v>789</v>
      </c>
      <c r="H3161" t="s">
        <v>1369</v>
      </c>
      <c r="I3161" t="s">
        <v>5</v>
      </c>
      <c r="K3161" s="1">
        <v>45351</v>
      </c>
    </row>
    <row r="3162" spans="1:11" x14ac:dyDescent="0.25">
      <c r="A3162" t="s">
        <v>46</v>
      </c>
      <c r="C3162" t="s">
        <v>47</v>
      </c>
      <c r="D3162" s="1">
        <v>44427</v>
      </c>
      <c r="E3162" t="s">
        <v>787</v>
      </c>
      <c r="F3162" t="s">
        <v>788</v>
      </c>
      <c r="G3162" t="s">
        <v>789</v>
      </c>
      <c r="H3162" t="s">
        <v>1370</v>
      </c>
      <c r="I3162" t="s">
        <v>5</v>
      </c>
      <c r="K3162" s="1">
        <v>45351</v>
      </c>
    </row>
    <row r="3163" spans="1:11" x14ac:dyDescent="0.25">
      <c r="A3163" t="s">
        <v>46</v>
      </c>
      <c r="C3163" t="s">
        <v>47</v>
      </c>
      <c r="D3163" s="1">
        <v>44427</v>
      </c>
      <c r="E3163" t="s">
        <v>787</v>
      </c>
      <c r="F3163" t="s">
        <v>788</v>
      </c>
      <c r="G3163" t="s">
        <v>789</v>
      </c>
      <c r="H3163" t="s">
        <v>8</v>
      </c>
      <c r="I3163" t="s">
        <v>17</v>
      </c>
      <c r="J3163" s="1">
        <v>44644</v>
      </c>
      <c r="K3163" s="1">
        <v>44635</v>
      </c>
    </row>
    <row r="3164" spans="1:11" x14ac:dyDescent="0.25">
      <c r="A3164" t="s">
        <v>46</v>
      </c>
      <c r="C3164" t="s">
        <v>47</v>
      </c>
      <c r="D3164" s="1">
        <v>44427</v>
      </c>
      <c r="E3164" t="s">
        <v>787</v>
      </c>
      <c r="F3164" t="s">
        <v>788</v>
      </c>
      <c r="G3164" t="s">
        <v>789</v>
      </c>
      <c r="H3164" t="s">
        <v>9</v>
      </c>
      <c r="I3164" t="s">
        <v>17</v>
      </c>
      <c r="J3164" s="1">
        <v>44944</v>
      </c>
      <c r="K3164" s="1">
        <v>44735</v>
      </c>
    </row>
    <row r="3165" spans="1:11" x14ac:dyDescent="0.25">
      <c r="A3165" t="s">
        <v>46</v>
      </c>
      <c r="C3165" t="s">
        <v>47</v>
      </c>
      <c r="D3165" s="1">
        <v>44427</v>
      </c>
      <c r="E3165" t="s">
        <v>787</v>
      </c>
      <c r="F3165" t="s">
        <v>788</v>
      </c>
      <c r="G3165" t="s">
        <v>789</v>
      </c>
      <c r="H3165" t="s">
        <v>10</v>
      </c>
      <c r="I3165" t="s">
        <v>17</v>
      </c>
      <c r="J3165" s="1">
        <v>44431</v>
      </c>
      <c r="K3165" s="1">
        <v>44417</v>
      </c>
    </row>
    <row r="3166" spans="1:11" x14ac:dyDescent="0.25">
      <c r="A3166" t="s">
        <v>46</v>
      </c>
      <c r="C3166" t="s">
        <v>47</v>
      </c>
      <c r="D3166" s="1">
        <v>44427</v>
      </c>
      <c r="E3166" t="s">
        <v>787</v>
      </c>
      <c r="F3166" t="s">
        <v>788</v>
      </c>
      <c r="G3166" t="s">
        <v>789</v>
      </c>
      <c r="H3166" t="s">
        <v>10</v>
      </c>
      <c r="I3166" t="s">
        <v>17</v>
      </c>
      <c r="J3166" s="1">
        <v>44523</v>
      </c>
      <c r="K3166" s="1">
        <v>44523</v>
      </c>
    </row>
    <row r="3167" spans="1:11" x14ac:dyDescent="0.25">
      <c r="A3167" t="s">
        <v>46</v>
      </c>
      <c r="C3167" t="s">
        <v>47</v>
      </c>
      <c r="D3167" s="1">
        <v>44427</v>
      </c>
      <c r="E3167" t="s">
        <v>787</v>
      </c>
      <c r="F3167" t="s">
        <v>788</v>
      </c>
      <c r="G3167" t="s">
        <v>789</v>
      </c>
      <c r="H3167" t="s">
        <v>11</v>
      </c>
      <c r="I3167" t="s">
        <v>17</v>
      </c>
      <c r="J3167" s="1">
        <v>44431</v>
      </c>
      <c r="K3167" s="1">
        <v>44400</v>
      </c>
    </row>
    <row r="3168" spans="1:11" x14ac:dyDescent="0.25">
      <c r="A3168" t="s">
        <v>46</v>
      </c>
      <c r="C3168" t="s">
        <v>47</v>
      </c>
      <c r="D3168" s="1">
        <v>44425</v>
      </c>
      <c r="E3168" t="s">
        <v>791</v>
      </c>
      <c r="F3168" t="s">
        <v>792</v>
      </c>
      <c r="G3168" t="s">
        <v>1404</v>
      </c>
      <c r="H3168" t="s">
        <v>192</v>
      </c>
      <c r="I3168" t="s">
        <v>17</v>
      </c>
      <c r="J3168" s="1">
        <v>44844</v>
      </c>
      <c r="K3168" s="1">
        <v>44837</v>
      </c>
    </row>
    <row r="3169" spans="1:11" x14ac:dyDescent="0.25">
      <c r="A3169" t="s">
        <v>46</v>
      </c>
      <c r="C3169" t="s">
        <v>47</v>
      </c>
      <c r="D3169" s="1">
        <v>44425</v>
      </c>
      <c r="E3169" t="s">
        <v>791</v>
      </c>
      <c r="F3169" t="s">
        <v>792</v>
      </c>
      <c r="G3169" t="s">
        <v>1404</v>
      </c>
      <c r="H3169" t="s">
        <v>4</v>
      </c>
      <c r="I3169" t="s">
        <v>17</v>
      </c>
      <c r="J3169" s="1">
        <v>44940</v>
      </c>
      <c r="K3169" s="1">
        <v>44824</v>
      </c>
    </row>
    <row r="3170" spans="1:11" x14ac:dyDescent="0.25">
      <c r="A3170" t="s">
        <v>46</v>
      </c>
      <c r="C3170" t="s">
        <v>47</v>
      </c>
      <c r="D3170" s="1">
        <v>44425</v>
      </c>
      <c r="E3170" t="s">
        <v>791</v>
      </c>
      <c r="F3170" t="s">
        <v>792</v>
      </c>
      <c r="G3170" t="s">
        <v>1404</v>
      </c>
      <c r="H3170" t="s">
        <v>7</v>
      </c>
      <c r="I3170" t="s">
        <v>17</v>
      </c>
      <c r="J3170" s="1">
        <v>44940</v>
      </c>
      <c r="K3170" s="1">
        <v>44824</v>
      </c>
    </row>
    <row r="3171" spans="1:11" x14ac:dyDescent="0.25">
      <c r="A3171" t="s">
        <v>46</v>
      </c>
      <c r="C3171" t="s">
        <v>47</v>
      </c>
      <c r="D3171" s="1">
        <v>44425</v>
      </c>
      <c r="E3171" t="s">
        <v>791</v>
      </c>
      <c r="F3171" t="s">
        <v>792</v>
      </c>
      <c r="G3171" t="s">
        <v>1404</v>
      </c>
      <c r="H3171" t="s">
        <v>1366</v>
      </c>
      <c r="I3171" t="s">
        <v>5</v>
      </c>
      <c r="K3171" s="1">
        <v>45735</v>
      </c>
    </row>
    <row r="3172" spans="1:11" x14ac:dyDescent="0.25">
      <c r="A3172" t="s">
        <v>46</v>
      </c>
      <c r="C3172" t="s">
        <v>47</v>
      </c>
      <c r="D3172" s="1">
        <v>44425</v>
      </c>
      <c r="E3172" t="s">
        <v>791</v>
      </c>
      <c r="F3172" t="s">
        <v>792</v>
      </c>
      <c r="G3172" t="s">
        <v>1404</v>
      </c>
      <c r="H3172" t="s">
        <v>1366</v>
      </c>
      <c r="I3172" t="s">
        <v>17</v>
      </c>
      <c r="J3172" s="1">
        <v>45414</v>
      </c>
      <c r="K3172" s="1">
        <v>45351</v>
      </c>
    </row>
    <row r="3173" spans="1:11" x14ac:dyDescent="0.25">
      <c r="A3173" t="s">
        <v>46</v>
      </c>
      <c r="C3173" t="s">
        <v>47</v>
      </c>
      <c r="D3173" s="1">
        <v>44425</v>
      </c>
      <c r="E3173" t="s">
        <v>791</v>
      </c>
      <c r="F3173" t="s">
        <v>792</v>
      </c>
      <c r="G3173" t="s">
        <v>1404</v>
      </c>
      <c r="H3173" t="s">
        <v>1367</v>
      </c>
      <c r="I3173" t="s">
        <v>5</v>
      </c>
      <c r="K3173" s="1">
        <v>45742</v>
      </c>
    </row>
    <row r="3174" spans="1:11" x14ac:dyDescent="0.25">
      <c r="A3174" t="s">
        <v>46</v>
      </c>
      <c r="C3174" t="s">
        <v>47</v>
      </c>
      <c r="D3174" s="1">
        <v>44425</v>
      </c>
      <c r="E3174" t="s">
        <v>791</v>
      </c>
      <c r="F3174" t="s">
        <v>792</v>
      </c>
      <c r="G3174" t="s">
        <v>1404</v>
      </c>
      <c r="H3174" t="s">
        <v>1367</v>
      </c>
      <c r="I3174" t="s">
        <v>17</v>
      </c>
      <c r="J3174" s="1">
        <v>45420</v>
      </c>
      <c r="K3174" s="1">
        <v>45351</v>
      </c>
    </row>
    <row r="3175" spans="1:11" x14ac:dyDescent="0.25">
      <c r="A3175" t="s">
        <v>46</v>
      </c>
      <c r="C3175" t="s">
        <v>47</v>
      </c>
      <c r="D3175" s="1">
        <v>44425</v>
      </c>
      <c r="E3175" t="s">
        <v>791</v>
      </c>
      <c r="F3175" t="s">
        <v>792</v>
      </c>
      <c r="G3175" t="s">
        <v>1404</v>
      </c>
      <c r="H3175" t="s">
        <v>1368</v>
      </c>
      <c r="I3175" t="s">
        <v>5</v>
      </c>
      <c r="K3175" s="1">
        <v>45740</v>
      </c>
    </row>
    <row r="3176" spans="1:11" x14ac:dyDescent="0.25">
      <c r="A3176" t="s">
        <v>46</v>
      </c>
      <c r="C3176" t="s">
        <v>47</v>
      </c>
      <c r="D3176" s="1">
        <v>44425</v>
      </c>
      <c r="E3176" t="s">
        <v>791</v>
      </c>
      <c r="F3176" t="s">
        <v>792</v>
      </c>
      <c r="G3176" t="s">
        <v>1404</v>
      </c>
      <c r="H3176" t="s">
        <v>1368</v>
      </c>
      <c r="I3176" t="s">
        <v>17</v>
      </c>
      <c r="J3176" s="1">
        <v>45419</v>
      </c>
      <c r="K3176" s="1">
        <v>45351</v>
      </c>
    </row>
    <row r="3177" spans="1:11" x14ac:dyDescent="0.25">
      <c r="A3177" t="s">
        <v>46</v>
      </c>
      <c r="C3177" t="s">
        <v>47</v>
      </c>
      <c r="D3177" s="1">
        <v>44425</v>
      </c>
      <c r="E3177" t="s">
        <v>791</v>
      </c>
      <c r="F3177" t="s">
        <v>792</v>
      </c>
      <c r="G3177" t="s">
        <v>1404</v>
      </c>
      <c r="H3177" t="s">
        <v>1369</v>
      </c>
      <c r="I3177" t="s">
        <v>5</v>
      </c>
      <c r="K3177" s="1">
        <v>45740</v>
      </c>
    </row>
    <row r="3178" spans="1:11" x14ac:dyDescent="0.25">
      <c r="A3178" t="s">
        <v>46</v>
      </c>
      <c r="C3178" t="s">
        <v>47</v>
      </c>
      <c r="D3178" s="1">
        <v>44425</v>
      </c>
      <c r="E3178" t="s">
        <v>791</v>
      </c>
      <c r="F3178" t="s">
        <v>792</v>
      </c>
      <c r="G3178" t="s">
        <v>1404</v>
      </c>
      <c r="H3178" t="s">
        <v>1369</v>
      </c>
      <c r="I3178" t="s">
        <v>17</v>
      </c>
      <c r="J3178" s="1">
        <v>45419</v>
      </c>
      <c r="K3178" s="1">
        <v>45351</v>
      </c>
    </row>
    <row r="3179" spans="1:11" x14ac:dyDescent="0.25">
      <c r="A3179" t="s">
        <v>46</v>
      </c>
      <c r="C3179" t="s">
        <v>47</v>
      </c>
      <c r="D3179" s="1">
        <v>44425</v>
      </c>
      <c r="E3179" t="s">
        <v>791</v>
      </c>
      <c r="F3179" t="s">
        <v>792</v>
      </c>
      <c r="G3179" t="s">
        <v>1404</v>
      </c>
      <c r="H3179" t="s">
        <v>1370</v>
      </c>
      <c r="I3179" t="s">
        <v>5</v>
      </c>
      <c r="K3179" s="1">
        <v>45740</v>
      </c>
    </row>
    <row r="3180" spans="1:11" x14ac:dyDescent="0.25">
      <c r="A3180" t="s">
        <v>46</v>
      </c>
      <c r="C3180" t="s">
        <v>47</v>
      </c>
      <c r="D3180" s="1">
        <v>44425</v>
      </c>
      <c r="E3180" t="s">
        <v>791</v>
      </c>
      <c r="F3180" t="s">
        <v>792</v>
      </c>
      <c r="G3180" t="s">
        <v>1404</v>
      </c>
      <c r="H3180" t="s">
        <v>1370</v>
      </c>
      <c r="I3180" t="s">
        <v>17</v>
      </c>
      <c r="J3180" s="1">
        <v>45419</v>
      </c>
      <c r="K3180" s="1">
        <v>45351</v>
      </c>
    </row>
    <row r="3181" spans="1:11" x14ac:dyDescent="0.25">
      <c r="A3181" t="s">
        <v>46</v>
      </c>
      <c r="C3181" t="s">
        <v>47</v>
      </c>
      <c r="D3181" s="1">
        <v>44425</v>
      </c>
      <c r="E3181" t="s">
        <v>791</v>
      </c>
      <c r="F3181" t="s">
        <v>792</v>
      </c>
      <c r="G3181" t="s">
        <v>1404</v>
      </c>
      <c r="H3181" t="s">
        <v>8</v>
      </c>
      <c r="I3181" t="s">
        <v>17</v>
      </c>
      <c r="J3181" s="1">
        <v>44685</v>
      </c>
      <c r="K3181" s="1">
        <v>44635</v>
      </c>
    </row>
    <row r="3182" spans="1:11" x14ac:dyDescent="0.25">
      <c r="A3182" t="s">
        <v>46</v>
      </c>
      <c r="C3182" t="s">
        <v>47</v>
      </c>
      <c r="D3182" s="1">
        <v>44425</v>
      </c>
      <c r="E3182" t="s">
        <v>791</v>
      </c>
      <c r="F3182" t="s">
        <v>792</v>
      </c>
      <c r="G3182" t="s">
        <v>1404</v>
      </c>
      <c r="H3182" t="s">
        <v>9</v>
      </c>
      <c r="I3182" t="s">
        <v>17</v>
      </c>
      <c r="J3182" s="1">
        <v>44861</v>
      </c>
      <c r="K3182" s="1">
        <v>44735</v>
      </c>
    </row>
    <row r="3183" spans="1:11" x14ac:dyDescent="0.25">
      <c r="A3183" t="s">
        <v>46</v>
      </c>
      <c r="C3183" t="s">
        <v>47</v>
      </c>
      <c r="D3183" s="1">
        <v>44425</v>
      </c>
      <c r="E3183" t="s">
        <v>791</v>
      </c>
      <c r="F3183" t="s">
        <v>792</v>
      </c>
      <c r="G3183" t="s">
        <v>1404</v>
      </c>
      <c r="H3183" t="s">
        <v>10</v>
      </c>
      <c r="I3183" t="s">
        <v>17</v>
      </c>
      <c r="J3183" s="1">
        <v>44449</v>
      </c>
      <c r="K3183" s="1">
        <v>44417</v>
      </c>
    </row>
    <row r="3184" spans="1:11" x14ac:dyDescent="0.25">
      <c r="A3184" t="s">
        <v>46</v>
      </c>
      <c r="C3184" t="s">
        <v>47</v>
      </c>
      <c r="D3184" s="1">
        <v>44425</v>
      </c>
      <c r="E3184" t="s">
        <v>791</v>
      </c>
      <c r="F3184" t="s">
        <v>792</v>
      </c>
      <c r="G3184" t="s">
        <v>1404</v>
      </c>
      <c r="H3184" t="s">
        <v>10</v>
      </c>
      <c r="I3184" t="s">
        <v>17</v>
      </c>
      <c r="J3184" s="1">
        <v>44911</v>
      </c>
      <c r="K3184" s="1">
        <v>44911</v>
      </c>
    </row>
    <row r="3185" spans="1:11" x14ac:dyDescent="0.25">
      <c r="A3185" t="s">
        <v>46</v>
      </c>
      <c r="C3185" t="s">
        <v>47</v>
      </c>
      <c r="D3185" s="1">
        <v>44425</v>
      </c>
      <c r="E3185" t="s">
        <v>791</v>
      </c>
      <c r="F3185" t="s">
        <v>792</v>
      </c>
      <c r="G3185" t="s">
        <v>1404</v>
      </c>
      <c r="H3185" t="s">
        <v>11</v>
      </c>
      <c r="I3185" t="s">
        <v>17</v>
      </c>
      <c r="J3185" s="1">
        <v>44569</v>
      </c>
      <c r="K3185" s="1">
        <v>44350</v>
      </c>
    </row>
    <row r="3186" spans="1:11" x14ac:dyDescent="0.25">
      <c r="A3186" t="s">
        <v>46</v>
      </c>
      <c r="C3186" t="s">
        <v>47</v>
      </c>
      <c r="D3186" s="1">
        <v>44416</v>
      </c>
      <c r="E3186" t="s">
        <v>793</v>
      </c>
      <c r="F3186" t="s">
        <v>794</v>
      </c>
      <c r="G3186" t="s">
        <v>795</v>
      </c>
      <c r="H3186" t="s">
        <v>4</v>
      </c>
      <c r="I3186" t="s">
        <v>17</v>
      </c>
      <c r="J3186" s="1">
        <v>44847</v>
      </c>
      <c r="K3186" s="1">
        <v>44824</v>
      </c>
    </row>
    <row r="3187" spans="1:11" x14ac:dyDescent="0.25">
      <c r="A3187" t="s">
        <v>46</v>
      </c>
      <c r="C3187" t="s">
        <v>47</v>
      </c>
      <c r="D3187" s="1">
        <v>44416</v>
      </c>
      <c r="E3187" t="s">
        <v>793</v>
      </c>
      <c r="F3187" t="s">
        <v>794</v>
      </c>
      <c r="G3187" t="s">
        <v>795</v>
      </c>
      <c r="H3187" t="s">
        <v>7</v>
      </c>
      <c r="I3187" t="s">
        <v>17</v>
      </c>
      <c r="J3187" s="1">
        <v>44847</v>
      </c>
      <c r="K3187" s="1">
        <v>44824</v>
      </c>
    </row>
    <row r="3188" spans="1:11" x14ac:dyDescent="0.25">
      <c r="A3188" t="s">
        <v>46</v>
      </c>
      <c r="C3188" t="s">
        <v>47</v>
      </c>
      <c r="D3188" s="1">
        <v>44416</v>
      </c>
      <c r="E3188" t="s">
        <v>793</v>
      </c>
      <c r="F3188" t="s">
        <v>794</v>
      </c>
      <c r="G3188" t="s">
        <v>795</v>
      </c>
      <c r="H3188" t="s">
        <v>1366</v>
      </c>
      <c r="I3188" t="s">
        <v>17</v>
      </c>
      <c r="J3188" s="1">
        <v>45420</v>
      </c>
      <c r="K3188" s="1">
        <v>45351</v>
      </c>
    </row>
    <row r="3189" spans="1:11" x14ac:dyDescent="0.25">
      <c r="A3189" t="s">
        <v>46</v>
      </c>
      <c r="C3189" t="s">
        <v>47</v>
      </c>
      <c r="D3189" s="1">
        <v>44416</v>
      </c>
      <c r="E3189" t="s">
        <v>793</v>
      </c>
      <c r="F3189" t="s">
        <v>794</v>
      </c>
      <c r="G3189" t="s">
        <v>795</v>
      </c>
      <c r="H3189" t="s">
        <v>1366</v>
      </c>
      <c r="I3189" t="s">
        <v>17</v>
      </c>
      <c r="J3189" s="1">
        <v>45791</v>
      </c>
      <c r="K3189" s="1">
        <v>45742</v>
      </c>
    </row>
    <row r="3190" spans="1:11" x14ac:dyDescent="0.25">
      <c r="A3190" t="s">
        <v>46</v>
      </c>
      <c r="C3190" t="s">
        <v>47</v>
      </c>
      <c r="D3190" s="1">
        <v>44416</v>
      </c>
      <c r="E3190" t="s">
        <v>793</v>
      </c>
      <c r="F3190" t="s">
        <v>794</v>
      </c>
      <c r="G3190" t="s">
        <v>795</v>
      </c>
      <c r="H3190" t="s">
        <v>1367</v>
      </c>
      <c r="I3190" t="s">
        <v>17</v>
      </c>
      <c r="J3190" s="1">
        <v>45420</v>
      </c>
      <c r="K3190" s="1">
        <v>45351</v>
      </c>
    </row>
    <row r="3191" spans="1:11" x14ac:dyDescent="0.25">
      <c r="A3191" t="s">
        <v>46</v>
      </c>
      <c r="C3191" t="s">
        <v>47</v>
      </c>
      <c r="D3191" s="1">
        <v>44416</v>
      </c>
      <c r="E3191" t="s">
        <v>793</v>
      </c>
      <c r="F3191" t="s">
        <v>794</v>
      </c>
      <c r="G3191" t="s">
        <v>795</v>
      </c>
      <c r="H3191" t="s">
        <v>1367</v>
      </c>
      <c r="I3191" t="s">
        <v>17</v>
      </c>
      <c r="J3191" s="1">
        <v>45791</v>
      </c>
      <c r="K3191" s="1">
        <v>45742</v>
      </c>
    </row>
    <row r="3192" spans="1:11" x14ac:dyDescent="0.25">
      <c r="A3192" t="s">
        <v>46</v>
      </c>
      <c r="C3192" t="s">
        <v>47</v>
      </c>
      <c r="D3192" s="1">
        <v>44416</v>
      </c>
      <c r="E3192" t="s">
        <v>793</v>
      </c>
      <c r="F3192" t="s">
        <v>794</v>
      </c>
      <c r="G3192" t="s">
        <v>795</v>
      </c>
      <c r="H3192" t="s">
        <v>1368</v>
      </c>
      <c r="I3192" t="s">
        <v>17</v>
      </c>
      <c r="J3192" s="1">
        <v>45420</v>
      </c>
      <c r="K3192" s="1">
        <v>45351</v>
      </c>
    </row>
    <row r="3193" spans="1:11" x14ac:dyDescent="0.25">
      <c r="A3193" t="s">
        <v>46</v>
      </c>
      <c r="C3193" t="s">
        <v>47</v>
      </c>
      <c r="D3193" s="1">
        <v>44416</v>
      </c>
      <c r="E3193" t="s">
        <v>793</v>
      </c>
      <c r="F3193" t="s">
        <v>794</v>
      </c>
      <c r="G3193" t="s">
        <v>795</v>
      </c>
      <c r="H3193" t="s">
        <v>1368</v>
      </c>
      <c r="I3193" t="s">
        <v>17</v>
      </c>
      <c r="J3193" s="1">
        <v>45791</v>
      </c>
      <c r="K3193" s="1">
        <v>45742</v>
      </c>
    </row>
    <row r="3194" spans="1:11" x14ac:dyDescent="0.25">
      <c r="A3194" t="s">
        <v>46</v>
      </c>
      <c r="C3194" t="s">
        <v>47</v>
      </c>
      <c r="D3194" s="1">
        <v>44416</v>
      </c>
      <c r="E3194" t="s">
        <v>793</v>
      </c>
      <c r="F3194" t="s">
        <v>794</v>
      </c>
      <c r="G3194" t="s">
        <v>795</v>
      </c>
      <c r="H3194" t="s">
        <v>1369</v>
      </c>
      <c r="I3194" t="s">
        <v>17</v>
      </c>
      <c r="J3194" s="1">
        <v>45420</v>
      </c>
      <c r="K3194" s="1">
        <v>45351</v>
      </c>
    </row>
    <row r="3195" spans="1:11" x14ac:dyDescent="0.25">
      <c r="A3195" t="s">
        <v>46</v>
      </c>
      <c r="C3195" t="s">
        <v>47</v>
      </c>
      <c r="D3195" s="1">
        <v>44416</v>
      </c>
      <c r="E3195" t="s">
        <v>793</v>
      </c>
      <c r="F3195" t="s">
        <v>794</v>
      </c>
      <c r="G3195" t="s">
        <v>795</v>
      </c>
      <c r="H3195" t="s">
        <v>1369</v>
      </c>
      <c r="I3195" t="s">
        <v>17</v>
      </c>
      <c r="J3195" s="1">
        <v>45791</v>
      </c>
      <c r="K3195" s="1">
        <v>45742</v>
      </c>
    </row>
    <row r="3196" spans="1:11" x14ac:dyDescent="0.25">
      <c r="A3196" t="s">
        <v>46</v>
      </c>
      <c r="C3196" t="s">
        <v>47</v>
      </c>
      <c r="D3196" s="1">
        <v>44416</v>
      </c>
      <c r="E3196" t="s">
        <v>793</v>
      </c>
      <c r="F3196" t="s">
        <v>794</v>
      </c>
      <c r="G3196" t="s">
        <v>795</v>
      </c>
      <c r="H3196" t="s">
        <v>1370</v>
      </c>
      <c r="I3196" t="s">
        <v>17</v>
      </c>
      <c r="J3196" s="1">
        <v>45420</v>
      </c>
      <c r="K3196" s="1">
        <v>45351</v>
      </c>
    </row>
    <row r="3197" spans="1:11" x14ac:dyDescent="0.25">
      <c r="A3197" t="s">
        <v>46</v>
      </c>
      <c r="C3197" t="s">
        <v>47</v>
      </c>
      <c r="D3197" s="1">
        <v>44416</v>
      </c>
      <c r="E3197" t="s">
        <v>793</v>
      </c>
      <c r="F3197" t="s">
        <v>794</v>
      </c>
      <c r="G3197" t="s">
        <v>795</v>
      </c>
      <c r="H3197" t="s">
        <v>1370</v>
      </c>
      <c r="I3197" t="s">
        <v>17</v>
      </c>
      <c r="J3197" s="1">
        <v>45791</v>
      </c>
      <c r="K3197" s="1">
        <v>45742</v>
      </c>
    </row>
    <row r="3198" spans="1:11" x14ac:dyDescent="0.25">
      <c r="A3198" t="s">
        <v>46</v>
      </c>
      <c r="C3198" t="s">
        <v>47</v>
      </c>
      <c r="D3198" s="1">
        <v>44416</v>
      </c>
      <c r="E3198" t="s">
        <v>793</v>
      </c>
      <c r="F3198" t="s">
        <v>794</v>
      </c>
      <c r="G3198" t="s">
        <v>795</v>
      </c>
      <c r="H3198" t="s">
        <v>8</v>
      </c>
      <c r="I3198" t="s">
        <v>17</v>
      </c>
      <c r="J3198" s="1">
        <v>44848</v>
      </c>
      <c r="K3198" s="1">
        <v>44842</v>
      </c>
    </row>
    <row r="3199" spans="1:11" x14ac:dyDescent="0.25">
      <c r="A3199" t="s">
        <v>46</v>
      </c>
      <c r="C3199" t="s">
        <v>47</v>
      </c>
      <c r="D3199" s="1">
        <v>44416</v>
      </c>
      <c r="E3199" t="s">
        <v>793</v>
      </c>
      <c r="F3199" t="s">
        <v>794</v>
      </c>
      <c r="G3199" t="s">
        <v>795</v>
      </c>
      <c r="H3199" t="s">
        <v>9</v>
      </c>
      <c r="I3199" t="s">
        <v>17</v>
      </c>
      <c r="J3199" s="1">
        <v>44852</v>
      </c>
      <c r="K3199" s="1">
        <v>44842</v>
      </c>
    </row>
    <row r="3200" spans="1:11" x14ac:dyDescent="0.25">
      <c r="A3200" t="s">
        <v>46</v>
      </c>
      <c r="C3200" t="s">
        <v>47</v>
      </c>
      <c r="D3200" s="1">
        <v>44416</v>
      </c>
      <c r="E3200" t="s">
        <v>793</v>
      </c>
      <c r="F3200" t="s">
        <v>794</v>
      </c>
      <c r="G3200" t="s">
        <v>795</v>
      </c>
      <c r="H3200" t="s">
        <v>10</v>
      </c>
      <c r="I3200" t="s">
        <v>17</v>
      </c>
      <c r="J3200" s="1">
        <v>44847</v>
      </c>
      <c r="K3200" s="1">
        <v>44842</v>
      </c>
    </row>
    <row r="3201" spans="1:11" x14ac:dyDescent="0.25">
      <c r="A3201" t="s">
        <v>46</v>
      </c>
      <c r="C3201" t="s">
        <v>47</v>
      </c>
      <c r="D3201" s="1">
        <v>44416</v>
      </c>
      <c r="E3201" t="s">
        <v>793</v>
      </c>
      <c r="F3201" t="s">
        <v>794</v>
      </c>
      <c r="G3201" t="s">
        <v>795</v>
      </c>
      <c r="H3201" t="s">
        <v>11</v>
      </c>
      <c r="I3201" t="s">
        <v>17</v>
      </c>
      <c r="J3201" s="1">
        <v>44482</v>
      </c>
      <c r="K3201" s="1">
        <v>44419</v>
      </c>
    </row>
    <row r="3202" spans="1:11" x14ac:dyDescent="0.25">
      <c r="A3202" t="s">
        <v>60</v>
      </c>
      <c r="B3202" t="s">
        <v>274</v>
      </c>
      <c r="C3202" t="s">
        <v>14</v>
      </c>
      <c r="D3202" s="1">
        <v>44413</v>
      </c>
      <c r="E3202" t="s">
        <v>796</v>
      </c>
      <c r="F3202" t="s">
        <v>134</v>
      </c>
      <c r="G3202" t="s">
        <v>797</v>
      </c>
      <c r="H3202" t="s">
        <v>4</v>
      </c>
      <c r="I3202" t="s">
        <v>17</v>
      </c>
      <c r="J3202" s="1">
        <v>44834</v>
      </c>
      <c r="K3202" s="1">
        <v>44824</v>
      </c>
    </row>
    <row r="3203" spans="1:11" x14ac:dyDescent="0.25">
      <c r="A3203" t="s">
        <v>60</v>
      </c>
      <c r="B3203" t="s">
        <v>274</v>
      </c>
      <c r="C3203" t="s">
        <v>14</v>
      </c>
      <c r="D3203" s="1">
        <v>44413</v>
      </c>
      <c r="E3203" t="s">
        <v>796</v>
      </c>
      <c r="F3203" t="s">
        <v>134</v>
      </c>
      <c r="G3203" t="s">
        <v>797</v>
      </c>
      <c r="H3203" t="s">
        <v>7</v>
      </c>
      <c r="I3203" t="s">
        <v>17</v>
      </c>
      <c r="J3203" s="1">
        <v>44834</v>
      </c>
      <c r="K3203" s="1">
        <v>44824</v>
      </c>
    </row>
    <row r="3204" spans="1:11" x14ac:dyDescent="0.25">
      <c r="A3204" t="s">
        <v>60</v>
      </c>
      <c r="B3204" t="s">
        <v>274</v>
      </c>
      <c r="C3204" t="s">
        <v>14</v>
      </c>
      <c r="D3204" s="1">
        <v>44413</v>
      </c>
      <c r="E3204" t="s">
        <v>796</v>
      </c>
      <c r="F3204" t="s">
        <v>134</v>
      </c>
      <c r="G3204" t="s">
        <v>797</v>
      </c>
      <c r="H3204" t="s">
        <v>1366</v>
      </c>
      <c r="I3204" t="s">
        <v>5</v>
      </c>
      <c r="K3204" s="1">
        <v>45777</v>
      </c>
    </row>
    <row r="3205" spans="1:11" x14ac:dyDescent="0.25">
      <c r="A3205" t="s">
        <v>60</v>
      </c>
      <c r="B3205" t="s">
        <v>274</v>
      </c>
      <c r="C3205" t="s">
        <v>14</v>
      </c>
      <c r="D3205" s="1">
        <v>44413</v>
      </c>
      <c r="E3205" t="s">
        <v>796</v>
      </c>
      <c r="F3205" t="s">
        <v>134</v>
      </c>
      <c r="G3205" t="s">
        <v>797</v>
      </c>
      <c r="H3205" t="s">
        <v>1366</v>
      </c>
      <c r="I3205" t="s">
        <v>17</v>
      </c>
      <c r="J3205" s="1">
        <v>45456</v>
      </c>
      <c r="K3205" s="1">
        <v>45351</v>
      </c>
    </row>
    <row r="3206" spans="1:11" x14ac:dyDescent="0.25">
      <c r="A3206" t="s">
        <v>60</v>
      </c>
      <c r="B3206" t="s">
        <v>274</v>
      </c>
      <c r="C3206" t="s">
        <v>14</v>
      </c>
      <c r="D3206" s="1">
        <v>44413</v>
      </c>
      <c r="E3206" t="s">
        <v>796</v>
      </c>
      <c r="F3206" t="s">
        <v>134</v>
      </c>
      <c r="G3206" t="s">
        <v>797</v>
      </c>
      <c r="H3206" t="s">
        <v>1367</v>
      </c>
      <c r="I3206" t="s">
        <v>5</v>
      </c>
      <c r="K3206" s="1">
        <v>45777</v>
      </c>
    </row>
    <row r="3207" spans="1:11" x14ac:dyDescent="0.25">
      <c r="A3207" t="s">
        <v>60</v>
      </c>
      <c r="B3207" t="s">
        <v>274</v>
      </c>
      <c r="C3207" t="s">
        <v>14</v>
      </c>
      <c r="D3207" s="1">
        <v>44413</v>
      </c>
      <c r="E3207" t="s">
        <v>796</v>
      </c>
      <c r="F3207" t="s">
        <v>134</v>
      </c>
      <c r="G3207" t="s">
        <v>797</v>
      </c>
      <c r="H3207" t="s">
        <v>1367</v>
      </c>
      <c r="I3207" t="s">
        <v>17</v>
      </c>
      <c r="J3207" s="1">
        <v>45456</v>
      </c>
      <c r="K3207" s="1">
        <v>45351</v>
      </c>
    </row>
    <row r="3208" spans="1:11" x14ac:dyDescent="0.25">
      <c r="A3208" t="s">
        <v>60</v>
      </c>
      <c r="B3208" t="s">
        <v>274</v>
      </c>
      <c r="C3208" t="s">
        <v>14</v>
      </c>
      <c r="D3208" s="1">
        <v>44413</v>
      </c>
      <c r="E3208" t="s">
        <v>796</v>
      </c>
      <c r="F3208" t="s">
        <v>134</v>
      </c>
      <c r="G3208" t="s">
        <v>797</v>
      </c>
      <c r="H3208" t="s">
        <v>1368</v>
      </c>
      <c r="I3208" t="s">
        <v>5</v>
      </c>
      <c r="K3208" s="1">
        <v>45777</v>
      </c>
    </row>
    <row r="3209" spans="1:11" x14ac:dyDescent="0.25">
      <c r="A3209" t="s">
        <v>60</v>
      </c>
      <c r="B3209" t="s">
        <v>274</v>
      </c>
      <c r="C3209" t="s">
        <v>14</v>
      </c>
      <c r="D3209" s="1">
        <v>44413</v>
      </c>
      <c r="E3209" t="s">
        <v>796</v>
      </c>
      <c r="F3209" t="s">
        <v>134</v>
      </c>
      <c r="G3209" t="s">
        <v>797</v>
      </c>
      <c r="H3209" t="s">
        <v>1368</v>
      </c>
      <c r="I3209" t="s">
        <v>17</v>
      </c>
      <c r="J3209" s="1">
        <v>45456</v>
      </c>
      <c r="K3209" s="1">
        <v>45351</v>
      </c>
    </row>
    <row r="3210" spans="1:11" x14ac:dyDescent="0.25">
      <c r="A3210" t="s">
        <v>60</v>
      </c>
      <c r="B3210" t="s">
        <v>274</v>
      </c>
      <c r="C3210" t="s">
        <v>14</v>
      </c>
      <c r="D3210" s="1">
        <v>44413</v>
      </c>
      <c r="E3210" t="s">
        <v>796</v>
      </c>
      <c r="F3210" t="s">
        <v>134</v>
      </c>
      <c r="G3210" t="s">
        <v>797</v>
      </c>
      <c r="H3210" t="s">
        <v>1369</v>
      </c>
      <c r="I3210" t="s">
        <v>5</v>
      </c>
      <c r="K3210" s="1">
        <v>45777</v>
      </c>
    </row>
    <row r="3211" spans="1:11" x14ac:dyDescent="0.25">
      <c r="A3211" t="s">
        <v>60</v>
      </c>
      <c r="B3211" t="s">
        <v>274</v>
      </c>
      <c r="C3211" t="s">
        <v>14</v>
      </c>
      <c r="D3211" s="1">
        <v>44413</v>
      </c>
      <c r="E3211" t="s">
        <v>796</v>
      </c>
      <c r="F3211" t="s">
        <v>134</v>
      </c>
      <c r="G3211" t="s">
        <v>797</v>
      </c>
      <c r="H3211" t="s">
        <v>1369</v>
      </c>
      <c r="I3211" t="s">
        <v>17</v>
      </c>
      <c r="J3211" s="1">
        <v>45456</v>
      </c>
      <c r="K3211" s="1">
        <v>45351</v>
      </c>
    </row>
    <row r="3212" spans="1:11" x14ac:dyDescent="0.25">
      <c r="A3212" t="s">
        <v>60</v>
      </c>
      <c r="B3212" t="s">
        <v>274</v>
      </c>
      <c r="C3212" t="s">
        <v>14</v>
      </c>
      <c r="D3212" s="1">
        <v>44413</v>
      </c>
      <c r="E3212" t="s">
        <v>796</v>
      </c>
      <c r="F3212" t="s">
        <v>134</v>
      </c>
      <c r="G3212" t="s">
        <v>797</v>
      </c>
      <c r="H3212" t="s">
        <v>1370</v>
      </c>
      <c r="I3212" t="s">
        <v>5</v>
      </c>
      <c r="K3212" s="1">
        <v>45777</v>
      </c>
    </row>
    <row r="3213" spans="1:11" x14ac:dyDescent="0.25">
      <c r="A3213" t="s">
        <v>60</v>
      </c>
      <c r="B3213" t="s">
        <v>274</v>
      </c>
      <c r="C3213" t="s">
        <v>14</v>
      </c>
      <c r="D3213" s="1">
        <v>44413</v>
      </c>
      <c r="E3213" t="s">
        <v>796</v>
      </c>
      <c r="F3213" t="s">
        <v>134</v>
      </c>
      <c r="G3213" t="s">
        <v>797</v>
      </c>
      <c r="H3213" t="s">
        <v>1370</v>
      </c>
      <c r="I3213" t="s">
        <v>17</v>
      </c>
      <c r="J3213" s="1">
        <v>45456</v>
      </c>
      <c r="K3213" s="1">
        <v>45351</v>
      </c>
    </row>
    <row r="3214" spans="1:11" x14ac:dyDescent="0.25">
      <c r="A3214" t="s">
        <v>60</v>
      </c>
      <c r="B3214" t="s">
        <v>274</v>
      </c>
      <c r="C3214" t="s">
        <v>14</v>
      </c>
      <c r="D3214" s="1">
        <v>44413</v>
      </c>
      <c r="E3214" t="s">
        <v>796</v>
      </c>
      <c r="F3214" t="s">
        <v>134</v>
      </c>
      <c r="G3214" t="s">
        <v>797</v>
      </c>
      <c r="H3214" t="s">
        <v>8</v>
      </c>
      <c r="I3214" t="s">
        <v>17</v>
      </c>
      <c r="J3214" s="1">
        <v>44648</v>
      </c>
      <c r="K3214" s="1">
        <v>44635</v>
      </c>
    </row>
    <row r="3215" spans="1:11" x14ac:dyDescent="0.25">
      <c r="A3215" t="s">
        <v>60</v>
      </c>
      <c r="B3215" t="s">
        <v>274</v>
      </c>
      <c r="C3215" t="s">
        <v>14</v>
      </c>
      <c r="D3215" s="1">
        <v>44413</v>
      </c>
      <c r="E3215" t="s">
        <v>796</v>
      </c>
      <c r="F3215" t="s">
        <v>134</v>
      </c>
      <c r="G3215" t="s">
        <v>797</v>
      </c>
      <c r="H3215" t="s">
        <v>9</v>
      </c>
      <c r="I3215" t="s">
        <v>17</v>
      </c>
      <c r="J3215" s="1">
        <v>44834</v>
      </c>
      <c r="K3215" s="1">
        <v>44735</v>
      </c>
    </row>
    <row r="3216" spans="1:11" x14ac:dyDescent="0.25">
      <c r="A3216" t="s">
        <v>60</v>
      </c>
      <c r="B3216" t="s">
        <v>274</v>
      </c>
      <c r="C3216" t="s">
        <v>14</v>
      </c>
      <c r="D3216" s="1">
        <v>44413</v>
      </c>
      <c r="E3216" t="s">
        <v>796</v>
      </c>
      <c r="F3216" t="s">
        <v>134</v>
      </c>
      <c r="G3216" t="s">
        <v>797</v>
      </c>
      <c r="H3216" t="s">
        <v>9</v>
      </c>
      <c r="I3216" t="s">
        <v>17</v>
      </c>
      <c r="J3216" s="1">
        <v>44915</v>
      </c>
      <c r="K3216" s="1">
        <v>44915</v>
      </c>
    </row>
    <row r="3217" spans="1:11" x14ac:dyDescent="0.25">
      <c r="A3217" t="s">
        <v>60</v>
      </c>
      <c r="B3217" t="s">
        <v>274</v>
      </c>
      <c r="C3217" t="s">
        <v>14</v>
      </c>
      <c r="D3217" s="1">
        <v>44413</v>
      </c>
      <c r="E3217" t="s">
        <v>796</v>
      </c>
      <c r="F3217" t="s">
        <v>134</v>
      </c>
      <c r="G3217" t="s">
        <v>797</v>
      </c>
      <c r="H3217" t="s">
        <v>10</v>
      </c>
      <c r="I3217" t="s">
        <v>17</v>
      </c>
      <c r="J3217" s="1">
        <v>44448</v>
      </c>
      <c r="K3217" s="1">
        <v>44417</v>
      </c>
    </row>
    <row r="3218" spans="1:11" x14ac:dyDescent="0.25">
      <c r="A3218" t="s">
        <v>60</v>
      </c>
      <c r="B3218" t="s">
        <v>274</v>
      </c>
      <c r="C3218" t="s">
        <v>14</v>
      </c>
      <c r="D3218" s="1">
        <v>44413</v>
      </c>
      <c r="E3218" t="s">
        <v>796</v>
      </c>
      <c r="F3218" t="s">
        <v>134</v>
      </c>
      <c r="G3218" t="s">
        <v>797</v>
      </c>
      <c r="H3218" t="s">
        <v>10</v>
      </c>
      <c r="I3218" t="s">
        <v>17</v>
      </c>
      <c r="J3218" s="1">
        <v>44851</v>
      </c>
      <c r="K3218" s="1">
        <v>44851</v>
      </c>
    </row>
    <row r="3219" spans="1:11" x14ac:dyDescent="0.25">
      <c r="A3219" t="s">
        <v>60</v>
      </c>
      <c r="B3219" t="s">
        <v>274</v>
      </c>
      <c r="C3219" t="s">
        <v>14</v>
      </c>
      <c r="D3219" s="1">
        <v>44413</v>
      </c>
      <c r="E3219" t="s">
        <v>796</v>
      </c>
      <c r="F3219" t="s">
        <v>134</v>
      </c>
      <c r="G3219" t="s">
        <v>797</v>
      </c>
      <c r="H3219" t="s">
        <v>10</v>
      </c>
      <c r="I3219" t="s">
        <v>17</v>
      </c>
      <c r="J3219" s="1">
        <v>44915</v>
      </c>
      <c r="K3219" s="1">
        <v>44915</v>
      </c>
    </row>
    <row r="3220" spans="1:11" x14ac:dyDescent="0.25">
      <c r="A3220" t="s">
        <v>60</v>
      </c>
      <c r="B3220" t="s">
        <v>274</v>
      </c>
      <c r="C3220" t="s">
        <v>14</v>
      </c>
      <c r="D3220" s="1">
        <v>44413</v>
      </c>
      <c r="E3220" t="s">
        <v>796</v>
      </c>
      <c r="F3220" t="s">
        <v>134</v>
      </c>
      <c r="G3220" t="s">
        <v>797</v>
      </c>
      <c r="H3220" t="s">
        <v>11</v>
      </c>
      <c r="I3220" t="s">
        <v>17</v>
      </c>
      <c r="J3220" s="1">
        <v>44448</v>
      </c>
      <c r="K3220" s="1">
        <v>44412</v>
      </c>
    </row>
    <row r="3221" spans="1:11" x14ac:dyDescent="0.25">
      <c r="C3221" t="s">
        <v>45</v>
      </c>
      <c r="D3221" s="1">
        <v>44411</v>
      </c>
      <c r="E3221" t="s">
        <v>1580</v>
      </c>
      <c r="F3221" t="s">
        <v>198</v>
      </c>
      <c r="G3221" t="s">
        <v>1552</v>
      </c>
      <c r="H3221" t="s">
        <v>192</v>
      </c>
      <c r="I3221" t="s">
        <v>17</v>
      </c>
      <c r="J3221" s="1">
        <v>45476</v>
      </c>
      <c r="K3221" s="1">
        <v>44837</v>
      </c>
    </row>
    <row r="3222" spans="1:11" x14ac:dyDescent="0.25">
      <c r="C3222" t="s">
        <v>45</v>
      </c>
      <c r="D3222" s="1">
        <v>44411</v>
      </c>
      <c r="E3222" t="s">
        <v>1580</v>
      </c>
      <c r="F3222" t="s">
        <v>198</v>
      </c>
      <c r="G3222" t="s">
        <v>1552</v>
      </c>
      <c r="H3222" t="s">
        <v>4</v>
      </c>
      <c r="I3222" t="s">
        <v>17</v>
      </c>
      <c r="J3222" s="1">
        <v>45476</v>
      </c>
      <c r="K3222" s="1">
        <v>44965</v>
      </c>
    </row>
    <row r="3223" spans="1:11" x14ac:dyDescent="0.25">
      <c r="C3223" t="s">
        <v>45</v>
      </c>
      <c r="D3223" s="1">
        <v>44411</v>
      </c>
      <c r="E3223" t="s">
        <v>1580</v>
      </c>
      <c r="F3223" t="s">
        <v>198</v>
      </c>
      <c r="G3223" t="s">
        <v>1552</v>
      </c>
      <c r="H3223" t="s">
        <v>7</v>
      </c>
      <c r="I3223" t="s">
        <v>17</v>
      </c>
      <c r="J3223" s="1">
        <v>45476</v>
      </c>
      <c r="K3223" s="1">
        <v>44965</v>
      </c>
    </row>
    <row r="3224" spans="1:11" x14ac:dyDescent="0.25">
      <c r="C3224" t="s">
        <v>45</v>
      </c>
      <c r="D3224" s="1">
        <v>44411</v>
      </c>
      <c r="E3224" t="s">
        <v>1580</v>
      </c>
      <c r="F3224" t="s">
        <v>198</v>
      </c>
      <c r="G3224" t="s">
        <v>1552</v>
      </c>
      <c r="H3224" t="s">
        <v>1366</v>
      </c>
      <c r="I3224" t="s">
        <v>5</v>
      </c>
      <c r="K3224" s="1">
        <v>45351</v>
      </c>
    </row>
    <row r="3225" spans="1:11" x14ac:dyDescent="0.25">
      <c r="C3225" t="s">
        <v>45</v>
      </c>
      <c r="D3225" s="1">
        <v>44411</v>
      </c>
      <c r="E3225" t="s">
        <v>1580</v>
      </c>
      <c r="F3225" t="s">
        <v>198</v>
      </c>
      <c r="G3225" t="s">
        <v>1552</v>
      </c>
      <c r="H3225" t="s">
        <v>1367</v>
      </c>
      <c r="I3225" t="s">
        <v>5</v>
      </c>
      <c r="K3225" s="1">
        <v>45351</v>
      </c>
    </row>
    <row r="3226" spans="1:11" x14ac:dyDescent="0.25">
      <c r="C3226" t="s">
        <v>45</v>
      </c>
      <c r="D3226" s="1">
        <v>44411</v>
      </c>
      <c r="E3226" t="s">
        <v>1580</v>
      </c>
      <c r="F3226" t="s">
        <v>198</v>
      </c>
      <c r="G3226" t="s">
        <v>1552</v>
      </c>
      <c r="H3226" t="s">
        <v>1368</v>
      </c>
      <c r="I3226" t="s">
        <v>5</v>
      </c>
      <c r="K3226" s="1">
        <v>45351</v>
      </c>
    </row>
    <row r="3227" spans="1:11" x14ac:dyDescent="0.25">
      <c r="C3227" t="s">
        <v>45</v>
      </c>
      <c r="D3227" s="1">
        <v>44411</v>
      </c>
      <c r="E3227" t="s">
        <v>1580</v>
      </c>
      <c r="F3227" t="s">
        <v>198</v>
      </c>
      <c r="G3227" t="s">
        <v>1552</v>
      </c>
      <c r="H3227" t="s">
        <v>1369</v>
      </c>
      <c r="I3227" t="s">
        <v>5</v>
      </c>
      <c r="K3227" s="1">
        <v>45351</v>
      </c>
    </row>
    <row r="3228" spans="1:11" x14ac:dyDescent="0.25">
      <c r="C3228" t="s">
        <v>45</v>
      </c>
      <c r="D3228" s="1">
        <v>44411</v>
      </c>
      <c r="E3228" t="s">
        <v>1580</v>
      </c>
      <c r="F3228" t="s">
        <v>198</v>
      </c>
      <c r="G3228" t="s">
        <v>1552</v>
      </c>
      <c r="H3228" t="s">
        <v>1370</v>
      </c>
      <c r="I3228" t="s">
        <v>5</v>
      </c>
      <c r="K3228" s="1">
        <v>45351</v>
      </c>
    </row>
    <row r="3229" spans="1:11" x14ac:dyDescent="0.25">
      <c r="C3229" t="s">
        <v>45</v>
      </c>
      <c r="D3229" s="1">
        <v>44411</v>
      </c>
      <c r="E3229" t="s">
        <v>1580</v>
      </c>
      <c r="F3229" t="s">
        <v>198</v>
      </c>
      <c r="G3229" t="s">
        <v>1552</v>
      </c>
      <c r="H3229" t="s">
        <v>8</v>
      </c>
      <c r="I3229" t="s">
        <v>17</v>
      </c>
      <c r="J3229" s="1">
        <v>45085</v>
      </c>
      <c r="K3229" s="1">
        <v>44965</v>
      </c>
    </row>
    <row r="3230" spans="1:11" x14ac:dyDescent="0.25">
      <c r="C3230" t="s">
        <v>45</v>
      </c>
      <c r="D3230" s="1">
        <v>44411</v>
      </c>
      <c r="E3230" t="s">
        <v>1580</v>
      </c>
      <c r="F3230" t="s">
        <v>198</v>
      </c>
      <c r="G3230" t="s">
        <v>1552</v>
      </c>
      <c r="H3230" t="s">
        <v>9</v>
      </c>
      <c r="I3230" t="s">
        <v>17</v>
      </c>
      <c r="J3230" s="1">
        <v>45085</v>
      </c>
      <c r="K3230" s="1">
        <v>44965</v>
      </c>
    </row>
    <row r="3231" spans="1:11" x14ac:dyDescent="0.25">
      <c r="C3231" t="s">
        <v>45</v>
      </c>
      <c r="D3231" s="1">
        <v>44411</v>
      </c>
      <c r="E3231" t="s">
        <v>1580</v>
      </c>
      <c r="F3231" t="s">
        <v>198</v>
      </c>
      <c r="G3231" t="s">
        <v>1552</v>
      </c>
      <c r="H3231" t="s">
        <v>9</v>
      </c>
      <c r="I3231" t="s">
        <v>17</v>
      </c>
      <c r="J3231" s="1">
        <v>45476</v>
      </c>
      <c r="K3231" s="1">
        <v>45476</v>
      </c>
    </row>
    <row r="3232" spans="1:11" x14ac:dyDescent="0.25">
      <c r="C3232" t="s">
        <v>45</v>
      </c>
      <c r="D3232" s="1">
        <v>44411</v>
      </c>
      <c r="E3232" t="s">
        <v>1580</v>
      </c>
      <c r="F3232" t="s">
        <v>198</v>
      </c>
      <c r="G3232" t="s">
        <v>1552</v>
      </c>
      <c r="H3232" t="s">
        <v>10</v>
      </c>
      <c r="I3232" t="s">
        <v>17</v>
      </c>
      <c r="J3232" s="1">
        <v>45085</v>
      </c>
      <c r="K3232" s="1">
        <v>44965</v>
      </c>
    </row>
    <row r="3233" spans="1:11" x14ac:dyDescent="0.25">
      <c r="C3233" t="s">
        <v>45</v>
      </c>
      <c r="D3233" s="1">
        <v>44411</v>
      </c>
      <c r="E3233" t="s">
        <v>1580</v>
      </c>
      <c r="F3233" t="s">
        <v>198</v>
      </c>
      <c r="G3233" t="s">
        <v>1552</v>
      </c>
      <c r="H3233" t="s">
        <v>11</v>
      </c>
      <c r="I3233" t="s">
        <v>5</v>
      </c>
      <c r="K3233" s="1">
        <v>45796</v>
      </c>
    </row>
    <row r="3234" spans="1:11" x14ac:dyDescent="0.25">
      <c r="C3234" t="s">
        <v>45</v>
      </c>
      <c r="D3234" s="1">
        <v>44411</v>
      </c>
      <c r="E3234" t="s">
        <v>1580</v>
      </c>
      <c r="F3234" t="s">
        <v>198</v>
      </c>
      <c r="G3234" t="s">
        <v>1552</v>
      </c>
      <c r="H3234" t="s">
        <v>11</v>
      </c>
      <c r="I3234" t="s">
        <v>17</v>
      </c>
      <c r="J3234" s="1">
        <v>45476</v>
      </c>
      <c r="K3234" s="1">
        <v>45057</v>
      </c>
    </row>
    <row r="3235" spans="1:11" x14ac:dyDescent="0.25">
      <c r="A3235" t="s">
        <v>46</v>
      </c>
      <c r="C3235" t="s">
        <v>47</v>
      </c>
      <c r="D3235" s="1">
        <v>44410</v>
      </c>
      <c r="E3235" t="s">
        <v>798</v>
      </c>
      <c r="F3235" t="s">
        <v>158</v>
      </c>
      <c r="G3235" t="s">
        <v>799</v>
      </c>
      <c r="H3235" t="s">
        <v>4</v>
      </c>
      <c r="I3235" t="s">
        <v>17</v>
      </c>
      <c r="J3235" s="1">
        <v>45265</v>
      </c>
      <c r="K3235" s="1">
        <v>44824</v>
      </c>
    </row>
    <row r="3236" spans="1:11" x14ac:dyDescent="0.25">
      <c r="A3236" t="s">
        <v>46</v>
      </c>
      <c r="C3236" t="s">
        <v>47</v>
      </c>
      <c r="D3236" s="1">
        <v>44410</v>
      </c>
      <c r="E3236" t="s">
        <v>798</v>
      </c>
      <c r="F3236" t="s">
        <v>158</v>
      </c>
      <c r="G3236" t="s">
        <v>799</v>
      </c>
      <c r="H3236" t="s">
        <v>7</v>
      </c>
      <c r="I3236" t="s">
        <v>17</v>
      </c>
      <c r="J3236" s="1">
        <v>45265</v>
      </c>
      <c r="K3236" s="1">
        <v>44824</v>
      </c>
    </row>
    <row r="3237" spans="1:11" x14ac:dyDescent="0.25">
      <c r="A3237" t="s">
        <v>46</v>
      </c>
      <c r="C3237" t="s">
        <v>47</v>
      </c>
      <c r="D3237" s="1">
        <v>44410</v>
      </c>
      <c r="E3237" t="s">
        <v>798</v>
      </c>
      <c r="F3237" t="s">
        <v>158</v>
      </c>
      <c r="G3237" t="s">
        <v>799</v>
      </c>
      <c r="H3237" t="s">
        <v>1366</v>
      </c>
      <c r="I3237" t="s">
        <v>5</v>
      </c>
      <c r="K3237" s="1">
        <v>45742</v>
      </c>
    </row>
    <row r="3238" spans="1:11" x14ac:dyDescent="0.25">
      <c r="A3238" t="s">
        <v>46</v>
      </c>
      <c r="C3238" t="s">
        <v>47</v>
      </c>
      <c r="D3238" s="1">
        <v>44410</v>
      </c>
      <c r="E3238" t="s">
        <v>798</v>
      </c>
      <c r="F3238" t="s">
        <v>158</v>
      </c>
      <c r="G3238" t="s">
        <v>799</v>
      </c>
      <c r="H3238" t="s">
        <v>1366</v>
      </c>
      <c r="I3238" t="s">
        <v>17</v>
      </c>
      <c r="J3238" s="1">
        <v>45420</v>
      </c>
      <c r="K3238" s="1">
        <v>45351</v>
      </c>
    </row>
    <row r="3239" spans="1:11" x14ac:dyDescent="0.25">
      <c r="A3239" t="s">
        <v>46</v>
      </c>
      <c r="C3239" t="s">
        <v>47</v>
      </c>
      <c r="D3239" s="1">
        <v>44410</v>
      </c>
      <c r="E3239" t="s">
        <v>798</v>
      </c>
      <c r="F3239" t="s">
        <v>158</v>
      </c>
      <c r="G3239" t="s">
        <v>799</v>
      </c>
      <c r="H3239" t="s">
        <v>1367</v>
      </c>
      <c r="I3239" t="s">
        <v>5</v>
      </c>
      <c r="K3239" s="1">
        <v>45742</v>
      </c>
    </row>
    <row r="3240" spans="1:11" x14ac:dyDescent="0.25">
      <c r="A3240" t="s">
        <v>46</v>
      </c>
      <c r="C3240" t="s">
        <v>47</v>
      </c>
      <c r="D3240" s="1">
        <v>44410</v>
      </c>
      <c r="E3240" t="s">
        <v>798</v>
      </c>
      <c r="F3240" t="s">
        <v>158</v>
      </c>
      <c r="G3240" t="s">
        <v>799</v>
      </c>
      <c r="H3240" t="s">
        <v>1367</v>
      </c>
      <c r="I3240" t="s">
        <v>17</v>
      </c>
      <c r="J3240" s="1">
        <v>45420</v>
      </c>
      <c r="K3240" s="1">
        <v>45351</v>
      </c>
    </row>
    <row r="3241" spans="1:11" x14ac:dyDescent="0.25">
      <c r="A3241" t="s">
        <v>46</v>
      </c>
      <c r="C3241" t="s">
        <v>47</v>
      </c>
      <c r="D3241" s="1">
        <v>44410</v>
      </c>
      <c r="E3241" t="s">
        <v>798</v>
      </c>
      <c r="F3241" t="s">
        <v>158</v>
      </c>
      <c r="G3241" t="s">
        <v>799</v>
      </c>
      <c r="H3241" t="s">
        <v>1368</v>
      </c>
      <c r="I3241" t="s">
        <v>5</v>
      </c>
      <c r="K3241" s="1">
        <v>45742</v>
      </c>
    </row>
    <row r="3242" spans="1:11" x14ac:dyDescent="0.25">
      <c r="A3242" t="s">
        <v>46</v>
      </c>
      <c r="C3242" t="s">
        <v>47</v>
      </c>
      <c r="D3242" s="1">
        <v>44410</v>
      </c>
      <c r="E3242" t="s">
        <v>798</v>
      </c>
      <c r="F3242" t="s">
        <v>158</v>
      </c>
      <c r="G3242" t="s">
        <v>799</v>
      </c>
      <c r="H3242" t="s">
        <v>1368</v>
      </c>
      <c r="I3242" t="s">
        <v>17</v>
      </c>
      <c r="J3242" s="1">
        <v>45420</v>
      </c>
      <c r="K3242" s="1">
        <v>45351</v>
      </c>
    </row>
    <row r="3243" spans="1:11" x14ac:dyDescent="0.25">
      <c r="A3243" t="s">
        <v>46</v>
      </c>
      <c r="C3243" t="s">
        <v>47</v>
      </c>
      <c r="D3243" s="1">
        <v>44410</v>
      </c>
      <c r="E3243" t="s">
        <v>798</v>
      </c>
      <c r="F3243" t="s">
        <v>158</v>
      </c>
      <c r="G3243" t="s">
        <v>799</v>
      </c>
      <c r="H3243" t="s">
        <v>1369</v>
      </c>
      <c r="I3243" t="s">
        <v>5</v>
      </c>
      <c r="K3243" s="1">
        <v>45742</v>
      </c>
    </row>
    <row r="3244" spans="1:11" x14ac:dyDescent="0.25">
      <c r="A3244" t="s">
        <v>46</v>
      </c>
      <c r="C3244" t="s">
        <v>47</v>
      </c>
      <c r="D3244" s="1">
        <v>44410</v>
      </c>
      <c r="E3244" t="s">
        <v>798</v>
      </c>
      <c r="F3244" t="s">
        <v>158</v>
      </c>
      <c r="G3244" t="s">
        <v>799</v>
      </c>
      <c r="H3244" t="s">
        <v>1369</v>
      </c>
      <c r="I3244" t="s">
        <v>17</v>
      </c>
      <c r="J3244" s="1">
        <v>45420</v>
      </c>
      <c r="K3244" s="1">
        <v>45351</v>
      </c>
    </row>
    <row r="3245" spans="1:11" x14ac:dyDescent="0.25">
      <c r="A3245" t="s">
        <v>46</v>
      </c>
      <c r="C3245" t="s">
        <v>47</v>
      </c>
      <c r="D3245" s="1">
        <v>44410</v>
      </c>
      <c r="E3245" t="s">
        <v>798</v>
      </c>
      <c r="F3245" t="s">
        <v>158</v>
      </c>
      <c r="G3245" t="s">
        <v>799</v>
      </c>
      <c r="H3245" t="s">
        <v>1370</v>
      </c>
      <c r="I3245" t="s">
        <v>5</v>
      </c>
      <c r="K3245" s="1">
        <v>45742</v>
      </c>
    </row>
    <row r="3246" spans="1:11" x14ac:dyDescent="0.25">
      <c r="A3246" t="s">
        <v>46</v>
      </c>
      <c r="C3246" t="s">
        <v>47</v>
      </c>
      <c r="D3246" s="1">
        <v>44410</v>
      </c>
      <c r="E3246" t="s">
        <v>798</v>
      </c>
      <c r="F3246" t="s">
        <v>158</v>
      </c>
      <c r="G3246" t="s">
        <v>799</v>
      </c>
      <c r="H3246" t="s">
        <v>1370</v>
      </c>
      <c r="I3246" t="s">
        <v>17</v>
      </c>
      <c r="J3246" s="1">
        <v>45420</v>
      </c>
      <c r="K3246" s="1">
        <v>45351</v>
      </c>
    </row>
    <row r="3247" spans="1:11" x14ac:dyDescent="0.25">
      <c r="A3247" t="s">
        <v>46</v>
      </c>
      <c r="C3247" t="s">
        <v>47</v>
      </c>
      <c r="D3247" s="1">
        <v>44410</v>
      </c>
      <c r="E3247" t="s">
        <v>798</v>
      </c>
      <c r="F3247" t="s">
        <v>158</v>
      </c>
      <c r="G3247" t="s">
        <v>799</v>
      </c>
      <c r="H3247" t="s">
        <v>8</v>
      </c>
      <c r="I3247" t="s">
        <v>17</v>
      </c>
      <c r="J3247" s="1">
        <v>44839</v>
      </c>
      <c r="K3247" s="1">
        <v>44635</v>
      </c>
    </row>
    <row r="3248" spans="1:11" x14ac:dyDescent="0.25">
      <c r="A3248" t="s">
        <v>46</v>
      </c>
      <c r="C3248" t="s">
        <v>47</v>
      </c>
      <c r="D3248" s="1">
        <v>44410</v>
      </c>
      <c r="E3248" t="s">
        <v>798</v>
      </c>
      <c r="F3248" t="s">
        <v>158</v>
      </c>
      <c r="G3248" t="s">
        <v>799</v>
      </c>
      <c r="H3248" t="s">
        <v>9</v>
      </c>
      <c r="I3248" t="s">
        <v>17</v>
      </c>
      <c r="J3248" s="1">
        <v>45233</v>
      </c>
      <c r="K3248" s="1">
        <v>44735</v>
      </c>
    </row>
    <row r="3249" spans="1:12" x14ac:dyDescent="0.25">
      <c r="A3249" t="s">
        <v>46</v>
      </c>
      <c r="C3249" t="s">
        <v>47</v>
      </c>
      <c r="D3249" s="1">
        <v>44410</v>
      </c>
      <c r="E3249" t="s">
        <v>798</v>
      </c>
      <c r="F3249" t="s">
        <v>158</v>
      </c>
      <c r="G3249" t="s">
        <v>799</v>
      </c>
      <c r="H3249" t="s">
        <v>10</v>
      </c>
      <c r="I3249" t="s">
        <v>17</v>
      </c>
      <c r="J3249" s="1">
        <v>44449</v>
      </c>
      <c r="K3249" s="1">
        <v>44417</v>
      </c>
    </row>
    <row r="3250" spans="1:12" x14ac:dyDescent="0.25">
      <c r="A3250" t="s">
        <v>46</v>
      </c>
      <c r="C3250" t="s">
        <v>47</v>
      </c>
      <c r="D3250" s="1">
        <v>44410</v>
      </c>
      <c r="E3250" t="s">
        <v>798</v>
      </c>
      <c r="F3250" t="s">
        <v>158</v>
      </c>
      <c r="G3250" t="s">
        <v>799</v>
      </c>
      <c r="H3250" t="s">
        <v>11</v>
      </c>
      <c r="I3250" t="s">
        <v>17</v>
      </c>
      <c r="J3250" s="1">
        <v>44547</v>
      </c>
      <c r="K3250" s="1">
        <v>44395</v>
      </c>
    </row>
    <row r="3251" spans="1:12" x14ac:dyDescent="0.25">
      <c r="A3251" t="s">
        <v>12</v>
      </c>
      <c r="B3251" t="s">
        <v>51</v>
      </c>
      <c r="C3251" t="s">
        <v>52</v>
      </c>
      <c r="D3251" s="1">
        <v>44403</v>
      </c>
      <c r="E3251" t="s">
        <v>206</v>
      </c>
      <c r="F3251" t="s">
        <v>800</v>
      </c>
      <c r="G3251" t="s">
        <v>801</v>
      </c>
      <c r="H3251" t="s">
        <v>4</v>
      </c>
      <c r="I3251" t="s">
        <v>17</v>
      </c>
      <c r="J3251" s="1">
        <v>45009</v>
      </c>
      <c r="K3251" s="1">
        <v>44824</v>
      </c>
    </row>
    <row r="3252" spans="1:12" x14ac:dyDescent="0.25">
      <c r="A3252" t="s">
        <v>12</v>
      </c>
      <c r="B3252" t="s">
        <v>51</v>
      </c>
      <c r="C3252" t="s">
        <v>52</v>
      </c>
      <c r="D3252" s="1">
        <v>44403</v>
      </c>
      <c r="E3252" t="s">
        <v>206</v>
      </c>
      <c r="F3252" t="s">
        <v>800</v>
      </c>
      <c r="G3252" t="s">
        <v>801</v>
      </c>
      <c r="H3252" t="s">
        <v>7</v>
      </c>
      <c r="I3252" t="s">
        <v>17</v>
      </c>
      <c r="J3252" s="1">
        <v>45009</v>
      </c>
      <c r="K3252" s="1">
        <v>44824</v>
      </c>
    </row>
    <row r="3253" spans="1:12" x14ac:dyDescent="0.25">
      <c r="A3253" t="s">
        <v>12</v>
      </c>
      <c r="B3253" t="s">
        <v>51</v>
      </c>
      <c r="C3253" t="s">
        <v>52</v>
      </c>
      <c r="D3253" s="1">
        <v>44403</v>
      </c>
      <c r="E3253" t="s">
        <v>206</v>
      </c>
      <c r="F3253" t="s">
        <v>800</v>
      </c>
      <c r="G3253" t="s">
        <v>801</v>
      </c>
      <c r="H3253" t="s">
        <v>1366</v>
      </c>
      <c r="I3253" t="s">
        <v>17</v>
      </c>
      <c r="J3253" s="1">
        <v>45796</v>
      </c>
      <c r="K3253" s="1">
        <v>45351</v>
      </c>
    </row>
    <row r="3254" spans="1:12" x14ac:dyDescent="0.25">
      <c r="A3254" t="s">
        <v>12</v>
      </c>
      <c r="B3254" t="s">
        <v>51</v>
      </c>
      <c r="C3254" t="s">
        <v>52</v>
      </c>
      <c r="D3254" s="1">
        <v>44403</v>
      </c>
      <c r="E3254" t="s">
        <v>206</v>
      </c>
      <c r="F3254" t="s">
        <v>800</v>
      </c>
      <c r="G3254" t="s">
        <v>801</v>
      </c>
      <c r="H3254" t="s">
        <v>1367</v>
      </c>
      <c r="I3254" t="s">
        <v>17</v>
      </c>
      <c r="J3254" s="1">
        <v>45741</v>
      </c>
      <c r="K3254" s="1">
        <v>45351</v>
      </c>
    </row>
    <row r="3255" spans="1:12" x14ac:dyDescent="0.25">
      <c r="A3255" t="s">
        <v>12</v>
      </c>
      <c r="B3255" t="s">
        <v>51</v>
      </c>
      <c r="C3255" t="s">
        <v>52</v>
      </c>
      <c r="D3255" s="1">
        <v>44403</v>
      </c>
      <c r="E3255" t="s">
        <v>206</v>
      </c>
      <c r="F3255" t="s">
        <v>800</v>
      </c>
      <c r="G3255" t="s">
        <v>801</v>
      </c>
      <c r="H3255" t="s">
        <v>1368</v>
      </c>
      <c r="I3255" t="s">
        <v>17</v>
      </c>
      <c r="J3255" s="1">
        <v>45796</v>
      </c>
      <c r="K3255" s="1">
        <v>45351</v>
      </c>
    </row>
    <row r="3256" spans="1:12" x14ac:dyDescent="0.25">
      <c r="A3256" t="s">
        <v>12</v>
      </c>
      <c r="B3256" t="s">
        <v>51</v>
      </c>
      <c r="C3256" t="s">
        <v>52</v>
      </c>
      <c r="D3256" s="1">
        <v>44403</v>
      </c>
      <c r="E3256" t="s">
        <v>206</v>
      </c>
      <c r="F3256" t="s">
        <v>800</v>
      </c>
      <c r="G3256" t="s">
        <v>801</v>
      </c>
      <c r="H3256" t="s">
        <v>1369</v>
      </c>
      <c r="I3256" t="s">
        <v>17</v>
      </c>
      <c r="J3256" s="1">
        <v>45796</v>
      </c>
      <c r="K3256" s="1">
        <v>45351</v>
      </c>
    </row>
    <row r="3257" spans="1:12" x14ac:dyDescent="0.25">
      <c r="A3257" t="s">
        <v>12</v>
      </c>
      <c r="B3257" t="s">
        <v>51</v>
      </c>
      <c r="C3257" t="s">
        <v>52</v>
      </c>
      <c r="D3257" s="1">
        <v>44403</v>
      </c>
      <c r="E3257" t="s">
        <v>206</v>
      </c>
      <c r="F3257" t="s">
        <v>800</v>
      </c>
      <c r="G3257" t="s">
        <v>801</v>
      </c>
      <c r="H3257" t="s">
        <v>1370</v>
      </c>
      <c r="I3257" t="s">
        <v>17</v>
      </c>
      <c r="J3257" s="1">
        <v>45796</v>
      </c>
      <c r="K3257" s="1">
        <v>45351</v>
      </c>
    </row>
    <row r="3258" spans="1:12" x14ac:dyDescent="0.25">
      <c r="A3258" t="s">
        <v>12</v>
      </c>
      <c r="B3258" t="s">
        <v>51</v>
      </c>
      <c r="C3258" t="s">
        <v>52</v>
      </c>
      <c r="D3258" s="1">
        <v>44403</v>
      </c>
      <c r="E3258" t="s">
        <v>206</v>
      </c>
      <c r="F3258" t="s">
        <v>800</v>
      </c>
      <c r="G3258" t="s">
        <v>801</v>
      </c>
      <c r="H3258" t="s">
        <v>8</v>
      </c>
      <c r="I3258" t="s">
        <v>17</v>
      </c>
      <c r="J3258" s="1">
        <v>44841</v>
      </c>
      <c r="K3258" s="1">
        <v>44635</v>
      </c>
    </row>
    <row r="3259" spans="1:12" x14ac:dyDescent="0.25">
      <c r="A3259" t="s">
        <v>12</v>
      </c>
      <c r="B3259" t="s">
        <v>51</v>
      </c>
      <c r="C3259" t="s">
        <v>52</v>
      </c>
      <c r="D3259" s="1">
        <v>44403</v>
      </c>
      <c r="E3259" t="s">
        <v>206</v>
      </c>
      <c r="F3259" t="s">
        <v>800</v>
      </c>
      <c r="G3259" t="s">
        <v>801</v>
      </c>
      <c r="H3259" t="s">
        <v>9</v>
      </c>
      <c r="I3259" t="s">
        <v>17</v>
      </c>
      <c r="J3259" s="1">
        <v>45009</v>
      </c>
      <c r="K3259" s="1">
        <v>44735</v>
      </c>
    </row>
    <row r="3260" spans="1:12" x14ac:dyDescent="0.25">
      <c r="A3260" t="s">
        <v>12</v>
      </c>
      <c r="B3260" t="s">
        <v>51</v>
      </c>
      <c r="C3260" t="s">
        <v>52</v>
      </c>
      <c r="D3260" s="1">
        <v>44403</v>
      </c>
      <c r="E3260" t="s">
        <v>206</v>
      </c>
      <c r="F3260" t="s">
        <v>800</v>
      </c>
      <c r="G3260" t="s">
        <v>801</v>
      </c>
      <c r="H3260" t="s">
        <v>10</v>
      </c>
      <c r="I3260" t="s">
        <v>17</v>
      </c>
      <c r="J3260" s="1">
        <v>44449</v>
      </c>
      <c r="K3260" s="1">
        <v>44435</v>
      </c>
    </row>
    <row r="3261" spans="1:12" x14ac:dyDescent="0.25">
      <c r="A3261" t="s">
        <v>12</v>
      </c>
      <c r="B3261" t="s">
        <v>51</v>
      </c>
      <c r="C3261" t="s">
        <v>52</v>
      </c>
      <c r="D3261" s="1">
        <v>44403</v>
      </c>
      <c r="E3261" t="s">
        <v>206</v>
      </c>
      <c r="F3261" t="s">
        <v>800</v>
      </c>
      <c r="G3261" t="s">
        <v>801</v>
      </c>
      <c r="H3261" t="s">
        <v>10</v>
      </c>
      <c r="I3261" t="s">
        <v>17</v>
      </c>
      <c r="J3261" s="1">
        <v>44838</v>
      </c>
      <c r="K3261" s="1">
        <v>44838</v>
      </c>
    </row>
    <row r="3262" spans="1:12" x14ac:dyDescent="0.25">
      <c r="A3262" t="s">
        <v>12</v>
      </c>
      <c r="B3262" t="s">
        <v>51</v>
      </c>
      <c r="C3262" t="s">
        <v>52</v>
      </c>
      <c r="D3262" s="1">
        <v>44403</v>
      </c>
      <c r="E3262" t="s">
        <v>206</v>
      </c>
      <c r="F3262" t="s">
        <v>800</v>
      </c>
      <c r="G3262" t="s">
        <v>801</v>
      </c>
      <c r="H3262" t="s">
        <v>11</v>
      </c>
      <c r="I3262" t="s">
        <v>17</v>
      </c>
      <c r="J3262" s="1">
        <v>44543</v>
      </c>
      <c r="K3262" s="1">
        <v>44394</v>
      </c>
      <c r="L3262" t="s">
        <v>802</v>
      </c>
    </row>
    <row r="3263" spans="1:12" x14ac:dyDescent="0.25">
      <c r="A3263" t="s">
        <v>30</v>
      </c>
      <c r="B3263" t="s">
        <v>189</v>
      </c>
      <c r="C3263" t="s">
        <v>32</v>
      </c>
      <c r="D3263" s="1">
        <v>44396</v>
      </c>
      <c r="E3263" t="s">
        <v>33</v>
      </c>
      <c r="F3263" t="s">
        <v>803</v>
      </c>
      <c r="G3263" t="s">
        <v>804</v>
      </c>
      <c r="H3263" t="s">
        <v>4</v>
      </c>
      <c r="I3263" t="s">
        <v>17</v>
      </c>
      <c r="J3263" s="1">
        <v>44931</v>
      </c>
      <c r="K3263" s="1">
        <v>44824</v>
      </c>
    </row>
    <row r="3264" spans="1:12" x14ac:dyDescent="0.25">
      <c r="A3264" t="s">
        <v>30</v>
      </c>
      <c r="B3264" t="s">
        <v>189</v>
      </c>
      <c r="C3264" t="s">
        <v>32</v>
      </c>
      <c r="D3264" s="1">
        <v>44396</v>
      </c>
      <c r="E3264" t="s">
        <v>33</v>
      </c>
      <c r="F3264" t="s">
        <v>803</v>
      </c>
      <c r="G3264" t="s">
        <v>804</v>
      </c>
      <c r="H3264" t="s">
        <v>7</v>
      </c>
      <c r="I3264" t="s">
        <v>17</v>
      </c>
      <c r="J3264" s="1">
        <v>44931</v>
      </c>
      <c r="K3264" s="1">
        <v>44824</v>
      </c>
    </row>
    <row r="3265" spans="1:11" x14ac:dyDescent="0.25">
      <c r="A3265" t="s">
        <v>30</v>
      </c>
      <c r="B3265" t="s">
        <v>189</v>
      </c>
      <c r="C3265" t="s">
        <v>32</v>
      </c>
      <c r="D3265" s="1">
        <v>44396</v>
      </c>
      <c r="E3265" t="s">
        <v>33</v>
      </c>
      <c r="F3265" t="s">
        <v>803</v>
      </c>
      <c r="G3265" t="s">
        <v>804</v>
      </c>
      <c r="H3265" t="s">
        <v>1366</v>
      </c>
      <c r="I3265" t="s">
        <v>17</v>
      </c>
      <c r="J3265" s="1">
        <v>45520</v>
      </c>
      <c r="K3265" s="1">
        <v>45351</v>
      </c>
    </row>
    <row r="3266" spans="1:11" x14ac:dyDescent="0.25">
      <c r="A3266" t="s">
        <v>30</v>
      </c>
      <c r="B3266" t="s">
        <v>189</v>
      </c>
      <c r="C3266" t="s">
        <v>32</v>
      </c>
      <c r="D3266" s="1">
        <v>44396</v>
      </c>
      <c r="E3266" t="s">
        <v>33</v>
      </c>
      <c r="F3266" t="s">
        <v>803</v>
      </c>
      <c r="G3266" t="s">
        <v>804</v>
      </c>
      <c r="H3266" t="s">
        <v>1367</v>
      </c>
      <c r="I3266" t="s">
        <v>17</v>
      </c>
      <c r="J3266" s="1">
        <v>45520</v>
      </c>
      <c r="K3266" s="1">
        <v>45351</v>
      </c>
    </row>
    <row r="3267" spans="1:11" x14ac:dyDescent="0.25">
      <c r="A3267" t="s">
        <v>30</v>
      </c>
      <c r="B3267" t="s">
        <v>189</v>
      </c>
      <c r="C3267" t="s">
        <v>32</v>
      </c>
      <c r="D3267" s="1">
        <v>44396</v>
      </c>
      <c r="E3267" t="s">
        <v>33</v>
      </c>
      <c r="F3267" t="s">
        <v>803</v>
      </c>
      <c r="G3267" t="s">
        <v>804</v>
      </c>
      <c r="H3267" t="s">
        <v>1368</v>
      </c>
      <c r="I3267" t="s">
        <v>17</v>
      </c>
      <c r="J3267" s="1">
        <v>45520</v>
      </c>
      <c r="K3267" s="1">
        <v>45351</v>
      </c>
    </row>
    <row r="3268" spans="1:11" x14ac:dyDescent="0.25">
      <c r="A3268" t="s">
        <v>30</v>
      </c>
      <c r="B3268" t="s">
        <v>189</v>
      </c>
      <c r="C3268" t="s">
        <v>32</v>
      </c>
      <c r="D3268" s="1">
        <v>44396</v>
      </c>
      <c r="E3268" t="s">
        <v>33</v>
      </c>
      <c r="F3268" t="s">
        <v>803</v>
      </c>
      <c r="G3268" t="s">
        <v>804</v>
      </c>
      <c r="H3268" t="s">
        <v>1369</v>
      </c>
      <c r="I3268" t="s">
        <v>5</v>
      </c>
      <c r="K3268" s="1">
        <v>45351</v>
      </c>
    </row>
    <row r="3269" spans="1:11" x14ac:dyDescent="0.25">
      <c r="A3269" t="s">
        <v>30</v>
      </c>
      <c r="B3269" t="s">
        <v>189</v>
      </c>
      <c r="C3269" t="s">
        <v>32</v>
      </c>
      <c r="D3269" s="1">
        <v>44396</v>
      </c>
      <c r="E3269" t="s">
        <v>33</v>
      </c>
      <c r="F3269" t="s">
        <v>803</v>
      </c>
      <c r="G3269" t="s">
        <v>804</v>
      </c>
      <c r="H3269" t="s">
        <v>1370</v>
      </c>
      <c r="I3269" t="s">
        <v>5</v>
      </c>
      <c r="K3269" s="1">
        <v>45351</v>
      </c>
    </row>
    <row r="3270" spans="1:11" x14ac:dyDescent="0.25">
      <c r="A3270" t="s">
        <v>30</v>
      </c>
      <c r="B3270" t="s">
        <v>189</v>
      </c>
      <c r="C3270" t="s">
        <v>32</v>
      </c>
      <c r="D3270" s="1">
        <v>44396</v>
      </c>
      <c r="E3270" t="s">
        <v>33</v>
      </c>
      <c r="F3270" t="s">
        <v>803</v>
      </c>
      <c r="G3270" t="s">
        <v>804</v>
      </c>
      <c r="H3270" t="s">
        <v>8</v>
      </c>
      <c r="I3270" t="s">
        <v>17</v>
      </c>
      <c r="J3270" s="1">
        <v>44649</v>
      </c>
      <c r="K3270" s="1">
        <v>44635</v>
      </c>
    </row>
    <row r="3271" spans="1:11" x14ac:dyDescent="0.25">
      <c r="A3271" t="s">
        <v>30</v>
      </c>
      <c r="B3271" t="s">
        <v>189</v>
      </c>
      <c r="C3271" t="s">
        <v>32</v>
      </c>
      <c r="D3271" s="1">
        <v>44396</v>
      </c>
      <c r="E3271" t="s">
        <v>33</v>
      </c>
      <c r="F3271" t="s">
        <v>803</v>
      </c>
      <c r="G3271" t="s">
        <v>804</v>
      </c>
      <c r="H3271" t="s">
        <v>9</v>
      </c>
      <c r="I3271" t="s">
        <v>17</v>
      </c>
      <c r="J3271" s="1">
        <v>44931</v>
      </c>
      <c r="K3271" s="1">
        <v>44735</v>
      </c>
    </row>
    <row r="3272" spans="1:11" x14ac:dyDescent="0.25">
      <c r="A3272" t="s">
        <v>30</v>
      </c>
      <c r="B3272" t="s">
        <v>189</v>
      </c>
      <c r="C3272" t="s">
        <v>32</v>
      </c>
      <c r="D3272" s="1">
        <v>44396</v>
      </c>
      <c r="E3272" t="s">
        <v>33</v>
      </c>
      <c r="F3272" t="s">
        <v>803</v>
      </c>
      <c r="G3272" t="s">
        <v>804</v>
      </c>
      <c r="H3272" t="s">
        <v>10</v>
      </c>
      <c r="I3272" t="s">
        <v>17</v>
      </c>
      <c r="J3272" s="1">
        <v>44449</v>
      </c>
      <c r="K3272" s="1">
        <v>44417</v>
      </c>
    </row>
    <row r="3273" spans="1:11" x14ac:dyDescent="0.25">
      <c r="A3273" t="s">
        <v>30</v>
      </c>
      <c r="B3273" t="s">
        <v>189</v>
      </c>
      <c r="C3273" t="s">
        <v>32</v>
      </c>
      <c r="D3273" s="1">
        <v>44396</v>
      </c>
      <c r="E3273" t="s">
        <v>33</v>
      </c>
      <c r="F3273" t="s">
        <v>803</v>
      </c>
      <c r="G3273" t="s">
        <v>804</v>
      </c>
      <c r="H3273" t="s">
        <v>11</v>
      </c>
      <c r="I3273" t="s">
        <v>17</v>
      </c>
      <c r="J3273" s="1">
        <v>44539</v>
      </c>
      <c r="K3273" s="1">
        <v>44365</v>
      </c>
    </row>
    <row r="3274" spans="1:11" x14ac:dyDescent="0.25">
      <c r="A3274" t="s">
        <v>30</v>
      </c>
      <c r="B3274" t="s">
        <v>156</v>
      </c>
      <c r="C3274" t="s">
        <v>32</v>
      </c>
      <c r="D3274" s="1">
        <v>44396</v>
      </c>
      <c r="E3274" t="s">
        <v>805</v>
      </c>
      <c r="F3274" t="s">
        <v>806</v>
      </c>
      <c r="G3274" t="s">
        <v>807</v>
      </c>
      <c r="H3274" t="s">
        <v>4</v>
      </c>
      <c r="I3274" t="s">
        <v>17</v>
      </c>
      <c r="J3274" s="1">
        <v>44831</v>
      </c>
      <c r="K3274" s="1">
        <v>44824</v>
      </c>
    </row>
    <row r="3275" spans="1:11" x14ac:dyDescent="0.25">
      <c r="A3275" t="s">
        <v>30</v>
      </c>
      <c r="B3275" t="s">
        <v>156</v>
      </c>
      <c r="C3275" t="s">
        <v>32</v>
      </c>
      <c r="D3275" s="1">
        <v>44396</v>
      </c>
      <c r="E3275" t="s">
        <v>805</v>
      </c>
      <c r="F3275" t="s">
        <v>806</v>
      </c>
      <c r="G3275" t="s">
        <v>807</v>
      </c>
      <c r="H3275" t="s">
        <v>7</v>
      </c>
      <c r="I3275" t="s">
        <v>17</v>
      </c>
      <c r="J3275" s="1">
        <v>44831</v>
      </c>
      <c r="K3275" s="1">
        <v>44824</v>
      </c>
    </row>
    <row r="3276" spans="1:11" x14ac:dyDescent="0.25">
      <c r="A3276" t="s">
        <v>30</v>
      </c>
      <c r="B3276" t="s">
        <v>156</v>
      </c>
      <c r="C3276" t="s">
        <v>32</v>
      </c>
      <c r="D3276" s="1">
        <v>44396</v>
      </c>
      <c r="E3276" t="s">
        <v>805</v>
      </c>
      <c r="F3276" t="s">
        <v>806</v>
      </c>
      <c r="G3276" t="s">
        <v>807</v>
      </c>
      <c r="H3276" t="s">
        <v>1366</v>
      </c>
      <c r="I3276" t="s">
        <v>5</v>
      </c>
      <c r="K3276" s="1">
        <v>45732</v>
      </c>
    </row>
    <row r="3277" spans="1:11" x14ac:dyDescent="0.25">
      <c r="A3277" t="s">
        <v>30</v>
      </c>
      <c r="B3277" t="s">
        <v>156</v>
      </c>
      <c r="C3277" t="s">
        <v>32</v>
      </c>
      <c r="D3277" s="1">
        <v>44396</v>
      </c>
      <c r="E3277" t="s">
        <v>805</v>
      </c>
      <c r="F3277" t="s">
        <v>806</v>
      </c>
      <c r="G3277" t="s">
        <v>807</v>
      </c>
      <c r="H3277" t="s">
        <v>1366</v>
      </c>
      <c r="I3277" t="s">
        <v>17</v>
      </c>
      <c r="J3277" s="1">
        <v>45411</v>
      </c>
      <c r="K3277" s="1">
        <v>45351</v>
      </c>
    </row>
    <row r="3278" spans="1:11" x14ac:dyDescent="0.25">
      <c r="A3278" t="s">
        <v>30</v>
      </c>
      <c r="B3278" t="s">
        <v>156</v>
      </c>
      <c r="C3278" t="s">
        <v>32</v>
      </c>
      <c r="D3278" s="1">
        <v>44396</v>
      </c>
      <c r="E3278" t="s">
        <v>805</v>
      </c>
      <c r="F3278" t="s">
        <v>806</v>
      </c>
      <c r="G3278" t="s">
        <v>807</v>
      </c>
      <c r="H3278" t="s">
        <v>1367</v>
      </c>
      <c r="I3278" t="s">
        <v>5</v>
      </c>
      <c r="K3278" s="1">
        <v>45732</v>
      </c>
    </row>
    <row r="3279" spans="1:11" x14ac:dyDescent="0.25">
      <c r="A3279" t="s">
        <v>30</v>
      </c>
      <c r="B3279" t="s">
        <v>156</v>
      </c>
      <c r="C3279" t="s">
        <v>32</v>
      </c>
      <c r="D3279" s="1">
        <v>44396</v>
      </c>
      <c r="E3279" t="s">
        <v>805</v>
      </c>
      <c r="F3279" t="s">
        <v>806</v>
      </c>
      <c r="G3279" t="s">
        <v>807</v>
      </c>
      <c r="H3279" t="s">
        <v>1367</v>
      </c>
      <c r="I3279" t="s">
        <v>17</v>
      </c>
      <c r="J3279" s="1">
        <v>45411</v>
      </c>
      <c r="K3279" s="1">
        <v>45351</v>
      </c>
    </row>
    <row r="3280" spans="1:11" x14ac:dyDescent="0.25">
      <c r="A3280" t="s">
        <v>30</v>
      </c>
      <c r="B3280" t="s">
        <v>156</v>
      </c>
      <c r="C3280" t="s">
        <v>32</v>
      </c>
      <c r="D3280" s="1">
        <v>44396</v>
      </c>
      <c r="E3280" t="s">
        <v>805</v>
      </c>
      <c r="F3280" t="s">
        <v>806</v>
      </c>
      <c r="G3280" t="s">
        <v>807</v>
      </c>
      <c r="H3280" t="s">
        <v>1368</v>
      </c>
      <c r="I3280" t="s">
        <v>5</v>
      </c>
      <c r="K3280" s="1">
        <v>45732</v>
      </c>
    </row>
    <row r="3281" spans="1:12" x14ac:dyDescent="0.25">
      <c r="A3281" t="s">
        <v>30</v>
      </c>
      <c r="B3281" t="s">
        <v>156</v>
      </c>
      <c r="C3281" t="s">
        <v>32</v>
      </c>
      <c r="D3281" s="1">
        <v>44396</v>
      </c>
      <c r="E3281" t="s">
        <v>805</v>
      </c>
      <c r="F3281" t="s">
        <v>806</v>
      </c>
      <c r="G3281" t="s">
        <v>807</v>
      </c>
      <c r="H3281" t="s">
        <v>1368</v>
      </c>
      <c r="I3281" t="s">
        <v>17</v>
      </c>
      <c r="J3281" s="1">
        <v>45411</v>
      </c>
      <c r="K3281" s="1">
        <v>45351</v>
      </c>
    </row>
    <row r="3282" spans="1:12" x14ac:dyDescent="0.25">
      <c r="A3282" t="s">
        <v>30</v>
      </c>
      <c r="B3282" t="s">
        <v>156</v>
      </c>
      <c r="C3282" t="s">
        <v>32</v>
      </c>
      <c r="D3282" s="1">
        <v>44396</v>
      </c>
      <c r="E3282" t="s">
        <v>805</v>
      </c>
      <c r="F3282" t="s">
        <v>806</v>
      </c>
      <c r="G3282" t="s">
        <v>807</v>
      </c>
      <c r="H3282" t="s">
        <v>1369</v>
      </c>
      <c r="I3282" t="s">
        <v>5</v>
      </c>
      <c r="K3282" s="1">
        <v>45732</v>
      </c>
    </row>
    <row r="3283" spans="1:12" x14ac:dyDescent="0.25">
      <c r="A3283" t="s">
        <v>30</v>
      </c>
      <c r="B3283" t="s">
        <v>156</v>
      </c>
      <c r="C3283" t="s">
        <v>32</v>
      </c>
      <c r="D3283" s="1">
        <v>44396</v>
      </c>
      <c r="E3283" t="s">
        <v>805</v>
      </c>
      <c r="F3283" t="s">
        <v>806</v>
      </c>
      <c r="G3283" t="s">
        <v>807</v>
      </c>
      <c r="H3283" t="s">
        <v>1369</v>
      </c>
      <c r="I3283" t="s">
        <v>17</v>
      </c>
      <c r="J3283" s="1">
        <v>45411</v>
      </c>
      <c r="K3283" s="1">
        <v>45351</v>
      </c>
    </row>
    <row r="3284" spans="1:12" x14ac:dyDescent="0.25">
      <c r="A3284" t="s">
        <v>30</v>
      </c>
      <c r="B3284" t="s">
        <v>156</v>
      </c>
      <c r="C3284" t="s">
        <v>32</v>
      </c>
      <c r="D3284" s="1">
        <v>44396</v>
      </c>
      <c r="E3284" t="s">
        <v>805</v>
      </c>
      <c r="F3284" t="s">
        <v>806</v>
      </c>
      <c r="G3284" t="s">
        <v>807</v>
      </c>
      <c r="H3284" t="s">
        <v>1370</v>
      </c>
      <c r="I3284" t="s">
        <v>5</v>
      </c>
      <c r="K3284" s="1">
        <v>45732</v>
      </c>
    </row>
    <row r="3285" spans="1:12" x14ac:dyDescent="0.25">
      <c r="A3285" t="s">
        <v>30</v>
      </c>
      <c r="B3285" t="s">
        <v>156</v>
      </c>
      <c r="C3285" t="s">
        <v>32</v>
      </c>
      <c r="D3285" s="1">
        <v>44396</v>
      </c>
      <c r="E3285" t="s">
        <v>805</v>
      </c>
      <c r="F3285" t="s">
        <v>806</v>
      </c>
      <c r="G3285" t="s">
        <v>807</v>
      </c>
      <c r="H3285" t="s">
        <v>1370</v>
      </c>
      <c r="I3285" t="s">
        <v>17</v>
      </c>
      <c r="J3285" s="1">
        <v>45411</v>
      </c>
      <c r="K3285" s="1">
        <v>45351</v>
      </c>
    </row>
    <row r="3286" spans="1:12" x14ac:dyDescent="0.25">
      <c r="A3286" t="s">
        <v>30</v>
      </c>
      <c r="B3286" t="s">
        <v>156</v>
      </c>
      <c r="C3286" t="s">
        <v>32</v>
      </c>
      <c r="D3286" s="1">
        <v>44396</v>
      </c>
      <c r="E3286" t="s">
        <v>805</v>
      </c>
      <c r="F3286" t="s">
        <v>806</v>
      </c>
      <c r="G3286" t="s">
        <v>807</v>
      </c>
      <c r="H3286" t="s">
        <v>8</v>
      </c>
      <c r="I3286" t="s">
        <v>17</v>
      </c>
      <c r="J3286" s="1">
        <v>44643</v>
      </c>
      <c r="K3286" s="1">
        <v>44635</v>
      </c>
    </row>
    <row r="3287" spans="1:12" x14ac:dyDescent="0.25">
      <c r="A3287" t="s">
        <v>30</v>
      </c>
      <c r="B3287" t="s">
        <v>156</v>
      </c>
      <c r="C3287" t="s">
        <v>32</v>
      </c>
      <c r="D3287" s="1">
        <v>44396</v>
      </c>
      <c r="E3287" t="s">
        <v>805</v>
      </c>
      <c r="F3287" t="s">
        <v>806</v>
      </c>
      <c r="G3287" t="s">
        <v>807</v>
      </c>
      <c r="H3287" t="s">
        <v>9</v>
      </c>
      <c r="I3287" t="s">
        <v>17</v>
      </c>
      <c r="J3287" s="1">
        <v>44831</v>
      </c>
      <c r="K3287" s="1">
        <v>44735</v>
      </c>
    </row>
    <row r="3288" spans="1:12" x14ac:dyDescent="0.25">
      <c r="A3288" t="s">
        <v>30</v>
      </c>
      <c r="B3288" t="s">
        <v>156</v>
      </c>
      <c r="C3288" t="s">
        <v>32</v>
      </c>
      <c r="D3288" s="1">
        <v>44396</v>
      </c>
      <c r="E3288" t="s">
        <v>805</v>
      </c>
      <c r="F3288" t="s">
        <v>806</v>
      </c>
      <c r="G3288" t="s">
        <v>807</v>
      </c>
      <c r="H3288" t="s">
        <v>10</v>
      </c>
      <c r="I3288" t="s">
        <v>17</v>
      </c>
      <c r="J3288" s="1">
        <v>44445</v>
      </c>
      <c r="K3288" s="1">
        <v>44417</v>
      </c>
      <c r="L3288" t="s">
        <v>808</v>
      </c>
    </row>
    <row r="3289" spans="1:12" x14ac:dyDescent="0.25">
      <c r="A3289" t="s">
        <v>30</v>
      </c>
      <c r="B3289" t="s">
        <v>156</v>
      </c>
      <c r="C3289" t="s">
        <v>32</v>
      </c>
      <c r="D3289" s="1">
        <v>44396</v>
      </c>
      <c r="E3289" t="s">
        <v>805</v>
      </c>
      <c r="F3289" t="s">
        <v>806</v>
      </c>
      <c r="G3289" t="s">
        <v>807</v>
      </c>
      <c r="H3289" t="s">
        <v>11</v>
      </c>
      <c r="I3289" t="s">
        <v>17</v>
      </c>
      <c r="J3289" s="1">
        <v>44539</v>
      </c>
      <c r="K3289" s="1">
        <v>44392</v>
      </c>
    </row>
    <row r="3290" spans="1:12" x14ac:dyDescent="0.25">
      <c r="A3290" t="s">
        <v>12</v>
      </c>
      <c r="B3290" t="s">
        <v>150</v>
      </c>
      <c r="C3290" t="s">
        <v>151</v>
      </c>
      <c r="D3290" s="1">
        <v>44396</v>
      </c>
      <c r="E3290" t="s">
        <v>809</v>
      </c>
      <c r="F3290" t="s">
        <v>810</v>
      </c>
      <c r="G3290" t="s">
        <v>811</v>
      </c>
      <c r="H3290" t="s">
        <v>192</v>
      </c>
      <c r="I3290" t="s">
        <v>17</v>
      </c>
      <c r="J3290" s="1">
        <v>44935</v>
      </c>
      <c r="K3290" s="1">
        <v>44837</v>
      </c>
    </row>
    <row r="3291" spans="1:12" x14ac:dyDescent="0.25">
      <c r="A3291" t="s">
        <v>12</v>
      </c>
      <c r="B3291" t="s">
        <v>150</v>
      </c>
      <c r="C3291" t="s">
        <v>151</v>
      </c>
      <c r="D3291" s="1">
        <v>44396</v>
      </c>
      <c r="E3291" t="s">
        <v>809</v>
      </c>
      <c r="F3291" t="s">
        <v>810</v>
      </c>
      <c r="G3291" t="s">
        <v>811</v>
      </c>
      <c r="H3291" t="s">
        <v>4</v>
      </c>
      <c r="I3291" t="s">
        <v>17</v>
      </c>
      <c r="J3291" s="1">
        <v>44846</v>
      </c>
      <c r="K3291" s="1">
        <v>44824</v>
      </c>
    </row>
    <row r="3292" spans="1:12" x14ac:dyDescent="0.25">
      <c r="A3292" t="s">
        <v>12</v>
      </c>
      <c r="B3292" t="s">
        <v>150</v>
      </c>
      <c r="C3292" t="s">
        <v>151</v>
      </c>
      <c r="D3292" s="1">
        <v>44396</v>
      </c>
      <c r="E3292" t="s">
        <v>809</v>
      </c>
      <c r="F3292" t="s">
        <v>810</v>
      </c>
      <c r="G3292" t="s">
        <v>811</v>
      </c>
      <c r="H3292" t="s">
        <v>7</v>
      </c>
      <c r="I3292" t="s">
        <v>17</v>
      </c>
      <c r="J3292" s="1">
        <v>44935</v>
      </c>
      <c r="K3292" s="1">
        <v>44824</v>
      </c>
    </row>
    <row r="3293" spans="1:12" x14ac:dyDescent="0.25">
      <c r="A3293" t="s">
        <v>12</v>
      </c>
      <c r="B3293" t="s">
        <v>150</v>
      </c>
      <c r="C3293" t="s">
        <v>151</v>
      </c>
      <c r="D3293" s="1">
        <v>44396</v>
      </c>
      <c r="E3293" t="s">
        <v>809</v>
      </c>
      <c r="F3293" t="s">
        <v>810</v>
      </c>
      <c r="G3293" t="s">
        <v>811</v>
      </c>
      <c r="H3293" t="s">
        <v>1366</v>
      </c>
      <c r="I3293" t="s">
        <v>5</v>
      </c>
      <c r="K3293" s="1">
        <v>45351</v>
      </c>
    </row>
    <row r="3294" spans="1:12" x14ac:dyDescent="0.25">
      <c r="A3294" t="s">
        <v>12</v>
      </c>
      <c r="B3294" t="s">
        <v>150</v>
      </c>
      <c r="C3294" t="s">
        <v>151</v>
      </c>
      <c r="D3294" s="1">
        <v>44396</v>
      </c>
      <c r="E3294" t="s">
        <v>809</v>
      </c>
      <c r="F3294" t="s">
        <v>810</v>
      </c>
      <c r="G3294" t="s">
        <v>811</v>
      </c>
      <c r="H3294" t="s">
        <v>1367</v>
      </c>
      <c r="I3294" t="s">
        <v>5</v>
      </c>
      <c r="K3294" s="1">
        <v>45351</v>
      </c>
    </row>
    <row r="3295" spans="1:12" x14ac:dyDescent="0.25">
      <c r="A3295" t="s">
        <v>12</v>
      </c>
      <c r="B3295" t="s">
        <v>150</v>
      </c>
      <c r="C3295" t="s">
        <v>151</v>
      </c>
      <c r="D3295" s="1">
        <v>44396</v>
      </c>
      <c r="E3295" t="s">
        <v>809</v>
      </c>
      <c r="F3295" t="s">
        <v>810</v>
      </c>
      <c r="G3295" t="s">
        <v>811</v>
      </c>
      <c r="H3295" t="s">
        <v>1368</v>
      </c>
      <c r="I3295" t="s">
        <v>5</v>
      </c>
      <c r="K3295" s="1">
        <v>45351</v>
      </c>
    </row>
    <row r="3296" spans="1:12" x14ac:dyDescent="0.25">
      <c r="A3296" t="s">
        <v>12</v>
      </c>
      <c r="B3296" t="s">
        <v>150</v>
      </c>
      <c r="C3296" t="s">
        <v>151</v>
      </c>
      <c r="D3296" s="1">
        <v>44396</v>
      </c>
      <c r="E3296" t="s">
        <v>809</v>
      </c>
      <c r="F3296" t="s">
        <v>810</v>
      </c>
      <c r="G3296" t="s">
        <v>811</v>
      </c>
      <c r="H3296" t="s">
        <v>1369</v>
      </c>
      <c r="I3296" t="s">
        <v>5</v>
      </c>
      <c r="K3296" s="1">
        <v>45351</v>
      </c>
    </row>
    <row r="3297" spans="1:11" x14ac:dyDescent="0.25">
      <c r="A3297" t="s">
        <v>12</v>
      </c>
      <c r="B3297" t="s">
        <v>150</v>
      </c>
      <c r="C3297" t="s">
        <v>151</v>
      </c>
      <c r="D3297" s="1">
        <v>44396</v>
      </c>
      <c r="E3297" t="s">
        <v>809</v>
      </c>
      <c r="F3297" t="s">
        <v>810</v>
      </c>
      <c r="G3297" t="s">
        <v>811</v>
      </c>
      <c r="H3297" t="s">
        <v>1370</v>
      </c>
      <c r="I3297" t="s">
        <v>5</v>
      </c>
      <c r="K3297" s="1">
        <v>45351</v>
      </c>
    </row>
    <row r="3298" spans="1:11" x14ac:dyDescent="0.25">
      <c r="A3298" t="s">
        <v>12</v>
      </c>
      <c r="B3298" t="s">
        <v>150</v>
      </c>
      <c r="C3298" t="s">
        <v>151</v>
      </c>
      <c r="D3298" s="1">
        <v>44396</v>
      </c>
      <c r="E3298" t="s">
        <v>809</v>
      </c>
      <c r="F3298" t="s">
        <v>810</v>
      </c>
      <c r="G3298" t="s">
        <v>811</v>
      </c>
      <c r="H3298" t="s">
        <v>8</v>
      </c>
      <c r="I3298" t="s">
        <v>17</v>
      </c>
      <c r="J3298" s="1">
        <v>44697</v>
      </c>
      <c r="K3298" s="1">
        <v>44635</v>
      </c>
    </row>
    <row r="3299" spans="1:11" x14ac:dyDescent="0.25">
      <c r="A3299" t="s">
        <v>12</v>
      </c>
      <c r="B3299" t="s">
        <v>150</v>
      </c>
      <c r="C3299" t="s">
        <v>151</v>
      </c>
      <c r="D3299" s="1">
        <v>44396</v>
      </c>
      <c r="E3299" t="s">
        <v>809</v>
      </c>
      <c r="F3299" t="s">
        <v>810</v>
      </c>
      <c r="G3299" t="s">
        <v>811</v>
      </c>
      <c r="H3299" t="s">
        <v>9</v>
      </c>
      <c r="I3299" t="s">
        <v>17</v>
      </c>
      <c r="J3299" s="1">
        <v>44935</v>
      </c>
      <c r="K3299" s="1">
        <v>44862</v>
      </c>
    </row>
    <row r="3300" spans="1:11" x14ac:dyDescent="0.25">
      <c r="A3300" t="s">
        <v>12</v>
      </c>
      <c r="B3300" t="s">
        <v>150</v>
      </c>
      <c r="C3300" t="s">
        <v>151</v>
      </c>
      <c r="D3300" s="1">
        <v>44396</v>
      </c>
      <c r="E3300" t="s">
        <v>809</v>
      </c>
      <c r="F3300" t="s">
        <v>810</v>
      </c>
      <c r="G3300" t="s">
        <v>811</v>
      </c>
      <c r="H3300" t="s">
        <v>9</v>
      </c>
      <c r="I3300" t="s">
        <v>17</v>
      </c>
      <c r="J3300" s="1">
        <v>45112</v>
      </c>
      <c r="K3300" s="1">
        <v>44946</v>
      </c>
    </row>
    <row r="3301" spans="1:11" x14ac:dyDescent="0.25">
      <c r="A3301" t="s">
        <v>12</v>
      </c>
      <c r="B3301" t="s">
        <v>150</v>
      </c>
      <c r="C3301" t="s">
        <v>151</v>
      </c>
      <c r="D3301" s="1">
        <v>44396</v>
      </c>
      <c r="E3301" t="s">
        <v>809</v>
      </c>
      <c r="F3301" t="s">
        <v>810</v>
      </c>
      <c r="G3301" t="s">
        <v>811</v>
      </c>
      <c r="H3301" t="s">
        <v>10</v>
      </c>
      <c r="I3301" t="s">
        <v>17</v>
      </c>
      <c r="J3301" s="1">
        <v>44896</v>
      </c>
      <c r="K3301" s="1">
        <v>44862</v>
      </c>
    </row>
    <row r="3302" spans="1:11" x14ac:dyDescent="0.25">
      <c r="A3302" t="s">
        <v>12</v>
      </c>
      <c r="B3302" t="s">
        <v>150</v>
      </c>
      <c r="C3302" t="s">
        <v>151</v>
      </c>
      <c r="D3302" s="1">
        <v>44396</v>
      </c>
      <c r="E3302" t="s">
        <v>809</v>
      </c>
      <c r="F3302" t="s">
        <v>810</v>
      </c>
      <c r="G3302" t="s">
        <v>811</v>
      </c>
      <c r="H3302" t="s">
        <v>11</v>
      </c>
      <c r="I3302" t="s">
        <v>17</v>
      </c>
      <c r="J3302" s="1">
        <v>44460</v>
      </c>
      <c r="K3302" s="1">
        <v>44382</v>
      </c>
    </row>
    <row r="3303" spans="1:11" x14ac:dyDescent="0.25">
      <c r="A3303" t="s">
        <v>46</v>
      </c>
      <c r="B3303" t="s">
        <v>505</v>
      </c>
      <c r="C3303" t="s">
        <v>47</v>
      </c>
      <c r="D3303" s="1">
        <v>44389</v>
      </c>
      <c r="E3303" t="s">
        <v>812</v>
      </c>
      <c r="F3303" t="s">
        <v>813</v>
      </c>
      <c r="G3303" t="s">
        <v>185</v>
      </c>
      <c r="H3303" t="s">
        <v>192</v>
      </c>
      <c r="I3303" t="s">
        <v>17</v>
      </c>
      <c r="J3303" s="1">
        <v>44889</v>
      </c>
      <c r="K3303" s="1">
        <v>44837</v>
      </c>
    </row>
    <row r="3304" spans="1:11" x14ac:dyDescent="0.25">
      <c r="A3304" t="s">
        <v>46</v>
      </c>
      <c r="B3304" t="s">
        <v>505</v>
      </c>
      <c r="C3304" t="s">
        <v>47</v>
      </c>
      <c r="D3304" s="1">
        <v>44389</v>
      </c>
      <c r="E3304" t="s">
        <v>812</v>
      </c>
      <c r="F3304" t="s">
        <v>813</v>
      </c>
      <c r="G3304" t="s">
        <v>185</v>
      </c>
      <c r="H3304" t="s">
        <v>4</v>
      </c>
      <c r="I3304" t="s">
        <v>17</v>
      </c>
      <c r="J3304" s="1">
        <v>44901</v>
      </c>
      <c r="K3304" s="1">
        <v>44819</v>
      </c>
    </row>
    <row r="3305" spans="1:11" x14ac:dyDescent="0.25">
      <c r="A3305" t="s">
        <v>46</v>
      </c>
      <c r="B3305" t="s">
        <v>505</v>
      </c>
      <c r="C3305" t="s">
        <v>47</v>
      </c>
      <c r="D3305" s="1">
        <v>44389</v>
      </c>
      <c r="E3305" t="s">
        <v>812</v>
      </c>
      <c r="F3305" t="s">
        <v>813</v>
      </c>
      <c r="G3305" t="s">
        <v>185</v>
      </c>
      <c r="H3305" t="s">
        <v>7</v>
      </c>
      <c r="I3305" t="s">
        <v>17</v>
      </c>
      <c r="J3305" s="1">
        <v>44901</v>
      </c>
      <c r="K3305" s="1">
        <v>44819</v>
      </c>
    </row>
    <row r="3306" spans="1:11" x14ac:dyDescent="0.25">
      <c r="A3306" t="s">
        <v>46</v>
      </c>
      <c r="B3306" t="s">
        <v>505</v>
      </c>
      <c r="C3306" t="s">
        <v>47</v>
      </c>
      <c r="D3306" s="1">
        <v>44389</v>
      </c>
      <c r="E3306" t="s">
        <v>812</v>
      </c>
      <c r="F3306" t="s">
        <v>813</v>
      </c>
      <c r="G3306" t="s">
        <v>185</v>
      </c>
      <c r="H3306" t="s">
        <v>1366</v>
      </c>
      <c r="I3306" t="s">
        <v>17</v>
      </c>
      <c r="J3306" s="1">
        <v>45364</v>
      </c>
      <c r="K3306" s="1">
        <v>45351</v>
      </c>
    </row>
    <row r="3307" spans="1:11" x14ac:dyDescent="0.25">
      <c r="A3307" t="s">
        <v>46</v>
      </c>
      <c r="B3307" t="s">
        <v>505</v>
      </c>
      <c r="C3307" t="s">
        <v>47</v>
      </c>
      <c r="D3307" s="1">
        <v>44389</v>
      </c>
      <c r="E3307" t="s">
        <v>812</v>
      </c>
      <c r="F3307" t="s">
        <v>813</v>
      </c>
      <c r="G3307" t="s">
        <v>185</v>
      </c>
      <c r="H3307" t="s">
        <v>1367</v>
      </c>
      <c r="I3307" t="s">
        <v>17</v>
      </c>
      <c r="J3307" s="1">
        <v>45364</v>
      </c>
      <c r="K3307" s="1">
        <v>45152</v>
      </c>
    </row>
    <row r="3308" spans="1:11" x14ac:dyDescent="0.25">
      <c r="A3308" t="s">
        <v>46</v>
      </c>
      <c r="B3308" t="s">
        <v>505</v>
      </c>
      <c r="C3308" t="s">
        <v>47</v>
      </c>
      <c r="D3308" s="1">
        <v>44389</v>
      </c>
      <c r="E3308" t="s">
        <v>812</v>
      </c>
      <c r="F3308" t="s">
        <v>813</v>
      </c>
      <c r="G3308" t="s">
        <v>185</v>
      </c>
      <c r="H3308" t="s">
        <v>1367</v>
      </c>
      <c r="I3308" t="s">
        <v>17</v>
      </c>
      <c r="J3308" s="1">
        <v>45729</v>
      </c>
      <c r="K3308" s="1">
        <v>45729</v>
      </c>
    </row>
    <row r="3309" spans="1:11" x14ac:dyDescent="0.25">
      <c r="A3309" t="s">
        <v>46</v>
      </c>
      <c r="B3309" t="s">
        <v>505</v>
      </c>
      <c r="C3309" t="s">
        <v>47</v>
      </c>
      <c r="D3309" s="1">
        <v>44389</v>
      </c>
      <c r="E3309" t="s">
        <v>812</v>
      </c>
      <c r="F3309" t="s">
        <v>813</v>
      </c>
      <c r="G3309" t="s">
        <v>185</v>
      </c>
      <c r="H3309" t="s">
        <v>1368</v>
      </c>
      <c r="I3309" t="s">
        <v>17</v>
      </c>
      <c r="J3309" s="1">
        <v>45364</v>
      </c>
      <c r="K3309" s="1">
        <v>45351</v>
      </c>
    </row>
    <row r="3310" spans="1:11" x14ac:dyDescent="0.25">
      <c r="A3310" t="s">
        <v>46</v>
      </c>
      <c r="B3310" t="s">
        <v>505</v>
      </c>
      <c r="C3310" t="s">
        <v>47</v>
      </c>
      <c r="D3310" s="1">
        <v>44389</v>
      </c>
      <c r="E3310" t="s">
        <v>812</v>
      </c>
      <c r="F3310" t="s">
        <v>813</v>
      </c>
      <c r="G3310" t="s">
        <v>185</v>
      </c>
      <c r="H3310" t="s">
        <v>1369</v>
      </c>
      <c r="I3310" t="s">
        <v>17</v>
      </c>
      <c r="J3310" s="1">
        <v>45364</v>
      </c>
      <c r="K3310" s="1">
        <v>45152</v>
      </c>
    </row>
    <row r="3311" spans="1:11" x14ac:dyDescent="0.25">
      <c r="A3311" t="s">
        <v>46</v>
      </c>
      <c r="B3311" t="s">
        <v>505</v>
      </c>
      <c r="C3311" t="s">
        <v>47</v>
      </c>
      <c r="D3311" s="1">
        <v>44389</v>
      </c>
      <c r="E3311" t="s">
        <v>812</v>
      </c>
      <c r="F3311" t="s">
        <v>813</v>
      </c>
      <c r="G3311" t="s">
        <v>185</v>
      </c>
      <c r="H3311" t="s">
        <v>1370</v>
      </c>
      <c r="I3311" t="s">
        <v>17</v>
      </c>
      <c r="J3311" s="1">
        <v>45364</v>
      </c>
      <c r="K3311" s="1">
        <v>45351</v>
      </c>
    </row>
    <row r="3312" spans="1:11" x14ac:dyDescent="0.25">
      <c r="A3312" t="s">
        <v>46</v>
      </c>
      <c r="B3312" t="s">
        <v>505</v>
      </c>
      <c r="C3312" t="s">
        <v>47</v>
      </c>
      <c r="D3312" s="1">
        <v>44389</v>
      </c>
      <c r="E3312" t="s">
        <v>812</v>
      </c>
      <c r="F3312" t="s">
        <v>813</v>
      </c>
      <c r="G3312" t="s">
        <v>185</v>
      </c>
      <c r="H3312" t="s">
        <v>8</v>
      </c>
      <c r="I3312" t="s">
        <v>17</v>
      </c>
      <c r="J3312" s="1">
        <v>44642</v>
      </c>
      <c r="K3312" s="1">
        <v>44635</v>
      </c>
    </row>
    <row r="3313" spans="1:11" x14ac:dyDescent="0.25">
      <c r="A3313" t="s">
        <v>46</v>
      </c>
      <c r="B3313" t="s">
        <v>505</v>
      </c>
      <c r="C3313" t="s">
        <v>47</v>
      </c>
      <c r="D3313" s="1">
        <v>44389</v>
      </c>
      <c r="E3313" t="s">
        <v>812</v>
      </c>
      <c r="F3313" t="s">
        <v>813</v>
      </c>
      <c r="G3313" t="s">
        <v>185</v>
      </c>
      <c r="H3313" t="s">
        <v>8</v>
      </c>
      <c r="I3313" t="s">
        <v>17</v>
      </c>
      <c r="J3313" s="1">
        <v>44648</v>
      </c>
      <c r="K3313" s="1">
        <v>44648</v>
      </c>
    </row>
    <row r="3314" spans="1:11" x14ac:dyDescent="0.25">
      <c r="A3314" t="s">
        <v>46</v>
      </c>
      <c r="B3314" t="s">
        <v>505</v>
      </c>
      <c r="C3314" t="s">
        <v>47</v>
      </c>
      <c r="D3314" s="1">
        <v>44389</v>
      </c>
      <c r="E3314" t="s">
        <v>812</v>
      </c>
      <c r="F3314" t="s">
        <v>813</v>
      </c>
      <c r="G3314" t="s">
        <v>185</v>
      </c>
      <c r="H3314" t="s">
        <v>8</v>
      </c>
      <c r="I3314" t="s">
        <v>17</v>
      </c>
      <c r="J3314" s="1">
        <v>44659</v>
      </c>
      <c r="K3314" s="1">
        <v>44649</v>
      </c>
    </row>
    <row r="3315" spans="1:11" x14ac:dyDescent="0.25">
      <c r="A3315" t="s">
        <v>46</v>
      </c>
      <c r="B3315" t="s">
        <v>505</v>
      </c>
      <c r="C3315" t="s">
        <v>47</v>
      </c>
      <c r="D3315" s="1">
        <v>44389</v>
      </c>
      <c r="E3315" t="s">
        <v>812</v>
      </c>
      <c r="F3315" t="s">
        <v>813</v>
      </c>
      <c r="G3315" t="s">
        <v>185</v>
      </c>
      <c r="H3315" t="s">
        <v>9</v>
      </c>
      <c r="I3315" t="s">
        <v>17</v>
      </c>
      <c r="J3315" s="1">
        <v>44718</v>
      </c>
      <c r="K3315" s="1">
        <v>44718</v>
      </c>
    </row>
    <row r="3316" spans="1:11" x14ac:dyDescent="0.25">
      <c r="A3316" t="s">
        <v>46</v>
      </c>
      <c r="B3316" t="s">
        <v>505</v>
      </c>
      <c r="C3316" t="s">
        <v>47</v>
      </c>
      <c r="D3316" s="1">
        <v>44389</v>
      </c>
      <c r="E3316" t="s">
        <v>812</v>
      </c>
      <c r="F3316" t="s">
        <v>813</v>
      </c>
      <c r="G3316" t="s">
        <v>185</v>
      </c>
      <c r="H3316" t="s">
        <v>10</v>
      </c>
      <c r="I3316" t="s">
        <v>17</v>
      </c>
      <c r="J3316" s="1">
        <v>44418</v>
      </c>
      <c r="K3316" s="1">
        <v>44417</v>
      </c>
    </row>
    <row r="3317" spans="1:11" x14ac:dyDescent="0.25">
      <c r="A3317" t="s">
        <v>46</v>
      </c>
      <c r="B3317" t="s">
        <v>505</v>
      </c>
      <c r="C3317" t="s">
        <v>47</v>
      </c>
      <c r="D3317" s="1">
        <v>44389</v>
      </c>
      <c r="E3317" t="s">
        <v>812</v>
      </c>
      <c r="F3317" t="s">
        <v>813</v>
      </c>
      <c r="G3317" t="s">
        <v>185</v>
      </c>
      <c r="H3317" t="s">
        <v>10</v>
      </c>
      <c r="I3317" t="s">
        <v>17</v>
      </c>
      <c r="J3317" s="1">
        <v>44648</v>
      </c>
      <c r="K3317" s="1">
        <v>44642</v>
      </c>
    </row>
    <row r="3318" spans="1:11" x14ac:dyDescent="0.25">
      <c r="A3318" t="s">
        <v>46</v>
      </c>
      <c r="B3318" t="s">
        <v>505</v>
      </c>
      <c r="C3318" t="s">
        <v>47</v>
      </c>
      <c r="D3318" s="1">
        <v>44389</v>
      </c>
      <c r="E3318" t="s">
        <v>812</v>
      </c>
      <c r="F3318" t="s">
        <v>813</v>
      </c>
      <c r="G3318" t="s">
        <v>185</v>
      </c>
      <c r="H3318" t="s">
        <v>11</v>
      </c>
      <c r="I3318" t="s">
        <v>17</v>
      </c>
      <c r="J3318" s="1">
        <v>44393</v>
      </c>
      <c r="K3318" s="1">
        <v>44366</v>
      </c>
    </row>
    <row r="3319" spans="1:11" x14ac:dyDescent="0.25">
      <c r="A3319" t="s">
        <v>46</v>
      </c>
      <c r="B3319" t="s">
        <v>505</v>
      </c>
      <c r="C3319" t="s">
        <v>47</v>
      </c>
      <c r="D3319" s="1">
        <v>44389</v>
      </c>
      <c r="E3319" t="s">
        <v>812</v>
      </c>
      <c r="F3319" t="s">
        <v>813</v>
      </c>
      <c r="G3319" t="s">
        <v>185</v>
      </c>
      <c r="H3319" t="s">
        <v>11</v>
      </c>
      <c r="I3319" t="s">
        <v>17</v>
      </c>
      <c r="J3319" s="1">
        <v>44648</v>
      </c>
      <c r="K3319" s="1">
        <v>44627</v>
      </c>
    </row>
    <row r="3320" spans="1:11" x14ac:dyDescent="0.25">
      <c r="A3320" t="s">
        <v>30</v>
      </c>
      <c r="B3320" t="s">
        <v>156</v>
      </c>
      <c r="C3320" t="s">
        <v>32</v>
      </c>
      <c r="D3320" s="1">
        <v>44389</v>
      </c>
      <c r="E3320" t="s">
        <v>257</v>
      </c>
      <c r="F3320" t="s">
        <v>814</v>
      </c>
      <c r="G3320" t="s">
        <v>815</v>
      </c>
      <c r="H3320" t="s">
        <v>4</v>
      </c>
      <c r="I3320" t="s">
        <v>17</v>
      </c>
      <c r="J3320" s="1">
        <v>44833</v>
      </c>
      <c r="K3320" s="1">
        <v>44824</v>
      </c>
    </row>
    <row r="3321" spans="1:11" x14ac:dyDescent="0.25">
      <c r="A3321" t="s">
        <v>30</v>
      </c>
      <c r="B3321" t="s">
        <v>156</v>
      </c>
      <c r="C3321" t="s">
        <v>32</v>
      </c>
      <c r="D3321" s="1">
        <v>44389</v>
      </c>
      <c r="E3321" t="s">
        <v>257</v>
      </c>
      <c r="F3321" t="s">
        <v>814</v>
      </c>
      <c r="G3321" t="s">
        <v>815</v>
      </c>
      <c r="H3321" t="s">
        <v>7</v>
      </c>
      <c r="I3321" t="s">
        <v>17</v>
      </c>
      <c r="J3321" s="1">
        <v>44833</v>
      </c>
      <c r="K3321" s="1">
        <v>44824</v>
      </c>
    </row>
    <row r="3322" spans="1:11" x14ac:dyDescent="0.25">
      <c r="A3322" t="s">
        <v>30</v>
      </c>
      <c r="B3322" t="s">
        <v>156</v>
      </c>
      <c r="C3322" t="s">
        <v>32</v>
      </c>
      <c r="D3322" s="1">
        <v>44389</v>
      </c>
      <c r="E3322" t="s">
        <v>257</v>
      </c>
      <c r="F3322" t="s">
        <v>814</v>
      </c>
      <c r="G3322" t="s">
        <v>815</v>
      </c>
      <c r="H3322" t="s">
        <v>1366</v>
      </c>
      <c r="I3322" t="s">
        <v>5</v>
      </c>
      <c r="K3322" s="1">
        <v>45351</v>
      </c>
    </row>
    <row r="3323" spans="1:11" x14ac:dyDescent="0.25">
      <c r="A3323" t="s">
        <v>30</v>
      </c>
      <c r="B3323" t="s">
        <v>156</v>
      </c>
      <c r="C3323" t="s">
        <v>32</v>
      </c>
      <c r="D3323" s="1">
        <v>44389</v>
      </c>
      <c r="E3323" t="s">
        <v>257</v>
      </c>
      <c r="F3323" t="s">
        <v>814</v>
      </c>
      <c r="G3323" t="s">
        <v>815</v>
      </c>
      <c r="H3323" t="s">
        <v>1367</v>
      </c>
      <c r="I3323" t="s">
        <v>5</v>
      </c>
      <c r="K3323" s="1">
        <v>45351</v>
      </c>
    </row>
    <row r="3324" spans="1:11" x14ac:dyDescent="0.25">
      <c r="A3324" t="s">
        <v>30</v>
      </c>
      <c r="B3324" t="s">
        <v>156</v>
      </c>
      <c r="C3324" t="s">
        <v>32</v>
      </c>
      <c r="D3324" s="1">
        <v>44389</v>
      </c>
      <c r="E3324" t="s">
        <v>257</v>
      </c>
      <c r="F3324" t="s">
        <v>814</v>
      </c>
      <c r="G3324" t="s">
        <v>815</v>
      </c>
      <c r="H3324" t="s">
        <v>1368</v>
      </c>
      <c r="I3324" t="s">
        <v>5</v>
      </c>
      <c r="K3324" s="1">
        <v>45351</v>
      </c>
    </row>
    <row r="3325" spans="1:11" x14ac:dyDescent="0.25">
      <c r="A3325" t="s">
        <v>30</v>
      </c>
      <c r="B3325" t="s">
        <v>156</v>
      </c>
      <c r="C3325" t="s">
        <v>32</v>
      </c>
      <c r="D3325" s="1">
        <v>44389</v>
      </c>
      <c r="E3325" t="s">
        <v>257</v>
      </c>
      <c r="F3325" t="s">
        <v>814</v>
      </c>
      <c r="G3325" t="s">
        <v>815</v>
      </c>
      <c r="H3325" t="s">
        <v>1369</v>
      </c>
      <c r="I3325" t="s">
        <v>5</v>
      </c>
      <c r="K3325" s="1">
        <v>45351</v>
      </c>
    </row>
    <row r="3326" spans="1:11" x14ac:dyDescent="0.25">
      <c r="A3326" t="s">
        <v>30</v>
      </c>
      <c r="B3326" t="s">
        <v>156</v>
      </c>
      <c r="C3326" t="s">
        <v>32</v>
      </c>
      <c r="D3326" s="1">
        <v>44389</v>
      </c>
      <c r="E3326" t="s">
        <v>257</v>
      </c>
      <c r="F3326" t="s">
        <v>814</v>
      </c>
      <c r="G3326" t="s">
        <v>815</v>
      </c>
      <c r="H3326" t="s">
        <v>1370</v>
      </c>
      <c r="I3326" t="s">
        <v>5</v>
      </c>
      <c r="K3326" s="1">
        <v>45351</v>
      </c>
    </row>
    <row r="3327" spans="1:11" x14ac:dyDescent="0.25">
      <c r="A3327" t="s">
        <v>30</v>
      </c>
      <c r="B3327" t="s">
        <v>156</v>
      </c>
      <c r="C3327" t="s">
        <v>32</v>
      </c>
      <c r="D3327" s="1">
        <v>44389</v>
      </c>
      <c r="E3327" t="s">
        <v>257</v>
      </c>
      <c r="F3327" t="s">
        <v>814</v>
      </c>
      <c r="G3327" t="s">
        <v>815</v>
      </c>
      <c r="H3327" t="s">
        <v>8</v>
      </c>
      <c r="I3327" t="s">
        <v>17</v>
      </c>
      <c r="J3327" s="1">
        <v>44643</v>
      </c>
      <c r="K3327" s="1">
        <v>44635</v>
      </c>
    </row>
    <row r="3328" spans="1:11" x14ac:dyDescent="0.25">
      <c r="A3328" t="s">
        <v>30</v>
      </c>
      <c r="B3328" t="s">
        <v>156</v>
      </c>
      <c r="C3328" t="s">
        <v>32</v>
      </c>
      <c r="D3328" s="1">
        <v>44389</v>
      </c>
      <c r="E3328" t="s">
        <v>257</v>
      </c>
      <c r="F3328" t="s">
        <v>814</v>
      </c>
      <c r="G3328" t="s">
        <v>815</v>
      </c>
      <c r="H3328" t="s">
        <v>9</v>
      </c>
      <c r="I3328" t="s">
        <v>17</v>
      </c>
      <c r="J3328" s="1">
        <v>44942</v>
      </c>
      <c r="K3328" s="1">
        <v>44735</v>
      </c>
    </row>
    <row r="3329" spans="1:11" x14ac:dyDescent="0.25">
      <c r="A3329" t="s">
        <v>30</v>
      </c>
      <c r="B3329" t="s">
        <v>156</v>
      </c>
      <c r="C3329" t="s">
        <v>32</v>
      </c>
      <c r="D3329" s="1">
        <v>44389</v>
      </c>
      <c r="E3329" t="s">
        <v>257</v>
      </c>
      <c r="F3329" t="s">
        <v>814</v>
      </c>
      <c r="G3329" t="s">
        <v>815</v>
      </c>
      <c r="H3329" t="s">
        <v>10</v>
      </c>
      <c r="I3329" t="s">
        <v>17</v>
      </c>
      <c r="J3329" s="1">
        <v>44516</v>
      </c>
      <c r="K3329" s="1">
        <v>44417</v>
      </c>
    </row>
    <row r="3330" spans="1:11" x14ac:dyDescent="0.25">
      <c r="A3330" t="s">
        <v>30</v>
      </c>
      <c r="B3330" t="s">
        <v>156</v>
      </c>
      <c r="C3330" t="s">
        <v>32</v>
      </c>
      <c r="D3330" s="1">
        <v>44389</v>
      </c>
      <c r="E3330" t="s">
        <v>257</v>
      </c>
      <c r="F3330" t="s">
        <v>814</v>
      </c>
      <c r="G3330" t="s">
        <v>815</v>
      </c>
      <c r="H3330" t="s">
        <v>11</v>
      </c>
      <c r="I3330" t="s">
        <v>17</v>
      </c>
      <c r="J3330" s="1">
        <v>44542</v>
      </c>
      <c r="K3330" s="1">
        <v>44386</v>
      </c>
    </row>
    <row r="3331" spans="1:11" x14ac:dyDescent="0.25">
      <c r="A3331" t="s">
        <v>1</v>
      </c>
      <c r="B3331" t="s">
        <v>95</v>
      </c>
      <c r="C3331" t="s">
        <v>14</v>
      </c>
      <c r="D3331" s="1">
        <v>44342</v>
      </c>
      <c r="E3331" t="s">
        <v>816</v>
      </c>
      <c r="F3331" t="s">
        <v>817</v>
      </c>
      <c r="G3331" t="s">
        <v>818</v>
      </c>
      <c r="H3331" t="s">
        <v>4</v>
      </c>
      <c r="I3331" t="s">
        <v>17</v>
      </c>
      <c r="J3331" s="1">
        <v>44825</v>
      </c>
      <c r="K3331" s="1">
        <v>44824</v>
      </c>
    </row>
    <row r="3332" spans="1:11" x14ac:dyDescent="0.25">
      <c r="A3332" t="s">
        <v>1</v>
      </c>
      <c r="B3332" t="s">
        <v>95</v>
      </c>
      <c r="C3332" t="s">
        <v>14</v>
      </c>
      <c r="D3332" s="1">
        <v>44342</v>
      </c>
      <c r="E3332" t="s">
        <v>816</v>
      </c>
      <c r="F3332" t="s">
        <v>817</v>
      </c>
      <c r="G3332" t="s">
        <v>818</v>
      </c>
      <c r="H3332" t="s">
        <v>7</v>
      </c>
      <c r="I3332" t="s">
        <v>17</v>
      </c>
      <c r="J3332" s="1">
        <v>44825</v>
      </c>
      <c r="K3332" s="1">
        <v>44824</v>
      </c>
    </row>
    <row r="3333" spans="1:11" x14ac:dyDescent="0.25">
      <c r="A3333" t="s">
        <v>1</v>
      </c>
      <c r="B3333" t="s">
        <v>95</v>
      </c>
      <c r="C3333" t="s">
        <v>14</v>
      </c>
      <c r="D3333" s="1">
        <v>44342</v>
      </c>
      <c r="E3333" t="s">
        <v>816</v>
      </c>
      <c r="F3333" t="s">
        <v>817</v>
      </c>
      <c r="G3333" t="s">
        <v>818</v>
      </c>
      <c r="H3333" t="s">
        <v>1366</v>
      </c>
      <c r="I3333" t="s">
        <v>17</v>
      </c>
      <c r="J3333" s="1">
        <v>45385</v>
      </c>
      <c r="K3333" s="1">
        <v>45351</v>
      </c>
    </row>
    <row r="3334" spans="1:11" x14ac:dyDescent="0.25">
      <c r="A3334" t="s">
        <v>1</v>
      </c>
      <c r="B3334" t="s">
        <v>95</v>
      </c>
      <c r="C3334" t="s">
        <v>14</v>
      </c>
      <c r="D3334" s="1">
        <v>44342</v>
      </c>
      <c r="E3334" t="s">
        <v>816</v>
      </c>
      <c r="F3334" t="s">
        <v>817</v>
      </c>
      <c r="G3334" t="s">
        <v>818</v>
      </c>
      <c r="H3334" t="s">
        <v>1367</v>
      </c>
      <c r="I3334" t="s">
        <v>17</v>
      </c>
      <c r="J3334" s="1">
        <v>45797</v>
      </c>
      <c r="K3334" s="1">
        <v>45351</v>
      </c>
    </row>
    <row r="3335" spans="1:11" x14ac:dyDescent="0.25">
      <c r="A3335" t="s">
        <v>1</v>
      </c>
      <c r="B3335" t="s">
        <v>95</v>
      </c>
      <c r="C3335" t="s">
        <v>14</v>
      </c>
      <c r="D3335" s="1">
        <v>44342</v>
      </c>
      <c r="E3335" t="s">
        <v>816</v>
      </c>
      <c r="F3335" t="s">
        <v>817</v>
      </c>
      <c r="G3335" t="s">
        <v>818</v>
      </c>
      <c r="H3335" t="s">
        <v>1368</v>
      </c>
      <c r="I3335" t="s">
        <v>17</v>
      </c>
      <c r="J3335" s="1">
        <v>45385</v>
      </c>
      <c r="K3335" s="1">
        <v>45351</v>
      </c>
    </row>
    <row r="3336" spans="1:11" x14ac:dyDescent="0.25">
      <c r="A3336" t="s">
        <v>1</v>
      </c>
      <c r="B3336" t="s">
        <v>95</v>
      </c>
      <c r="C3336" t="s">
        <v>14</v>
      </c>
      <c r="D3336" s="1">
        <v>44342</v>
      </c>
      <c r="E3336" t="s">
        <v>816</v>
      </c>
      <c r="F3336" t="s">
        <v>817</v>
      </c>
      <c r="G3336" t="s">
        <v>818</v>
      </c>
      <c r="H3336" t="s">
        <v>1369</v>
      </c>
      <c r="I3336" t="s">
        <v>17</v>
      </c>
      <c r="J3336" s="1">
        <v>45385</v>
      </c>
      <c r="K3336" s="1">
        <v>45351</v>
      </c>
    </row>
    <row r="3337" spans="1:11" x14ac:dyDescent="0.25">
      <c r="A3337" t="s">
        <v>1</v>
      </c>
      <c r="B3337" t="s">
        <v>95</v>
      </c>
      <c r="C3337" t="s">
        <v>14</v>
      </c>
      <c r="D3337" s="1">
        <v>44342</v>
      </c>
      <c r="E3337" t="s">
        <v>816</v>
      </c>
      <c r="F3337" t="s">
        <v>817</v>
      </c>
      <c r="G3337" t="s">
        <v>818</v>
      </c>
      <c r="H3337" t="s">
        <v>1370</v>
      </c>
      <c r="I3337" t="s">
        <v>17</v>
      </c>
      <c r="J3337" s="1">
        <v>45385</v>
      </c>
      <c r="K3337" s="1">
        <v>45351</v>
      </c>
    </row>
    <row r="3338" spans="1:11" x14ac:dyDescent="0.25">
      <c r="A3338" t="s">
        <v>1</v>
      </c>
      <c r="B3338" t="s">
        <v>95</v>
      </c>
      <c r="C3338" t="s">
        <v>14</v>
      </c>
      <c r="D3338" s="1">
        <v>44342</v>
      </c>
      <c r="E3338" t="s">
        <v>816</v>
      </c>
      <c r="F3338" t="s">
        <v>817</v>
      </c>
      <c r="G3338" t="s">
        <v>818</v>
      </c>
      <c r="H3338" t="s">
        <v>8</v>
      </c>
      <c r="I3338" t="s">
        <v>17</v>
      </c>
      <c r="J3338" s="1">
        <v>44762</v>
      </c>
      <c r="K3338" s="1">
        <v>44635</v>
      </c>
    </row>
    <row r="3339" spans="1:11" x14ac:dyDescent="0.25">
      <c r="A3339" t="s">
        <v>1</v>
      </c>
      <c r="B3339" t="s">
        <v>95</v>
      </c>
      <c r="C3339" t="s">
        <v>14</v>
      </c>
      <c r="D3339" s="1">
        <v>44342</v>
      </c>
      <c r="E3339" t="s">
        <v>816</v>
      </c>
      <c r="F3339" t="s">
        <v>817</v>
      </c>
      <c r="G3339" t="s">
        <v>818</v>
      </c>
      <c r="H3339" t="s">
        <v>9</v>
      </c>
      <c r="I3339" t="s">
        <v>17</v>
      </c>
      <c r="J3339" s="1">
        <v>44929</v>
      </c>
      <c r="K3339" s="1">
        <v>44735</v>
      </c>
    </row>
    <row r="3340" spans="1:11" x14ac:dyDescent="0.25">
      <c r="A3340" t="s">
        <v>1</v>
      </c>
      <c r="B3340" t="s">
        <v>95</v>
      </c>
      <c r="C3340" t="s">
        <v>14</v>
      </c>
      <c r="D3340" s="1">
        <v>44342</v>
      </c>
      <c r="E3340" t="s">
        <v>816</v>
      </c>
      <c r="F3340" t="s">
        <v>817</v>
      </c>
      <c r="G3340" t="s">
        <v>818</v>
      </c>
      <c r="H3340" t="s">
        <v>10</v>
      </c>
      <c r="I3340" t="s">
        <v>17</v>
      </c>
      <c r="J3340" s="1">
        <v>44459</v>
      </c>
      <c r="K3340" s="1">
        <v>44417</v>
      </c>
    </row>
    <row r="3341" spans="1:11" x14ac:dyDescent="0.25">
      <c r="A3341" t="s">
        <v>1</v>
      </c>
      <c r="B3341" t="s">
        <v>95</v>
      </c>
      <c r="C3341" t="s">
        <v>14</v>
      </c>
      <c r="D3341" s="1">
        <v>44342</v>
      </c>
      <c r="E3341" t="s">
        <v>816</v>
      </c>
      <c r="F3341" t="s">
        <v>817</v>
      </c>
      <c r="G3341" t="s">
        <v>818</v>
      </c>
      <c r="H3341" t="s">
        <v>10</v>
      </c>
      <c r="I3341" t="s">
        <v>17</v>
      </c>
      <c r="J3341" s="1">
        <v>45064</v>
      </c>
      <c r="K3341" s="1">
        <v>45064</v>
      </c>
    </row>
    <row r="3342" spans="1:11" x14ac:dyDescent="0.25">
      <c r="A3342" t="s">
        <v>1</v>
      </c>
      <c r="B3342" t="s">
        <v>95</v>
      </c>
      <c r="C3342" t="s">
        <v>14</v>
      </c>
      <c r="D3342" s="1">
        <v>44342</v>
      </c>
      <c r="E3342" t="s">
        <v>816</v>
      </c>
      <c r="F3342" t="s">
        <v>817</v>
      </c>
      <c r="G3342" t="s">
        <v>818</v>
      </c>
      <c r="H3342" t="s">
        <v>11</v>
      </c>
      <c r="I3342" t="s">
        <v>17</v>
      </c>
      <c r="J3342" s="1">
        <v>44544</v>
      </c>
      <c r="K3342" s="1">
        <v>44213</v>
      </c>
    </row>
    <row r="3343" spans="1:11" x14ac:dyDescent="0.25">
      <c r="A3343" t="s">
        <v>46</v>
      </c>
      <c r="C3343" t="s">
        <v>47</v>
      </c>
      <c r="D3343" s="1">
        <v>44335</v>
      </c>
      <c r="E3343" t="s">
        <v>819</v>
      </c>
      <c r="F3343" t="s">
        <v>820</v>
      </c>
      <c r="G3343" t="s">
        <v>821</v>
      </c>
      <c r="H3343" t="s">
        <v>4</v>
      </c>
      <c r="I3343" t="s">
        <v>17</v>
      </c>
      <c r="J3343" s="1">
        <v>44949</v>
      </c>
      <c r="K3343" s="1">
        <v>44824</v>
      </c>
    </row>
    <row r="3344" spans="1:11" x14ac:dyDescent="0.25">
      <c r="A3344" t="s">
        <v>46</v>
      </c>
      <c r="C3344" t="s">
        <v>47</v>
      </c>
      <c r="D3344" s="1">
        <v>44335</v>
      </c>
      <c r="E3344" t="s">
        <v>819</v>
      </c>
      <c r="F3344" t="s">
        <v>820</v>
      </c>
      <c r="G3344" t="s">
        <v>821</v>
      </c>
      <c r="H3344" t="s">
        <v>7</v>
      </c>
      <c r="I3344" t="s">
        <v>17</v>
      </c>
      <c r="J3344" s="1">
        <v>44949</v>
      </c>
      <c r="K3344" s="1">
        <v>44824</v>
      </c>
    </row>
    <row r="3345" spans="1:11" x14ac:dyDescent="0.25">
      <c r="A3345" t="s">
        <v>46</v>
      </c>
      <c r="C3345" t="s">
        <v>47</v>
      </c>
      <c r="D3345" s="1">
        <v>44335</v>
      </c>
      <c r="E3345" t="s">
        <v>819</v>
      </c>
      <c r="F3345" t="s">
        <v>820</v>
      </c>
      <c r="G3345" t="s">
        <v>821</v>
      </c>
      <c r="H3345" t="s">
        <v>1366</v>
      </c>
      <c r="I3345" t="s">
        <v>5</v>
      </c>
      <c r="K3345" s="1">
        <v>45351</v>
      </c>
    </row>
    <row r="3346" spans="1:11" x14ac:dyDescent="0.25">
      <c r="A3346" t="s">
        <v>46</v>
      </c>
      <c r="C3346" t="s">
        <v>47</v>
      </c>
      <c r="D3346" s="1">
        <v>44335</v>
      </c>
      <c r="E3346" t="s">
        <v>819</v>
      </c>
      <c r="F3346" t="s">
        <v>820</v>
      </c>
      <c r="G3346" t="s">
        <v>821</v>
      </c>
      <c r="H3346" t="s">
        <v>1367</v>
      </c>
      <c r="I3346" t="s">
        <v>5</v>
      </c>
      <c r="K3346" s="1">
        <v>45351</v>
      </c>
    </row>
    <row r="3347" spans="1:11" x14ac:dyDescent="0.25">
      <c r="A3347" t="s">
        <v>46</v>
      </c>
      <c r="C3347" t="s">
        <v>47</v>
      </c>
      <c r="D3347" s="1">
        <v>44335</v>
      </c>
      <c r="E3347" t="s">
        <v>819</v>
      </c>
      <c r="F3347" t="s">
        <v>820</v>
      </c>
      <c r="G3347" t="s">
        <v>821</v>
      </c>
      <c r="H3347" t="s">
        <v>1368</v>
      </c>
      <c r="I3347" t="s">
        <v>5</v>
      </c>
      <c r="K3347" s="1">
        <v>45351</v>
      </c>
    </row>
    <row r="3348" spans="1:11" x14ac:dyDescent="0.25">
      <c r="A3348" t="s">
        <v>46</v>
      </c>
      <c r="C3348" t="s">
        <v>47</v>
      </c>
      <c r="D3348" s="1">
        <v>44335</v>
      </c>
      <c r="E3348" t="s">
        <v>819</v>
      </c>
      <c r="F3348" t="s">
        <v>820</v>
      </c>
      <c r="G3348" t="s">
        <v>821</v>
      </c>
      <c r="H3348" t="s">
        <v>1369</v>
      </c>
      <c r="I3348" t="s">
        <v>5</v>
      </c>
      <c r="K3348" s="1">
        <v>45351</v>
      </c>
    </row>
    <row r="3349" spans="1:11" x14ac:dyDescent="0.25">
      <c r="A3349" t="s">
        <v>46</v>
      </c>
      <c r="C3349" t="s">
        <v>47</v>
      </c>
      <c r="D3349" s="1">
        <v>44335</v>
      </c>
      <c r="E3349" t="s">
        <v>819</v>
      </c>
      <c r="F3349" t="s">
        <v>820</v>
      </c>
      <c r="G3349" t="s">
        <v>821</v>
      </c>
      <c r="H3349" t="s">
        <v>1370</v>
      </c>
      <c r="I3349" t="s">
        <v>5</v>
      </c>
      <c r="K3349" s="1">
        <v>45351</v>
      </c>
    </row>
    <row r="3350" spans="1:11" x14ac:dyDescent="0.25">
      <c r="A3350" t="s">
        <v>46</v>
      </c>
      <c r="C3350" t="s">
        <v>47</v>
      </c>
      <c r="D3350" s="1">
        <v>44335</v>
      </c>
      <c r="E3350" t="s">
        <v>819</v>
      </c>
      <c r="F3350" t="s">
        <v>820</v>
      </c>
      <c r="G3350" t="s">
        <v>821</v>
      </c>
      <c r="H3350" t="s">
        <v>8</v>
      </c>
      <c r="I3350" t="s">
        <v>17</v>
      </c>
      <c r="J3350" s="1">
        <v>44656</v>
      </c>
      <c r="K3350" s="1">
        <v>44635</v>
      </c>
    </row>
    <row r="3351" spans="1:11" x14ac:dyDescent="0.25">
      <c r="A3351" t="s">
        <v>46</v>
      </c>
      <c r="C3351" t="s">
        <v>47</v>
      </c>
      <c r="D3351" s="1">
        <v>44335</v>
      </c>
      <c r="E3351" t="s">
        <v>819</v>
      </c>
      <c r="F3351" t="s">
        <v>820</v>
      </c>
      <c r="G3351" t="s">
        <v>821</v>
      </c>
      <c r="H3351" t="s">
        <v>9</v>
      </c>
      <c r="I3351" t="s">
        <v>17</v>
      </c>
      <c r="J3351" s="1">
        <v>44986</v>
      </c>
      <c r="K3351" s="1">
        <v>44735</v>
      </c>
    </row>
    <row r="3352" spans="1:11" x14ac:dyDescent="0.25">
      <c r="A3352" t="s">
        <v>46</v>
      </c>
      <c r="C3352" t="s">
        <v>47</v>
      </c>
      <c r="D3352" s="1">
        <v>44335</v>
      </c>
      <c r="E3352" t="s">
        <v>819</v>
      </c>
      <c r="F3352" t="s">
        <v>820</v>
      </c>
      <c r="G3352" t="s">
        <v>821</v>
      </c>
      <c r="H3352" t="s">
        <v>10</v>
      </c>
      <c r="I3352" t="s">
        <v>17</v>
      </c>
      <c r="J3352" s="1">
        <v>44438</v>
      </c>
      <c r="K3352" s="1">
        <v>44417</v>
      </c>
    </row>
    <row r="3353" spans="1:11" x14ac:dyDescent="0.25">
      <c r="A3353" t="s">
        <v>46</v>
      </c>
      <c r="C3353" t="s">
        <v>47</v>
      </c>
      <c r="D3353" s="1">
        <v>44335</v>
      </c>
      <c r="E3353" t="s">
        <v>819</v>
      </c>
      <c r="F3353" t="s">
        <v>820</v>
      </c>
      <c r="G3353" t="s">
        <v>821</v>
      </c>
      <c r="H3353" t="s">
        <v>11</v>
      </c>
      <c r="I3353" t="s">
        <v>17</v>
      </c>
      <c r="J3353" s="1">
        <v>44627</v>
      </c>
      <c r="K3353" s="1">
        <v>44323</v>
      </c>
    </row>
    <row r="3354" spans="1:11" x14ac:dyDescent="0.25">
      <c r="A3354" t="s">
        <v>1</v>
      </c>
      <c r="B3354" t="s">
        <v>95</v>
      </c>
      <c r="C3354" t="s">
        <v>14</v>
      </c>
      <c r="D3354" s="1">
        <v>44333</v>
      </c>
      <c r="E3354" t="s">
        <v>822</v>
      </c>
      <c r="F3354" t="s">
        <v>823</v>
      </c>
      <c r="G3354" t="s">
        <v>824</v>
      </c>
      <c r="H3354" t="s">
        <v>4</v>
      </c>
      <c r="I3354" t="s">
        <v>17</v>
      </c>
      <c r="J3354" s="1">
        <v>44839</v>
      </c>
      <c r="K3354" s="1">
        <v>44824</v>
      </c>
    </row>
    <row r="3355" spans="1:11" x14ac:dyDescent="0.25">
      <c r="A3355" t="s">
        <v>1</v>
      </c>
      <c r="B3355" t="s">
        <v>95</v>
      </c>
      <c r="C3355" t="s">
        <v>14</v>
      </c>
      <c r="D3355" s="1">
        <v>44333</v>
      </c>
      <c r="E3355" t="s">
        <v>822</v>
      </c>
      <c r="F3355" t="s">
        <v>823</v>
      </c>
      <c r="G3355" t="s">
        <v>824</v>
      </c>
      <c r="H3355" t="s">
        <v>7</v>
      </c>
      <c r="I3355" t="s">
        <v>17</v>
      </c>
      <c r="J3355" s="1">
        <v>44839</v>
      </c>
      <c r="K3355" s="1">
        <v>44824</v>
      </c>
    </row>
    <row r="3356" spans="1:11" x14ac:dyDescent="0.25">
      <c r="A3356" t="s">
        <v>1</v>
      </c>
      <c r="B3356" t="s">
        <v>95</v>
      </c>
      <c r="C3356" t="s">
        <v>14</v>
      </c>
      <c r="D3356" s="1">
        <v>44333</v>
      </c>
      <c r="E3356" t="s">
        <v>822</v>
      </c>
      <c r="F3356" t="s">
        <v>823</v>
      </c>
      <c r="G3356" t="s">
        <v>824</v>
      </c>
      <c r="H3356" t="s">
        <v>1366</v>
      </c>
      <c r="I3356" t="s">
        <v>5</v>
      </c>
      <c r="K3356" s="1">
        <v>45351</v>
      </c>
    </row>
    <row r="3357" spans="1:11" x14ac:dyDescent="0.25">
      <c r="A3357" t="s">
        <v>1</v>
      </c>
      <c r="B3357" t="s">
        <v>95</v>
      </c>
      <c r="C3357" t="s">
        <v>14</v>
      </c>
      <c r="D3357" s="1">
        <v>44333</v>
      </c>
      <c r="E3357" t="s">
        <v>822</v>
      </c>
      <c r="F3357" t="s">
        <v>823</v>
      </c>
      <c r="G3357" t="s">
        <v>824</v>
      </c>
      <c r="H3357" t="s">
        <v>1367</v>
      </c>
      <c r="I3357" t="s">
        <v>5</v>
      </c>
      <c r="K3357" s="1">
        <v>45351</v>
      </c>
    </row>
    <row r="3358" spans="1:11" x14ac:dyDescent="0.25">
      <c r="A3358" t="s">
        <v>1</v>
      </c>
      <c r="B3358" t="s">
        <v>95</v>
      </c>
      <c r="C3358" t="s">
        <v>14</v>
      </c>
      <c r="D3358" s="1">
        <v>44333</v>
      </c>
      <c r="E3358" t="s">
        <v>822</v>
      </c>
      <c r="F3358" t="s">
        <v>823</v>
      </c>
      <c r="G3358" t="s">
        <v>824</v>
      </c>
      <c r="H3358" t="s">
        <v>1368</v>
      </c>
      <c r="I3358" t="s">
        <v>5</v>
      </c>
      <c r="K3358" s="1">
        <v>45351</v>
      </c>
    </row>
    <row r="3359" spans="1:11" x14ac:dyDescent="0.25">
      <c r="A3359" t="s">
        <v>1</v>
      </c>
      <c r="B3359" t="s">
        <v>95</v>
      </c>
      <c r="C3359" t="s">
        <v>14</v>
      </c>
      <c r="D3359" s="1">
        <v>44333</v>
      </c>
      <c r="E3359" t="s">
        <v>822</v>
      </c>
      <c r="F3359" t="s">
        <v>823</v>
      </c>
      <c r="G3359" t="s">
        <v>824</v>
      </c>
      <c r="H3359" t="s">
        <v>1369</v>
      </c>
      <c r="I3359" t="s">
        <v>5</v>
      </c>
      <c r="K3359" s="1">
        <v>45351</v>
      </c>
    </row>
    <row r="3360" spans="1:11" x14ac:dyDescent="0.25">
      <c r="A3360" t="s">
        <v>1</v>
      </c>
      <c r="B3360" t="s">
        <v>95</v>
      </c>
      <c r="C3360" t="s">
        <v>14</v>
      </c>
      <c r="D3360" s="1">
        <v>44333</v>
      </c>
      <c r="E3360" t="s">
        <v>822</v>
      </c>
      <c r="F3360" t="s">
        <v>823</v>
      </c>
      <c r="G3360" t="s">
        <v>824</v>
      </c>
      <c r="H3360" t="s">
        <v>1370</v>
      </c>
      <c r="I3360" t="s">
        <v>5</v>
      </c>
      <c r="K3360" s="1">
        <v>45351</v>
      </c>
    </row>
    <row r="3361" spans="1:11" x14ac:dyDescent="0.25">
      <c r="A3361" t="s">
        <v>1</v>
      </c>
      <c r="B3361" t="s">
        <v>95</v>
      </c>
      <c r="C3361" t="s">
        <v>14</v>
      </c>
      <c r="D3361" s="1">
        <v>44333</v>
      </c>
      <c r="E3361" t="s">
        <v>822</v>
      </c>
      <c r="F3361" t="s">
        <v>823</v>
      </c>
      <c r="G3361" t="s">
        <v>824</v>
      </c>
      <c r="H3361" t="s">
        <v>8</v>
      </c>
      <c r="I3361" t="s">
        <v>17</v>
      </c>
      <c r="J3361" s="1">
        <v>44653</v>
      </c>
      <c r="K3361" s="1">
        <v>44635</v>
      </c>
    </row>
    <row r="3362" spans="1:11" x14ac:dyDescent="0.25">
      <c r="A3362" t="s">
        <v>1</v>
      </c>
      <c r="B3362" t="s">
        <v>95</v>
      </c>
      <c r="C3362" t="s">
        <v>14</v>
      </c>
      <c r="D3362" s="1">
        <v>44333</v>
      </c>
      <c r="E3362" t="s">
        <v>822</v>
      </c>
      <c r="F3362" t="s">
        <v>823</v>
      </c>
      <c r="G3362" t="s">
        <v>824</v>
      </c>
      <c r="H3362" t="s">
        <v>9</v>
      </c>
      <c r="I3362" t="s">
        <v>17</v>
      </c>
      <c r="J3362" s="1">
        <v>44986</v>
      </c>
      <c r="K3362" s="1">
        <v>44735</v>
      </c>
    </row>
    <row r="3363" spans="1:11" x14ac:dyDescent="0.25">
      <c r="A3363" t="s">
        <v>1</v>
      </c>
      <c r="B3363" t="s">
        <v>95</v>
      </c>
      <c r="C3363" t="s">
        <v>14</v>
      </c>
      <c r="D3363" s="1">
        <v>44333</v>
      </c>
      <c r="E3363" t="s">
        <v>822</v>
      </c>
      <c r="F3363" t="s">
        <v>823</v>
      </c>
      <c r="G3363" t="s">
        <v>824</v>
      </c>
      <c r="H3363" t="s">
        <v>10</v>
      </c>
      <c r="I3363" t="s">
        <v>17</v>
      </c>
      <c r="J3363" s="1">
        <v>44465</v>
      </c>
      <c r="K3363" s="1">
        <v>44417</v>
      </c>
    </row>
    <row r="3364" spans="1:11" x14ac:dyDescent="0.25">
      <c r="A3364" t="s">
        <v>1</v>
      </c>
      <c r="B3364" t="s">
        <v>95</v>
      </c>
      <c r="C3364" t="s">
        <v>14</v>
      </c>
      <c r="D3364" s="1">
        <v>44333</v>
      </c>
      <c r="E3364" t="s">
        <v>822</v>
      </c>
      <c r="F3364" t="s">
        <v>823</v>
      </c>
      <c r="G3364" t="s">
        <v>824</v>
      </c>
      <c r="H3364" t="s">
        <v>10</v>
      </c>
      <c r="I3364" t="s">
        <v>17</v>
      </c>
      <c r="J3364" s="1">
        <v>44767</v>
      </c>
      <c r="K3364" s="1">
        <v>44767</v>
      </c>
    </row>
    <row r="3365" spans="1:11" x14ac:dyDescent="0.25">
      <c r="A3365" t="s">
        <v>1</v>
      </c>
      <c r="B3365" t="s">
        <v>95</v>
      </c>
      <c r="C3365" t="s">
        <v>14</v>
      </c>
      <c r="D3365" s="1">
        <v>44333</v>
      </c>
      <c r="E3365" t="s">
        <v>822</v>
      </c>
      <c r="F3365" t="s">
        <v>823</v>
      </c>
      <c r="G3365" t="s">
        <v>824</v>
      </c>
      <c r="H3365" t="s">
        <v>11</v>
      </c>
      <c r="I3365" t="s">
        <v>17</v>
      </c>
      <c r="J3365" s="1">
        <v>44539</v>
      </c>
      <c r="K3365" s="1">
        <v>44332</v>
      </c>
    </row>
    <row r="3366" spans="1:11" x14ac:dyDescent="0.25">
      <c r="A3366" t="s">
        <v>46</v>
      </c>
      <c r="C3366" t="s">
        <v>47</v>
      </c>
      <c r="D3366" s="1">
        <v>44314</v>
      </c>
      <c r="E3366" t="s">
        <v>825</v>
      </c>
      <c r="F3366" t="s">
        <v>826</v>
      </c>
      <c r="G3366" t="s">
        <v>827</v>
      </c>
      <c r="H3366" t="s">
        <v>4</v>
      </c>
      <c r="I3366" t="s">
        <v>17</v>
      </c>
      <c r="J3366" s="1">
        <v>44880</v>
      </c>
      <c r="K3366" s="1">
        <v>44824</v>
      </c>
    </row>
    <row r="3367" spans="1:11" x14ac:dyDescent="0.25">
      <c r="A3367" t="s">
        <v>46</v>
      </c>
      <c r="C3367" t="s">
        <v>47</v>
      </c>
      <c r="D3367" s="1">
        <v>44314</v>
      </c>
      <c r="E3367" t="s">
        <v>825</v>
      </c>
      <c r="F3367" t="s">
        <v>826</v>
      </c>
      <c r="G3367" t="s">
        <v>827</v>
      </c>
      <c r="H3367" t="s">
        <v>7</v>
      </c>
      <c r="I3367" t="s">
        <v>17</v>
      </c>
      <c r="J3367" s="1">
        <v>44880</v>
      </c>
      <c r="K3367" s="1">
        <v>44824</v>
      </c>
    </row>
    <row r="3368" spans="1:11" x14ac:dyDescent="0.25">
      <c r="A3368" t="s">
        <v>46</v>
      </c>
      <c r="C3368" t="s">
        <v>47</v>
      </c>
      <c r="D3368" s="1">
        <v>44314</v>
      </c>
      <c r="E3368" t="s">
        <v>825</v>
      </c>
      <c r="F3368" t="s">
        <v>826</v>
      </c>
      <c r="G3368" t="s">
        <v>827</v>
      </c>
      <c r="H3368" t="s">
        <v>1366</v>
      </c>
      <c r="I3368" t="s">
        <v>5</v>
      </c>
      <c r="K3368" s="1">
        <v>45351</v>
      </c>
    </row>
    <row r="3369" spans="1:11" x14ac:dyDescent="0.25">
      <c r="A3369" t="s">
        <v>46</v>
      </c>
      <c r="C3369" t="s">
        <v>47</v>
      </c>
      <c r="D3369" s="1">
        <v>44314</v>
      </c>
      <c r="E3369" t="s">
        <v>825</v>
      </c>
      <c r="F3369" t="s">
        <v>826</v>
      </c>
      <c r="G3369" t="s">
        <v>827</v>
      </c>
      <c r="H3369" t="s">
        <v>1367</v>
      </c>
      <c r="I3369" t="s">
        <v>18</v>
      </c>
      <c r="K3369" s="1">
        <v>45351</v>
      </c>
    </row>
    <row r="3370" spans="1:11" x14ac:dyDescent="0.25">
      <c r="A3370" t="s">
        <v>46</v>
      </c>
      <c r="C3370" t="s">
        <v>47</v>
      </c>
      <c r="D3370" s="1">
        <v>44314</v>
      </c>
      <c r="E3370" t="s">
        <v>825</v>
      </c>
      <c r="F3370" t="s">
        <v>826</v>
      </c>
      <c r="G3370" t="s">
        <v>827</v>
      </c>
      <c r="H3370" t="s">
        <v>1368</v>
      </c>
      <c r="I3370" t="s">
        <v>5</v>
      </c>
      <c r="K3370" s="1">
        <v>45351</v>
      </c>
    </row>
    <row r="3371" spans="1:11" x14ac:dyDescent="0.25">
      <c r="A3371" t="s">
        <v>46</v>
      </c>
      <c r="C3371" t="s">
        <v>47</v>
      </c>
      <c r="D3371" s="1">
        <v>44314</v>
      </c>
      <c r="E3371" t="s">
        <v>825</v>
      </c>
      <c r="F3371" t="s">
        <v>826</v>
      </c>
      <c r="G3371" t="s">
        <v>827</v>
      </c>
      <c r="H3371" t="s">
        <v>1369</v>
      </c>
      <c r="I3371" t="s">
        <v>5</v>
      </c>
      <c r="K3371" s="1">
        <v>45351</v>
      </c>
    </row>
    <row r="3372" spans="1:11" x14ac:dyDescent="0.25">
      <c r="A3372" t="s">
        <v>46</v>
      </c>
      <c r="C3372" t="s">
        <v>47</v>
      </c>
      <c r="D3372" s="1">
        <v>44314</v>
      </c>
      <c r="E3372" t="s">
        <v>825</v>
      </c>
      <c r="F3372" t="s">
        <v>826</v>
      </c>
      <c r="G3372" t="s">
        <v>827</v>
      </c>
      <c r="H3372" t="s">
        <v>1370</v>
      </c>
      <c r="I3372" t="s">
        <v>5</v>
      </c>
      <c r="K3372" s="1">
        <v>45351</v>
      </c>
    </row>
    <row r="3373" spans="1:11" x14ac:dyDescent="0.25">
      <c r="A3373" t="s">
        <v>46</v>
      </c>
      <c r="C3373" t="s">
        <v>47</v>
      </c>
      <c r="D3373" s="1">
        <v>44314</v>
      </c>
      <c r="E3373" t="s">
        <v>825</v>
      </c>
      <c r="F3373" t="s">
        <v>826</v>
      </c>
      <c r="G3373" t="s">
        <v>827</v>
      </c>
      <c r="H3373" t="s">
        <v>8</v>
      </c>
      <c r="I3373" t="s">
        <v>17</v>
      </c>
      <c r="J3373" s="1">
        <v>44643</v>
      </c>
      <c r="K3373" s="1">
        <v>44635</v>
      </c>
    </row>
    <row r="3374" spans="1:11" x14ac:dyDescent="0.25">
      <c r="A3374" t="s">
        <v>46</v>
      </c>
      <c r="C3374" t="s">
        <v>47</v>
      </c>
      <c r="D3374" s="1">
        <v>44314</v>
      </c>
      <c r="E3374" t="s">
        <v>825</v>
      </c>
      <c r="F3374" t="s">
        <v>826</v>
      </c>
      <c r="G3374" t="s">
        <v>827</v>
      </c>
      <c r="H3374" t="s">
        <v>9</v>
      </c>
      <c r="I3374" t="s">
        <v>17</v>
      </c>
      <c r="J3374" s="1">
        <v>44957</v>
      </c>
      <c r="K3374" s="1">
        <v>44735</v>
      </c>
    </row>
    <row r="3375" spans="1:11" x14ac:dyDescent="0.25">
      <c r="A3375" t="s">
        <v>46</v>
      </c>
      <c r="C3375" t="s">
        <v>47</v>
      </c>
      <c r="D3375" s="1">
        <v>44314</v>
      </c>
      <c r="E3375" t="s">
        <v>825</v>
      </c>
      <c r="F3375" t="s">
        <v>826</v>
      </c>
      <c r="G3375" t="s">
        <v>827</v>
      </c>
      <c r="H3375" t="s">
        <v>10</v>
      </c>
      <c r="I3375" t="s">
        <v>17</v>
      </c>
      <c r="J3375" s="1">
        <v>44504</v>
      </c>
      <c r="K3375" s="1">
        <v>44417</v>
      </c>
    </row>
    <row r="3376" spans="1:11" x14ac:dyDescent="0.25">
      <c r="A3376" t="s">
        <v>46</v>
      </c>
      <c r="C3376" t="s">
        <v>47</v>
      </c>
      <c r="D3376" s="1">
        <v>44314</v>
      </c>
      <c r="E3376" t="s">
        <v>825</v>
      </c>
      <c r="F3376" t="s">
        <v>826</v>
      </c>
      <c r="G3376" t="s">
        <v>827</v>
      </c>
      <c r="H3376" t="s">
        <v>11</v>
      </c>
      <c r="I3376" t="s">
        <v>17</v>
      </c>
      <c r="J3376" s="1">
        <v>44314</v>
      </c>
      <c r="K3376" s="1">
        <v>44314</v>
      </c>
    </row>
    <row r="3377" spans="1:11" x14ac:dyDescent="0.25">
      <c r="A3377" t="s">
        <v>46</v>
      </c>
      <c r="C3377" t="s">
        <v>47</v>
      </c>
      <c r="D3377" s="1">
        <v>44314</v>
      </c>
      <c r="E3377" t="s">
        <v>828</v>
      </c>
      <c r="F3377" t="s">
        <v>829</v>
      </c>
      <c r="G3377" t="s">
        <v>830</v>
      </c>
      <c r="H3377" t="s">
        <v>4</v>
      </c>
      <c r="I3377" t="s">
        <v>17</v>
      </c>
      <c r="J3377" s="1">
        <v>44865</v>
      </c>
      <c r="K3377" s="1">
        <v>44824</v>
      </c>
    </row>
    <row r="3378" spans="1:11" x14ac:dyDescent="0.25">
      <c r="A3378" t="s">
        <v>46</v>
      </c>
      <c r="C3378" t="s">
        <v>47</v>
      </c>
      <c r="D3378" s="1">
        <v>44314</v>
      </c>
      <c r="E3378" t="s">
        <v>828</v>
      </c>
      <c r="F3378" t="s">
        <v>829</v>
      </c>
      <c r="G3378" t="s">
        <v>830</v>
      </c>
      <c r="H3378" t="s">
        <v>7</v>
      </c>
      <c r="I3378" t="s">
        <v>17</v>
      </c>
      <c r="J3378" s="1">
        <v>44865</v>
      </c>
      <c r="K3378" s="1">
        <v>44824</v>
      </c>
    </row>
    <row r="3379" spans="1:11" x14ac:dyDescent="0.25">
      <c r="A3379" t="s">
        <v>46</v>
      </c>
      <c r="C3379" t="s">
        <v>47</v>
      </c>
      <c r="D3379" s="1">
        <v>44314</v>
      </c>
      <c r="E3379" t="s">
        <v>828</v>
      </c>
      <c r="F3379" t="s">
        <v>829</v>
      </c>
      <c r="G3379" t="s">
        <v>830</v>
      </c>
      <c r="H3379" t="s">
        <v>1366</v>
      </c>
      <c r="I3379" t="s">
        <v>18</v>
      </c>
      <c r="K3379" s="1">
        <v>45351</v>
      </c>
    </row>
    <row r="3380" spans="1:11" x14ac:dyDescent="0.25">
      <c r="A3380" t="s">
        <v>46</v>
      </c>
      <c r="C3380" t="s">
        <v>47</v>
      </c>
      <c r="D3380" s="1">
        <v>44314</v>
      </c>
      <c r="E3380" t="s">
        <v>828</v>
      </c>
      <c r="F3380" t="s">
        <v>829</v>
      </c>
      <c r="G3380" t="s">
        <v>830</v>
      </c>
      <c r="H3380" t="s">
        <v>1367</v>
      </c>
      <c r="I3380" t="s">
        <v>18</v>
      </c>
      <c r="K3380" s="1">
        <v>45351</v>
      </c>
    </row>
    <row r="3381" spans="1:11" x14ac:dyDescent="0.25">
      <c r="A3381" t="s">
        <v>46</v>
      </c>
      <c r="C3381" t="s">
        <v>47</v>
      </c>
      <c r="D3381" s="1">
        <v>44314</v>
      </c>
      <c r="E3381" t="s">
        <v>828</v>
      </c>
      <c r="F3381" t="s">
        <v>829</v>
      </c>
      <c r="G3381" t="s">
        <v>830</v>
      </c>
      <c r="H3381" t="s">
        <v>1368</v>
      </c>
      <c r="I3381" t="s">
        <v>5</v>
      </c>
      <c r="K3381" s="1">
        <v>45351</v>
      </c>
    </row>
    <row r="3382" spans="1:11" x14ac:dyDescent="0.25">
      <c r="A3382" t="s">
        <v>46</v>
      </c>
      <c r="C3382" t="s">
        <v>47</v>
      </c>
      <c r="D3382" s="1">
        <v>44314</v>
      </c>
      <c r="E3382" t="s">
        <v>828</v>
      </c>
      <c r="F3382" t="s">
        <v>829</v>
      </c>
      <c r="G3382" t="s">
        <v>830</v>
      </c>
      <c r="H3382" t="s">
        <v>1369</v>
      </c>
      <c r="I3382" t="s">
        <v>5</v>
      </c>
      <c r="K3382" s="1">
        <v>45351</v>
      </c>
    </row>
    <row r="3383" spans="1:11" x14ac:dyDescent="0.25">
      <c r="A3383" t="s">
        <v>46</v>
      </c>
      <c r="C3383" t="s">
        <v>47</v>
      </c>
      <c r="D3383" s="1">
        <v>44314</v>
      </c>
      <c r="E3383" t="s">
        <v>828</v>
      </c>
      <c r="F3383" t="s">
        <v>829</v>
      </c>
      <c r="G3383" t="s">
        <v>830</v>
      </c>
      <c r="H3383" t="s">
        <v>1370</v>
      </c>
      <c r="I3383" t="s">
        <v>5</v>
      </c>
      <c r="K3383" s="1">
        <v>45351</v>
      </c>
    </row>
    <row r="3384" spans="1:11" x14ac:dyDescent="0.25">
      <c r="A3384" t="s">
        <v>46</v>
      </c>
      <c r="C3384" t="s">
        <v>47</v>
      </c>
      <c r="D3384" s="1">
        <v>44314</v>
      </c>
      <c r="E3384" t="s">
        <v>828</v>
      </c>
      <c r="F3384" t="s">
        <v>829</v>
      </c>
      <c r="G3384" t="s">
        <v>830</v>
      </c>
      <c r="H3384" t="s">
        <v>8</v>
      </c>
      <c r="I3384" t="s">
        <v>17</v>
      </c>
      <c r="J3384" s="1">
        <v>44642</v>
      </c>
      <c r="K3384" s="1">
        <v>44635</v>
      </c>
    </row>
    <row r="3385" spans="1:11" x14ac:dyDescent="0.25">
      <c r="A3385" t="s">
        <v>46</v>
      </c>
      <c r="C3385" t="s">
        <v>47</v>
      </c>
      <c r="D3385" s="1">
        <v>44314</v>
      </c>
      <c r="E3385" t="s">
        <v>828</v>
      </c>
      <c r="F3385" t="s">
        <v>829</v>
      </c>
      <c r="G3385" t="s">
        <v>830</v>
      </c>
      <c r="H3385" t="s">
        <v>9</v>
      </c>
      <c r="I3385" t="s">
        <v>17</v>
      </c>
      <c r="J3385" s="1">
        <v>44785</v>
      </c>
      <c r="K3385" s="1">
        <v>44735</v>
      </c>
    </row>
    <row r="3386" spans="1:11" x14ac:dyDescent="0.25">
      <c r="A3386" t="s">
        <v>46</v>
      </c>
      <c r="C3386" t="s">
        <v>47</v>
      </c>
      <c r="D3386" s="1">
        <v>44314</v>
      </c>
      <c r="E3386" t="s">
        <v>828</v>
      </c>
      <c r="F3386" t="s">
        <v>829</v>
      </c>
      <c r="G3386" t="s">
        <v>830</v>
      </c>
      <c r="H3386" t="s">
        <v>10</v>
      </c>
      <c r="I3386" t="s">
        <v>17</v>
      </c>
      <c r="J3386" s="1">
        <v>44449</v>
      </c>
      <c r="K3386" s="1">
        <v>44417</v>
      </c>
    </row>
    <row r="3387" spans="1:11" x14ac:dyDescent="0.25">
      <c r="A3387" t="s">
        <v>46</v>
      </c>
      <c r="C3387" t="s">
        <v>47</v>
      </c>
      <c r="D3387" s="1">
        <v>44314</v>
      </c>
      <c r="E3387" t="s">
        <v>828</v>
      </c>
      <c r="F3387" t="s">
        <v>829</v>
      </c>
      <c r="G3387" t="s">
        <v>830</v>
      </c>
      <c r="H3387" t="s">
        <v>10</v>
      </c>
      <c r="I3387" t="s">
        <v>17</v>
      </c>
      <c r="J3387" s="1">
        <v>44944</v>
      </c>
      <c r="K3387" s="1">
        <v>44944</v>
      </c>
    </row>
    <row r="3388" spans="1:11" x14ac:dyDescent="0.25">
      <c r="A3388" t="s">
        <v>46</v>
      </c>
      <c r="C3388" t="s">
        <v>47</v>
      </c>
      <c r="D3388" s="1">
        <v>44314</v>
      </c>
      <c r="E3388" t="s">
        <v>828</v>
      </c>
      <c r="F3388" t="s">
        <v>829</v>
      </c>
      <c r="G3388" t="s">
        <v>830</v>
      </c>
      <c r="H3388" t="s">
        <v>11</v>
      </c>
      <c r="I3388" t="s">
        <v>17</v>
      </c>
      <c r="J3388" s="1">
        <v>44314</v>
      </c>
      <c r="K3388" s="1">
        <v>44314</v>
      </c>
    </row>
    <row r="3389" spans="1:11" x14ac:dyDescent="0.25">
      <c r="A3389" t="s">
        <v>41</v>
      </c>
      <c r="B3389" t="s">
        <v>119</v>
      </c>
      <c r="C3389" t="s">
        <v>14</v>
      </c>
      <c r="D3389" s="1">
        <v>44305</v>
      </c>
      <c r="E3389" t="s">
        <v>831</v>
      </c>
      <c r="F3389" t="s">
        <v>832</v>
      </c>
      <c r="G3389" t="s">
        <v>833</v>
      </c>
      <c r="H3389" t="s">
        <v>4</v>
      </c>
      <c r="I3389" t="s">
        <v>17</v>
      </c>
      <c r="J3389" s="1">
        <v>44930</v>
      </c>
      <c r="K3389" s="1">
        <v>44824</v>
      </c>
    </row>
    <row r="3390" spans="1:11" x14ac:dyDescent="0.25">
      <c r="A3390" t="s">
        <v>41</v>
      </c>
      <c r="B3390" t="s">
        <v>119</v>
      </c>
      <c r="C3390" t="s">
        <v>14</v>
      </c>
      <c r="D3390" s="1">
        <v>44305</v>
      </c>
      <c r="E3390" t="s">
        <v>831</v>
      </c>
      <c r="F3390" t="s">
        <v>832</v>
      </c>
      <c r="G3390" t="s">
        <v>833</v>
      </c>
      <c r="H3390" t="s">
        <v>7</v>
      </c>
      <c r="I3390" t="s">
        <v>17</v>
      </c>
      <c r="J3390" s="1">
        <v>44930</v>
      </c>
      <c r="K3390" s="1">
        <v>44824</v>
      </c>
    </row>
    <row r="3391" spans="1:11" x14ac:dyDescent="0.25">
      <c r="A3391" t="s">
        <v>41</v>
      </c>
      <c r="B3391" t="s">
        <v>119</v>
      </c>
      <c r="C3391" t="s">
        <v>14</v>
      </c>
      <c r="D3391" s="1">
        <v>44305</v>
      </c>
      <c r="E3391" t="s">
        <v>831</v>
      </c>
      <c r="F3391" t="s">
        <v>832</v>
      </c>
      <c r="G3391" t="s">
        <v>833</v>
      </c>
      <c r="H3391" t="s">
        <v>1366</v>
      </c>
      <c r="I3391" t="s">
        <v>17</v>
      </c>
      <c r="J3391" s="1">
        <v>45385</v>
      </c>
      <c r="K3391" s="1">
        <v>45351</v>
      </c>
    </row>
    <row r="3392" spans="1:11" x14ac:dyDescent="0.25">
      <c r="A3392" t="s">
        <v>41</v>
      </c>
      <c r="B3392" t="s">
        <v>119</v>
      </c>
      <c r="C3392" t="s">
        <v>14</v>
      </c>
      <c r="D3392" s="1">
        <v>44305</v>
      </c>
      <c r="E3392" t="s">
        <v>831</v>
      </c>
      <c r="F3392" t="s">
        <v>832</v>
      </c>
      <c r="G3392" t="s">
        <v>833</v>
      </c>
      <c r="H3392" t="s">
        <v>1367</v>
      </c>
      <c r="I3392" t="s">
        <v>17</v>
      </c>
      <c r="J3392" s="1">
        <v>45385</v>
      </c>
      <c r="K3392" s="1">
        <v>45351</v>
      </c>
    </row>
    <row r="3393" spans="1:11" x14ac:dyDescent="0.25">
      <c r="A3393" t="s">
        <v>41</v>
      </c>
      <c r="B3393" t="s">
        <v>119</v>
      </c>
      <c r="C3393" t="s">
        <v>14</v>
      </c>
      <c r="D3393" s="1">
        <v>44305</v>
      </c>
      <c r="E3393" t="s">
        <v>831</v>
      </c>
      <c r="F3393" t="s">
        <v>832</v>
      </c>
      <c r="G3393" t="s">
        <v>833</v>
      </c>
      <c r="H3393" t="s">
        <v>1368</v>
      </c>
      <c r="I3393" t="s">
        <v>17</v>
      </c>
      <c r="J3393" s="1">
        <v>45385</v>
      </c>
      <c r="K3393" s="1">
        <v>45351</v>
      </c>
    </row>
    <row r="3394" spans="1:11" x14ac:dyDescent="0.25">
      <c r="A3394" t="s">
        <v>41</v>
      </c>
      <c r="B3394" t="s">
        <v>119</v>
      </c>
      <c r="C3394" t="s">
        <v>14</v>
      </c>
      <c r="D3394" s="1">
        <v>44305</v>
      </c>
      <c r="E3394" t="s">
        <v>831</v>
      </c>
      <c r="F3394" t="s">
        <v>832</v>
      </c>
      <c r="G3394" t="s">
        <v>833</v>
      </c>
      <c r="H3394" t="s">
        <v>1369</v>
      </c>
      <c r="I3394" t="s">
        <v>17</v>
      </c>
      <c r="J3394" s="1">
        <v>45385</v>
      </c>
      <c r="K3394" s="1">
        <v>45351</v>
      </c>
    </row>
    <row r="3395" spans="1:11" x14ac:dyDescent="0.25">
      <c r="A3395" t="s">
        <v>41</v>
      </c>
      <c r="B3395" t="s">
        <v>119</v>
      </c>
      <c r="C3395" t="s">
        <v>14</v>
      </c>
      <c r="D3395" s="1">
        <v>44305</v>
      </c>
      <c r="E3395" t="s">
        <v>831</v>
      </c>
      <c r="F3395" t="s">
        <v>832</v>
      </c>
      <c r="G3395" t="s">
        <v>833</v>
      </c>
      <c r="H3395" t="s">
        <v>1370</v>
      </c>
      <c r="I3395" t="s">
        <v>17</v>
      </c>
      <c r="J3395" s="1">
        <v>45385</v>
      </c>
      <c r="K3395" s="1">
        <v>45351</v>
      </c>
    </row>
    <row r="3396" spans="1:11" x14ac:dyDescent="0.25">
      <c r="A3396" t="s">
        <v>41</v>
      </c>
      <c r="B3396" t="s">
        <v>119</v>
      </c>
      <c r="C3396" t="s">
        <v>14</v>
      </c>
      <c r="D3396" s="1">
        <v>44305</v>
      </c>
      <c r="E3396" t="s">
        <v>831</v>
      </c>
      <c r="F3396" t="s">
        <v>832</v>
      </c>
      <c r="G3396" t="s">
        <v>833</v>
      </c>
      <c r="H3396" t="s">
        <v>8</v>
      </c>
      <c r="I3396" t="s">
        <v>17</v>
      </c>
      <c r="J3396" s="1">
        <v>44770</v>
      </c>
      <c r="K3396" s="1">
        <v>44635</v>
      </c>
    </row>
    <row r="3397" spans="1:11" x14ac:dyDescent="0.25">
      <c r="A3397" t="s">
        <v>41</v>
      </c>
      <c r="B3397" t="s">
        <v>119</v>
      </c>
      <c r="C3397" t="s">
        <v>14</v>
      </c>
      <c r="D3397" s="1">
        <v>44305</v>
      </c>
      <c r="E3397" t="s">
        <v>831</v>
      </c>
      <c r="F3397" t="s">
        <v>832</v>
      </c>
      <c r="G3397" t="s">
        <v>833</v>
      </c>
      <c r="H3397" t="s">
        <v>9</v>
      </c>
      <c r="I3397" t="s">
        <v>17</v>
      </c>
      <c r="J3397" s="1">
        <v>44770</v>
      </c>
      <c r="K3397" s="1">
        <v>44735</v>
      </c>
    </row>
    <row r="3398" spans="1:11" x14ac:dyDescent="0.25">
      <c r="A3398" t="s">
        <v>41</v>
      </c>
      <c r="B3398" t="s">
        <v>119</v>
      </c>
      <c r="C3398" t="s">
        <v>14</v>
      </c>
      <c r="D3398" s="1">
        <v>44305</v>
      </c>
      <c r="E3398" t="s">
        <v>831</v>
      </c>
      <c r="F3398" t="s">
        <v>832</v>
      </c>
      <c r="G3398" t="s">
        <v>833</v>
      </c>
      <c r="H3398" t="s">
        <v>10</v>
      </c>
      <c r="I3398" t="s">
        <v>17</v>
      </c>
      <c r="J3398" s="1">
        <v>44449</v>
      </c>
      <c r="K3398" s="1">
        <v>44417</v>
      </c>
    </row>
    <row r="3399" spans="1:11" x14ac:dyDescent="0.25">
      <c r="A3399" t="s">
        <v>41</v>
      </c>
      <c r="B3399" t="s">
        <v>119</v>
      </c>
      <c r="C3399" t="s">
        <v>14</v>
      </c>
      <c r="D3399" s="1">
        <v>44305</v>
      </c>
      <c r="E3399" t="s">
        <v>831</v>
      </c>
      <c r="F3399" t="s">
        <v>832</v>
      </c>
      <c r="G3399" t="s">
        <v>833</v>
      </c>
      <c r="H3399" t="s">
        <v>11</v>
      </c>
      <c r="I3399" t="s">
        <v>17</v>
      </c>
      <c r="J3399" s="1">
        <v>44440</v>
      </c>
      <c r="K3399" s="1">
        <v>44261</v>
      </c>
    </row>
    <row r="3400" spans="1:11" x14ac:dyDescent="0.25">
      <c r="A3400" t="s">
        <v>46</v>
      </c>
      <c r="C3400" t="s">
        <v>47</v>
      </c>
      <c r="D3400" s="1">
        <v>44285</v>
      </c>
      <c r="E3400" t="s">
        <v>835</v>
      </c>
      <c r="F3400" t="s">
        <v>836</v>
      </c>
      <c r="G3400" t="s">
        <v>837</v>
      </c>
      <c r="H3400" t="s">
        <v>4</v>
      </c>
      <c r="I3400" t="s">
        <v>17</v>
      </c>
      <c r="J3400" s="1">
        <v>44910</v>
      </c>
      <c r="K3400" s="1">
        <v>44824</v>
      </c>
    </row>
    <row r="3401" spans="1:11" x14ac:dyDescent="0.25">
      <c r="A3401" t="s">
        <v>46</v>
      </c>
      <c r="C3401" t="s">
        <v>47</v>
      </c>
      <c r="D3401" s="1">
        <v>44285</v>
      </c>
      <c r="E3401" t="s">
        <v>835</v>
      </c>
      <c r="F3401" t="s">
        <v>836</v>
      </c>
      <c r="G3401" t="s">
        <v>837</v>
      </c>
      <c r="H3401" t="s">
        <v>7</v>
      </c>
      <c r="I3401" t="s">
        <v>17</v>
      </c>
      <c r="J3401" s="1">
        <v>44910</v>
      </c>
      <c r="K3401" s="1">
        <v>44824</v>
      </c>
    </row>
    <row r="3402" spans="1:11" x14ac:dyDescent="0.25">
      <c r="A3402" t="s">
        <v>46</v>
      </c>
      <c r="C3402" t="s">
        <v>47</v>
      </c>
      <c r="D3402" s="1">
        <v>44285</v>
      </c>
      <c r="E3402" t="s">
        <v>835</v>
      </c>
      <c r="F3402" t="s">
        <v>836</v>
      </c>
      <c r="G3402" t="s">
        <v>837</v>
      </c>
      <c r="H3402" t="s">
        <v>1366</v>
      </c>
      <c r="I3402" t="s">
        <v>17</v>
      </c>
      <c r="J3402" s="1">
        <v>45397</v>
      </c>
      <c r="K3402" s="1">
        <v>45351</v>
      </c>
    </row>
    <row r="3403" spans="1:11" x14ac:dyDescent="0.25">
      <c r="A3403" t="s">
        <v>46</v>
      </c>
      <c r="C3403" t="s">
        <v>47</v>
      </c>
      <c r="D3403" s="1">
        <v>44285</v>
      </c>
      <c r="E3403" t="s">
        <v>835</v>
      </c>
      <c r="F3403" t="s">
        <v>836</v>
      </c>
      <c r="G3403" t="s">
        <v>837</v>
      </c>
      <c r="H3403" t="s">
        <v>1367</v>
      </c>
      <c r="I3403" t="s">
        <v>17</v>
      </c>
      <c r="J3403" s="1">
        <v>45397</v>
      </c>
      <c r="K3403" s="1">
        <v>45351</v>
      </c>
    </row>
    <row r="3404" spans="1:11" x14ac:dyDescent="0.25">
      <c r="A3404" t="s">
        <v>46</v>
      </c>
      <c r="C3404" t="s">
        <v>47</v>
      </c>
      <c r="D3404" s="1">
        <v>44285</v>
      </c>
      <c r="E3404" t="s">
        <v>835</v>
      </c>
      <c r="F3404" t="s">
        <v>836</v>
      </c>
      <c r="G3404" t="s">
        <v>837</v>
      </c>
      <c r="H3404" t="s">
        <v>1368</v>
      </c>
      <c r="I3404" t="s">
        <v>17</v>
      </c>
      <c r="J3404" s="1">
        <v>45397</v>
      </c>
      <c r="K3404" s="1">
        <v>45351</v>
      </c>
    </row>
    <row r="3405" spans="1:11" x14ac:dyDescent="0.25">
      <c r="A3405" t="s">
        <v>46</v>
      </c>
      <c r="C3405" t="s">
        <v>47</v>
      </c>
      <c r="D3405" s="1">
        <v>44285</v>
      </c>
      <c r="E3405" t="s">
        <v>835</v>
      </c>
      <c r="F3405" t="s">
        <v>836</v>
      </c>
      <c r="G3405" t="s">
        <v>837</v>
      </c>
      <c r="H3405" t="s">
        <v>1369</v>
      </c>
      <c r="I3405" t="s">
        <v>17</v>
      </c>
      <c r="J3405" s="1">
        <v>45397</v>
      </c>
      <c r="K3405" s="1">
        <v>45351</v>
      </c>
    </row>
    <row r="3406" spans="1:11" x14ac:dyDescent="0.25">
      <c r="A3406" t="s">
        <v>46</v>
      </c>
      <c r="C3406" t="s">
        <v>47</v>
      </c>
      <c r="D3406" s="1">
        <v>44285</v>
      </c>
      <c r="E3406" t="s">
        <v>835</v>
      </c>
      <c r="F3406" t="s">
        <v>836</v>
      </c>
      <c r="G3406" t="s">
        <v>837</v>
      </c>
      <c r="H3406" t="s">
        <v>1370</v>
      </c>
      <c r="I3406" t="s">
        <v>17</v>
      </c>
      <c r="J3406" s="1">
        <v>45415</v>
      </c>
      <c r="K3406" s="1">
        <v>45351</v>
      </c>
    </row>
    <row r="3407" spans="1:11" x14ac:dyDescent="0.25">
      <c r="A3407" t="s">
        <v>46</v>
      </c>
      <c r="C3407" t="s">
        <v>47</v>
      </c>
      <c r="D3407" s="1">
        <v>44285</v>
      </c>
      <c r="E3407" t="s">
        <v>835</v>
      </c>
      <c r="F3407" t="s">
        <v>836</v>
      </c>
      <c r="G3407" t="s">
        <v>837</v>
      </c>
      <c r="H3407" t="s">
        <v>1370</v>
      </c>
      <c r="I3407" t="s">
        <v>17</v>
      </c>
      <c r="J3407" s="1">
        <v>45762</v>
      </c>
      <c r="K3407" s="1">
        <v>45736</v>
      </c>
    </row>
    <row r="3408" spans="1:11" x14ac:dyDescent="0.25">
      <c r="A3408" t="s">
        <v>46</v>
      </c>
      <c r="C3408" t="s">
        <v>47</v>
      </c>
      <c r="D3408" s="1">
        <v>44285</v>
      </c>
      <c r="E3408" t="s">
        <v>835</v>
      </c>
      <c r="F3408" t="s">
        <v>836</v>
      </c>
      <c r="G3408" t="s">
        <v>837</v>
      </c>
      <c r="H3408" t="s">
        <v>8</v>
      </c>
      <c r="I3408" t="s">
        <v>17</v>
      </c>
      <c r="J3408" s="1">
        <v>44684</v>
      </c>
      <c r="K3408" s="1">
        <v>44635</v>
      </c>
    </row>
    <row r="3409" spans="1:12" x14ac:dyDescent="0.25">
      <c r="A3409" t="s">
        <v>46</v>
      </c>
      <c r="C3409" t="s">
        <v>47</v>
      </c>
      <c r="D3409" s="1">
        <v>44285</v>
      </c>
      <c r="E3409" t="s">
        <v>835</v>
      </c>
      <c r="F3409" t="s">
        <v>836</v>
      </c>
      <c r="G3409" t="s">
        <v>837</v>
      </c>
      <c r="H3409" t="s">
        <v>9</v>
      </c>
      <c r="I3409" t="s">
        <v>17</v>
      </c>
      <c r="J3409" s="1">
        <v>44910</v>
      </c>
      <c r="K3409" s="1">
        <v>44735</v>
      </c>
    </row>
    <row r="3410" spans="1:12" x14ac:dyDescent="0.25">
      <c r="A3410" t="s">
        <v>46</v>
      </c>
      <c r="C3410" t="s">
        <v>47</v>
      </c>
      <c r="D3410" s="1">
        <v>44285</v>
      </c>
      <c r="E3410" t="s">
        <v>835</v>
      </c>
      <c r="F3410" t="s">
        <v>836</v>
      </c>
      <c r="G3410" t="s">
        <v>837</v>
      </c>
      <c r="H3410" t="s">
        <v>10</v>
      </c>
      <c r="I3410" t="s">
        <v>17</v>
      </c>
      <c r="J3410" s="1">
        <v>44456</v>
      </c>
      <c r="K3410" s="1">
        <v>44417</v>
      </c>
      <c r="L3410" t="s">
        <v>838</v>
      </c>
    </row>
    <row r="3411" spans="1:12" x14ac:dyDescent="0.25">
      <c r="A3411" t="s">
        <v>46</v>
      </c>
      <c r="C3411" t="s">
        <v>47</v>
      </c>
      <c r="D3411" s="1">
        <v>44285</v>
      </c>
      <c r="E3411" t="s">
        <v>835</v>
      </c>
      <c r="F3411" t="s">
        <v>836</v>
      </c>
      <c r="G3411" t="s">
        <v>837</v>
      </c>
      <c r="H3411" t="s">
        <v>11</v>
      </c>
      <c r="I3411" t="s">
        <v>17</v>
      </c>
      <c r="J3411" s="1">
        <v>44610</v>
      </c>
      <c r="K3411" s="1">
        <v>44272</v>
      </c>
    </row>
    <row r="3412" spans="1:12" x14ac:dyDescent="0.25">
      <c r="A3412" t="s">
        <v>46</v>
      </c>
      <c r="C3412" t="s">
        <v>47</v>
      </c>
      <c r="D3412" s="1">
        <v>44277</v>
      </c>
      <c r="E3412" t="s">
        <v>839</v>
      </c>
      <c r="F3412" t="s">
        <v>840</v>
      </c>
      <c r="G3412" t="s">
        <v>841</v>
      </c>
      <c r="H3412" t="s">
        <v>4</v>
      </c>
      <c r="I3412" t="s">
        <v>17</v>
      </c>
      <c r="J3412" s="1">
        <v>44868</v>
      </c>
      <c r="K3412" s="1">
        <v>44824</v>
      </c>
    </row>
    <row r="3413" spans="1:12" x14ac:dyDescent="0.25">
      <c r="A3413" t="s">
        <v>46</v>
      </c>
      <c r="C3413" t="s">
        <v>47</v>
      </c>
      <c r="D3413" s="1">
        <v>44277</v>
      </c>
      <c r="E3413" t="s">
        <v>839</v>
      </c>
      <c r="F3413" t="s">
        <v>840</v>
      </c>
      <c r="G3413" t="s">
        <v>841</v>
      </c>
      <c r="H3413" t="s">
        <v>7</v>
      </c>
      <c r="I3413" t="s">
        <v>17</v>
      </c>
      <c r="J3413" s="1">
        <v>44917</v>
      </c>
      <c r="K3413" s="1">
        <v>44824</v>
      </c>
    </row>
    <row r="3414" spans="1:12" x14ac:dyDescent="0.25">
      <c r="A3414" t="s">
        <v>46</v>
      </c>
      <c r="C3414" t="s">
        <v>47</v>
      </c>
      <c r="D3414" s="1">
        <v>44277</v>
      </c>
      <c r="E3414" t="s">
        <v>839</v>
      </c>
      <c r="F3414" t="s">
        <v>840</v>
      </c>
      <c r="G3414" t="s">
        <v>841</v>
      </c>
      <c r="H3414" t="s">
        <v>1366</v>
      </c>
      <c r="I3414" t="s">
        <v>17</v>
      </c>
      <c r="J3414" s="1">
        <v>45351</v>
      </c>
      <c r="K3414" s="1">
        <v>45351</v>
      </c>
    </row>
    <row r="3415" spans="1:12" x14ac:dyDescent="0.25">
      <c r="A3415" t="s">
        <v>46</v>
      </c>
      <c r="C3415" t="s">
        <v>47</v>
      </c>
      <c r="D3415" s="1">
        <v>44277</v>
      </c>
      <c r="E3415" t="s">
        <v>839</v>
      </c>
      <c r="F3415" t="s">
        <v>840</v>
      </c>
      <c r="G3415" t="s">
        <v>841</v>
      </c>
      <c r="H3415" t="s">
        <v>1367</v>
      </c>
      <c r="I3415" t="s">
        <v>17</v>
      </c>
      <c r="J3415" s="1">
        <v>45351</v>
      </c>
      <c r="K3415" s="1">
        <v>45351</v>
      </c>
    </row>
    <row r="3416" spans="1:12" x14ac:dyDescent="0.25">
      <c r="A3416" t="s">
        <v>46</v>
      </c>
      <c r="C3416" t="s">
        <v>47</v>
      </c>
      <c r="D3416" s="1">
        <v>44277</v>
      </c>
      <c r="E3416" t="s">
        <v>839</v>
      </c>
      <c r="F3416" t="s">
        <v>840</v>
      </c>
      <c r="G3416" t="s">
        <v>841</v>
      </c>
      <c r="H3416" t="s">
        <v>1368</v>
      </c>
      <c r="I3416" t="s">
        <v>17</v>
      </c>
      <c r="J3416" s="1">
        <v>45351</v>
      </c>
      <c r="K3416" s="1">
        <v>45351</v>
      </c>
    </row>
    <row r="3417" spans="1:12" x14ac:dyDescent="0.25">
      <c r="A3417" t="s">
        <v>46</v>
      </c>
      <c r="C3417" t="s">
        <v>47</v>
      </c>
      <c r="D3417" s="1">
        <v>44277</v>
      </c>
      <c r="E3417" t="s">
        <v>839</v>
      </c>
      <c r="F3417" t="s">
        <v>840</v>
      </c>
      <c r="G3417" t="s">
        <v>841</v>
      </c>
      <c r="H3417" t="s">
        <v>1369</v>
      </c>
      <c r="I3417" t="s">
        <v>17</v>
      </c>
      <c r="J3417" s="1">
        <v>45351</v>
      </c>
      <c r="K3417" s="1">
        <v>45351</v>
      </c>
    </row>
    <row r="3418" spans="1:12" x14ac:dyDescent="0.25">
      <c r="A3418" t="s">
        <v>46</v>
      </c>
      <c r="C3418" t="s">
        <v>47</v>
      </c>
      <c r="D3418" s="1">
        <v>44277</v>
      </c>
      <c r="E3418" t="s">
        <v>839</v>
      </c>
      <c r="F3418" t="s">
        <v>840</v>
      </c>
      <c r="G3418" t="s">
        <v>841</v>
      </c>
      <c r="H3418" t="s">
        <v>1370</v>
      </c>
      <c r="I3418" t="s">
        <v>17</v>
      </c>
      <c r="J3418" s="1">
        <v>45351</v>
      </c>
      <c r="K3418" s="1">
        <v>45351</v>
      </c>
    </row>
    <row r="3419" spans="1:12" x14ac:dyDescent="0.25">
      <c r="A3419" t="s">
        <v>46</v>
      </c>
      <c r="C3419" t="s">
        <v>47</v>
      </c>
      <c r="D3419" s="1">
        <v>44277</v>
      </c>
      <c r="E3419" t="s">
        <v>839</v>
      </c>
      <c r="F3419" t="s">
        <v>840</v>
      </c>
      <c r="G3419" t="s">
        <v>841</v>
      </c>
      <c r="H3419" t="s">
        <v>8</v>
      </c>
      <c r="I3419" t="s">
        <v>17</v>
      </c>
      <c r="J3419" s="1">
        <v>44643</v>
      </c>
      <c r="K3419" s="1">
        <v>44635</v>
      </c>
    </row>
    <row r="3420" spans="1:12" x14ac:dyDescent="0.25">
      <c r="A3420" t="s">
        <v>46</v>
      </c>
      <c r="C3420" t="s">
        <v>47</v>
      </c>
      <c r="D3420" s="1">
        <v>44277</v>
      </c>
      <c r="E3420" t="s">
        <v>839</v>
      </c>
      <c r="F3420" t="s">
        <v>840</v>
      </c>
      <c r="G3420" t="s">
        <v>841</v>
      </c>
      <c r="H3420" t="s">
        <v>9</v>
      </c>
      <c r="I3420" t="s">
        <v>17</v>
      </c>
      <c r="J3420" s="1">
        <v>44749</v>
      </c>
      <c r="K3420" s="1">
        <v>44735</v>
      </c>
      <c r="L3420" t="s">
        <v>842</v>
      </c>
    </row>
    <row r="3421" spans="1:12" x14ac:dyDescent="0.25">
      <c r="A3421" t="s">
        <v>46</v>
      </c>
      <c r="C3421" t="s">
        <v>47</v>
      </c>
      <c r="D3421" s="1">
        <v>44277</v>
      </c>
      <c r="E3421" t="s">
        <v>839</v>
      </c>
      <c r="F3421" t="s">
        <v>840</v>
      </c>
      <c r="G3421" t="s">
        <v>841</v>
      </c>
      <c r="H3421" t="s">
        <v>10</v>
      </c>
      <c r="I3421" t="s">
        <v>17</v>
      </c>
      <c r="J3421" s="1">
        <v>44449</v>
      </c>
      <c r="K3421" s="1">
        <v>44435</v>
      </c>
    </row>
    <row r="3422" spans="1:12" x14ac:dyDescent="0.25">
      <c r="A3422" t="s">
        <v>46</v>
      </c>
      <c r="C3422" t="s">
        <v>47</v>
      </c>
      <c r="D3422" s="1">
        <v>44277</v>
      </c>
      <c r="E3422" t="s">
        <v>839</v>
      </c>
      <c r="F3422" t="s">
        <v>840</v>
      </c>
      <c r="G3422" t="s">
        <v>841</v>
      </c>
      <c r="H3422" t="s">
        <v>11</v>
      </c>
      <c r="I3422" t="s">
        <v>17</v>
      </c>
      <c r="J3422" s="1">
        <v>42800</v>
      </c>
      <c r="K3422" s="1">
        <v>43297</v>
      </c>
    </row>
    <row r="3423" spans="1:12" x14ac:dyDescent="0.25">
      <c r="A3423" t="s">
        <v>46</v>
      </c>
      <c r="C3423" t="s">
        <v>47</v>
      </c>
      <c r="D3423" s="1">
        <v>44277</v>
      </c>
      <c r="E3423" t="s">
        <v>839</v>
      </c>
      <c r="F3423" t="s">
        <v>840</v>
      </c>
      <c r="G3423" t="s">
        <v>841</v>
      </c>
      <c r="H3423" t="s">
        <v>11</v>
      </c>
      <c r="I3423" t="s">
        <v>17</v>
      </c>
      <c r="J3423" s="1">
        <v>44944</v>
      </c>
      <c r="K3423" s="1">
        <v>44944</v>
      </c>
    </row>
    <row r="3424" spans="1:12" x14ac:dyDescent="0.25">
      <c r="A3424" t="s">
        <v>1</v>
      </c>
      <c r="B3424" t="s">
        <v>2</v>
      </c>
      <c r="C3424" t="s">
        <v>45</v>
      </c>
      <c r="D3424" s="1">
        <v>44277</v>
      </c>
      <c r="E3424" t="s">
        <v>550</v>
      </c>
      <c r="F3424" t="s">
        <v>843</v>
      </c>
      <c r="G3424" t="s">
        <v>78</v>
      </c>
      <c r="H3424" t="s">
        <v>4</v>
      </c>
      <c r="I3424" t="s">
        <v>17</v>
      </c>
      <c r="J3424" s="1">
        <v>44949</v>
      </c>
      <c r="K3424" s="1">
        <v>44824</v>
      </c>
    </row>
    <row r="3425" spans="1:11" x14ac:dyDescent="0.25">
      <c r="A3425" t="s">
        <v>1</v>
      </c>
      <c r="B3425" t="s">
        <v>2</v>
      </c>
      <c r="C3425" t="s">
        <v>45</v>
      </c>
      <c r="D3425" s="1">
        <v>44277</v>
      </c>
      <c r="E3425" t="s">
        <v>550</v>
      </c>
      <c r="F3425" t="s">
        <v>843</v>
      </c>
      <c r="G3425" t="s">
        <v>78</v>
      </c>
      <c r="H3425" t="s">
        <v>7</v>
      </c>
      <c r="I3425" t="s">
        <v>17</v>
      </c>
      <c r="J3425" s="1">
        <v>44949</v>
      </c>
      <c r="K3425" s="1">
        <v>44824</v>
      </c>
    </row>
    <row r="3426" spans="1:11" x14ac:dyDescent="0.25">
      <c r="A3426" t="s">
        <v>1</v>
      </c>
      <c r="B3426" t="s">
        <v>2</v>
      </c>
      <c r="C3426" t="s">
        <v>45</v>
      </c>
      <c r="D3426" s="1">
        <v>44277</v>
      </c>
      <c r="E3426" t="s">
        <v>550</v>
      </c>
      <c r="F3426" t="s">
        <v>843</v>
      </c>
      <c r="G3426" t="s">
        <v>78</v>
      </c>
      <c r="H3426" t="s">
        <v>1366</v>
      </c>
      <c r="I3426" t="s">
        <v>5</v>
      </c>
      <c r="K3426" s="1">
        <v>45351</v>
      </c>
    </row>
    <row r="3427" spans="1:11" x14ac:dyDescent="0.25">
      <c r="A3427" t="s">
        <v>1</v>
      </c>
      <c r="B3427" t="s">
        <v>2</v>
      </c>
      <c r="C3427" t="s">
        <v>45</v>
      </c>
      <c r="D3427" s="1">
        <v>44277</v>
      </c>
      <c r="E3427" t="s">
        <v>550</v>
      </c>
      <c r="F3427" t="s">
        <v>843</v>
      </c>
      <c r="G3427" t="s">
        <v>78</v>
      </c>
      <c r="H3427" t="s">
        <v>1367</v>
      </c>
      <c r="I3427" t="s">
        <v>17</v>
      </c>
      <c r="J3427" s="1">
        <v>45600</v>
      </c>
      <c r="K3427" s="1">
        <v>45351</v>
      </c>
    </row>
    <row r="3428" spans="1:11" x14ac:dyDescent="0.25">
      <c r="A3428" t="s">
        <v>1</v>
      </c>
      <c r="B3428" t="s">
        <v>2</v>
      </c>
      <c r="C3428" t="s">
        <v>45</v>
      </c>
      <c r="D3428" s="1">
        <v>44277</v>
      </c>
      <c r="E3428" t="s">
        <v>550</v>
      </c>
      <c r="F3428" t="s">
        <v>843</v>
      </c>
      <c r="G3428" t="s">
        <v>78</v>
      </c>
      <c r="H3428" t="s">
        <v>1368</v>
      </c>
      <c r="I3428" t="s">
        <v>18</v>
      </c>
      <c r="K3428" s="1">
        <v>45351</v>
      </c>
    </row>
    <row r="3429" spans="1:11" x14ac:dyDescent="0.25">
      <c r="A3429" t="s">
        <v>1</v>
      </c>
      <c r="B3429" t="s">
        <v>2</v>
      </c>
      <c r="C3429" t="s">
        <v>45</v>
      </c>
      <c r="D3429" s="1">
        <v>44277</v>
      </c>
      <c r="E3429" t="s">
        <v>550</v>
      </c>
      <c r="F3429" t="s">
        <v>843</v>
      </c>
      <c r="G3429" t="s">
        <v>78</v>
      </c>
      <c r="H3429" t="s">
        <v>1369</v>
      </c>
      <c r="I3429" t="s">
        <v>5</v>
      </c>
      <c r="K3429" s="1">
        <v>45351</v>
      </c>
    </row>
    <row r="3430" spans="1:11" x14ac:dyDescent="0.25">
      <c r="A3430" t="s">
        <v>1</v>
      </c>
      <c r="B3430" t="s">
        <v>2</v>
      </c>
      <c r="C3430" t="s">
        <v>45</v>
      </c>
      <c r="D3430" s="1">
        <v>44277</v>
      </c>
      <c r="E3430" t="s">
        <v>550</v>
      </c>
      <c r="F3430" t="s">
        <v>843</v>
      </c>
      <c r="G3430" t="s">
        <v>78</v>
      </c>
      <c r="H3430" t="s">
        <v>1370</v>
      </c>
      <c r="I3430" t="s">
        <v>5</v>
      </c>
      <c r="K3430" s="1">
        <v>45351</v>
      </c>
    </row>
    <row r="3431" spans="1:11" x14ac:dyDescent="0.25">
      <c r="A3431" t="s">
        <v>1</v>
      </c>
      <c r="B3431" t="s">
        <v>2</v>
      </c>
      <c r="C3431" t="s">
        <v>45</v>
      </c>
      <c r="D3431" s="1">
        <v>44277</v>
      </c>
      <c r="E3431" t="s">
        <v>550</v>
      </c>
      <c r="F3431" t="s">
        <v>843</v>
      </c>
      <c r="G3431" t="s">
        <v>78</v>
      </c>
      <c r="H3431" t="s">
        <v>8</v>
      </c>
      <c r="I3431" t="s">
        <v>17</v>
      </c>
      <c r="J3431" s="1">
        <v>44642</v>
      </c>
      <c r="K3431" s="1">
        <v>44635</v>
      </c>
    </row>
    <row r="3432" spans="1:11" x14ac:dyDescent="0.25">
      <c r="A3432" t="s">
        <v>1</v>
      </c>
      <c r="B3432" t="s">
        <v>2</v>
      </c>
      <c r="C3432" t="s">
        <v>45</v>
      </c>
      <c r="D3432" s="1">
        <v>44277</v>
      </c>
      <c r="E3432" t="s">
        <v>550</v>
      </c>
      <c r="F3432" t="s">
        <v>843</v>
      </c>
      <c r="G3432" t="s">
        <v>78</v>
      </c>
      <c r="H3432" t="s">
        <v>9</v>
      </c>
      <c r="I3432" t="s">
        <v>17</v>
      </c>
      <c r="J3432" s="1">
        <v>44776</v>
      </c>
      <c r="K3432" s="1">
        <v>44735</v>
      </c>
    </row>
    <row r="3433" spans="1:11" x14ac:dyDescent="0.25">
      <c r="A3433" t="s">
        <v>1</v>
      </c>
      <c r="B3433" t="s">
        <v>2</v>
      </c>
      <c r="C3433" t="s">
        <v>45</v>
      </c>
      <c r="D3433" s="1">
        <v>44277</v>
      </c>
      <c r="E3433" t="s">
        <v>550</v>
      </c>
      <c r="F3433" t="s">
        <v>843</v>
      </c>
      <c r="G3433" t="s">
        <v>78</v>
      </c>
      <c r="H3433" t="s">
        <v>10</v>
      </c>
      <c r="I3433" t="s">
        <v>17</v>
      </c>
      <c r="J3433" s="1">
        <v>44439</v>
      </c>
      <c r="K3433" s="1">
        <v>44417</v>
      </c>
    </row>
    <row r="3434" spans="1:11" x14ac:dyDescent="0.25">
      <c r="A3434" t="s">
        <v>1</v>
      </c>
      <c r="B3434" t="s">
        <v>2</v>
      </c>
      <c r="C3434" t="s">
        <v>45</v>
      </c>
      <c r="D3434" s="1">
        <v>44277</v>
      </c>
      <c r="E3434" t="s">
        <v>550</v>
      </c>
      <c r="F3434" t="s">
        <v>843</v>
      </c>
      <c r="G3434" t="s">
        <v>78</v>
      </c>
      <c r="H3434" t="s">
        <v>10</v>
      </c>
      <c r="I3434" t="s">
        <v>17</v>
      </c>
      <c r="J3434" s="1">
        <v>45301</v>
      </c>
      <c r="K3434" s="1">
        <v>45267</v>
      </c>
    </row>
    <row r="3435" spans="1:11" x14ac:dyDescent="0.25">
      <c r="A3435" t="s">
        <v>1</v>
      </c>
      <c r="B3435" t="s">
        <v>2</v>
      </c>
      <c r="C3435" t="s">
        <v>45</v>
      </c>
      <c r="D3435" s="1">
        <v>44277</v>
      </c>
      <c r="E3435" t="s">
        <v>550</v>
      </c>
      <c r="F3435" t="s">
        <v>843</v>
      </c>
      <c r="G3435" t="s">
        <v>78</v>
      </c>
      <c r="H3435" t="s">
        <v>11</v>
      </c>
      <c r="I3435" t="s">
        <v>17</v>
      </c>
      <c r="J3435" s="1">
        <v>44547</v>
      </c>
      <c r="K3435" s="1">
        <v>44252</v>
      </c>
    </row>
    <row r="3436" spans="1:11" x14ac:dyDescent="0.25">
      <c r="A3436" t="s">
        <v>30</v>
      </c>
      <c r="B3436" t="s">
        <v>260</v>
      </c>
      <c r="C3436" t="s">
        <v>32</v>
      </c>
      <c r="D3436" s="1">
        <v>44273</v>
      </c>
      <c r="E3436" t="s">
        <v>844</v>
      </c>
      <c r="F3436" t="s">
        <v>845</v>
      </c>
      <c r="G3436" t="s">
        <v>846</v>
      </c>
      <c r="H3436" t="s">
        <v>4</v>
      </c>
      <c r="I3436" t="s">
        <v>17</v>
      </c>
      <c r="J3436" s="1">
        <v>44935</v>
      </c>
      <c r="K3436" s="1">
        <v>44839</v>
      </c>
    </row>
    <row r="3437" spans="1:11" x14ac:dyDescent="0.25">
      <c r="A3437" t="s">
        <v>30</v>
      </c>
      <c r="B3437" t="s">
        <v>260</v>
      </c>
      <c r="C3437" t="s">
        <v>32</v>
      </c>
      <c r="D3437" s="1">
        <v>44273</v>
      </c>
      <c r="E3437" t="s">
        <v>844</v>
      </c>
      <c r="F3437" t="s">
        <v>845</v>
      </c>
      <c r="G3437" t="s">
        <v>846</v>
      </c>
      <c r="H3437" t="s">
        <v>7</v>
      </c>
      <c r="I3437" t="s">
        <v>17</v>
      </c>
      <c r="J3437" s="1">
        <v>44935</v>
      </c>
      <c r="K3437" s="1">
        <v>44839</v>
      </c>
    </row>
    <row r="3438" spans="1:11" x14ac:dyDescent="0.25">
      <c r="A3438" t="s">
        <v>30</v>
      </c>
      <c r="B3438" t="s">
        <v>260</v>
      </c>
      <c r="C3438" t="s">
        <v>32</v>
      </c>
      <c r="D3438" s="1">
        <v>44273</v>
      </c>
      <c r="E3438" t="s">
        <v>844</v>
      </c>
      <c r="F3438" t="s">
        <v>845</v>
      </c>
      <c r="G3438" t="s">
        <v>846</v>
      </c>
      <c r="H3438" t="s">
        <v>1366</v>
      </c>
      <c r="I3438" t="s">
        <v>17</v>
      </c>
      <c r="J3438" s="1">
        <v>45366</v>
      </c>
      <c r="K3438" s="1">
        <v>45351</v>
      </c>
    </row>
    <row r="3439" spans="1:11" x14ac:dyDescent="0.25">
      <c r="A3439" t="s">
        <v>30</v>
      </c>
      <c r="B3439" t="s">
        <v>260</v>
      </c>
      <c r="C3439" t="s">
        <v>32</v>
      </c>
      <c r="D3439" s="1">
        <v>44273</v>
      </c>
      <c r="E3439" t="s">
        <v>844</v>
      </c>
      <c r="F3439" t="s">
        <v>845</v>
      </c>
      <c r="G3439" t="s">
        <v>846</v>
      </c>
      <c r="H3439" t="s">
        <v>1367</v>
      </c>
      <c r="I3439" t="s">
        <v>17</v>
      </c>
      <c r="J3439" s="1">
        <v>44446</v>
      </c>
      <c r="K3439" s="1">
        <v>44442</v>
      </c>
    </row>
    <row r="3440" spans="1:11" x14ac:dyDescent="0.25">
      <c r="A3440" t="s">
        <v>30</v>
      </c>
      <c r="B3440" t="s">
        <v>260</v>
      </c>
      <c r="C3440" t="s">
        <v>32</v>
      </c>
      <c r="D3440" s="1">
        <v>44273</v>
      </c>
      <c r="E3440" t="s">
        <v>844</v>
      </c>
      <c r="F3440" t="s">
        <v>845</v>
      </c>
      <c r="G3440" t="s">
        <v>846</v>
      </c>
      <c r="H3440" t="s">
        <v>1367</v>
      </c>
      <c r="I3440" t="s">
        <v>17</v>
      </c>
      <c r="J3440" s="1">
        <v>45366</v>
      </c>
      <c r="K3440" s="1">
        <v>45351</v>
      </c>
    </row>
    <row r="3441" spans="1:11" x14ac:dyDescent="0.25">
      <c r="A3441" t="s">
        <v>30</v>
      </c>
      <c r="B3441" t="s">
        <v>260</v>
      </c>
      <c r="C3441" t="s">
        <v>32</v>
      </c>
      <c r="D3441" s="1">
        <v>44273</v>
      </c>
      <c r="E3441" t="s">
        <v>844</v>
      </c>
      <c r="F3441" t="s">
        <v>845</v>
      </c>
      <c r="G3441" t="s">
        <v>846</v>
      </c>
      <c r="H3441" t="s">
        <v>1368</v>
      </c>
      <c r="I3441" t="s">
        <v>17</v>
      </c>
      <c r="J3441" s="1">
        <v>45366</v>
      </c>
      <c r="K3441" s="1">
        <v>45351</v>
      </c>
    </row>
    <row r="3442" spans="1:11" x14ac:dyDescent="0.25">
      <c r="A3442" t="s">
        <v>30</v>
      </c>
      <c r="B3442" t="s">
        <v>260</v>
      </c>
      <c r="C3442" t="s">
        <v>32</v>
      </c>
      <c r="D3442" s="1">
        <v>44273</v>
      </c>
      <c r="E3442" t="s">
        <v>844</v>
      </c>
      <c r="F3442" t="s">
        <v>845</v>
      </c>
      <c r="G3442" t="s">
        <v>846</v>
      </c>
      <c r="H3442" t="s">
        <v>1369</v>
      </c>
      <c r="I3442" t="s">
        <v>17</v>
      </c>
      <c r="J3442" s="1">
        <v>45366</v>
      </c>
      <c r="K3442" s="1">
        <v>45351</v>
      </c>
    </row>
    <row r="3443" spans="1:11" x14ac:dyDescent="0.25">
      <c r="A3443" t="s">
        <v>30</v>
      </c>
      <c r="B3443" t="s">
        <v>260</v>
      </c>
      <c r="C3443" t="s">
        <v>32</v>
      </c>
      <c r="D3443" s="1">
        <v>44273</v>
      </c>
      <c r="E3443" t="s">
        <v>844</v>
      </c>
      <c r="F3443" t="s">
        <v>845</v>
      </c>
      <c r="G3443" t="s">
        <v>846</v>
      </c>
      <c r="H3443" t="s">
        <v>1370</v>
      </c>
      <c r="I3443" t="s">
        <v>17</v>
      </c>
      <c r="J3443" s="1">
        <v>45366</v>
      </c>
      <c r="K3443" s="1">
        <v>45351</v>
      </c>
    </row>
    <row r="3444" spans="1:11" x14ac:dyDescent="0.25">
      <c r="A3444" t="s">
        <v>30</v>
      </c>
      <c r="B3444" t="s">
        <v>260</v>
      </c>
      <c r="C3444" t="s">
        <v>32</v>
      </c>
      <c r="D3444" s="1">
        <v>44273</v>
      </c>
      <c r="E3444" t="s">
        <v>844</v>
      </c>
      <c r="F3444" t="s">
        <v>845</v>
      </c>
      <c r="G3444" t="s">
        <v>846</v>
      </c>
      <c r="H3444" t="s">
        <v>8</v>
      </c>
      <c r="I3444" t="s">
        <v>17</v>
      </c>
      <c r="J3444" s="1">
        <v>44673</v>
      </c>
      <c r="K3444" s="1">
        <v>44635</v>
      </c>
    </row>
    <row r="3445" spans="1:11" x14ac:dyDescent="0.25">
      <c r="A3445" t="s">
        <v>30</v>
      </c>
      <c r="B3445" t="s">
        <v>260</v>
      </c>
      <c r="C3445" t="s">
        <v>32</v>
      </c>
      <c r="D3445" s="1">
        <v>44273</v>
      </c>
      <c r="E3445" t="s">
        <v>844</v>
      </c>
      <c r="F3445" t="s">
        <v>845</v>
      </c>
      <c r="G3445" t="s">
        <v>846</v>
      </c>
      <c r="H3445" t="s">
        <v>9</v>
      </c>
      <c r="I3445" t="s">
        <v>17</v>
      </c>
      <c r="J3445" s="1">
        <v>44887</v>
      </c>
      <c r="K3445" s="1">
        <v>44735</v>
      </c>
    </row>
    <row r="3446" spans="1:11" x14ac:dyDescent="0.25">
      <c r="A3446" t="s">
        <v>30</v>
      </c>
      <c r="B3446" t="s">
        <v>260</v>
      </c>
      <c r="C3446" t="s">
        <v>32</v>
      </c>
      <c r="D3446" s="1">
        <v>44273</v>
      </c>
      <c r="E3446" t="s">
        <v>844</v>
      </c>
      <c r="F3446" t="s">
        <v>845</v>
      </c>
      <c r="G3446" t="s">
        <v>846</v>
      </c>
      <c r="H3446" t="s">
        <v>10</v>
      </c>
      <c r="I3446" t="s">
        <v>17</v>
      </c>
      <c r="J3446" s="1">
        <v>44438</v>
      </c>
      <c r="K3446" s="1">
        <v>44417</v>
      </c>
    </row>
    <row r="3447" spans="1:11" x14ac:dyDescent="0.25">
      <c r="A3447" t="s">
        <v>30</v>
      </c>
      <c r="B3447" t="s">
        <v>260</v>
      </c>
      <c r="C3447" t="s">
        <v>32</v>
      </c>
      <c r="D3447" s="1">
        <v>44273</v>
      </c>
      <c r="E3447" t="s">
        <v>844</v>
      </c>
      <c r="F3447" t="s">
        <v>845</v>
      </c>
      <c r="G3447" t="s">
        <v>846</v>
      </c>
      <c r="H3447" t="s">
        <v>10</v>
      </c>
      <c r="I3447" t="s">
        <v>17</v>
      </c>
      <c r="J3447" s="1">
        <v>45148</v>
      </c>
      <c r="K3447" s="1">
        <v>45148</v>
      </c>
    </row>
    <row r="3448" spans="1:11" x14ac:dyDescent="0.25">
      <c r="A3448" t="s">
        <v>30</v>
      </c>
      <c r="B3448" t="s">
        <v>260</v>
      </c>
      <c r="C3448" t="s">
        <v>32</v>
      </c>
      <c r="D3448" s="1">
        <v>44273</v>
      </c>
      <c r="E3448" t="s">
        <v>844</v>
      </c>
      <c r="F3448" t="s">
        <v>845</v>
      </c>
      <c r="G3448" t="s">
        <v>846</v>
      </c>
      <c r="H3448" t="s">
        <v>10</v>
      </c>
      <c r="I3448" t="s">
        <v>17</v>
      </c>
      <c r="J3448" s="1">
        <v>45330</v>
      </c>
      <c r="K3448" s="1">
        <v>45330</v>
      </c>
    </row>
    <row r="3449" spans="1:11" x14ac:dyDescent="0.25">
      <c r="A3449" t="s">
        <v>30</v>
      </c>
      <c r="B3449" t="s">
        <v>260</v>
      </c>
      <c r="C3449" t="s">
        <v>32</v>
      </c>
      <c r="D3449" s="1">
        <v>44273</v>
      </c>
      <c r="E3449" t="s">
        <v>844</v>
      </c>
      <c r="F3449" t="s">
        <v>845</v>
      </c>
      <c r="G3449" t="s">
        <v>846</v>
      </c>
      <c r="H3449" t="s">
        <v>10</v>
      </c>
      <c r="I3449" t="s">
        <v>17</v>
      </c>
      <c r="J3449" s="1">
        <v>45782</v>
      </c>
      <c r="K3449" s="1">
        <v>45762</v>
      </c>
    </row>
    <row r="3450" spans="1:11" x14ac:dyDescent="0.25">
      <c r="A3450" t="s">
        <v>30</v>
      </c>
      <c r="B3450" t="s">
        <v>260</v>
      </c>
      <c r="C3450" t="s">
        <v>32</v>
      </c>
      <c r="D3450" s="1">
        <v>44273</v>
      </c>
      <c r="E3450" t="s">
        <v>844</v>
      </c>
      <c r="F3450" t="s">
        <v>845</v>
      </c>
      <c r="G3450" t="s">
        <v>846</v>
      </c>
      <c r="H3450" t="s">
        <v>11</v>
      </c>
      <c r="I3450" t="s">
        <v>17</v>
      </c>
      <c r="J3450" s="1">
        <v>44438</v>
      </c>
      <c r="K3450" s="1">
        <v>44238</v>
      </c>
    </row>
    <row r="3451" spans="1:11" x14ac:dyDescent="0.25">
      <c r="A3451" t="s">
        <v>60</v>
      </c>
      <c r="B3451" t="s">
        <v>274</v>
      </c>
      <c r="C3451" t="s">
        <v>14</v>
      </c>
      <c r="D3451" s="1">
        <v>44263</v>
      </c>
      <c r="E3451" t="s">
        <v>847</v>
      </c>
      <c r="F3451" t="s">
        <v>848</v>
      </c>
      <c r="G3451" t="s">
        <v>849</v>
      </c>
      <c r="H3451" t="s">
        <v>4</v>
      </c>
      <c r="I3451" t="s">
        <v>17</v>
      </c>
      <c r="J3451" s="1">
        <v>44825</v>
      </c>
      <c r="K3451" s="1">
        <v>44824</v>
      </c>
    </row>
    <row r="3452" spans="1:11" x14ac:dyDescent="0.25">
      <c r="A3452" t="s">
        <v>60</v>
      </c>
      <c r="B3452" t="s">
        <v>274</v>
      </c>
      <c r="C3452" t="s">
        <v>14</v>
      </c>
      <c r="D3452" s="1">
        <v>44263</v>
      </c>
      <c r="E3452" t="s">
        <v>847</v>
      </c>
      <c r="F3452" t="s">
        <v>848</v>
      </c>
      <c r="G3452" t="s">
        <v>849</v>
      </c>
      <c r="H3452" t="s">
        <v>7</v>
      </c>
      <c r="I3452" t="s">
        <v>17</v>
      </c>
      <c r="J3452" s="1">
        <v>44839</v>
      </c>
      <c r="K3452" s="1">
        <v>44824</v>
      </c>
    </row>
    <row r="3453" spans="1:11" x14ac:dyDescent="0.25">
      <c r="A3453" t="s">
        <v>60</v>
      </c>
      <c r="B3453" t="s">
        <v>274</v>
      </c>
      <c r="C3453" t="s">
        <v>14</v>
      </c>
      <c r="D3453" s="1">
        <v>44263</v>
      </c>
      <c r="E3453" t="s">
        <v>847</v>
      </c>
      <c r="F3453" t="s">
        <v>848</v>
      </c>
      <c r="G3453" t="s">
        <v>849</v>
      </c>
      <c r="H3453" t="s">
        <v>1366</v>
      </c>
      <c r="I3453" t="s">
        <v>17</v>
      </c>
      <c r="J3453" s="1">
        <v>45426</v>
      </c>
      <c r="K3453" s="1">
        <v>45351</v>
      </c>
    </row>
    <row r="3454" spans="1:11" x14ac:dyDescent="0.25">
      <c r="A3454" t="s">
        <v>60</v>
      </c>
      <c r="B3454" t="s">
        <v>274</v>
      </c>
      <c r="C3454" t="s">
        <v>14</v>
      </c>
      <c r="D3454" s="1">
        <v>44263</v>
      </c>
      <c r="E3454" t="s">
        <v>847</v>
      </c>
      <c r="F3454" t="s">
        <v>848</v>
      </c>
      <c r="G3454" t="s">
        <v>849</v>
      </c>
      <c r="H3454" t="s">
        <v>1366</v>
      </c>
      <c r="I3454" t="s">
        <v>17</v>
      </c>
      <c r="J3454" s="1">
        <v>45775</v>
      </c>
      <c r="K3454" s="1">
        <v>45747</v>
      </c>
    </row>
    <row r="3455" spans="1:11" x14ac:dyDescent="0.25">
      <c r="A3455" t="s">
        <v>60</v>
      </c>
      <c r="B3455" t="s">
        <v>274</v>
      </c>
      <c r="C3455" t="s">
        <v>14</v>
      </c>
      <c r="D3455" s="1">
        <v>44263</v>
      </c>
      <c r="E3455" t="s">
        <v>847</v>
      </c>
      <c r="F3455" t="s">
        <v>848</v>
      </c>
      <c r="G3455" t="s">
        <v>849</v>
      </c>
      <c r="H3455" t="s">
        <v>1367</v>
      </c>
      <c r="I3455" t="s">
        <v>17</v>
      </c>
      <c r="J3455" s="1">
        <v>45426</v>
      </c>
      <c r="K3455" s="1">
        <v>45351</v>
      </c>
    </row>
    <row r="3456" spans="1:11" x14ac:dyDescent="0.25">
      <c r="A3456" t="s">
        <v>60</v>
      </c>
      <c r="B3456" t="s">
        <v>274</v>
      </c>
      <c r="C3456" t="s">
        <v>14</v>
      </c>
      <c r="D3456" s="1">
        <v>44263</v>
      </c>
      <c r="E3456" t="s">
        <v>847</v>
      </c>
      <c r="F3456" t="s">
        <v>848</v>
      </c>
      <c r="G3456" t="s">
        <v>849</v>
      </c>
      <c r="H3456" t="s">
        <v>1367</v>
      </c>
      <c r="I3456" t="s">
        <v>17</v>
      </c>
      <c r="J3456" s="1">
        <v>45775</v>
      </c>
      <c r="K3456" s="1">
        <v>45747</v>
      </c>
    </row>
    <row r="3457" spans="1:11" x14ac:dyDescent="0.25">
      <c r="A3457" t="s">
        <v>60</v>
      </c>
      <c r="B3457" t="s">
        <v>274</v>
      </c>
      <c r="C3457" t="s">
        <v>14</v>
      </c>
      <c r="D3457" s="1">
        <v>44263</v>
      </c>
      <c r="E3457" t="s">
        <v>847</v>
      </c>
      <c r="F3457" t="s">
        <v>848</v>
      </c>
      <c r="G3457" t="s">
        <v>849</v>
      </c>
      <c r="H3457" t="s">
        <v>1368</v>
      </c>
      <c r="I3457" t="s">
        <v>17</v>
      </c>
      <c r="J3457" s="1">
        <v>45426</v>
      </c>
      <c r="K3457" s="1">
        <v>45351</v>
      </c>
    </row>
    <row r="3458" spans="1:11" x14ac:dyDescent="0.25">
      <c r="A3458" t="s">
        <v>60</v>
      </c>
      <c r="B3458" t="s">
        <v>274</v>
      </c>
      <c r="C3458" t="s">
        <v>14</v>
      </c>
      <c r="D3458" s="1">
        <v>44263</v>
      </c>
      <c r="E3458" t="s">
        <v>847</v>
      </c>
      <c r="F3458" t="s">
        <v>848</v>
      </c>
      <c r="G3458" t="s">
        <v>849</v>
      </c>
      <c r="H3458" t="s">
        <v>1368</v>
      </c>
      <c r="I3458" t="s">
        <v>17</v>
      </c>
      <c r="J3458" s="1">
        <v>45775</v>
      </c>
      <c r="K3458" s="1">
        <v>45747</v>
      </c>
    </row>
    <row r="3459" spans="1:11" x14ac:dyDescent="0.25">
      <c r="A3459" t="s">
        <v>60</v>
      </c>
      <c r="B3459" t="s">
        <v>274</v>
      </c>
      <c r="C3459" t="s">
        <v>14</v>
      </c>
      <c r="D3459" s="1">
        <v>44263</v>
      </c>
      <c r="E3459" t="s">
        <v>847</v>
      </c>
      <c r="F3459" t="s">
        <v>848</v>
      </c>
      <c r="G3459" t="s">
        <v>849</v>
      </c>
      <c r="H3459" t="s">
        <v>1369</v>
      </c>
      <c r="I3459" t="s">
        <v>17</v>
      </c>
      <c r="J3459" s="1">
        <v>45426</v>
      </c>
      <c r="K3459" s="1">
        <v>45351</v>
      </c>
    </row>
    <row r="3460" spans="1:11" x14ac:dyDescent="0.25">
      <c r="A3460" t="s">
        <v>60</v>
      </c>
      <c r="B3460" t="s">
        <v>274</v>
      </c>
      <c r="C3460" t="s">
        <v>14</v>
      </c>
      <c r="D3460" s="1">
        <v>44263</v>
      </c>
      <c r="E3460" t="s">
        <v>847</v>
      </c>
      <c r="F3460" t="s">
        <v>848</v>
      </c>
      <c r="G3460" t="s">
        <v>849</v>
      </c>
      <c r="H3460" t="s">
        <v>1369</v>
      </c>
      <c r="I3460" t="s">
        <v>17</v>
      </c>
      <c r="J3460" s="1">
        <v>45775</v>
      </c>
      <c r="K3460" s="1">
        <v>45747</v>
      </c>
    </row>
    <row r="3461" spans="1:11" x14ac:dyDescent="0.25">
      <c r="A3461" t="s">
        <v>60</v>
      </c>
      <c r="B3461" t="s">
        <v>274</v>
      </c>
      <c r="C3461" t="s">
        <v>14</v>
      </c>
      <c r="D3461" s="1">
        <v>44263</v>
      </c>
      <c r="E3461" t="s">
        <v>847</v>
      </c>
      <c r="F3461" t="s">
        <v>848</v>
      </c>
      <c r="G3461" t="s">
        <v>849</v>
      </c>
      <c r="H3461" t="s">
        <v>1370</v>
      </c>
      <c r="I3461" t="s">
        <v>17</v>
      </c>
      <c r="J3461" s="1">
        <v>45427</v>
      </c>
      <c r="K3461" s="1">
        <v>45351</v>
      </c>
    </row>
    <row r="3462" spans="1:11" x14ac:dyDescent="0.25">
      <c r="A3462" t="s">
        <v>60</v>
      </c>
      <c r="B3462" t="s">
        <v>274</v>
      </c>
      <c r="C3462" t="s">
        <v>14</v>
      </c>
      <c r="D3462" s="1">
        <v>44263</v>
      </c>
      <c r="E3462" t="s">
        <v>847</v>
      </c>
      <c r="F3462" t="s">
        <v>848</v>
      </c>
      <c r="G3462" t="s">
        <v>849</v>
      </c>
      <c r="H3462" t="s">
        <v>1370</v>
      </c>
      <c r="I3462" t="s">
        <v>17</v>
      </c>
      <c r="J3462" s="1">
        <v>45457</v>
      </c>
      <c r="K3462" s="1">
        <v>45427</v>
      </c>
    </row>
    <row r="3463" spans="1:11" x14ac:dyDescent="0.25">
      <c r="A3463" t="s">
        <v>60</v>
      </c>
      <c r="B3463" t="s">
        <v>274</v>
      </c>
      <c r="C3463" t="s">
        <v>14</v>
      </c>
      <c r="D3463" s="1">
        <v>44263</v>
      </c>
      <c r="E3463" t="s">
        <v>847</v>
      </c>
      <c r="F3463" t="s">
        <v>848</v>
      </c>
      <c r="G3463" t="s">
        <v>849</v>
      </c>
      <c r="H3463" t="s">
        <v>1370</v>
      </c>
      <c r="I3463" t="s">
        <v>17</v>
      </c>
      <c r="J3463" s="1">
        <v>45770</v>
      </c>
      <c r="K3463" s="1">
        <v>45762</v>
      </c>
    </row>
    <row r="3464" spans="1:11" x14ac:dyDescent="0.25">
      <c r="A3464" t="s">
        <v>60</v>
      </c>
      <c r="B3464" t="s">
        <v>274</v>
      </c>
      <c r="C3464" t="s">
        <v>14</v>
      </c>
      <c r="D3464" s="1">
        <v>44263</v>
      </c>
      <c r="E3464" t="s">
        <v>847</v>
      </c>
      <c r="F3464" t="s">
        <v>848</v>
      </c>
      <c r="G3464" t="s">
        <v>849</v>
      </c>
      <c r="H3464" t="s">
        <v>1370</v>
      </c>
      <c r="I3464" t="s">
        <v>17</v>
      </c>
      <c r="J3464" s="1">
        <v>45770</v>
      </c>
      <c r="K3464" s="1">
        <v>45770</v>
      </c>
    </row>
    <row r="3465" spans="1:11" x14ac:dyDescent="0.25">
      <c r="A3465" t="s">
        <v>60</v>
      </c>
      <c r="B3465" t="s">
        <v>274</v>
      </c>
      <c r="C3465" t="s">
        <v>14</v>
      </c>
      <c r="D3465" s="1">
        <v>44263</v>
      </c>
      <c r="E3465" t="s">
        <v>847</v>
      </c>
      <c r="F3465" t="s">
        <v>848</v>
      </c>
      <c r="G3465" t="s">
        <v>849</v>
      </c>
      <c r="H3465" t="s">
        <v>8</v>
      </c>
      <c r="I3465" t="s">
        <v>17</v>
      </c>
      <c r="J3465" s="1">
        <v>44643</v>
      </c>
      <c r="K3465" s="1">
        <v>44635</v>
      </c>
    </row>
    <row r="3466" spans="1:11" x14ac:dyDescent="0.25">
      <c r="A3466" t="s">
        <v>60</v>
      </c>
      <c r="B3466" t="s">
        <v>274</v>
      </c>
      <c r="C3466" t="s">
        <v>14</v>
      </c>
      <c r="D3466" s="1">
        <v>44263</v>
      </c>
      <c r="E3466" t="s">
        <v>847</v>
      </c>
      <c r="F3466" t="s">
        <v>848</v>
      </c>
      <c r="G3466" t="s">
        <v>849</v>
      </c>
      <c r="H3466" t="s">
        <v>9</v>
      </c>
      <c r="I3466" t="s">
        <v>17</v>
      </c>
      <c r="J3466" s="1">
        <v>44825</v>
      </c>
      <c r="K3466" s="1">
        <v>44735</v>
      </c>
    </row>
    <row r="3467" spans="1:11" x14ac:dyDescent="0.25">
      <c r="A3467" t="s">
        <v>60</v>
      </c>
      <c r="B3467" t="s">
        <v>274</v>
      </c>
      <c r="C3467" t="s">
        <v>14</v>
      </c>
      <c r="D3467" s="1">
        <v>44263</v>
      </c>
      <c r="E3467" t="s">
        <v>847</v>
      </c>
      <c r="F3467" t="s">
        <v>848</v>
      </c>
      <c r="G3467" t="s">
        <v>849</v>
      </c>
      <c r="H3467" t="s">
        <v>10</v>
      </c>
      <c r="I3467" t="s">
        <v>17</v>
      </c>
      <c r="J3467" s="1">
        <v>44438</v>
      </c>
      <c r="K3467" s="1">
        <v>44417</v>
      </c>
    </row>
    <row r="3468" spans="1:11" x14ac:dyDescent="0.25">
      <c r="A3468" t="s">
        <v>60</v>
      </c>
      <c r="B3468" t="s">
        <v>274</v>
      </c>
      <c r="C3468" t="s">
        <v>14</v>
      </c>
      <c r="D3468" s="1">
        <v>44263</v>
      </c>
      <c r="E3468" t="s">
        <v>847</v>
      </c>
      <c r="F3468" t="s">
        <v>848</v>
      </c>
      <c r="G3468" t="s">
        <v>849</v>
      </c>
      <c r="H3468" t="s">
        <v>10</v>
      </c>
      <c r="I3468" t="s">
        <v>17</v>
      </c>
      <c r="J3468" s="1">
        <v>44825</v>
      </c>
      <c r="K3468" s="1">
        <v>44825</v>
      </c>
    </row>
    <row r="3469" spans="1:11" x14ac:dyDescent="0.25">
      <c r="A3469" t="s">
        <v>60</v>
      </c>
      <c r="B3469" t="s">
        <v>274</v>
      </c>
      <c r="C3469" t="s">
        <v>14</v>
      </c>
      <c r="D3469" s="1">
        <v>44263</v>
      </c>
      <c r="E3469" t="s">
        <v>847</v>
      </c>
      <c r="F3469" t="s">
        <v>848</v>
      </c>
      <c r="G3469" t="s">
        <v>849</v>
      </c>
      <c r="H3469" t="s">
        <v>10</v>
      </c>
      <c r="I3469" t="s">
        <v>17</v>
      </c>
      <c r="J3469" s="1">
        <v>45231</v>
      </c>
      <c r="K3469" s="1">
        <v>45231</v>
      </c>
    </row>
    <row r="3470" spans="1:11" x14ac:dyDescent="0.25">
      <c r="A3470" t="s">
        <v>60</v>
      </c>
      <c r="B3470" t="s">
        <v>274</v>
      </c>
      <c r="C3470" t="s">
        <v>14</v>
      </c>
      <c r="D3470" s="1">
        <v>44263</v>
      </c>
      <c r="E3470" t="s">
        <v>847</v>
      </c>
      <c r="F3470" t="s">
        <v>848</v>
      </c>
      <c r="G3470" t="s">
        <v>849</v>
      </c>
      <c r="H3470" t="s">
        <v>11</v>
      </c>
      <c r="I3470" t="s">
        <v>17</v>
      </c>
      <c r="J3470" s="1">
        <v>44327</v>
      </c>
      <c r="K3470" s="1">
        <v>44251</v>
      </c>
    </row>
    <row r="3471" spans="1:11" x14ac:dyDescent="0.25">
      <c r="A3471" t="s">
        <v>12</v>
      </c>
      <c r="B3471" t="s">
        <v>51</v>
      </c>
      <c r="C3471" t="s">
        <v>52</v>
      </c>
      <c r="D3471" s="1">
        <v>44256</v>
      </c>
      <c r="E3471" t="s">
        <v>33</v>
      </c>
      <c r="F3471" t="s">
        <v>850</v>
      </c>
      <c r="G3471" t="s">
        <v>851</v>
      </c>
      <c r="H3471" t="s">
        <v>4</v>
      </c>
      <c r="I3471" t="s">
        <v>17</v>
      </c>
      <c r="J3471" s="1">
        <v>44851</v>
      </c>
      <c r="K3471" s="1">
        <v>44824</v>
      </c>
    </row>
    <row r="3472" spans="1:11" x14ac:dyDescent="0.25">
      <c r="A3472" t="s">
        <v>12</v>
      </c>
      <c r="B3472" t="s">
        <v>51</v>
      </c>
      <c r="C3472" t="s">
        <v>52</v>
      </c>
      <c r="D3472" s="1">
        <v>44256</v>
      </c>
      <c r="E3472" t="s">
        <v>33</v>
      </c>
      <c r="F3472" t="s">
        <v>850</v>
      </c>
      <c r="G3472" t="s">
        <v>851</v>
      </c>
      <c r="H3472" t="s">
        <v>7</v>
      </c>
      <c r="I3472" t="s">
        <v>17</v>
      </c>
      <c r="J3472" s="1">
        <v>44851</v>
      </c>
      <c r="K3472" s="1">
        <v>44824</v>
      </c>
    </row>
    <row r="3473" spans="1:12" x14ac:dyDescent="0.25">
      <c r="A3473" t="s">
        <v>12</v>
      </c>
      <c r="B3473" t="s">
        <v>51</v>
      </c>
      <c r="C3473" t="s">
        <v>52</v>
      </c>
      <c r="D3473" s="1">
        <v>44256</v>
      </c>
      <c r="E3473" t="s">
        <v>33</v>
      </c>
      <c r="F3473" t="s">
        <v>850</v>
      </c>
      <c r="G3473" t="s">
        <v>851</v>
      </c>
      <c r="H3473" t="s">
        <v>1366</v>
      </c>
      <c r="I3473" t="s">
        <v>5</v>
      </c>
      <c r="K3473" s="1">
        <v>45351</v>
      </c>
    </row>
    <row r="3474" spans="1:12" x14ac:dyDescent="0.25">
      <c r="A3474" t="s">
        <v>12</v>
      </c>
      <c r="B3474" t="s">
        <v>51</v>
      </c>
      <c r="C3474" t="s">
        <v>52</v>
      </c>
      <c r="D3474" s="1">
        <v>44256</v>
      </c>
      <c r="E3474" t="s">
        <v>33</v>
      </c>
      <c r="F3474" t="s">
        <v>850</v>
      </c>
      <c r="G3474" t="s">
        <v>851</v>
      </c>
      <c r="H3474" t="s">
        <v>1367</v>
      </c>
      <c r="I3474" t="s">
        <v>5</v>
      </c>
      <c r="K3474" s="1">
        <v>45351</v>
      </c>
    </row>
    <row r="3475" spans="1:12" x14ac:dyDescent="0.25">
      <c r="A3475" t="s">
        <v>12</v>
      </c>
      <c r="B3475" t="s">
        <v>51</v>
      </c>
      <c r="C3475" t="s">
        <v>52</v>
      </c>
      <c r="D3475" s="1">
        <v>44256</v>
      </c>
      <c r="E3475" t="s">
        <v>33</v>
      </c>
      <c r="F3475" t="s">
        <v>850</v>
      </c>
      <c r="G3475" t="s">
        <v>851</v>
      </c>
      <c r="H3475" t="s">
        <v>1368</v>
      </c>
      <c r="I3475" t="s">
        <v>5</v>
      </c>
      <c r="K3475" s="1">
        <v>45351</v>
      </c>
    </row>
    <row r="3476" spans="1:12" x14ac:dyDescent="0.25">
      <c r="A3476" t="s">
        <v>12</v>
      </c>
      <c r="B3476" t="s">
        <v>51</v>
      </c>
      <c r="C3476" t="s">
        <v>52</v>
      </c>
      <c r="D3476" s="1">
        <v>44256</v>
      </c>
      <c r="E3476" t="s">
        <v>33</v>
      </c>
      <c r="F3476" t="s">
        <v>850</v>
      </c>
      <c r="G3476" t="s">
        <v>851</v>
      </c>
      <c r="H3476" t="s">
        <v>1369</v>
      </c>
      <c r="I3476" t="s">
        <v>5</v>
      </c>
      <c r="K3476" s="1">
        <v>45351</v>
      </c>
    </row>
    <row r="3477" spans="1:12" x14ac:dyDescent="0.25">
      <c r="A3477" t="s">
        <v>12</v>
      </c>
      <c r="B3477" t="s">
        <v>51</v>
      </c>
      <c r="C3477" t="s">
        <v>52</v>
      </c>
      <c r="D3477" s="1">
        <v>44256</v>
      </c>
      <c r="E3477" t="s">
        <v>33</v>
      </c>
      <c r="F3477" t="s">
        <v>850</v>
      </c>
      <c r="G3477" t="s">
        <v>851</v>
      </c>
      <c r="H3477" t="s">
        <v>1370</v>
      </c>
      <c r="I3477" t="s">
        <v>5</v>
      </c>
      <c r="K3477" s="1">
        <v>45351</v>
      </c>
    </row>
    <row r="3478" spans="1:12" x14ac:dyDescent="0.25">
      <c r="A3478" t="s">
        <v>12</v>
      </c>
      <c r="B3478" t="s">
        <v>51</v>
      </c>
      <c r="C3478" t="s">
        <v>52</v>
      </c>
      <c r="D3478" s="1">
        <v>44256</v>
      </c>
      <c r="E3478" t="s">
        <v>33</v>
      </c>
      <c r="F3478" t="s">
        <v>850</v>
      </c>
      <c r="G3478" t="s">
        <v>851</v>
      </c>
      <c r="H3478" t="s">
        <v>8</v>
      </c>
      <c r="I3478" t="s">
        <v>17</v>
      </c>
      <c r="J3478" s="1">
        <v>44768</v>
      </c>
      <c r="K3478" s="1">
        <v>44635</v>
      </c>
    </row>
    <row r="3479" spans="1:12" x14ac:dyDescent="0.25">
      <c r="A3479" t="s">
        <v>12</v>
      </c>
      <c r="B3479" t="s">
        <v>51</v>
      </c>
      <c r="C3479" t="s">
        <v>52</v>
      </c>
      <c r="D3479" s="1">
        <v>44256</v>
      </c>
      <c r="E3479" t="s">
        <v>33</v>
      </c>
      <c r="F3479" t="s">
        <v>850</v>
      </c>
      <c r="G3479" t="s">
        <v>851</v>
      </c>
      <c r="H3479" t="s">
        <v>9</v>
      </c>
      <c r="I3479" t="s">
        <v>17</v>
      </c>
      <c r="J3479" s="1">
        <v>44851</v>
      </c>
      <c r="K3479" s="1">
        <v>44735</v>
      </c>
    </row>
    <row r="3480" spans="1:12" x14ac:dyDescent="0.25">
      <c r="A3480" t="s">
        <v>12</v>
      </c>
      <c r="B3480" t="s">
        <v>51</v>
      </c>
      <c r="C3480" t="s">
        <v>52</v>
      </c>
      <c r="D3480" s="1">
        <v>44256</v>
      </c>
      <c r="E3480" t="s">
        <v>33</v>
      </c>
      <c r="F3480" t="s">
        <v>850</v>
      </c>
      <c r="G3480" t="s">
        <v>851</v>
      </c>
      <c r="H3480" t="s">
        <v>10</v>
      </c>
      <c r="I3480" t="s">
        <v>17</v>
      </c>
      <c r="J3480" s="1">
        <v>44459</v>
      </c>
      <c r="K3480" s="1">
        <v>44417</v>
      </c>
    </row>
    <row r="3481" spans="1:12" x14ac:dyDescent="0.25">
      <c r="A3481" t="s">
        <v>12</v>
      </c>
      <c r="B3481" t="s">
        <v>51</v>
      </c>
      <c r="C3481" t="s">
        <v>52</v>
      </c>
      <c r="D3481" s="1">
        <v>44256</v>
      </c>
      <c r="E3481" t="s">
        <v>33</v>
      </c>
      <c r="F3481" t="s">
        <v>850</v>
      </c>
      <c r="G3481" t="s">
        <v>851</v>
      </c>
      <c r="H3481" t="s">
        <v>11</v>
      </c>
      <c r="I3481" t="s">
        <v>17</v>
      </c>
      <c r="J3481" s="1">
        <v>44539</v>
      </c>
      <c r="K3481" s="1">
        <v>44230</v>
      </c>
    </row>
    <row r="3482" spans="1:12" x14ac:dyDescent="0.25">
      <c r="A3482" t="s">
        <v>30</v>
      </c>
      <c r="B3482" t="s">
        <v>260</v>
      </c>
      <c r="C3482" t="s">
        <v>32</v>
      </c>
      <c r="D3482" s="1">
        <v>44249</v>
      </c>
      <c r="E3482" t="s">
        <v>642</v>
      </c>
      <c r="F3482" t="s">
        <v>852</v>
      </c>
      <c r="G3482" t="s">
        <v>853</v>
      </c>
      <c r="H3482" t="s">
        <v>4</v>
      </c>
      <c r="I3482" t="s">
        <v>17</v>
      </c>
      <c r="J3482" s="1">
        <v>44833</v>
      </c>
      <c r="K3482" s="1">
        <v>44824</v>
      </c>
      <c r="L3482" t="s">
        <v>854</v>
      </c>
    </row>
    <row r="3483" spans="1:12" x14ac:dyDescent="0.25">
      <c r="A3483" t="s">
        <v>30</v>
      </c>
      <c r="B3483" t="s">
        <v>260</v>
      </c>
      <c r="C3483" t="s">
        <v>32</v>
      </c>
      <c r="D3483" s="1">
        <v>44249</v>
      </c>
      <c r="E3483" t="s">
        <v>642</v>
      </c>
      <c r="F3483" t="s">
        <v>852</v>
      </c>
      <c r="G3483" t="s">
        <v>853</v>
      </c>
      <c r="H3483" t="s">
        <v>7</v>
      </c>
      <c r="I3483" t="s">
        <v>17</v>
      </c>
      <c r="J3483" s="1">
        <v>44995</v>
      </c>
      <c r="K3483" s="1">
        <v>44824</v>
      </c>
      <c r="L3483" t="s">
        <v>855</v>
      </c>
    </row>
    <row r="3484" spans="1:12" x14ac:dyDescent="0.25">
      <c r="A3484" t="s">
        <v>30</v>
      </c>
      <c r="B3484" t="s">
        <v>260</v>
      </c>
      <c r="C3484" t="s">
        <v>32</v>
      </c>
      <c r="D3484" s="1">
        <v>44249</v>
      </c>
      <c r="E3484" t="s">
        <v>642</v>
      </c>
      <c r="F3484" t="s">
        <v>852</v>
      </c>
      <c r="G3484" t="s">
        <v>853</v>
      </c>
      <c r="H3484" t="s">
        <v>1366</v>
      </c>
      <c r="I3484" t="s">
        <v>17</v>
      </c>
      <c r="J3484" s="1">
        <v>45408</v>
      </c>
      <c r="K3484" s="1">
        <v>45351</v>
      </c>
    </row>
    <row r="3485" spans="1:12" x14ac:dyDescent="0.25">
      <c r="A3485" t="s">
        <v>30</v>
      </c>
      <c r="B3485" t="s">
        <v>260</v>
      </c>
      <c r="C3485" t="s">
        <v>32</v>
      </c>
      <c r="D3485" s="1">
        <v>44249</v>
      </c>
      <c r="E3485" t="s">
        <v>642</v>
      </c>
      <c r="F3485" t="s">
        <v>852</v>
      </c>
      <c r="G3485" t="s">
        <v>853</v>
      </c>
      <c r="H3485" t="s">
        <v>1366</v>
      </c>
      <c r="I3485" t="s">
        <v>17</v>
      </c>
      <c r="J3485" s="1">
        <v>45797</v>
      </c>
      <c r="K3485" s="1">
        <v>45729</v>
      </c>
      <c r="L3485" t="s">
        <v>1265</v>
      </c>
    </row>
    <row r="3486" spans="1:12" x14ac:dyDescent="0.25">
      <c r="A3486" t="s">
        <v>30</v>
      </c>
      <c r="B3486" t="s">
        <v>260</v>
      </c>
      <c r="C3486" t="s">
        <v>32</v>
      </c>
      <c r="D3486" s="1">
        <v>44249</v>
      </c>
      <c r="E3486" t="s">
        <v>642</v>
      </c>
      <c r="F3486" t="s">
        <v>852</v>
      </c>
      <c r="G3486" t="s">
        <v>853</v>
      </c>
      <c r="H3486" t="s">
        <v>1367</v>
      </c>
      <c r="I3486" t="s">
        <v>17</v>
      </c>
      <c r="J3486" s="1">
        <v>45489</v>
      </c>
      <c r="K3486" s="1">
        <v>45351</v>
      </c>
      <c r="L3486" t="s">
        <v>1581</v>
      </c>
    </row>
    <row r="3487" spans="1:12" x14ac:dyDescent="0.25">
      <c r="A3487" t="s">
        <v>30</v>
      </c>
      <c r="B3487" t="s">
        <v>260</v>
      </c>
      <c r="C3487" t="s">
        <v>32</v>
      </c>
      <c r="D3487" s="1">
        <v>44249</v>
      </c>
      <c r="E3487" t="s">
        <v>642</v>
      </c>
      <c r="F3487" t="s">
        <v>852</v>
      </c>
      <c r="G3487" t="s">
        <v>853</v>
      </c>
      <c r="H3487" t="s">
        <v>1368</v>
      </c>
      <c r="I3487" t="s">
        <v>17</v>
      </c>
      <c r="J3487" s="1">
        <v>45489</v>
      </c>
      <c r="K3487" s="1">
        <v>45351</v>
      </c>
      <c r="L3487" t="s">
        <v>1582</v>
      </c>
    </row>
    <row r="3488" spans="1:12" x14ac:dyDescent="0.25">
      <c r="A3488" t="s">
        <v>30</v>
      </c>
      <c r="B3488" t="s">
        <v>260</v>
      </c>
      <c r="C3488" t="s">
        <v>32</v>
      </c>
      <c r="D3488" s="1">
        <v>44249</v>
      </c>
      <c r="E3488" t="s">
        <v>642</v>
      </c>
      <c r="F3488" t="s">
        <v>852</v>
      </c>
      <c r="G3488" t="s">
        <v>853</v>
      </c>
      <c r="H3488" t="s">
        <v>1369</v>
      </c>
      <c r="I3488" t="s">
        <v>17</v>
      </c>
      <c r="J3488" s="1">
        <v>45489</v>
      </c>
      <c r="K3488" s="1">
        <v>45351</v>
      </c>
      <c r="L3488" t="s">
        <v>1583</v>
      </c>
    </row>
    <row r="3489" spans="1:12" x14ac:dyDescent="0.25">
      <c r="A3489" t="s">
        <v>30</v>
      </c>
      <c r="B3489" t="s">
        <v>260</v>
      </c>
      <c r="C3489" t="s">
        <v>32</v>
      </c>
      <c r="D3489" s="1">
        <v>44249</v>
      </c>
      <c r="E3489" t="s">
        <v>642</v>
      </c>
      <c r="F3489" t="s">
        <v>852</v>
      </c>
      <c r="G3489" t="s">
        <v>853</v>
      </c>
      <c r="H3489" t="s">
        <v>1370</v>
      </c>
      <c r="I3489" t="s">
        <v>17</v>
      </c>
      <c r="J3489" s="1">
        <v>45489</v>
      </c>
      <c r="K3489" s="1">
        <v>45351</v>
      </c>
    </row>
    <row r="3490" spans="1:12" x14ac:dyDescent="0.25">
      <c r="A3490" t="s">
        <v>30</v>
      </c>
      <c r="B3490" t="s">
        <v>260</v>
      </c>
      <c r="C3490" t="s">
        <v>32</v>
      </c>
      <c r="D3490" s="1">
        <v>44249</v>
      </c>
      <c r="E3490" t="s">
        <v>642</v>
      </c>
      <c r="F3490" t="s">
        <v>852</v>
      </c>
      <c r="G3490" t="s">
        <v>853</v>
      </c>
      <c r="H3490" t="s">
        <v>8</v>
      </c>
      <c r="I3490" t="s">
        <v>17</v>
      </c>
      <c r="J3490" s="1">
        <v>44651</v>
      </c>
      <c r="K3490" s="1">
        <v>44635</v>
      </c>
      <c r="L3490" t="s">
        <v>856</v>
      </c>
    </row>
    <row r="3491" spans="1:12" x14ac:dyDescent="0.25">
      <c r="A3491" t="s">
        <v>30</v>
      </c>
      <c r="B3491" t="s">
        <v>260</v>
      </c>
      <c r="C3491" t="s">
        <v>32</v>
      </c>
      <c r="D3491" s="1">
        <v>44249</v>
      </c>
      <c r="E3491" t="s">
        <v>642</v>
      </c>
      <c r="F3491" t="s">
        <v>852</v>
      </c>
      <c r="G3491" t="s">
        <v>853</v>
      </c>
      <c r="H3491" t="s">
        <v>9</v>
      </c>
      <c r="I3491" t="s">
        <v>17</v>
      </c>
      <c r="J3491" s="1">
        <v>44833</v>
      </c>
      <c r="K3491" s="1">
        <v>44735</v>
      </c>
      <c r="L3491" t="s">
        <v>857</v>
      </c>
    </row>
    <row r="3492" spans="1:12" x14ac:dyDescent="0.25">
      <c r="A3492" t="s">
        <v>30</v>
      </c>
      <c r="B3492" t="s">
        <v>260</v>
      </c>
      <c r="C3492" t="s">
        <v>32</v>
      </c>
      <c r="D3492" s="1">
        <v>44249</v>
      </c>
      <c r="E3492" t="s">
        <v>642</v>
      </c>
      <c r="F3492" t="s">
        <v>852</v>
      </c>
      <c r="G3492" t="s">
        <v>853</v>
      </c>
      <c r="H3492" t="s">
        <v>10</v>
      </c>
      <c r="I3492" t="s">
        <v>17</v>
      </c>
      <c r="J3492" s="1">
        <v>44449</v>
      </c>
      <c r="K3492" s="1">
        <v>44417</v>
      </c>
    </row>
    <row r="3493" spans="1:12" x14ac:dyDescent="0.25">
      <c r="A3493" t="s">
        <v>30</v>
      </c>
      <c r="B3493" t="s">
        <v>260</v>
      </c>
      <c r="C3493" t="s">
        <v>32</v>
      </c>
      <c r="D3493" s="1">
        <v>44249</v>
      </c>
      <c r="E3493" t="s">
        <v>642</v>
      </c>
      <c r="F3493" t="s">
        <v>852</v>
      </c>
      <c r="G3493" t="s">
        <v>853</v>
      </c>
      <c r="H3493" t="s">
        <v>11</v>
      </c>
      <c r="I3493" t="s">
        <v>17</v>
      </c>
      <c r="J3493" s="1">
        <v>44566</v>
      </c>
      <c r="K3493" s="1">
        <v>44229</v>
      </c>
      <c r="L3493" t="s">
        <v>858</v>
      </c>
    </row>
    <row r="3494" spans="1:12" x14ac:dyDescent="0.25">
      <c r="A3494" t="s">
        <v>24</v>
      </c>
      <c r="C3494" t="s">
        <v>16</v>
      </c>
      <c r="D3494" s="1">
        <v>44243</v>
      </c>
      <c r="E3494" t="s">
        <v>859</v>
      </c>
      <c r="F3494" t="s">
        <v>860</v>
      </c>
      <c r="G3494" t="s">
        <v>861</v>
      </c>
      <c r="H3494" t="s">
        <v>4</v>
      </c>
      <c r="I3494" t="s">
        <v>17</v>
      </c>
      <c r="J3494" s="1">
        <v>44930</v>
      </c>
      <c r="K3494" s="1">
        <v>44824</v>
      </c>
    </row>
    <row r="3495" spans="1:12" x14ac:dyDescent="0.25">
      <c r="A3495" t="s">
        <v>24</v>
      </c>
      <c r="C3495" t="s">
        <v>16</v>
      </c>
      <c r="D3495" s="1">
        <v>44243</v>
      </c>
      <c r="E3495" t="s">
        <v>859</v>
      </c>
      <c r="F3495" t="s">
        <v>860</v>
      </c>
      <c r="G3495" t="s">
        <v>861</v>
      </c>
      <c r="H3495" t="s">
        <v>7</v>
      </c>
      <c r="I3495" t="s">
        <v>17</v>
      </c>
      <c r="J3495" s="1">
        <v>44930</v>
      </c>
      <c r="K3495" s="1">
        <v>44824</v>
      </c>
    </row>
    <row r="3496" spans="1:12" x14ac:dyDescent="0.25">
      <c r="A3496" t="s">
        <v>24</v>
      </c>
      <c r="C3496" t="s">
        <v>16</v>
      </c>
      <c r="D3496" s="1">
        <v>44243</v>
      </c>
      <c r="E3496" t="s">
        <v>859</v>
      </c>
      <c r="F3496" t="s">
        <v>860</v>
      </c>
      <c r="G3496" t="s">
        <v>861</v>
      </c>
      <c r="H3496" t="s">
        <v>1366</v>
      </c>
      <c r="I3496" t="s">
        <v>17</v>
      </c>
      <c r="J3496" s="1">
        <v>45631</v>
      </c>
      <c r="K3496" s="1">
        <v>45351</v>
      </c>
    </row>
    <row r="3497" spans="1:12" x14ac:dyDescent="0.25">
      <c r="A3497" t="s">
        <v>24</v>
      </c>
      <c r="C3497" t="s">
        <v>16</v>
      </c>
      <c r="D3497" s="1">
        <v>44243</v>
      </c>
      <c r="E3497" t="s">
        <v>859</v>
      </c>
      <c r="F3497" t="s">
        <v>860</v>
      </c>
      <c r="G3497" t="s">
        <v>861</v>
      </c>
      <c r="H3497" t="s">
        <v>1367</v>
      </c>
      <c r="I3497" t="s">
        <v>17</v>
      </c>
      <c r="J3497" s="1">
        <v>45631</v>
      </c>
      <c r="K3497" s="1">
        <v>45351</v>
      </c>
    </row>
    <row r="3498" spans="1:12" x14ac:dyDescent="0.25">
      <c r="A3498" t="s">
        <v>24</v>
      </c>
      <c r="C3498" t="s">
        <v>16</v>
      </c>
      <c r="D3498" s="1">
        <v>44243</v>
      </c>
      <c r="E3498" t="s">
        <v>859</v>
      </c>
      <c r="F3498" t="s">
        <v>860</v>
      </c>
      <c r="G3498" t="s">
        <v>861</v>
      </c>
      <c r="H3498" t="s">
        <v>1368</v>
      </c>
      <c r="I3498" t="s">
        <v>17</v>
      </c>
      <c r="J3498" s="1">
        <v>45631</v>
      </c>
      <c r="K3498" s="1">
        <v>45351</v>
      </c>
    </row>
    <row r="3499" spans="1:12" x14ac:dyDescent="0.25">
      <c r="A3499" t="s">
        <v>24</v>
      </c>
      <c r="C3499" t="s">
        <v>16</v>
      </c>
      <c r="D3499" s="1">
        <v>44243</v>
      </c>
      <c r="E3499" t="s">
        <v>859</v>
      </c>
      <c r="F3499" t="s">
        <v>860</v>
      </c>
      <c r="G3499" t="s">
        <v>861</v>
      </c>
      <c r="H3499" t="s">
        <v>1369</v>
      </c>
      <c r="I3499" t="s">
        <v>17</v>
      </c>
      <c r="J3499" s="1">
        <v>45631</v>
      </c>
      <c r="K3499" s="1">
        <v>45351</v>
      </c>
    </row>
    <row r="3500" spans="1:12" x14ac:dyDescent="0.25">
      <c r="A3500" t="s">
        <v>24</v>
      </c>
      <c r="C3500" t="s">
        <v>16</v>
      </c>
      <c r="D3500" s="1">
        <v>44243</v>
      </c>
      <c r="E3500" t="s">
        <v>859</v>
      </c>
      <c r="F3500" t="s">
        <v>860</v>
      </c>
      <c r="G3500" t="s">
        <v>861</v>
      </c>
      <c r="H3500" t="s">
        <v>1370</v>
      </c>
      <c r="I3500" t="s">
        <v>17</v>
      </c>
      <c r="J3500" s="1">
        <v>45631</v>
      </c>
      <c r="K3500" s="1">
        <v>45351</v>
      </c>
    </row>
    <row r="3501" spans="1:12" x14ac:dyDescent="0.25">
      <c r="A3501" t="s">
        <v>24</v>
      </c>
      <c r="C3501" t="s">
        <v>16</v>
      </c>
      <c r="D3501" s="1">
        <v>44243</v>
      </c>
      <c r="E3501" t="s">
        <v>859</v>
      </c>
      <c r="F3501" t="s">
        <v>860</v>
      </c>
      <c r="G3501" t="s">
        <v>861</v>
      </c>
      <c r="H3501" t="s">
        <v>8</v>
      </c>
      <c r="I3501" t="s">
        <v>17</v>
      </c>
      <c r="J3501" s="1">
        <v>45624</v>
      </c>
      <c r="K3501" s="1">
        <v>44635</v>
      </c>
    </row>
    <row r="3502" spans="1:12" x14ac:dyDescent="0.25">
      <c r="A3502" t="s">
        <v>24</v>
      </c>
      <c r="C3502" t="s">
        <v>16</v>
      </c>
      <c r="D3502" s="1">
        <v>44243</v>
      </c>
      <c r="E3502" t="s">
        <v>859</v>
      </c>
      <c r="F3502" t="s">
        <v>860</v>
      </c>
      <c r="G3502" t="s">
        <v>861</v>
      </c>
      <c r="H3502" t="s">
        <v>9</v>
      </c>
      <c r="I3502" t="s">
        <v>17</v>
      </c>
      <c r="J3502" s="1">
        <v>45632</v>
      </c>
      <c r="K3502" s="1">
        <v>44735</v>
      </c>
    </row>
    <row r="3503" spans="1:12" x14ac:dyDescent="0.25">
      <c r="A3503" t="s">
        <v>24</v>
      </c>
      <c r="C3503" t="s">
        <v>16</v>
      </c>
      <c r="D3503" s="1">
        <v>44243</v>
      </c>
      <c r="E3503" t="s">
        <v>859</v>
      </c>
      <c r="F3503" t="s">
        <v>860</v>
      </c>
      <c r="G3503" t="s">
        <v>861</v>
      </c>
      <c r="H3503" t="s">
        <v>10</v>
      </c>
      <c r="I3503" t="s">
        <v>17</v>
      </c>
      <c r="J3503" s="1">
        <v>44449</v>
      </c>
      <c r="K3503" s="1">
        <v>44417</v>
      </c>
    </row>
    <row r="3504" spans="1:12" x14ac:dyDescent="0.25">
      <c r="A3504" t="s">
        <v>24</v>
      </c>
      <c r="C3504" t="s">
        <v>16</v>
      </c>
      <c r="D3504" s="1">
        <v>44243</v>
      </c>
      <c r="E3504" t="s">
        <v>859</v>
      </c>
      <c r="F3504" t="s">
        <v>860</v>
      </c>
      <c r="G3504" t="s">
        <v>861</v>
      </c>
      <c r="H3504" t="s">
        <v>11</v>
      </c>
      <c r="I3504" t="s">
        <v>17</v>
      </c>
      <c r="J3504" s="1">
        <v>44539</v>
      </c>
      <c r="K3504" s="1">
        <v>44213</v>
      </c>
    </row>
    <row r="3505" spans="1:12" x14ac:dyDescent="0.25">
      <c r="A3505" t="s">
        <v>12</v>
      </c>
      <c r="B3505" t="s">
        <v>13</v>
      </c>
      <c r="C3505" t="s">
        <v>16</v>
      </c>
      <c r="D3505" s="1">
        <v>44242</v>
      </c>
      <c r="E3505" t="s">
        <v>862</v>
      </c>
      <c r="F3505" t="s">
        <v>863</v>
      </c>
      <c r="G3505" t="s">
        <v>864</v>
      </c>
      <c r="H3505" t="s">
        <v>4</v>
      </c>
      <c r="I3505" t="s">
        <v>17</v>
      </c>
      <c r="J3505" s="1">
        <v>44932</v>
      </c>
      <c r="K3505" s="1">
        <v>44824</v>
      </c>
    </row>
    <row r="3506" spans="1:12" x14ac:dyDescent="0.25">
      <c r="A3506" t="s">
        <v>12</v>
      </c>
      <c r="B3506" t="s">
        <v>13</v>
      </c>
      <c r="C3506" t="s">
        <v>16</v>
      </c>
      <c r="D3506" s="1">
        <v>44242</v>
      </c>
      <c r="E3506" t="s">
        <v>862</v>
      </c>
      <c r="F3506" t="s">
        <v>863</v>
      </c>
      <c r="G3506" t="s">
        <v>864</v>
      </c>
      <c r="H3506" t="s">
        <v>7</v>
      </c>
      <c r="I3506" t="s">
        <v>17</v>
      </c>
      <c r="J3506" s="1">
        <v>44932</v>
      </c>
      <c r="K3506" s="1">
        <v>44824</v>
      </c>
    </row>
    <row r="3507" spans="1:12" x14ac:dyDescent="0.25">
      <c r="A3507" t="s">
        <v>12</v>
      </c>
      <c r="B3507" t="s">
        <v>13</v>
      </c>
      <c r="C3507" t="s">
        <v>16</v>
      </c>
      <c r="D3507" s="1">
        <v>44242</v>
      </c>
      <c r="E3507" t="s">
        <v>862</v>
      </c>
      <c r="F3507" t="s">
        <v>863</v>
      </c>
      <c r="G3507" t="s">
        <v>864</v>
      </c>
      <c r="H3507" t="s">
        <v>1366</v>
      </c>
      <c r="I3507" t="s">
        <v>17</v>
      </c>
      <c r="J3507" s="1">
        <v>45384</v>
      </c>
      <c r="K3507" s="1">
        <v>45351</v>
      </c>
    </row>
    <row r="3508" spans="1:12" x14ac:dyDescent="0.25">
      <c r="A3508" t="s">
        <v>12</v>
      </c>
      <c r="B3508" t="s">
        <v>13</v>
      </c>
      <c r="C3508" t="s">
        <v>16</v>
      </c>
      <c r="D3508" s="1">
        <v>44242</v>
      </c>
      <c r="E3508" t="s">
        <v>862</v>
      </c>
      <c r="F3508" t="s">
        <v>863</v>
      </c>
      <c r="G3508" t="s">
        <v>864</v>
      </c>
      <c r="H3508" t="s">
        <v>1367</v>
      </c>
      <c r="I3508" t="s">
        <v>17</v>
      </c>
      <c r="J3508" s="1">
        <v>45384</v>
      </c>
      <c r="K3508" s="1">
        <v>45351</v>
      </c>
    </row>
    <row r="3509" spans="1:12" x14ac:dyDescent="0.25">
      <c r="A3509" t="s">
        <v>12</v>
      </c>
      <c r="B3509" t="s">
        <v>13</v>
      </c>
      <c r="C3509" t="s">
        <v>16</v>
      </c>
      <c r="D3509" s="1">
        <v>44242</v>
      </c>
      <c r="E3509" t="s">
        <v>862</v>
      </c>
      <c r="F3509" t="s">
        <v>863</v>
      </c>
      <c r="G3509" t="s">
        <v>864</v>
      </c>
      <c r="H3509" t="s">
        <v>1368</v>
      </c>
      <c r="I3509" t="s">
        <v>17</v>
      </c>
      <c r="J3509" s="1">
        <v>45384</v>
      </c>
      <c r="K3509" s="1">
        <v>45351</v>
      </c>
    </row>
    <row r="3510" spans="1:12" x14ac:dyDescent="0.25">
      <c r="A3510" t="s">
        <v>12</v>
      </c>
      <c r="B3510" t="s">
        <v>13</v>
      </c>
      <c r="C3510" t="s">
        <v>16</v>
      </c>
      <c r="D3510" s="1">
        <v>44242</v>
      </c>
      <c r="E3510" t="s">
        <v>862</v>
      </c>
      <c r="F3510" t="s">
        <v>863</v>
      </c>
      <c r="G3510" t="s">
        <v>864</v>
      </c>
      <c r="H3510" t="s">
        <v>1369</v>
      </c>
      <c r="I3510" t="s">
        <v>17</v>
      </c>
      <c r="J3510" s="1">
        <v>45384</v>
      </c>
      <c r="K3510" s="1">
        <v>45351</v>
      </c>
    </row>
    <row r="3511" spans="1:12" x14ac:dyDescent="0.25">
      <c r="A3511" t="s">
        <v>12</v>
      </c>
      <c r="B3511" t="s">
        <v>13</v>
      </c>
      <c r="C3511" t="s">
        <v>16</v>
      </c>
      <c r="D3511" s="1">
        <v>44242</v>
      </c>
      <c r="E3511" t="s">
        <v>862</v>
      </c>
      <c r="F3511" t="s">
        <v>863</v>
      </c>
      <c r="G3511" t="s">
        <v>864</v>
      </c>
      <c r="H3511" t="s">
        <v>1370</v>
      </c>
      <c r="I3511" t="s">
        <v>17</v>
      </c>
      <c r="J3511" s="1">
        <v>45384</v>
      </c>
      <c r="K3511" s="1">
        <v>45351</v>
      </c>
    </row>
    <row r="3512" spans="1:12" x14ac:dyDescent="0.25">
      <c r="A3512" t="s">
        <v>12</v>
      </c>
      <c r="B3512" t="s">
        <v>13</v>
      </c>
      <c r="C3512" t="s">
        <v>16</v>
      </c>
      <c r="D3512" s="1">
        <v>44242</v>
      </c>
      <c r="E3512" t="s">
        <v>862</v>
      </c>
      <c r="F3512" t="s">
        <v>863</v>
      </c>
      <c r="G3512" t="s">
        <v>864</v>
      </c>
      <c r="H3512" t="s">
        <v>8</v>
      </c>
      <c r="I3512" t="s">
        <v>17</v>
      </c>
      <c r="J3512" s="1">
        <v>44650</v>
      </c>
      <c r="K3512" s="1">
        <v>44635</v>
      </c>
    </row>
    <row r="3513" spans="1:12" x14ac:dyDescent="0.25">
      <c r="A3513" t="s">
        <v>12</v>
      </c>
      <c r="B3513" t="s">
        <v>13</v>
      </c>
      <c r="C3513" t="s">
        <v>16</v>
      </c>
      <c r="D3513" s="1">
        <v>44242</v>
      </c>
      <c r="E3513" t="s">
        <v>862</v>
      </c>
      <c r="F3513" t="s">
        <v>863</v>
      </c>
      <c r="G3513" t="s">
        <v>864</v>
      </c>
      <c r="H3513" t="s">
        <v>9</v>
      </c>
      <c r="I3513" t="s">
        <v>17</v>
      </c>
      <c r="J3513" s="1">
        <v>44760</v>
      </c>
      <c r="K3513" s="1">
        <v>44735</v>
      </c>
      <c r="L3513" t="s">
        <v>865</v>
      </c>
    </row>
    <row r="3514" spans="1:12" x14ac:dyDescent="0.25">
      <c r="A3514" t="s">
        <v>12</v>
      </c>
      <c r="B3514" t="s">
        <v>13</v>
      </c>
      <c r="C3514" t="s">
        <v>16</v>
      </c>
      <c r="D3514" s="1">
        <v>44242</v>
      </c>
      <c r="E3514" t="s">
        <v>862</v>
      </c>
      <c r="F3514" t="s">
        <v>863</v>
      </c>
      <c r="G3514" t="s">
        <v>864</v>
      </c>
      <c r="H3514" t="s">
        <v>10</v>
      </c>
      <c r="I3514" t="s">
        <v>17</v>
      </c>
      <c r="J3514" s="1">
        <v>44449</v>
      </c>
      <c r="K3514" s="1">
        <v>44417</v>
      </c>
    </row>
    <row r="3515" spans="1:12" x14ac:dyDescent="0.25">
      <c r="A3515" t="s">
        <v>12</v>
      </c>
      <c r="B3515" t="s">
        <v>13</v>
      </c>
      <c r="C3515" t="s">
        <v>16</v>
      </c>
      <c r="D3515" s="1">
        <v>44242</v>
      </c>
      <c r="E3515" t="s">
        <v>862</v>
      </c>
      <c r="F3515" t="s">
        <v>863</v>
      </c>
      <c r="G3515" t="s">
        <v>864</v>
      </c>
      <c r="H3515" t="s">
        <v>11</v>
      </c>
      <c r="I3515" t="s">
        <v>17</v>
      </c>
      <c r="J3515" s="1">
        <v>44243</v>
      </c>
      <c r="K3515" s="1">
        <v>44224</v>
      </c>
    </row>
    <row r="3516" spans="1:12" x14ac:dyDescent="0.25">
      <c r="A3516" t="s">
        <v>30</v>
      </c>
      <c r="B3516" t="s">
        <v>189</v>
      </c>
      <c r="C3516" t="s">
        <v>32</v>
      </c>
      <c r="D3516" s="1">
        <v>44235</v>
      </c>
      <c r="E3516" t="s">
        <v>866</v>
      </c>
      <c r="F3516" t="s">
        <v>867</v>
      </c>
      <c r="G3516" t="s">
        <v>868</v>
      </c>
      <c r="H3516" t="s">
        <v>4</v>
      </c>
      <c r="I3516" t="s">
        <v>17</v>
      </c>
      <c r="J3516" s="1">
        <v>44825</v>
      </c>
      <c r="K3516" s="1">
        <v>44824</v>
      </c>
    </row>
    <row r="3517" spans="1:12" x14ac:dyDescent="0.25">
      <c r="A3517" t="s">
        <v>30</v>
      </c>
      <c r="B3517" t="s">
        <v>189</v>
      </c>
      <c r="C3517" t="s">
        <v>32</v>
      </c>
      <c r="D3517" s="1">
        <v>44235</v>
      </c>
      <c r="E3517" t="s">
        <v>866</v>
      </c>
      <c r="F3517" t="s">
        <v>867</v>
      </c>
      <c r="G3517" t="s">
        <v>868</v>
      </c>
      <c r="H3517" t="s">
        <v>7</v>
      </c>
      <c r="I3517" t="s">
        <v>17</v>
      </c>
      <c r="J3517" s="1">
        <v>44825</v>
      </c>
      <c r="K3517" s="1">
        <v>44824</v>
      </c>
    </row>
    <row r="3518" spans="1:12" x14ac:dyDescent="0.25">
      <c r="A3518" t="s">
        <v>30</v>
      </c>
      <c r="B3518" t="s">
        <v>189</v>
      </c>
      <c r="C3518" t="s">
        <v>32</v>
      </c>
      <c r="D3518" s="1">
        <v>44235</v>
      </c>
      <c r="E3518" t="s">
        <v>866</v>
      </c>
      <c r="F3518" t="s">
        <v>867</v>
      </c>
      <c r="G3518" t="s">
        <v>868</v>
      </c>
      <c r="H3518" t="s">
        <v>1366</v>
      </c>
      <c r="I3518" t="s">
        <v>17</v>
      </c>
      <c r="J3518" s="1">
        <v>45408</v>
      </c>
      <c r="K3518" s="1">
        <v>45351</v>
      </c>
    </row>
    <row r="3519" spans="1:12" x14ac:dyDescent="0.25">
      <c r="A3519" t="s">
        <v>30</v>
      </c>
      <c r="B3519" t="s">
        <v>189</v>
      </c>
      <c r="C3519" t="s">
        <v>32</v>
      </c>
      <c r="D3519" s="1">
        <v>44235</v>
      </c>
      <c r="E3519" t="s">
        <v>866</v>
      </c>
      <c r="F3519" t="s">
        <v>867</v>
      </c>
      <c r="G3519" t="s">
        <v>868</v>
      </c>
      <c r="H3519" t="s">
        <v>1366</v>
      </c>
      <c r="I3519" t="s">
        <v>17</v>
      </c>
      <c r="J3519" s="1">
        <v>45755</v>
      </c>
      <c r="K3519" s="1">
        <v>45729</v>
      </c>
    </row>
    <row r="3520" spans="1:12" x14ac:dyDescent="0.25">
      <c r="A3520" t="s">
        <v>30</v>
      </c>
      <c r="B3520" t="s">
        <v>189</v>
      </c>
      <c r="C3520" t="s">
        <v>32</v>
      </c>
      <c r="D3520" s="1">
        <v>44235</v>
      </c>
      <c r="E3520" t="s">
        <v>866</v>
      </c>
      <c r="F3520" t="s">
        <v>867</v>
      </c>
      <c r="G3520" t="s">
        <v>868</v>
      </c>
      <c r="H3520" t="s">
        <v>1367</v>
      </c>
      <c r="I3520" t="s">
        <v>17</v>
      </c>
      <c r="J3520" s="1">
        <v>45408</v>
      </c>
      <c r="K3520" s="1">
        <v>45351</v>
      </c>
    </row>
    <row r="3521" spans="1:11" x14ac:dyDescent="0.25">
      <c r="A3521" t="s">
        <v>30</v>
      </c>
      <c r="B3521" t="s">
        <v>189</v>
      </c>
      <c r="C3521" t="s">
        <v>32</v>
      </c>
      <c r="D3521" s="1">
        <v>44235</v>
      </c>
      <c r="E3521" t="s">
        <v>866</v>
      </c>
      <c r="F3521" t="s">
        <v>867</v>
      </c>
      <c r="G3521" t="s">
        <v>868</v>
      </c>
      <c r="H3521" t="s">
        <v>1367</v>
      </c>
      <c r="I3521" t="s">
        <v>17</v>
      </c>
      <c r="J3521" s="1">
        <v>45755</v>
      </c>
      <c r="K3521" s="1">
        <v>45729</v>
      </c>
    </row>
    <row r="3522" spans="1:11" x14ac:dyDescent="0.25">
      <c r="A3522" t="s">
        <v>30</v>
      </c>
      <c r="B3522" t="s">
        <v>189</v>
      </c>
      <c r="C3522" t="s">
        <v>32</v>
      </c>
      <c r="D3522" s="1">
        <v>44235</v>
      </c>
      <c r="E3522" t="s">
        <v>866</v>
      </c>
      <c r="F3522" t="s">
        <v>867</v>
      </c>
      <c r="G3522" t="s">
        <v>868</v>
      </c>
      <c r="H3522" t="s">
        <v>1368</v>
      </c>
      <c r="I3522" t="s">
        <v>17</v>
      </c>
      <c r="J3522" s="1">
        <v>45408</v>
      </c>
      <c r="K3522" s="1">
        <v>45351</v>
      </c>
    </row>
    <row r="3523" spans="1:11" x14ac:dyDescent="0.25">
      <c r="A3523" t="s">
        <v>30</v>
      </c>
      <c r="B3523" t="s">
        <v>189</v>
      </c>
      <c r="C3523" t="s">
        <v>32</v>
      </c>
      <c r="D3523" s="1">
        <v>44235</v>
      </c>
      <c r="E3523" t="s">
        <v>866</v>
      </c>
      <c r="F3523" t="s">
        <v>867</v>
      </c>
      <c r="G3523" t="s">
        <v>868</v>
      </c>
      <c r="H3523" t="s">
        <v>1368</v>
      </c>
      <c r="I3523" t="s">
        <v>17</v>
      </c>
      <c r="J3523" s="1">
        <v>45755</v>
      </c>
      <c r="K3523" s="1">
        <v>45729</v>
      </c>
    </row>
    <row r="3524" spans="1:11" x14ac:dyDescent="0.25">
      <c r="A3524" t="s">
        <v>30</v>
      </c>
      <c r="B3524" t="s">
        <v>189</v>
      </c>
      <c r="C3524" t="s">
        <v>32</v>
      </c>
      <c r="D3524" s="1">
        <v>44235</v>
      </c>
      <c r="E3524" t="s">
        <v>866</v>
      </c>
      <c r="F3524" t="s">
        <v>867</v>
      </c>
      <c r="G3524" t="s">
        <v>868</v>
      </c>
      <c r="H3524" t="s">
        <v>1369</v>
      </c>
      <c r="I3524" t="s">
        <v>17</v>
      </c>
      <c r="J3524" s="1">
        <v>45408</v>
      </c>
      <c r="K3524" s="1">
        <v>45351</v>
      </c>
    </row>
    <row r="3525" spans="1:11" x14ac:dyDescent="0.25">
      <c r="A3525" t="s">
        <v>30</v>
      </c>
      <c r="B3525" t="s">
        <v>189</v>
      </c>
      <c r="C3525" t="s">
        <v>32</v>
      </c>
      <c r="D3525" s="1">
        <v>44235</v>
      </c>
      <c r="E3525" t="s">
        <v>866</v>
      </c>
      <c r="F3525" t="s">
        <v>867</v>
      </c>
      <c r="G3525" t="s">
        <v>868</v>
      </c>
      <c r="H3525" t="s">
        <v>1369</v>
      </c>
      <c r="I3525" t="s">
        <v>17</v>
      </c>
      <c r="J3525" s="1">
        <v>45755</v>
      </c>
      <c r="K3525" s="1">
        <v>45729</v>
      </c>
    </row>
    <row r="3526" spans="1:11" x14ac:dyDescent="0.25">
      <c r="A3526" t="s">
        <v>30</v>
      </c>
      <c r="B3526" t="s">
        <v>189</v>
      </c>
      <c r="C3526" t="s">
        <v>32</v>
      </c>
      <c r="D3526" s="1">
        <v>44235</v>
      </c>
      <c r="E3526" t="s">
        <v>866</v>
      </c>
      <c r="F3526" t="s">
        <v>867</v>
      </c>
      <c r="G3526" t="s">
        <v>868</v>
      </c>
      <c r="H3526" t="s">
        <v>1370</v>
      </c>
      <c r="I3526" t="s">
        <v>17</v>
      </c>
      <c r="J3526" s="1">
        <v>45408</v>
      </c>
      <c r="K3526" s="1">
        <v>45351</v>
      </c>
    </row>
    <row r="3527" spans="1:11" x14ac:dyDescent="0.25">
      <c r="A3527" t="s">
        <v>30</v>
      </c>
      <c r="B3527" t="s">
        <v>189</v>
      </c>
      <c r="C3527" t="s">
        <v>32</v>
      </c>
      <c r="D3527" s="1">
        <v>44235</v>
      </c>
      <c r="E3527" t="s">
        <v>866</v>
      </c>
      <c r="F3527" t="s">
        <v>867</v>
      </c>
      <c r="G3527" t="s">
        <v>868</v>
      </c>
      <c r="H3527" t="s">
        <v>1370</v>
      </c>
      <c r="I3527" t="s">
        <v>17</v>
      </c>
      <c r="J3527" s="1">
        <v>45755</v>
      </c>
      <c r="K3527" s="1">
        <v>45729</v>
      </c>
    </row>
    <row r="3528" spans="1:11" x14ac:dyDescent="0.25">
      <c r="A3528" t="s">
        <v>30</v>
      </c>
      <c r="B3528" t="s">
        <v>189</v>
      </c>
      <c r="C3528" t="s">
        <v>32</v>
      </c>
      <c r="D3528" s="1">
        <v>44235</v>
      </c>
      <c r="E3528" t="s">
        <v>866</v>
      </c>
      <c r="F3528" t="s">
        <v>867</v>
      </c>
      <c r="G3528" t="s">
        <v>868</v>
      </c>
      <c r="H3528" t="s">
        <v>8</v>
      </c>
      <c r="I3528" t="s">
        <v>17</v>
      </c>
      <c r="J3528" s="1">
        <v>44642</v>
      </c>
      <c r="K3528" s="1">
        <v>44635</v>
      </c>
    </row>
    <row r="3529" spans="1:11" x14ac:dyDescent="0.25">
      <c r="A3529" t="s">
        <v>30</v>
      </c>
      <c r="B3529" t="s">
        <v>189</v>
      </c>
      <c r="C3529" t="s">
        <v>32</v>
      </c>
      <c r="D3529" s="1">
        <v>44235</v>
      </c>
      <c r="E3529" t="s">
        <v>866</v>
      </c>
      <c r="F3529" t="s">
        <v>867</v>
      </c>
      <c r="G3529" t="s">
        <v>868</v>
      </c>
      <c r="H3529" t="s">
        <v>9</v>
      </c>
      <c r="I3529" t="s">
        <v>17</v>
      </c>
      <c r="J3529" s="1">
        <v>44784</v>
      </c>
      <c r="K3529" s="1">
        <v>44735</v>
      </c>
    </row>
    <row r="3530" spans="1:11" x14ac:dyDescent="0.25">
      <c r="A3530" t="s">
        <v>30</v>
      </c>
      <c r="B3530" t="s">
        <v>189</v>
      </c>
      <c r="C3530" t="s">
        <v>32</v>
      </c>
      <c r="D3530" s="1">
        <v>44235</v>
      </c>
      <c r="E3530" t="s">
        <v>866</v>
      </c>
      <c r="F3530" t="s">
        <v>867</v>
      </c>
      <c r="G3530" t="s">
        <v>868</v>
      </c>
      <c r="H3530" t="s">
        <v>10</v>
      </c>
      <c r="I3530" t="s">
        <v>17</v>
      </c>
      <c r="J3530" s="1">
        <v>44448</v>
      </c>
      <c r="K3530" s="1">
        <v>44417</v>
      </c>
    </row>
    <row r="3531" spans="1:11" x14ac:dyDescent="0.25">
      <c r="A3531" t="s">
        <v>30</v>
      </c>
      <c r="B3531" t="s">
        <v>189</v>
      </c>
      <c r="C3531" t="s">
        <v>32</v>
      </c>
      <c r="D3531" s="1">
        <v>44235</v>
      </c>
      <c r="E3531" t="s">
        <v>866</v>
      </c>
      <c r="F3531" t="s">
        <v>867</v>
      </c>
      <c r="G3531" t="s">
        <v>868</v>
      </c>
      <c r="H3531" t="s">
        <v>10</v>
      </c>
      <c r="I3531" t="s">
        <v>17</v>
      </c>
      <c r="J3531" s="1">
        <v>44852</v>
      </c>
      <c r="K3531" s="1">
        <v>44852</v>
      </c>
    </row>
    <row r="3532" spans="1:11" x14ac:dyDescent="0.25">
      <c r="A3532" t="s">
        <v>30</v>
      </c>
      <c r="B3532" t="s">
        <v>189</v>
      </c>
      <c r="C3532" t="s">
        <v>32</v>
      </c>
      <c r="D3532" s="1">
        <v>44235</v>
      </c>
      <c r="E3532" t="s">
        <v>866</v>
      </c>
      <c r="F3532" t="s">
        <v>867</v>
      </c>
      <c r="G3532" t="s">
        <v>868</v>
      </c>
      <c r="H3532" t="s">
        <v>11</v>
      </c>
      <c r="I3532" t="s">
        <v>17</v>
      </c>
      <c r="J3532" s="1">
        <v>44235</v>
      </c>
      <c r="K3532" s="1">
        <v>44184</v>
      </c>
    </row>
    <row r="3533" spans="1:11" x14ac:dyDescent="0.25">
      <c r="A3533" t="s">
        <v>12</v>
      </c>
      <c r="B3533" t="s">
        <v>51</v>
      </c>
      <c r="C3533" t="s">
        <v>52</v>
      </c>
      <c r="D3533" s="1">
        <v>44235</v>
      </c>
      <c r="E3533" t="s">
        <v>443</v>
      </c>
      <c r="F3533" t="s">
        <v>869</v>
      </c>
      <c r="G3533" t="s">
        <v>870</v>
      </c>
      <c r="H3533" t="s">
        <v>4</v>
      </c>
      <c r="I3533" t="s">
        <v>17</v>
      </c>
      <c r="J3533" s="1">
        <v>44824</v>
      </c>
      <c r="K3533" s="1">
        <v>44824</v>
      </c>
    </row>
    <row r="3534" spans="1:11" x14ac:dyDescent="0.25">
      <c r="A3534" t="s">
        <v>12</v>
      </c>
      <c r="B3534" t="s">
        <v>51</v>
      </c>
      <c r="C3534" t="s">
        <v>52</v>
      </c>
      <c r="D3534" s="1">
        <v>44235</v>
      </c>
      <c r="E3534" t="s">
        <v>443</v>
      </c>
      <c r="F3534" t="s">
        <v>869</v>
      </c>
      <c r="G3534" t="s">
        <v>870</v>
      </c>
      <c r="H3534" t="s">
        <v>7</v>
      </c>
      <c r="I3534" t="s">
        <v>17</v>
      </c>
      <c r="J3534" s="1">
        <v>44824</v>
      </c>
      <c r="K3534" s="1">
        <v>44824</v>
      </c>
    </row>
    <row r="3535" spans="1:11" x14ac:dyDescent="0.25">
      <c r="A3535" t="s">
        <v>12</v>
      </c>
      <c r="B3535" t="s">
        <v>51</v>
      </c>
      <c r="C3535" t="s">
        <v>52</v>
      </c>
      <c r="D3535" s="1">
        <v>44235</v>
      </c>
      <c r="E3535" t="s">
        <v>443</v>
      </c>
      <c r="F3535" t="s">
        <v>869</v>
      </c>
      <c r="G3535" t="s">
        <v>870</v>
      </c>
      <c r="H3535" t="s">
        <v>1366</v>
      </c>
      <c r="I3535" t="s">
        <v>5</v>
      </c>
      <c r="K3535" s="1">
        <v>45734</v>
      </c>
    </row>
    <row r="3536" spans="1:11" x14ac:dyDescent="0.25">
      <c r="A3536" t="s">
        <v>12</v>
      </c>
      <c r="B3536" t="s">
        <v>51</v>
      </c>
      <c r="C3536" t="s">
        <v>52</v>
      </c>
      <c r="D3536" s="1">
        <v>44235</v>
      </c>
      <c r="E3536" t="s">
        <v>443</v>
      </c>
      <c r="F3536" t="s">
        <v>869</v>
      </c>
      <c r="G3536" t="s">
        <v>870</v>
      </c>
      <c r="H3536" t="s">
        <v>1366</v>
      </c>
      <c r="I3536" t="s">
        <v>17</v>
      </c>
      <c r="J3536" s="1">
        <v>45413</v>
      </c>
      <c r="K3536" s="1">
        <v>45351</v>
      </c>
    </row>
    <row r="3537" spans="1:11" x14ac:dyDescent="0.25">
      <c r="A3537" t="s">
        <v>12</v>
      </c>
      <c r="B3537" t="s">
        <v>51</v>
      </c>
      <c r="C3537" t="s">
        <v>52</v>
      </c>
      <c r="D3537" s="1">
        <v>44235</v>
      </c>
      <c r="E3537" t="s">
        <v>443</v>
      </c>
      <c r="F3537" t="s">
        <v>869</v>
      </c>
      <c r="G3537" t="s">
        <v>870</v>
      </c>
      <c r="H3537" t="s">
        <v>1367</v>
      </c>
      <c r="I3537" t="s">
        <v>5</v>
      </c>
      <c r="K3537" s="1">
        <v>45734</v>
      </c>
    </row>
    <row r="3538" spans="1:11" x14ac:dyDescent="0.25">
      <c r="A3538" t="s">
        <v>12</v>
      </c>
      <c r="B3538" t="s">
        <v>51</v>
      </c>
      <c r="C3538" t="s">
        <v>52</v>
      </c>
      <c r="D3538" s="1">
        <v>44235</v>
      </c>
      <c r="E3538" t="s">
        <v>443</v>
      </c>
      <c r="F3538" t="s">
        <v>869</v>
      </c>
      <c r="G3538" t="s">
        <v>870</v>
      </c>
      <c r="H3538" t="s">
        <v>1367</v>
      </c>
      <c r="I3538" t="s">
        <v>17</v>
      </c>
      <c r="J3538" s="1">
        <v>45413</v>
      </c>
      <c r="K3538" s="1">
        <v>45351</v>
      </c>
    </row>
    <row r="3539" spans="1:11" x14ac:dyDescent="0.25">
      <c r="A3539" t="s">
        <v>12</v>
      </c>
      <c r="B3539" t="s">
        <v>51</v>
      </c>
      <c r="C3539" t="s">
        <v>52</v>
      </c>
      <c r="D3539" s="1">
        <v>44235</v>
      </c>
      <c r="E3539" t="s">
        <v>443</v>
      </c>
      <c r="F3539" t="s">
        <v>869</v>
      </c>
      <c r="G3539" t="s">
        <v>870</v>
      </c>
      <c r="H3539" t="s">
        <v>1368</v>
      </c>
      <c r="I3539" t="s">
        <v>5</v>
      </c>
      <c r="K3539" s="1">
        <v>45734</v>
      </c>
    </row>
    <row r="3540" spans="1:11" x14ac:dyDescent="0.25">
      <c r="A3540" t="s">
        <v>12</v>
      </c>
      <c r="B3540" t="s">
        <v>51</v>
      </c>
      <c r="C3540" t="s">
        <v>52</v>
      </c>
      <c r="D3540" s="1">
        <v>44235</v>
      </c>
      <c r="E3540" t="s">
        <v>443</v>
      </c>
      <c r="F3540" t="s">
        <v>869</v>
      </c>
      <c r="G3540" t="s">
        <v>870</v>
      </c>
      <c r="H3540" t="s">
        <v>1368</v>
      </c>
      <c r="I3540" t="s">
        <v>17</v>
      </c>
      <c r="J3540" s="1">
        <v>45413</v>
      </c>
      <c r="K3540" s="1">
        <v>45351</v>
      </c>
    </row>
    <row r="3541" spans="1:11" x14ac:dyDescent="0.25">
      <c r="A3541" t="s">
        <v>12</v>
      </c>
      <c r="B3541" t="s">
        <v>51</v>
      </c>
      <c r="C3541" t="s">
        <v>52</v>
      </c>
      <c r="D3541" s="1">
        <v>44235</v>
      </c>
      <c r="E3541" t="s">
        <v>443</v>
      </c>
      <c r="F3541" t="s">
        <v>869</v>
      </c>
      <c r="G3541" t="s">
        <v>870</v>
      </c>
      <c r="H3541" t="s">
        <v>1369</v>
      </c>
      <c r="I3541" t="s">
        <v>5</v>
      </c>
      <c r="K3541" s="1">
        <v>45734</v>
      </c>
    </row>
    <row r="3542" spans="1:11" x14ac:dyDescent="0.25">
      <c r="A3542" t="s">
        <v>12</v>
      </c>
      <c r="B3542" t="s">
        <v>51</v>
      </c>
      <c r="C3542" t="s">
        <v>52</v>
      </c>
      <c r="D3542" s="1">
        <v>44235</v>
      </c>
      <c r="E3542" t="s">
        <v>443</v>
      </c>
      <c r="F3542" t="s">
        <v>869</v>
      </c>
      <c r="G3542" t="s">
        <v>870</v>
      </c>
      <c r="H3542" t="s">
        <v>1369</v>
      </c>
      <c r="I3542" t="s">
        <v>17</v>
      </c>
      <c r="J3542" s="1">
        <v>45413</v>
      </c>
      <c r="K3542" s="1">
        <v>45351</v>
      </c>
    </row>
    <row r="3543" spans="1:11" x14ac:dyDescent="0.25">
      <c r="A3543" t="s">
        <v>12</v>
      </c>
      <c r="B3543" t="s">
        <v>51</v>
      </c>
      <c r="C3543" t="s">
        <v>52</v>
      </c>
      <c r="D3543" s="1">
        <v>44235</v>
      </c>
      <c r="E3543" t="s">
        <v>443</v>
      </c>
      <c r="F3543" t="s">
        <v>869</v>
      </c>
      <c r="G3543" t="s">
        <v>870</v>
      </c>
      <c r="H3543" t="s">
        <v>1370</v>
      </c>
      <c r="I3543" t="s">
        <v>17</v>
      </c>
      <c r="J3543" s="1">
        <v>45414</v>
      </c>
      <c r="K3543" s="1">
        <v>45351</v>
      </c>
    </row>
    <row r="3544" spans="1:11" x14ac:dyDescent="0.25">
      <c r="A3544" t="s">
        <v>12</v>
      </c>
      <c r="B3544" t="s">
        <v>51</v>
      </c>
      <c r="C3544" t="s">
        <v>52</v>
      </c>
      <c r="D3544" s="1">
        <v>44235</v>
      </c>
      <c r="E3544" t="s">
        <v>443</v>
      </c>
      <c r="F3544" t="s">
        <v>869</v>
      </c>
      <c r="G3544" t="s">
        <v>870</v>
      </c>
      <c r="H3544" t="s">
        <v>1370</v>
      </c>
      <c r="I3544" t="s">
        <v>17</v>
      </c>
      <c r="J3544" s="1">
        <v>45751</v>
      </c>
      <c r="K3544" s="1">
        <v>45735</v>
      </c>
    </row>
    <row r="3545" spans="1:11" x14ac:dyDescent="0.25">
      <c r="A3545" t="s">
        <v>12</v>
      </c>
      <c r="B3545" t="s">
        <v>51</v>
      </c>
      <c r="C3545" t="s">
        <v>52</v>
      </c>
      <c r="D3545" s="1">
        <v>44235</v>
      </c>
      <c r="E3545" t="s">
        <v>443</v>
      </c>
      <c r="F3545" t="s">
        <v>869</v>
      </c>
      <c r="G3545" t="s">
        <v>870</v>
      </c>
      <c r="H3545" t="s">
        <v>8</v>
      </c>
      <c r="I3545" t="s">
        <v>17</v>
      </c>
      <c r="J3545" s="1">
        <v>44651</v>
      </c>
      <c r="K3545" s="1">
        <v>44635</v>
      </c>
    </row>
    <row r="3546" spans="1:11" x14ac:dyDescent="0.25">
      <c r="A3546" t="s">
        <v>12</v>
      </c>
      <c r="B3546" t="s">
        <v>51</v>
      </c>
      <c r="C3546" t="s">
        <v>52</v>
      </c>
      <c r="D3546" s="1">
        <v>44235</v>
      </c>
      <c r="E3546" t="s">
        <v>443</v>
      </c>
      <c r="F3546" t="s">
        <v>869</v>
      </c>
      <c r="G3546" t="s">
        <v>870</v>
      </c>
      <c r="H3546" t="s">
        <v>9</v>
      </c>
      <c r="I3546" t="s">
        <v>17</v>
      </c>
      <c r="J3546" s="1">
        <v>44777</v>
      </c>
      <c r="K3546" s="1">
        <v>44735</v>
      </c>
    </row>
    <row r="3547" spans="1:11" x14ac:dyDescent="0.25">
      <c r="A3547" t="s">
        <v>12</v>
      </c>
      <c r="B3547" t="s">
        <v>51</v>
      </c>
      <c r="C3547" t="s">
        <v>52</v>
      </c>
      <c r="D3547" s="1">
        <v>44235</v>
      </c>
      <c r="E3547" t="s">
        <v>443</v>
      </c>
      <c r="F3547" t="s">
        <v>869</v>
      </c>
      <c r="G3547" t="s">
        <v>870</v>
      </c>
      <c r="H3547" t="s">
        <v>10</v>
      </c>
      <c r="I3547" t="s">
        <v>17</v>
      </c>
      <c r="J3547" s="1">
        <v>44449</v>
      </c>
      <c r="K3547" s="1">
        <v>44417</v>
      </c>
    </row>
    <row r="3548" spans="1:11" x14ac:dyDescent="0.25">
      <c r="A3548" t="s">
        <v>12</v>
      </c>
      <c r="B3548" t="s">
        <v>51</v>
      </c>
      <c r="C3548" t="s">
        <v>52</v>
      </c>
      <c r="D3548" s="1">
        <v>44235</v>
      </c>
      <c r="E3548" t="s">
        <v>443</v>
      </c>
      <c r="F3548" t="s">
        <v>869</v>
      </c>
      <c r="G3548" t="s">
        <v>870</v>
      </c>
      <c r="H3548" t="s">
        <v>10</v>
      </c>
      <c r="I3548" t="s">
        <v>17</v>
      </c>
      <c r="J3548" s="1">
        <v>44824</v>
      </c>
      <c r="K3548" s="1">
        <v>44824</v>
      </c>
    </row>
    <row r="3549" spans="1:11" x14ac:dyDescent="0.25">
      <c r="A3549" t="s">
        <v>12</v>
      </c>
      <c r="B3549" t="s">
        <v>51</v>
      </c>
      <c r="C3549" t="s">
        <v>52</v>
      </c>
      <c r="D3549" s="1">
        <v>44235</v>
      </c>
      <c r="E3549" t="s">
        <v>443</v>
      </c>
      <c r="F3549" t="s">
        <v>869</v>
      </c>
      <c r="G3549" t="s">
        <v>870</v>
      </c>
      <c r="H3549" t="s">
        <v>11</v>
      </c>
      <c r="I3549" t="s">
        <v>17</v>
      </c>
      <c r="J3549" s="1">
        <v>44449</v>
      </c>
      <c r="K3549" s="1">
        <v>44229</v>
      </c>
    </row>
    <row r="3550" spans="1:11" x14ac:dyDescent="0.25">
      <c r="A3550" t="s">
        <v>329</v>
      </c>
      <c r="B3550" t="s">
        <v>330</v>
      </c>
      <c r="C3550" t="s">
        <v>3</v>
      </c>
      <c r="D3550" s="1">
        <v>44235</v>
      </c>
      <c r="E3550" t="s">
        <v>871</v>
      </c>
      <c r="F3550" t="s">
        <v>187</v>
      </c>
      <c r="G3550" t="s">
        <v>872</v>
      </c>
      <c r="H3550" t="s">
        <v>4</v>
      </c>
      <c r="I3550" t="s">
        <v>17</v>
      </c>
      <c r="J3550" s="1">
        <v>45723</v>
      </c>
      <c r="K3550" s="1">
        <v>44824</v>
      </c>
    </row>
    <row r="3551" spans="1:11" x14ac:dyDescent="0.25">
      <c r="A3551" t="s">
        <v>329</v>
      </c>
      <c r="B3551" t="s">
        <v>330</v>
      </c>
      <c r="C3551" t="s">
        <v>3</v>
      </c>
      <c r="D3551" s="1">
        <v>44235</v>
      </c>
      <c r="E3551" t="s">
        <v>871</v>
      </c>
      <c r="F3551" t="s">
        <v>187</v>
      </c>
      <c r="G3551" t="s">
        <v>872</v>
      </c>
      <c r="H3551" t="s">
        <v>7</v>
      </c>
      <c r="I3551" t="s">
        <v>17</v>
      </c>
      <c r="J3551" s="1">
        <v>45723</v>
      </c>
      <c r="K3551" s="1">
        <v>44824</v>
      </c>
    </row>
    <row r="3552" spans="1:11" x14ac:dyDescent="0.25">
      <c r="A3552" t="s">
        <v>329</v>
      </c>
      <c r="B3552" t="s">
        <v>330</v>
      </c>
      <c r="C3552" t="s">
        <v>3</v>
      </c>
      <c r="D3552" s="1">
        <v>44235</v>
      </c>
      <c r="E3552" t="s">
        <v>871</v>
      </c>
      <c r="F3552" t="s">
        <v>187</v>
      </c>
      <c r="G3552" t="s">
        <v>872</v>
      </c>
      <c r="H3552" t="s">
        <v>1366</v>
      </c>
      <c r="I3552" t="s">
        <v>5</v>
      </c>
      <c r="K3552" s="1">
        <v>45400</v>
      </c>
    </row>
    <row r="3553" spans="1:11" x14ac:dyDescent="0.25">
      <c r="A3553" t="s">
        <v>329</v>
      </c>
      <c r="B3553" t="s">
        <v>330</v>
      </c>
      <c r="C3553" t="s">
        <v>3</v>
      </c>
      <c r="D3553" s="1">
        <v>44235</v>
      </c>
      <c r="E3553" t="s">
        <v>871</v>
      </c>
      <c r="F3553" t="s">
        <v>187</v>
      </c>
      <c r="G3553" t="s">
        <v>872</v>
      </c>
      <c r="H3553" t="s">
        <v>1367</v>
      </c>
      <c r="I3553" t="s">
        <v>5</v>
      </c>
      <c r="K3553" s="1">
        <v>45400</v>
      </c>
    </row>
    <row r="3554" spans="1:11" x14ac:dyDescent="0.25">
      <c r="A3554" t="s">
        <v>329</v>
      </c>
      <c r="B3554" t="s">
        <v>330</v>
      </c>
      <c r="C3554" t="s">
        <v>3</v>
      </c>
      <c r="D3554" s="1">
        <v>44235</v>
      </c>
      <c r="E3554" t="s">
        <v>871</v>
      </c>
      <c r="F3554" t="s">
        <v>187</v>
      </c>
      <c r="G3554" t="s">
        <v>872</v>
      </c>
      <c r="H3554" t="s">
        <v>1368</v>
      </c>
      <c r="I3554" t="s">
        <v>5</v>
      </c>
      <c r="K3554" s="1">
        <v>45400</v>
      </c>
    </row>
    <row r="3555" spans="1:11" x14ac:dyDescent="0.25">
      <c r="A3555" t="s">
        <v>329</v>
      </c>
      <c r="B3555" t="s">
        <v>330</v>
      </c>
      <c r="C3555" t="s">
        <v>3</v>
      </c>
      <c r="D3555" s="1">
        <v>44235</v>
      </c>
      <c r="E3555" t="s">
        <v>871</v>
      </c>
      <c r="F3555" t="s">
        <v>187</v>
      </c>
      <c r="G3555" t="s">
        <v>872</v>
      </c>
      <c r="H3555" t="s">
        <v>1369</v>
      </c>
      <c r="I3555" t="s">
        <v>5</v>
      </c>
      <c r="K3555" s="1">
        <v>45400</v>
      </c>
    </row>
    <row r="3556" spans="1:11" x14ac:dyDescent="0.25">
      <c r="A3556" t="s">
        <v>329</v>
      </c>
      <c r="B3556" t="s">
        <v>330</v>
      </c>
      <c r="C3556" t="s">
        <v>3</v>
      </c>
      <c r="D3556" s="1">
        <v>44235</v>
      </c>
      <c r="E3556" t="s">
        <v>871</v>
      </c>
      <c r="F3556" t="s">
        <v>187</v>
      </c>
      <c r="G3556" t="s">
        <v>872</v>
      </c>
      <c r="H3556" t="s">
        <v>1370</v>
      </c>
      <c r="I3556" t="s">
        <v>5</v>
      </c>
      <c r="K3556" s="1">
        <v>45400</v>
      </c>
    </row>
    <row r="3557" spans="1:11" x14ac:dyDescent="0.25">
      <c r="A3557" t="s">
        <v>329</v>
      </c>
      <c r="B3557" t="s">
        <v>330</v>
      </c>
      <c r="C3557" t="s">
        <v>3</v>
      </c>
      <c r="D3557" s="1">
        <v>44235</v>
      </c>
      <c r="E3557" t="s">
        <v>871</v>
      </c>
      <c r="F3557" t="s">
        <v>187</v>
      </c>
      <c r="G3557" t="s">
        <v>872</v>
      </c>
      <c r="H3557" t="s">
        <v>8</v>
      </c>
      <c r="I3557" t="s">
        <v>17</v>
      </c>
      <c r="J3557" s="1">
        <v>44642</v>
      </c>
      <c r="K3557" s="1">
        <v>44635</v>
      </c>
    </row>
    <row r="3558" spans="1:11" x14ac:dyDescent="0.25">
      <c r="A3558" t="s">
        <v>329</v>
      </c>
      <c r="B3558" t="s">
        <v>330</v>
      </c>
      <c r="C3558" t="s">
        <v>3</v>
      </c>
      <c r="D3558" s="1">
        <v>44235</v>
      </c>
      <c r="E3558" t="s">
        <v>871</v>
      </c>
      <c r="F3558" t="s">
        <v>187</v>
      </c>
      <c r="G3558" t="s">
        <v>872</v>
      </c>
      <c r="H3558" t="s">
        <v>9</v>
      </c>
      <c r="I3558" t="s">
        <v>17</v>
      </c>
      <c r="J3558" s="1">
        <v>45723</v>
      </c>
      <c r="K3558" s="1">
        <v>45057</v>
      </c>
    </row>
    <row r="3559" spans="1:11" x14ac:dyDescent="0.25">
      <c r="A3559" t="s">
        <v>329</v>
      </c>
      <c r="B3559" t="s">
        <v>330</v>
      </c>
      <c r="C3559" t="s">
        <v>3</v>
      </c>
      <c r="D3559" s="1">
        <v>44235</v>
      </c>
      <c r="E3559" t="s">
        <v>871</v>
      </c>
      <c r="F3559" t="s">
        <v>187</v>
      </c>
      <c r="G3559" t="s">
        <v>872</v>
      </c>
      <c r="H3559" t="s">
        <v>10</v>
      </c>
      <c r="I3559" t="s">
        <v>17</v>
      </c>
      <c r="J3559" s="1">
        <v>44467</v>
      </c>
      <c r="K3559" s="1">
        <v>44438</v>
      </c>
    </row>
    <row r="3560" spans="1:11" x14ac:dyDescent="0.25">
      <c r="A3560" t="s">
        <v>329</v>
      </c>
      <c r="B3560" t="s">
        <v>330</v>
      </c>
      <c r="C3560" t="s">
        <v>3</v>
      </c>
      <c r="D3560" s="1">
        <v>44235</v>
      </c>
      <c r="E3560" t="s">
        <v>871</v>
      </c>
      <c r="F3560" t="s">
        <v>187</v>
      </c>
      <c r="G3560" t="s">
        <v>872</v>
      </c>
      <c r="H3560" t="s">
        <v>11</v>
      </c>
      <c r="I3560" t="s">
        <v>17</v>
      </c>
      <c r="J3560" s="1">
        <v>45723</v>
      </c>
      <c r="K3560" s="1">
        <v>45057</v>
      </c>
    </row>
    <row r="3561" spans="1:11" x14ac:dyDescent="0.25">
      <c r="A3561" t="s">
        <v>60</v>
      </c>
      <c r="B3561" t="s">
        <v>274</v>
      </c>
      <c r="C3561" t="s">
        <v>14</v>
      </c>
      <c r="D3561" s="1">
        <v>44200</v>
      </c>
      <c r="E3561" t="s">
        <v>53</v>
      </c>
      <c r="F3561" t="s">
        <v>873</v>
      </c>
      <c r="G3561" t="s">
        <v>874</v>
      </c>
      <c r="H3561" t="s">
        <v>4</v>
      </c>
      <c r="I3561" t="s">
        <v>17</v>
      </c>
      <c r="J3561" s="1">
        <v>44845</v>
      </c>
      <c r="K3561" s="1">
        <v>44824</v>
      </c>
    </row>
    <row r="3562" spans="1:11" x14ac:dyDescent="0.25">
      <c r="A3562" t="s">
        <v>60</v>
      </c>
      <c r="B3562" t="s">
        <v>274</v>
      </c>
      <c r="C3562" t="s">
        <v>14</v>
      </c>
      <c r="D3562" s="1">
        <v>44200</v>
      </c>
      <c r="E3562" t="s">
        <v>53</v>
      </c>
      <c r="F3562" t="s">
        <v>873</v>
      </c>
      <c r="G3562" t="s">
        <v>874</v>
      </c>
      <c r="H3562" t="s">
        <v>7</v>
      </c>
      <c r="I3562" t="s">
        <v>17</v>
      </c>
      <c r="J3562" s="1">
        <v>44845</v>
      </c>
      <c r="K3562" s="1">
        <v>44824</v>
      </c>
    </row>
    <row r="3563" spans="1:11" x14ac:dyDescent="0.25">
      <c r="A3563" t="s">
        <v>60</v>
      </c>
      <c r="B3563" t="s">
        <v>274</v>
      </c>
      <c r="C3563" t="s">
        <v>14</v>
      </c>
      <c r="D3563" s="1">
        <v>44200</v>
      </c>
      <c r="E3563" t="s">
        <v>53</v>
      </c>
      <c r="F3563" t="s">
        <v>873</v>
      </c>
      <c r="G3563" t="s">
        <v>874</v>
      </c>
      <c r="H3563" t="s">
        <v>1366</v>
      </c>
      <c r="I3563" t="s">
        <v>17</v>
      </c>
      <c r="J3563" s="1">
        <v>45770</v>
      </c>
      <c r="K3563" s="1">
        <v>45351</v>
      </c>
    </row>
    <row r="3564" spans="1:11" x14ac:dyDescent="0.25">
      <c r="A3564" t="s">
        <v>60</v>
      </c>
      <c r="B3564" t="s">
        <v>274</v>
      </c>
      <c r="C3564" t="s">
        <v>14</v>
      </c>
      <c r="D3564" s="1">
        <v>44200</v>
      </c>
      <c r="E3564" t="s">
        <v>53</v>
      </c>
      <c r="F3564" t="s">
        <v>873</v>
      </c>
      <c r="G3564" t="s">
        <v>874</v>
      </c>
      <c r="H3564" t="s">
        <v>1367</v>
      </c>
      <c r="I3564" t="s">
        <v>17</v>
      </c>
      <c r="J3564" s="1">
        <v>45770</v>
      </c>
      <c r="K3564" s="1">
        <v>45351</v>
      </c>
    </row>
    <row r="3565" spans="1:11" x14ac:dyDescent="0.25">
      <c r="A3565" t="s">
        <v>60</v>
      </c>
      <c r="B3565" t="s">
        <v>274</v>
      </c>
      <c r="C3565" t="s">
        <v>14</v>
      </c>
      <c r="D3565" s="1">
        <v>44200</v>
      </c>
      <c r="E3565" t="s">
        <v>53</v>
      </c>
      <c r="F3565" t="s">
        <v>873</v>
      </c>
      <c r="G3565" t="s">
        <v>874</v>
      </c>
      <c r="H3565" t="s">
        <v>1368</v>
      </c>
      <c r="I3565" t="s">
        <v>17</v>
      </c>
      <c r="J3565" s="1">
        <v>45770</v>
      </c>
      <c r="K3565" s="1">
        <v>45351</v>
      </c>
    </row>
    <row r="3566" spans="1:11" x14ac:dyDescent="0.25">
      <c r="A3566" t="s">
        <v>60</v>
      </c>
      <c r="B3566" t="s">
        <v>274</v>
      </c>
      <c r="C3566" t="s">
        <v>14</v>
      </c>
      <c r="D3566" s="1">
        <v>44200</v>
      </c>
      <c r="E3566" t="s">
        <v>53</v>
      </c>
      <c r="F3566" t="s">
        <v>873</v>
      </c>
      <c r="G3566" t="s">
        <v>874</v>
      </c>
      <c r="H3566" t="s">
        <v>1369</v>
      </c>
      <c r="I3566" t="s">
        <v>17</v>
      </c>
      <c r="J3566" s="1">
        <v>45762</v>
      </c>
      <c r="K3566" s="1">
        <v>45351</v>
      </c>
    </row>
    <row r="3567" spans="1:11" x14ac:dyDescent="0.25">
      <c r="A3567" t="s">
        <v>60</v>
      </c>
      <c r="B3567" t="s">
        <v>274</v>
      </c>
      <c r="C3567" t="s">
        <v>14</v>
      </c>
      <c r="D3567" s="1">
        <v>44200</v>
      </c>
      <c r="E3567" t="s">
        <v>53</v>
      </c>
      <c r="F3567" t="s">
        <v>873</v>
      </c>
      <c r="G3567" t="s">
        <v>874</v>
      </c>
      <c r="H3567" t="s">
        <v>1370</v>
      </c>
      <c r="I3567" t="s">
        <v>17</v>
      </c>
      <c r="J3567" s="1">
        <v>45762</v>
      </c>
      <c r="K3567" s="1">
        <v>45351</v>
      </c>
    </row>
    <row r="3568" spans="1:11" x14ac:dyDescent="0.25">
      <c r="A3568" t="s">
        <v>60</v>
      </c>
      <c r="B3568" t="s">
        <v>274</v>
      </c>
      <c r="C3568" t="s">
        <v>14</v>
      </c>
      <c r="D3568" s="1">
        <v>44200</v>
      </c>
      <c r="E3568" t="s">
        <v>53</v>
      </c>
      <c r="F3568" t="s">
        <v>873</v>
      </c>
      <c r="G3568" t="s">
        <v>874</v>
      </c>
      <c r="H3568" t="s">
        <v>8</v>
      </c>
      <c r="I3568" t="s">
        <v>17</v>
      </c>
      <c r="J3568" s="1">
        <v>44645</v>
      </c>
      <c r="K3568" s="1">
        <v>44635</v>
      </c>
    </row>
    <row r="3569" spans="1:11" x14ac:dyDescent="0.25">
      <c r="A3569" t="s">
        <v>60</v>
      </c>
      <c r="B3569" t="s">
        <v>274</v>
      </c>
      <c r="C3569" t="s">
        <v>14</v>
      </c>
      <c r="D3569" s="1">
        <v>44200</v>
      </c>
      <c r="E3569" t="s">
        <v>53</v>
      </c>
      <c r="F3569" t="s">
        <v>873</v>
      </c>
      <c r="G3569" t="s">
        <v>874</v>
      </c>
      <c r="H3569" t="s">
        <v>9</v>
      </c>
      <c r="I3569" t="s">
        <v>17</v>
      </c>
      <c r="J3569" s="1">
        <v>44847</v>
      </c>
      <c r="K3569" s="1">
        <v>44735</v>
      </c>
    </row>
    <row r="3570" spans="1:11" x14ac:dyDescent="0.25">
      <c r="A3570" t="s">
        <v>60</v>
      </c>
      <c r="B3570" t="s">
        <v>274</v>
      </c>
      <c r="C3570" t="s">
        <v>14</v>
      </c>
      <c r="D3570" s="1">
        <v>44200</v>
      </c>
      <c r="E3570" t="s">
        <v>53</v>
      </c>
      <c r="F3570" t="s">
        <v>873</v>
      </c>
      <c r="G3570" t="s">
        <v>874</v>
      </c>
      <c r="H3570" t="s">
        <v>10</v>
      </c>
      <c r="I3570" t="s">
        <v>17</v>
      </c>
      <c r="J3570" s="1">
        <v>44445</v>
      </c>
      <c r="K3570" s="1">
        <v>44417</v>
      </c>
    </row>
    <row r="3571" spans="1:11" x14ac:dyDescent="0.25">
      <c r="A3571" t="s">
        <v>60</v>
      </c>
      <c r="B3571" t="s">
        <v>274</v>
      </c>
      <c r="C3571" t="s">
        <v>14</v>
      </c>
      <c r="D3571" s="1">
        <v>44200</v>
      </c>
      <c r="E3571" t="s">
        <v>53</v>
      </c>
      <c r="F3571" t="s">
        <v>873</v>
      </c>
      <c r="G3571" t="s">
        <v>874</v>
      </c>
      <c r="H3571" t="s">
        <v>10</v>
      </c>
      <c r="I3571" t="s">
        <v>17</v>
      </c>
      <c r="J3571" s="1">
        <v>44832</v>
      </c>
      <c r="K3571" s="1">
        <v>44832</v>
      </c>
    </row>
    <row r="3572" spans="1:11" x14ac:dyDescent="0.25">
      <c r="A3572" t="s">
        <v>60</v>
      </c>
      <c r="B3572" t="s">
        <v>274</v>
      </c>
      <c r="C3572" t="s">
        <v>14</v>
      </c>
      <c r="D3572" s="1">
        <v>44200</v>
      </c>
      <c r="E3572" t="s">
        <v>53</v>
      </c>
      <c r="F3572" t="s">
        <v>873</v>
      </c>
      <c r="G3572" t="s">
        <v>874</v>
      </c>
      <c r="H3572" t="s">
        <v>11</v>
      </c>
      <c r="I3572" t="s">
        <v>17</v>
      </c>
      <c r="J3572" s="1">
        <v>44539</v>
      </c>
      <c r="K3572" s="1">
        <v>44180</v>
      </c>
    </row>
    <row r="3573" spans="1:11" x14ac:dyDescent="0.25">
      <c r="A3573" t="s">
        <v>30</v>
      </c>
      <c r="B3573" t="s">
        <v>31</v>
      </c>
      <c r="C3573" t="s">
        <v>32</v>
      </c>
      <c r="D3573" s="1">
        <v>44186</v>
      </c>
      <c r="E3573" t="s">
        <v>683</v>
      </c>
      <c r="F3573" t="s">
        <v>875</v>
      </c>
      <c r="G3573" t="s">
        <v>876</v>
      </c>
      <c r="H3573" t="s">
        <v>4</v>
      </c>
      <c r="I3573" t="s">
        <v>17</v>
      </c>
      <c r="J3573" s="1">
        <v>44994</v>
      </c>
      <c r="K3573" s="1">
        <v>44824</v>
      </c>
    </row>
    <row r="3574" spans="1:11" x14ac:dyDescent="0.25">
      <c r="A3574" t="s">
        <v>30</v>
      </c>
      <c r="B3574" t="s">
        <v>31</v>
      </c>
      <c r="C3574" t="s">
        <v>32</v>
      </c>
      <c r="D3574" s="1">
        <v>44186</v>
      </c>
      <c r="E3574" t="s">
        <v>683</v>
      </c>
      <c r="F3574" t="s">
        <v>875</v>
      </c>
      <c r="G3574" t="s">
        <v>876</v>
      </c>
      <c r="H3574" t="s">
        <v>7</v>
      </c>
      <c r="I3574" t="s">
        <v>17</v>
      </c>
      <c r="J3574" s="1">
        <v>45007</v>
      </c>
      <c r="K3574" s="1">
        <v>44824</v>
      </c>
    </row>
    <row r="3575" spans="1:11" x14ac:dyDescent="0.25">
      <c r="A3575" t="s">
        <v>30</v>
      </c>
      <c r="B3575" t="s">
        <v>31</v>
      </c>
      <c r="C3575" t="s">
        <v>32</v>
      </c>
      <c r="D3575" s="1">
        <v>44186</v>
      </c>
      <c r="E3575" t="s">
        <v>683</v>
      </c>
      <c r="F3575" t="s">
        <v>875</v>
      </c>
      <c r="G3575" t="s">
        <v>876</v>
      </c>
      <c r="H3575" t="s">
        <v>1366</v>
      </c>
      <c r="I3575" t="s">
        <v>17</v>
      </c>
      <c r="J3575" s="1">
        <v>44189</v>
      </c>
      <c r="K3575" s="1">
        <v>44189</v>
      </c>
    </row>
    <row r="3576" spans="1:11" x14ac:dyDescent="0.25">
      <c r="A3576" t="s">
        <v>30</v>
      </c>
      <c r="B3576" t="s">
        <v>31</v>
      </c>
      <c r="C3576" t="s">
        <v>32</v>
      </c>
      <c r="D3576" s="1">
        <v>44186</v>
      </c>
      <c r="E3576" t="s">
        <v>683</v>
      </c>
      <c r="F3576" t="s">
        <v>875</v>
      </c>
      <c r="G3576" t="s">
        <v>876</v>
      </c>
      <c r="H3576" t="s">
        <v>1366</v>
      </c>
      <c r="I3576" t="s">
        <v>17</v>
      </c>
      <c r="J3576" s="1">
        <v>45503</v>
      </c>
      <c r="K3576" s="1">
        <v>45034</v>
      </c>
    </row>
    <row r="3577" spans="1:11" x14ac:dyDescent="0.25">
      <c r="A3577" t="s">
        <v>30</v>
      </c>
      <c r="B3577" t="s">
        <v>31</v>
      </c>
      <c r="C3577" t="s">
        <v>32</v>
      </c>
      <c r="D3577" s="1">
        <v>44186</v>
      </c>
      <c r="E3577" t="s">
        <v>683</v>
      </c>
      <c r="F3577" t="s">
        <v>875</v>
      </c>
      <c r="G3577" t="s">
        <v>876</v>
      </c>
      <c r="H3577" t="s">
        <v>1367</v>
      </c>
      <c r="I3577" t="s">
        <v>5</v>
      </c>
      <c r="K3577" s="1">
        <v>45735</v>
      </c>
    </row>
    <row r="3578" spans="1:11" x14ac:dyDescent="0.25">
      <c r="A3578" t="s">
        <v>30</v>
      </c>
      <c r="B3578" t="s">
        <v>31</v>
      </c>
      <c r="C3578" t="s">
        <v>32</v>
      </c>
      <c r="D3578" s="1">
        <v>44186</v>
      </c>
      <c r="E3578" t="s">
        <v>683</v>
      </c>
      <c r="F3578" t="s">
        <v>875</v>
      </c>
      <c r="G3578" t="s">
        <v>876</v>
      </c>
      <c r="H3578" t="s">
        <v>1367</v>
      </c>
      <c r="I3578" t="s">
        <v>17</v>
      </c>
      <c r="J3578" s="1">
        <v>44189</v>
      </c>
      <c r="K3578" s="1">
        <v>44188</v>
      </c>
    </row>
    <row r="3579" spans="1:11" x14ac:dyDescent="0.25">
      <c r="A3579" t="s">
        <v>30</v>
      </c>
      <c r="B3579" t="s">
        <v>31</v>
      </c>
      <c r="C3579" t="s">
        <v>32</v>
      </c>
      <c r="D3579" s="1">
        <v>44186</v>
      </c>
      <c r="E3579" t="s">
        <v>683</v>
      </c>
      <c r="F3579" t="s">
        <v>875</v>
      </c>
      <c r="G3579" t="s">
        <v>876</v>
      </c>
      <c r="H3579" t="s">
        <v>1367</v>
      </c>
      <c r="I3579" t="s">
        <v>17</v>
      </c>
      <c r="J3579" s="1">
        <v>45414</v>
      </c>
      <c r="K3579" s="1">
        <v>45034</v>
      </c>
    </row>
    <row r="3580" spans="1:11" x14ac:dyDescent="0.25">
      <c r="A3580" t="s">
        <v>30</v>
      </c>
      <c r="B3580" t="s">
        <v>31</v>
      </c>
      <c r="C3580" t="s">
        <v>32</v>
      </c>
      <c r="D3580" s="1">
        <v>44186</v>
      </c>
      <c r="E3580" t="s">
        <v>683</v>
      </c>
      <c r="F3580" t="s">
        <v>875</v>
      </c>
      <c r="G3580" t="s">
        <v>876</v>
      </c>
      <c r="H3580" t="s">
        <v>1368</v>
      </c>
      <c r="I3580" t="s">
        <v>5</v>
      </c>
      <c r="K3580" s="1">
        <v>45351</v>
      </c>
    </row>
    <row r="3581" spans="1:11" x14ac:dyDescent="0.25">
      <c r="A3581" t="s">
        <v>30</v>
      </c>
      <c r="B3581" t="s">
        <v>31</v>
      </c>
      <c r="C3581" t="s">
        <v>32</v>
      </c>
      <c r="D3581" s="1">
        <v>44186</v>
      </c>
      <c r="E3581" t="s">
        <v>683</v>
      </c>
      <c r="F3581" t="s">
        <v>875</v>
      </c>
      <c r="G3581" t="s">
        <v>876</v>
      </c>
      <c r="H3581" t="s">
        <v>1368</v>
      </c>
      <c r="I3581" t="s">
        <v>17</v>
      </c>
      <c r="J3581" s="1">
        <v>44189</v>
      </c>
      <c r="K3581" s="1">
        <v>44189</v>
      </c>
    </row>
    <row r="3582" spans="1:11" x14ac:dyDescent="0.25">
      <c r="A3582" t="s">
        <v>30</v>
      </c>
      <c r="B3582" t="s">
        <v>31</v>
      </c>
      <c r="C3582" t="s">
        <v>32</v>
      </c>
      <c r="D3582" s="1">
        <v>44186</v>
      </c>
      <c r="E3582" t="s">
        <v>683</v>
      </c>
      <c r="F3582" t="s">
        <v>875</v>
      </c>
      <c r="G3582" t="s">
        <v>876</v>
      </c>
      <c r="H3582" t="s">
        <v>1369</v>
      </c>
      <c r="I3582" t="s">
        <v>17</v>
      </c>
      <c r="J3582" s="1">
        <v>44200</v>
      </c>
      <c r="K3582" s="1">
        <v>44200</v>
      </c>
    </row>
    <row r="3583" spans="1:11" x14ac:dyDescent="0.25">
      <c r="A3583" t="s">
        <v>30</v>
      </c>
      <c r="B3583" t="s">
        <v>31</v>
      </c>
      <c r="C3583" t="s">
        <v>32</v>
      </c>
      <c r="D3583" s="1">
        <v>44186</v>
      </c>
      <c r="E3583" t="s">
        <v>683</v>
      </c>
      <c r="F3583" t="s">
        <v>875</v>
      </c>
      <c r="G3583" t="s">
        <v>876</v>
      </c>
      <c r="H3583" t="s">
        <v>1369</v>
      </c>
      <c r="I3583" t="s">
        <v>17</v>
      </c>
      <c r="J3583" s="1">
        <v>45034</v>
      </c>
      <c r="K3583" s="1">
        <v>45034</v>
      </c>
    </row>
    <row r="3584" spans="1:11" x14ac:dyDescent="0.25">
      <c r="A3584" t="s">
        <v>30</v>
      </c>
      <c r="B3584" t="s">
        <v>31</v>
      </c>
      <c r="C3584" t="s">
        <v>32</v>
      </c>
      <c r="D3584" s="1">
        <v>44186</v>
      </c>
      <c r="E3584" t="s">
        <v>683</v>
      </c>
      <c r="F3584" t="s">
        <v>875</v>
      </c>
      <c r="G3584" t="s">
        <v>876</v>
      </c>
      <c r="H3584" t="s">
        <v>1369</v>
      </c>
      <c r="I3584" t="s">
        <v>17</v>
      </c>
      <c r="J3584" s="1">
        <v>45503</v>
      </c>
      <c r="K3584" s="1">
        <v>45351</v>
      </c>
    </row>
    <row r="3585" spans="1:11" x14ac:dyDescent="0.25">
      <c r="A3585" t="s">
        <v>30</v>
      </c>
      <c r="B3585" t="s">
        <v>31</v>
      </c>
      <c r="C3585" t="s">
        <v>32</v>
      </c>
      <c r="D3585" s="1">
        <v>44186</v>
      </c>
      <c r="E3585" t="s">
        <v>683</v>
      </c>
      <c r="F3585" t="s">
        <v>875</v>
      </c>
      <c r="G3585" t="s">
        <v>876</v>
      </c>
      <c r="H3585" t="s">
        <v>1370</v>
      </c>
      <c r="I3585" t="s">
        <v>5</v>
      </c>
      <c r="K3585" s="1">
        <v>45351</v>
      </c>
    </row>
    <row r="3586" spans="1:11" x14ac:dyDescent="0.25">
      <c r="A3586" t="s">
        <v>30</v>
      </c>
      <c r="B3586" t="s">
        <v>31</v>
      </c>
      <c r="C3586" t="s">
        <v>32</v>
      </c>
      <c r="D3586" s="1">
        <v>44186</v>
      </c>
      <c r="E3586" t="s">
        <v>683</v>
      </c>
      <c r="F3586" t="s">
        <v>875</v>
      </c>
      <c r="G3586" t="s">
        <v>876</v>
      </c>
      <c r="H3586" t="s">
        <v>8</v>
      </c>
      <c r="I3586" t="s">
        <v>17</v>
      </c>
      <c r="J3586" s="1">
        <v>44644</v>
      </c>
      <c r="K3586" s="1">
        <v>44635</v>
      </c>
    </row>
    <row r="3587" spans="1:11" x14ac:dyDescent="0.25">
      <c r="A3587" t="s">
        <v>30</v>
      </c>
      <c r="B3587" t="s">
        <v>31</v>
      </c>
      <c r="C3587" t="s">
        <v>32</v>
      </c>
      <c r="D3587" s="1">
        <v>44186</v>
      </c>
      <c r="E3587" t="s">
        <v>683</v>
      </c>
      <c r="F3587" t="s">
        <v>875</v>
      </c>
      <c r="G3587" t="s">
        <v>876</v>
      </c>
      <c r="H3587" t="s">
        <v>9</v>
      </c>
      <c r="I3587" t="s">
        <v>17</v>
      </c>
      <c r="J3587" s="1">
        <v>45019</v>
      </c>
      <c r="K3587" s="1">
        <v>44735</v>
      </c>
    </row>
    <row r="3588" spans="1:11" x14ac:dyDescent="0.25">
      <c r="A3588" t="s">
        <v>30</v>
      </c>
      <c r="B3588" t="s">
        <v>31</v>
      </c>
      <c r="C3588" t="s">
        <v>32</v>
      </c>
      <c r="D3588" s="1">
        <v>44186</v>
      </c>
      <c r="E3588" t="s">
        <v>683</v>
      </c>
      <c r="F3588" t="s">
        <v>875</v>
      </c>
      <c r="G3588" t="s">
        <v>876</v>
      </c>
      <c r="H3588" t="s">
        <v>10</v>
      </c>
      <c r="I3588" t="s">
        <v>17</v>
      </c>
      <c r="J3588" s="1">
        <v>44448</v>
      </c>
      <c r="K3588" s="1">
        <v>44417</v>
      </c>
    </row>
    <row r="3589" spans="1:11" x14ac:dyDescent="0.25">
      <c r="A3589" t="s">
        <v>30</v>
      </c>
      <c r="B3589" t="s">
        <v>31</v>
      </c>
      <c r="C3589" t="s">
        <v>32</v>
      </c>
      <c r="D3589" s="1">
        <v>44186</v>
      </c>
      <c r="E3589" t="s">
        <v>683</v>
      </c>
      <c r="F3589" t="s">
        <v>875</v>
      </c>
      <c r="G3589" t="s">
        <v>876</v>
      </c>
      <c r="H3589" t="s">
        <v>10</v>
      </c>
      <c r="I3589" t="s">
        <v>17</v>
      </c>
      <c r="J3589" s="1">
        <v>44650</v>
      </c>
      <c r="K3589" s="1">
        <v>44650</v>
      </c>
    </row>
    <row r="3590" spans="1:11" x14ac:dyDescent="0.25">
      <c r="A3590" t="s">
        <v>30</v>
      </c>
      <c r="B3590" t="s">
        <v>31</v>
      </c>
      <c r="C3590" t="s">
        <v>32</v>
      </c>
      <c r="D3590" s="1">
        <v>44186</v>
      </c>
      <c r="E3590" t="s">
        <v>683</v>
      </c>
      <c r="F3590" t="s">
        <v>875</v>
      </c>
      <c r="G3590" t="s">
        <v>876</v>
      </c>
      <c r="H3590" t="s">
        <v>11</v>
      </c>
      <c r="I3590" t="s">
        <v>17</v>
      </c>
      <c r="J3590" s="1">
        <v>44189</v>
      </c>
      <c r="K3590" s="1">
        <v>44156</v>
      </c>
    </row>
    <row r="3591" spans="1:11" x14ac:dyDescent="0.25">
      <c r="A3591" t="s">
        <v>30</v>
      </c>
      <c r="B3591" t="s">
        <v>31</v>
      </c>
      <c r="C3591" t="s">
        <v>32</v>
      </c>
      <c r="D3591" s="1">
        <v>44186</v>
      </c>
      <c r="E3591" t="s">
        <v>683</v>
      </c>
      <c r="F3591" t="s">
        <v>875</v>
      </c>
      <c r="G3591" t="s">
        <v>876</v>
      </c>
      <c r="H3591" t="s">
        <v>11</v>
      </c>
      <c r="I3591" t="s">
        <v>17</v>
      </c>
      <c r="J3591" s="1">
        <v>44278</v>
      </c>
      <c r="K3591" s="1">
        <v>44278</v>
      </c>
    </row>
    <row r="3592" spans="1:11" x14ac:dyDescent="0.25">
      <c r="A3592" t="s">
        <v>30</v>
      </c>
      <c r="B3592" t="s">
        <v>31</v>
      </c>
      <c r="C3592" t="s">
        <v>32</v>
      </c>
      <c r="D3592" s="1">
        <v>44186</v>
      </c>
      <c r="E3592" t="s">
        <v>683</v>
      </c>
      <c r="F3592" t="s">
        <v>875</v>
      </c>
      <c r="G3592" t="s">
        <v>876</v>
      </c>
      <c r="H3592" t="s">
        <v>11</v>
      </c>
      <c r="I3592" t="s">
        <v>17</v>
      </c>
      <c r="J3592" s="1">
        <v>45078</v>
      </c>
      <c r="K3592" s="1">
        <v>45077</v>
      </c>
    </row>
    <row r="3593" spans="1:11" x14ac:dyDescent="0.25">
      <c r="A3593" t="s">
        <v>30</v>
      </c>
      <c r="B3593" t="s">
        <v>260</v>
      </c>
      <c r="C3593" t="s">
        <v>32</v>
      </c>
      <c r="D3593" s="1">
        <v>44179</v>
      </c>
      <c r="E3593" t="s">
        <v>877</v>
      </c>
      <c r="F3593" t="s">
        <v>878</v>
      </c>
      <c r="G3593" t="s">
        <v>879</v>
      </c>
      <c r="H3593" t="s">
        <v>4</v>
      </c>
      <c r="I3593" t="s">
        <v>17</v>
      </c>
      <c r="J3593" s="1">
        <v>44887</v>
      </c>
      <c r="K3593" s="1">
        <v>44824</v>
      </c>
    </row>
    <row r="3594" spans="1:11" x14ac:dyDescent="0.25">
      <c r="A3594" t="s">
        <v>30</v>
      </c>
      <c r="B3594" t="s">
        <v>260</v>
      </c>
      <c r="C3594" t="s">
        <v>32</v>
      </c>
      <c r="D3594" s="1">
        <v>44179</v>
      </c>
      <c r="E3594" t="s">
        <v>877</v>
      </c>
      <c r="F3594" t="s">
        <v>878</v>
      </c>
      <c r="G3594" t="s">
        <v>879</v>
      </c>
      <c r="H3594" t="s">
        <v>7</v>
      </c>
      <c r="I3594" t="s">
        <v>17</v>
      </c>
      <c r="J3594" s="1">
        <v>44887</v>
      </c>
      <c r="K3594" s="1">
        <v>44824</v>
      </c>
    </row>
    <row r="3595" spans="1:11" x14ac:dyDescent="0.25">
      <c r="A3595" t="s">
        <v>30</v>
      </c>
      <c r="B3595" t="s">
        <v>260</v>
      </c>
      <c r="C3595" t="s">
        <v>32</v>
      </c>
      <c r="D3595" s="1">
        <v>44179</v>
      </c>
      <c r="E3595" t="s">
        <v>877</v>
      </c>
      <c r="F3595" t="s">
        <v>878</v>
      </c>
      <c r="G3595" t="s">
        <v>879</v>
      </c>
      <c r="H3595" t="s">
        <v>1366</v>
      </c>
      <c r="I3595" t="s">
        <v>17</v>
      </c>
      <c r="J3595" s="1">
        <v>45373</v>
      </c>
      <c r="K3595" s="1">
        <v>45351</v>
      </c>
    </row>
    <row r="3596" spans="1:11" x14ac:dyDescent="0.25">
      <c r="A3596" t="s">
        <v>30</v>
      </c>
      <c r="B3596" t="s">
        <v>260</v>
      </c>
      <c r="C3596" t="s">
        <v>32</v>
      </c>
      <c r="D3596" s="1">
        <v>44179</v>
      </c>
      <c r="E3596" t="s">
        <v>877</v>
      </c>
      <c r="F3596" t="s">
        <v>878</v>
      </c>
      <c r="G3596" t="s">
        <v>879</v>
      </c>
      <c r="H3596" t="s">
        <v>1367</v>
      </c>
      <c r="I3596" t="s">
        <v>17</v>
      </c>
      <c r="J3596" s="1">
        <v>45373</v>
      </c>
      <c r="K3596" s="1">
        <v>45351</v>
      </c>
    </row>
    <row r="3597" spans="1:11" x14ac:dyDescent="0.25">
      <c r="A3597" t="s">
        <v>30</v>
      </c>
      <c r="B3597" t="s">
        <v>260</v>
      </c>
      <c r="C3597" t="s">
        <v>32</v>
      </c>
      <c r="D3597" s="1">
        <v>44179</v>
      </c>
      <c r="E3597" t="s">
        <v>877</v>
      </c>
      <c r="F3597" t="s">
        <v>878</v>
      </c>
      <c r="G3597" t="s">
        <v>879</v>
      </c>
      <c r="H3597" t="s">
        <v>1368</v>
      </c>
      <c r="I3597" t="s">
        <v>17</v>
      </c>
      <c r="J3597" s="1">
        <v>45373</v>
      </c>
      <c r="K3597" s="1">
        <v>45351</v>
      </c>
    </row>
    <row r="3598" spans="1:11" x14ac:dyDescent="0.25">
      <c r="A3598" t="s">
        <v>30</v>
      </c>
      <c r="B3598" t="s">
        <v>260</v>
      </c>
      <c r="C3598" t="s">
        <v>32</v>
      </c>
      <c r="D3598" s="1">
        <v>44179</v>
      </c>
      <c r="E3598" t="s">
        <v>877</v>
      </c>
      <c r="F3598" t="s">
        <v>878</v>
      </c>
      <c r="G3598" t="s">
        <v>879</v>
      </c>
      <c r="H3598" t="s">
        <v>1369</v>
      </c>
      <c r="I3598" t="s">
        <v>17</v>
      </c>
      <c r="J3598" s="1">
        <v>45373</v>
      </c>
      <c r="K3598" s="1">
        <v>45351</v>
      </c>
    </row>
    <row r="3599" spans="1:11" x14ac:dyDescent="0.25">
      <c r="A3599" t="s">
        <v>30</v>
      </c>
      <c r="B3599" t="s">
        <v>260</v>
      </c>
      <c r="C3599" t="s">
        <v>32</v>
      </c>
      <c r="D3599" s="1">
        <v>44179</v>
      </c>
      <c r="E3599" t="s">
        <v>877</v>
      </c>
      <c r="F3599" t="s">
        <v>878</v>
      </c>
      <c r="G3599" t="s">
        <v>879</v>
      </c>
      <c r="H3599" t="s">
        <v>1370</v>
      </c>
      <c r="I3599" t="s">
        <v>17</v>
      </c>
      <c r="J3599" s="1">
        <v>45373</v>
      </c>
      <c r="K3599" s="1">
        <v>45351</v>
      </c>
    </row>
    <row r="3600" spans="1:11" x14ac:dyDescent="0.25">
      <c r="A3600" t="s">
        <v>30</v>
      </c>
      <c r="B3600" t="s">
        <v>260</v>
      </c>
      <c r="C3600" t="s">
        <v>32</v>
      </c>
      <c r="D3600" s="1">
        <v>44179</v>
      </c>
      <c r="E3600" t="s">
        <v>877</v>
      </c>
      <c r="F3600" t="s">
        <v>878</v>
      </c>
      <c r="G3600" t="s">
        <v>879</v>
      </c>
      <c r="H3600" t="s">
        <v>8</v>
      </c>
      <c r="I3600" t="s">
        <v>17</v>
      </c>
      <c r="J3600" s="1">
        <v>44809</v>
      </c>
      <c r="K3600" s="1">
        <v>44635</v>
      </c>
    </row>
    <row r="3601" spans="1:11" x14ac:dyDescent="0.25">
      <c r="A3601" t="s">
        <v>30</v>
      </c>
      <c r="B3601" t="s">
        <v>260</v>
      </c>
      <c r="C3601" t="s">
        <v>32</v>
      </c>
      <c r="D3601" s="1">
        <v>44179</v>
      </c>
      <c r="E3601" t="s">
        <v>877</v>
      </c>
      <c r="F3601" t="s">
        <v>878</v>
      </c>
      <c r="G3601" t="s">
        <v>879</v>
      </c>
      <c r="H3601" t="s">
        <v>9</v>
      </c>
      <c r="I3601" t="s">
        <v>17</v>
      </c>
      <c r="J3601" s="1">
        <v>44887</v>
      </c>
      <c r="K3601" s="1">
        <v>44735</v>
      </c>
    </row>
    <row r="3602" spans="1:11" x14ac:dyDescent="0.25">
      <c r="A3602" t="s">
        <v>30</v>
      </c>
      <c r="B3602" t="s">
        <v>260</v>
      </c>
      <c r="C3602" t="s">
        <v>32</v>
      </c>
      <c r="D3602" s="1">
        <v>44179</v>
      </c>
      <c r="E3602" t="s">
        <v>877</v>
      </c>
      <c r="F3602" t="s">
        <v>878</v>
      </c>
      <c r="G3602" t="s">
        <v>879</v>
      </c>
      <c r="H3602" t="s">
        <v>10</v>
      </c>
      <c r="I3602" t="s">
        <v>17</v>
      </c>
      <c r="J3602" s="1">
        <v>44809</v>
      </c>
      <c r="K3602" s="1">
        <v>44417</v>
      </c>
    </row>
    <row r="3603" spans="1:11" x14ac:dyDescent="0.25">
      <c r="A3603" t="s">
        <v>30</v>
      </c>
      <c r="B3603" t="s">
        <v>260</v>
      </c>
      <c r="C3603" t="s">
        <v>32</v>
      </c>
      <c r="D3603" s="1">
        <v>44179</v>
      </c>
      <c r="E3603" t="s">
        <v>877</v>
      </c>
      <c r="F3603" t="s">
        <v>878</v>
      </c>
      <c r="G3603" t="s">
        <v>879</v>
      </c>
      <c r="H3603" t="s">
        <v>10</v>
      </c>
      <c r="I3603" t="s">
        <v>17</v>
      </c>
      <c r="J3603" s="1">
        <v>44992</v>
      </c>
      <c r="K3603" s="1">
        <v>44992</v>
      </c>
    </row>
    <row r="3604" spans="1:11" x14ac:dyDescent="0.25">
      <c r="A3604" t="s">
        <v>30</v>
      </c>
      <c r="B3604" t="s">
        <v>260</v>
      </c>
      <c r="C3604" t="s">
        <v>32</v>
      </c>
      <c r="D3604" s="1">
        <v>44179</v>
      </c>
      <c r="E3604" t="s">
        <v>877</v>
      </c>
      <c r="F3604" t="s">
        <v>878</v>
      </c>
      <c r="G3604" t="s">
        <v>879</v>
      </c>
      <c r="H3604" t="s">
        <v>11</v>
      </c>
      <c r="I3604" t="s">
        <v>17</v>
      </c>
      <c r="J3604" s="1">
        <v>44182</v>
      </c>
      <c r="K3604" s="1">
        <v>44169</v>
      </c>
    </row>
    <row r="3605" spans="1:11" x14ac:dyDescent="0.25">
      <c r="A3605" t="s">
        <v>12</v>
      </c>
      <c r="B3605" t="s">
        <v>51</v>
      </c>
      <c r="C3605" t="s">
        <v>52</v>
      </c>
      <c r="D3605" s="1">
        <v>44165</v>
      </c>
      <c r="E3605" t="s">
        <v>880</v>
      </c>
      <c r="F3605" t="s">
        <v>881</v>
      </c>
      <c r="G3605" t="s">
        <v>882</v>
      </c>
      <c r="H3605" t="s">
        <v>4</v>
      </c>
      <c r="I3605" t="s">
        <v>17</v>
      </c>
      <c r="J3605" s="1">
        <v>44831</v>
      </c>
      <c r="K3605" s="1">
        <v>44824</v>
      </c>
    </row>
    <row r="3606" spans="1:11" x14ac:dyDescent="0.25">
      <c r="A3606" t="s">
        <v>12</v>
      </c>
      <c r="B3606" t="s">
        <v>51</v>
      </c>
      <c r="C3606" t="s">
        <v>52</v>
      </c>
      <c r="D3606" s="1">
        <v>44165</v>
      </c>
      <c r="E3606" t="s">
        <v>880</v>
      </c>
      <c r="F3606" t="s">
        <v>881</v>
      </c>
      <c r="G3606" t="s">
        <v>882</v>
      </c>
      <c r="H3606" t="s">
        <v>7</v>
      </c>
      <c r="I3606" t="s">
        <v>17</v>
      </c>
      <c r="J3606" s="1">
        <v>44831</v>
      </c>
      <c r="K3606" s="1">
        <v>44824</v>
      </c>
    </row>
    <row r="3607" spans="1:11" x14ac:dyDescent="0.25">
      <c r="A3607" t="s">
        <v>12</v>
      </c>
      <c r="B3607" t="s">
        <v>51</v>
      </c>
      <c r="C3607" t="s">
        <v>52</v>
      </c>
      <c r="D3607" s="1">
        <v>44165</v>
      </c>
      <c r="E3607" t="s">
        <v>880</v>
      </c>
      <c r="F3607" t="s">
        <v>881</v>
      </c>
      <c r="G3607" t="s">
        <v>882</v>
      </c>
      <c r="H3607" t="s">
        <v>1366</v>
      </c>
      <c r="I3607" t="s">
        <v>5</v>
      </c>
      <c r="K3607" s="1">
        <v>45351</v>
      </c>
    </row>
    <row r="3608" spans="1:11" x14ac:dyDescent="0.25">
      <c r="A3608" t="s">
        <v>12</v>
      </c>
      <c r="B3608" t="s">
        <v>51</v>
      </c>
      <c r="C3608" t="s">
        <v>52</v>
      </c>
      <c r="D3608" s="1">
        <v>44165</v>
      </c>
      <c r="E3608" t="s">
        <v>880</v>
      </c>
      <c r="F3608" t="s">
        <v>881</v>
      </c>
      <c r="G3608" t="s">
        <v>882</v>
      </c>
      <c r="H3608" t="s">
        <v>1367</v>
      </c>
      <c r="I3608" t="s">
        <v>5</v>
      </c>
      <c r="K3608" s="1">
        <v>45351</v>
      </c>
    </row>
    <row r="3609" spans="1:11" x14ac:dyDescent="0.25">
      <c r="A3609" t="s">
        <v>12</v>
      </c>
      <c r="B3609" t="s">
        <v>51</v>
      </c>
      <c r="C3609" t="s">
        <v>52</v>
      </c>
      <c r="D3609" s="1">
        <v>44165</v>
      </c>
      <c r="E3609" t="s">
        <v>880</v>
      </c>
      <c r="F3609" t="s">
        <v>881</v>
      </c>
      <c r="G3609" t="s">
        <v>882</v>
      </c>
      <c r="H3609" t="s">
        <v>1368</v>
      </c>
      <c r="I3609" t="s">
        <v>5</v>
      </c>
      <c r="K3609" s="1">
        <v>45351</v>
      </c>
    </row>
    <row r="3610" spans="1:11" x14ac:dyDescent="0.25">
      <c r="A3610" t="s">
        <v>12</v>
      </c>
      <c r="B3610" t="s">
        <v>51</v>
      </c>
      <c r="C3610" t="s">
        <v>52</v>
      </c>
      <c r="D3610" s="1">
        <v>44165</v>
      </c>
      <c r="E3610" t="s">
        <v>880</v>
      </c>
      <c r="F3610" t="s">
        <v>881</v>
      </c>
      <c r="G3610" t="s">
        <v>882</v>
      </c>
      <c r="H3610" t="s">
        <v>1369</v>
      </c>
      <c r="I3610" t="s">
        <v>5</v>
      </c>
      <c r="K3610" s="1">
        <v>45351</v>
      </c>
    </row>
    <row r="3611" spans="1:11" x14ac:dyDescent="0.25">
      <c r="A3611" t="s">
        <v>12</v>
      </c>
      <c r="B3611" t="s">
        <v>51</v>
      </c>
      <c r="C3611" t="s">
        <v>52</v>
      </c>
      <c r="D3611" s="1">
        <v>44165</v>
      </c>
      <c r="E3611" t="s">
        <v>880</v>
      </c>
      <c r="F3611" t="s">
        <v>881</v>
      </c>
      <c r="G3611" t="s">
        <v>882</v>
      </c>
      <c r="H3611" t="s">
        <v>1370</v>
      </c>
      <c r="I3611" t="s">
        <v>5</v>
      </c>
      <c r="K3611" s="1">
        <v>45351</v>
      </c>
    </row>
    <row r="3612" spans="1:11" x14ac:dyDescent="0.25">
      <c r="A3612" t="s">
        <v>12</v>
      </c>
      <c r="B3612" t="s">
        <v>51</v>
      </c>
      <c r="C3612" t="s">
        <v>52</v>
      </c>
      <c r="D3612" s="1">
        <v>44165</v>
      </c>
      <c r="E3612" t="s">
        <v>880</v>
      </c>
      <c r="F3612" t="s">
        <v>881</v>
      </c>
      <c r="G3612" t="s">
        <v>882</v>
      </c>
      <c r="H3612" t="s">
        <v>8</v>
      </c>
      <c r="I3612" t="s">
        <v>17</v>
      </c>
      <c r="J3612" s="1">
        <v>44831</v>
      </c>
      <c r="K3612" s="1">
        <v>44635</v>
      </c>
    </row>
    <row r="3613" spans="1:11" x14ac:dyDescent="0.25">
      <c r="A3613" t="s">
        <v>12</v>
      </c>
      <c r="B3613" t="s">
        <v>51</v>
      </c>
      <c r="C3613" t="s">
        <v>52</v>
      </c>
      <c r="D3613" s="1">
        <v>44165</v>
      </c>
      <c r="E3613" t="s">
        <v>880</v>
      </c>
      <c r="F3613" t="s">
        <v>881</v>
      </c>
      <c r="G3613" t="s">
        <v>882</v>
      </c>
      <c r="H3613" t="s">
        <v>9</v>
      </c>
      <c r="I3613" t="s">
        <v>17</v>
      </c>
      <c r="J3613" s="1">
        <v>44831</v>
      </c>
      <c r="K3613" s="1">
        <v>44735</v>
      </c>
    </row>
    <row r="3614" spans="1:11" x14ac:dyDescent="0.25">
      <c r="A3614" t="s">
        <v>12</v>
      </c>
      <c r="B3614" t="s">
        <v>51</v>
      </c>
      <c r="C3614" t="s">
        <v>52</v>
      </c>
      <c r="D3614" s="1">
        <v>44165</v>
      </c>
      <c r="E3614" t="s">
        <v>880</v>
      </c>
      <c r="F3614" t="s">
        <v>881</v>
      </c>
      <c r="G3614" t="s">
        <v>882</v>
      </c>
      <c r="H3614" t="s">
        <v>10</v>
      </c>
      <c r="I3614" t="s">
        <v>17</v>
      </c>
      <c r="J3614" s="1">
        <v>44459</v>
      </c>
      <c r="K3614" s="1">
        <v>44417</v>
      </c>
    </row>
    <row r="3615" spans="1:11" x14ac:dyDescent="0.25">
      <c r="A3615" t="s">
        <v>12</v>
      </c>
      <c r="B3615" t="s">
        <v>51</v>
      </c>
      <c r="C3615" t="s">
        <v>52</v>
      </c>
      <c r="D3615" s="1">
        <v>44165</v>
      </c>
      <c r="E3615" t="s">
        <v>880</v>
      </c>
      <c r="F3615" t="s">
        <v>881</v>
      </c>
      <c r="G3615" t="s">
        <v>882</v>
      </c>
      <c r="H3615" t="s">
        <v>10</v>
      </c>
      <c r="I3615" t="s">
        <v>17</v>
      </c>
      <c r="J3615" s="1">
        <v>44830</v>
      </c>
      <c r="K3615" s="1">
        <v>44830</v>
      </c>
    </row>
    <row r="3616" spans="1:11" x14ac:dyDescent="0.25">
      <c r="A3616" t="s">
        <v>12</v>
      </c>
      <c r="B3616" t="s">
        <v>51</v>
      </c>
      <c r="C3616" t="s">
        <v>52</v>
      </c>
      <c r="D3616" s="1">
        <v>44165</v>
      </c>
      <c r="E3616" t="s">
        <v>880</v>
      </c>
      <c r="F3616" t="s">
        <v>881</v>
      </c>
      <c r="G3616" t="s">
        <v>882</v>
      </c>
      <c r="H3616" t="s">
        <v>11</v>
      </c>
      <c r="I3616" t="s">
        <v>17</v>
      </c>
      <c r="J3616" s="1">
        <v>44540</v>
      </c>
      <c r="K3616" s="1">
        <v>44148</v>
      </c>
    </row>
    <row r="3617" spans="1:11" x14ac:dyDescent="0.25">
      <c r="A3617" t="s">
        <v>30</v>
      </c>
      <c r="B3617" t="s">
        <v>260</v>
      </c>
      <c r="C3617" t="s">
        <v>14</v>
      </c>
      <c r="D3617" s="1">
        <v>44144</v>
      </c>
      <c r="E3617" t="s">
        <v>883</v>
      </c>
      <c r="F3617" t="s">
        <v>884</v>
      </c>
      <c r="G3617" t="s">
        <v>885</v>
      </c>
      <c r="H3617" t="s">
        <v>4</v>
      </c>
      <c r="I3617" t="s">
        <v>17</v>
      </c>
      <c r="J3617" s="1">
        <v>44876</v>
      </c>
      <c r="K3617" s="1">
        <v>44824</v>
      </c>
    </row>
    <row r="3618" spans="1:11" x14ac:dyDescent="0.25">
      <c r="A3618" t="s">
        <v>30</v>
      </c>
      <c r="B3618" t="s">
        <v>260</v>
      </c>
      <c r="C3618" t="s">
        <v>14</v>
      </c>
      <c r="D3618" s="1">
        <v>44144</v>
      </c>
      <c r="E3618" t="s">
        <v>883</v>
      </c>
      <c r="F3618" t="s">
        <v>884</v>
      </c>
      <c r="G3618" t="s">
        <v>885</v>
      </c>
      <c r="H3618" t="s">
        <v>7</v>
      </c>
      <c r="I3618" t="s">
        <v>17</v>
      </c>
      <c r="J3618" s="1">
        <v>44931</v>
      </c>
      <c r="K3618" s="1">
        <v>44824</v>
      </c>
    </row>
    <row r="3619" spans="1:11" x14ac:dyDescent="0.25">
      <c r="A3619" t="s">
        <v>30</v>
      </c>
      <c r="B3619" t="s">
        <v>260</v>
      </c>
      <c r="C3619" t="s">
        <v>14</v>
      </c>
      <c r="D3619" s="1">
        <v>44144</v>
      </c>
      <c r="E3619" t="s">
        <v>883</v>
      </c>
      <c r="F3619" t="s">
        <v>884</v>
      </c>
      <c r="G3619" t="s">
        <v>885</v>
      </c>
      <c r="H3619" t="s">
        <v>1366</v>
      </c>
      <c r="I3619" t="s">
        <v>17</v>
      </c>
      <c r="J3619" s="1">
        <v>45376</v>
      </c>
      <c r="K3619" s="1">
        <v>45351</v>
      </c>
    </row>
    <row r="3620" spans="1:11" x14ac:dyDescent="0.25">
      <c r="A3620" t="s">
        <v>30</v>
      </c>
      <c r="B3620" t="s">
        <v>260</v>
      </c>
      <c r="C3620" t="s">
        <v>14</v>
      </c>
      <c r="D3620" s="1">
        <v>44144</v>
      </c>
      <c r="E3620" t="s">
        <v>883</v>
      </c>
      <c r="F3620" t="s">
        <v>884</v>
      </c>
      <c r="G3620" t="s">
        <v>885</v>
      </c>
      <c r="H3620" t="s">
        <v>1367</v>
      </c>
      <c r="I3620" t="s">
        <v>17</v>
      </c>
      <c r="J3620" s="1">
        <v>45376</v>
      </c>
      <c r="K3620" s="1">
        <v>45351</v>
      </c>
    </row>
    <row r="3621" spans="1:11" x14ac:dyDescent="0.25">
      <c r="A3621" t="s">
        <v>30</v>
      </c>
      <c r="B3621" t="s">
        <v>260</v>
      </c>
      <c r="C3621" t="s">
        <v>14</v>
      </c>
      <c r="D3621" s="1">
        <v>44144</v>
      </c>
      <c r="E3621" t="s">
        <v>883</v>
      </c>
      <c r="F3621" t="s">
        <v>884</v>
      </c>
      <c r="G3621" t="s">
        <v>885</v>
      </c>
      <c r="H3621" t="s">
        <v>1368</v>
      </c>
      <c r="I3621" t="s">
        <v>17</v>
      </c>
      <c r="J3621" s="1">
        <v>45376</v>
      </c>
      <c r="K3621" s="1">
        <v>45351</v>
      </c>
    </row>
    <row r="3622" spans="1:11" x14ac:dyDescent="0.25">
      <c r="A3622" t="s">
        <v>30</v>
      </c>
      <c r="B3622" t="s">
        <v>260</v>
      </c>
      <c r="C3622" t="s">
        <v>14</v>
      </c>
      <c r="D3622" s="1">
        <v>44144</v>
      </c>
      <c r="E3622" t="s">
        <v>883</v>
      </c>
      <c r="F3622" t="s">
        <v>884</v>
      </c>
      <c r="G3622" t="s">
        <v>885</v>
      </c>
      <c r="H3622" t="s">
        <v>1369</v>
      </c>
      <c r="I3622" t="s">
        <v>17</v>
      </c>
      <c r="J3622" s="1">
        <v>45376</v>
      </c>
      <c r="K3622" s="1">
        <v>45351</v>
      </c>
    </row>
    <row r="3623" spans="1:11" x14ac:dyDescent="0.25">
      <c r="A3623" t="s">
        <v>30</v>
      </c>
      <c r="B3623" t="s">
        <v>260</v>
      </c>
      <c r="C3623" t="s">
        <v>14</v>
      </c>
      <c r="D3623" s="1">
        <v>44144</v>
      </c>
      <c r="E3623" t="s">
        <v>883</v>
      </c>
      <c r="F3623" t="s">
        <v>884</v>
      </c>
      <c r="G3623" t="s">
        <v>885</v>
      </c>
      <c r="H3623" t="s">
        <v>1370</v>
      </c>
      <c r="I3623" t="s">
        <v>17</v>
      </c>
      <c r="J3623" s="1">
        <v>45376</v>
      </c>
      <c r="K3623" s="1">
        <v>45351</v>
      </c>
    </row>
    <row r="3624" spans="1:11" x14ac:dyDescent="0.25">
      <c r="A3624" t="s">
        <v>30</v>
      </c>
      <c r="B3624" t="s">
        <v>260</v>
      </c>
      <c r="C3624" t="s">
        <v>14</v>
      </c>
      <c r="D3624" s="1">
        <v>44144</v>
      </c>
      <c r="E3624" t="s">
        <v>883</v>
      </c>
      <c r="F3624" t="s">
        <v>884</v>
      </c>
      <c r="G3624" t="s">
        <v>885</v>
      </c>
      <c r="H3624" t="s">
        <v>8</v>
      </c>
      <c r="I3624" t="s">
        <v>17</v>
      </c>
      <c r="J3624" s="1">
        <v>44643</v>
      </c>
      <c r="K3624" s="1">
        <v>44635</v>
      </c>
    </row>
    <row r="3625" spans="1:11" x14ac:dyDescent="0.25">
      <c r="A3625" t="s">
        <v>30</v>
      </c>
      <c r="B3625" t="s">
        <v>260</v>
      </c>
      <c r="C3625" t="s">
        <v>14</v>
      </c>
      <c r="D3625" s="1">
        <v>44144</v>
      </c>
      <c r="E3625" t="s">
        <v>883</v>
      </c>
      <c r="F3625" t="s">
        <v>884</v>
      </c>
      <c r="G3625" t="s">
        <v>885</v>
      </c>
      <c r="H3625" t="s">
        <v>9</v>
      </c>
      <c r="I3625" t="s">
        <v>17</v>
      </c>
      <c r="J3625" s="1">
        <v>44876</v>
      </c>
      <c r="K3625" s="1">
        <v>44735</v>
      </c>
    </row>
    <row r="3626" spans="1:11" x14ac:dyDescent="0.25">
      <c r="A3626" t="s">
        <v>30</v>
      </c>
      <c r="B3626" t="s">
        <v>260</v>
      </c>
      <c r="C3626" t="s">
        <v>14</v>
      </c>
      <c r="D3626" s="1">
        <v>44144</v>
      </c>
      <c r="E3626" t="s">
        <v>883</v>
      </c>
      <c r="F3626" t="s">
        <v>884</v>
      </c>
      <c r="G3626" t="s">
        <v>885</v>
      </c>
      <c r="H3626" t="s">
        <v>10</v>
      </c>
      <c r="I3626" t="s">
        <v>17</v>
      </c>
      <c r="J3626" s="1">
        <v>44449</v>
      </c>
      <c r="K3626" s="1">
        <v>44417</v>
      </c>
    </row>
    <row r="3627" spans="1:11" x14ac:dyDescent="0.25">
      <c r="A3627" t="s">
        <v>30</v>
      </c>
      <c r="B3627" t="s">
        <v>260</v>
      </c>
      <c r="C3627" t="s">
        <v>14</v>
      </c>
      <c r="D3627" s="1">
        <v>44144</v>
      </c>
      <c r="E3627" t="s">
        <v>883</v>
      </c>
      <c r="F3627" t="s">
        <v>884</v>
      </c>
      <c r="G3627" t="s">
        <v>885</v>
      </c>
      <c r="H3627" t="s">
        <v>10</v>
      </c>
      <c r="I3627" t="s">
        <v>17</v>
      </c>
      <c r="J3627" s="1">
        <v>44795</v>
      </c>
      <c r="K3627" s="1">
        <v>44795</v>
      </c>
    </row>
    <row r="3628" spans="1:11" x14ac:dyDescent="0.25">
      <c r="A3628" t="s">
        <v>30</v>
      </c>
      <c r="B3628" t="s">
        <v>260</v>
      </c>
      <c r="C3628" t="s">
        <v>14</v>
      </c>
      <c r="D3628" s="1">
        <v>44144</v>
      </c>
      <c r="E3628" t="s">
        <v>883</v>
      </c>
      <c r="F3628" t="s">
        <v>884</v>
      </c>
      <c r="G3628" t="s">
        <v>885</v>
      </c>
      <c r="H3628" t="s">
        <v>10</v>
      </c>
      <c r="I3628" t="s">
        <v>17</v>
      </c>
      <c r="J3628" s="1">
        <v>45040</v>
      </c>
      <c r="K3628" s="1">
        <v>45040</v>
      </c>
    </row>
    <row r="3629" spans="1:11" x14ac:dyDescent="0.25">
      <c r="A3629" t="s">
        <v>30</v>
      </c>
      <c r="B3629" t="s">
        <v>260</v>
      </c>
      <c r="C3629" t="s">
        <v>14</v>
      </c>
      <c r="D3629" s="1">
        <v>44144</v>
      </c>
      <c r="E3629" t="s">
        <v>883</v>
      </c>
      <c r="F3629" t="s">
        <v>884</v>
      </c>
      <c r="G3629" t="s">
        <v>885</v>
      </c>
      <c r="H3629" t="s">
        <v>10</v>
      </c>
      <c r="I3629" t="s">
        <v>17</v>
      </c>
      <c r="J3629" s="1">
        <v>45189</v>
      </c>
      <c r="K3629" s="1">
        <v>45189</v>
      </c>
    </row>
    <row r="3630" spans="1:11" x14ac:dyDescent="0.25">
      <c r="A3630" t="s">
        <v>30</v>
      </c>
      <c r="B3630" t="s">
        <v>260</v>
      </c>
      <c r="C3630" t="s">
        <v>14</v>
      </c>
      <c r="D3630" s="1">
        <v>44144</v>
      </c>
      <c r="E3630" t="s">
        <v>883</v>
      </c>
      <c r="F3630" t="s">
        <v>884</v>
      </c>
      <c r="G3630" t="s">
        <v>885</v>
      </c>
      <c r="H3630" t="s">
        <v>10</v>
      </c>
      <c r="I3630" t="s">
        <v>17</v>
      </c>
      <c r="J3630" s="1">
        <v>45414</v>
      </c>
      <c r="K3630" s="1">
        <v>45414</v>
      </c>
    </row>
    <row r="3631" spans="1:11" x14ac:dyDescent="0.25">
      <c r="A3631" t="s">
        <v>30</v>
      </c>
      <c r="B3631" t="s">
        <v>260</v>
      </c>
      <c r="C3631" t="s">
        <v>14</v>
      </c>
      <c r="D3631" s="1">
        <v>44144</v>
      </c>
      <c r="E3631" t="s">
        <v>883</v>
      </c>
      <c r="F3631" t="s">
        <v>884</v>
      </c>
      <c r="G3631" t="s">
        <v>885</v>
      </c>
      <c r="H3631" t="s">
        <v>11</v>
      </c>
      <c r="I3631" t="s">
        <v>17</v>
      </c>
      <c r="J3631" s="1">
        <v>44539</v>
      </c>
      <c r="K3631" s="1">
        <v>44135</v>
      </c>
    </row>
    <row r="3632" spans="1:11" x14ac:dyDescent="0.25">
      <c r="A3632" t="s">
        <v>30</v>
      </c>
      <c r="B3632" t="s">
        <v>189</v>
      </c>
      <c r="C3632" t="s">
        <v>32</v>
      </c>
      <c r="D3632" s="1">
        <v>44109</v>
      </c>
      <c r="E3632" t="s">
        <v>886</v>
      </c>
      <c r="F3632" t="s">
        <v>887</v>
      </c>
      <c r="G3632" t="s">
        <v>888</v>
      </c>
      <c r="H3632" t="s">
        <v>4</v>
      </c>
      <c r="I3632" t="s">
        <v>17</v>
      </c>
      <c r="J3632" s="1">
        <v>44834</v>
      </c>
      <c r="K3632" s="1">
        <v>44824</v>
      </c>
    </row>
    <row r="3633" spans="1:12" x14ac:dyDescent="0.25">
      <c r="A3633" t="s">
        <v>30</v>
      </c>
      <c r="B3633" t="s">
        <v>189</v>
      </c>
      <c r="C3633" t="s">
        <v>32</v>
      </c>
      <c r="D3633" s="1">
        <v>44109</v>
      </c>
      <c r="E3633" t="s">
        <v>886</v>
      </c>
      <c r="F3633" t="s">
        <v>887</v>
      </c>
      <c r="G3633" t="s">
        <v>888</v>
      </c>
      <c r="H3633" t="s">
        <v>7</v>
      </c>
      <c r="I3633" t="s">
        <v>17</v>
      </c>
      <c r="J3633" s="1">
        <v>44834</v>
      </c>
      <c r="K3633" s="1">
        <v>44824</v>
      </c>
    </row>
    <row r="3634" spans="1:12" x14ac:dyDescent="0.25">
      <c r="A3634" t="s">
        <v>30</v>
      </c>
      <c r="B3634" t="s">
        <v>189</v>
      </c>
      <c r="C3634" t="s">
        <v>32</v>
      </c>
      <c r="D3634" s="1">
        <v>44109</v>
      </c>
      <c r="E3634" t="s">
        <v>886</v>
      </c>
      <c r="F3634" t="s">
        <v>887</v>
      </c>
      <c r="G3634" t="s">
        <v>888</v>
      </c>
      <c r="H3634" t="s">
        <v>1366</v>
      </c>
      <c r="I3634" t="s">
        <v>17</v>
      </c>
      <c r="J3634" s="1">
        <v>45796</v>
      </c>
      <c r="K3634" s="1">
        <v>45351</v>
      </c>
    </row>
    <row r="3635" spans="1:12" x14ac:dyDescent="0.25">
      <c r="A3635" t="s">
        <v>30</v>
      </c>
      <c r="B3635" t="s">
        <v>189</v>
      </c>
      <c r="C3635" t="s">
        <v>32</v>
      </c>
      <c r="D3635" s="1">
        <v>44109</v>
      </c>
      <c r="E3635" t="s">
        <v>886</v>
      </c>
      <c r="F3635" t="s">
        <v>887</v>
      </c>
      <c r="G3635" t="s">
        <v>888</v>
      </c>
      <c r="H3635" t="s">
        <v>1367</v>
      </c>
      <c r="I3635" t="s">
        <v>17</v>
      </c>
      <c r="J3635" s="1">
        <v>45796</v>
      </c>
      <c r="K3635" s="1">
        <v>45351</v>
      </c>
    </row>
    <row r="3636" spans="1:12" x14ac:dyDescent="0.25">
      <c r="A3636" t="s">
        <v>30</v>
      </c>
      <c r="B3636" t="s">
        <v>189</v>
      </c>
      <c r="C3636" t="s">
        <v>32</v>
      </c>
      <c r="D3636" s="1">
        <v>44109</v>
      </c>
      <c r="E3636" t="s">
        <v>886</v>
      </c>
      <c r="F3636" t="s">
        <v>887</v>
      </c>
      <c r="G3636" t="s">
        <v>888</v>
      </c>
      <c r="H3636" t="s">
        <v>1368</v>
      </c>
      <c r="I3636" t="s">
        <v>17</v>
      </c>
      <c r="J3636" s="1">
        <v>45804</v>
      </c>
      <c r="K3636" s="1">
        <v>45351</v>
      </c>
    </row>
    <row r="3637" spans="1:12" x14ac:dyDescent="0.25">
      <c r="A3637" t="s">
        <v>30</v>
      </c>
      <c r="B3637" t="s">
        <v>189</v>
      </c>
      <c r="C3637" t="s">
        <v>32</v>
      </c>
      <c r="D3637" s="1">
        <v>44109</v>
      </c>
      <c r="E3637" t="s">
        <v>886</v>
      </c>
      <c r="F3637" t="s">
        <v>887</v>
      </c>
      <c r="G3637" t="s">
        <v>888</v>
      </c>
      <c r="H3637" t="s">
        <v>1369</v>
      </c>
      <c r="I3637" t="s">
        <v>5</v>
      </c>
      <c r="K3637" s="1">
        <v>45351</v>
      </c>
    </row>
    <row r="3638" spans="1:12" x14ac:dyDescent="0.25">
      <c r="A3638" t="s">
        <v>30</v>
      </c>
      <c r="B3638" t="s">
        <v>189</v>
      </c>
      <c r="C3638" t="s">
        <v>32</v>
      </c>
      <c r="D3638" s="1">
        <v>44109</v>
      </c>
      <c r="E3638" t="s">
        <v>886</v>
      </c>
      <c r="F3638" t="s">
        <v>887</v>
      </c>
      <c r="G3638" t="s">
        <v>888</v>
      </c>
      <c r="H3638" t="s">
        <v>1369</v>
      </c>
      <c r="I3638" t="s">
        <v>17</v>
      </c>
      <c r="J3638" s="1">
        <v>44130</v>
      </c>
      <c r="K3638" s="1">
        <v>44130</v>
      </c>
    </row>
    <row r="3639" spans="1:12" x14ac:dyDescent="0.25">
      <c r="A3639" t="s">
        <v>30</v>
      </c>
      <c r="B3639" t="s">
        <v>189</v>
      </c>
      <c r="C3639" t="s">
        <v>32</v>
      </c>
      <c r="D3639" s="1">
        <v>44109</v>
      </c>
      <c r="E3639" t="s">
        <v>886</v>
      </c>
      <c r="F3639" t="s">
        <v>887</v>
      </c>
      <c r="G3639" t="s">
        <v>888</v>
      </c>
      <c r="H3639" t="s">
        <v>1370</v>
      </c>
      <c r="I3639" t="s">
        <v>17</v>
      </c>
      <c r="J3639" s="1">
        <v>45532</v>
      </c>
      <c r="K3639" s="1">
        <v>45351</v>
      </c>
    </row>
    <row r="3640" spans="1:12" x14ac:dyDescent="0.25">
      <c r="A3640" t="s">
        <v>30</v>
      </c>
      <c r="B3640" t="s">
        <v>189</v>
      </c>
      <c r="C3640" t="s">
        <v>32</v>
      </c>
      <c r="D3640" s="1">
        <v>44109</v>
      </c>
      <c r="E3640" t="s">
        <v>886</v>
      </c>
      <c r="F3640" t="s">
        <v>887</v>
      </c>
      <c r="G3640" t="s">
        <v>888</v>
      </c>
      <c r="H3640" t="s">
        <v>8</v>
      </c>
      <c r="I3640" t="s">
        <v>17</v>
      </c>
      <c r="J3640" s="1">
        <v>44685</v>
      </c>
      <c r="K3640" s="1">
        <v>44635</v>
      </c>
    </row>
    <row r="3641" spans="1:12" x14ac:dyDescent="0.25">
      <c r="A3641" t="s">
        <v>30</v>
      </c>
      <c r="B3641" t="s">
        <v>189</v>
      </c>
      <c r="C3641" t="s">
        <v>32</v>
      </c>
      <c r="D3641" s="1">
        <v>44109</v>
      </c>
      <c r="E3641" t="s">
        <v>886</v>
      </c>
      <c r="F3641" t="s">
        <v>887</v>
      </c>
      <c r="G3641" t="s">
        <v>888</v>
      </c>
      <c r="H3641" t="s">
        <v>9</v>
      </c>
      <c r="I3641" t="s">
        <v>17</v>
      </c>
      <c r="J3641" s="1">
        <v>44809</v>
      </c>
      <c r="K3641" s="1">
        <v>44735</v>
      </c>
    </row>
    <row r="3642" spans="1:12" x14ac:dyDescent="0.25">
      <c r="A3642" t="s">
        <v>30</v>
      </c>
      <c r="B3642" t="s">
        <v>189</v>
      </c>
      <c r="C3642" t="s">
        <v>32</v>
      </c>
      <c r="D3642" s="1">
        <v>44109</v>
      </c>
      <c r="E3642" t="s">
        <v>886</v>
      </c>
      <c r="F3642" t="s">
        <v>887</v>
      </c>
      <c r="G3642" t="s">
        <v>888</v>
      </c>
      <c r="H3642" t="s">
        <v>9</v>
      </c>
      <c r="I3642" t="s">
        <v>17</v>
      </c>
      <c r="J3642" s="1">
        <v>45166</v>
      </c>
      <c r="K3642" s="1">
        <v>45166</v>
      </c>
    </row>
    <row r="3643" spans="1:12" x14ac:dyDescent="0.25">
      <c r="A3643" t="s">
        <v>30</v>
      </c>
      <c r="B3643" t="s">
        <v>189</v>
      </c>
      <c r="C3643" t="s">
        <v>32</v>
      </c>
      <c r="D3643" s="1">
        <v>44109</v>
      </c>
      <c r="E3643" t="s">
        <v>886</v>
      </c>
      <c r="F3643" t="s">
        <v>887</v>
      </c>
      <c r="G3643" t="s">
        <v>888</v>
      </c>
      <c r="H3643" t="s">
        <v>10</v>
      </c>
      <c r="I3643" t="s">
        <v>17</v>
      </c>
      <c r="J3643" s="1">
        <v>44448</v>
      </c>
      <c r="K3643" s="1">
        <v>44417</v>
      </c>
    </row>
    <row r="3644" spans="1:12" ht="120" x14ac:dyDescent="0.25">
      <c r="A3644" t="s">
        <v>30</v>
      </c>
      <c r="B3644" t="s">
        <v>189</v>
      </c>
      <c r="C3644" t="s">
        <v>32</v>
      </c>
      <c r="D3644" s="1">
        <v>44109</v>
      </c>
      <c r="E3644" t="s">
        <v>886</v>
      </c>
      <c r="F3644" t="s">
        <v>887</v>
      </c>
      <c r="G3644" t="s">
        <v>888</v>
      </c>
      <c r="H3644" t="s">
        <v>10</v>
      </c>
      <c r="I3644" t="s">
        <v>17</v>
      </c>
      <c r="J3644" s="1">
        <v>44810</v>
      </c>
      <c r="K3644" s="1">
        <v>44810</v>
      </c>
      <c r="L3644" s="2" t="s">
        <v>889</v>
      </c>
    </row>
    <row r="3645" spans="1:12" x14ac:dyDescent="0.25">
      <c r="A3645" t="s">
        <v>30</v>
      </c>
      <c r="B3645" t="s">
        <v>189</v>
      </c>
      <c r="C3645" t="s">
        <v>32</v>
      </c>
      <c r="D3645" s="1">
        <v>44109</v>
      </c>
      <c r="E3645" t="s">
        <v>886</v>
      </c>
      <c r="F3645" t="s">
        <v>887</v>
      </c>
      <c r="G3645" t="s">
        <v>888</v>
      </c>
      <c r="H3645" t="s">
        <v>11</v>
      </c>
      <c r="I3645" t="s">
        <v>17</v>
      </c>
      <c r="J3645" s="1">
        <v>44571</v>
      </c>
      <c r="K3645" s="1">
        <v>44105</v>
      </c>
    </row>
    <row r="3646" spans="1:12" x14ac:dyDescent="0.25">
      <c r="A3646" t="s">
        <v>30</v>
      </c>
      <c r="B3646" t="s">
        <v>260</v>
      </c>
      <c r="C3646" t="s">
        <v>32</v>
      </c>
      <c r="D3646" s="1">
        <v>44081</v>
      </c>
      <c r="E3646" t="s">
        <v>890</v>
      </c>
      <c r="F3646" t="s">
        <v>891</v>
      </c>
      <c r="G3646" t="s">
        <v>892</v>
      </c>
      <c r="H3646" t="s">
        <v>4</v>
      </c>
      <c r="I3646" t="s">
        <v>17</v>
      </c>
      <c r="J3646" s="1">
        <v>44887</v>
      </c>
      <c r="K3646" s="1">
        <v>44824</v>
      </c>
    </row>
    <row r="3647" spans="1:12" x14ac:dyDescent="0.25">
      <c r="A3647" t="s">
        <v>30</v>
      </c>
      <c r="B3647" t="s">
        <v>260</v>
      </c>
      <c r="C3647" t="s">
        <v>32</v>
      </c>
      <c r="D3647" s="1">
        <v>44081</v>
      </c>
      <c r="E3647" t="s">
        <v>890</v>
      </c>
      <c r="F3647" t="s">
        <v>891</v>
      </c>
      <c r="G3647" t="s">
        <v>892</v>
      </c>
      <c r="H3647" t="s">
        <v>7</v>
      </c>
      <c r="I3647" t="s">
        <v>17</v>
      </c>
      <c r="J3647" s="1">
        <v>44887</v>
      </c>
      <c r="K3647" s="1">
        <v>44824</v>
      </c>
    </row>
    <row r="3648" spans="1:12" x14ac:dyDescent="0.25">
      <c r="A3648" t="s">
        <v>30</v>
      </c>
      <c r="B3648" t="s">
        <v>260</v>
      </c>
      <c r="C3648" t="s">
        <v>32</v>
      </c>
      <c r="D3648" s="1">
        <v>44081</v>
      </c>
      <c r="E3648" t="s">
        <v>890</v>
      </c>
      <c r="F3648" t="s">
        <v>891</v>
      </c>
      <c r="G3648" t="s">
        <v>892</v>
      </c>
      <c r="H3648" t="s">
        <v>1366</v>
      </c>
      <c r="I3648" t="s">
        <v>17</v>
      </c>
      <c r="J3648" s="1">
        <v>45411</v>
      </c>
      <c r="K3648" s="1">
        <v>45351</v>
      </c>
    </row>
    <row r="3649" spans="1:11" x14ac:dyDescent="0.25">
      <c r="A3649" t="s">
        <v>30</v>
      </c>
      <c r="B3649" t="s">
        <v>260</v>
      </c>
      <c r="C3649" t="s">
        <v>32</v>
      </c>
      <c r="D3649" s="1">
        <v>44081</v>
      </c>
      <c r="E3649" t="s">
        <v>890</v>
      </c>
      <c r="F3649" t="s">
        <v>891</v>
      </c>
      <c r="G3649" t="s">
        <v>892</v>
      </c>
      <c r="H3649" t="s">
        <v>1366</v>
      </c>
      <c r="I3649" t="s">
        <v>17</v>
      </c>
      <c r="J3649" s="1">
        <v>45750</v>
      </c>
      <c r="K3649" s="1">
        <v>45732</v>
      </c>
    </row>
    <row r="3650" spans="1:11" x14ac:dyDescent="0.25">
      <c r="A3650" t="s">
        <v>30</v>
      </c>
      <c r="B3650" t="s">
        <v>260</v>
      </c>
      <c r="C3650" t="s">
        <v>32</v>
      </c>
      <c r="D3650" s="1">
        <v>44081</v>
      </c>
      <c r="E3650" t="s">
        <v>890</v>
      </c>
      <c r="F3650" t="s">
        <v>891</v>
      </c>
      <c r="G3650" t="s">
        <v>892</v>
      </c>
      <c r="H3650" t="s">
        <v>1367</v>
      </c>
      <c r="I3650" t="s">
        <v>17</v>
      </c>
      <c r="J3650" s="1">
        <v>45369</v>
      </c>
      <c r="K3650" s="1">
        <v>45351</v>
      </c>
    </row>
    <row r="3651" spans="1:11" x14ac:dyDescent="0.25">
      <c r="A3651" t="s">
        <v>30</v>
      </c>
      <c r="B3651" t="s">
        <v>260</v>
      </c>
      <c r="C3651" t="s">
        <v>32</v>
      </c>
      <c r="D3651" s="1">
        <v>44081</v>
      </c>
      <c r="E3651" t="s">
        <v>890</v>
      </c>
      <c r="F3651" t="s">
        <v>891</v>
      </c>
      <c r="G3651" t="s">
        <v>892</v>
      </c>
      <c r="H3651" t="s">
        <v>1368</v>
      </c>
      <c r="I3651" t="s">
        <v>17</v>
      </c>
      <c r="J3651" s="1">
        <v>45369</v>
      </c>
      <c r="K3651" s="1">
        <v>45351</v>
      </c>
    </row>
    <row r="3652" spans="1:11" x14ac:dyDescent="0.25">
      <c r="A3652" t="s">
        <v>30</v>
      </c>
      <c r="B3652" t="s">
        <v>260</v>
      </c>
      <c r="C3652" t="s">
        <v>32</v>
      </c>
      <c r="D3652" s="1">
        <v>44081</v>
      </c>
      <c r="E3652" t="s">
        <v>890</v>
      </c>
      <c r="F3652" t="s">
        <v>891</v>
      </c>
      <c r="G3652" t="s">
        <v>892</v>
      </c>
      <c r="H3652" t="s">
        <v>1369</v>
      </c>
      <c r="I3652" t="s">
        <v>17</v>
      </c>
      <c r="J3652" s="1">
        <v>45411</v>
      </c>
      <c r="K3652" s="1">
        <v>45351</v>
      </c>
    </row>
    <row r="3653" spans="1:11" x14ac:dyDescent="0.25">
      <c r="A3653" t="s">
        <v>30</v>
      </c>
      <c r="B3653" t="s">
        <v>260</v>
      </c>
      <c r="C3653" t="s">
        <v>32</v>
      </c>
      <c r="D3653" s="1">
        <v>44081</v>
      </c>
      <c r="E3653" t="s">
        <v>890</v>
      </c>
      <c r="F3653" t="s">
        <v>891</v>
      </c>
      <c r="G3653" t="s">
        <v>892</v>
      </c>
      <c r="H3653" t="s">
        <v>1369</v>
      </c>
      <c r="I3653" t="s">
        <v>17</v>
      </c>
      <c r="J3653" s="1">
        <v>45750</v>
      </c>
      <c r="K3653" s="1">
        <v>45732</v>
      </c>
    </row>
    <row r="3654" spans="1:11" x14ac:dyDescent="0.25">
      <c r="A3654" t="s">
        <v>30</v>
      </c>
      <c r="B3654" t="s">
        <v>260</v>
      </c>
      <c r="C3654" t="s">
        <v>32</v>
      </c>
      <c r="D3654" s="1">
        <v>44081</v>
      </c>
      <c r="E3654" t="s">
        <v>890</v>
      </c>
      <c r="F3654" t="s">
        <v>891</v>
      </c>
      <c r="G3654" t="s">
        <v>892</v>
      </c>
      <c r="H3654" t="s">
        <v>1370</v>
      </c>
      <c r="I3654" t="s">
        <v>17</v>
      </c>
      <c r="J3654" s="1">
        <v>45411</v>
      </c>
      <c r="K3654" s="1">
        <v>45351</v>
      </c>
    </row>
    <row r="3655" spans="1:11" x14ac:dyDescent="0.25">
      <c r="A3655" t="s">
        <v>30</v>
      </c>
      <c r="B3655" t="s">
        <v>260</v>
      </c>
      <c r="C3655" t="s">
        <v>32</v>
      </c>
      <c r="D3655" s="1">
        <v>44081</v>
      </c>
      <c r="E3655" t="s">
        <v>890</v>
      </c>
      <c r="F3655" t="s">
        <v>891</v>
      </c>
      <c r="G3655" t="s">
        <v>892</v>
      </c>
      <c r="H3655" t="s">
        <v>1370</v>
      </c>
      <c r="I3655" t="s">
        <v>17</v>
      </c>
      <c r="J3655" s="1">
        <v>45750</v>
      </c>
      <c r="K3655" s="1">
        <v>45732</v>
      </c>
    </row>
    <row r="3656" spans="1:11" x14ac:dyDescent="0.25">
      <c r="A3656" t="s">
        <v>30</v>
      </c>
      <c r="B3656" t="s">
        <v>260</v>
      </c>
      <c r="C3656" t="s">
        <v>32</v>
      </c>
      <c r="D3656" s="1">
        <v>44081</v>
      </c>
      <c r="E3656" t="s">
        <v>890</v>
      </c>
      <c r="F3656" t="s">
        <v>891</v>
      </c>
      <c r="G3656" t="s">
        <v>892</v>
      </c>
      <c r="H3656" t="s">
        <v>8</v>
      </c>
      <c r="I3656" t="s">
        <v>17</v>
      </c>
      <c r="J3656" s="1">
        <v>44651</v>
      </c>
      <c r="K3656" s="1">
        <v>44635</v>
      </c>
    </row>
    <row r="3657" spans="1:11" x14ac:dyDescent="0.25">
      <c r="A3657" t="s">
        <v>30</v>
      </c>
      <c r="B3657" t="s">
        <v>260</v>
      </c>
      <c r="C3657" t="s">
        <v>32</v>
      </c>
      <c r="D3657" s="1">
        <v>44081</v>
      </c>
      <c r="E3657" t="s">
        <v>890</v>
      </c>
      <c r="F3657" t="s">
        <v>891</v>
      </c>
      <c r="G3657" t="s">
        <v>892</v>
      </c>
      <c r="H3657" t="s">
        <v>9</v>
      </c>
      <c r="I3657" t="s">
        <v>17</v>
      </c>
      <c r="J3657" s="1">
        <v>44748</v>
      </c>
      <c r="K3657" s="1">
        <v>44735</v>
      </c>
    </row>
    <row r="3658" spans="1:11" x14ac:dyDescent="0.25">
      <c r="A3658" t="s">
        <v>30</v>
      </c>
      <c r="B3658" t="s">
        <v>260</v>
      </c>
      <c r="C3658" t="s">
        <v>32</v>
      </c>
      <c r="D3658" s="1">
        <v>44081</v>
      </c>
      <c r="E3658" t="s">
        <v>890</v>
      </c>
      <c r="F3658" t="s">
        <v>891</v>
      </c>
      <c r="G3658" t="s">
        <v>892</v>
      </c>
      <c r="H3658" t="s">
        <v>10</v>
      </c>
      <c r="I3658" t="s">
        <v>17</v>
      </c>
      <c r="J3658" s="1">
        <v>44438</v>
      </c>
      <c r="K3658" s="1">
        <v>44417</v>
      </c>
    </row>
    <row r="3659" spans="1:11" x14ac:dyDescent="0.25">
      <c r="A3659" t="s">
        <v>30</v>
      </c>
      <c r="B3659" t="s">
        <v>260</v>
      </c>
      <c r="C3659" t="s">
        <v>32</v>
      </c>
      <c r="D3659" s="1">
        <v>44081</v>
      </c>
      <c r="E3659" t="s">
        <v>890</v>
      </c>
      <c r="F3659" t="s">
        <v>891</v>
      </c>
      <c r="G3659" t="s">
        <v>892</v>
      </c>
      <c r="H3659" t="s">
        <v>10</v>
      </c>
      <c r="I3659" t="s">
        <v>17</v>
      </c>
      <c r="J3659" s="1">
        <v>44782</v>
      </c>
      <c r="K3659" s="1">
        <v>44782</v>
      </c>
    </row>
    <row r="3660" spans="1:11" x14ac:dyDescent="0.25">
      <c r="A3660" t="s">
        <v>30</v>
      </c>
      <c r="B3660" t="s">
        <v>260</v>
      </c>
      <c r="C3660" t="s">
        <v>32</v>
      </c>
      <c r="D3660" s="1">
        <v>44081</v>
      </c>
      <c r="E3660" t="s">
        <v>890</v>
      </c>
      <c r="F3660" t="s">
        <v>891</v>
      </c>
      <c r="G3660" t="s">
        <v>892</v>
      </c>
      <c r="H3660" t="s">
        <v>11</v>
      </c>
      <c r="I3660" t="s">
        <v>17</v>
      </c>
      <c r="J3660" s="1">
        <v>44539</v>
      </c>
      <c r="K3660" s="1">
        <v>44048</v>
      </c>
    </row>
    <row r="3661" spans="1:11" x14ac:dyDescent="0.25">
      <c r="A3661" t="s">
        <v>12</v>
      </c>
      <c r="C3661" t="s">
        <v>52</v>
      </c>
      <c r="D3661" s="1">
        <v>44074</v>
      </c>
      <c r="E3661" t="s">
        <v>893</v>
      </c>
      <c r="F3661" t="s">
        <v>894</v>
      </c>
      <c r="G3661" t="s">
        <v>535</v>
      </c>
      <c r="H3661" t="s">
        <v>192</v>
      </c>
      <c r="I3661" t="s">
        <v>17</v>
      </c>
      <c r="J3661" s="1">
        <v>44838</v>
      </c>
      <c r="K3661" s="1">
        <v>44837</v>
      </c>
    </row>
    <row r="3662" spans="1:11" x14ac:dyDescent="0.25">
      <c r="A3662" t="s">
        <v>12</v>
      </c>
      <c r="C3662" t="s">
        <v>52</v>
      </c>
      <c r="D3662" s="1">
        <v>44074</v>
      </c>
      <c r="E3662" t="s">
        <v>893</v>
      </c>
      <c r="F3662" t="s">
        <v>894</v>
      </c>
      <c r="G3662" t="s">
        <v>535</v>
      </c>
      <c r="H3662" t="s">
        <v>4</v>
      </c>
      <c r="I3662" t="s">
        <v>17</v>
      </c>
      <c r="J3662" s="1">
        <v>44838</v>
      </c>
      <c r="K3662" s="1">
        <v>44824</v>
      </c>
    </row>
    <row r="3663" spans="1:11" x14ac:dyDescent="0.25">
      <c r="A3663" t="s">
        <v>12</v>
      </c>
      <c r="C3663" t="s">
        <v>52</v>
      </c>
      <c r="D3663" s="1">
        <v>44074</v>
      </c>
      <c r="E3663" t="s">
        <v>893</v>
      </c>
      <c r="F3663" t="s">
        <v>894</v>
      </c>
      <c r="G3663" t="s">
        <v>535</v>
      </c>
      <c r="H3663" t="s">
        <v>7</v>
      </c>
      <c r="I3663" t="s">
        <v>17</v>
      </c>
      <c r="J3663" s="1">
        <v>45474</v>
      </c>
      <c r="K3663" s="1">
        <v>44824</v>
      </c>
    </row>
    <row r="3664" spans="1:11" x14ac:dyDescent="0.25">
      <c r="A3664" t="s">
        <v>12</v>
      </c>
      <c r="C3664" t="s">
        <v>52</v>
      </c>
      <c r="D3664" s="1">
        <v>44074</v>
      </c>
      <c r="E3664" t="s">
        <v>893</v>
      </c>
      <c r="F3664" t="s">
        <v>894</v>
      </c>
      <c r="G3664" t="s">
        <v>535</v>
      </c>
      <c r="H3664" t="s">
        <v>1366</v>
      </c>
      <c r="I3664" t="s">
        <v>5</v>
      </c>
      <c r="K3664" s="1">
        <v>45351</v>
      </c>
    </row>
    <row r="3665" spans="1:11" x14ac:dyDescent="0.25">
      <c r="A3665" t="s">
        <v>12</v>
      </c>
      <c r="C3665" t="s">
        <v>52</v>
      </c>
      <c r="D3665" s="1">
        <v>44074</v>
      </c>
      <c r="E3665" t="s">
        <v>893</v>
      </c>
      <c r="F3665" t="s">
        <v>894</v>
      </c>
      <c r="G3665" t="s">
        <v>535</v>
      </c>
      <c r="H3665" t="s">
        <v>1367</v>
      </c>
      <c r="I3665" t="s">
        <v>5</v>
      </c>
      <c r="K3665" s="1">
        <v>45351</v>
      </c>
    </row>
    <row r="3666" spans="1:11" x14ac:dyDescent="0.25">
      <c r="A3666" t="s">
        <v>12</v>
      </c>
      <c r="C3666" t="s">
        <v>52</v>
      </c>
      <c r="D3666" s="1">
        <v>44074</v>
      </c>
      <c r="E3666" t="s">
        <v>893</v>
      </c>
      <c r="F3666" t="s">
        <v>894</v>
      </c>
      <c r="G3666" t="s">
        <v>535</v>
      </c>
      <c r="H3666" t="s">
        <v>1368</v>
      </c>
      <c r="I3666" t="s">
        <v>5</v>
      </c>
      <c r="K3666" s="1">
        <v>45351</v>
      </c>
    </row>
    <row r="3667" spans="1:11" x14ac:dyDescent="0.25">
      <c r="A3667" t="s">
        <v>12</v>
      </c>
      <c r="C3667" t="s">
        <v>52</v>
      </c>
      <c r="D3667" s="1">
        <v>44074</v>
      </c>
      <c r="E3667" t="s">
        <v>893</v>
      </c>
      <c r="F3667" t="s">
        <v>894</v>
      </c>
      <c r="G3667" t="s">
        <v>535</v>
      </c>
      <c r="H3667" t="s">
        <v>1369</v>
      </c>
      <c r="I3667" t="s">
        <v>5</v>
      </c>
      <c r="K3667" s="1">
        <v>45351</v>
      </c>
    </row>
    <row r="3668" spans="1:11" x14ac:dyDescent="0.25">
      <c r="A3668" t="s">
        <v>12</v>
      </c>
      <c r="C3668" t="s">
        <v>52</v>
      </c>
      <c r="D3668" s="1">
        <v>44074</v>
      </c>
      <c r="E3668" t="s">
        <v>893</v>
      </c>
      <c r="F3668" t="s">
        <v>894</v>
      </c>
      <c r="G3668" t="s">
        <v>535</v>
      </c>
      <c r="H3668" t="s">
        <v>1370</v>
      </c>
      <c r="I3668" t="s">
        <v>5</v>
      </c>
      <c r="K3668" s="1">
        <v>45351</v>
      </c>
    </row>
    <row r="3669" spans="1:11" x14ac:dyDescent="0.25">
      <c r="A3669" t="s">
        <v>12</v>
      </c>
      <c r="C3669" t="s">
        <v>52</v>
      </c>
      <c r="D3669" s="1">
        <v>44074</v>
      </c>
      <c r="E3669" t="s">
        <v>893</v>
      </c>
      <c r="F3669" t="s">
        <v>894</v>
      </c>
      <c r="G3669" t="s">
        <v>535</v>
      </c>
      <c r="H3669" t="s">
        <v>8</v>
      </c>
      <c r="I3669" t="s">
        <v>17</v>
      </c>
      <c r="J3669" s="1">
        <v>44839</v>
      </c>
      <c r="K3669" s="1">
        <v>44635</v>
      </c>
    </row>
    <row r="3670" spans="1:11" x14ac:dyDescent="0.25">
      <c r="A3670" t="s">
        <v>12</v>
      </c>
      <c r="C3670" t="s">
        <v>52</v>
      </c>
      <c r="D3670" s="1">
        <v>44074</v>
      </c>
      <c r="E3670" t="s">
        <v>893</v>
      </c>
      <c r="F3670" t="s">
        <v>894</v>
      </c>
      <c r="G3670" t="s">
        <v>535</v>
      </c>
      <c r="H3670" t="s">
        <v>9</v>
      </c>
      <c r="I3670" t="s">
        <v>17</v>
      </c>
      <c r="J3670" s="1">
        <v>44838</v>
      </c>
      <c r="K3670" s="1">
        <v>44764</v>
      </c>
    </row>
    <row r="3671" spans="1:11" x14ac:dyDescent="0.25">
      <c r="A3671" t="s">
        <v>12</v>
      </c>
      <c r="C3671" t="s">
        <v>52</v>
      </c>
      <c r="D3671" s="1">
        <v>44074</v>
      </c>
      <c r="E3671" t="s">
        <v>893</v>
      </c>
      <c r="F3671" t="s">
        <v>894</v>
      </c>
      <c r="G3671" t="s">
        <v>535</v>
      </c>
      <c r="H3671" t="s">
        <v>10</v>
      </c>
      <c r="I3671" t="s">
        <v>17</v>
      </c>
      <c r="J3671" s="1">
        <v>44838</v>
      </c>
      <c r="K3671" s="1">
        <v>44435</v>
      </c>
    </row>
    <row r="3672" spans="1:11" x14ac:dyDescent="0.25">
      <c r="A3672" t="s">
        <v>12</v>
      </c>
      <c r="C3672" t="s">
        <v>52</v>
      </c>
      <c r="D3672" s="1">
        <v>44074</v>
      </c>
      <c r="E3672" t="s">
        <v>893</v>
      </c>
      <c r="F3672" t="s">
        <v>894</v>
      </c>
      <c r="G3672" t="s">
        <v>535</v>
      </c>
      <c r="H3672" t="s">
        <v>11</v>
      </c>
      <c r="I3672" t="s">
        <v>17</v>
      </c>
      <c r="J3672" s="1">
        <v>44838</v>
      </c>
      <c r="K3672" s="1">
        <v>44090</v>
      </c>
    </row>
    <row r="3673" spans="1:11" x14ac:dyDescent="0.25">
      <c r="C3673" t="s">
        <v>45</v>
      </c>
      <c r="D3673" s="1">
        <v>44060</v>
      </c>
      <c r="E3673" t="s">
        <v>1584</v>
      </c>
      <c r="F3673" t="s">
        <v>1585</v>
      </c>
      <c r="G3673" t="s">
        <v>1586</v>
      </c>
      <c r="H3673" t="s">
        <v>4</v>
      </c>
      <c r="I3673" t="s">
        <v>17</v>
      </c>
      <c r="J3673" s="1">
        <v>45085</v>
      </c>
      <c r="K3673" s="1">
        <v>44824</v>
      </c>
    </row>
    <row r="3674" spans="1:11" x14ac:dyDescent="0.25">
      <c r="C3674" t="s">
        <v>45</v>
      </c>
      <c r="D3674" s="1">
        <v>44060</v>
      </c>
      <c r="E3674" t="s">
        <v>1584</v>
      </c>
      <c r="F3674" t="s">
        <v>1585</v>
      </c>
      <c r="G3674" t="s">
        <v>1586</v>
      </c>
      <c r="H3674" t="s">
        <v>7</v>
      </c>
      <c r="I3674" t="s">
        <v>17</v>
      </c>
      <c r="J3674" s="1">
        <v>45085</v>
      </c>
      <c r="K3674" s="1">
        <v>44824</v>
      </c>
    </row>
    <row r="3675" spans="1:11" x14ac:dyDescent="0.25">
      <c r="C3675" t="s">
        <v>45</v>
      </c>
      <c r="D3675" s="1">
        <v>44060</v>
      </c>
      <c r="E3675" t="s">
        <v>1584</v>
      </c>
      <c r="F3675" t="s">
        <v>1585</v>
      </c>
      <c r="G3675" t="s">
        <v>1586</v>
      </c>
      <c r="H3675" t="s">
        <v>1366</v>
      </c>
      <c r="I3675" t="s">
        <v>5</v>
      </c>
      <c r="K3675" s="1">
        <v>45351</v>
      </c>
    </row>
    <row r="3676" spans="1:11" x14ac:dyDescent="0.25">
      <c r="C3676" t="s">
        <v>45</v>
      </c>
      <c r="D3676" s="1">
        <v>44060</v>
      </c>
      <c r="E3676" t="s">
        <v>1584</v>
      </c>
      <c r="F3676" t="s">
        <v>1585</v>
      </c>
      <c r="G3676" t="s">
        <v>1586</v>
      </c>
      <c r="H3676" t="s">
        <v>1367</v>
      </c>
      <c r="I3676" t="s">
        <v>5</v>
      </c>
      <c r="K3676" s="1">
        <v>45351</v>
      </c>
    </row>
    <row r="3677" spans="1:11" x14ac:dyDescent="0.25">
      <c r="C3677" t="s">
        <v>45</v>
      </c>
      <c r="D3677" s="1">
        <v>44060</v>
      </c>
      <c r="E3677" t="s">
        <v>1584</v>
      </c>
      <c r="F3677" t="s">
        <v>1585</v>
      </c>
      <c r="G3677" t="s">
        <v>1586</v>
      </c>
      <c r="H3677" t="s">
        <v>1368</v>
      </c>
      <c r="I3677" t="s">
        <v>5</v>
      </c>
      <c r="K3677" s="1">
        <v>45351</v>
      </c>
    </row>
    <row r="3678" spans="1:11" x14ac:dyDescent="0.25">
      <c r="C3678" t="s">
        <v>45</v>
      </c>
      <c r="D3678" s="1">
        <v>44060</v>
      </c>
      <c r="E3678" t="s">
        <v>1584</v>
      </c>
      <c r="F3678" t="s">
        <v>1585</v>
      </c>
      <c r="G3678" t="s">
        <v>1586</v>
      </c>
      <c r="H3678" t="s">
        <v>1369</v>
      </c>
      <c r="I3678" t="s">
        <v>5</v>
      </c>
      <c r="K3678" s="1">
        <v>45351</v>
      </c>
    </row>
    <row r="3679" spans="1:11" x14ac:dyDescent="0.25">
      <c r="C3679" t="s">
        <v>45</v>
      </c>
      <c r="D3679" s="1">
        <v>44060</v>
      </c>
      <c r="E3679" t="s">
        <v>1584</v>
      </c>
      <c r="F3679" t="s">
        <v>1585</v>
      </c>
      <c r="G3679" t="s">
        <v>1586</v>
      </c>
      <c r="H3679" t="s">
        <v>1370</v>
      </c>
      <c r="I3679" t="s">
        <v>5</v>
      </c>
      <c r="K3679" s="1">
        <v>45351</v>
      </c>
    </row>
    <row r="3680" spans="1:11" x14ac:dyDescent="0.25">
      <c r="C3680" t="s">
        <v>45</v>
      </c>
      <c r="D3680" s="1">
        <v>44060</v>
      </c>
      <c r="E3680" t="s">
        <v>1584</v>
      </c>
      <c r="F3680" t="s">
        <v>1585</v>
      </c>
      <c r="G3680" t="s">
        <v>1586</v>
      </c>
      <c r="H3680" t="s">
        <v>8</v>
      </c>
      <c r="I3680" t="s">
        <v>17</v>
      </c>
      <c r="J3680" s="1">
        <v>44649</v>
      </c>
      <c r="K3680" s="1">
        <v>44635</v>
      </c>
    </row>
    <row r="3681" spans="1:11" x14ac:dyDescent="0.25">
      <c r="C3681" t="s">
        <v>45</v>
      </c>
      <c r="D3681" s="1">
        <v>44060</v>
      </c>
      <c r="E3681" t="s">
        <v>1584</v>
      </c>
      <c r="F3681" t="s">
        <v>1585</v>
      </c>
      <c r="G3681" t="s">
        <v>1586</v>
      </c>
      <c r="H3681" t="s">
        <v>9</v>
      </c>
      <c r="I3681" t="s">
        <v>17</v>
      </c>
      <c r="J3681" s="1">
        <v>45708</v>
      </c>
      <c r="K3681" s="1">
        <v>44830</v>
      </c>
    </row>
    <row r="3682" spans="1:11" x14ac:dyDescent="0.25">
      <c r="C3682" t="s">
        <v>45</v>
      </c>
      <c r="D3682" s="1">
        <v>44060</v>
      </c>
      <c r="E3682" t="s">
        <v>1584</v>
      </c>
      <c r="F3682" t="s">
        <v>1585</v>
      </c>
      <c r="G3682" t="s">
        <v>1586</v>
      </c>
      <c r="H3682" t="s">
        <v>10</v>
      </c>
      <c r="I3682" t="s">
        <v>17</v>
      </c>
      <c r="J3682" s="1">
        <v>44448</v>
      </c>
      <c r="K3682" s="1">
        <v>44438</v>
      </c>
    </row>
    <row r="3683" spans="1:11" x14ac:dyDescent="0.25">
      <c r="C3683" t="s">
        <v>45</v>
      </c>
      <c r="D3683" s="1">
        <v>44060</v>
      </c>
      <c r="E3683" t="s">
        <v>1584</v>
      </c>
      <c r="F3683" t="s">
        <v>1585</v>
      </c>
      <c r="G3683" t="s">
        <v>1586</v>
      </c>
      <c r="H3683" t="s">
        <v>10</v>
      </c>
      <c r="I3683" t="s">
        <v>17</v>
      </c>
      <c r="J3683" s="1">
        <v>45629</v>
      </c>
      <c r="K3683" s="1">
        <v>45538</v>
      </c>
    </row>
    <row r="3684" spans="1:11" x14ac:dyDescent="0.25">
      <c r="C3684" t="s">
        <v>45</v>
      </c>
      <c r="D3684" s="1">
        <v>44060</v>
      </c>
      <c r="E3684" t="s">
        <v>1584</v>
      </c>
      <c r="F3684" t="s">
        <v>1585</v>
      </c>
      <c r="G3684" t="s">
        <v>1586</v>
      </c>
      <c r="H3684" t="s">
        <v>11</v>
      </c>
      <c r="I3684" t="s">
        <v>17</v>
      </c>
      <c r="J3684" s="1">
        <v>44649</v>
      </c>
      <c r="K3684" s="1">
        <v>44055</v>
      </c>
    </row>
    <row r="3685" spans="1:11" x14ac:dyDescent="0.25">
      <c r="A3685" t="s">
        <v>1</v>
      </c>
      <c r="B3685" t="s">
        <v>2</v>
      </c>
      <c r="C3685" t="s">
        <v>45</v>
      </c>
      <c r="D3685" s="1">
        <v>43983</v>
      </c>
      <c r="E3685" t="s">
        <v>895</v>
      </c>
      <c r="F3685" t="s">
        <v>896</v>
      </c>
      <c r="G3685" t="s">
        <v>1516</v>
      </c>
      <c r="H3685" t="s">
        <v>192</v>
      </c>
      <c r="I3685" t="s">
        <v>17</v>
      </c>
      <c r="J3685" s="1">
        <v>44839</v>
      </c>
      <c r="K3685" s="1">
        <v>44837</v>
      </c>
    </row>
    <row r="3686" spans="1:11" x14ac:dyDescent="0.25">
      <c r="A3686" t="s">
        <v>1</v>
      </c>
      <c r="B3686" t="s">
        <v>2</v>
      </c>
      <c r="C3686" t="s">
        <v>45</v>
      </c>
      <c r="D3686" s="1">
        <v>43983</v>
      </c>
      <c r="E3686" t="s">
        <v>895</v>
      </c>
      <c r="F3686" t="s">
        <v>896</v>
      </c>
      <c r="G3686" t="s">
        <v>1516</v>
      </c>
      <c r="H3686" t="s">
        <v>4</v>
      </c>
      <c r="I3686" t="s">
        <v>17</v>
      </c>
      <c r="J3686" s="1">
        <v>44839</v>
      </c>
      <c r="K3686" s="1">
        <v>44824</v>
      </c>
    </row>
    <row r="3687" spans="1:11" x14ac:dyDescent="0.25">
      <c r="A3687" t="s">
        <v>1</v>
      </c>
      <c r="B3687" t="s">
        <v>2</v>
      </c>
      <c r="C3687" t="s">
        <v>45</v>
      </c>
      <c r="D3687" s="1">
        <v>43983</v>
      </c>
      <c r="E3687" t="s">
        <v>895</v>
      </c>
      <c r="F3687" t="s">
        <v>896</v>
      </c>
      <c r="G3687" t="s">
        <v>1516</v>
      </c>
      <c r="H3687" t="s">
        <v>7</v>
      </c>
      <c r="I3687" t="s">
        <v>17</v>
      </c>
      <c r="J3687" s="1">
        <v>45113</v>
      </c>
      <c r="K3687" s="1">
        <v>44824</v>
      </c>
    </row>
    <row r="3688" spans="1:11" x14ac:dyDescent="0.25">
      <c r="A3688" t="s">
        <v>1</v>
      </c>
      <c r="B3688" t="s">
        <v>2</v>
      </c>
      <c r="C3688" t="s">
        <v>45</v>
      </c>
      <c r="D3688" s="1">
        <v>43983</v>
      </c>
      <c r="E3688" t="s">
        <v>895</v>
      </c>
      <c r="F3688" t="s">
        <v>896</v>
      </c>
      <c r="G3688" t="s">
        <v>1516</v>
      </c>
      <c r="H3688" t="s">
        <v>1366</v>
      </c>
      <c r="I3688" t="s">
        <v>18</v>
      </c>
      <c r="K3688" s="1">
        <v>45351</v>
      </c>
    </row>
    <row r="3689" spans="1:11" x14ac:dyDescent="0.25">
      <c r="A3689" t="s">
        <v>1</v>
      </c>
      <c r="B3689" t="s">
        <v>2</v>
      </c>
      <c r="C3689" t="s">
        <v>45</v>
      </c>
      <c r="D3689" s="1">
        <v>43983</v>
      </c>
      <c r="E3689" t="s">
        <v>895</v>
      </c>
      <c r="F3689" t="s">
        <v>896</v>
      </c>
      <c r="G3689" t="s">
        <v>1516</v>
      </c>
      <c r="H3689" t="s">
        <v>1367</v>
      </c>
      <c r="I3689" t="s">
        <v>5</v>
      </c>
      <c r="K3689" s="1">
        <v>45351</v>
      </c>
    </row>
    <row r="3690" spans="1:11" x14ac:dyDescent="0.25">
      <c r="A3690" t="s">
        <v>1</v>
      </c>
      <c r="B3690" t="s">
        <v>2</v>
      </c>
      <c r="C3690" t="s">
        <v>45</v>
      </c>
      <c r="D3690" s="1">
        <v>43983</v>
      </c>
      <c r="E3690" t="s">
        <v>895</v>
      </c>
      <c r="F3690" t="s">
        <v>896</v>
      </c>
      <c r="G3690" t="s">
        <v>1516</v>
      </c>
      <c r="H3690" t="s">
        <v>1368</v>
      </c>
      <c r="I3690" t="s">
        <v>5</v>
      </c>
      <c r="K3690" s="1">
        <v>45351</v>
      </c>
    </row>
    <row r="3691" spans="1:11" x14ac:dyDescent="0.25">
      <c r="A3691" t="s">
        <v>1</v>
      </c>
      <c r="B3691" t="s">
        <v>2</v>
      </c>
      <c r="C3691" t="s">
        <v>45</v>
      </c>
      <c r="D3691" s="1">
        <v>43983</v>
      </c>
      <c r="E3691" t="s">
        <v>895</v>
      </c>
      <c r="F3691" t="s">
        <v>896</v>
      </c>
      <c r="G3691" t="s">
        <v>1516</v>
      </c>
      <c r="H3691" t="s">
        <v>1369</v>
      </c>
      <c r="I3691" t="s">
        <v>5</v>
      </c>
      <c r="K3691" s="1">
        <v>45351</v>
      </c>
    </row>
    <row r="3692" spans="1:11" x14ac:dyDescent="0.25">
      <c r="A3692" t="s">
        <v>1</v>
      </c>
      <c r="B3692" t="s">
        <v>2</v>
      </c>
      <c r="C3692" t="s">
        <v>45</v>
      </c>
      <c r="D3692" s="1">
        <v>43983</v>
      </c>
      <c r="E3692" t="s">
        <v>895</v>
      </c>
      <c r="F3692" t="s">
        <v>896</v>
      </c>
      <c r="G3692" t="s">
        <v>1516</v>
      </c>
      <c r="H3692" t="s">
        <v>1370</v>
      </c>
      <c r="I3692" t="s">
        <v>5</v>
      </c>
      <c r="K3692" s="1">
        <v>45351</v>
      </c>
    </row>
    <row r="3693" spans="1:11" x14ac:dyDescent="0.25">
      <c r="A3693" t="s">
        <v>1</v>
      </c>
      <c r="B3693" t="s">
        <v>2</v>
      </c>
      <c r="C3693" t="s">
        <v>45</v>
      </c>
      <c r="D3693" s="1">
        <v>43983</v>
      </c>
      <c r="E3693" t="s">
        <v>895</v>
      </c>
      <c r="F3693" t="s">
        <v>896</v>
      </c>
      <c r="G3693" t="s">
        <v>1516</v>
      </c>
      <c r="H3693" t="s">
        <v>8</v>
      </c>
      <c r="I3693" t="s">
        <v>17</v>
      </c>
      <c r="J3693" s="1">
        <v>44643</v>
      </c>
      <c r="K3693" s="1">
        <v>44635</v>
      </c>
    </row>
    <row r="3694" spans="1:11" x14ac:dyDescent="0.25">
      <c r="A3694" t="s">
        <v>1</v>
      </c>
      <c r="B3694" t="s">
        <v>2</v>
      </c>
      <c r="C3694" t="s">
        <v>45</v>
      </c>
      <c r="D3694" s="1">
        <v>43983</v>
      </c>
      <c r="E3694" t="s">
        <v>895</v>
      </c>
      <c r="F3694" t="s">
        <v>896</v>
      </c>
      <c r="G3694" t="s">
        <v>1516</v>
      </c>
      <c r="H3694" t="s">
        <v>9</v>
      </c>
      <c r="I3694" t="s">
        <v>17</v>
      </c>
      <c r="J3694" s="1">
        <v>45113</v>
      </c>
      <c r="K3694" s="1">
        <v>44830</v>
      </c>
    </row>
    <row r="3695" spans="1:11" x14ac:dyDescent="0.25">
      <c r="A3695" t="s">
        <v>1</v>
      </c>
      <c r="B3695" t="s">
        <v>2</v>
      </c>
      <c r="C3695" t="s">
        <v>45</v>
      </c>
      <c r="D3695" s="1">
        <v>43983</v>
      </c>
      <c r="E3695" t="s">
        <v>895</v>
      </c>
      <c r="F3695" t="s">
        <v>896</v>
      </c>
      <c r="G3695" t="s">
        <v>1516</v>
      </c>
      <c r="H3695" t="s">
        <v>10</v>
      </c>
      <c r="I3695" t="s">
        <v>17</v>
      </c>
      <c r="J3695" s="1">
        <v>44501</v>
      </c>
      <c r="K3695" s="1">
        <v>44438</v>
      </c>
    </row>
    <row r="3696" spans="1:11" x14ac:dyDescent="0.25">
      <c r="A3696" t="s">
        <v>1</v>
      </c>
      <c r="B3696" t="s">
        <v>2</v>
      </c>
      <c r="C3696" t="s">
        <v>45</v>
      </c>
      <c r="D3696" s="1">
        <v>43983</v>
      </c>
      <c r="E3696" t="s">
        <v>895</v>
      </c>
      <c r="F3696" t="s">
        <v>896</v>
      </c>
      <c r="G3696" t="s">
        <v>1516</v>
      </c>
      <c r="H3696" t="s">
        <v>10</v>
      </c>
      <c r="I3696" t="s">
        <v>17</v>
      </c>
      <c r="J3696" s="1">
        <v>44939</v>
      </c>
      <c r="K3696" s="1">
        <v>44939</v>
      </c>
    </row>
    <row r="3697" spans="1:11" x14ac:dyDescent="0.25">
      <c r="A3697" t="s">
        <v>1</v>
      </c>
      <c r="B3697" t="s">
        <v>2</v>
      </c>
      <c r="C3697" t="s">
        <v>45</v>
      </c>
      <c r="D3697" s="1">
        <v>43983</v>
      </c>
      <c r="E3697" t="s">
        <v>895</v>
      </c>
      <c r="F3697" t="s">
        <v>896</v>
      </c>
      <c r="G3697" t="s">
        <v>1516</v>
      </c>
      <c r="H3697" t="s">
        <v>10</v>
      </c>
      <c r="I3697" t="s">
        <v>17</v>
      </c>
      <c r="J3697" s="1">
        <v>45260</v>
      </c>
      <c r="K3697" s="1">
        <v>45260</v>
      </c>
    </row>
    <row r="3698" spans="1:11" x14ac:dyDescent="0.25">
      <c r="A3698" t="s">
        <v>1</v>
      </c>
      <c r="B3698" t="s">
        <v>2</v>
      </c>
      <c r="C3698" t="s">
        <v>45</v>
      </c>
      <c r="D3698" s="1">
        <v>43983</v>
      </c>
      <c r="E3698" t="s">
        <v>895</v>
      </c>
      <c r="F3698" t="s">
        <v>896</v>
      </c>
      <c r="G3698" t="s">
        <v>1516</v>
      </c>
      <c r="H3698" t="s">
        <v>11</v>
      </c>
      <c r="I3698" t="s">
        <v>17</v>
      </c>
      <c r="J3698" s="1">
        <v>45260</v>
      </c>
      <c r="K3698" s="1">
        <v>45057</v>
      </c>
    </row>
    <row r="3699" spans="1:11" x14ac:dyDescent="0.25">
      <c r="C3699" t="s">
        <v>45</v>
      </c>
      <c r="D3699" s="1">
        <v>43906</v>
      </c>
      <c r="E3699" t="s">
        <v>53</v>
      </c>
      <c r="F3699" t="s">
        <v>1588</v>
      </c>
      <c r="G3699" t="s">
        <v>1587</v>
      </c>
      <c r="H3699" t="s">
        <v>192</v>
      </c>
      <c r="I3699" t="s">
        <v>17</v>
      </c>
      <c r="J3699" s="1">
        <v>45701</v>
      </c>
      <c r="K3699" s="1">
        <v>44837</v>
      </c>
    </row>
    <row r="3700" spans="1:11" x14ac:dyDescent="0.25">
      <c r="C3700" t="s">
        <v>45</v>
      </c>
      <c r="D3700" s="1">
        <v>43906</v>
      </c>
      <c r="E3700" t="s">
        <v>53</v>
      </c>
      <c r="F3700" t="s">
        <v>1588</v>
      </c>
      <c r="G3700" t="s">
        <v>1587</v>
      </c>
      <c r="H3700" t="s">
        <v>4</v>
      </c>
      <c r="I3700" t="s">
        <v>17</v>
      </c>
      <c r="J3700" s="1">
        <v>45701</v>
      </c>
      <c r="K3700" s="1">
        <v>44824</v>
      </c>
    </row>
    <row r="3701" spans="1:11" x14ac:dyDescent="0.25">
      <c r="C3701" t="s">
        <v>45</v>
      </c>
      <c r="D3701" s="1">
        <v>43906</v>
      </c>
      <c r="E3701" t="s">
        <v>53</v>
      </c>
      <c r="F3701" t="s">
        <v>1588</v>
      </c>
      <c r="G3701" t="s">
        <v>1587</v>
      </c>
      <c r="H3701" t="s">
        <v>7</v>
      </c>
      <c r="I3701" t="s">
        <v>17</v>
      </c>
      <c r="J3701" s="1">
        <v>45701</v>
      </c>
      <c r="K3701" s="1">
        <v>44824</v>
      </c>
    </row>
    <row r="3702" spans="1:11" x14ac:dyDescent="0.25">
      <c r="C3702" t="s">
        <v>45</v>
      </c>
      <c r="D3702" s="1">
        <v>43906</v>
      </c>
      <c r="E3702" t="s">
        <v>53</v>
      </c>
      <c r="F3702" t="s">
        <v>1588</v>
      </c>
      <c r="G3702" t="s">
        <v>1587</v>
      </c>
      <c r="H3702" t="s">
        <v>1366</v>
      </c>
      <c r="I3702" t="s">
        <v>18</v>
      </c>
      <c r="K3702" s="1">
        <v>45351</v>
      </c>
    </row>
    <row r="3703" spans="1:11" x14ac:dyDescent="0.25">
      <c r="C3703" t="s">
        <v>45</v>
      </c>
      <c r="D3703" s="1">
        <v>43906</v>
      </c>
      <c r="E3703" t="s">
        <v>53</v>
      </c>
      <c r="F3703" t="s">
        <v>1588</v>
      </c>
      <c r="G3703" t="s">
        <v>1587</v>
      </c>
      <c r="H3703" t="s">
        <v>1367</v>
      </c>
      <c r="I3703" t="s">
        <v>5</v>
      </c>
      <c r="K3703" s="1">
        <v>45351</v>
      </c>
    </row>
    <row r="3704" spans="1:11" x14ac:dyDescent="0.25">
      <c r="C3704" t="s">
        <v>45</v>
      </c>
      <c r="D3704" s="1">
        <v>43906</v>
      </c>
      <c r="E3704" t="s">
        <v>53</v>
      </c>
      <c r="F3704" t="s">
        <v>1588</v>
      </c>
      <c r="G3704" t="s">
        <v>1587</v>
      </c>
      <c r="H3704" t="s">
        <v>1368</v>
      </c>
      <c r="I3704" t="s">
        <v>17</v>
      </c>
      <c r="J3704" s="1">
        <v>45701</v>
      </c>
      <c r="K3704" s="1">
        <v>45351</v>
      </c>
    </row>
    <row r="3705" spans="1:11" x14ac:dyDescent="0.25">
      <c r="C3705" t="s">
        <v>45</v>
      </c>
      <c r="D3705" s="1">
        <v>43906</v>
      </c>
      <c r="E3705" t="s">
        <v>53</v>
      </c>
      <c r="F3705" t="s">
        <v>1588</v>
      </c>
      <c r="G3705" t="s">
        <v>1587</v>
      </c>
      <c r="H3705" t="s">
        <v>1369</v>
      </c>
      <c r="I3705" t="s">
        <v>5</v>
      </c>
      <c r="K3705" s="1">
        <v>45351</v>
      </c>
    </row>
    <row r="3706" spans="1:11" x14ac:dyDescent="0.25">
      <c r="C3706" t="s">
        <v>45</v>
      </c>
      <c r="D3706" s="1">
        <v>43906</v>
      </c>
      <c r="E3706" t="s">
        <v>53</v>
      </c>
      <c r="F3706" t="s">
        <v>1588</v>
      </c>
      <c r="G3706" t="s">
        <v>1587</v>
      </c>
      <c r="H3706" t="s">
        <v>1370</v>
      </c>
      <c r="I3706" t="s">
        <v>5</v>
      </c>
      <c r="K3706" s="1">
        <v>45351</v>
      </c>
    </row>
    <row r="3707" spans="1:11" x14ac:dyDescent="0.25">
      <c r="C3707" t="s">
        <v>45</v>
      </c>
      <c r="D3707" s="1">
        <v>43906</v>
      </c>
      <c r="E3707" t="s">
        <v>53</v>
      </c>
      <c r="F3707" t="s">
        <v>1588</v>
      </c>
      <c r="G3707" t="s">
        <v>1587</v>
      </c>
      <c r="H3707" t="s">
        <v>8</v>
      </c>
      <c r="I3707" t="s">
        <v>17</v>
      </c>
      <c r="J3707" s="1">
        <v>44683</v>
      </c>
      <c r="K3707" s="1">
        <v>44635</v>
      </c>
    </row>
    <row r="3708" spans="1:11" x14ac:dyDescent="0.25">
      <c r="C3708" t="s">
        <v>45</v>
      </c>
      <c r="D3708" s="1">
        <v>43906</v>
      </c>
      <c r="E3708" t="s">
        <v>53</v>
      </c>
      <c r="F3708" t="s">
        <v>1588</v>
      </c>
      <c r="G3708" t="s">
        <v>1587</v>
      </c>
      <c r="H3708" t="s">
        <v>9</v>
      </c>
      <c r="I3708" t="s">
        <v>17</v>
      </c>
      <c r="J3708" s="1">
        <v>45701</v>
      </c>
      <c r="K3708" s="1">
        <v>44830</v>
      </c>
    </row>
    <row r="3709" spans="1:11" x14ac:dyDescent="0.25">
      <c r="C3709" t="s">
        <v>45</v>
      </c>
      <c r="D3709" s="1">
        <v>43906</v>
      </c>
      <c r="E3709" t="s">
        <v>53</v>
      </c>
      <c r="F3709" t="s">
        <v>1588</v>
      </c>
      <c r="G3709" t="s">
        <v>1587</v>
      </c>
      <c r="H3709" t="s">
        <v>10</v>
      </c>
      <c r="I3709" t="s">
        <v>17</v>
      </c>
      <c r="J3709" s="1">
        <v>44461</v>
      </c>
      <c r="K3709" s="1">
        <v>44438</v>
      </c>
    </row>
    <row r="3710" spans="1:11" x14ac:dyDescent="0.25">
      <c r="C3710" t="s">
        <v>45</v>
      </c>
      <c r="D3710" s="1">
        <v>43906</v>
      </c>
      <c r="E3710" t="s">
        <v>53</v>
      </c>
      <c r="F3710" t="s">
        <v>1588</v>
      </c>
      <c r="G3710" t="s">
        <v>1587</v>
      </c>
      <c r="H3710" t="s">
        <v>11</v>
      </c>
      <c r="I3710" t="s">
        <v>17</v>
      </c>
      <c r="J3710" s="1">
        <v>45701</v>
      </c>
      <c r="K3710" s="1">
        <v>43903</v>
      </c>
    </row>
    <row r="3711" spans="1:11" x14ac:dyDescent="0.25">
      <c r="A3711" t="s">
        <v>41</v>
      </c>
      <c r="B3711" t="s">
        <v>485</v>
      </c>
      <c r="C3711" t="s">
        <v>124</v>
      </c>
      <c r="D3711" s="1">
        <v>43899</v>
      </c>
      <c r="E3711" t="s">
        <v>928</v>
      </c>
      <c r="F3711" t="s">
        <v>929</v>
      </c>
      <c r="G3711" t="s">
        <v>930</v>
      </c>
      <c r="H3711" t="s">
        <v>4</v>
      </c>
      <c r="I3711" t="s">
        <v>17</v>
      </c>
      <c r="J3711" s="1">
        <v>45090</v>
      </c>
      <c r="K3711" s="1">
        <v>44840</v>
      </c>
    </row>
    <row r="3712" spans="1:11" x14ac:dyDescent="0.25">
      <c r="A3712" t="s">
        <v>41</v>
      </c>
      <c r="B3712" t="s">
        <v>485</v>
      </c>
      <c r="C3712" t="s">
        <v>124</v>
      </c>
      <c r="D3712" s="1">
        <v>43899</v>
      </c>
      <c r="E3712" t="s">
        <v>928</v>
      </c>
      <c r="F3712" t="s">
        <v>929</v>
      </c>
      <c r="G3712" t="s">
        <v>930</v>
      </c>
      <c r="H3712" t="s">
        <v>7</v>
      </c>
      <c r="I3712" t="s">
        <v>17</v>
      </c>
      <c r="J3712" s="1">
        <v>45090</v>
      </c>
      <c r="K3712" s="1">
        <v>44840</v>
      </c>
    </row>
    <row r="3713" spans="1:11" x14ac:dyDescent="0.25">
      <c r="A3713" t="s">
        <v>41</v>
      </c>
      <c r="B3713" t="s">
        <v>485</v>
      </c>
      <c r="C3713" t="s">
        <v>475</v>
      </c>
      <c r="D3713" s="1">
        <v>43899</v>
      </c>
      <c r="E3713" t="s">
        <v>897</v>
      </c>
      <c r="F3713" t="s">
        <v>898</v>
      </c>
      <c r="G3713" t="s">
        <v>899</v>
      </c>
      <c r="H3713" t="s">
        <v>4</v>
      </c>
      <c r="I3713" t="s">
        <v>17</v>
      </c>
      <c r="J3713" s="1">
        <v>45090</v>
      </c>
      <c r="K3713" s="1">
        <v>44840</v>
      </c>
    </row>
    <row r="3714" spans="1:11" x14ac:dyDescent="0.25">
      <c r="A3714" t="s">
        <v>41</v>
      </c>
      <c r="B3714" t="s">
        <v>485</v>
      </c>
      <c r="C3714" t="s">
        <v>475</v>
      </c>
      <c r="D3714" s="1">
        <v>43899</v>
      </c>
      <c r="E3714" t="s">
        <v>897</v>
      </c>
      <c r="F3714" t="s">
        <v>898</v>
      </c>
      <c r="G3714" t="s">
        <v>899</v>
      </c>
      <c r="H3714" t="s">
        <v>7</v>
      </c>
      <c r="I3714" t="s">
        <v>17</v>
      </c>
      <c r="J3714" s="1">
        <v>45090</v>
      </c>
      <c r="K3714" s="1">
        <v>44840</v>
      </c>
    </row>
    <row r="3715" spans="1:11" x14ac:dyDescent="0.25">
      <c r="A3715" t="s">
        <v>41</v>
      </c>
      <c r="B3715" t="s">
        <v>485</v>
      </c>
      <c r="C3715" t="s">
        <v>475</v>
      </c>
      <c r="D3715" s="1">
        <v>43899</v>
      </c>
      <c r="E3715" t="s">
        <v>897</v>
      </c>
      <c r="F3715" t="s">
        <v>898</v>
      </c>
      <c r="G3715" t="s">
        <v>899</v>
      </c>
      <c r="H3715" t="s">
        <v>1366</v>
      </c>
      <c r="I3715" t="s">
        <v>17</v>
      </c>
      <c r="J3715" s="1">
        <v>45420</v>
      </c>
      <c r="K3715" s="1">
        <v>45373</v>
      </c>
    </row>
    <row r="3716" spans="1:11" x14ac:dyDescent="0.25">
      <c r="A3716" t="s">
        <v>41</v>
      </c>
      <c r="B3716" t="s">
        <v>485</v>
      </c>
      <c r="C3716" t="s">
        <v>475</v>
      </c>
      <c r="D3716" s="1">
        <v>43899</v>
      </c>
      <c r="E3716" t="s">
        <v>897</v>
      </c>
      <c r="F3716" t="s">
        <v>898</v>
      </c>
      <c r="G3716" t="s">
        <v>899</v>
      </c>
      <c r="H3716" t="s">
        <v>1366</v>
      </c>
      <c r="I3716" t="s">
        <v>17</v>
      </c>
      <c r="J3716" s="1">
        <v>45775</v>
      </c>
      <c r="K3716" s="1">
        <v>45742</v>
      </c>
    </row>
    <row r="3717" spans="1:11" x14ac:dyDescent="0.25">
      <c r="A3717" t="s">
        <v>41</v>
      </c>
      <c r="B3717" t="s">
        <v>485</v>
      </c>
      <c r="C3717" t="s">
        <v>475</v>
      </c>
      <c r="D3717" s="1">
        <v>43899</v>
      </c>
      <c r="E3717" t="s">
        <v>897</v>
      </c>
      <c r="F3717" t="s">
        <v>898</v>
      </c>
      <c r="G3717" t="s">
        <v>899</v>
      </c>
      <c r="H3717" t="s">
        <v>1367</v>
      </c>
      <c r="I3717" t="s">
        <v>17</v>
      </c>
      <c r="J3717" s="1">
        <v>45420</v>
      </c>
      <c r="K3717" s="1">
        <v>45373</v>
      </c>
    </row>
    <row r="3718" spans="1:11" x14ac:dyDescent="0.25">
      <c r="A3718" t="s">
        <v>41</v>
      </c>
      <c r="B3718" t="s">
        <v>485</v>
      </c>
      <c r="C3718" t="s">
        <v>475</v>
      </c>
      <c r="D3718" s="1">
        <v>43899</v>
      </c>
      <c r="E3718" t="s">
        <v>897</v>
      </c>
      <c r="F3718" t="s">
        <v>898</v>
      </c>
      <c r="G3718" t="s">
        <v>899</v>
      </c>
      <c r="H3718" t="s">
        <v>1367</v>
      </c>
      <c r="I3718" t="s">
        <v>17</v>
      </c>
      <c r="J3718" s="1">
        <v>45776</v>
      </c>
      <c r="K3718" s="1">
        <v>45742</v>
      </c>
    </row>
    <row r="3719" spans="1:11" x14ac:dyDescent="0.25">
      <c r="A3719" t="s">
        <v>41</v>
      </c>
      <c r="B3719" t="s">
        <v>485</v>
      </c>
      <c r="C3719" t="s">
        <v>475</v>
      </c>
      <c r="D3719" s="1">
        <v>43899</v>
      </c>
      <c r="E3719" t="s">
        <v>897</v>
      </c>
      <c r="F3719" t="s">
        <v>898</v>
      </c>
      <c r="G3719" t="s">
        <v>899</v>
      </c>
      <c r="H3719" t="s">
        <v>1368</v>
      </c>
      <c r="I3719" t="s">
        <v>17</v>
      </c>
      <c r="J3719" s="1">
        <v>45420</v>
      </c>
      <c r="K3719" s="1">
        <v>45373</v>
      </c>
    </row>
    <row r="3720" spans="1:11" x14ac:dyDescent="0.25">
      <c r="A3720" t="s">
        <v>41</v>
      </c>
      <c r="B3720" t="s">
        <v>485</v>
      </c>
      <c r="C3720" t="s">
        <v>475</v>
      </c>
      <c r="D3720" s="1">
        <v>43899</v>
      </c>
      <c r="E3720" t="s">
        <v>897</v>
      </c>
      <c r="F3720" t="s">
        <v>898</v>
      </c>
      <c r="G3720" t="s">
        <v>899</v>
      </c>
      <c r="H3720" t="s">
        <v>1368</v>
      </c>
      <c r="I3720" t="s">
        <v>17</v>
      </c>
      <c r="J3720" s="1">
        <v>45776</v>
      </c>
      <c r="K3720" s="1">
        <v>45742</v>
      </c>
    </row>
    <row r="3721" spans="1:11" x14ac:dyDescent="0.25">
      <c r="A3721" t="s">
        <v>41</v>
      </c>
      <c r="B3721" t="s">
        <v>485</v>
      </c>
      <c r="C3721" t="s">
        <v>475</v>
      </c>
      <c r="D3721" s="1">
        <v>43899</v>
      </c>
      <c r="E3721" t="s">
        <v>897</v>
      </c>
      <c r="F3721" t="s">
        <v>898</v>
      </c>
      <c r="G3721" t="s">
        <v>899</v>
      </c>
      <c r="H3721" t="s">
        <v>1369</v>
      </c>
      <c r="I3721" t="s">
        <v>17</v>
      </c>
      <c r="J3721" s="1">
        <v>45420</v>
      </c>
      <c r="K3721" s="1">
        <v>45373</v>
      </c>
    </row>
    <row r="3722" spans="1:11" x14ac:dyDescent="0.25">
      <c r="A3722" t="s">
        <v>41</v>
      </c>
      <c r="B3722" t="s">
        <v>485</v>
      </c>
      <c r="C3722" t="s">
        <v>475</v>
      </c>
      <c r="D3722" s="1">
        <v>43899</v>
      </c>
      <c r="E3722" t="s">
        <v>897</v>
      </c>
      <c r="F3722" t="s">
        <v>898</v>
      </c>
      <c r="G3722" t="s">
        <v>899</v>
      </c>
      <c r="H3722" t="s">
        <v>1369</v>
      </c>
      <c r="I3722" t="s">
        <v>17</v>
      </c>
      <c r="J3722" s="1">
        <v>45776</v>
      </c>
      <c r="K3722" s="1">
        <v>45742</v>
      </c>
    </row>
    <row r="3723" spans="1:11" x14ac:dyDescent="0.25">
      <c r="A3723" t="s">
        <v>41</v>
      </c>
      <c r="B3723" t="s">
        <v>485</v>
      </c>
      <c r="C3723" t="s">
        <v>475</v>
      </c>
      <c r="D3723" s="1">
        <v>43899</v>
      </c>
      <c r="E3723" t="s">
        <v>897</v>
      </c>
      <c r="F3723" t="s">
        <v>898</v>
      </c>
      <c r="G3723" t="s">
        <v>899</v>
      </c>
      <c r="H3723" t="s">
        <v>1370</v>
      </c>
      <c r="I3723" t="s">
        <v>17</v>
      </c>
      <c r="J3723" s="1">
        <v>45422</v>
      </c>
      <c r="K3723" s="1">
        <v>45373</v>
      </c>
    </row>
    <row r="3724" spans="1:11" x14ac:dyDescent="0.25">
      <c r="A3724" t="s">
        <v>41</v>
      </c>
      <c r="B3724" t="s">
        <v>485</v>
      </c>
      <c r="C3724" t="s">
        <v>475</v>
      </c>
      <c r="D3724" s="1">
        <v>43899</v>
      </c>
      <c r="E3724" t="s">
        <v>897</v>
      </c>
      <c r="F3724" t="s">
        <v>898</v>
      </c>
      <c r="G3724" t="s">
        <v>899</v>
      </c>
      <c r="H3724" t="s">
        <v>1370</v>
      </c>
      <c r="I3724" t="s">
        <v>17</v>
      </c>
      <c r="J3724" s="1">
        <v>45776</v>
      </c>
      <c r="K3724" s="1">
        <v>45743</v>
      </c>
    </row>
    <row r="3725" spans="1:11" x14ac:dyDescent="0.25">
      <c r="A3725" t="s">
        <v>41</v>
      </c>
      <c r="B3725" t="s">
        <v>485</v>
      </c>
      <c r="C3725" t="s">
        <v>475</v>
      </c>
      <c r="D3725" s="1">
        <v>43899</v>
      </c>
      <c r="E3725" t="s">
        <v>897</v>
      </c>
      <c r="F3725" t="s">
        <v>898</v>
      </c>
      <c r="G3725" t="s">
        <v>899</v>
      </c>
      <c r="H3725" t="s">
        <v>8</v>
      </c>
      <c r="I3725" t="s">
        <v>17</v>
      </c>
      <c r="J3725" s="1">
        <v>45420</v>
      </c>
      <c r="K3725" s="1">
        <v>45373</v>
      </c>
    </row>
    <row r="3726" spans="1:11" x14ac:dyDescent="0.25">
      <c r="A3726" t="s">
        <v>41</v>
      </c>
      <c r="B3726" t="s">
        <v>485</v>
      </c>
      <c r="C3726" t="s">
        <v>475</v>
      </c>
      <c r="D3726" s="1">
        <v>43899</v>
      </c>
      <c r="E3726" t="s">
        <v>897</v>
      </c>
      <c r="F3726" t="s">
        <v>898</v>
      </c>
      <c r="G3726" t="s">
        <v>899</v>
      </c>
      <c r="H3726" t="s">
        <v>9</v>
      </c>
      <c r="I3726" t="s">
        <v>17</v>
      </c>
      <c r="J3726" s="1">
        <v>45420</v>
      </c>
      <c r="K3726" s="1">
        <v>45373</v>
      </c>
    </row>
    <row r="3727" spans="1:11" x14ac:dyDescent="0.25">
      <c r="A3727" t="s">
        <v>41</v>
      </c>
      <c r="B3727" t="s">
        <v>485</v>
      </c>
      <c r="C3727" t="s">
        <v>475</v>
      </c>
      <c r="D3727" s="1">
        <v>43899</v>
      </c>
      <c r="E3727" t="s">
        <v>897</v>
      </c>
      <c r="F3727" t="s">
        <v>898</v>
      </c>
      <c r="G3727" t="s">
        <v>899</v>
      </c>
      <c r="H3727" t="s">
        <v>10</v>
      </c>
      <c r="I3727" t="s">
        <v>17</v>
      </c>
      <c r="J3727" s="1">
        <v>45420</v>
      </c>
      <c r="K3727" s="1">
        <v>45373</v>
      </c>
    </row>
    <row r="3728" spans="1:11" x14ac:dyDescent="0.25">
      <c r="A3728" t="s">
        <v>41</v>
      </c>
      <c r="B3728" t="s">
        <v>485</v>
      </c>
      <c r="C3728" t="s">
        <v>475</v>
      </c>
      <c r="D3728" s="1">
        <v>43899</v>
      </c>
      <c r="E3728" t="s">
        <v>897</v>
      </c>
      <c r="F3728" t="s">
        <v>898</v>
      </c>
      <c r="G3728" t="s">
        <v>899</v>
      </c>
      <c r="H3728" t="s">
        <v>11</v>
      </c>
      <c r="I3728" t="s">
        <v>17</v>
      </c>
      <c r="J3728" s="1">
        <v>45420</v>
      </c>
      <c r="K3728" s="1">
        <v>45373</v>
      </c>
    </row>
    <row r="3729" spans="1:11" x14ac:dyDescent="0.25">
      <c r="A3729" t="s">
        <v>41</v>
      </c>
      <c r="B3729" t="s">
        <v>485</v>
      </c>
      <c r="C3729" t="s">
        <v>475</v>
      </c>
      <c r="D3729" s="1">
        <v>43899</v>
      </c>
      <c r="E3729" t="s">
        <v>900</v>
      </c>
      <c r="F3729" t="s">
        <v>901</v>
      </c>
      <c r="G3729" t="s">
        <v>902</v>
      </c>
      <c r="H3729" t="s">
        <v>4</v>
      </c>
      <c r="I3729" t="s">
        <v>17</v>
      </c>
      <c r="J3729" s="1">
        <v>45090</v>
      </c>
      <c r="K3729" s="1">
        <v>44840</v>
      </c>
    </row>
    <row r="3730" spans="1:11" x14ac:dyDescent="0.25">
      <c r="A3730" t="s">
        <v>41</v>
      </c>
      <c r="B3730" t="s">
        <v>485</v>
      </c>
      <c r="C3730" t="s">
        <v>475</v>
      </c>
      <c r="D3730" s="1">
        <v>43899</v>
      </c>
      <c r="E3730" t="s">
        <v>900</v>
      </c>
      <c r="F3730" t="s">
        <v>901</v>
      </c>
      <c r="G3730" t="s">
        <v>902</v>
      </c>
      <c r="H3730" t="s">
        <v>7</v>
      </c>
      <c r="I3730" t="s">
        <v>17</v>
      </c>
      <c r="J3730" s="1">
        <v>45090</v>
      </c>
      <c r="K3730" s="1">
        <v>44840</v>
      </c>
    </row>
    <row r="3731" spans="1:11" x14ac:dyDescent="0.25">
      <c r="A3731" t="s">
        <v>41</v>
      </c>
      <c r="B3731" t="s">
        <v>485</v>
      </c>
      <c r="C3731" t="s">
        <v>475</v>
      </c>
      <c r="D3731" s="1">
        <v>43899</v>
      </c>
      <c r="E3731" t="s">
        <v>900</v>
      </c>
      <c r="F3731" t="s">
        <v>901</v>
      </c>
      <c r="G3731" t="s">
        <v>902</v>
      </c>
      <c r="H3731" t="s">
        <v>1366</v>
      </c>
      <c r="I3731" t="s">
        <v>17</v>
      </c>
      <c r="J3731" s="1">
        <v>45405</v>
      </c>
      <c r="K3731" s="1">
        <v>45373</v>
      </c>
    </row>
    <row r="3732" spans="1:11" x14ac:dyDescent="0.25">
      <c r="A3732" t="s">
        <v>41</v>
      </c>
      <c r="B3732" t="s">
        <v>485</v>
      </c>
      <c r="C3732" t="s">
        <v>475</v>
      </c>
      <c r="D3732" s="1">
        <v>43899</v>
      </c>
      <c r="E3732" t="s">
        <v>900</v>
      </c>
      <c r="F3732" t="s">
        <v>901</v>
      </c>
      <c r="G3732" t="s">
        <v>902</v>
      </c>
      <c r="H3732" t="s">
        <v>1366</v>
      </c>
      <c r="I3732" t="s">
        <v>17</v>
      </c>
      <c r="J3732" s="1">
        <v>45735</v>
      </c>
      <c r="K3732" s="1">
        <v>45726</v>
      </c>
    </row>
    <row r="3733" spans="1:11" x14ac:dyDescent="0.25">
      <c r="A3733" t="s">
        <v>41</v>
      </c>
      <c r="B3733" t="s">
        <v>485</v>
      </c>
      <c r="C3733" t="s">
        <v>475</v>
      </c>
      <c r="D3733" s="1">
        <v>43899</v>
      </c>
      <c r="E3733" t="s">
        <v>900</v>
      </c>
      <c r="F3733" t="s">
        <v>901</v>
      </c>
      <c r="G3733" t="s">
        <v>902</v>
      </c>
      <c r="H3733" t="s">
        <v>1367</v>
      </c>
      <c r="I3733" t="s">
        <v>17</v>
      </c>
      <c r="J3733" s="1">
        <v>45405</v>
      </c>
      <c r="K3733" s="1">
        <v>45373</v>
      </c>
    </row>
    <row r="3734" spans="1:11" x14ac:dyDescent="0.25">
      <c r="A3734" t="s">
        <v>41</v>
      </c>
      <c r="B3734" t="s">
        <v>485</v>
      </c>
      <c r="C3734" t="s">
        <v>475</v>
      </c>
      <c r="D3734" s="1">
        <v>43899</v>
      </c>
      <c r="E3734" t="s">
        <v>900</v>
      </c>
      <c r="F3734" t="s">
        <v>901</v>
      </c>
      <c r="G3734" t="s">
        <v>902</v>
      </c>
      <c r="H3734" t="s">
        <v>1367</v>
      </c>
      <c r="I3734" t="s">
        <v>17</v>
      </c>
      <c r="J3734" s="1">
        <v>45741</v>
      </c>
      <c r="K3734" s="1">
        <v>45726</v>
      </c>
    </row>
    <row r="3735" spans="1:11" x14ac:dyDescent="0.25">
      <c r="A3735" t="s">
        <v>41</v>
      </c>
      <c r="B3735" t="s">
        <v>485</v>
      </c>
      <c r="C3735" t="s">
        <v>475</v>
      </c>
      <c r="D3735" s="1">
        <v>43899</v>
      </c>
      <c r="E3735" t="s">
        <v>900</v>
      </c>
      <c r="F3735" t="s">
        <v>901</v>
      </c>
      <c r="G3735" t="s">
        <v>902</v>
      </c>
      <c r="H3735" t="s">
        <v>1368</v>
      </c>
      <c r="I3735" t="s">
        <v>17</v>
      </c>
      <c r="J3735" s="1">
        <v>45405</v>
      </c>
      <c r="K3735" s="1">
        <v>45373</v>
      </c>
    </row>
    <row r="3736" spans="1:11" x14ac:dyDescent="0.25">
      <c r="A3736" t="s">
        <v>41</v>
      </c>
      <c r="B3736" t="s">
        <v>485</v>
      </c>
      <c r="C3736" t="s">
        <v>475</v>
      </c>
      <c r="D3736" s="1">
        <v>43899</v>
      </c>
      <c r="E3736" t="s">
        <v>900</v>
      </c>
      <c r="F3736" t="s">
        <v>901</v>
      </c>
      <c r="G3736" t="s">
        <v>902</v>
      </c>
      <c r="H3736" t="s">
        <v>1368</v>
      </c>
      <c r="I3736" t="s">
        <v>17</v>
      </c>
      <c r="J3736" s="1">
        <v>45735</v>
      </c>
      <c r="K3736" s="1">
        <v>45726</v>
      </c>
    </row>
    <row r="3737" spans="1:11" x14ac:dyDescent="0.25">
      <c r="A3737" t="s">
        <v>41</v>
      </c>
      <c r="B3737" t="s">
        <v>485</v>
      </c>
      <c r="C3737" t="s">
        <v>475</v>
      </c>
      <c r="D3737" s="1">
        <v>43899</v>
      </c>
      <c r="E3737" t="s">
        <v>900</v>
      </c>
      <c r="F3737" t="s">
        <v>901</v>
      </c>
      <c r="G3737" t="s">
        <v>902</v>
      </c>
      <c r="H3737" t="s">
        <v>1369</v>
      </c>
      <c r="I3737" t="s">
        <v>17</v>
      </c>
      <c r="J3737" s="1">
        <v>45405</v>
      </c>
      <c r="K3737" s="1">
        <v>45373</v>
      </c>
    </row>
    <row r="3738" spans="1:11" x14ac:dyDescent="0.25">
      <c r="A3738" t="s">
        <v>41</v>
      </c>
      <c r="B3738" t="s">
        <v>485</v>
      </c>
      <c r="C3738" t="s">
        <v>475</v>
      </c>
      <c r="D3738" s="1">
        <v>43899</v>
      </c>
      <c r="E3738" t="s">
        <v>900</v>
      </c>
      <c r="F3738" t="s">
        <v>901</v>
      </c>
      <c r="G3738" t="s">
        <v>902</v>
      </c>
      <c r="H3738" t="s">
        <v>1369</v>
      </c>
      <c r="I3738" t="s">
        <v>17</v>
      </c>
      <c r="J3738" s="1">
        <v>45735</v>
      </c>
      <c r="K3738" s="1">
        <v>45726</v>
      </c>
    </row>
    <row r="3739" spans="1:11" x14ac:dyDescent="0.25">
      <c r="A3739" t="s">
        <v>41</v>
      </c>
      <c r="B3739" t="s">
        <v>485</v>
      </c>
      <c r="C3739" t="s">
        <v>475</v>
      </c>
      <c r="D3739" s="1">
        <v>43899</v>
      </c>
      <c r="E3739" t="s">
        <v>900</v>
      </c>
      <c r="F3739" t="s">
        <v>901</v>
      </c>
      <c r="G3739" t="s">
        <v>902</v>
      </c>
      <c r="H3739" t="s">
        <v>1370</v>
      </c>
      <c r="I3739" t="s">
        <v>17</v>
      </c>
      <c r="J3739" s="1">
        <v>45405</v>
      </c>
      <c r="K3739" s="1">
        <v>45373</v>
      </c>
    </row>
    <row r="3740" spans="1:11" x14ac:dyDescent="0.25">
      <c r="A3740" t="s">
        <v>41</v>
      </c>
      <c r="B3740" t="s">
        <v>485</v>
      </c>
      <c r="C3740" t="s">
        <v>475</v>
      </c>
      <c r="D3740" s="1">
        <v>43899</v>
      </c>
      <c r="E3740" t="s">
        <v>900</v>
      </c>
      <c r="F3740" t="s">
        <v>901</v>
      </c>
      <c r="G3740" t="s">
        <v>902</v>
      </c>
      <c r="H3740" t="s">
        <v>1370</v>
      </c>
      <c r="I3740" t="s">
        <v>17</v>
      </c>
      <c r="J3740" s="1">
        <v>45735</v>
      </c>
      <c r="K3740" s="1">
        <v>45726</v>
      </c>
    </row>
    <row r="3741" spans="1:11" x14ac:dyDescent="0.25">
      <c r="A3741" t="s">
        <v>41</v>
      </c>
      <c r="B3741" t="s">
        <v>485</v>
      </c>
      <c r="C3741" t="s">
        <v>475</v>
      </c>
      <c r="D3741" s="1">
        <v>43899</v>
      </c>
      <c r="E3741" t="s">
        <v>900</v>
      </c>
      <c r="F3741" t="s">
        <v>901</v>
      </c>
      <c r="G3741" t="s">
        <v>902</v>
      </c>
      <c r="H3741" t="s">
        <v>8</v>
      </c>
      <c r="I3741" t="s">
        <v>17</v>
      </c>
      <c r="J3741" s="1">
        <v>45405</v>
      </c>
      <c r="K3741" s="1">
        <v>45373</v>
      </c>
    </row>
    <row r="3742" spans="1:11" x14ac:dyDescent="0.25">
      <c r="A3742" t="s">
        <v>41</v>
      </c>
      <c r="B3742" t="s">
        <v>485</v>
      </c>
      <c r="C3742" t="s">
        <v>475</v>
      </c>
      <c r="D3742" s="1">
        <v>43899</v>
      </c>
      <c r="E3742" t="s">
        <v>900</v>
      </c>
      <c r="F3742" t="s">
        <v>901</v>
      </c>
      <c r="G3742" t="s">
        <v>902</v>
      </c>
      <c r="H3742" t="s">
        <v>9</v>
      </c>
      <c r="I3742" t="s">
        <v>17</v>
      </c>
      <c r="J3742" s="1">
        <v>45405</v>
      </c>
      <c r="K3742" s="1">
        <v>45373</v>
      </c>
    </row>
    <row r="3743" spans="1:11" x14ac:dyDescent="0.25">
      <c r="A3743" t="s">
        <v>41</v>
      </c>
      <c r="B3743" t="s">
        <v>485</v>
      </c>
      <c r="C3743" t="s">
        <v>475</v>
      </c>
      <c r="D3743" s="1">
        <v>43899</v>
      </c>
      <c r="E3743" t="s">
        <v>900</v>
      </c>
      <c r="F3743" t="s">
        <v>901</v>
      </c>
      <c r="G3743" t="s">
        <v>902</v>
      </c>
      <c r="H3743" t="s">
        <v>10</v>
      </c>
      <c r="I3743" t="s">
        <v>17</v>
      </c>
      <c r="J3743" s="1">
        <v>45405</v>
      </c>
      <c r="K3743" s="1">
        <v>45373</v>
      </c>
    </row>
    <row r="3744" spans="1:11" x14ac:dyDescent="0.25">
      <c r="A3744" t="s">
        <v>41</v>
      </c>
      <c r="B3744" t="s">
        <v>485</v>
      </c>
      <c r="C3744" t="s">
        <v>475</v>
      </c>
      <c r="D3744" s="1">
        <v>43899</v>
      </c>
      <c r="E3744" t="s">
        <v>900</v>
      </c>
      <c r="F3744" t="s">
        <v>901</v>
      </c>
      <c r="G3744" t="s">
        <v>902</v>
      </c>
      <c r="H3744" t="s">
        <v>11</v>
      </c>
      <c r="I3744" t="s">
        <v>17</v>
      </c>
      <c r="J3744" s="1">
        <v>45405</v>
      </c>
      <c r="K3744" s="1">
        <v>45373</v>
      </c>
    </row>
    <row r="3745" spans="1:11" x14ac:dyDescent="0.25">
      <c r="A3745" t="s">
        <v>41</v>
      </c>
      <c r="B3745" t="s">
        <v>485</v>
      </c>
      <c r="C3745" t="s">
        <v>475</v>
      </c>
      <c r="D3745" s="1">
        <v>43899</v>
      </c>
      <c r="E3745" t="s">
        <v>903</v>
      </c>
      <c r="F3745" t="s">
        <v>904</v>
      </c>
      <c r="G3745" t="s">
        <v>905</v>
      </c>
      <c r="H3745" t="s">
        <v>4</v>
      </c>
      <c r="I3745" t="s">
        <v>17</v>
      </c>
      <c r="J3745" s="1">
        <v>45090</v>
      </c>
      <c r="K3745" s="1">
        <v>44840</v>
      </c>
    </row>
    <row r="3746" spans="1:11" x14ac:dyDescent="0.25">
      <c r="A3746" t="s">
        <v>41</v>
      </c>
      <c r="B3746" t="s">
        <v>485</v>
      </c>
      <c r="C3746" t="s">
        <v>475</v>
      </c>
      <c r="D3746" s="1">
        <v>43899</v>
      </c>
      <c r="E3746" t="s">
        <v>903</v>
      </c>
      <c r="F3746" t="s">
        <v>904</v>
      </c>
      <c r="G3746" t="s">
        <v>905</v>
      </c>
      <c r="H3746" t="s">
        <v>7</v>
      </c>
      <c r="I3746" t="s">
        <v>17</v>
      </c>
      <c r="J3746" s="1">
        <v>45090</v>
      </c>
      <c r="K3746" s="1">
        <v>44840</v>
      </c>
    </row>
    <row r="3747" spans="1:11" x14ac:dyDescent="0.25">
      <c r="A3747" t="s">
        <v>41</v>
      </c>
      <c r="B3747" t="s">
        <v>485</v>
      </c>
      <c r="C3747" t="s">
        <v>475</v>
      </c>
      <c r="D3747" s="1">
        <v>43899</v>
      </c>
      <c r="E3747" t="s">
        <v>903</v>
      </c>
      <c r="F3747" t="s">
        <v>904</v>
      </c>
      <c r="G3747" t="s">
        <v>905</v>
      </c>
      <c r="H3747" t="s">
        <v>1366</v>
      </c>
      <c r="I3747" t="s">
        <v>17</v>
      </c>
      <c r="J3747" s="1">
        <v>45405</v>
      </c>
      <c r="K3747" s="1">
        <v>45373</v>
      </c>
    </row>
    <row r="3748" spans="1:11" x14ac:dyDescent="0.25">
      <c r="A3748" t="s">
        <v>41</v>
      </c>
      <c r="B3748" t="s">
        <v>485</v>
      </c>
      <c r="C3748" t="s">
        <v>475</v>
      </c>
      <c r="D3748" s="1">
        <v>43899</v>
      </c>
      <c r="E3748" t="s">
        <v>903</v>
      </c>
      <c r="F3748" t="s">
        <v>904</v>
      </c>
      <c r="G3748" t="s">
        <v>905</v>
      </c>
      <c r="H3748" t="s">
        <v>1366</v>
      </c>
      <c r="I3748" t="s">
        <v>17</v>
      </c>
      <c r="J3748" s="1">
        <v>45736</v>
      </c>
      <c r="K3748" s="1">
        <v>45726</v>
      </c>
    </row>
    <row r="3749" spans="1:11" x14ac:dyDescent="0.25">
      <c r="A3749" t="s">
        <v>41</v>
      </c>
      <c r="B3749" t="s">
        <v>485</v>
      </c>
      <c r="C3749" t="s">
        <v>475</v>
      </c>
      <c r="D3749" s="1">
        <v>43899</v>
      </c>
      <c r="E3749" t="s">
        <v>903</v>
      </c>
      <c r="F3749" t="s">
        <v>904</v>
      </c>
      <c r="G3749" t="s">
        <v>905</v>
      </c>
      <c r="H3749" t="s">
        <v>1367</v>
      </c>
      <c r="I3749" t="s">
        <v>17</v>
      </c>
      <c r="J3749" s="1">
        <v>45413</v>
      </c>
      <c r="K3749" s="1">
        <v>45373</v>
      </c>
    </row>
    <row r="3750" spans="1:11" x14ac:dyDescent="0.25">
      <c r="A3750" t="s">
        <v>41</v>
      </c>
      <c r="B3750" t="s">
        <v>485</v>
      </c>
      <c r="C3750" t="s">
        <v>475</v>
      </c>
      <c r="D3750" s="1">
        <v>43899</v>
      </c>
      <c r="E3750" t="s">
        <v>903</v>
      </c>
      <c r="F3750" t="s">
        <v>904</v>
      </c>
      <c r="G3750" t="s">
        <v>905</v>
      </c>
      <c r="H3750" t="s">
        <v>1367</v>
      </c>
      <c r="I3750" t="s">
        <v>17</v>
      </c>
      <c r="J3750" s="1">
        <v>45735</v>
      </c>
      <c r="K3750" s="1">
        <v>45734</v>
      </c>
    </row>
    <row r="3751" spans="1:11" x14ac:dyDescent="0.25">
      <c r="A3751" t="s">
        <v>41</v>
      </c>
      <c r="B3751" t="s">
        <v>485</v>
      </c>
      <c r="C3751" t="s">
        <v>475</v>
      </c>
      <c r="D3751" s="1">
        <v>43899</v>
      </c>
      <c r="E3751" t="s">
        <v>903</v>
      </c>
      <c r="F3751" t="s">
        <v>904</v>
      </c>
      <c r="G3751" t="s">
        <v>905</v>
      </c>
      <c r="H3751" t="s">
        <v>1368</v>
      </c>
      <c r="I3751" t="s">
        <v>17</v>
      </c>
      <c r="J3751" s="1">
        <v>45413</v>
      </c>
      <c r="K3751" s="1">
        <v>45373</v>
      </c>
    </row>
    <row r="3752" spans="1:11" x14ac:dyDescent="0.25">
      <c r="A3752" t="s">
        <v>41</v>
      </c>
      <c r="B3752" t="s">
        <v>485</v>
      </c>
      <c r="C3752" t="s">
        <v>475</v>
      </c>
      <c r="D3752" s="1">
        <v>43899</v>
      </c>
      <c r="E3752" t="s">
        <v>903</v>
      </c>
      <c r="F3752" t="s">
        <v>904</v>
      </c>
      <c r="G3752" t="s">
        <v>905</v>
      </c>
      <c r="H3752" t="s">
        <v>1368</v>
      </c>
      <c r="I3752" t="s">
        <v>17</v>
      </c>
      <c r="J3752" s="1">
        <v>45735</v>
      </c>
      <c r="K3752" s="1">
        <v>45734</v>
      </c>
    </row>
    <row r="3753" spans="1:11" x14ac:dyDescent="0.25">
      <c r="A3753" t="s">
        <v>41</v>
      </c>
      <c r="B3753" t="s">
        <v>485</v>
      </c>
      <c r="C3753" t="s">
        <v>475</v>
      </c>
      <c r="D3753" s="1">
        <v>43899</v>
      </c>
      <c r="E3753" t="s">
        <v>903</v>
      </c>
      <c r="F3753" t="s">
        <v>904</v>
      </c>
      <c r="G3753" t="s">
        <v>905</v>
      </c>
      <c r="H3753" t="s">
        <v>1369</v>
      </c>
      <c r="I3753" t="s">
        <v>17</v>
      </c>
      <c r="J3753" s="1">
        <v>45413</v>
      </c>
      <c r="K3753" s="1">
        <v>45373</v>
      </c>
    </row>
    <row r="3754" spans="1:11" x14ac:dyDescent="0.25">
      <c r="A3754" t="s">
        <v>41</v>
      </c>
      <c r="B3754" t="s">
        <v>485</v>
      </c>
      <c r="C3754" t="s">
        <v>475</v>
      </c>
      <c r="D3754" s="1">
        <v>43899</v>
      </c>
      <c r="E3754" t="s">
        <v>903</v>
      </c>
      <c r="F3754" t="s">
        <v>904</v>
      </c>
      <c r="G3754" t="s">
        <v>905</v>
      </c>
      <c r="H3754" t="s">
        <v>1369</v>
      </c>
      <c r="I3754" t="s">
        <v>17</v>
      </c>
      <c r="J3754" s="1">
        <v>45735</v>
      </c>
      <c r="K3754" s="1">
        <v>45734</v>
      </c>
    </row>
    <row r="3755" spans="1:11" x14ac:dyDescent="0.25">
      <c r="A3755" t="s">
        <v>41</v>
      </c>
      <c r="B3755" t="s">
        <v>485</v>
      </c>
      <c r="C3755" t="s">
        <v>475</v>
      </c>
      <c r="D3755" s="1">
        <v>43899</v>
      </c>
      <c r="E3755" t="s">
        <v>903</v>
      </c>
      <c r="F3755" t="s">
        <v>904</v>
      </c>
      <c r="G3755" t="s">
        <v>905</v>
      </c>
      <c r="H3755" t="s">
        <v>1370</v>
      </c>
      <c r="I3755" t="s">
        <v>17</v>
      </c>
      <c r="J3755" s="1">
        <v>45420</v>
      </c>
      <c r="K3755" s="1">
        <v>45373</v>
      </c>
    </row>
    <row r="3756" spans="1:11" x14ac:dyDescent="0.25">
      <c r="A3756" t="s">
        <v>41</v>
      </c>
      <c r="B3756" t="s">
        <v>485</v>
      </c>
      <c r="C3756" t="s">
        <v>475</v>
      </c>
      <c r="D3756" s="1">
        <v>43899</v>
      </c>
      <c r="E3756" t="s">
        <v>903</v>
      </c>
      <c r="F3756" t="s">
        <v>904</v>
      </c>
      <c r="G3756" t="s">
        <v>905</v>
      </c>
      <c r="H3756" t="s">
        <v>1370</v>
      </c>
      <c r="I3756" t="s">
        <v>17</v>
      </c>
      <c r="J3756" s="1">
        <v>45742</v>
      </c>
      <c r="K3756" s="1">
        <v>45742</v>
      </c>
    </row>
    <row r="3757" spans="1:11" x14ac:dyDescent="0.25">
      <c r="A3757" t="s">
        <v>41</v>
      </c>
      <c r="B3757" t="s">
        <v>485</v>
      </c>
      <c r="C3757" t="s">
        <v>475</v>
      </c>
      <c r="D3757" s="1">
        <v>43899</v>
      </c>
      <c r="E3757" t="s">
        <v>903</v>
      </c>
      <c r="F3757" t="s">
        <v>904</v>
      </c>
      <c r="G3757" t="s">
        <v>905</v>
      </c>
      <c r="H3757" t="s">
        <v>8</v>
      </c>
      <c r="I3757" t="s">
        <v>17</v>
      </c>
      <c r="J3757" s="1">
        <v>45413</v>
      </c>
      <c r="K3757" s="1">
        <v>45373</v>
      </c>
    </row>
    <row r="3758" spans="1:11" x14ac:dyDescent="0.25">
      <c r="A3758" t="s">
        <v>41</v>
      </c>
      <c r="B3758" t="s">
        <v>485</v>
      </c>
      <c r="C3758" t="s">
        <v>475</v>
      </c>
      <c r="D3758" s="1">
        <v>43899</v>
      </c>
      <c r="E3758" t="s">
        <v>903</v>
      </c>
      <c r="F3758" t="s">
        <v>904</v>
      </c>
      <c r="G3758" t="s">
        <v>905</v>
      </c>
      <c r="H3758" t="s">
        <v>9</v>
      </c>
      <c r="I3758" t="s">
        <v>17</v>
      </c>
      <c r="J3758" s="1">
        <v>45420</v>
      </c>
      <c r="K3758" s="1">
        <v>45373</v>
      </c>
    </row>
    <row r="3759" spans="1:11" x14ac:dyDescent="0.25">
      <c r="A3759" t="s">
        <v>41</v>
      </c>
      <c r="B3759" t="s">
        <v>485</v>
      </c>
      <c r="C3759" t="s">
        <v>475</v>
      </c>
      <c r="D3759" s="1">
        <v>43899</v>
      </c>
      <c r="E3759" t="s">
        <v>903</v>
      </c>
      <c r="F3759" t="s">
        <v>904</v>
      </c>
      <c r="G3759" t="s">
        <v>905</v>
      </c>
      <c r="H3759" t="s">
        <v>10</v>
      </c>
      <c r="I3759" t="s">
        <v>17</v>
      </c>
      <c r="J3759" s="1">
        <v>45405</v>
      </c>
      <c r="K3759" s="1">
        <v>45373</v>
      </c>
    </row>
    <row r="3760" spans="1:11" x14ac:dyDescent="0.25">
      <c r="A3760" t="s">
        <v>41</v>
      </c>
      <c r="B3760" t="s">
        <v>485</v>
      </c>
      <c r="C3760" t="s">
        <v>475</v>
      </c>
      <c r="D3760" s="1">
        <v>43899</v>
      </c>
      <c r="E3760" t="s">
        <v>903</v>
      </c>
      <c r="F3760" t="s">
        <v>904</v>
      </c>
      <c r="G3760" t="s">
        <v>905</v>
      </c>
      <c r="H3760" t="s">
        <v>11</v>
      </c>
      <c r="I3760" t="s">
        <v>17</v>
      </c>
      <c r="J3760" s="1">
        <v>45420</v>
      </c>
      <c r="K3760" s="1">
        <v>45373</v>
      </c>
    </row>
    <row r="3761" spans="1:11" x14ac:dyDescent="0.25">
      <c r="A3761" t="s">
        <v>41</v>
      </c>
      <c r="B3761" t="s">
        <v>223</v>
      </c>
      <c r="C3761" t="s">
        <v>14</v>
      </c>
      <c r="D3761" s="1">
        <v>43899</v>
      </c>
      <c r="E3761" t="s">
        <v>906</v>
      </c>
      <c r="F3761" t="s">
        <v>907</v>
      </c>
      <c r="G3761" t="s">
        <v>908</v>
      </c>
      <c r="H3761" t="s">
        <v>4</v>
      </c>
      <c r="I3761" t="s">
        <v>17</v>
      </c>
      <c r="J3761" s="1">
        <v>45009</v>
      </c>
      <c r="K3761" s="1">
        <v>44840</v>
      </c>
    </row>
    <row r="3762" spans="1:11" x14ac:dyDescent="0.25">
      <c r="A3762" t="s">
        <v>41</v>
      </c>
      <c r="B3762" t="s">
        <v>223</v>
      </c>
      <c r="C3762" t="s">
        <v>14</v>
      </c>
      <c r="D3762" s="1">
        <v>43899</v>
      </c>
      <c r="E3762" t="s">
        <v>906</v>
      </c>
      <c r="F3762" t="s">
        <v>907</v>
      </c>
      <c r="G3762" t="s">
        <v>908</v>
      </c>
      <c r="H3762" t="s">
        <v>7</v>
      </c>
      <c r="I3762" t="s">
        <v>17</v>
      </c>
      <c r="J3762" s="1">
        <v>45009</v>
      </c>
      <c r="K3762" s="1">
        <v>44840</v>
      </c>
    </row>
    <row r="3763" spans="1:11" x14ac:dyDescent="0.25">
      <c r="A3763" t="s">
        <v>41</v>
      </c>
      <c r="B3763" t="s">
        <v>223</v>
      </c>
      <c r="C3763" t="s">
        <v>14</v>
      </c>
      <c r="D3763" s="1">
        <v>43899</v>
      </c>
      <c r="E3763" t="s">
        <v>906</v>
      </c>
      <c r="F3763" t="s">
        <v>907</v>
      </c>
      <c r="G3763" t="s">
        <v>908</v>
      </c>
      <c r="H3763" t="s">
        <v>1366</v>
      </c>
      <c r="I3763" t="s">
        <v>17</v>
      </c>
      <c r="J3763" s="1">
        <v>45385</v>
      </c>
      <c r="K3763" s="1">
        <v>45351</v>
      </c>
    </row>
    <row r="3764" spans="1:11" x14ac:dyDescent="0.25">
      <c r="A3764" t="s">
        <v>41</v>
      </c>
      <c r="B3764" t="s">
        <v>223</v>
      </c>
      <c r="C3764" t="s">
        <v>14</v>
      </c>
      <c r="D3764" s="1">
        <v>43899</v>
      </c>
      <c r="E3764" t="s">
        <v>906</v>
      </c>
      <c r="F3764" t="s">
        <v>907</v>
      </c>
      <c r="G3764" t="s">
        <v>908</v>
      </c>
      <c r="H3764" t="s">
        <v>1367</v>
      </c>
      <c r="I3764" t="s">
        <v>17</v>
      </c>
      <c r="J3764" s="1">
        <v>45385</v>
      </c>
      <c r="K3764" s="1">
        <v>45351</v>
      </c>
    </row>
    <row r="3765" spans="1:11" x14ac:dyDescent="0.25">
      <c r="A3765" t="s">
        <v>41</v>
      </c>
      <c r="B3765" t="s">
        <v>223</v>
      </c>
      <c r="C3765" t="s">
        <v>14</v>
      </c>
      <c r="D3765" s="1">
        <v>43899</v>
      </c>
      <c r="E3765" t="s">
        <v>906</v>
      </c>
      <c r="F3765" t="s">
        <v>907</v>
      </c>
      <c r="G3765" t="s">
        <v>908</v>
      </c>
      <c r="H3765" t="s">
        <v>1368</v>
      </c>
      <c r="I3765" t="s">
        <v>17</v>
      </c>
      <c r="J3765" s="1">
        <v>45385</v>
      </c>
      <c r="K3765" s="1">
        <v>45351</v>
      </c>
    </row>
    <row r="3766" spans="1:11" x14ac:dyDescent="0.25">
      <c r="A3766" t="s">
        <v>41</v>
      </c>
      <c r="B3766" t="s">
        <v>223</v>
      </c>
      <c r="C3766" t="s">
        <v>14</v>
      </c>
      <c r="D3766" s="1">
        <v>43899</v>
      </c>
      <c r="E3766" t="s">
        <v>906</v>
      </c>
      <c r="F3766" t="s">
        <v>907</v>
      </c>
      <c r="G3766" t="s">
        <v>908</v>
      </c>
      <c r="H3766" t="s">
        <v>1369</v>
      </c>
      <c r="I3766" t="s">
        <v>17</v>
      </c>
      <c r="J3766" s="1">
        <v>45385</v>
      </c>
      <c r="K3766" s="1">
        <v>45351</v>
      </c>
    </row>
    <row r="3767" spans="1:11" x14ac:dyDescent="0.25">
      <c r="A3767" t="s">
        <v>41</v>
      </c>
      <c r="B3767" t="s">
        <v>223</v>
      </c>
      <c r="C3767" t="s">
        <v>14</v>
      </c>
      <c r="D3767" s="1">
        <v>43899</v>
      </c>
      <c r="E3767" t="s">
        <v>906</v>
      </c>
      <c r="F3767" t="s">
        <v>907</v>
      </c>
      <c r="G3767" t="s">
        <v>908</v>
      </c>
      <c r="H3767" t="s">
        <v>1370</v>
      </c>
      <c r="I3767" t="s">
        <v>17</v>
      </c>
      <c r="J3767" s="1">
        <v>45385</v>
      </c>
      <c r="K3767" s="1">
        <v>45351</v>
      </c>
    </row>
    <row r="3768" spans="1:11" x14ac:dyDescent="0.25">
      <c r="A3768" t="s">
        <v>41</v>
      </c>
      <c r="B3768" t="s">
        <v>223</v>
      </c>
      <c r="C3768" t="s">
        <v>14</v>
      </c>
      <c r="D3768" s="1">
        <v>43899</v>
      </c>
      <c r="E3768" t="s">
        <v>906</v>
      </c>
      <c r="F3768" t="s">
        <v>907</v>
      </c>
      <c r="G3768" t="s">
        <v>908</v>
      </c>
      <c r="H3768" t="s">
        <v>8</v>
      </c>
      <c r="I3768" t="s">
        <v>17</v>
      </c>
      <c r="J3768" s="1">
        <v>45009</v>
      </c>
      <c r="K3768" s="1">
        <v>44958</v>
      </c>
    </row>
    <row r="3769" spans="1:11" x14ac:dyDescent="0.25">
      <c r="A3769" t="s">
        <v>41</v>
      </c>
      <c r="B3769" t="s">
        <v>223</v>
      </c>
      <c r="C3769" t="s">
        <v>14</v>
      </c>
      <c r="D3769" s="1">
        <v>43899</v>
      </c>
      <c r="E3769" t="s">
        <v>906</v>
      </c>
      <c r="F3769" t="s">
        <v>907</v>
      </c>
      <c r="G3769" t="s">
        <v>908</v>
      </c>
      <c r="H3769" t="s">
        <v>9</v>
      </c>
      <c r="I3769" t="s">
        <v>17</v>
      </c>
      <c r="J3769" s="1">
        <v>45009</v>
      </c>
      <c r="K3769" s="1">
        <v>44958</v>
      </c>
    </row>
    <row r="3770" spans="1:11" x14ac:dyDescent="0.25">
      <c r="A3770" t="s">
        <v>41</v>
      </c>
      <c r="B3770" t="s">
        <v>223</v>
      </c>
      <c r="C3770" t="s">
        <v>14</v>
      </c>
      <c r="D3770" s="1">
        <v>43899</v>
      </c>
      <c r="E3770" t="s">
        <v>906</v>
      </c>
      <c r="F3770" t="s">
        <v>907</v>
      </c>
      <c r="G3770" t="s">
        <v>908</v>
      </c>
      <c r="H3770" t="s">
        <v>10</v>
      </c>
      <c r="I3770" t="s">
        <v>17</v>
      </c>
      <c r="J3770" s="1">
        <v>45006</v>
      </c>
      <c r="K3770" s="1">
        <v>44958</v>
      </c>
    </row>
    <row r="3771" spans="1:11" x14ac:dyDescent="0.25">
      <c r="A3771" t="s">
        <v>41</v>
      </c>
      <c r="B3771" t="s">
        <v>223</v>
      </c>
      <c r="C3771" t="s">
        <v>14</v>
      </c>
      <c r="D3771" s="1">
        <v>43899</v>
      </c>
      <c r="E3771" t="s">
        <v>906</v>
      </c>
      <c r="F3771" t="s">
        <v>907</v>
      </c>
      <c r="G3771" t="s">
        <v>908</v>
      </c>
      <c r="H3771" t="s">
        <v>11</v>
      </c>
      <c r="I3771" t="s">
        <v>17</v>
      </c>
      <c r="J3771" s="1">
        <v>45006</v>
      </c>
      <c r="K3771" s="1">
        <v>44958</v>
      </c>
    </row>
    <row r="3772" spans="1:11" x14ac:dyDescent="0.25">
      <c r="A3772" t="s">
        <v>41</v>
      </c>
      <c r="B3772" t="s">
        <v>223</v>
      </c>
      <c r="C3772" t="s">
        <v>14</v>
      </c>
      <c r="D3772" s="1">
        <v>43899</v>
      </c>
      <c r="E3772" t="s">
        <v>934</v>
      </c>
      <c r="F3772" t="s">
        <v>935</v>
      </c>
      <c r="G3772" t="s">
        <v>1589</v>
      </c>
      <c r="H3772" t="s">
        <v>4</v>
      </c>
      <c r="I3772" t="s">
        <v>17</v>
      </c>
      <c r="J3772" s="1">
        <v>45090</v>
      </c>
      <c r="K3772" s="1">
        <v>44840</v>
      </c>
    </row>
    <row r="3773" spans="1:11" x14ac:dyDescent="0.25">
      <c r="A3773" t="s">
        <v>41</v>
      </c>
      <c r="B3773" t="s">
        <v>223</v>
      </c>
      <c r="C3773" t="s">
        <v>14</v>
      </c>
      <c r="D3773" s="1">
        <v>43899</v>
      </c>
      <c r="E3773" t="s">
        <v>934</v>
      </c>
      <c r="F3773" t="s">
        <v>935</v>
      </c>
      <c r="G3773" t="s">
        <v>1589</v>
      </c>
      <c r="H3773" t="s">
        <v>7</v>
      </c>
      <c r="I3773" t="s">
        <v>17</v>
      </c>
      <c r="J3773" s="1">
        <v>45090</v>
      </c>
      <c r="K3773" s="1">
        <v>44840</v>
      </c>
    </row>
    <row r="3774" spans="1:11" x14ac:dyDescent="0.25">
      <c r="A3774" t="s">
        <v>41</v>
      </c>
      <c r="B3774" t="s">
        <v>223</v>
      </c>
      <c r="C3774" t="s">
        <v>14</v>
      </c>
      <c r="D3774" s="1">
        <v>43899</v>
      </c>
      <c r="E3774" t="s">
        <v>934</v>
      </c>
      <c r="F3774" t="s">
        <v>935</v>
      </c>
      <c r="G3774" t="s">
        <v>1589</v>
      </c>
      <c r="H3774" t="s">
        <v>1366</v>
      </c>
      <c r="I3774" t="s">
        <v>17</v>
      </c>
      <c r="J3774" s="1">
        <v>45387</v>
      </c>
      <c r="K3774" s="1">
        <v>45373</v>
      </c>
    </row>
    <row r="3775" spans="1:11" x14ac:dyDescent="0.25">
      <c r="A3775" t="s">
        <v>41</v>
      </c>
      <c r="B3775" t="s">
        <v>223</v>
      </c>
      <c r="C3775" t="s">
        <v>14</v>
      </c>
      <c r="D3775" s="1">
        <v>43899</v>
      </c>
      <c r="E3775" t="s">
        <v>934</v>
      </c>
      <c r="F3775" t="s">
        <v>935</v>
      </c>
      <c r="G3775" t="s">
        <v>1589</v>
      </c>
      <c r="H3775" t="s">
        <v>1367</v>
      </c>
      <c r="I3775" t="s">
        <v>17</v>
      </c>
      <c r="J3775" s="1">
        <v>45387</v>
      </c>
      <c r="K3775" s="1">
        <v>45373</v>
      </c>
    </row>
    <row r="3776" spans="1:11" x14ac:dyDescent="0.25">
      <c r="A3776" t="s">
        <v>41</v>
      </c>
      <c r="B3776" t="s">
        <v>223</v>
      </c>
      <c r="C3776" t="s">
        <v>14</v>
      </c>
      <c r="D3776" s="1">
        <v>43899</v>
      </c>
      <c r="E3776" t="s">
        <v>934</v>
      </c>
      <c r="F3776" t="s">
        <v>935</v>
      </c>
      <c r="G3776" t="s">
        <v>1589</v>
      </c>
      <c r="H3776" t="s">
        <v>1368</v>
      </c>
      <c r="I3776" t="s">
        <v>17</v>
      </c>
      <c r="J3776" s="1">
        <v>45387</v>
      </c>
      <c r="K3776" s="1">
        <v>45373</v>
      </c>
    </row>
    <row r="3777" spans="1:11" x14ac:dyDescent="0.25">
      <c r="A3777" t="s">
        <v>41</v>
      </c>
      <c r="B3777" t="s">
        <v>223</v>
      </c>
      <c r="C3777" t="s">
        <v>14</v>
      </c>
      <c r="D3777" s="1">
        <v>43899</v>
      </c>
      <c r="E3777" t="s">
        <v>934</v>
      </c>
      <c r="F3777" t="s">
        <v>935</v>
      </c>
      <c r="G3777" t="s">
        <v>1589</v>
      </c>
      <c r="H3777" t="s">
        <v>1369</v>
      </c>
      <c r="I3777" t="s">
        <v>17</v>
      </c>
      <c r="J3777" s="1">
        <v>45387</v>
      </c>
      <c r="K3777" s="1">
        <v>45373</v>
      </c>
    </row>
    <row r="3778" spans="1:11" x14ac:dyDescent="0.25">
      <c r="A3778" t="s">
        <v>41</v>
      </c>
      <c r="B3778" t="s">
        <v>223</v>
      </c>
      <c r="C3778" t="s">
        <v>14</v>
      </c>
      <c r="D3778" s="1">
        <v>43899</v>
      </c>
      <c r="E3778" t="s">
        <v>934</v>
      </c>
      <c r="F3778" t="s">
        <v>935</v>
      </c>
      <c r="G3778" t="s">
        <v>1589</v>
      </c>
      <c r="H3778" t="s">
        <v>1370</v>
      </c>
      <c r="I3778" t="s">
        <v>17</v>
      </c>
      <c r="J3778" s="1">
        <v>45387</v>
      </c>
      <c r="K3778" s="1">
        <v>45373</v>
      </c>
    </row>
    <row r="3779" spans="1:11" x14ac:dyDescent="0.25">
      <c r="A3779" t="s">
        <v>41</v>
      </c>
      <c r="B3779" t="s">
        <v>223</v>
      </c>
      <c r="C3779" t="s">
        <v>14</v>
      </c>
      <c r="D3779" s="1">
        <v>43899</v>
      </c>
      <c r="E3779" t="s">
        <v>934</v>
      </c>
      <c r="F3779" t="s">
        <v>935</v>
      </c>
      <c r="G3779" t="s">
        <v>1589</v>
      </c>
      <c r="H3779" t="s">
        <v>8</v>
      </c>
      <c r="I3779" t="s">
        <v>17</v>
      </c>
      <c r="J3779" s="1">
        <v>45387</v>
      </c>
      <c r="K3779" s="1">
        <v>45373</v>
      </c>
    </row>
    <row r="3780" spans="1:11" x14ac:dyDescent="0.25">
      <c r="A3780" t="s">
        <v>41</v>
      </c>
      <c r="B3780" t="s">
        <v>223</v>
      </c>
      <c r="C3780" t="s">
        <v>14</v>
      </c>
      <c r="D3780" s="1">
        <v>43899</v>
      </c>
      <c r="E3780" t="s">
        <v>934</v>
      </c>
      <c r="F3780" t="s">
        <v>935</v>
      </c>
      <c r="G3780" t="s">
        <v>1589</v>
      </c>
      <c r="H3780" t="s">
        <v>9</v>
      </c>
      <c r="I3780" t="s">
        <v>17</v>
      </c>
      <c r="J3780" s="1">
        <v>45387</v>
      </c>
      <c r="K3780" s="1">
        <v>45373</v>
      </c>
    </row>
    <row r="3781" spans="1:11" x14ac:dyDescent="0.25">
      <c r="A3781" t="s">
        <v>41</v>
      </c>
      <c r="B3781" t="s">
        <v>223</v>
      </c>
      <c r="C3781" t="s">
        <v>14</v>
      </c>
      <c r="D3781" s="1">
        <v>43899</v>
      </c>
      <c r="E3781" t="s">
        <v>934</v>
      </c>
      <c r="F3781" t="s">
        <v>935</v>
      </c>
      <c r="G3781" t="s">
        <v>1589</v>
      </c>
      <c r="H3781" t="s">
        <v>10</v>
      </c>
      <c r="I3781" t="s">
        <v>17</v>
      </c>
      <c r="J3781" s="1">
        <v>45387</v>
      </c>
      <c r="K3781" s="1">
        <v>45373</v>
      </c>
    </row>
    <row r="3782" spans="1:11" x14ac:dyDescent="0.25">
      <c r="A3782" t="s">
        <v>41</v>
      </c>
      <c r="B3782" t="s">
        <v>223</v>
      </c>
      <c r="C3782" t="s">
        <v>14</v>
      </c>
      <c r="D3782" s="1">
        <v>43899</v>
      </c>
      <c r="E3782" t="s">
        <v>934</v>
      </c>
      <c r="F3782" t="s">
        <v>935</v>
      </c>
      <c r="G3782" t="s">
        <v>1589</v>
      </c>
      <c r="H3782" t="s">
        <v>11</v>
      </c>
      <c r="I3782" t="s">
        <v>17</v>
      </c>
      <c r="J3782" s="1">
        <v>45387</v>
      </c>
      <c r="K3782" s="1">
        <v>45373</v>
      </c>
    </row>
    <row r="3783" spans="1:11" x14ac:dyDescent="0.25">
      <c r="A3783" t="s">
        <v>41</v>
      </c>
      <c r="B3783" t="s">
        <v>42</v>
      </c>
      <c r="C3783" t="s">
        <v>124</v>
      </c>
      <c r="D3783" s="1">
        <v>43899</v>
      </c>
      <c r="E3783" t="s">
        <v>909</v>
      </c>
      <c r="F3783" t="s">
        <v>910</v>
      </c>
      <c r="G3783" t="s">
        <v>1590</v>
      </c>
      <c r="H3783" t="s">
        <v>4</v>
      </c>
      <c r="I3783" t="s">
        <v>17</v>
      </c>
      <c r="J3783" s="1">
        <v>45090</v>
      </c>
      <c r="K3783" s="1">
        <v>44840</v>
      </c>
    </row>
    <row r="3784" spans="1:11" x14ac:dyDescent="0.25">
      <c r="A3784" t="s">
        <v>41</v>
      </c>
      <c r="B3784" t="s">
        <v>42</v>
      </c>
      <c r="C3784" t="s">
        <v>124</v>
      </c>
      <c r="D3784" s="1">
        <v>43899</v>
      </c>
      <c r="E3784" t="s">
        <v>909</v>
      </c>
      <c r="F3784" t="s">
        <v>910</v>
      </c>
      <c r="G3784" t="s">
        <v>1590</v>
      </c>
      <c r="H3784" t="s">
        <v>7</v>
      </c>
      <c r="I3784" t="s">
        <v>17</v>
      </c>
      <c r="J3784" s="1">
        <v>44852</v>
      </c>
      <c r="K3784" s="1">
        <v>44840</v>
      </c>
    </row>
    <row r="3785" spans="1:11" x14ac:dyDescent="0.25">
      <c r="A3785" t="s">
        <v>41</v>
      </c>
      <c r="B3785" t="s">
        <v>42</v>
      </c>
      <c r="C3785" t="s">
        <v>124</v>
      </c>
      <c r="D3785" s="1">
        <v>43899</v>
      </c>
      <c r="E3785" t="s">
        <v>911</v>
      </c>
      <c r="F3785" t="s">
        <v>912</v>
      </c>
      <c r="G3785" t="s">
        <v>913</v>
      </c>
      <c r="H3785" t="s">
        <v>4</v>
      </c>
      <c r="I3785" t="s">
        <v>17</v>
      </c>
      <c r="J3785" s="1">
        <v>45377</v>
      </c>
      <c r="K3785" s="1">
        <v>44840</v>
      </c>
    </row>
    <row r="3786" spans="1:11" x14ac:dyDescent="0.25">
      <c r="A3786" t="s">
        <v>41</v>
      </c>
      <c r="B3786" t="s">
        <v>42</v>
      </c>
      <c r="C3786" t="s">
        <v>124</v>
      </c>
      <c r="D3786" s="1">
        <v>43899</v>
      </c>
      <c r="E3786" t="s">
        <v>911</v>
      </c>
      <c r="F3786" t="s">
        <v>912</v>
      </c>
      <c r="G3786" t="s">
        <v>913</v>
      </c>
      <c r="H3786" t="s">
        <v>7</v>
      </c>
      <c r="I3786" t="s">
        <v>17</v>
      </c>
      <c r="J3786" s="1">
        <v>45377</v>
      </c>
      <c r="K3786" s="1">
        <v>44840</v>
      </c>
    </row>
    <row r="3787" spans="1:11" x14ac:dyDescent="0.25">
      <c r="A3787" t="s">
        <v>41</v>
      </c>
      <c r="B3787" t="s">
        <v>42</v>
      </c>
      <c r="C3787" t="s">
        <v>124</v>
      </c>
      <c r="D3787" s="1">
        <v>43899</v>
      </c>
      <c r="E3787" t="s">
        <v>914</v>
      </c>
      <c r="F3787" t="s">
        <v>338</v>
      </c>
      <c r="G3787" t="s">
        <v>915</v>
      </c>
      <c r="H3787" t="s">
        <v>4</v>
      </c>
      <c r="I3787" t="s">
        <v>17</v>
      </c>
      <c r="J3787" s="1">
        <v>45090</v>
      </c>
      <c r="K3787" s="1">
        <v>44840</v>
      </c>
    </row>
    <row r="3788" spans="1:11" x14ac:dyDescent="0.25">
      <c r="A3788" t="s">
        <v>41</v>
      </c>
      <c r="B3788" t="s">
        <v>42</v>
      </c>
      <c r="C3788" t="s">
        <v>124</v>
      </c>
      <c r="D3788" s="1">
        <v>43899</v>
      </c>
      <c r="E3788" t="s">
        <v>914</v>
      </c>
      <c r="F3788" t="s">
        <v>338</v>
      </c>
      <c r="G3788" t="s">
        <v>915</v>
      </c>
      <c r="H3788" t="s">
        <v>7</v>
      </c>
      <c r="I3788" t="s">
        <v>17</v>
      </c>
      <c r="J3788" s="1">
        <v>45090</v>
      </c>
      <c r="K3788" s="1">
        <v>44840</v>
      </c>
    </row>
    <row r="3789" spans="1:11" x14ac:dyDescent="0.25">
      <c r="A3789" t="s">
        <v>41</v>
      </c>
      <c r="B3789" t="s">
        <v>42</v>
      </c>
      <c r="C3789" t="s">
        <v>124</v>
      </c>
      <c r="D3789" s="1">
        <v>43899</v>
      </c>
      <c r="E3789" t="s">
        <v>43</v>
      </c>
      <c r="F3789" t="s">
        <v>916</v>
      </c>
      <c r="G3789" t="s">
        <v>917</v>
      </c>
      <c r="H3789" t="s">
        <v>4</v>
      </c>
      <c r="I3789" t="s">
        <v>17</v>
      </c>
      <c r="J3789" s="1">
        <v>44861</v>
      </c>
      <c r="K3789" s="1">
        <v>44840</v>
      </c>
    </row>
    <row r="3790" spans="1:11" x14ac:dyDescent="0.25">
      <c r="A3790" t="s">
        <v>41</v>
      </c>
      <c r="B3790" t="s">
        <v>42</v>
      </c>
      <c r="C3790" t="s">
        <v>124</v>
      </c>
      <c r="D3790" s="1">
        <v>43899</v>
      </c>
      <c r="E3790" t="s">
        <v>43</v>
      </c>
      <c r="F3790" t="s">
        <v>916</v>
      </c>
      <c r="G3790" t="s">
        <v>917</v>
      </c>
      <c r="H3790" t="s">
        <v>7</v>
      </c>
      <c r="I3790" t="s">
        <v>17</v>
      </c>
      <c r="J3790" s="1">
        <v>44861</v>
      </c>
      <c r="K3790" s="1">
        <v>44840</v>
      </c>
    </row>
    <row r="3791" spans="1:11" x14ac:dyDescent="0.25">
      <c r="A3791" t="s">
        <v>41</v>
      </c>
      <c r="B3791" t="s">
        <v>42</v>
      </c>
      <c r="C3791" t="s">
        <v>124</v>
      </c>
      <c r="D3791" s="1">
        <v>43899</v>
      </c>
      <c r="E3791" t="s">
        <v>517</v>
      </c>
      <c r="F3791" t="s">
        <v>918</v>
      </c>
      <c r="G3791" t="s">
        <v>919</v>
      </c>
      <c r="H3791" t="s">
        <v>4</v>
      </c>
      <c r="I3791" t="s">
        <v>17</v>
      </c>
      <c r="J3791" s="1">
        <v>45090</v>
      </c>
      <c r="K3791" s="1">
        <v>44840</v>
      </c>
    </row>
    <row r="3792" spans="1:11" x14ac:dyDescent="0.25">
      <c r="A3792" t="s">
        <v>41</v>
      </c>
      <c r="B3792" t="s">
        <v>42</v>
      </c>
      <c r="C3792" t="s">
        <v>124</v>
      </c>
      <c r="D3792" s="1">
        <v>43899</v>
      </c>
      <c r="E3792" t="s">
        <v>517</v>
      </c>
      <c r="F3792" t="s">
        <v>918</v>
      </c>
      <c r="G3792" t="s">
        <v>919</v>
      </c>
      <c r="H3792" t="s">
        <v>7</v>
      </c>
      <c r="I3792" t="s">
        <v>17</v>
      </c>
      <c r="J3792" s="1">
        <v>45090</v>
      </c>
      <c r="K3792" s="1">
        <v>44840</v>
      </c>
    </row>
    <row r="3793" spans="1:11" x14ac:dyDescent="0.25">
      <c r="A3793" t="s">
        <v>41</v>
      </c>
      <c r="B3793" t="s">
        <v>42</v>
      </c>
      <c r="C3793" t="s">
        <v>124</v>
      </c>
      <c r="D3793" s="1">
        <v>43899</v>
      </c>
      <c r="E3793" t="s">
        <v>920</v>
      </c>
      <c r="F3793" t="s">
        <v>921</v>
      </c>
      <c r="G3793" t="s">
        <v>922</v>
      </c>
      <c r="H3793" t="s">
        <v>4</v>
      </c>
      <c r="I3793" t="s">
        <v>17</v>
      </c>
      <c r="J3793" s="1">
        <v>45090</v>
      </c>
      <c r="K3793" s="1">
        <v>44840</v>
      </c>
    </row>
    <row r="3794" spans="1:11" x14ac:dyDescent="0.25">
      <c r="A3794" t="s">
        <v>41</v>
      </c>
      <c r="B3794" t="s">
        <v>42</v>
      </c>
      <c r="C3794" t="s">
        <v>124</v>
      </c>
      <c r="D3794" s="1">
        <v>43899</v>
      </c>
      <c r="E3794" t="s">
        <v>920</v>
      </c>
      <c r="F3794" t="s">
        <v>921</v>
      </c>
      <c r="G3794" t="s">
        <v>922</v>
      </c>
      <c r="H3794" t="s">
        <v>7</v>
      </c>
      <c r="I3794" t="s">
        <v>17</v>
      </c>
      <c r="J3794" s="1">
        <v>45090</v>
      </c>
      <c r="K3794" s="1">
        <v>44840</v>
      </c>
    </row>
    <row r="3795" spans="1:11" x14ac:dyDescent="0.25">
      <c r="A3795" t="s">
        <v>41</v>
      </c>
      <c r="B3795" t="s">
        <v>42</v>
      </c>
      <c r="C3795" t="s">
        <v>124</v>
      </c>
      <c r="D3795" s="1">
        <v>43899</v>
      </c>
      <c r="E3795" t="s">
        <v>923</v>
      </c>
      <c r="F3795" t="s">
        <v>924</v>
      </c>
      <c r="G3795" t="s">
        <v>1591</v>
      </c>
      <c r="H3795" t="s">
        <v>4</v>
      </c>
      <c r="I3795" t="s">
        <v>17</v>
      </c>
      <c r="J3795" s="1">
        <v>45090</v>
      </c>
      <c r="K3795" s="1">
        <v>44840</v>
      </c>
    </row>
    <row r="3796" spans="1:11" x14ac:dyDescent="0.25">
      <c r="A3796" t="s">
        <v>41</v>
      </c>
      <c r="B3796" t="s">
        <v>42</v>
      </c>
      <c r="C3796" t="s">
        <v>124</v>
      </c>
      <c r="D3796" s="1">
        <v>43899</v>
      </c>
      <c r="E3796" t="s">
        <v>923</v>
      </c>
      <c r="F3796" t="s">
        <v>924</v>
      </c>
      <c r="G3796" t="s">
        <v>1591</v>
      </c>
      <c r="H3796" t="s">
        <v>7</v>
      </c>
      <c r="I3796" t="s">
        <v>17</v>
      </c>
      <c r="J3796" s="1">
        <v>45090</v>
      </c>
      <c r="K3796" s="1">
        <v>44840</v>
      </c>
    </row>
    <row r="3797" spans="1:11" x14ac:dyDescent="0.25">
      <c r="A3797" t="s">
        <v>41</v>
      </c>
      <c r="B3797" t="s">
        <v>42</v>
      </c>
      <c r="C3797" t="s">
        <v>124</v>
      </c>
      <c r="D3797" s="1">
        <v>43899</v>
      </c>
      <c r="E3797" t="s">
        <v>925</v>
      </c>
      <c r="F3797" t="s">
        <v>926</v>
      </c>
      <c r="G3797" t="s">
        <v>927</v>
      </c>
      <c r="H3797" t="s">
        <v>4</v>
      </c>
      <c r="I3797" t="s">
        <v>17</v>
      </c>
      <c r="J3797" s="1">
        <v>45090</v>
      </c>
      <c r="K3797" s="1">
        <v>44840</v>
      </c>
    </row>
    <row r="3798" spans="1:11" x14ac:dyDescent="0.25">
      <c r="A3798" t="s">
        <v>41</v>
      </c>
      <c r="B3798" t="s">
        <v>42</v>
      </c>
      <c r="C3798" t="s">
        <v>124</v>
      </c>
      <c r="D3798" s="1">
        <v>43899</v>
      </c>
      <c r="E3798" t="s">
        <v>925</v>
      </c>
      <c r="F3798" t="s">
        <v>926</v>
      </c>
      <c r="G3798" t="s">
        <v>927</v>
      </c>
      <c r="H3798" t="s">
        <v>7</v>
      </c>
      <c r="I3798" t="s">
        <v>17</v>
      </c>
      <c r="J3798" s="1">
        <v>45090</v>
      </c>
      <c r="K3798" s="1">
        <v>44840</v>
      </c>
    </row>
    <row r="3799" spans="1:11" x14ac:dyDescent="0.25">
      <c r="A3799" t="s">
        <v>41</v>
      </c>
      <c r="B3799" t="s">
        <v>42</v>
      </c>
      <c r="C3799" t="s">
        <v>475</v>
      </c>
      <c r="D3799" s="1">
        <v>43899</v>
      </c>
      <c r="E3799" t="s">
        <v>931</v>
      </c>
      <c r="F3799" t="s">
        <v>932</v>
      </c>
      <c r="G3799" t="s">
        <v>933</v>
      </c>
      <c r="H3799" t="s">
        <v>4</v>
      </c>
      <c r="I3799" t="s">
        <v>17</v>
      </c>
      <c r="J3799" s="1">
        <v>44840</v>
      </c>
      <c r="K3799" s="1">
        <v>44840</v>
      </c>
    </row>
    <row r="3800" spans="1:11" x14ac:dyDescent="0.25">
      <c r="A3800" t="s">
        <v>41</v>
      </c>
      <c r="B3800" t="s">
        <v>42</v>
      </c>
      <c r="C3800" t="s">
        <v>475</v>
      </c>
      <c r="D3800" s="1">
        <v>43899</v>
      </c>
      <c r="E3800" t="s">
        <v>931</v>
      </c>
      <c r="F3800" t="s">
        <v>932</v>
      </c>
      <c r="G3800" t="s">
        <v>933</v>
      </c>
      <c r="H3800" t="s">
        <v>7</v>
      </c>
      <c r="I3800" t="s">
        <v>17</v>
      </c>
      <c r="J3800" s="1">
        <v>44840</v>
      </c>
      <c r="K3800" s="1">
        <v>44840</v>
      </c>
    </row>
    <row r="3801" spans="1:11" x14ac:dyDescent="0.25">
      <c r="A3801" t="s">
        <v>41</v>
      </c>
      <c r="B3801" t="s">
        <v>42</v>
      </c>
      <c r="C3801" t="s">
        <v>475</v>
      </c>
      <c r="D3801" s="1">
        <v>43899</v>
      </c>
      <c r="E3801" t="s">
        <v>931</v>
      </c>
      <c r="F3801" t="s">
        <v>932</v>
      </c>
      <c r="G3801" t="s">
        <v>933</v>
      </c>
      <c r="H3801" t="s">
        <v>1366</v>
      </c>
      <c r="I3801" t="s">
        <v>17</v>
      </c>
      <c r="J3801" s="1">
        <v>45385</v>
      </c>
      <c r="K3801" s="1">
        <v>45373</v>
      </c>
    </row>
    <row r="3802" spans="1:11" x14ac:dyDescent="0.25">
      <c r="A3802" t="s">
        <v>41</v>
      </c>
      <c r="B3802" t="s">
        <v>42</v>
      </c>
      <c r="C3802" t="s">
        <v>475</v>
      </c>
      <c r="D3802" s="1">
        <v>43899</v>
      </c>
      <c r="E3802" t="s">
        <v>931</v>
      </c>
      <c r="F3802" t="s">
        <v>932</v>
      </c>
      <c r="G3802" t="s">
        <v>933</v>
      </c>
      <c r="H3802" t="s">
        <v>1367</v>
      </c>
      <c r="I3802" t="s">
        <v>17</v>
      </c>
      <c r="J3802" s="1">
        <v>45385</v>
      </c>
      <c r="K3802" s="1">
        <v>45373</v>
      </c>
    </row>
    <row r="3803" spans="1:11" x14ac:dyDescent="0.25">
      <c r="A3803" t="s">
        <v>41</v>
      </c>
      <c r="B3803" t="s">
        <v>42</v>
      </c>
      <c r="C3803" t="s">
        <v>475</v>
      </c>
      <c r="D3803" s="1">
        <v>43899</v>
      </c>
      <c r="E3803" t="s">
        <v>931</v>
      </c>
      <c r="F3803" t="s">
        <v>932</v>
      </c>
      <c r="G3803" t="s">
        <v>933</v>
      </c>
      <c r="H3803" t="s">
        <v>1368</v>
      </c>
      <c r="I3803" t="s">
        <v>17</v>
      </c>
      <c r="J3803" s="1">
        <v>45385</v>
      </c>
      <c r="K3803" s="1">
        <v>45373</v>
      </c>
    </row>
    <row r="3804" spans="1:11" x14ac:dyDescent="0.25">
      <c r="A3804" t="s">
        <v>41</v>
      </c>
      <c r="B3804" t="s">
        <v>42</v>
      </c>
      <c r="C3804" t="s">
        <v>475</v>
      </c>
      <c r="D3804" s="1">
        <v>43899</v>
      </c>
      <c r="E3804" t="s">
        <v>931</v>
      </c>
      <c r="F3804" t="s">
        <v>932</v>
      </c>
      <c r="G3804" t="s">
        <v>933</v>
      </c>
      <c r="H3804" t="s">
        <v>1369</v>
      </c>
      <c r="I3804" t="s">
        <v>17</v>
      </c>
      <c r="J3804" s="1">
        <v>45385</v>
      </c>
      <c r="K3804" s="1">
        <v>45373</v>
      </c>
    </row>
    <row r="3805" spans="1:11" x14ac:dyDescent="0.25">
      <c r="A3805" t="s">
        <v>41</v>
      </c>
      <c r="B3805" t="s">
        <v>42</v>
      </c>
      <c r="C3805" t="s">
        <v>475</v>
      </c>
      <c r="D3805" s="1">
        <v>43899</v>
      </c>
      <c r="E3805" t="s">
        <v>931</v>
      </c>
      <c r="F3805" t="s">
        <v>932</v>
      </c>
      <c r="G3805" t="s">
        <v>933</v>
      </c>
      <c r="H3805" t="s">
        <v>1370</v>
      </c>
      <c r="I3805" t="s">
        <v>17</v>
      </c>
      <c r="J3805" s="1">
        <v>45385</v>
      </c>
      <c r="K3805" s="1">
        <v>45373</v>
      </c>
    </row>
    <row r="3806" spans="1:11" x14ac:dyDescent="0.25">
      <c r="A3806" t="s">
        <v>41</v>
      </c>
      <c r="B3806" t="s">
        <v>42</v>
      </c>
      <c r="C3806" t="s">
        <v>475</v>
      </c>
      <c r="D3806" s="1">
        <v>43899</v>
      </c>
      <c r="E3806" t="s">
        <v>931</v>
      </c>
      <c r="F3806" t="s">
        <v>932</v>
      </c>
      <c r="G3806" t="s">
        <v>933</v>
      </c>
      <c r="H3806" t="s">
        <v>8</v>
      </c>
      <c r="I3806" t="s">
        <v>17</v>
      </c>
      <c r="J3806" s="1">
        <v>45385</v>
      </c>
      <c r="K3806" s="1">
        <v>45373</v>
      </c>
    </row>
    <row r="3807" spans="1:11" x14ac:dyDescent="0.25">
      <c r="A3807" t="s">
        <v>41</v>
      </c>
      <c r="B3807" t="s">
        <v>42</v>
      </c>
      <c r="C3807" t="s">
        <v>475</v>
      </c>
      <c r="D3807" s="1">
        <v>43899</v>
      </c>
      <c r="E3807" t="s">
        <v>931</v>
      </c>
      <c r="F3807" t="s">
        <v>932</v>
      </c>
      <c r="G3807" t="s">
        <v>933</v>
      </c>
      <c r="H3807" t="s">
        <v>9</v>
      </c>
      <c r="I3807" t="s">
        <v>17</v>
      </c>
      <c r="J3807" s="1">
        <v>45379</v>
      </c>
      <c r="K3807" s="1">
        <v>45373</v>
      </c>
    </row>
    <row r="3808" spans="1:11" x14ac:dyDescent="0.25">
      <c r="A3808" t="s">
        <v>41</v>
      </c>
      <c r="B3808" t="s">
        <v>42</v>
      </c>
      <c r="C3808" t="s">
        <v>475</v>
      </c>
      <c r="D3808" s="1">
        <v>43899</v>
      </c>
      <c r="E3808" t="s">
        <v>931</v>
      </c>
      <c r="F3808" t="s">
        <v>932</v>
      </c>
      <c r="G3808" t="s">
        <v>933</v>
      </c>
      <c r="H3808" t="s">
        <v>10</v>
      </c>
      <c r="I3808" t="s">
        <v>17</v>
      </c>
      <c r="J3808" s="1">
        <v>45379</v>
      </c>
      <c r="K3808" s="1">
        <v>45373</v>
      </c>
    </row>
    <row r="3809" spans="1:11" x14ac:dyDescent="0.25">
      <c r="A3809" t="s">
        <v>41</v>
      </c>
      <c r="B3809" t="s">
        <v>42</v>
      </c>
      <c r="C3809" t="s">
        <v>475</v>
      </c>
      <c r="D3809" s="1">
        <v>43899</v>
      </c>
      <c r="E3809" t="s">
        <v>931</v>
      </c>
      <c r="F3809" t="s">
        <v>932</v>
      </c>
      <c r="G3809" t="s">
        <v>933</v>
      </c>
      <c r="H3809" t="s">
        <v>11</v>
      </c>
      <c r="I3809" t="s">
        <v>17</v>
      </c>
      <c r="J3809" s="1">
        <v>45379</v>
      </c>
      <c r="K3809" s="1">
        <v>45373</v>
      </c>
    </row>
    <row r="3810" spans="1:11" x14ac:dyDescent="0.25">
      <c r="A3810" t="s">
        <v>41</v>
      </c>
      <c r="C3810" t="s">
        <v>14</v>
      </c>
      <c r="D3810" s="1">
        <v>43899</v>
      </c>
      <c r="E3810" t="s">
        <v>936</v>
      </c>
      <c r="F3810" t="s">
        <v>937</v>
      </c>
      <c r="G3810" t="s">
        <v>938</v>
      </c>
      <c r="H3810" t="s">
        <v>4</v>
      </c>
      <c r="I3810" t="s">
        <v>17</v>
      </c>
      <c r="J3810" s="1">
        <v>45090</v>
      </c>
      <c r="K3810" s="1">
        <v>44840</v>
      </c>
    </row>
    <row r="3811" spans="1:11" x14ac:dyDescent="0.25">
      <c r="A3811" t="s">
        <v>41</v>
      </c>
      <c r="C3811" t="s">
        <v>14</v>
      </c>
      <c r="D3811" s="1">
        <v>43899</v>
      </c>
      <c r="E3811" t="s">
        <v>936</v>
      </c>
      <c r="F3811" t="s">
        <v>937</v>
      </c>
      <c r="G3811" t="s">
        <v>938</v>
      </c>
      <c r="H3811" t="s">
        <v>7</v>
      </c>
      <c r="I3811" t="s">
        <v>17</v>
      </c>
      <c r="J3811" s="1">
        <v>45090</v>
      </c>
      <c r="K3811" s="1">
        <v>44840</v>
      </c>
    </row>
    <row r="3812" spans="1:11" x14ac:dyDescent="0.25">
      <c r="A3812" t="s">
        <v>41</v>
      </c>
      <c r="C3812" t="s">
        <v>14</v>
      </c>
      <c r="D3812" s="1">
        <v>43899</v>
      </c>
      <c r="E3812" t="s">
        <v>936</v>
      </c>
      <c r="F3812" t="s">
        <v>937</v>
      </c>
      <c r="G3812" t="s">
        <v>938</v>
      </c>
      <c r="H3812" t="s">
        <v>1366</v>
      </c>
      <c r="I3812" t="s">
        <v>5</v>
      </c>
      <c r="K3812" s="1">
        <v>45351</v>
      </c>
    </row>
    <row r="3813" spans="1:11" x14ac:dyDescent="0.25">
      <c r="A3813" t="s">
        <v>41</v>
      </c>
      <c r="C3813" t="s">
        <v>14</v>
      </c>
      <c r="D3813" s="1">
        <v>43899</v>
      </c>
      <c r="E3813" t="s">
        <v>936</v>
      </c>
      <c r="F3813" t="s">
        <v>937</v>
      </c>
      <c r="G3813" t="s">
        <v>938</v>
      </c>
      <c r="H3813" t="s">
        <v>1367</v>
      </c>
      <c r="I3813" t="s">
        <v>5</v>
      </c>
      <c r="K3813" s="1">
        <v>45351</v>
      </c>
    </row>
    <row r="3814" spans="1:11" x14ac:dyDescent="0.25">
      <c r="A3814" t="s">
        <v>41</v>
      </c>
      <c r="C3814" t="s">
        <v>14</v>
      </c>
      <c r="D3814" s="1">
        <v>43899</v>
      </c>
      <c r="E3814" t="s">
        <v>936</v>
      </c>
      <c r="F3814" t="s">
        <v>937</v>
      </c>
      <c r="G3814" t="s">
        <v>938</v>
      </c>
      <c r="H3814" t="s">
        <v>1368</v>
      </c>
      <c r="I3814" t="s">
        <v>5</v>
      </c>
      <c r="K3814" s="1">
        <v>45351</v>
      </c>
    </row>
    <row r="3815" spans="1:11" x14ac:dyDescent="0.25">
      <c r="A3815" t="s">
        <v>41</v>
      </c>
      <c r="C3815" t="s">
        <v>14</v>
      </c>
      <c r="D3815" s="1">
        <v>43899</v>
      </c>
      <c r="E3815" t="s">
        <v>936</v>
      </c>
      <c r="F3815" t="s">
        <v>937</v>
      </c>
      <c r="G3815" t="s">
        <v>938</v>
      </c>
      <c r="H3815" t="s">
        <v>1369</v>
      </c>
      <c r="I3815" t="s">
        <v>5</v>
      </c>
      <c r="K3815" s="1">
        <v>45351</v>
      </c>
    </row>
    <row r="3816" spans="1:11" x14ac:dyDescent="0.25">
      <c r="A3816" t="s">
        <v>41</v>
      </c>
      <c r="C3816" t="s">
        <v>14</v>
      </c>
      <c r="D3816" s="1">
        <v>43899</v>
      </c>
      <c r="E3816" t="s">
        <v>936</v>
      </c>
      <c r="F3816" t="s">
        <v>937</v>
      </c>
      <c r="G3816" t="s">
        <v>938</v>
      </c>
      <c r="H3816" t="s">
        <v>1370</v>
      </c>
      <c r="I3816" t="s">
        <v>5</v>
      </c>
      <c r="K3816" s="1">
        <v>45351</v>
      </c>
    </row>
    <row r="3817" spans="1:11" x14ac:dyDescent="0.25">
      <c r="A3817" t="s">
        <v>41</v>
      </c>
      <c r="C3817" t="s">
        <v>14</v>
      </c>
      <c r="D3817" s="1">
        <v>43899</v>
      </c>
      <c r="E3817" t="s">
        <v>936</v>
      </c>
      <c r="F3817" t="s">
        <v>937</v>
      </c>
      <c r="G3817" t="s">
        <v>938</v>
      </c>
      <c r="H3817" t="s">
        <v>8</v>
      </c>
      <c r="I3817" t="s">
        <v>17</v>
      </c>
      <c r="J3817" s="1">
        <v>45545</v>
      </c>
      <c r="K3817" s="1">
        <v>45233</v>
      </c>
    </row>
    <row r="3818" spans="1:11" x14ac:dyDescent="0.25">
      <c r="A3818" t="s">
        <v>41</v>
      </c>
      <c r="C3818" t="s">
        <v>14</v>
      </c>
      <c r="D3818" s="1">
        <v>43899</v>
      </c>
      <c r="E3818" t="s">
        <v>936</v>
      </c>
      <c r="F3818" t="s">
        <v>937</v>
      </c>
      <c r="G3818" t="s">
        <v>938</v>
      </c>
      <c r="H3818" t="s">
        <v>9</v>
      </c>
      <c r="I3818" t="s">
        <v>17</v>
      </c>
      <c r="J3818" s="1">
        <v>45264</v>
      </c>
      <c r="K3818" s="1">
        <v>45233</v>
      </c>
    </row>
    <row r="3819" spans="1:11" x14ac:dyDescent="0.25">
      <c r="A3819" t="s">
        <v>41</v>
      </c>
      <c r="C3819" t="s">
        <v>14</v>
      </c>
      <c r="D3819" s="1">
        <v>43899</v>
      </c>
      <c r="E3819" t="s">
        <v>936</v>
      </c>
      <c r="F3819" t="s">
        <v>937</v>
      </c>
      <c r="G3819" t="s">
        <v>938</v>
      </c>
      <c r="H3819" t="s">
        <v>10</v>
      </c>
      <c r="I3819" t="s">
        <v>17</v>
      </c>
      <c r="J3819" s="1">
        <v>45264</v>
      </c>
      <c r="K3819" s="1">
        <v>45233</v>
      </c>
    </row>
    <row r="3820" spans="1:11" x14ac:dyDescent="0.25">
      <c r="A3820" t="s">
        <v>41</v>
      </c>
      <c r="C3820" t="s">
        <v>14</v>
      </c>
      <c r="D3820" s="1">
        <v>43899</v>
      </c>
      <c r="E3820" t="s">
        <v>936</v>
      </c>
      <c r="F3820" t="s">
        <v>937</v>
      </c>
      <c r="G3820" t="s">
        <v>938</v>
      </c>
      <c r="H3820" t="s">
        <v>11</v>
      </c>
      <c r="I3820" t="s">
        <v>17</v>
      </c>
      <c r="J3820" s="1">
        <v>45629</v>
      </c>
      <c r="K3820" s="1">
        <v>45233</v>
      </c>
    </row>
    <row r="3821" spans="1:11" x14ac:dyDescent="0.25">
      <c r="A3821" t="s">
        <v>329</v>
      </c>
      <c r="B3821" t="s">
        <v>330</v>
      </c>
      <c r="C3821" t="s">
        <v>3</v>
      </c>
      <c r="D3821" s="1">
        <v>43838</v>
      </c>
      <c r="E3821" t="s">
        <v>939</v>
      </c>
      <c r="F3821" t="s">
        <v>940</v>
      </c>
      <c r="G3821" t="s">
        <v>1592</v>
      </c>
      <c r="H3821" t="s">
        <v>4</v>
      </c>
      <c r="I3821" t="s">
        <v>17</v>
      </c>
      <c r="J3821" s="1">
        <v>45692</v>
      </c>
      <c r="K3821" s="1">
        <v>44824</v>
      </c>
    </row>
    <row r="3822" spans="1:11" x14ac:dyDescent="0.25">
      <c r="A3822" t="s">
        <v>329</v>
      </c>
      <c r="B3822" t="s">
        <v>330</v>
      </c>
      <c r="C3822" t="s">
        <v>3</v>
      </c>
      <c r="D3822" s="1">
        <v>43838</v>
      </c>
      <c r="E3822" t="s">
        <v>939</v>
      </c>
      <c r="F3822" t="s">
        <v>940</v>
      </c>
      <c r="G3822" t="s">
        <v>1592</v>
      </c>
      <c r="H3822" t="s">
        <v>7</v>
      </c>
      <c r="I3822" t="s">
        <v>17</v>
      </c>
      <c r="J3822" s="1">
        <v>45692</v>
      </c>
      <c r="K3822" s="1">
        <v>44824</v>
      </c>
    </row>
    <row r="3823" spans="1:11" x14ac:dyDescent="0.25">
      <c r="A3823" t="s">
        <v>329</v>
      </c>
      <c r="B3823" t="s">
        <v>330</v>
      </c>
      <c r="C3823" t="s">
        <v>3</v>
      </c>
      <c r="D3823" s="1">
        <v>43838</v>
      </c>
      <c r="E3823" t="s">
        <v>939</v>
      </c>
      <c r="F3823" t="s">
        <v>940</v>
      </c>
      <c r="G3823" t="s">
        <v>1592</v>
      </c>
      <c r="H3823" t="s">
        <v>1366</v>
      </c>
      <c r="I3823" t="s">
        <v>5</v>
      </c>
      <c r="K3823" s="1">
        <v>45400</v>
      </c>
    </row>
    <row r="3824" spans="1:11" x14ac:dyDescent="0.25">
      <c r="A3824" t="s">
        <v>329</v>
      </c>
      <c r="B3824" t="s">
        <v>330</v>
      </c>
      <c r="C3824" t="s">
        <v>3</v>
      </c>
      <c r="D3824" s="1">
        <v>43838</v>
      </c>
      <c r="E3824" t="s">
        <v>939</v>
      </c>
      <c r="F3824" t="s">
        <v>940</v>
      </c>
      <c r="G3824" t="s">
        <v>1592</v>
      </c>
      <c r="H3824" t="s">
        <v>1367</v>
      </c>
      <c r="I3824" t="s">
        <v>5</v>
      </c>
      <c r="K3824" s="1">
        <v>45400</v>
      </c>
    </row>
    <row r="3825" spans="1:11" x14ac:dyDescent="0.25">
      <c r="A3825" t="s">
        <v>329</v>
      </c>
      <c r="B3825" t="s">
        <v>330</v>
      </c>
      <c r="C3825" t="s">
        <v>3</v>
      </c>
      <c r="D3825" s="1">
        <v>43838</v>
      </c>
      <c r="E3825" t="s">
        <v>939</v>
      </c>
      <c r="F3825" t="s">
        <v>940</v>
      </c>
      <c r="G3825" t="s">
        <v>1592</v>
      </c>
      <c r="H3825" t="s">
        <v>1368</v>
      </c>
      <c r="I3825" t="s">
        <v>5</v>
      </c>
      <c r="K3825" s="1">
        <v>45400</v>
      </c>
    </row>
    <row r="3826" spans="1:11" x14ac:dyDescent="0.25">
      <c r="A3826" t="s">
        <v>329</v>
      </c>
      <c r="B3826" t="s">
        <v>330</v>
      </c>
      <c r="C3826" t="s">
        <v>3</v>
      </c>
      <c r="D3826" s="1">
        <v>43838</v>
      </c>
      <c r="E3826" t="s">
        <v>939</v>
      </c>
      <c r="F3826" t="s">
        <v>940</v>
      </c>
      <c r="G3826" t="s">
        <v>1592</v>
      </c>
      <c r="H3826" t="s">
        <v>1369</v>
      </c>
      <c r="I3826" t="s">
        <v>5</v>
      </c>
      <c r="K3826" s="1">
        <v>45400</v>
      </c>
    </row>
    <row r="3827" spans="1:11" x14ac:dyDescent="0.25">
      <c r="A3827" t="s">
        <v>329</v>
      </c>
      <c r="B3827" t="s">
        <v>330</v>
      </c>
      <c r="C3827" t="s">
        <v>3</v>
      </c>
      <c r="D3827" s="1">
        <v>43838</v>
      </c>
      <c r="E3827" t="s">
        <v>939</v>
      </c>
      <c r="F3827" t="s">
        <v>940</v>
      </c>
      <c r="G3827" t="s">
        <v>1592</v>
      </c>
      <c r="H3827" t="s">
        <v>1370</v>
      </c>
      <c r="I3827" t="s">
        <v>5</v>
      </c>
      <c r="K3827" s="1">
        <v>45400</v>
      </c>
    </row>
    <row r="3828" spans="1:11" x14ac:dyDescent="0.25">
      <c r="A3828" t="s">
        <v>329</v>
      </c>
      <c r="B3828" t="s">
        <v>330</v>
      </c>
      <c r="C3828" t="s">
        <v>3</v>
      </c>
      <c r="D3828" s="1">
        <v>43838</v>
      </c>
      <c r="E3828" t="s">
        <v>939</v>
      </c>
      <c r="F3828" t="s">
        <v>940</v>
      </c>
      <c r="G3828" t="s">
        <v>1592</v>
      </c>
      <c r="H3828" t="s">
        <v>8</v>
      </c>
      <c r="I3828" t="s">
        <v>17</v>
      </c>
      <c r="J3828" s="1">
        <v>44683</v>
      </c>
      <c r="K3828" s="1">
        <v>44635</v>
      </c>
    </row>
    <row r="3829" spans="1:11" x14ac:dyDescent="0.25">
      <c r="A3829" t="s">
        <v>329</v>
      </c>
      <c r="B3829" t="s">
        <v>330</v>
      </c>
      <c r="C3829" t="s">
        <v>3</v>
      </c>
      <c r="D3829" s="1">
        <v>43838</v>
      </c>
      <c r="E3829" t="s">
        <v>939</v>
      </c>
      <c r="F3829" t="s">
        <v>940</v>
      </c>
      <c r="G3829" t="s">
        <v>1592</v>
      </c>
      <c r="H3829" t="s">
        <v>9</v>
      </c>
      <c r="I3829" t="s">
        <v>17</v>
      </c>
      <c r="J3829" s="1">
        <v>45692</v>
      </c>
      <c r="K3829" s="1">
        <v>45057</v>
      </c>
    </row>
    <row r="3830" spans="1:11" x14ac:dyDescent="0.25">
      <c r="A3830" t="s">
        <v>329</v>
      </c>
      <c r="B3830" t="s">
        <v>330</v>
      </c>
      <c r="C3830" t="s">
        <v>3</v>
      </c>
      <c r="D3830" s="1">
        <v>43838</v>
      </c>
      <c r="E3830" t="s">
        <v>939</v>
      </c>
      <c r="F3830" t="s">
        <v>940</v>
      </c>
      <c r="G3830" t="s">
        <v>1592</v>
      </c>
      <c r="H3830" t="s">
        <v>10</v>
      </c>
      <c r="I3830" t="s">
        <v>17</v>
      </c>
      <c r="J3830" s="1">
        <v>44683</v>
      </c>
      <c r="K3830" s="1">
        <v>44438</v>
      </c>
    </row>
    <row r="3831" spans="1:11" x14ac:dyDescent="0.25">
      <c r="A3831" t="s">
        <v>329</v>
      </c>
      <c r="B3831" t="s">
        <v>330</v>
      </c>
      <c r="C3831" t="s">
        <v>3</v>
      </c>
      <c r="D3831" s="1">
        <v>43838</v>
      </c>
      <c r="E3831" t="s">
        <v>939</v>
      </c>
      <c r="F3831" t="s">
        <v>940</v>
      </c>
      <c r="G3831" t="s">
        <v>1592</v>
      </c>
      <c r="H3831" t="s">
        <v>11</v>
      </c>
      <c r="I3831" t="s">
        <v>17</v>
      </c>
      <c r="J3831" s="1">
        <v>44683</v>
      </c>
      <c r="K3831" s="1">
        <v>43840</v>
      </c>
    </row>
    <row r="3832" spans="1:11" x14ac:dyDescent="0.25">
      <c r="A3832" t="s">
        <v>1</v>
      </c>
      <c r="B3832" t="s">
        <v>2</v>
      </c>
      <c r="C3832" t="s">
        <v>14</v>
      </c>
      <c r="D3832" s="1">
        <v>43822</v>
      </c>
      <c r="E3832" t="s">
        <v>941</v>
      </c>
      <c r="F3832" t="s">
        <v>942</v>
      </c>
      <c r="G3832" t="s">
        <v>943</v>
      </c>
      <c r="H3832" t="s">
        <v>192</v>
      </c>
      <c r="I3832" t="s">
        <v>17</v>
      </c>
      <c r="J3832" s="1">
        <v>44838</v>
      </c>
      <c r="K3832" s="1">
        <v>44837</v>
      </c>
    </row>
    <row r="3833" spans="1:11" x14ac:dyDescent="0.25">
      <c r="A3833" t="s">
        <v>1</v>
      </c>
      <c r="B3833" t="s">
        <v>2</v>
      </c>
      <c r="C3833" t="s">
        <v>14</v>
      </c>
      <c r="D3833" s="1">
        <v>43822</v>
      </c>
      <c r="E3833" t="s">
        <v>941</v>
      </c>
      <c r="F3833" t="s">
        <v>942</v>
      </c>
      <c r="G3833" t="s">
        <v>943</v>
      </c>
      <c r="H3833" t="s">
        <v>4</v>
      </c>
      <c r="I3833" t="s">
        <v>17</v>
      </c>
      <c r="J3833" s="1">
        <v>44838</v>
      </c>
      <c r="K3833" s="1">
        <v>44824</v>
      </c>
    </row>
    <row r="3834" spans="1:11" x14ac:dyDescent="0.25">
      <c r="A3834" t="s">
        <v>1</v>
      </c>
      <c r="B3834" t="s">
        <v>2</v>
      </c>
      <c r="C3834" t="s">
        <v>14</v>
      </c>
      <c r="D3834" s="1">
        <v>43822</v>
      </c>
      <c r="E3834" t="s">
        <v>941</v>
      </c>
      <c r="F3834" t="s">
        <v>942</v>
      </c>
      <c r="G3834" t="s">
        <v>943</v>
      </c>
      <c r="H3834" t="s">
        <v>7</v>
      </c>
      <c r="I3834" t="s">
        <v>17</v>
      </c>
      <c r="J3834" s="1">
        <v>44929</v>
      </c>
      <c r="K3834" s="1">
        <v>44824</v>
      </c>
    </row>
    <row r="3835" spans="1:11" x14ac:dyDescent="0.25">
      <c r="A3835" t="s">
        <v>1</v>
      </c>
      <c r="B3835" t="s">
        <v>2</v>
      </c>
      <c r="C3835" t="s">
        <v>14</v>
      </c>
      <c r="D3835" s="1">
        <v>43822</v>
      </c>
      <c r="E3835" t="s">
        <v>941</v>
      </c>
      <c r="F3835" t="s">
        <v>942</v>
      </c>
      <c r="G3835" t="s">
        <v>943</v>
      </c>
      <c r="H3835" t="s">
        <v>1366</v>
      </c>
      <c r="I3835" t="s">
        <v>17</v>
      </c>
      <c r="J3835" s="1">
        <v>45796</v>
      </c>
      <c r="K3835" s="1">
        <v>45351</v>
      </c>
    </row>
    <row r="3836" spans="1:11" x14ac:dyDescent="0.25">
      <c r="A3836" t="s">
        <v>1</v>
      </c>
      <c r="B3836" t="s">
        <v>2</v>
      </c>
      <c r="C3836" t="s">
        <v>14</v>
      </c>
      <c r="D3836" s="1">
        <v>43822</v>
      </c>
      <c r="E3836" t="s">
        <v>941</v>
      </c>
      <c r="F3836" t="s">
        <v>942</v>
      </c>
      <c r="G3836" t="s">
        <v>943</v>
      </c>
      <c r="H3836" t="s">
        <v>1367</v>
      </c>
      <c r="I3836" t="s">
        <v>17</v>
      </c>
      <c r="J3836" s="1">
        <v>45796</v>
      </c>
      <c r="K3836" s="1">
        <v>45351</v>
      </c>
    </row>
    <row r="3837" spans="1:11" x14ac:dyDescent="0.25">
      <c r="A3837" t="s">
        <v>1</v>
      </c>
      <c r="B3837" t="s">
        <v>2</v>
      </c>
      <c r="C3837" t="s">
        <v>14</v>
      </c>
      <c r="D3837" s="1">
        <v>43822</v>
      </c>
      <c r="E3837" t="s">
        <v>941</v>
      </c>
      <c r="F3837" t="s">
        <v>942</v>
      </c>
      <c r="G3837" t="s">
        <v>943</v>
      </c>
      <c r="H3837" t="s">
        <v>1368</v>
      </c>
      <c r="I3837" t="s">
        <v>17</v>
      </c>
      <c r="J3837" s="1">
        <v>45796</v>
      </c>
      <c r="K3837" s="1">
        <v>45351</v>
      </c>
    </row>
    <row r="3838" spans="1:11" x14ac:dyDescent="0.25">
      <c r="A3838" t="s">
        <v>1</v>
      </c>
      <c r="B3838" t="s">
        <v>2</v>
      </c>
      <c r="C3838" t="s">
        <v>14</v>
      </c>
      <c r="D3838" s="1">
        <v>43822</v>
      </c>
      <c r="E3838" t="s">
        <v>941</v>
      </c>
      <c r="F3838" t="s">
        <v>942</v>
      </c>
      <c r="G3838" t="s">
        <v>943</v>
      </c>
      <c r="H3838" t="s">
        <v>1369</v>
      </c>
      <c r="I3838" t="s">
        <v>17</v>
      </c>
      <c r="J3838" s="1">
        <v>45796</v>
      </c>
      <c r="K3838" s="1">
        <v>45351</v>
      </c>
    </row>
    <row r="3839" spans="1:11" x14ac:dyDescent="0.25">
      <c r="A3839" t="s">
        <v>1</v>
      </c>
      <c r="B3839" t="s">
        <v>2</v>
      </c>
      <c r="C3839" t="s">
        <v>14</v>
      </c>
      <c r="D3839" s="1">
        <v>43822</v>
      </c>
      <c r="E3839" t="s">
        <v>941</v>
      </c>
      <c r="F3839" t="s">
        <v>942</v>
      </c>
      <c r="G3839" t="s">
        <v>943</v>
      </c>
      <c r="H3839" t="s">
        <v>1370</v>
      </c>
      <c r="I3839" t="s">
        <v>18</v>
      </c>
      <c r="K3839" s="1">
        <v>45351</v>
      </c>
    </row>
    <row r="3840" spans="1:11" x14ac:dyDescent="0.25">
      <c r="A3840" t="s">
        <v>1</v>
      </c>
      <c r="B3840" t="s">
        <v>2</v>
      </c>
      <c r="C3840" t="s">
        <v>14</v>
      </c>
      <c r="D3840" s="1">
        <v>43822</v>
      </c>
      <c r="E3840" t="s">
        <v>941</v>
      </c>
      <c r="F3840" t="s">
        <v>942</v>
      </c>
      <c r="G3840" t="s">
        <v>943</v>
      </c>
      <c r="H3840" t="s">
        <v>8</v>
      </c>
      <c r="I3840" t="s">
        <v>17</v>
      </c>
      <c r="J3840" s="1">
        <v>44638</v>
      </c>
      <c r="K3840" s="1">
        <v>44635</v>
      </c>
    </row>
    <row r="3841" spans="1:11" x14ac:dyDescent="0.25">
      <c r="A3841" t="s">
        <v>1</v>
      </c>
      <c r="B3841" t="s">
        <v>2</v>
      </c>
      <c r="C3841" t="s">
        <v>14</v>
      </c>
      <c r="D3841" s="1">
        <v>43822</v>
      </c>
      <c r="E3841" t="s">
        <v>941</v>
      </c>
      <c r="F3841" t="s">
        <v>942</v>
      </c>
      <c r="G3841" t="s">
        <v>943</v>
      </c>
      <c r="H3841" t="s">
        <v>9</v>
      </c>
      <c r="I3841" t="s">
        <v>17</v>
      </c>
      <c r="J3841" s="1">
        <v>44929</v>
      </c>
      <c r="K3841" s="1">
        <v>44735</v>
      </c>
    </row>
    <row r="3842" spans="1:11" x14ac:dyDescent="0.25">
      <c r="A3842" t="s">
        <v>1</v>
      </c>
      <c r="B3842" t="s">
        <v>2</v>
      </c>
      <c r="C3842" t="s">
        <v>14</v>
      </c>
      <c r="D3842" s="1">
        <v>43822</v>
      </c>
      <c r="E3842" t="s">
        <v>941</v>
      </c>
      <c r="F3842" t="s">
        <v>942</v>
      </c>
      <c r="G3842" t="s">
        <v>943</v>
      </c>
      <c r="H3842" t="s">
        <v>10</v>
      </c>
      <c r="I3842" t="s">
        <v>17</v>
      </c>
      <c r="J3842" s="1">
        <v>44438</v>
      </c>
      <c r="K3842" s="1">
        <v>44417</v>
      </c>
    </row>
    <row r="3843" spans="1:11" x14ac:dyDescent="0.25">
      <c r="A3843" t="s">
        <v>1</v>
      </c>
      <c r="B3843" t="s">
        <v>2</v>
      </c>
      <c r="C3843" t="s">
        <v>14</v>
      </c>
      <c r="D3843" s="1">
        <v>43822</v>
      </c>
      <c r="E3843" t="s">
        <v>941</v>
      </c>
      <c r="F3843" t="s">
        <v>942</v>
      </c>
      <c r="G3843" t="s">
        <v>943</v>
      </c>
      <c r="H3843" t="s">
        <v>10</v>
      </c>
      <c r="I3843" t="s">
        <v>17</v>
      </c>
      <c r="J3843" s="1">
        <v>44907</v>
      </c>
      <c r="K3843" s="1">
        <v>44907</v>
      </c>
    </row>
    <row r="3844" spans="1:11" x14ac:dyDescent="0.25">
      <c r="A3844" t="s">
        <v>1</v>
      </c>
      <c r="B3844" t="s">
        <v>2</v>
      </c>
      <c r="C3844" t="s">
        <v>14</v>
      </c>
      <c r="D3844" s="1">
        <v>43822</v>
      </c>
      <c r="E3844" t="s">
        <v>941</v>
      </c>
      <c r="F3844" t="s">
        <v>942</v>
      </c>
      <c r="G3844" t="s">
        <v>943</v>
      </c>
      <c r="H3844" t="s">
        <v>10</v>
      </c>
      <c r="I3844" t="s">
        <v>17</v>
      </c>
      <c r="J3844" s="1">
        <v>45110</v>
      </c>
      <c r="K3844" s="1">
        <v>45110</v>
      </c>
    </row>
    <row r="3845" spans="1:11" x14ac:dyDescent="0.25">
      <c r="A3845" t="s">
        <v>1</v>
      </c>
      <c r="B3845" t="s">
        <v>2</v>
      </c>
      <c r="C3845" t="s">
        <v>14</v>
      </c>
      <c r="D3845" s="1">
        <v>43822</v>
      </c>
      <c r="E3845" t="s">
        <v>941</v>
      </c>
      <c r="F3845" t="s">
        <v>942</v>
      </c>
      <c r="G3845" t="s">
        <v>943</v>
      </c>
      <c r="H3845" t="s">
        <v>11</v>
      </c>
      <c r="I3845" t="s">
        <v>17</v>
      </c>
      <c r="J3845" s="1">
        <v>44539</v>
      </c>
      <c r="K3845" s="1">
        <v>43791</v>
      </c>
    </row>
    <row r="3846" spans="1:11" x14ac:dyDescent="0.25">
      <c r="A3846" t="s">
        <v>41</v>
      </c>
      <c r="B3846" t="s">
        <v>42</v>
      </c>
      <c r="C3846" t="s">
        <v>124</v>
      </c>
      <c r="D3846" s="1">
        <v>43803</v>
      </c>
      <c r="E3846" t="s">
        <v>944</v>
      </c>
      <c r="F3846" t="s">
        <v>945</v>
      </c>
      <c r="G3846" t="s">
        <v>946</v>
      </c>
      <c r="H3846" t="s">
        <v>4</v>
      </c>
      <c r="I3846" t="s">
        <v>17</v>
      </c>
      <c r="J3846" s="1">
        <v>45142</v>
      </c>
      <c r="K3846" s="1">
        <v>44840</v>
      </c>
    </row>
    <row r="3847" spans="1:11" x14ac:dyDescent="0.25">
      <c r="A3847" t="s">
        <v>41</v>
      </c>
      <c r="B3847" t="s">
        <v>42</v>
      </c>
      <c r="C3847" t="s">
        <v>124</v>
      </c>
      <c r="D3847" s="1">
        <v>43803</v>
      </c>
      <c r="E3847" t="s">
        <v>944</v>
      </c>
      <c r="F3847" t="s">
        <v>945</v>
      </c>
      <c r="G3847" t="s">
        <v>946</v>
      </c>
      <c r="H3847" t="s">
        <v>7</v>
      </c>
      <c r="I3847" t="s">
        <v>17</v>
      </c>
      <c r="J3847" s="1">
        <v>45142</v>
      </c>
      <c r="K3847" s="1">
        <v>44840</v>
      </c>
    </row>
    <row r="3848" spans="1:11" x14ac:dyDescent="0.25">
      <c r="A3848" t="s">
        <v>219</v>
      </c>
      <c r="C3848" t="s">
        <v>14</v>
      </c>
      <c r="D3848" s="1">
        <v>43787</v>
      </c>
      <c r="E3848" t="s">
        <v>947</v>
      </c>
      <c r="F3848" t="s">
        <v>948</v>
      </c>
      <c r="G3848" t="s">
        <v>949</v>
      </c>
      <c r="H3848" t="s">
        <v>192</v>
      </c>
      <c r="I3848" t="s">
        <v>17</v>
      </c>
      <c r="J3848" s="1">
        <v>44838</v>
      </c>
      <c r="K3848" s="1">
        <v>44837</v>
      </c>
    </row>
    <row r="3849" spans="1:11" x14ac:dyDescent="0.25">
      <c r="A3849" t="s">
        <v>219</v>
      </c>
      <c r="C3849" t="s">
        <v>14</v>
      </c>
      <c r="D3849" s="1">
        <v>43787</v>
      </c>
      <c r="E3849" t="s">
        <v>947</v>
      </c>
      <c r="F3849" t="s">
        <v>948</v>
      </c>
      <c r="G3849" t="s">
        <v>949</v>
      </c>
      <c r="H3849" t="s">
        <v>4</v>
      </c>
      <c r="I3849" t="s">
        <v>17</v>
      </c>
      <c r="J3849" s="1">
        <v>44833</v>
      </c>
      <c r="K3849" s="1">
        <v>44824</v>
      </c>
    </row>
    <row r="3850" spans="1:11" x14ac:dyDescent="0.25">
      <c r="A3850" t="s">
        <v>219</v>
      </c>
      <c r="C3850" t="s">
        <v>14</v>
      </c>
      <c r="D3850" s="1">
        <v>43787</v>
      </c>
      <c r="E3850" t="s">
        <v>947</v>
      </c>
      <c r="F3850" t="s">
        <v>948</v>
      </c>
      <c r="G3850" t="s">
        <v>949</v>
      </c>
      <c r="H3850" t="s">
        <v>7</v>
      </c>
      <c r="I3850" t="s">
        <v>17</v>
      </c>
      <c r="J3850" s="1">
        <v>44833</v>
      </c>
      <c r="K3850" s="1">
        <v>44824</v>
      </c>
    </row>
    <row r="3851" spans="1:11" x14ac:dyDescent="0.25">
      <c r="A3851" t="s">
        <v>219</v>
      </c>
      <c r="C3851" t="s">
        <v>14</v>
      </c>
      <c r="D3851" s="1">
        <v>43787</v>
      </c>
      <c r="E3851" t="s">
        <v>947</v>
      </c>
      <c r="F3851" t="s">
        <v>948</v>
      </c>
      <c r="G3851" t="s">
        <v>949</v>
      </c>
      <c r="H3851" t="s">
        <v>1366</v>
      </c>
      <c r="I3851" t="s">
        <v>17</v>
      </c>
      <c r="J3851" s="1">
        <v>45797</v>
      </c>
      <c r="K3851" s="1">
        <v>45351</v>
      </c>
    </row>
    <row r="3852" spans="1:11" x14ac:dyDescent="0.25">
      <c r="A3852" t="s">
        <v>219</v>
      </c>
      <c r="C3852" t="s">
        <v>14</v>
      </c>
      <c r="D3852" s="1">
        <v>43787</v>
      </c>
      <c r="E3852" t="s">
        <v>947</v>
      </c>
      <c r="F3852" t="s">
        <v>948</v>
      </c>
      <c r="G3852" t="s">
        <v>949</v>
      </c>
      <c r="H3852" t="s">
        <v>1367</v>
      </c>
      <c r="I3852" t="s">
        <v>17</v>
      </c>
      <c r="J3852" s="1">
        <v>45797</v>
      </c>
      <c r="K3852" s="1">
        <v>45351</v>
      </c>
    </row>
    <row r="3853" spans="1:11" x14ac:dyDescent="0.25">
      <c r="A3853" t="s">
        <v>219</v>
      </c>
      <c r="C3853" t="s">
        <v>14</v>
      </c>
      <c r="D3853" s="1">
        <v>43787</v>
      </c>
      <c r="E3853" t="s">
        <v>947</v>
      </c>
      <c r="F3853" t="s">
        <v>948</v>
      </c>
      <c r="G3853" t="s">
        <v>949</v>
      </c>
      <c r="H3853" t="s">
        <v>1368</v>
      </c>
      <c r="I3853" t="s">
        <v>17</v>
      </c>
      <c r="J3853" s="1">
        <v>45797</v>
      </c>
      <c r="K3853" s="1">
        <v>45351</v>
      </c>
    </row>
    <row r="3854" spans="1:11" x14ac:dyDescent="0.25">
      <c r="A3854" t="s">
        <v>219</v>
      </c>
      <c r="C3854" t="s">
        <v>14</v>
      </c>
      <c r="D3854" s="1">
        <v>43787</v>
      </c>
      <c r="E3854" t="s">
        <v>947</v>
      </c>
      <c r="F3854" t="s">
        <v>948</v>
      </c>
      <c r="G3854" t="s">
        <v>949</v>
      </c>
      <c r="H3854" t="s">
        <v>1369</v>
      </c>
      <c r="I3854" t="s">
        <v>17</v>
      </c>
      <c r="J3854" s="1">
        <v>45797</v>
      </c>
      <c r="K3854" s="1">
        <v>45351</v>
      </c>
    </row>
    <row r="3855" spans="1:11" x14ac:dyDescent="0.25">
      <c r="A3855" t="s">
        <v>219</v>
      </c>
      <c r="C3855" t="s">
        <v>14</v>
      </c>
      <c r="D3855" s="1">
        <v>43787</v>
      </c>
      <c r="E3855" t="s">
        <v>947</v>
      </c>
      <c r="F3855" t="s">
        <v>948</v>
      </c>
      <c r="G3855" t="s">
        <v>949</v>
      </c>
      <c r="H3855" t="s">
        <v>1370</v>
      </c>
      <c r="I3855" t="s">
        <v>17</v>
      </c>
      <c r="J3855" s="1">
        <v>45797</v>
      </c>
      <c r="K3855" s="1">
        <v>45351</v>
      </c>
    </row>
    <row r="3856" spans="1:11" x14ac:dyDescent="0.25">
      <c r="A3856" t="s">
        <v>219</v>
      </c>
      <c r="C3856" t="s">
        <v>14</v>
      </c>
      <c r="D3856" s="1">
        <v>43787</v>
      </c>
      <c r="E3856" t="s">
        <v>947</v>
      </c>
      <c r="F3856" t="s">
        <v>948</v>
      </c>
      <c r="G3856" t="s">
        <v>949</v>
      </c>
      <c r="H3856" t="s">
        <v>8</v>
      </c>
      <c r="I3856" t="s">
        <v>17</v>
      </c>
      <c r="J3856" s="1">
        <v>44644</v>
      </c>
      <c r="K3856" s="1">
        <v>44635</v>
      </c>
    </row>
    <row r="3857" spans="1:12" x14ac:dyDescent="0.25">
      <c r="A3857" t="s">
        <v>219</v>
      </c>
      <c r="C3857" t="s">
        <v>14</v>
      </c>
      <c r="D3857" s="1">
        <v>43787</v>
      </c>
      <c r="E3857" t="s">
        <v>947</v>
      </c>
      <c r="F3857" t="s">
        <v>948</v>
      </c>
      <c r="G3857" t="s">
        <v>949</v>
      </c>
      <c r="H3857" t="s">
        <v>9</v>
      </c>
      <c r="I3857" t="s">
        <v>17</v>
      </c>
      <c r="J3857" s="1">
        <v>44881</v>
      </c>
      <c r="K3857" s="1">
        <v>44735</v>
      </c>
    </row>
    <row r="3858" spans="1:12" x14ac:dyDescent="0.25">
      <c r="A3858" t="s">
        <v>219</v>
      </c>
      <c r="C3858" t="s">
        <v>14</v>
      </c>
      <c r="D3858" s="1">
        <v>43787</v>
      </c>
      <c r="E3858" t="s">
        <v>947</v>
      </c>
      <c r="F3858" t="s">
        <v>948</v>
      </c>
      <c r="G3858" t="s">
        <v>949</v>
      </c>
      <c r="H3858" t="s">
        <v>10</v>
      </c>
      <c r="I3858" t="s">
        <v>17</v>
      </c>
      <c r="J3858" s="1">
        <v>44438</v>
      </c>
      <c r="K3858" s="1">
        <v>44417</v>
      </c>
    </row>
    <row r="3859" spans="1:12" x14ac:dyDescent="0.25">
      <c r="A3859" t="s">
        <v>219</v>
      </c>
      <c r="C3859" t="s">
        <v>14</v>
      </c>
      <c r="D3859" s="1">
        <v>43787</v>
      </c>
      <c r="E3859" t="s">
        <v>947</v>
      </c>
      <c r="F3859" t="s">
        <v>948</v>
      </c>
      <c r="G3859" t="s">
        <v>949</v>
      </c>
      <c r="H3859" t="s">
        <v>10</v>
      </c>
      <c r="I3859" t="s">
        <v>17</v>
      </c>
      <c r="J3859" s="1">
        <v>44810</v>
      </c>
      <c r="K3859" s="1">
        <v>44810</v>
      </c>
    </row>
    <row r="3860" spans="1:12" x14ac:dyDescent="0.25">
      <c r="A3860" t="s">
        <v>219</v>
      </c>
      <c r="C3860" t="s">
        <v>14</v>
      </c>
      <c r="D3860" s="1">
        <v>43787</v>
      </c>
      <c r="E3860" t="s">
        <v>947</v>
      </c>
      <c r="F3860" t="s">
        <v>948</v>
      </c>
      <c r="G3860" t="s">
        <v>949</v>
      </c>
      <c r="H3860" t="s">
        <v>11</v>
      </c>
      <c r="I3860" t="s">
        <v>17</v>
      </c>
      <c r="J3860" s="1">
        <v>44543</v>
      </c>
      <c r="K3860" s="1">
        <v>43733</v>
      </c>
    </row>
    <row r="3861" spans="1:12" x14ac:dyDescent="0.25">
      <c r="A3861" t="s">
        <v>30</v>
      </c>
      <c r="B3861" t="s">
        <v>260</v>
      </c>
      <c r="C3861" t="s">
        <v>32</v>
      </c>
      <c r="D3861" s="1">
        <v>43738</v>
      </c>
      <c r="E3861" t="s">
        <v>642</v>
      </c>
      <c r="F3861" t="s">
        <v>951</v>
      </c>
      <c r="G3861" t="s">
        <v>282</v>
      </c>
      <c r="H3861" t="s">
        <v>192</v>
      </c>
      <c r="I3861" t="s">
        <v>17</v>
      </c>
      <c r="J3861" s="1">
        <v>45020</v>
      </c>
      <c r="K3861" s="1">
        <v>44837</v>
      </c>
    </row>
    <row r="3862" spans="1:12" x14ac:dyDescent="0.25">
      <c r="A3862" t="s">
        <v>30</v>
      </c>
      <c r="B3862" t="s">
        <v>260</v>
      </c>
      <c r="C3862" t="s">
        <v>32</v>
      </c>
      <c r="D3862" s="1">
        <v>43738</v>
      </c>
      <c r="E3862" t="s">
        <v>642</v>
      </c>
      <c r="F3862" t="s">
        <v>951</v>
      </c>
      <c r="G3862" t="s">
        <v>282</v>
      </c>
      <c r="H3862" t="s">
        <v>4</v>
      </c>
      <c r="I3862" t="s">
        <v>17</v>
      </c>
      <c r="J3862" s="1">
        <v>45020</v>
      </c>
      <c r="K3862" s="1">
        <v>44824</v>
      </c>
    </row>
    <row r="3863" spans="1:12" x14ac:dyDescent="0.25">
      <c r="A3863" t="s">
        <v>30</v>
      </c>
      <c r="B3863" t="s">
        <v>260</v>
      </c>
      <c r="C3863" t="s">
        <v>32</v>
      </c>
      <c r="D3863" s="1">
        <v>43738</v>
      </c>
      <c r="E3863" t="s">
        <v>642</v>
      </c>
      <c r="F3863" t="s">
        <v>951</v>
      </c>
      <c r="G3863" t="s">
        <v>282</v>
      </c>
      <c r="H3863" t="s">
        <v>7</v>
      </c>
      <c r="I3863" t="s">
        <v>17</v>
      </c>
      <c r="J3863" s="1">
        <v>45020</v>
      </c>
      <c r="K3863" s="1">
        <v>44824</v>
      </c>
    </row>
    <row r="3864" spans="1:12" x14ac:dyDescent="0.25">
      <c r="A3864" t="s">
        <v>30</v>
      </c>
      <c r="B3864" t="s">
        <v>260</v>
      </c>
      <c r="C3864" t="s">
        <v>32</v>
      </c>
      <c r="D3864" s="1">
        <v>43738</v>
      </c>
      <c r="E3864" t="s">
        <v>642</v>
      </c>
      <c r="F3864" t="s">
        <v>951</v>
      </c>
      <c r="G3864" t="s">
        <v>282</v>
      </c>
      <c r="H3864" t="s">
        <v>1366</v>
      </c>
      <c r="I3864" t="s">
        <v>17</v>
      </c>
      <c r="J3864" s="1">
        <v>45529</v>
      </c>
      <c r="K3864" s="1">
        <v>45351</v>
      </c>
    </row>
    <row r="3865" spans="1:12" x14ac:dyDescent="0.25">
      <c r="A3865" t="s">
        <v>30</v>
      </c>
      <c r="B3865" t="s">
        <v>260</v>
      </c>
      <c r="C3865" t="s">
        <v>32</v>
      </c>
      <c r="D3865" s="1">
        <v>43738</v>
      </c>
      <c r="E3865" t="s">
        <v>642</v>
      </c>
      <c r="F3865" t="s">
        <v>951</v>
      </c>
      <c r="G3865" t="s">
        <v>282</v>
      </c>
      <c r="H3865" t="s">
        <v>1367</v>
      </c>
      <c r="I3865" t="s">
        <v>17</v>
      </c>
      <c r="J3865" s="1">
        <v>45529</v>
      </c>
      <c r="K3865" s="1">
        <v>45351</v>
      </c>
    </row>
    <row r="3866" spans="1:12" x14ac:dyDescent="0.25">
      <c r="A3866" t="s">
        <v>30</v>
      </c>
      <c r="B3866" t="s">
        <v>260</v>
      </c>
      <c r="C3866" t="s">
        <v>32</v>
      </c>
      <c r="D3866" s="1">
        <v>43738</v>
      </c>
      <c r="E3866" t="s">
        <v>642</v>
      </c>
      <c r="F3866" t="s">
        <v>951</v>
      </c>
      <c r="G3866" t="s">
        <v>282</v>
      </c>
      <c r="H3866" t="s">
        <v>1368</v>
      </c>
      <c r="I3866" t="s">
        <v>17</v>
      </c>
      <c r="J3866" s="1">
        <v>45529</v>
      </c>
      <c r="K3866" s="1">
        <v>45351</v>
      </c>
    </row>
    <row r="3867" spans="1:12" x14ac:dyDescent="0.25">
      <c r="A3867" t="s">
        <v>30</v>
      </c>
      <c r="B3867" t="s">
        <v>260</v>
      </c>
      <c r="C3867" t="s">
        <v>32</v>
      </c>
      <c r="D3867" s="1">
        <v>43738</v>
      </c>
      <c r="E3867" t="s">
        <v>642</v>
      </c>
      <c r="F3867" t="s">
        <v>951</v>
      </c>
      <c r="G3867" t="s">
        <v>282</v>
      </c>
      <c r="H3867" t="s">
        <v>1369</v>
      </c>
      <c r="I3867" t="s">
        <v>17</v>
      </c>
      <c r="J3867" s="1">
        <v>45210</v>
      </c>
      <c r="K3867" s="1">
        <v>45210</v>
      </c>
    </row>
    <row r="3868" spans="1:12" x14ac:dyDescent="0.25">
      <c r="A3868" t="s">
        <v>30</v>
      </c>
      <c r="B3868" t="s">
        <v>260</v>
      </c>
      <c r="C3868" t="s">
        <v>32</v>
      </c>
      <c r="D3868" s="1">
        <v>43738</v>
      </c>
      <c r="E3868" t="s">
        <v>642</v>
      </c>
      <c r="F3868" t="s">
        <v>951</v>
      </c>
      <c r="G3868" t="s">
        <v>282</v>
      </c>
      <c r="H3868" t="s">
        <v>1369</v>
      </c>
      <c r="I3868" t="s">
        <v>17</v>
      </c>
      <c r="J3868" s="1">
        <v>45529</v>
      </c>
      <c r="K3868" s="1">
        <v>45351</v>
      </c>
    </row>
    <row r="3869" spans="1:12" x14ac:dyDescent="0.25">
      <c r="A3869" t="s">
        <v>30</v>
      </c>
      <c r="B3869" t="s">
        <v>260</v>
      </c>
      <c r="C3869" t="s">
        <v>32</v>
      </c>
      <c r="D3869" s="1">
        <v>43738</v>
      </c>
      <c r="E3869" t="s">
        <v>642</v>
      </c>
      <c r="F3869" t="s">
        <v>951</v>
      </c>
      <c r="G3869" t="s">
        <v>282</v>
      </c>
      <c r="H3869" t="s">
        <v>1370</v>
      </c>
      <c r="I3869" t="s">
        <v>17</v>
      </c>
      <c r="J3869" s="1">
        <v>45529</v>
      </c>
      <c r="K3869" s="1">
        <v>45351</v>
      </c>
    </row>
    <row r="3870" spans="1:12" x14ac:dyDescent="0.25">
      <c r="A3870" t="s">
        <v>30</v>
      </c>
      <c r="B3870" t="s">
        <v>260</v>
      </c>
      <c r="C3870" t="s">
        <v>32</v>
      </c>
      <c r="D3870" s="1">
        <v>43738</v>
      </c>
      <c r="E3870" t="s">
        <v>642</v>
      </c>
      <c r="F3870" t="s">
        <v>951</v>
      </c>
      <c r="G3870" t="s">
        <v>282</v>
      </c>
      <c r="H3870" t="s">
        <v>8</v>
      </c>
      <c r="I3870" t="s">
        <v>17</v>
      </c>
      <c r="J3870" s="1">
        <v>44651</v>
      </c>
      <c r="K3870" s="1">
        <v>44635</v>
      </c>
      <c r="L3870" t="s">
        <v>952</v>
      </c>
    </row>
    <row r="3871" spans="1:12" x14ac:dyDescent="0.25">
      <c r="A3871" t="s">
        <v>30</v>
      </c>
      <c r="B3871" t="s">
        <v>260</v>
      </c>
      <c r="C3871" t="s">
        <v>32</v>
      </c>
      <c r="D3871" s="1">
        <v>43738</v>
      </c>
      <c r="E3871" t="s">
        <v>642</v>
      </c>
      <c r="F3871" t="s">
        <v>951</v>
      </c>
      <c r="G3871" t="s">
        <v>282</v>
      </c>
      <c r="H3871" t="s">
        <v>9</v>
      </c>
      <c r="I3871" t="s">
        <v>17</v>
      </c>
      <c r="J3871" s="1">
        <v>44803</v>
      </c>
      <c r="K3871" s="1">
        <v>44735</v>
      </c>
    </row>
    <row r="3872" spans="1:12" x14ac:dyDescent="0.25">
      <c r="A3872" t="s">
        <v>30</v>
      </c>
      <c r="B3872" t="s">
        <v>260</v>
      </c>
      <c r="C3872" t="s">
        <v>32</v>
      </c>
      <c r="D3872" s="1">
        <v>43738</v>
      </c>
      <c r="E3872" t="s">
        <v>642</v>
      </c>
      <c r="F3872" t="s">
        <v>951</v>
      </c>
      <c r="G3872" t="s">
        <v>282</v>
      </c>
      <c r="H3872" t="s">
        <v>10</v>
      </c>
      <c r="I3872" t="s">
        <v>17</v>
      </c>
      <c r="J3872" s="1">
        <v>44448</v>
      </c>
      <c r="K3872" s="1">
        <v>44417</v>
      </c>
    </row>
    <row r="3873" spans="1:11" x14ac:dyDescent="0.25">
      <c r="A3873" t="s">
        <v>30</v>
      </c>
      <c r="B3873" t="s">
        <v>260</v>
      </c>
      <c r="C3873" t="s">
        <v>32</v>
      </c>
      <c r="D3873" s="1">
        <v>43738</v>
      </c>
      <c r="E3873" t="s">
        <v>642</v>
      </c>
      <c r="F3873" t="s">
        <v>951</v>
      </c>
      <c r="G3873" t="s">
        <v>282</v>
      </c>
      <c r="H3873" t="s">
        <v>11</v>
      </c>
      <c r="I3873" t="s">
        <v>17</v>
      </c>
      <c r="J3873" s="1">
        <v>44713</v>
      </c>
      <c r="K3873" s="1">
        <v>44111</v>
      </c>
    </row>
    <row r="3874" spans="1:11" x14ac:dyDescent="0.25">
      <c r="A3874" t="s">
        <v>24</v>
      </c>
      <c r="B3874" t="s">
        <v>1422</v>
      </c>
      <c r="C3874" t="s">
        <v>16</v>
      </c>
      <c r="D3874" s="1">
        <v>43731</v>
      </c>
      <c r="E3874" t="s">
        <v>373</v>
      </c>
      <c r="F3874" t="s">
        <v>953</v>
      </c>
      <c r="G3874" t="s">
        <v>26</v>
      </c>
      <c r="H3874" t="s">
        <v>192</v>
      </c>
      <c r="I3874" t="s">
        <v>17</v>
      </c>
      <c r="J3874" s="1">
        <v>44841</v>
      </c>
      <c r="K3874" s="1">
        <v>44837</v>
      </c>
    </row>
    <row r="3875" spans="1:11" x14ac:dyDescent="0.25">
      <c r="A3875" t="s">
        <v>24</v>
      </c>
      <c r="B3875" t="s">
        <v>1422</v>
      </c>
      <c r="C3875" t="s">
        <v>16</v>
      </c>
      <c r="D3875" s="1">
        <v>43731</v>
      </c>
      <c r="E3875" t="s">
        <v>373</v>
      </c>
      <c r="F3875" t="s">
        <v>953</v>
      </c>
      <c r="G3875" t="s">
        <v>26</v>
      </c>
      <c r="H3875" t="s">
        <v>4</v>
      </c>
      <c r="I3875" t="s">
        <v>17</v>
      </c>
      <c r="J3875" s="1">
        <v>44834</v>
      </c>
      <c r="K3875" s="1">
        <v>44824</v>
      </c>
    </row>
    <row r="3876" spans="1:11" x14ac:dyDescent="0.25">
      <c r="A3876" t="s">
        <v>24</v>
      </c>
      <c r="B3876" t="s">
        <v>1422</v>
      </c>
      <c r="C3876" t="s">
        <v>16</v>
      </c>
      <c r="D3876" s="1">
        <v>43731</v>
      </c>
      <c r="E3876" t="s">
        <v>373</v>
      </c>
      <c r="F3876" t="s">
        <v>953</v>
      </c>
      <c r="G3876" t="s">
        <v>26</v>
      </c>
      <c r="H3876" t="s">
        <v>7</v>
      </c>
      <c r="I3876" t="s">
        <v>17</v>
      </c>
      <c r="J3876" s="1">
        <v>44834</v>
      </c>
      <c r="K3876" s="1">
        <v>44824</v>
      </c>
    </row>
    <row r="3877" spans="1:11" x14ac:dyDescent="0.25">
      <c r="A3877" t="s">
        <v>24</v>
      </c>
      <c r="B3877" t="s">
        <v>1422</v>
      </c>
      <c r="C3877" t="s">
        <v>16</v>
      </c>
      <c r="D3877" s="1">
        <v>43731</v>
      </c>
      <c r="E3877" t="s">
        <v>373</v>
      </c>
      <c r="F3877" t="s">
        <v>953</v>
      </c>
      <c r="G3877" t="s">
        <v>26</v>
      </c>
      <c r="H3877" t="s">
        <v>1366</v>
      </c>
      <c r="I3877" t="s">
        <v>5</v>
      </c>
      <c r="K3877" s="1">
        <v>45796</v>
      </c>
    </row>
    <row r="3878" spans="1:11" x14ac:dyDescent="0.25">
      <c r="A3878" t="s">
        <v>24</v>
      </c>
      <c r="B3878" t="s">
        <v>1422</v>
      </c>
      <c r="C3878" t="s">
        <v>16</v>
      </c>
      <c r="D3878" s="1">
        <v>43731</v>
      </c>
      <c r="E3878" t="s">
        <v>373</v>
      </c>
      <c r="F3878" t="s">
        <v>953</v>
      </c>
      <c r="G3878" t="s">
        <v>26</v>
      </c>
      <c r="H3878" t="s">
        <v>1366</v>
      </c>
      <c r="I3878" t="s">
        <v>17</v>
      </c>
      <c r="J3878" s="1">
        <v>45475</v>
      </c>
      <c r="K3878" s="1">
        <v>45351</v>
      </c>
    </row>
    <row r="3879" spans="1:11" x14ac:dyDescent="0.25">
      <c r="A3879" t="s">
        <v>24</v>
      </c>
      <c r="B3879" t="s">
        <v>1422</v>
      </c>
      <c r="C3879" t="s">
        <v>16</v>
      </c>
      <c r="D3879" s="1">
        <v>43731</v>
      </c>
      <c r="E3879" t="s">
        <v>373</v>
      </c>
      <c r="F3879" t="s">
        <v>953</v>
      </c>
      <c r="G3879" t="s">
        <v>26</v>
      </c>
      <c r="H3879" t="s">
        <v>1367</v>
      </c>
      <c r="I3879" t="s">
        <v>17</v>
      </c>
      <c r="J3879" s="1">
        <v>45384</v>
      </c>
      <c r="K3879" s="1">
        <v>45351</v>
      </c>
    </row>
    <row r="3880" spans="1:11" x14ac:dyDescent="0.25">
      <c r="A3880" t="s">
        <v>24</v>
      </c>
      <c r="B3880" t="s">
        <v>1422</v>
      </c>
      <c r="C3880" t="s">
        <v>16</v>
      </c>
      <c r="D3880" s="1">
        <v>43731</v>
      </c>
      <c r="E3880" t="s">
        <v>373</v>
      </c>
      <c r="F3880" t="s">
        <v>953</v>
      </c>
      <c r="G3880" t="s">
        <v>26</v>
      </c>
      <c r="H3880" t="s">
        <v>1368</v>
      </c>
      <c r="I3880" t="s">
        <v>5</v>
      </c>
      <c r="K3880" s="1">
        <v>45796</v>
      </c>
    </row>
    <row r="3881" spans="1:11" x14ac:dyDescent="0.25">
      <c r="A3881" t="s">
        <v>24</v>
      </c>
      <c r="B3881" t="s">
        <v>1422</v>
      </c>
      <c r="C3881" t="s">
        <v>16</v>
      </c>
      <c r="D3881" s="1">
        <v>43731</v>
      </c>
      <c r="E3881" t="s">
        <v>373</v>
      </c>
      <c r="F3881" t="s">
        <v>953</v>
      </c>
      <c r="G3881" t="s">
        <v>26</v>
      </c>
      <c r="H3881" t="s">
        <v>1368</v>
      </c>
      <c r="I3881" t="s">
        <v>17</v>
      </c>
      <c r="J3881" s="1">
        <v>45475</v>
      </c>
      <c r="K3881" s="1">
        <v>45351</v>
      </c>
    </row>
    <row r="3882" spans="1:11" x14ac:dyDescent="0.25">
      <c r="A3882" t="s">
        <v>24</v>
      </c>
      <c r="B3882" t="s">
        <v>1422</v>
      </c>
      <c r="C3882" t="s">
        <v>16</v>
      </c>
      <c r="D3882" s="1">
        <v>43731</v>
      </c>
      <c r="E3882" t="s">
        <v>373</v>
      </c>
      <c r="F3882" t="s">
        <v>953</v>
      </c>
      <c r="G3882" t="s">
        <v>26</v>
      </c>
      <c r="H3882" t="s">
        <v>1369</v>
      </c>
      <c r="I3882" t="s">
        <v>5</v>
      </c>
      <c r="K3882" s="1">
        <v>45796</v>
      </c>
    </row>
    <row r="3883" spans="1:11" x14ac:dyDescent="0.25">
      <c r="A3883" t="s">
        <v>24</v>
      </c>
      <c r="B3883" t="s">
        <v>1422</v>
      </c>
      <c r="C3883" t="s">
        <v>16</v>
      </c>
      <c r="D3883" s="1">
        <v>43731</v>
      </c>
      <c r="E3883" t="s">
        <v>373</v>
      </c>
      <c r="F3883" t="s">
        <v>953</v>
      </c>
      <c r="G3883" t="s">
        <v>26</v>
      </c>
      <c r="H3883" t="s">
        <v>1369</v>
      </c>
      <c r="I3883" t="s">
        <v>17</v>
      </c>
      <c r="J3883" s="1">
        <v>45475</v>
      </c>
      <c r="K3883" s="1">
        <v>45351</v>
      </c>
    </row>
    <row r="3884" spans="1:11" x14ac:dyDescent="0.25">
      <c r="A3884" t="s">
        <v>24</v>
      </c>
      <c r="B3884" t="s">
        <v>1422</v>
      </c>
      <c r="C3884" t="s">
        <v>16</v>
      </c>
      <c r="D3884" s="1">
        <v>43731</v>
      </c>
      <c r="E3884" t="s">
        <v>373</v>
      </c>
      <c r="F3884" t="s">
        <v>953</v>
      </c>
      <c r="G3884" t="s">
        <v>26</v>
      </c>
      <c r="H3884" t="s">
        <v>1370</v>
      </c>
      <c r="I3884" t="s">
        <v>5</v>
      </c>
      <c r="K3884" s="1">
        <v>45797</v>
      </c>
    </row>
    <row r="3885" spans="1:11" x14ac:dyDescent="0.25">
      <c r="A3885" t="s">
        <v>24</v>
      </c>
      <c r="B3885" t="s">
        <v>1422</v>
      </c>
      <c r="C3885" t="s">
        <v>16</v>
      </c>
      <c r="D3885" s="1">
        <v>43731</v>
      </c>
      <c r="E3885" t="s">
        <v>373</v>
      </c>
      <c r="F3885" t="s">
        <v>953</v>
      </c>
      <c r="G3885" t="s">
        <v>26</v>
      </c>
      <c r="H3885" t="s">
        <v>1370</v>
      </c>
      <c r="I3885" t="s">
        <v>17</v>
      </c>
      <c r="J3885" s="1">
        <v>45476</v>
      </c>
      <c r="K3885" s="1">
        <v>45351</v>
      </c>
    </row>
    <row r="3886" spans="1:11" x14ac:dyDescent="0.25">
      <c r="A3886" t="s">
        <v>24</v>
      </c>
      <c r="B3886" t="s">
        <v>1422</v>
      </c>
      <c r="C3886" t="s">
        <v>16</v>
      </c>
      <c r="D3886" s="1">
        <v>43731</v>
      </c>
      <c r="E3886" t="s">
        <v>373</v>
      </c>
      <c r="F3886" t="s">
        <v>953</v>
      </c>
      <c r="G3886" t="s">
        <v>26</v>
      </c>
      <c r="H3886" t="s">
        <v>8</v>
      </c>
      <c r="I3886" t="s">
        <v>17</v>
      </c>
      <c r="J3886" s="1">
        <v>44650</v>
      </c>
      <c r="K3886" s="1">
        <v>44635</v>
      </c>
    </row>
    <row r="3887" spans="1:11" x14ac:dyDescent="0.25">
      <c r="A3887" t="s">
        <v>24</v>
      </c>
      <c r="B3887" t="s">
        <v>1422</v>
      </c>
      <c r="C3887" t="s">
        <v>16</v>
      </c>
      <c r="D3887" s="1">
        <v>43731</v>
      </c>
      <c r="E3887" t="s">
        <v>373</v>
      </c>
      <c r="F3887" t="s">
        <v>953</v>
      </c>
      <c r="G3887" t="s">
        <v>26</v>
      </c>
      <c r="H3887" t="s">
        <v>9</v>
      </c>
      <c r="I3887" t="s">
        <v>17</v>
      </c>
      <c r="J3887" s="1">
        <v>44929</v>
      </c>
      <c r="K3887" s="1">
        <v>44735</v>
      </c>
    </row>
    <row r="3888" spans="1:11" x14ac:dyDescent="0.25">
      <c r="A3888" t="s">
        <v>24</v>
      </c>
      <c r="B3888" t="s">
        <v>1422</v>
      </c>
      <c r="C3888" t="s">
        <v>16</v>
      </c>
      <c r="D3888" s="1">
        <v>43731</v>
      </c>
      <c r="E3888" t="s">
        <v>373</v>
      </c>
      <c r="F3888" t="s">
        <v>953</v>
      </c>
      <c r="G3888" t="s">
        <v>26</v>
      </c>
      <c r="H3888" t="s">
        <v>10</v>
      </c>
      <c r="I3888" t="s">
        <v>17</v>
      </c>
      <c r="J3888" s="1">
        <v>44449</v>
      </c>
      <c r="K3888" s="1">
        <v>44417</v>
      </c>
    </row>
    <row r="3889" spans="1:12" x14ac:dyDescent="0.25">
      <c r="A3889" t="s">
        <v>24</v>
      </c>
      <c r="B3889" t="s">
        <v>1422</v>
      </c>
      <c r="C3889" t="s">
        <v>16</v>
      </c>
      <c r="D3889" s="1">
        <v>43731</v>
      </c>
      <c r="E3889" t="s">
        <v>373</v>
      </c>
      <c r="F3889" t="s">
        <v>953</v>
      </c>
      <c r="G3889" t="s">
        <v>26</v>
      </c>
      <c r="H3889" t="s">
        <v>10</v>
      </c>
      <c r="I3889" t="s">
        <v>17</v>
      </c>
      <c r="J3889" s="1">
        <v>44845</v>
      </c>
      <c r="K3889" s="1">
        <v>44845</v>
      </c>
      <c r="L3889" t="s">
        <v>954</v>
      </c>
    </row>
    <row r="3890" spans="1:12" x14ac:dyDescent="0.25">
      <c r="A3890" t="s">
        <v>24</v>
      </c>
      <c r="B3890" t="s">
        <v>1422</v>
      </c>
      <c r="C3890" t="s">
        <v>16</v>
      </c>
      <c r="D3890" s="1">
        <v>43731</v>
      </c>
      <c r="E3890" t="s">
        <v>373</v>
      </c>
      <c r="F3890" t="s">
        <v>953</v>
      </c>
      <c r="G3890" t="s">
        <v>26</v>
      </c>
      <c r="H3890" t="s">
        <v>11</v>
      </c>
      <c r="I3890" t="s">
        <v>17</v>
      </c>
      <c r="J3890" s="1">
        <v>43832</v>
      </c>
      <c r="K3890" s="1">
        <v>43701</v>
      </c>
    </row>
    <row r="3891" spans="1:12" x14ac:dyDescent="0.25">
      <c r="A3891" t="s">
        <v>46</v>
      </c>
      <c r="C3891" t="s">
        <v>47</v>
      </c>
      <c r="D3891" s="1">
        <v>43670</v>
      </c>
      <c r="E3891" t="s">
        <v>955</v>
      </c>
      <c r="F3891" t="s">
        <v>956</v>
      </c>
      <c r="G3891" t="s">
        <v>957</v>
      </c>
      <c r="H3891" t="s">
        <v>4</v>
      </c>
      <c r="I3891" t="s">
        <v>17</v>
      </c>
      <c r="J3891" s="1">
        <v>44886</v>
      </c>
      <c r="K3891" s="1">
        <v>44824</v>
      </c>
    </row>
    <row r="3892" spans="1:12" x14ac:dyDescent="0.25">
      <c r="A3892" t="s">
        <v>46</v>
      </c>
      <c r="C3892" t="s">
        <v>47</v>
      </c>
      <c r="D3892" s="1">
        <v>43670</v>
      </c>
      <c r="E3892" t="s">
        <v>955</v>
      </c>
      <c r="F3892" t="s">
        <v>956</v>
      </c>
      <c r="G3892" t="s">
        <v>957</v>
      </c>
      <c r="H3892" t="s">
        <v>7</v>
      </c>
      <c r="I3892" t="s">
        <v>17</v>
      </c>
      <c r="J3892" s="1">
        <v>44886</v>
      </c>
      <c r="K3892" s="1">
        <v>44824</v>
      </c>
    </row>
    <row r="3893" spans="1:12" x14ac:dyDescent="0.25">
      <c r="A3893" t="s">
        <v>46</v>
      </c>
      <c r="C3893" t="s">
        <v>47</v>
      </c>
      <c r="D3893" s="1">
        <v>43670</v>
      </c>
      <c r="E3893" t="s">
        <v>955</v>
      </c>
      <c r="F3893" t="s">
        <v>956</v>
      </c>
      <c r="G3893" t="s">
        <v>957</v>
      </c>
      <c r="H3893" t="s">
        <v>1366</v>
      </c>
      <c r="I3893" t="s">
        <v>5</v>
      </c>
      <c r="K3893" s="1">
        <v>45351</v>
      </c>
    </row>
    <row r="3894" spans="1:12" x14ac:dyDescent="0.25">
      <c r="A3894" t="s">
        <v>46</v>
      </c>
      <c r="C3894" t="s">
        <v>47</v>
      </c>
      <c r="D3894" s="1">
        <v>43670</v>
      </c>
      <c r="E3894" t="s">
        <v>955</v>
      </c>
      <c r="F3894" t="s">
        <v>956</v>
      </c>
      <c r="G3894" t="s">
        <v>957</v>
      </c>
      <c r="H3894" t="s">
        <v>1367</v>
      </c>
      <c r="I3894" t="s">
        <v>5</v>
      </c>
      <c r="K3894" s="1">
        <v>45351</v>
      </c>
    </row>
    <row r="3895" spans="1:12" x14ac:dyDescent="0.25">
      <c r="A3895" t="s">
        <v>46</v>
      </c>
      <c r="C3895" t="s">
        <v>47</v>
      </c>
      <c r="D3895" s="1">
        <v>43670</v>
      </c>
      <c r="E3895" t="s">
        <v>955</v>
      </c>
      <c r="F3895" t="s">
        <v>956</v>
      </c>
      <c r="G3895" t="s">
        <v>957</v>
      </c>
      <c r="H3895" t="s">
        <v>1368</v>
      </c>
      <c r="I3895" t="s">
        <v>5</v>
      </c>
      <c r="K3895" s="1">
        <v>45351</v>
      </c>
    </row>
    <row r="3896" spans="1:12" x14ac:dyDescent="0.25">
      <c r="A3896" t="s">
        <v>46</v>
      </c>
      <c r="C3896" t="s">
        <v>47</v>
      </c>
      <c r="D3896" s="1">
        <v>43670</v>
      </c>
      <c r="E3896" t="s">
        <v>955</v>
      </c>
      <c r="F3896" t="s">
        <v>956</v>
      </c>
      <c r="G3896" t="s">
        <v>957</v>
      </c>
      <c r="H3896" t="s">
        <v>1369</v>
      </c>
      <c r="I3896" t="s">
        <v>5</v>
      </c>
      <c r="K3896" s="1">
        <v>45351</v>
      </c>
    </row>
    <row r="3897" spans="1:12" x14ac:dyDescent="0.25">
      <c r="A3897" t="s">
        <v>46</v>
      </c>
      <c r="C3897" t="s">
        <v>47</v>
      </c>
      <c r="D3897" s="1">
        <v>43670</v>
      </c>
      <c r="E3897" t="s">
        <v>955</v>
      </c>
      <c r="F3897" t="s">
        <v>956</v>
      </c>
      <c r="G3897" t="s">
        <v>957</v>
      </c>
      <c r="H3897" t="s">
        <v>1370</v>
      </c>
      <c r="I3897" t="s">
        <v>5</v>
      </c>
      <c r="K3897" s="1">
        <v>45351</v>
      </c>
    </row>
    <row r="3898" spans="1:12" x14ac:dyDescent="0.25">
      <c r="A3898" t="s">
        <v>46</v>
      </c>
      <c r="C3898" t="s">
        <v>47</v>
      </c>
      <c r="D3898" s="1">
        <v>43670</v>
      </c>
      <c r="E3898" t="s">
        <v>955</v>
      </c>
      <c r="F3898" t="s">
        <v>956</v>
      </c>
      <c r="G3898" t="s">
        <v>957</v>
      </c>
      <c r="H3898" t="s">
        <v>8</v>
      </c>
      <c r="I3898" t="s">
        <v>17</v>
      </c>
      <c r="J3898" s="1">
        <v>44671</v>
      </c>
      <c r="K3898" s="1">
        <v>44635</v>
      </c>
    </row>
    <row r="3899" spans="1:12" x14ac:dyDescent="0.25">
      <c r="A3899" t="s">
        <v>46</v>
      </c>
      <c r="C3899" t="s">
        <v>47</v>
      </c>
      <c r="D3899" s="1">
        <v>43670</v>
      </c>
      <c r="E3899" t="s">
        <v>955</v>
      </c>
      <c r="F3899" t="s">
        <v>956</v>
      </c>
      <c r="G3899" t="s">
        <v>957</v>
      </c>
      <c r="H3899" t="s">
        <v>9</v>
      </c>
      <c r="I3899" t="s">
        <v>17</v>
      </c>
      <c r="J3899" s="1">
        <v>44944</v>
      </c>
      <c r="K3899" s="1">
        <v>44942</v>
      </c>
    </row>
    <row r="3900" spans="1:12" x14ac:dyDescent="0.25">
      <c r="A3900" t="s">
        <v>46</v>
      </c>
      <c r="C3900" t="s">
        <v>47</v>
      </c>
      <c r="D3900" s="1">
        <v>43670</v>
      </c>
      <c r="E3900" t="s">
        <v>955</v>
      </c>
      <c r="F3900" t="s">
        <v>956</v>
      </c>
      <c r="G3900" t="s">
        <v>957</v>
      </c>
      <c r="H3900" t="s">
        <v>10</v>
      </c>
      <c r="I3900" t="s">
        <v>17</v>
      </c>
      <c r="J3900" s="1">
        <v>44447</v>
      </c>
      <c r="K3900" s="1">
        <v>44435</v>
      </c>
    </row>
    <row r="3901" spans="1:12" x14ac:dyDescent="0.25">
      <c r="A3901" t="s">
        <v>46</v>
      </c>
      <c r="C3901" t="s">
        <v>47</v>
      </c>
      <c r="D3901" s="1">
        <v>43670</v>
      </c>
      <c r="E3901" t="s">
        <v>955</v>
      </c>
      <c r="F3901" t="s">
        <v>956</v>
      </c>
      <c r="G3901" t="s">
        <v>957</v>
      </c>
      <c r="H3901" t="s">
        <v>11</v>
      </c>
      <c r="I3901" t="s">
        <v>17</v>
      </c>
      <c r="J3901" s="1">
        <v>42801</v>
      </c>
      <c r="K3901" s="1">
        <v>43297</v>
      </c>
    </row>
    <row r="3902" spans="1:12" x14ac:dyDescent="0.25">
      <c r="A3902" t="s">
        <v>24</v>
      </c>
      <c r="B3902" t="s">
        <v>1422</v>
      </c>
      <c r="C3902" t="s">
        <v>16</v>
      </c>
      <c r="D3902" s="1">
        <v>43633</v>
      </c>
      <c r="E3902" t="s">
        <v>958</v>
      </c>
      <c r="F3902" t="s">
        <v>959</v>
      </c>
      <c r="G3902" t="s">
        <v>960</v>
      </c>
      <c r="H3902" t="s">
        <v>4</v>
      </c>
      <c r="I3902" t="s">
        <v>17</v>
      </c>
      <c r="J3902" s="1">
        <v>44831</v>
      </c>
      <c r="K3902" s="1">
        <v>44824</v>
      </c>
    </row>
    <row r="3903" spans="1:12" x14ac:dyDescent="0.25">
      <c r="A3903" t="s">
        <v>24</v>
      </c>
      <c r="B3903" t="s">
        <v>1422</v>
      </c>
      <c r="C3903" t="s">
        <v>16</v>
      </c>
      <c r="D3903" s="1">
        <v>43633</v>
      </c>
      <c r="E3903" t="s">
        <v>958</v>
      </c>
      <c r="F3903" t="s">
        <v>959</v>
      </c>
      <c r="G3903" t="s">
        <v>960</v>
      </c>
      <c r="H3903" t="s">
        <v>7</v>
      </c>
      <c r="I3903" t="s">
        <v>17</v>
      </c>
      <c r="J3903" s="1">
        <v>44831</v>
      </c>
      <c r="K3903" s="1">
        <v>44824</v>
      </c>
    </row>
    <row r="3904" spans="1:12" x14ac:dyDescent="0.25">
      <c r="A3904" t="s">
        <v>24</v>
      </c>
      <c r="B3904" t="s">
        <v>1422</v>
      </c>
      <c r="C3904" t="s">
        <v>16</v>
      </c>
      <c r="D3904" s="1">
        <v>43633</v>
      </c>
      <c r="E3904" t="s">
        <v>958</v>
      </c>
      <c r="F3904" t="s">
        <v>959</v>
      </c>
      <c r="G3904" t="s">
        <v>960</v>
      </c>
      <c r="H3904" t="s">
        <v>1366</v>
      </c>
      <c r="I3904" t="s">
        <v>17</v>
      </c>
      <c r="J3904" s="1">
        <v>45426</v>
      </c>
      <c r="K3904" s="1">
        <v>45351</v>
      </c>
    </row>
    <row r="3905" spans="1:11" x14ac:dyDescent="0.25">
      <c r="A3905" t="s">
        <v>24</v>
      </c>
      <c r="B3905" t="s">
        <v>1422</v>
      </c>
      <c r="C3905" t="s">
        <v>16</v>
      </c>
      <c r="D3905" s="1">
        <v>43633</v>
      </c>
      <c r="E3905" t="s">
        <v>958</v>
      </c>
      <c r="F3905" t="s">
        <v>959</v>
      </c>
      <c r="G3905" t="s">
        <v>960</v>
      </c>
      <c r="H3905" t="s">
        <v>1366</v>
      </c>
      <c r="I3905" t="s">
        <v>17</v>
      </c>
      <c r="J3905" s="1">
        <v>45779</v>
      </c>
      <c r="K3905" s="1">
        <v>45747</v>
      </c>
    </row>
    <row r="3906" spans="1:11" x14ac:dyDescent="0.25">
      <c r="A3906" t="s">
        <v>24</v>
      </c>
      <c r="B3906" t="s">
        <v>1422</v>
      </c>
      <c r="C3906" t="s">
        <v>16</v>
      </c>
      <c r="D3906" s="1">
        <v>43633</v>
      </c>
      <c r="E3906" t="s">
        <v>958</v>
      </c>
      <c r="F3906" t="s">
        <v>959</v>
      </c>
      <c r="G3906" t="s">
        <v>960</v>
      </c>
      <c r="H3906" t="s">
        <v>1367</v>
      </c>
      <c r="I3906" t="s">
        <v>17</v>
      </c>
      <c r="J3906" s="1">
        <v>45426</v>
      </c>
      <c r="K3906" s="1">
        <v>45351</v>
      </c>
    </row>
    <row r="3907" spans="1:11" x14ac:dyDescent="0.25">
      <c r="A3907" t="s">
        <v>24</v>
      </c>
      <c r="B3907" t="s">
        <v>1422</v>
      </c>
      <c r="C3907" t="s">
        <v>16</v>
      </c>
      <c r="D3907" s="1">
        <v>43633</v>
      </c>
      <c r="E3907" t="s">
        <v>958</v>
      </c>
      <c r="F3907" t="s">
        <v>959</v>
      </c>
      <c r="G3907" t="s">
        <v>960</v>
      </c>
      <c r="H3907" t="s">
        <v>1367</v>
      </c>
      <c r="I3907" t="s">
        <v>17</v>
      </c>
      <c r="J3907" s="1">
        <v>45779</v>
      </c>
      <c r="K3907" s="1">
        <v>45747</v>
      </c>
    </row>
    <row r="3908" spans="1:11" x14ac:dyDescent="0.25">
      <c r="A3908" t="s">
        <v>24</v>
      </c>
      <c r="B3908" t="s">
        <v>1422</v>
      </c>
      <c r="C3908" t="s">
        <v>16</v>
      </c>
      <c r="D3908" s="1">
        <v>43633</v>
      </c>
      <c r="E3908" t="s">
        <v>958</v>
      </c>
      <c r="F3908" t="s">
        <v>959</v>
      </c>
      <c r="G3908" t="s">
        <v>960</v>
      </c>
      <c r="H3908" t="s">
        <v>1368</v>
      </c>
      <c r="I3908" t="s">
        <v>17</v>
      </c>
      <c r="J3908" s="1">
        <v>45426</v>
      </c>
      <c r="K3908" s="1">
        <v>45351</v>
      </c>
    </row>
    <row r="3909" spans="1:11" x14ac:dyDescent="0.25">
      <c r="A3909" t="s">
        <v>24</v>
      </c>
      <c r="B3909" t="s">
        <v>1422</v>
      </c>
      <c r="C3909" t="s">
        <v>16</v>
      </c>
      <c r="D3909" s="1">
        <v>43633</v>
      </c>
      <c r="E3909" t="s">
        <v>958</v>
      </c>
      <c r="F3909" t="s">
        <v>959</v>
      </c>
      <c r="G3909" t="s">
        <v>960</v>
      </c>
      <c r="H3909" t="s">
        <v>1368</v>
      </c>
      <c r="I3909" t="s">
        <v>17</v>
      </c>
      <c r="J3909" s="1">
        <v>45779</v>
      </c>
      <c r="K3909" s="1">
        <v>45747</v>
      </c>
    </row>
    <row r="3910" spans="1:11" x14ac:dyDescent="0.25">
      <c r="A3910" t="s">
        <v>24</v>
      </c>
      <c r="B3910" t="s">
        <v>1422</v>
      </c>
      <c r="C3910" t="s">
        <v>16</v>
      </c>
      <c r="D3910" s="1">
        <v>43633</v>
      </c>
      <c r="E3910" t="s">
        <v>958</v>
      </c>
      <c r="F3910" t="s">
        <v>959</v>
      </c>
      <c r="G3910" t="s">
        <v>960</v>
      </c>
      <c r="H3910" t="s">
        <v>1369</v>
      </c>
      <c r="I3910" t="s">
        <v>17</v>
      </c>
      <c r="J3910" s="1">
        <v>45426</v>
      </c>
      <c r="K3910" s="1">
        <v>45351</v>
      </c>
    </row>
    <row r="3911" spans="1:11" x14ac:dyDescent="0.25">
      <c r="A3911" t="s">
        <v>24</v>
      </c>
      <c r="B3911" t="s">
        <v>1422</v>
      </c>
      <c r="C3911" t="s">
        <v>16</v>
      </c>
      <c r="D3911" s="1">
        <v>43633</v>
      </c>
      <c r="E3911" t="s">
        <v>958</v>
      </c>
      <c r="F3911" t="s">
        <v>959</v>
      </c>
      <c r="G3911" t="s">
        <v>960</v>
      </c>
      <c r="H3911" t="s">
        <v>1369</v>
      </c>
      <c r="I3911" t="s">
        <v>17</v>
      </c>
      <c r="J3911" s="1">
        <v>45779</v>
      </c>
      <c r="K3911" s="1">
        <v>45747</v>
      </c>
    </row>
    <row r="3912" spans="1:11" x14ac:dyDescent="0.25">
      <c r="A3912" t="s">
        <v>24</v>
      </c>
      <c r="B3912" t="s">
        <v>1422</v>
      </c>
      <c r="C3912" t="s">
        <v>16</v>
      </c>
      <c r="D3912" s="1">
        <v>43633</v>
      </c>
      <c r="E3912" t="s">
        <v>958</v>
      </c>
      <c r="F3912" t="s">
        <v>959</v>
      </c>
      <c r="G3912" t="s">
        <v>960</v>
      </c>
      <c r="H3912" t="s">
        <v>1370</v>
      </c>
      <c r="I3912" t="s">
        <v>17</v>
      </c>
      <c r="J3912" s="1">
        <v>45426</v>
      </c>
      <c r="K3912" s="1">
        <v>45351</v>
      </c>
    </row>
    <row r="3913" spans="1:11" x14ac:dyDescent="0.25">
      <c r="A3913" t="s">
        <v>24</v>
      </c>
      <c r="B3913" t="s">
        <v>1422</v>
      </c>
      <c r="C3913" t="s">
        <v>16</v>
      </c>
      <c r="D3913" s="1">
        <v>43633</v>
      </c>
      <c r="E3913" t="s">
        <v>958</v>
      </c>
      <c r="F3913" t="s">
        <v>959</v>
      </c>
      <c r="G3913" t="s">
        <v>960</v>
      </c>
      <c r="H3913" t="s">
        <v>1370</v>
      </c>
      <c r="I3913" t="s">
        <v>17</v>
      </c>
      <c r="J3913" s="1">
        <v>45779</v>
      </c>
      <c r="K3913" s="1">
        <v>45747</v>
      </c>
    </row>
    <row r="3914" spans="1:11" x14ac:dyDescent="0.25">
      <c r="A3914" t="s">
        <v>24</v>
      </c>
      <c r="B3914" t="s">
        <v>1422</v>
      </c>
      <c r="C3914" t="s">
        <v>16</v>
      </c>
      <c r="D3914" s="1">
        <v>43633</v>
      </c>
      <c r="E3914" t="s">
        <v>958</v>
      </c>
      <c r="F3914" t="s">
        <v>959</v>
      </c>
      <c r="G3914" t="s">
        <v>960</v>
      </c>
      <c r="H3914" t="s">
        <v>8</v>
      </c>
      <c r="I3914" t="s">
        <v>17</v>
      </c>
      <c r="J3914" s="1">
        <v>44650</v>
      </c>
      <c r="K3914" s="1">
        <v>44635</v>
      </c>
    </row>
    <row r="3915" spans="1:11" x14ac:dyDescent="0.25">
      <c r="A3915" t="s">
        <v>24</v>
      </c>
      <c r="B3915" t="s">
        <v>1422</v>
      </c>
      <c r="C3915" t="s">
        <v>16</v>
      </c>
      <c r="D3915" s="1">
        <v>43633</v>
      </c>
      <c r="E3915" t="s">
        <v>958</v>
      </c>
      <c r="F3915" t="s">
        <v>959</v>
      </c>
      <c r="G3915" t="s">
        <v>960</v>
      </c>
      <c r="H3915" t="s">
        <v>9</v>
      </c>
      <c r="I3915" t="s">
        <v>17</v>
      </c>
      <c r="J3915" s="1">
        <v>44743</v>
      </c>
      <c r="K3915" s="1">
        <v>44735</v>
      </c>
    </row>
    <row r="3916" spans="1:11" x14ac:dyDescent="0.25">
      <c r="A3916" t="s">
        <v>24</v>
      </c>
      <c r="B3916" t="s">
        <v>1422</v>
      </c>
      <c r="C3916" t="s">
        <v>16</v>
      </c>
      <c r="D3916" s="1">
        <v>43633</v>
      </c>
      <c r="E3916" t="s">
        <v>958</v>
      </c>
      <c r="F3916" t="s">
        <v>959</v>
      </c>
      <c r="G3916" t="s">
        <v>960</v>
      </c>
      <c r="H3916" t="s">
        <v>10</v>
      </c>
      <c r="I3916" t="s">
        <v>17</v>
      </c>
      <c r="J3916" s="1">
        <v>44447</v>
      </c>
      <c r="K3916" s="1">
        <v>44417</v>
      </c>
    </row>
    <row r="3917" spans="1:11" x14ac:dyDescent="0.25">
      <c r="A3917" t="s">
        <v>24</v>
      </c>
      <c r="B3917" t="s">
        <v>1422</v>
      </c>
      <c r="C3917" t="s">
        <v>16</v>
      </c>
      <c r="D3917" s="1">
        <v>43633</v>
      </c>
      <c r="E3917" t="s">
        <v>958</v>
      </c>
      <c r="F3917" t="s">
        <v>959</v>
      </c>
      <c r="G3917" t="s">
        <v>960</v>
      </c>
      <c r="H3917" t="s">
        <v>10</v>
      </c>
      <c r="I3917" t="s">
        <v>17</v>
      </c>
      <c r="J3917" s="1">
        <v>45470</v>
      </c>
      <c r="K3917" s="1">
        <v>45470</v>
      </c>
    </row>
    <row r="3918" spans="1:11" x14ac:dyDescent="0.25">
      <c r="A3918" t="s">
        <v>24</v>
      </c>
      <c r="B3918" t="s">
        <v>1422</v>
      </c>
      <c r="C3918" t="s">
        <v>16</v>
      </c>
      <c r="D3918" s="1">
        <v>43633</v>
      </c>
      <c r="E3918" t="s">
        <v>958</v>
      </c>
      <c r="F3918" t="s">
        <v>959</v>
      </c>
      <c r="G3918" t="s">
        <v>960</v>
      </c>
      <c r="H3918" t="s">
        <v>11</v>
      </c>
      <c r="I3918" t="s">
        <v>17</v>
      </c>
      <c r="J3918" s="1">
        <v>44579</v>
      </c>
      <c r="K3918" s="1">
        <v>43635</v>
      </c>
    </row>
    <row r="3919" spans="1:11" x14ac:dyDescent="0.25">
      <c r="C3919" t="s">
        <v>45</v>
      </c>
      <c r="D3919" s="1">
        <v>43628</v>
      </c>
      <c r="E3919" t="s">
        <v>961</v>
      </c>
      <c r="F3919" t="s">
        <v>1593</v>
      </c>
      <c r="G3919" t="s">
        <v>1386</v>
      </c>
      <c r="H3919" t="s">
        <v>192</v>
      </c>
      <c r="I3919" t="s">
        <v>17</v>
      </c>
      <c r="J3919" s="1">
        <v>45104</v>
      </c>
      <c r="K3919" s="1">
        <v>44837</v>
      </c>
    </row>
    <row r="3920" spans="1:11" x14ac:dyDescent="0.25">
      <c r="C3920" t="s">
        <v>45</v>
      </c>
      <c r="D3920" s="1">
        <v>43628</v>
      </c>
      <c r="E3920" t="s">
        <v>961</v>
      </c>
      <c r="F3920" t="s">
        <v>1593</v>
      </c>
      <c r="G3920" t="s">
        <v>1386</v>
      </c>
      <c r="H3920" t="s">
        <v>4</v>
      </c>
      <c r="I3920" t="s">
        <v>17</v>
      </c>
      <c r="J3920" s="1">
        <v>45691</v>
      </c>
      <c r="K3920" s="1">
        <v>44824</v>
      </c>
    </row>
    <row r="3921" spans="1:11" x14ac:dyDescent="0.25">
      <c r="C3921" t="s">
        <v>45</v>
      </c>
      <c r="D3921" s="1">
        <v>43628</v>
      </c>
      <c r="E3921" t="s">
        <v>961</v>
      </c>
      <c r="F3921" t="s">
        <v>1593</v>
      </c>
      <c r="G3921" t="s">
        <v>1386</v>
      </c>
      <c r="H3921" t="s">
        <v>7</v>
      </c>
      <c r="I3921" t="s">
        <v>17</v>
      </c>
      <c r="J3921" s="1">
        <v>45707</v>
      </c>
      <c r="K3921" s="1">
        <v>44824</v>
      </c>
    </row>
    <row r="3922" spans="1:11" x14ac:dyDescent="0.25">
      <c r="C3922" t="s">
        <v>45</v>
      </c>
      <c r="D3922" s="1">
        <v>43628</v>
      </c>
      <c r="E3922" t="s">
        <v>961</v>
      </c>
      <c r="F3922" t="s">
        <v>1593</v>
      </c>
      <c r="G3922" t="s">
        <v>1386</v>
      </c>
      <c r="H3922" t="s">
        <v>1366</v>
      </c>
      <c r="I3922" t="s">
        <v>17</v>
      </c>
      <c r="J3922" s="1">
        <v>45707</v>
      </c>
      <c r="K3922" s="1">
        <v>45351</v>
      </c>
    </row>
    <row r="3923" spans="1:11" x14ac:dyDescent="0.25">
      <c r="C3923" t="s">
        <v>45</v>
      </c>
      <c r="D3923" s="1">
        <v>43628</v>
      </c>
      <c r="E3923" t="s">
        <v>961</v>
      </c>
      <c r="F3923" t="s">
        <v>1593</v>
      </c>
      <c r="G3923" t="s">
        <v>1386</v>
      </c>
      <c r="H3923" t="s">
        <v>1367</v>
      </c>
      <c r="I3923" t="s">
        <v>17</v>
      </c>
      <c r="J3923" s="1">
        <v>45707</v>
      </c>
      <c r="K3923" s="1">
        <v>45351</v>
      </c>
    </row>
    <row r="3924" spans="1:11" x14ac:dyDescent="0.25">
      <c r="C3924" t="s">
        <v>45</v>
      </c>
      <c r="D3924" s="1">
        <v>43628</v>
      </c>
      <c r="E3924" t="s">
        <v>961</v>
      </c>
      <c r="F3924" t="s">
        <v>1593</v>
      </c>
      <c r="G3924" t="s">
        <v>1386</v>
      </c>
      <c r="H3924" t="s">
        <v>1368</v>
      </c>
      <c r="I3924" t="s">
        <v>17</v>
      </c>
      <c r="J3924" s="1">
        <v>45707</v>
      </c>
      <c r="K3924" s="1">
        <v>45351</v>
      </c>
    </row>
    <row r="3925" spans="1:11" x14ac:dyDescent="0.25">
      <c r="C3925" t="s">
        <v>45</v>
      </c>
      <c r="D3925" s="1">
        <v>43628</v>
      </c>
      <c r="E3925" t="s">
        <v>961</v>
      </c>
      <c r="F3925" t="s">
        <v>1593</v>
      </c>
      <c r="G3925" t="s">
        <v>1386</v>
      </c>
      <c r="H3925" t="s">
        <v>1369</v>
      </c>
      <c r="I3925" t="s">
        <v>17</v>
      </c>
      <c r="J3925" s="1">
        <v>45707</v>
      </c>
      <c r="K3925" s="1">
        <v>45351</v>
      </c>
    </row>
    <row r="3926" spans="1:11" x14ac:dyDescent="0.25">
      <c r="C3926" t="s">
        <v>45</v>
      </c>
      <c r="D3926" s="1">
        <v>43628</v>
      </c>
      <c r="E3926" t="s">
        <v>961</v>
      </c>
      <c r="F3926" t="s">
        <v>1593</v>
      </c>
      <c r="G3926" t="s">
        <v>1386</v>
      </c>
      <c r="H3926" t="s">
        <v>1370</v>
      </c>
      <c r="I3926" t="s">
        <v>17</v>
      </c>
      <c r="J3926" s="1">
        <v>45707</v>
      </c>
      <c r="K3926" s="1">
        <v>45351</v>
      </c>
    </row>
    <row r="3927" spans="1:11" x14ac:dyDescent="0.25">
      <c r="C3927" t="s">
        <v>45</v>
      </c>
      <c r="D3927" s="1">
        <v>43628</v>
      </c>
      <c r="E3927" t="s">
        <v>961</v>
      </c>
      <c r="F3927" t="s">
        <v>1593</v>
      </c>
      <c r="G3927" t="s">
        <v>1386</v>
      </c>
      <c r="H3927" t="s">
        <v>8</v>
      </c>
      <c r="I3927" t="s">
        <v>17</v>
      </c>
      <c r="J3927" s="1">
        <v>44642</v>
      </c>
      <c r="K3927" s="1">
        <v>44635</v>
      </c>
    </row>
    <row r="3928" spans="1:11" x14ac:dyDescent="0.25">
      <c r="C3928" t="s">
        <v>45</v>
      </c>
      <c r="D3928" s="1">
        <v>43628</v>
      </c>
      <c r="E3928" t="s">
        <v>961</v>
      </c>
      <c r="F3928" t="s">
        <v>1593</v>
      </c>
      <c r="G3928" t="s">
        <v>1386</v>
      </c>
      <c r="H3928" t="s">
        <v>9</v>
      </c>
      <c r="I3928" t="s">
        <v>17</v>
      </c>
      <c r="J3928" s="1">
        <v>45104</v>
      </c>
      <c r="K3928" s="1">
        <v>44830</v>
      </c>
    </row>
    <row r="3929" spans="1:11" x14ac:dyDescent="0.25">
      <c r="C3929" t="s">
        <v>45</v>
      </c>
      <c r="D3929" s="1">
        <v>43628</v>
      </c>
      <c r="E3929" t="s">
        <v>961</v>
      </c>
      <c r="F3929" t="s">
        <v>1593</v>
      </c>
      <c r="G3929" t="s">
        <v>1386</v>
      </c>
      <c r="H3929" t="s">
        <v>10</v>
      </c>
      <c r="I3929" t="s">
        <v>17</v>
      </c>
      <c r="J3929" s="1">
        <v>44469</v>
      </c>
      <c r="K3929" s="1">
        <v>44438</v>
      </c>
    </row>
    <row r="3930" spans="1:11" x14ac:dyDescent="0.25">
      <c r="C3930" t="s">
        <v>45</v>
      </c>
      <c r="D3930" s="1">
        <v>43628</v>
      </c>
      <c r="E3930" t="s">
        <v>961</v>
      </c>
      <c r="F3930" t="s">
        <v>1593</v>
      </c>
      <c r="G3930" t="s">
        <v>1386</v>
      </c>
      <c r="H3930" t="s">
        <v>11</v>
      </c>
      <c r="I3930" t="s">
        <v>17</v>
      </c>
      <c r="J3930" s="1">
        <v>45104</v>
      </c>
      <c r="K3930" s="1">
        <v>43643</v>
      </c>
    </row>
    <row r="3931" spans="1:11" x14ac:dyDescent="0.25">
      <c r="A3931" t="s">
        <v>12</v>
      </c>
      <c r="B3931" t="s">
        <v>51</v>
      </c>
      <c r="C3931" t="s">
        <v>52</v>
      </c>
      <c r="D3931" s="1">
        <v>43619</v>
      </c>
      <c r="E3931" t="s">
        <v>557</v>
      </c>
      <c r="F3931" t="s">
        <v>962</v>
      </c>
      <c r="G3931" t="s">
        <v>963</v>
      </c>
      <c r="H3931" t="s">
        <v>4</v>
      </c>
      <c r="I3931" t="s">
        <v>17</v>
      </c>
      <c r="J3931" s="1">
        <v>45013</v>
      </c>
      <c r="K3931" s="1">
        <v>44824</v>
      </c>
    </row>
    <row r="3932" spans="1:11" x14ac:dyDescent="0.25">
      <c r="A3932" t="s">
        <v>12</v>
      </c>
      <c r="B3932" t="s">
        <v>51</v>
      </c>
      <c r="C3932" t="s">
        <v>52</v>
      </c>
      <c r="D3932" s="1">
        <v>43619</v>
      </c>
      <c r="E3932" t="s">
        <v>557</v>
      </c>
      <c r="F3932" t="s">
        <v>962</v>
      </c>
      <c r="G3932" t="s">
        <v>963</v>
      </c>
      <c r="H3932" t="s">
        <v>7</v>
      </c>
      <c r="I3932" t="s">
        <v>17</v>
      </c>
      <c r="J3932" s="1">
        <v>45013</v>
      </c>
      <c r="K3932" s="1">
        <v>44824</v>
      </c>
    </row>
    <row r="3933" spans="1:11" x14ac:dyDescent="0.25">
      <c r="A3933" t="s">
        <v>12</v>
      </c>
      <c r="B3933" t="s">
        <v>51</v>
      </c>
      <c r="C3933" t="s">
        <v>52</v>
      </c>
      <c r="D3933" s="1">
        <v>43619</v>
      </c>
      <c r="E3933" t="s">
        <v>557</v>
      </c>
      <c r="F3933" t="s">
        <v>962</v>
      </c>
      <c r="G3933" t="s">
        <v>963</v>
      </c>
      <c r="H3933" t="s">
        <v>1366</v>
      </c>
      <c r="I3933" t="s">
        <v>5</v>
      </c>
      <c r="K3933" s="1">
        <v>45351</v>
      </c>
    </row>
    <row r="3934" spans="1:11" x14ac:dyDescent="0.25">
      <c r="A3934" t="s">
        <v>12</v>
      </c>
      <c r="B3934" t="s">
        <v>51</v>
      </c>
      <c r="C3934" t="s">
        <v>52</v>
      </c>
      <c r="D3934" s="1">
        <v>43619</v>
      </c>
      <c r="E3934" t="s">
        <v>557</v>
      </c>
      <c r="F3934" t="s">
        <v>962</v>
      </c>
      <c r="G3934" t="s">
        <v>963</v>
      </c>
      <c r="H3934" t="s">
        <v>1367</v>
      </c>
      <c r="I3934" t="s">
        <v>5</v>
      </c>
      <c r="K3934" s="1">
        <v>45351</v>
      </c>
    </row>
    <row r="3935" spans="1:11" x14ac:dyDescent="0.25">
      <c r="A3935" t="s">
        <v>12</v>
      </c>
      <c r="B3935" t="s">
        <v>51</v>
      </c>
      <c r="C3935" t="s">
        <v>52</v>
      </c>
      <c r="D3935" s="1">
        <v>43619</v>
      </c>
      <c r="E3935" t="s">
        <v>557</v>
      </c>
      <c r="F3935" t="s">
        <v>962</v>
      </c>
      <c r="G3935" t="s">
        <v>963</v>
      </c>
      <c r="H3935" t="s">
        <v>1368</v>
      </c>
      <c r="I3935" t="s">
        <v>5</v>
      </c>
      <c r="K3935" s="1">
        <v>45351</v>
      </c>
    </row>
    <row r="3936" spans="1:11" x14ac:dyDescent="0.25">
      <c r="A3936" t="s">
        <v>12</v>
      </c>
      <c r="B3936" t="s">
        <v>51</v>
      </c>
      <c r="C3936" t="s">
        <v>52</v>
      </c>
      <c r="D3936" s="1">
        <v>43619</v>
      </c>
      <c r="E3936" t="s">
        <v>557</v>
      </c>
      <c r="F3936" t="s">
        <v>962</v>
      </c>
      <c r="G3936" t="s">
        <v>963</v>
      </c>
      <c r="H3936" t="s">
        <v>1369</v>
      </c>
      <c r="I3936" t="s">
        <v>5</v>
      </c>
      <c r="K3936" s="1">
        <v>45351</v>
      </c>
    </row>
    <row r="3937" spans="1:11" x14ac:dyDescent="0.25">
      <c r="A3937" t="s">
        <v>12</v>
      </c>
      <c r="B3937" t="s">
        <v>51</v>
      </c>
      <c r="C3937" t="s">
        <v>52</v>
      </c>
      <c r="D3937" s="1">
        <v>43619</v>
      </c>
      <c r="E3937" t="s">
        <v>557</v>
      </c>
      <c r="F3937" t="s">
        <v>962</v>
      </c>
      <c r="G3937" t="s">
        <v>963</v>
      </c>
      <c r="H3937" t="s">
        <v>1370</v>
      </c>
      <c r="I3937" t="s">
        <v>5</v>
      </c>
      <c r="K3937" s="1">
        <v>45351</v>
      </c>
    </row>
    <row r="3938" spans="1:11" x14ac:dyDescent="0.25">
      <c r="A3938" t="s">
        <v>12</v>
      </c>
      <c r="B3938" t="s">
        <v>51</v>
      </c>
      <c r="C3938" t="s">
        <v>52</v>
      </c>
      <c r="D3938" s="1">
        <v>43619</v>
      </c>
      <c r="E3938" t="s">
        <v>557</v>
      </c>
      <c r="F3938" t="s">
        <v>962</v>
      </c>
      <c r="G3938" t="s">
        <v>963</v>
      </c>
      <c r="H3938" t="s">
        <v>8</v>
      </c>
      <c r="I3938" t="s">
        <v>17</v>
      </c>
      <c r="J3938" s="1">
        <v>45013</v>
      </c>
      <c r="K3938" s="1">
        <v>44635</v>
      </c>
    </row>
    <row r="3939" spans="1:11" x14ac:dyDescent="0.25">
      <c r="A3939" t="s">
        <v>12</v>
      </c>
      <c r="B3939" t="s">
        <v>51</v>
      </c>
      <c r="C3939" t="s">
        <v>52</v>
      </c>
      <c r="D3939" s="1">
        <v>43619</v>
      </c>
      <c r="E3939" t="s">
        <v>557</v>
      </c>
      <c r="F3939" t="s">
        <v>962</v>
      </c>
      <c r="G3939" t="s">
        <v>963</v>
      </c>
      <c r="H3939" t="s">
        <v>9</v>
      </c>
      <c r="I3939" t="s">
        <v>17</v>
      </c>
      <c r="J3939" s="1">
        <v>45356</v>
      </c>
      <c r="K3939" s="1">
        <v>44735</v>
      </c>
    </row>
    <row r="3940" spans="1:11" x14ac:dyDescent="0.25">
      <c r="A3940" t="s">
        <v>12</v>
      </c>
      <c r="B3940" t="s">
        <v>51</v>
      </c>
      <c r="C3940" t="s">
        <v>52</v>
      </c>
      <c r="D3940" s="1">
        <v>43619</v>
      </c>
      <c r="E3940" t="s">
        <v>557</v>
      </c>
      <c r="F3940" t="s">
        <v>962</v>
      </c>
      <c r="G3940" t="s">
        <v>963</v>
      </c>
      <c r="H3940" t="s">
        <v>10</v>
      </c>
      <c r="I3940" t="s">
        <v>17</v>
      </c>
      <c r="J3940" s="1">
        <v>44449</v>
      </c>
      <c r="K3940" s="1">
        <v>44417</v>
      </c>
    </row>
    <row r="3941" spans="1:11" x14ac:dyDescent="0.25">
      <c r="A3941" t="s">
        <v>12</v>
      </c>
      <c r="B3941" t="s">
        <v>51</v>
      </c>
      <c r="C3941" t="s">
        <v>52</v>
      </c>
      <c r="D3941" s="1">
        <v>43619</v>
      </c>
      <c r="E3941" t="s">
        <v>557</v>
      </c>
      <c r="F3941" t="s">
        <v>962</v>
      </c>
      <c r="G3941" t="s">
        <v>963</v>
      </c>
      <c r="H3941" t="s">
        <v>10</v>
      </c>
      <c r="I3941" t="s">
        <v>17</v>
      </c>
      <c r="J3941" s="1">
        <v>44845</v>
      </c>
      <c r="K3941" s="1">
        <v>44796</v>
      </c>
    </row>
    <row r="3942" spans="1:11" x14ac:dyDescent="0.25">
      <c r="A3942" t="s">
        <v>12</v>
      </c>
      <c r="B3942" t="s">
        <v>51</v>
      </c>
      <c r="C3942" t="s">
        <v>52</v>
      </c>
      <c r="D3942" s="1">
        <v>43619</v>
      </c>
      <c r="E3942" t="s">
        <v>557</v>
      </c>
      <c r="F3942" t="s">
        <v>962</v>
      </c>
      <c r="G3942" t="s">
        <v>963</v>
      </c>
      <c r="H3942" t="s">
        <v>10</v>
      </c>
      <c r="I3942" t="s">
        <v>17</v>
      </c>
      <c r="J3942" s="1">
        <v>45356</v>
      </c>
      <c r="K3942" s="1">
        <v>45356</v>
      </c>
    </row>
    <row r="3943" spans="1:11" x14ac:dyDescent="0.25">
      <c r="A3943" t="s">
        <v>12</v>
      </c>
      <c r="B3943" t="s">
        <v>51</v>
      </c>
      <c r="C3943" t="s">
        <v>52</v>
      </c>
      <c r="D3943" s="1">
        <v>43619</v>
      </c>
      <c r="E3943" t="s">
        <v>557</v>
      </c>
      <c r="F3943" t="s">
        <v>962</v>
      </c>
      <c r="G3943" t="s">
        <v>963</v>
      </c>
      <c r="H3943" t="s">
        <v>11</v>
      </c>
      <c r="I3943" t="s">
        <v>17</v>
      </c>
      <c r="J3943" s="1">
        <v>44543</v>
      </c>
      <c r="K3943" s="1">
        <v>43635</v>
      </c>
    </row>
    <row r="3944" spans="1:11" x14ac:dyDescent="0.25">
      <c r="A3944" t="s">
        <v>12</v>
      </c>
      <c r="B3944" t="s">
        <v>51</v>
      </c>
      <c r="C3944" t="s">
        <v>52</v>
      </c>
      <c r="D3944" s="1">
        <v>43619</v>
      </c>
      <c r="E3944" t="s">
        <v>557</v>
      </c>
      <c r="F3944" t="s">
        <v>962</v>
      </c>
      <c r="G3944" t="s">
        <v>963</v>
      </c>
      <c r="H3944" t="s">
        <v>11</v>
      </c>
      <c r="I3944" t="s">
        <v>17</v>
      </c>
      <c r="J3944" s="1">
        <v>45356</v>
      </c>
      <c r="K3944" s="1">
        <v>45356</v>
      </c>
    </row>
    <row r="3945" spans="1:11" x14ac:dyDescent="0.25">
      <c r="C3945" t="s">
        <v>165</v>
      </c>
      <c r="D3945" s="1">
        <v>43617</v>
      </c>
      <c r="E3945" t="s">
        <v>964</v>
      </c>
      <c r="F3945" t="s">
        <v>965</v>
      </c>
      <c r="G3945" t="s">
        <v>966</v>
      </c>
      <c r="H3945" t="s">
        <v>4</v>
      </c>
      <c r="I3945" t="s">
        <v>17</v>
      </c>
      <c r="J3945" s="1">
        <v>45091</v>
      </c>
      <c r="K3945" s="1">
        <v>44824</v>
      </c>
    </row>
    <row r="3946" spans="1:11" x14ac:dyDescent="0.25">
      <c r="C3946" t="s">
        <v>165</v>
      </c>
      <c r="D3946" s="1">
        <v>43617</v>
      </c>
      <c r="E3946" t="s">
        <v>964</v>
      </c>
      <c r="F3946" t="s">
        <v>965</v>
      </c>
      <c r="G3946" t="s">
        <v>966</v>
      </c>
      <c r="H3946" t="s">
        <v>7</v>
      </c>
      <c r="I3946" t="s">
        <v>17</v>
      </c>
      <c r="J3946" s="1">
        <v>45091</v>
      </c>
      <c r="K3946" s="1">
        <v>44824</v>
      </c>
    </row>
    <row r="3947" spans="1:11" x14ac:dyDescent="0.25">
      <c r="C3947" t="s">
        <v>165</v>
      </c>
      <c r="D3947" s="1">
        <v>43617</v>
      </c>
      <c r="E3947" t="s">
        <v>964</v>
      </c>
      <c r="F3947" t="s">
        <v>965</v>
      </c>
      <c r="G3947" t="s">
        <v>966</v>
      </c>
      <c r="H3947" t="s">
        <v>1366</v>
      </c>
      <c r="I3947" t="s">
        <v>17</v>
      </c>
      <c r="J3947" s="1">
        <v>45800</v>
      </c>
      <c r="K3947" s="1">
        <v>45351</v>
      </c>
    </row>
    <row r="3948" spans="1:11" x14ac:dyDescent="0.25">
      <c r="C3948" t="s">
        <v>165</v>
      </c>
      <c r="D3948" s="1">
        <v>43617</v>
      </c>
      <c r="E3948" t="s">
        <v>964</v>
      </c>
      <c r="F3948" t="s">
        <v>965</v>
      </c>
      <c r="G3948" t="s">
        <v>966</v>
      </c>
      <c r="H3948" t="s">
        <v>1367</v>
      </c>
      <c r="I3948" t="s">
        <v>17</v>
      </c>
      <c r="J3948" s="1">
        <v>45800</v>
      </c>
      <c r="K3948" s="1">
        <v>45351</v>
      </c>
    </row>
    <row r="3949" spans="1:11" x14ac:dyDescent="0.25">
      <c r="C3949" t="s">
        <v>165</v>
      </c>
      <c r="D3949" s="1">
        <v>43617</v>
      </c>
      <c r="E3949" t="s">
        <v>964</v>
      </c>
      <c r="F3949" t="s">
        <v>965</v>
      </c>
      <c r="G3949" t="s">
        <v>966</v>
      </c>
      <c r="H3949" t="s">
        <v>1368</v>
      </c>
      <c r="I3949" t="s">
        <v>17</v>
      </c>
      <c r="J3949" s="1">
        <v>45800</v>
      </c>
      <c r="K3949" s="1">
        <v>45351</v>
      </c>
    </row>
    <row r="3950" spans="1:11" x14ac:dyDescent="0.25">
      <c r="C3950" t="s">
        <v>165</v>
      </c>
      <c r="D3950" s="1">
        <v>43617</v>
      </c>
      <c r="E3950" t="s">
        <v>964</v>
      </c>
      <c r="F3950" t="s">
        <v>965</v>
      </c>
      <c r="G3950" t="s">
        <v>966</v>
      </c>
      <c r="H3950" t="s">
        <v>1369</v>
      </c>
      <c r="I3950" t="s">
        <v>17</v>
      </c>
      <c r="J3950" s="1">
        <v>45800</v>
      </c>
      <c r="K3950" s="1">
        <v>45351</v>
      </c>
    </row>
    <row r="3951" spans="1:11" x14ac:dyDescent="0.25">
      <c r="C3951" t="s">
        <v>165</v>
      </c>
      <c r="D3951" s="1">
        <v>43617</v>
      </c>
      <c r="E3951" t="s">
        <v>964</v>
      </c>
      <c r="F3951" t="s">
        <v>965</v>
      </c>
      <c r="G3951" t="s">
        <v>966</v>
      </c>
      <c r="H3951" t="s">
        <v>1370</v>
      </c>
      <c r="I3951" t="s">
        <v>17</v>
      </c>
      <c r="J3951" s="1">
        <v>45800</v>
      </c>
      <c r="K3951" s="1">
        <v>45351</v>
      </c>
    </row>
    <row r="3952" spans="1:11" x14ac:dyDescent="0.25">
      <c r="C3952" t="s">
        <v>165</v>
      </c>
      <c r="D3952" s="1">
        <v>43617</v>
      </c>
      <c r="E3952" t="s">
        <v>964</v>
      </c>
      <c r="F3952" t="s">
        <v>965</v>
      </c>
      <c r="G3952" t="s">
        <v>966</v>
      </c>
      <c r="H3952" t="s">
        <v>9</v>
      </c>
      <c r="I3952" t="s">
        <v>17</v>
      </c>
      <c r="J3952" s="1">
        <v>45092</v>
      </c>
      <c r="K3952" s="1">
        <v>45057</v>
      </c>
    </row>
    <row r="3953" spans="1:11" x14ac:dyDescent="0.25">
      <c r="C3953" t="s">
        <v>165</v>
      </c>
      <c r="D3953" s="1">
        <v>43617</v>
      </c>
      <c r="E3953" t="s">
        <v>964</v>
      </c>
      <c r="F3953" t="s">
        <v>965</v>
      </c>
      <c r="G3953" t="s">
        <v>966</v>
      </c>
      <c r="H3953" t="s">
        <v>11</v>
      </c>
      <c r="I3953" t="s">
        <v>17</v>
      </c>
      <c r="J3953" s="1">
        <v>45091</v>
      </c>
      <c r="K3953" s="1">
        <v>43637</v>
      </c>
    </row>
    <row r="3954" spans="1:11" x14ac:dyDescent="0.25">
      <c r="A3954" t="s">
        <v>30</v>
      </c>
      <c r="B3954" t="s">
        <v>260</v>
      </c>
      <c r="C3954" t="s">
        <v>32</v>
      </c>
      <c r="D3954" s="1">
        <v>43578</v>
      </c>
      <c r="E3954" t="s">
        <v>967</v>
      </c>
      <c r="F3954" t="s">
        <v>968</v>
      </c>
      <c r="G3954" t="s">
        <v>265</v>
      </c>
      <c r="H3954" t="s">
        <v>192</v>
      </c>
      <c r="I3954" t="s">
        <v>17</v>
      </c>
      <c r="J3954" s="1">
        <v>44963</v>
      </c>
      <c r="K3954" s="1">
        <v>44837</v>
      </c>
    </row>
    <row r="3955" spans="1:11" x14ac:dyDescent="0.25">
      <c r="A3955" t="s">
        <v>30</v>
      </c>
      <c r="B3955" t="s">
        <v>260</v>
      </c>
      <c r="C3955" t="s">
        <v>32</v>
      </c>
      <c r="D3955" s="1">
        <v>43578</v>
      </c>
      <c r="E3955" t="s">
        <v>967</v>
      </c>
      <c r="F3955" t="s">
        <v>968</v>
      </c>
      <c r="G3955" t="s">
        <v>265</v>
      </c>
      <c r="H3955" t="s">
        <v>4</v>
      </c>
      <c r="I3955" t="s">
        <v>17</v>
      </c>
      <c r="J3955" s="1">
        <v>44963</v>
      </c>
      <c r="K3955" s="1">
        <v>44824</v>
      </c>
    </row>
    <row r="3956" spans="1:11" x14ac:dyDescent="0.25">
      <c r="A3956" t="s">
        <v>30</v>
      </c>
      <c r="B3956" t="s">
        <v>260</v>
      </c>
      <c r="C3956" t="s">
        <v>32</v>
      </c>
      <c r="D3956" s="1">
        <v>43578</v>
      </c>
      <c r="E3956" t="s">
        <v>967</v>
      </c>
      <c r="F3956" t="s">
        <v>968</v>
      </c>
      <c r="G3956" t="s">
        <v>265</v>
      </c>
      <c r="H3956" t="s">
        <v>7</v>
      </c>
      <c r="I3956" t="s">
        <v>17</v>
      </c>
      <c r="J3956" s="1">
        <v>44963</v>
      </c>
      <c r="K3956" s="1">
        <v>44824</v>
      </c>
    </row>
    <row r="3957" spans="1:11" x14ac:dyDescent="0.25">
      <c r="A3957" t="s">
        <v>30</v>
      </c>
      <c r="B3957" t="s">
        <v>260</v>
      </c>
      <c r="C3957" t="s">
        <v>32</v>
      </c>
      <c r="D3957" s="1">
        <v>43578</v>
      </c>
      <c r="E3957" t="s">
        <v>967</v>
      </c>
      <c r="F3957" t="s">
        <v>968</v>
      </c>
      <c r="G3957" t="s">
        <v>265</v>
      </c>
      <c r="H3957" t="s">
        <v>1366</v>
      </c>
      <c r="I3957" t="s">
        <v>17</v>
      </c>
      <c r="J3957" s="1">
        <v>45411</v>
      </c>
      <c r="K3957" s="1">
        <v>45351</v>
      </c>
    </row>
    <row r="3958" spans="1:11" x14ac:dyDescent="0.25">
      <c r="A3958" t="s">
        <v>30</v>
      </c>
      <c r="B3958" t="s">
        <v>260</v>
      </c>
      <c r="C3958" t="s">
        <v>32</v>
      </c>
      <c r="D3958" s="1">
        <v>43578</v>
      </c>
      <c r="E3958" t="s">
        <v>967</v>
      </c>
      <c r="F3958" t="s">
        <v>968</v>
      </c>
      <c r="G3958" t="s">
        <v>265</v>
      </c>
      <c r="H3958" t="s">
        <v>1366</v>
      </c>
      <c r="I3958" t="s">
        <v>17</v>
      </c>
      <c r="J3958" s="1">
        <v>45789</v>
      </c>
      <c r="K3958" s="1">
        <v>45732</v>
      </c>
    </row>
    <row r="3959" spans="1:11" x14ac:dyDescent="0.25">
      <c r="A3959" t="s">
        <v>30</v>
      </c>
      <c r="B3959" t="s">
        <v>260</v>
      </c>
      <c r="C3959" t="s">
        <v>32</v>
      </c>
      <c r="D3959" s="1">
        <v>43578</v>
      </c>
      <c r="E3959" t="s">
        <v>967</v>
      </c>
      <c r="F3959" t="s">
        <v>968</v>
      </c>
      <c r="G3959" t="s">
        <v>265</v>
      </c>
      <c r="H3959" t="s">
        <v>1367</v>
      </c>
      <c r="I3959" t="s">
        <v>17</v>
      </c>
      <c r="J3959" s="1">
        <v>45411</v>
      </c>
      <c r="K3959" s="1">
        <v>45351</v>
      </c>
    </row>
    <row r="3960" spans="1:11" x14ac:dyDescent="0.25">
      <c r="A3960" t="s">
        <v>30</v>
      </c>
      <c r="B3960" t="s">
        <v>260</v>
      </c>
      <c r="C3960" t="s">
        <v>32</v>
      </c>
      <c r="D3960" s="1">
        <v>43578</v>
      </c>
      <c r="E3960" t="s">
        <v>967</v>
      </c>
      <c r="F3960" t="s">
        <v>968</v>
      </c>
      <c r="G3960" t="s">
        <v>265</v>
      </c>
      <c r="H3960" t="s">
        <v>1367</v>
      </c>
      <c r="I3960" t="s">
        <v>17</v>
      </c>
      <c r="J3960" s="1">
        <v>45789</v>
      </c>
      <c r="K3960" s="1">
        <v>45732</v>
      </c>
    </row>
    <row r="3961" spans="1:11" x14ac:dyDescent="0.25">
      <c r="A3961" t="s">
        <v>30</v>
      </c>
      <c r="B3961" t="s">
        <v>260</v>
      </c>
      <c r="C3961" t="s">
        <v>32</v>
      </c>
      <c r="D3961" s="1">
        <v>43578</v>
      </c>
      <c r="E3961" t="s">
        <v>967</v>
      </c>
      <c r="F3961" t="s">
        <v>968</v>
      </c>
      <c r="G3961" t="s">
        <v>265</v>
      </c>
      <c r="H3961" t="s">
        <v>1368</v>
      </c>
      <c r="I3961" t="s">
        <v>17</v>
      </c>
      <c r="J3961" s="1">
        <v>45411</v>
      </c>
      <c r="K3961" s="1">
        <v>45351</v>
      </c>
    </row>
    <row r="3962" spans="1:11" x14ac:dyDescent="0.25">
      <c r="A3962" t="s">
        <v>30</v>
      </c>
      <c r="B3962" t="s">
        <v>260</v>
      </c>
      <c r="C3962" t="s">
        <v>32</v>
      </c>
      <c r="D3962" s="1">
        <v>43578</v>
      </c>
      <c r="E3962" t="s">
        <v>967</v>
      </c>
      <c r="F3962" t="s">
        <v>968</v>
      </c>
      <c r="G3962" t="s">
        <v>265</v>
      </c>
      <c r="H3962" t="s">
        <v>1368</v>
      </c>
      <c r="I3962" t="s">
        <v>17</v>
      </c>
      <c r="J3962" s="1">
        <v>45789</v>
      </c>
      <c r="K3962" s="1">
        <v>45732</v>
      </c>
    </row>
    <row r="3963" spans="1:11" x14ac:dyDescent="0.25">
      <c r="A3963" t="s">
        <v>30</v>
      </c>
      <c r="B3963" t="s">
        <v>260</v>
      </c>
      <c r="C3963" t="s">
        <v>32</v>
      </c>
      <c r="D3963" s="1">
        <v>43578</v>
      </c>
      <c r="E3963" t="s">
        <v>967</v>
      </c>
      <c r="F3963" t="s">
        <v>968</v>
      </c>
      <c r="G3963" t="s">
        <v>265</v>
      </c>
      <c r="H3963" t="s">
        <v>1369</v>
      </c>
      <c r="I3963" t="s">
        <v>17</v>
      </c>
      <c r="J3963" s="1">
        <v>45411</v>
      </c>
      <c r="K3963" s="1">
        <v>45351</v>
      </c>
    </row>
    <row r="3964" spans="1:11" x14ac:dyDescent="0.25">
      <c r="A3964" t="s">
        <v>30</v>
      </c>
      <c r="B3964" t="s">
        <v>260</v>
      </c>
      <c r="C3964" t="s">
        <v>32</v>
      </c>
      <c r="D3964" s="1">
        <v>43578</v>
      </c>
      <c r="E3964" t="s">
        <v>967</v>
      </c>
      <c r="F3964" t="s">
        <v>968</v>
      </c>
      <c r="G3964" t="s">
        <v>265</v>
      </c>
      <c r="H3964" t="s">
        <v>1369</v>
      </c>
      <c r="I3964" t="s">
        <v>17</v>
      </c>
      <c r="J3964" s="1">
        <v>45789</v>
      </c>
      <c r="K3964" s="1">
        <v>45732</v>
      </c>
    </row>
    <row r="3965" spans="1:11" x14ac:dyDescent="0.25">
      <c r="A3965" t="s">
        <v>30</v>
      </c>
      <c r="B3965" t="s">
        <v>260</v>
      </c>
      <c r="C3965" t="s">
        <v>32</v>
      </c>
      <c r="D3965" s="1">
        <v>43578</v>
      </c>
      <c r="E3965" t="s">
        <v>967</v>
      </c>
      <c r="F3965" t="s">
        <v>968</v>
      </c>
      <c r="G3965" t="s">
        <v>265</v>
      </c>
      <c r="H3965" t="s">
        <v>1370</v>
      </c>
      <c r="I3965" t="s">
        <v>17</v>
      </c>
      <c r="J3965" s="1">
        <v>45411</v>
      </c>
      <c r="K3965" s="1">
        <v>45351</v>
      </c>
    </row>
    <row r="3966" spans="1:11" x14ac:dyDescent="0.25">
      <c r="A3966" t="s">
        <v>30</v>
      </c>
      <c r="B3966" t="s">
        <v>260</v>
      </c>
      <c r="C3966" t="s">
        <v>32</v>
      </c>
      <c r="D3966" s="1">
        <v>43578</v>
      </c>
      <c r="E3966" t="s">
        <v>967</v>
      </c>
      <c r="F3966" t="s">
        <v>968</v>
      </c>
      <c r="G3966" t="s">
        <v>265</v>
      </c>
      <c r="H3966" t="s">
        <v>1370</v>
      </c>
      <c r="I3966" t="s">
        <v>17</v>
      </c>
      <c r="J3966" s="1">
        <v>45789</v>
      </c>
      <c r="K3966" s="1">
        <v>45732</v>
      </c>
    </row>
    <row r="3967" spans="1:11" x14ac:dyDescent="0.25">
      <c r="A3967" t="s">
        <v>30</v>
      </c>
      <c r="B3967" t="s">
        <v>260</v>
      </c>
      <c r="C3967" t="s">
        <v>32</v>
      </c>
      <c r="D3967" s="1">
        <v>43578</v>
      </c>
      <c r="E3967" t="s">
        <v>967</v>
      </c>
      <c r="F3967" t="s">
        <v>968</v>
      </c>
      <c r="G3967" t="s">
        <v>265</v>
      </c>
      <c r="H3967" t="s">
        <v>8</v>
      </c>
      <c r="I3967" t="s">
        <v>17</v>
      </c>
      <c r="J3967" s="1">
        <v>44652</v>
      </c>
      <c r="K3967" s="1">
        <v>44635</v>
      </c>
    </row>
    <row r="3968" spans="1:11" x14ac:dyDescent="0.25">
      <c r="A3968" t="s">
        <v>30</v>
      </c>
      <c r="B3968" t="s">
        <v>260</v>
      </c>
      <c r="C3968" t="s">
        <v>32</v>
      </c>
      <c r="D3968" s="1">
        <v>43578</v>
      </c>
      <c r="E3968" t="s">
        <v>967</v>
      </c>
      <c r="F3968" t="s">
        <v>968</v>
      </c>
      <c r="G3968" t="s">
        <v>265</v>
      </c>
      <c r="H3968" t="s">
        <v>9</v>
      </c>
      <c r="I3968" t="s">
        <v>17</v>
      </c>
      <c r="J3968" s="1">
        <v>44750</v>
      </c>
      <c r="K3968" s="1">
        <v>44735</v>
      </c>
    </row>
    <row r="3969" spans="1:11" x14ac:dyDescent="0.25">
      <c r="A3969" t="s">
        <v>30</v>
      </c>
      <c r="B3969" t="s">
        <v>260</v>
      </c>
      <c r="C3969" t="s">
        <v>32</v>
      </c>
      <c r="D3969" s="1">
        <v>43578</v>
      </c>
      <c r="E3969" t="s">
        <v>967</v>
      </c>
      <c r="F3969" t="s">
        <v>968</v>
      </c>
      <c r="G3969" t="s">
        <v>265</v>
      </c>
      <c r="H3969" t="s">
        <v>10</v>
      </c>
      <c r="I3969" t="s">
        <v>17</v>
      </c>
      <c r="J3969" s="1">
        <v>44494</v>
      </c>
      <c r="K3969" s="1">
        <v>44417</v>
      </c>
    </row>
    <row r="3970" spans="1:11" x14ac:dyDescent="0.25">
      <c r="A3970" t="s">
        <v>30</v>
      </c>
      <c r="B3970" t="s">
        <v>260</v>
      </c>
      <c r="C3970" t="s">
        <v>32</v>
      </c>
      <c r="D3970" s="1">
        <v>43578</v>
      </c>
      <c r="E3970" t="s">
        <v>967</v>
      </c>
      <c r="F3970" t="s">
        <v>968</v>
      </c>
      <c r="G3970" t="s">
        <v>265</v>
      </c>
      <c r="H3970" t="s">
        <v>10</v>
      </c>
      <c r="I3970" t="s">
        <v>17</v>
      </c>
      <c r="J3970" s="1">
        <v>44782</v>
      </c>
      <c r="K3970" s="1">
        <v>44782</v>
      </c>
    </row>
    <row r="3971" spans="1:11" x14ac:dyDescent="0.25">
      <c r="A3971" t="s">
        <v>30</v>
      </c>
      <c r="B3971" t="s">
        <v>260</v>
      </c>
      <c r="C3971" t="s">
        <v>32</v>
      </c>
      <c r="D3971" s="1">
        <v>43578</v>
      </c>
      <c r="E3971" t="s">
        <v>967</v>
      </c>
      <c r="F3971" t="s">
        <v>968</v>
      </c>
      <c r="G3971" t="s">
        <v>265</v>
      </c>
      <c r="H3971" t="s">
        <v>11</v>
      </c>
      <c r="I3971" t="s">
        <v>17</v>
      </c>
      <c r="J3971" s="1">
        <v>44581</v>
      </c>
      <c r="K3971" s="1">
        <v>43635</v>
      </c>
    </row>
    <row r="3972" spans="1:11" x14ac:dyDescent="0.25">
      <c r="A3972" t="s">
        <v>12</v>
      </c>
      <c r="B3972" t="s">
        <v>51</v>
      </c>
      <c r="C3972" t="s">
        <v>52</v>
      </c>
      <c r="D3972" s="1">
        <v>43570</v>
      </c>
      <c r="E3972" t="s">
        <v>969</v>
      </c>
      <c r="F3972" t="s">
        <v>970</v>
      </c>
      <c r="G3972" t="s">
        <v>482</v>
      </c>
      <c r="H3972" t="s">
        <v>192</v>
      </c>
      <c r="I3972" t="s">
        <v>17</v>
      </c>
      <c r="J3972" s="1">
        <v>44840</v>
      </c>
      <c r="K3972" s="1">
        <v>44837</v>
      </c>
    </row>
    <row r="3973" spans="1:11" x14ac:dyDescent="0.25">
      <c r="A3973" t="s">
        <v>12</v>
      </c>
      <c r="B3973" t="s">
        <v>51</v>
      </c>
      <c r="C3973" t="s">
        <v>52</v>
      </c>
      <c r="D3973" s="1">
        <v>43570</v>
      </c>
      <c r="E3973" t="s">
        <v>969</v>
      </c>
      <c r="F3973" t="s">
        <v>970</v>
      </c>
      <c r="G3973" t="s">
        <v>482</v>
      </c>
      <c r="H3973" t="s">
        <v>4</v>
      </c>
      <c r="I3973" t="s">
        <v>17</v>
      </c>
      <c r="J3973" s="1">
        <v>44831</v>
      </c>
      <c r="K3973" s="1">
        <v>44824</v>
      </c>
    </row>
    <row r="3974" spans="1:11" x14ac:dyDescent="0.25">
      <c r="A3974" t="s">
        <v>12</v>
      </c>
      <c r="B3974" t="s">
        <v>51</v>
      </c>
      <c r="C3974" t="s">
        <v>52</v>
      </c>
      <c r="D3974" s="1">
        <v>43570</v>
      </c>
      <c r="E3974" t="s">
        <v>969</v>
      </c>
      <c r="F3974" t="s">
        <v>970</v>
      </c>
      <c r="G3974" t="s">
        <v>482</v>
      </c>
      <c r="H3974" t="s">
        <v>7</v>
      </c>
      <c r="I3974" t="s">
        <v>17</v>
      </c>
      <c r="J3974" s="1">
        <v>44831</v>
      </c>
      <c r="K3974" s="1">
        <v>44824</v>
      </c>
    </row>
    <row r="3975" spans="1:11" x14ac:dyDescent="0.25">
      <c r="A3975" t="s">
        <v>12</v>
      </c>
      <c r="B3975" t="s">
        <v>51</v>
      </c>
      <c r="C3975" t="s">
        <v>52</v>
      </c>
      <c r="D3975" s="1">
        <v>43570</v>
      </c>
      <c r="E3975" t="s">
        <v>969</v>
      </c>
      <c r="F3975" t="s">
        <v>970</v>
      </c>
      <c r="G3975" t="s">
        <v>482</v>
      </c>
      <c r="H3975" t="s">
        <v>1366</v>
      </c>
      <c r="I3975" t="s">
        <v>5</v>
      </c>
      <c r="K3975" s="1">
        <v>45351</v>
      </c>
    </row>
    <row r="3976" spans="1:11" x14ac:dyDescent="0.25">
      <c r="A3976" t="s">
        <v>12</v>
      </c>
      <c r="B3976" t="s">
        <v>51</v>
      </c>
      <c r="C3976" t="s">
        <v>52</v>
      </c>
      <c r="D3976" s="1">
        <v>43570</v>
      </c>
      <c r="E3976" t="s">
        <v>969</v>
      </c>
      <c r="F3976" t="s">
        <v>970</v>
      </c>
      <c r="G3976" t="s">
        <v>482</v>
      </c>
      <c r="H3976" t="s">
        <v>1367</v>
      </c>
      <c r="I3976" t="s">
        <v>5</v>
      </c>
      <c r="K3976" s="1">
        <v>45351</v>
      </c>
    </row>
    <row r="3977" spans="1:11" x14ac:dyDescent="0.25">
      <c r="A3977" t="s">
        <v>12</v>
      </c>
      <c r="B3977" t="s">
        <v>51</v>
      </c>
      <c r="C3977" t="s">
        <v>52</v>
      </c>
      <c r="D3977" s="1">
        <v>43570</v>
      </c>
      <c r="E3977" t="s">
        <v>969</v>
      </c>
      <c r="F3977" t="s">
        <v>970</v>
      </c>
      <c r="G3977" t="s">
        <v>482</v>
      </c>
      <c r="H3977" t="s">
        <v>1368</v>
      </c>
      <c r="I3977" t="s">
        <v>5</v>
      </c>
      <c r="K3977" s="1">
        <v>45351</v>
      </c>
    </row>
    <row r="3978" spans="1:11" x14ac:dyDescent="0.25">
      <c r="A3978" t="s">
        <v>12</v>
      </c>
      <c r="B3978" t="s">
        <v>51</v>
      </c>
      <c r="C3978" t="s">
        <v>52</v>
      </c>
      <c r="D3978" s="1">
        <v>43570</v>
      </c>
      <c r="E3978" t="s">
        <v>969</v>
      </c>
      <c r="F3978" t="s">
        <v>970</v>
      </c>
      <c r="G3978" t="s">
        <v>482</v>
      </c>
      <c r="H3978" t="s">
        <v>1369</v>
      </c>
      <c r="I3978" t="s">
        <v>5</v>
      </c>
      <c r="K3978" s="1">
        <v>45351</v>
      </c>
    </row>
    <row r="3979" spans="1:11" x14ac:dyDescent="0.25">
      <c r="A3979" t="s">
        <v>12</v>
      </c>
      <c r="B3979" t="s">
        <v>51</v>
      </c>
      <c r="C3979" t="s">
        <v>52</v>
      </c>
      <c r="D3979" s="1">
        <v>43570</v>
      </c>
      <c r="E3979" t="s">
        <v>969</v>
      </c>
      <c r="F3979" t="s">
        <v>970</v>
      </c>
      <c r="G3979" t="s">
        <v>482</v>
      </c>
      <c r="H3979" t="s">
        <v>1370</v>
      </c>
      <c r="I3979" t="s">
        <v>5</v>
      </c>
      <c r="K3979" s="1">
        <v>45351</v>
      </c>
    </row>
    <row r="3980" spans="1:11" x14ac:dyDescent="0.25">
      <c r="A3980" t="s">
        <v>12</v>
      </c>
      <c r="B3980" t="s">
        <v>51</v>
      </c>
      <c r="C3980" t="s">
        <v>52</v>
      </c>
      <c r="D3980" s="1">
        <v>43570</v>
      </c>
      <c r="E3980" t="s">
        <v>969</v>
      </c>
      <c r="F3980" t="s">
        <v>970</v>
      </c>
      <c r="G3980" t="s">
        <v>482</v>
      </c>
      <c r="H3980" t="s">
        <v>8</v>
      </c>
      <c r="I3980" t="s">
        <v>17</v>
      </c>
      <c r="J3980" s="1">
        <v>44697</v>
      </c>
      <c r="K3980" s="1">
        <v>44635</v>
      </c>
    </row>
    <row r="3981" spans="1:11" x14ac:dyDescent="0.25">
      <c r="A3981" t="s">
        <v>12</v>
      </c>
      <c r="B3981" t="s">
        <v>51</v>
      </c>
      <c r="C3981" t="s">
        <v>52</v>
      </c>
      <c r="D3981" s="1">
        <v>43570</v>
      </c>
      <c r="E3981" t="s">
        <v>969</v>
      </c>
      <c r="F3981" t="s">
        <v>970</v>
      </c>
      <c r="G3981" t="s">
        <v>482</v>
      </c>
      <c r="H3981" t="s">
        <v>9</v>
      </c>
      <c r="I3981" t="s">
        <v>17</v>
      </c>
      <c r="J3981" s="1">
        <v>44840</v>
      </c>
      <c r="K3981" s="1">
        <v>44735</v>
      </c>
    </row>
    <row r="3982" spans="1:11" x14ac:dyDescent="0.25">
      <c r="A3982" t="s">
        <v>12</v>
      </c>
      <c r="B3982" t="s">
        <v>51</v>
      </c>
      <c r="C3982" t="s">
        <v>52</v>
      </c>
      <c r="D3982" s="1">
        <v>43570</v>
      </c>
      <c r="E3982" t="s">
        <v>969</v>
      </c>
      <c r="F3982" t="s">
        <v>970</v>
      </c>
      <c r="G3982" t="s">
        <v>482</v>
      </c>
      <c r="H3982" t="s">
        <v>10</v>
      </c>
      <c r="I3982" t="s">
        <v>17</v>
      </c>
      <c r="J3982" s="1">
        <v>44449</v>
      </c>
      <c r="K3982" s="1">
        <v>44417</v>
      </c>
    </row>
    <row r="3983" spans="1:11" x14ac:dyDescent="0.25">
      <c r="A3983" t="s">
        <v>12</v>
      </c>
      <c r="B3983" t="s">
        <v>51</v>
      </c>
      <c r="C3983" t="s">
        <v>52</v>
      </c>
      <c r="D3983" s="1">
        <v>43570</v>
      </c>
      <c r="E3983" t="s">
        <v>969</v>
      </c>
      <c r="F3983" t="s">
        <v>970</v>
      </c>
      <c r="G3983" t="s">
        <v>482</v>
      </c>
      <c r="H3983" t="s">
        <v>10</v>
      </c>
      <c r="I3983" t="s">
        <v>17</v>
      </c>
      <c r="J3983" s="1">
        <v>44781</v>
      </c>
      <c r="K3983" s="1">
        <v>44781</v>
      </c>
    </row>
    <row r="3984" spans="1:11" x14ac:dyDescent="0.25">
      <c r="A3984" t="s">
        <v>12</v>
      </c>
      <c r="B3984" t="s">
        <v>51</v>
      </c>
      <c r="C3984" t="s">
        <v>52</v>
      </c>
      <c r="D3984" s="1">
        <v>43570</v>
      </c>
      <c r="E3984" t="s">
        <v>969</v>
      </c>
      <c r="F3984" t="s">
        <v>970</v>
      </c>
      <c r="G3984" t="s">
        <v>482</v>
      </c>
      <c r="H3984" t="s">
        <v>11</v>
      </c>
      <c r="I3984" t="s">
        <v>17</v>
      </c>
      <c r="J3984" s="1">
        <v>44544</v>
      </c>
      <c r="K3984" s="1">
        <v>43635</v>
      </c>
    </row>
    <row r="3985" spans="1:11" x14ac:dyDescent="0.25">
      <c r="A3985" t="s">
        <v>24</v>
      </c>
      <c r="B3985" t="s">
        <v>1515</v>
      </c>
      <c r="C3985" t="s">
        <v>16</v>
      </c>
      <c r="D3985" s="1">
        <v>43542</v>
      </c>
      <c r="E3985" t="s">
        <v>971</v>
      </c>
      <c r="F3985" t="s">
        <v>972</v>
      </c>
      <c r="G3985" t="s">
        <v>973</v>
      </c>
      <c r="H3985" t="s">
        <v>4</v>
      </c>
      <c r="I3985" t="s">
        <v>17</v>
      </c>
      <c r="J3985" s="1">
        <v>44840</v>
      </c>
      <c r="K3985" s="1">
        <v>44824</v>
      </c>
    </row>
    <row r="3986" spans="1:11" x14ac:dyDescent="0.25">
      <c r="A3986" t="s">
        <v>24</v>
      </c>
      <c r="B3986" t="s">
        <v>1515</v>
      </c>
      <c r="C3986" t="s">
        <v>16</v>
      </c>
      <c r="D3986" s="1">
        <v>43542</v>
      </c>
      <c r="E3986" t="s">
        <v>971</v>
      </c>
      <c r="F3986" t="s">
        <v>972</v>
      </c>
      <c r="G3986" t="s">
        <v>973</v>
      </c>
      <c r="H3986" t="s">
        <v>7</v>
      </c>
      <c r="I3986" t="s">
        <v>17</v>
      </c>
      <c r="J3986" s="1">
        <v>44840</v>
      </c>
      <c r="K3986" s="1">
        <v>44824</v>
      </c>
    </row>
    <row r="3987" spans="1:11" x14ac:dyDescent="0.25">
      <c r="A3987" t="s">
        <v>24</v>
      </c>
      <c r="B3987" t="s">
        <v>1515</v>
      </c>
      <c r="C3987" t="s">
        <v>16</v>
      </c>
      <c r="D3987" s="1">
        <v>43542</v>
      </c>
      <c r="E3987" t="s">
        <v>971</v>
      </c>
      <c r="F3987" t="s">
        <v>972</v>
      </c>
      <c r="G3987" t="s">
        <v>973</v>
      </c>
      <c r="H3987" t="s">
        <v>1366</v>
      </c>
      <c r="I3987" t="s">
        <v>17</v>
      </c>
      <c r="J3987" s="1">
        <v>44936</v>
      </c>
      <c r="K3987" s="1">
        <v>44847</v>
      </c>
    </row>
    <row r="3988" spans="1:11" x14ac:dyDescent="0.25">
      <c r="A3988" t="s">
        <v>24</v>
      </c>
      <c r="B3988" t="s">
        <v>1515</v>
      </c>
      <c r="C3988" t="s">
        <v>16</v>
      </c>
      <c r="D3988" s="1">
        <v>43542</v>
      </c>
      <c r="E3988" t="s">
        <v>971</v>
      </c>
      <c r="F3988" t="s">
        <v>972</v>
      </c>
      <c r="G3988" t="s">
        <v>973</v>
      </c>
      <c r="H3988" t="s">
        <v>1366</v>
      </c>
      <c r="I3988" t="s">
        <v>17</v>
      </c>
      <c r="J3988" s="1">
        <v>45807</v>
      </c>
      <c r="K3988" s="1">
        <v>45351</v>
      </c>
    </row>
    <row r="3989" spans="1:11" x14ac:dyDescent="0.25">
      <c r="A3989" t="s">
        <v>24</v>
      </c>
      <c r="B3989" t="s">
        <v>1515</v>
      </c>
      <c r="C3989" t="s">
        <v>16</v>
      </c>
      <c r="D3989" s="1">
        <v>43542</v>
      </c>
      <c r="E3989" t="s">
        <v>971</v>
      </c>
      <c r="F3989" t="s">
        <v>972</v>
      </c>
      <c r="G3989" t="s">
        <v>973</v>
      </c>
      <c r="H3989" t="s">
        <v>1367</v>
      </c>
      <c r="I3989" t="s">
        <v>17</v>
      </c>
      <c r="J3989" s="1">
        <v>44847</v>
      </c>
      <c r="K3989" s="1">
        <v>44847</v>
      </c>
    </row>
    <row r="3990" spans="1:11" x14ac:dyDescent="0.25">
      <c r="A3990" t="s">
        <v>24</v>
      </c>
      <c r="B3990" t="s">
        <v>1515</v>
      </c>
      <c r="C3990" t="s">
        <v>16</v>
      </c>
      <c r="D3990" s="1">
        <v>43542</v>
      </c>
      <c r="E3990" t="s">
        <v>971</v>
      </c>
      <c r="F3990" t="s">
        <v>972</v>
      </c>
      <c r="G3990" t="s">
        <v>973</v>
      </c>
      <c r="H3990" t="s">
        <v>1367</v>
      </c>
      <c r="I3990" t="s">
        <v>17</v>
      </c>
      <c r="J3990" s="1">
        <v>45807</v>
      </c>
      <c r="K3990" s="1">
        <v>45351</v>
      </c>
    </row>
    <row r="3991" spans="1:11" x14ac:dyDescent="0.25">
      <c r="A3991" t="s">
        <v>24</v>
      </c>
      <c r="B3991" t="s">
        <v>1515</v>
      </c>
      <c r="C3991" t="s">
        <v>16</v>
      </c>
      <c r="D3991" s="1">
        <v>43542</v>
      </c>
      <c r="E3991" t="s">
        <v>971</v>
      </c>
      <c r="F3991" t="s">
        <v>972</v>
      </c>
      <c r="G3991" t="s">
        <v>973</v>
      </c>
      <c r="H3991" t="s">
        <v>1368</v>
      </c>
      <c r="I3991" t="s">
        <v>17</v>
      </c>
      <c r="J3991" s="1">
        <v>45807</v>
      </c>
      <c r="K3991" s="1">
        <v>45351</v>
      </c>
    </row>
    <row r="3992" spans="1:11" x14ac:dyDescent="0.25">
      <c r="A3992" t="s">
        <v>24</v>
      </c>
      <c r="B3992" t="s">
        <v>1515</v>
      </c>
      <c r="C3992" t="s">
        <v>16</v>
      </c>
      <c r="D3992" s="1">
        <v>43542</v>
      </c>
      <c r="E3992" t="s">
        <v>971</v>
      </c>
      <c r="F3992" t="s">
        <v>972</v>
      </c>
      <c r="G3992" t="s">
        <v>973</v>
      </c>
      <c r="H3992" t="s">
        <v>1369</v>
      </c>
      <c r="I3992" t="s">
        <v>17</v>
      </c>
      <c r="J3992" s="1">
        <v>44936</v>
      </c>
      <c r="K3992" s="1">
        <v>44847</v>
      </c>
    </row>
    <row r="3993" spans="1:11" x14ac:dyDescent="0.25">
      <c r="A3993" t="s">
        <v>24</v>
      </c>
      <c r="B3993" t="s">
        <v>1515</v>
      </c>
      <c r="C3993" t="s">
        <v>16</v>
      </c>
      <c r="D3993" s="1">
        <v>43542</v>
      </c>
      <c r="E3993" t="s">
        <v>971</v>
      </c>
      <c r="F3993" t="s">
        <v>972</v>
      </c>
      <c r="G3993" t="s">
        <v>973</v>
      </c>
      <c r="H3993" t="s">
        <v>1369</v>
      </c>
      <c r="I3993" t="s">
        <v>17</v>
      </c>
      <c r="J3993" s="1">
        <v>45807</v>
      </c>
      <c r="K3993" s="1">
        <v>45351</v>
      </c>
    </row>
    <row r="3994" spans="1:11" x14ac:dyDescent="0.25">
      <c r="A3994" t="s">
        <v>24</v>
      </c>
      <c r="B3994" t="s">
        <v>1515</v>
      </c>
      <c r="C3994" t="s">
        <v>16</v>
      </c>
      <c r="D3994" s="1">
        <v>43542</v>
      </c>
      <c r="E3994" t="s">
        <v>971</v>
      </c>
      <c r="F3994" t="s">
        <v>972</v>
      </c>
      <c r="G3994" t="s">
        <v>973</v>
      </c>
      <c r="H3994" t="s">
        <v>1370</v>
      </c>
      <c r="I3994" t="s">
        <v>17</v>
      </c>
      <c r="J3994" s="1">
        <v>45807</v>
      </c>
      <c r="K3994" s="1">
        <v>45351</v>
      </c>
    </row>
    <row r="3995" spans="1:11" x14ac:dyDescent="0.25">
      <c r="A3995" t="s">
        <v>24</v>
      </c>
      <c r="B3995" t="s">
        <v>1515</v>
      </c>
      <c r="C3995" t="s">
        <v>16</v>
      </c>
      <c r="D3995" s="1">
        <v>43542</v>
      </c>
      <c r="E3995" t="s">
        <v>971</v>
      </c>
      <c r="F3995" t="s">
        <v>972</v>
      </c>
      <c r="G3995" t="s">
        <v>973</v>
      </c>
      <c r="H3995" t="s">
        <v>8</v>
      </c>
      <c r="I3995" t="s">
        <v>17</v>
      </c>
      <c r="J3995" s="1">
        <v>44648</v>
      </c>
      <c r="K3995" s="1">
        <v>44635</v>
      </c>
    </row>
    <row r="3996" spans="1:11" x14ac:dyDescent="0.25">
      <c r="A3996" t="s">
        <v>24</v>
      </c>
      <c r="B3996" t="s">
        <v>1515</v>
      </c>
      <c r="C3996" t="s">
        <v>16</v>
      </c>
      <c r="D3996" s="1">
        <v>43542</v>
      </c>
      <c r="E3996" t="s">
        <v>971</v>
      </c>
      <c r="F3996" t="s">
        <v>972</v>
      </c>
      <c r="G3996" t="s">
        <v>973</v>
      </c>
      <c r="H3996" t="s">
        <v>9</v>
      </c>
      <c r="I3996" t="s">
        <v>17</v>
      </c>
      <c r="J3996" s="1">
        <v>44847</v>
      </c>
      <c r="K3996" s="1">
        <v>44735</v>
      </c>
    </row>
    <row r="3997" spans="1:11" x14ac:dyDescent="0.25">
      <c r="A3997" t="s">
        <v>24</v>
      </c>
      <c r="B3997" t="s">
        <v>1515</v>
      </c>
      <c r="C3997" t="s">
        <v>16</v>
      </c>
      <c r="D3997" s="1">
        <v>43542</v>
      </c>
      <c r="E3997" t="s">
        <v>971</v>
      </c>
      <c r="F3997" t="s">
        <v>972</v>
      </c>
      <c r="G3997" t="s">
        <v>973</v>
      </c>
      <c r="H3997" t="s">
        <v>10</v>
      </c>
      <c r="I3997" t="s">
        <v>17</v>
      </c>
      <c r="J3997" s="1">
        <v>44525</v>
      </c>
      <c r="K3997" s="1">
        <v>44505</v>
      </c>
    </row>
    <row r="3998" spans="1:11" x14ac:dyDescent="0.25">
      <c r="A3998" t="s">
        <v>24</v>
      </c>
      <c r="B3998" t="s">
        <v>1515</v>
      </c>
      <c r="C3998" t="s">
        <v>16</v>
      </c>
      <c r="D3998" s="1">
        <v>43542</v>
      </c>
      <c r="E3998" t="s">
        <v>971</v>
      </c>
      <c r="F3998" t="s">
        <v>972</v>
      </c>
      <c r="G3998" t="s">
        <v>973</v>
      </c>
      <c r="H3998" t="s">
        <v>10</v>
      </c>
      <c r="I3998" t="s">
        <v>17</v>
      </c>
      <c r="J3998" s="1">
        <v>44824</v>
      </c>
      <c r="K3998" s="1">
        <v>44824</v>
      </c>
    </row>
    <row r="3999" spans="1:11" x14ac:dyDescent="0.25">
      <c r="A3999" t="s">
        <v>24</v>
      </c>
      <c r="B3999" t="s">
        <v>1515</v>
      </c>
      <c r="C3999" t="s">
        <v>16</v>
      </c>
      <c r="D3999" s="1">
        <v>43542</v>
      </c>
      <c r="E3999" t="s">
        <v>971</v>
      </c>
      <c r="F3999" t="s">
        <v>972</v>
      </c>
      <c r="G3999" t="s">
        <v>973</v>
      </c>
      <c r="H3999" t="s">
        <v>11</v>
      </c>
      <c r="I3999" t="s">
        <v>17</v>
      </c>
      <c r="J3999" s="1">
        <v>44091</v>
      </c>
      <c r="K3999" s="1">
        <v>43852</v>
      </c>
    </row>
    <row r="4000" spans="1:11" x14ac:dyDescent="0.25">
      <c r="A4000" t="s">
        <v>41</v>
      </c>
      <c r="B4000" t="s">
        <v>42</v>
      </c>
      <c r="C4000" t="s">
        <v>124</v>
      </c>
      <c r="D4000" s="1">
        <v>43514</v>
      </c>
      <c r="E4000" t="s">
        <v>974</v>
      </c>
      <c r="F4000" t="s">
        <v>670</v>
      </c>
      <c r="G4000" t="s">
        <v>1594</v>
      </c>
      <c r="H4000" t="s">
        <v>4</v>
      </c>
      <c r="I4000" t="s">
        <v>17</v>
      </c>
      <c r="J4000" s="1">
        <v>44851</v>
      </c>
      <c r="K4000" s="1">
        <v>44840</v>
      </c>
    </row>
    <row r="4001" spans="1:12" x14ac:dyDescent="0.25">
      <c r="A4001" t="s">
        <v>41</v>
      </c>
      <c r="B4001" t="s">
        <v>42</v>
      </c>
      <c r="C4001" t="s">
        <v>124</v>
      </c>
      <c r="D4001" s="1">
        <v>43514</v>
      </c>
      <c r="E4001" t="s">
        <v>974</v>
      </c>
      <c r="F4001" t="s">
        <v>670</v>
      </c>
      <c r="G4001" t="s">
        <v>1594</v>
      </c>
      <c r="H4001" t="s">
        <v>7</v>
      </c>
      <c r="I4001" t="s">
        <v>17</v>
      </c>
      <c r="J4001" s="1">
        <v>45090</v>
      </c>
      <c r="K4001" s="1">
        <v>44840</v>
      </c>
    </row>
    <row r="4002" spans="1:12" x14ac:dyDescent="0.25">
      <c r="A4002" t="s">
        <v>1</v>
      </c>
      <c r="B4002" t="s">
        <v>79</v>
      </c>
      <c r="C4002" t="s">
        <v>14</v>
      </c>
      <c r="D4002" s="1">
        <v>43494</v>
      </c>
      <c r="E4002" t="s">
        <v>669</v>
      </c>
      <c r="F4002" t="s">
        <v>975</v>
      </c>
      <c r="G4002" t="s">
        <v>976</v>
      </c>
      <c r="H4002" t="s">
        <v>4</v>
      </c>
      <c r="I4002" t="s">
        <v>17</v>
      </c>
      <c r="J4002" s="1">
        <v>44830</v>
      </c>
      <c r="K4002" s="1">
        <v>44824</v>
      </c>
      <c r="L4002" t="s">
        <v>977</v>
      </c>
    </row>
    <row r="4003" spans="1:12" x14ac:dyDescent="0.25">
      <c r="A4003" t="s">
        <v>1</v>
      </c>
      <c r="B4003" t="s">
        <v>79</v>
      </c>
      <c r="C4003" t="s">
        <v>14</v>
      </c>
      <c r="D4003" s="1">
        <v>43494</v>
      </c>
      <c r="E4003" t="s">
        <v>669</v>
      </c>
      <c r="F4003" t="s">
        <v>975</v>
      </c>
      <c r="G4003" t="s">
        <v>976</v>
      </c>
      <c r="H4003" t="s">
        <v>7</v>
      </c>
      <c r="I4003" t="s">
        <v>17</v>
      </c>
      <c r="J4003" s="1">
        <v>44830</v>
      </c>
      <c r="K4003" s="1">
        <v>44824</v>
      </c>
    </row>
    <row r="4004" spans="1:12" x14ac:dyDescent="0.25">
      <c r="A4004" t="s">
        <v>1</v>
      </c>
      <c r="B4004" t="s">
        <v>79</v>
      </c>
      <c r="C4004" t="s">
        <v>14</v>
      </c>
      <c r="D4004" s="1">
        <v>43494</v>
      </c>
      <c r="E4004" t="s">
        <v>669</v>
      </c>
      <c r="F4004" t="s">
        <v>975</v>
      </c>
      <c r="G4004" t="s">
        <v>976</v>
      </c>
      <c r="H4004" t="s">
        <v>1366</v>
      </c>
      <c r="I4004" t="s">
        <v>17</v>
      </c>
      <c r="J4004" s="1">
        <v>45450</v>
      </c>
      <c r="K4004" s="1">
        <v>45351</v>
      </c>
      <c r="L4004" t="s">
        <v>1595</v>
      </c>
    </row>
    <row r="4005" spans="1:12" x14ac:dyDescent="0.25">
      <c r="A4005" t="s">
        <v>1</v>
      </c>
      <c r="B4005" t="s">
        <v>79</v>
      </c>
      <c r="C4005" t="s">
        <v>14</v>
      </c>
      <c r="D4005" s="1">
        <v>43494</v>
      </c>
      <c r="E4005" t="s">
        <v>669</v>
      </c>
      <c r="F4005" t="s">
        <v>975</v>
      </c>
      <c r="G4005" t="s">
        <v>976</v>
      </c>
      <c r="H4005" t="s">
        <v>1366</v>
      </c>
      <c r="I4005" t="s">
        <v>17</v>
      </c>
      <c r="J4005" s="1">
        <v>45797</v>
      </c>
      <c r="K4005" s="1">
        <v>45771</v>
      </c>
    </row>
    <row r="4006" spans="1:12" x14ac:dyDescent="0.25">
      <c r="A4006" t="s">
        <v>1</v>
      </c>
      <c r="B4006" t="s">
        <v>79</v>
      </c>
      <c r="C4006" t="s">
        <v>14</v>
      </c>
      <c r="D4006" s="1">
        <v>43494</v>
      </c>
      <c r="E4006" t="s">
        <v>669</v>
      </c>
      <c r="F4006" t="s">
        <v>975</v>
      </c>
      <c r="G4006" t="s">
        <v>976</v>
      </c>
      <c r="H4006" t="s">
        <v>1367</v>
      </c>
      <c r="I4006" t="s">
        <v>17</v>
      </c>
      <c r="J4006" s="1">
        <v>45352</v>
      </c>
      <c r="K4006" s="1">
        <v>45351</v>
      </c>
    </row>
    <row r="4007" spans="1:12" x14ac:dyDescent="0.25">
      <c r="A4007" t="s">
        <v>1</v>
      </c>
      <c r="B4007" t="s">
        <v>79</v>
      </c>
      <c r="C4007" t="s">
        <v>14</v>
      </c>
      <c r="D4007" s="1">
        <v>43494</v>
      </c>
      <c r="E4007" t="s">
        <v>669</v>
      </c>
      <c r="F4007" t="s">
        <v>975</v>
      </c>
      <c r="G4007" t="s">
        <v>976</v>
      </c>
      <c r="H4007" t="s">
        <v>1368</v>
      </c>
      <c r="I4007" t="s">
        <v>17</v>
      </c>
      <c r="J4007" s="1">
        <v>45450</v>
      </c>
      <c r="K4007" s="1">
        <v>45351</v>
      </c>
      <c r="L4007" t="s">
        <v>978</v>
      </c>
    </row>
    <row r="4008" spans="1:12" x14ac:dyDescent="0.25">
      <c r="A4008" t="s">
        <v>1</v>
      </c>
      <c r="B4008" t="s">
        <v>79</v>
      </c>
      <c r="C4008" t="s">
        <v>14</v>
      </c>
      <c r="D4008" s="1">
        <v>43494</v>
      </c>
      <c r="E4008" t="s">
        <v>669</v>
      </c>
      <c r="F4008" t="s">
        <v>975</v>
      </c>
      <c r="G4008" t="s">
        <v>976</v>
      </c>
      <c r="H4008" t="s">
        <v>1368</v>
      </c>
      <c r="I4008" t="s">
        <v>17</v>
      </c>
      <c r="J4008" s="1">
        <v>45797</v>
      </c>
      <c r="K4008" s="1">
        <v>45771</v>
      </c>
    </row>
    <row r="4009" spans="1:12" x14ac:dyDescent="0.25">
      <c r="A4009" t="s">
        <v>1</v>
      </c>
      <c r="B4009" t="s">
        <v>79</v>
      </c>
      <c r="C4009" t="s">
        <v>14</v>
      </c>
      <c r="D4009" s="1">
        <v>43494</v>
      </c>
      <c r="E4009" t="s">
        <v>669</v>
      </c>
      <c r="F4009" t="s">
        <v>975</v>
      </c>
      <c r="G4009" t="s">
        <v>976</v>
      </c>
      <c r="H4009" t="s">
        <v>1369</v>
      </c>
      <c r="I4009" t="s">
        <v>17</v>
      </c>
      <c r="J4009" s="1">
        <v>45450</v>
      </c>
      <c r="K4009" s="1">
        <v>45351</v>
      </c>
      <c r="L4009" t="s">
        <v>978</v>
      </c>
    </row>
    <row r="4010" spans="1:12" x14ac:dyDescent="0.25">
      <c r="A4010" t="s">
        <v>1</v>
      </c>
      <c r="B4010" t="s">
        <v>79</v>
      </c>
      <c r="C4010" t="s">
        <v>14</v>
      </c>
      <c r="D4010" s="1">
        <v>43494</v>
      </c>
      <c r="E4010" t="s">
        <v>669</v>
      </c>
      <c r="F4010" t="s">
        <v>975</v>
      </c>
      <c r="G4010" t="s">
        <v>976</v>
      </c>
      <c r="H4010" t="s">
        <v>1369</v>
      </c>
      <c r="I4010" t="s">
        <v>17</v>
      </c>
      <c r="J4010" s="1">
        <v>45797</v>
      </c>
      <c r="K4010" s="1">
        <v>45771</v>
      </c>
    </row>
    <row r="4011" spans="1:12" x14ac:dyDescent="0.25">
      <c r="A4011" t="s">
        <v>1</v>
      </c>
      <c r="B4011" t="s">
        <v>79</v>
      </c>
      <c r="C4011" t="s">
        <v>14</v>
      </c>
      <c r="D4011" s="1">
        <v>43494</v>
      </c>
      <c r="E4011" t="s">
        <v>669</v>
      </c>
      <c r="F4011" t="s">
        <v>975</v>
      </c>
      <c r="G4011" t="s">
        <v>976</v>
      </c>
      <c r="H4011" t="s">
        <v>1370</v>
      </c>
      <c r="I4011" t="s">
        <v>17</v>
      </c>
      <c r="J4011" s="1">
        <v>45352</v>
      </c>
      <c r="K4011" s="1">
        <v>45351</v>
      </c>
    </row>
    <row r="4012" spans="1:12" x14ac:dyDescent="0.25">
      <c r="A4012" t="s">
        <v>1</v>
      </c>
      <c r="B4012" t="s">
        <v>79</v>
      </c>
      <c r="C4012" t="s">
        <v>14</v>
      </c>
      <c r="D4012" s="1">
        <v>43494</v>
      </c>
      <c r="E4012" t="s">
        <v>669</v>
      </c>
      <c r="F4012" t="s">
        <v>975</v>
      </c>
      <c r="G4012" t="s">
        <v>976</v>
      </c>
      <c r="H4012" t="s">
        <v>8</v>
      </c>
      <c r="I4012" t="s">
        <v>17</v>
      </c>
      <c r="J4012" s="1">
        <v>44643</v>
      </c>
      <c r="K4012" s="1">
        <v>44635</v>
      </c>
    </row>
    <row r="4013" spans="1:12" x14ac:dyDescent="0.25">
      <c r="A4013" t="s">
        <v>1</v>
      </c>
      <c r="B4013" t="s">
        <v>79</v>
      </c>
      <c r="C4013" t="s">
        <v>14</v>
      </c>
      <c r="D4013" s="1">
        <v>43494</v>
      </c>
      <c r="E4013" t="s">
        <v>669</v>
      </c>
      <c r="F4013" t="s">
        <v>975</v>
      </c>
      <c r="G4013" t="s">
        <v>976</v>
      </c>
      <c r="H4013" t="s">
        <v>9</v>
      </c>
      <c r="I4013" t="s">
        <v>17</v>
      </c>
      <c r="J4013" s="1">
        <v>44882</v>
      </c>
      <c r="K4013" s="1">
        <v>44735</v>
      </c>
    </row>
    <row r="4014" spans="1:12" x14ac:dyDescent="0.25">
      <c r="A4014" t="s">
        <v>1</v>
      </c>
      <c r="B4014" t="s">
        <v>79</v>
      </c>
      <c r="C4014" t="s">
        <v>14</v>
      </c>
      <c r="D4014" s="1">
        <v>43494</v>
      </c>
      <c r="E4014" t="s">
        <v>669</v>
      </c>
      <c r="F4014" t="s">
        <v>975</v>
      </c>
      <c r="G4014" t="s">
        <v>976</v>
      </c>
      <c r="H4014" t="s">
        <v>10</v>
      </c>
      <c r="I4014" t="s">
        <v>17</v>
      </c>
      <c r="J4014" s="1">
        <v>44438</v>
      </c>
      <c r="K4014" s="1">
        <v>44417</v>
      </c>
    </row>
    <row r="4015" spans="1:12" x14ac:dyDescent="0.25">
      <c r="A4015" t="s">
        <v>1</v>
      </c>
      <c r="B4015" t="s">
        <v>79</v>
      </c>
      <c r="C4015" t="s">
        <v>14</v>
      </c>
      <c r="D4015" s="1">
        <v>43494</v>
      </c>
      <c r="E4015" t="s">
        <v>669</v>
      </c>
      <c r="F4015" t="s">
        <v>975</v>
      </c>
      <c r="G4015" t="s">
        <v>976</v>
      </c>
      <c r="H4015" t="s">
        <v>11</v>
      </c>
      <c r="I4015" t="s">
        <v>17</v>
      </c>
      <c r="J4015" s="1">
        <v>44539</v>
      </c>
      <c r="K4015" s="1">
        <v>43635</v>
      </c>
    </row>
    <row r="4016" spans="1:12" x14ac:dyDescent="0.25">
      <c r="A4016" t="s">
        <v>1</v>
      </c>
      <c r="B4016" t="s">
        <v>79</v>
      </c>
      <c r="C4016" t="s">
        <v>14</v>
      </c>
      <c r="D4016" s="1">
        <v>43494</v>
      </c>
      <c r="E4016" t="s">
        <v>669</v>
      </c>
      <c r="F4016" t="s">
        <v>975</v>
      </c>
      <c r="G4016" t="s">
        <v>976</v>
      </c>
      <c r="H4016" t="s">
        <v>11</v>
      </c>
      <c r="I4016" t="s">
        <v>17</v>
      </c>
      <c r="J4016" s="1">
        <v>44539</v>
      </c>
      <c r="K4016" s="1">
        <v>44539</v>
      </c>
    </row>
    <row r="4017" spans="1:12" x14ac:dyDescent="0.25">
      <c r="A4017" t="s">
        <v>1</v>
      </c>
      <c r="B4017" t="s">
        <v>79</v>
      </c>
      <c r="C4017" t="s">
        <v>14</v>
      </c>
      <c r="D4017" s="1">
        <v>43466</v>
      </c>
      <c r="E4017" t="s">
        <v>979</v>
      </c>
      <c r="F4017" t="s">
        <v>980</v>
      </c>
      <c r="G4017" t="s">
        <v>981</v>
      </c>
      <c r="H4017" t="s">
        <v>4</v>
      </c>
      <c r="I4017" t="s">
        <v>17</v>
      </c>
      <c r="J4017" s="1">
        <v>45063</v>
      </c>
      <c r="K4017" s="1">
        <v>44824</v>
      </c>
    </row>
    <row r="4018" spans="1:12" x14ac:dyDescent="0.25">
      <c r="A4018" t="s">
        <v>1</v>
      </c>
      <c r="B4018" t="s">
        <v>79</v>
      </c>
      <c r="C4018" t="s">
        <v>14</v>
      </c>
      <c r="D4018" s="1">
        <v>43466</v>
      </c>
      <c r="E4018" t="s">
        <v>979</v>
      </c>
      <c r="F4018" t="s">
        <v>980</v>
      </c>
      <c r="G4018" t="s">
        <v>981</v>
      </c>
      <c r="H4018" t="s">
        <v>7</v>
      </c>
      <c r="I4018" t="s">
        <v>17</v>
      </c>
      <c r="J4018" s="1">
        <v>45063</v>
      </c>
      <c r="K4018" s="1">
        <v>44824</v>
      </c>
    </row>
    <row r="4019" spans="1:12" x14ac:dyDescent="0.25">
      <c r="A4019" t="s">
        <v>1</v>
      </c>
      <c r="B4019" t="s">
        <v>79</v>
      </c>
      <c r="C4019" t="s">
        <v>14</v>
      </c>
      <c r="D4019" s="1">
        <v>43466</v>
      </c>
      <c r="E4019" t="s">
        <v>979</v>
      </c>
      <c r="F4019" t="s">
        <v>980</v>
      </c>
      <c r="G4019" t="s">
        <v>981</v>
      </c>
      <c r="H4019" t="s">
        <v>1366</v>
      </c>
      <c r="I4019" t="s">
        <v>5</v>
      </c>
      <c r="K4019" s="1">
        <v>45351</v>
      </c>
    </row>
    <row r="4020" spans="1:12" x14ac:dyDescent="0.25">
      <c r="A4020" t="s">
        <v>1</v>
      </c>
      <c r="B4020" t="s">
        <v>79</v>
      </c>
      <c r="C4020" t="s">
        <v>14</v>
      </c>
      <c r="D4020" s="1">
        <v>43466</v>
      </c>
      <c r="E4020" t="s">
        <v>979</v>
      </c>
      <c r="F4020" t="s">
        <v>980</v>
      </c>
      <c r="G4020" t="s">
        <v>981</v>
      </c>
      <c r="H4020" t="s">
        <v>1367</v>
      </c>
      <c r="I4020" t="s">
        <v>5</v>
      </c>
      <c r="K4020" s="1">
        <v>45351</v>
      </c>
    </row>
    <row r="4021" spans="1:12" x14ac:dyDescent="0.25">
      <c r="A4021" t="s">
        <v>1</v>
      </c>
      <c r="B4021" t="s">
        <v>79</v>
      </c>
      <c r="C4021" t="s">
        <v>14</v>
      </c>
      <c r="D4021" s="1">
        <v>43466</v>
      </c>
      <c r="E4021" t="s">
        <v>979</v>
      </c>
      <c r="F4021" t="s">
        <v>980</v>
      </c>
      <c r="G4021" t="s">
        <v>981</v>
      </c>
      <c r="H4021" t="s">
        <v>1368</v>
      </c>
      <c r="I4021" t="s">
        <v>5</v>
      </c>
      <c r="K4021" s="1">
        <v>45351</v>
      </c>
    </row>
    <row r="4022" spans="1:12" x14ac:dyDescent="0.25">
      <c r="A4022" t="s">
        <v>1</v>
      </c>
      <c r="B4022" t="s">
        <v>79</v>
      </c>
      <c r="C4022" t="s">
        <v>14</v>
      </c>
      <c r="D4022" s="1">
        <v>43466</v>
      </c>
      <c r="E4022" t="s">
        <v>979</v>
      </c>
      <c r="F4022" t="s">
        <v>980</v>
      </c>
      <c r="G4022" t="s">
        <v>981</v>
      </c>
      <c r="H4022" t="s">
        <v>1369</v>
      </c>
      <c r="I4022" t="s">
        <v>5</v>
      </c>
      <c r="K4022" s="1">
        <v>45351</v>
      </c>
    </row>
    <row r="4023" spans="1:12" x14ac:dyDescent="0.25">
      <c r="A4023" t="s">
        <v>1</v>
      </c>
      <c r="B4023" t="s">
        <v>79</v>
      </c>
      <c r="C4023" t="s">
        <v>14</v>
      </c>
      <c r="D4023" s="1">
        <v>43466</v>
      </c>
      <c r="E4023" t="s">
        <v>979</v>
      </c>
      <c r="F4023" t="s">
        <v>980</v>
      </c>
      <c r="G4023" t="s">
        <v>981</v>
      </c>
      <c r="H4023" t="s">
        <v>1370</v>
      </c>
      <c r="I4023" t="s">
        <v>5</v>
      </c>
      <c r="K4023" s="1">
        <v>45351</v>
      </c>
    </row>
    <row r="4024" spans="1:12" x14ac:dyDescent="0.25">
      <c r="A4024" t="s">
        <v>1</v>
      </c>
      <c r="B4024" t="s">
        <v>79</v>
      </c>
      <c r="C4024" t="s">
        <v>14</v>
      </c>
      <c r="D4024" s="1">
        <v>43466</v>
      </c>
      <c r="E4024" t="s">
        <v>979</v>
      </c>
      <c r="F4024" t="s">
        <v>980</v>
      </c>
      <c r="G4024" t="s">
        <v>981</v>
      </c>
      <c r="H4024" t="s">
        <v>8</v>
      </c>
      <c r="I4024" t="s">
        <v>17</v>
      </c>
      <c r="J4024" s="1">
        <v>44662</v>
      </c>
      <c r="K4024" s="1">
        <v>44635</v>
      </c>
    </row>
    <row r="4025" spans="1:12" x14ac:dyDescent="0.25">
      <c r="A4025" t="s">
        <v>1</v>
      </c>
      <c r="B4025" t="s">
        <v>79</v>
      </c>
      <c r="C4025" t="s">
        <v>14</v>
      </c>
      <c r="D4025" s="1">
        <v>43466</v>
      </c>
      <c r="E4025" t="s">
        <v>979</v>
      </c>
      <c r="F4025" t="s">
        <v>980</v>
      </c>
      <c r="G4025" t="s">
        <v>981</v>
      </c>
      <c r="H4025" t="s">
        <v>9</v>
      </c>
      <c r="I4025" t="s">
        <v>17</v>
      </c>
      <c r="J4025" s="1">
        <v>45063</v>
      </c>
      <c r="K4025" s="1">
        <v>44779</v>
      </c>
    </row>
    <row r="4026" spans="1:12" x14ac:dyDescent="0.25">
      <c r="A4026" t="s">
        <v>1</v>
      </c>
      <c r="B4026" t="s">
        <v>79</v>
      </c>
      <c r="C4026" t="s">
        <v>14</v>
      </c>
      <c r="D4026" s="1">
        <v>43466</v>
      </c>
      <c r="E4026" t="s">
        <v>979</v>
      </c>
      <c r="F4026" t="s">
        <v>980</v>
      </c>
      <c r="G4026" t="s">
        <v>981</v>
      </c>
      <c r="H4026" t="s">
        <v>10</v>
      </c>
      <c r="I4026" t="s">
        <v>17</v>
      </c>
      <c r="J4026" s="1">
        <v>44508</v>
      </c>
      <c r="K4026" s="1">
        <v>44438</v>
      </c>
    </row>
    <row r="4027" spans="1:12" x14ac:dyDescent="0.25">
      <c r="A4027" t="s">
        <v>1</v>
      </c>
      <c r="B4027" t="s">
        <v>79</v>
      </c>
      <c r="C4027" t="s">
        <v>14</v>
      </c>
      <c r="D4027" s="1">
        <v>43466</v>
      </c>
      <c r="E4027" t="s">
        <v>979</v>
      </c>
      <c r="F4027" t="s">
        <v>980</v>
      </c>
      <c r="G4027" t="s">
        <v>981</v>
      </c>
      <c r="H4027" t="s">
        <v>11</v>
      </c>
      <c r="I4027" t="s">
        <v>17</v>
      </c>
      <c r="J4027" s="1">
        <v>42804</v>
      </c>
      <c r="K4027" s="1">
        <v>43616</v>
      </c>
      <c r="L4027" t="s">
        <v>982</v>
      </c>
    </row>
    <row r="4028" spans="1:12" x14ac:dyDescent="0.25">
      <c r="A4028" t="s">
        <v>1</v>
      </c>
      <c r="B4028" t="s">
        <v>95</v>
      </c>
      <c r="C4028" t="s">
        <v>14</v>
      </c>
      <c r="D4028" s="1">
        <v>43434</v>
      </c>
      <c r="E4028" t="s">
        <v>983</v>
      </c>
      <c r="F4028" t="s">
        <v>984</v>
      </c>
      <c r="G4028" t="s">
        <v>985</v>
      </c>
      <c r="H4028" t="s">
        <v>4</v>
      </c>
      <c r="I4028" t="s">
        <v>17</v>
      </c>
      <c r="J4028" s="1">
        <v>44835</v>
      </c>
      <c r="K4028" s="1">
        <v>44824</v>
      </c>
    </row>
    <row r="4029" spans="1:12" x14ac:dyDescent="0.25">
      <c r="A4029" t="s">
        <v>1</v>
      </c>
      <c r="B4029" t="s">
        <v>95</v>
      </c>
      <c r="C4029" t="s">
        <v>14</v>
      </c>
      <c r="D4029" s="1">
        <v>43434</v>
      </c>
      <c r="E4029" t="s">
        <v>983</v>
      </c>
      <c r="F4029" t="s">
        <v>984</v>
      </c>
      <c r="G4029" t="s">
        <v>985</v>
      </c>
      <c r="H4029" t="s">
        <v>7</v>
      </c>
      <c r="I4029" t="s">
        <v>17</v>
      </c>
      <c r="J4029" s="1">
        <v>44835</v>
      </c>
      <c r="K4029" s="1">
        <v>44824</v>
      </c>
    </row>
    <row r="4030" spans="1:12" x14ac:dyDescent="0.25">
      <c r="A4030" t="s">
        <v>1</v>
      </c>
      <c r="B4030" t="s">
        <v>95</v>
      </c>
      <c r="C4030" t="s">
        <v>14</v>
      </c>
      <c r="D4030" s="1">
        <v>43434</v>
      </c>
      <c r="E4030" t="s">
        <v>983</v>
      </c>
      <c r="F4030" t="s">
        <v>984</v>
      </c>
      <c r="G4030" t="s">
        <v>985</v>
      </c>
      <c r="H4030" t="s">
        <v>1366</v>
      </c>
      <c r="I4030" t="s">
        <v>17</v>
      </c>
      <c r="J4030" s="1">
        <v>45666</v>
      </c>
      <c r="K4030" s="1">
        <v>45351</v>
      </c>
    </row>
    <row r="4031" spans="1:12" x14ac:dyDescent="0.25">
      <c r="A4031" t="s">
        <v>1</v>
      </c>
      <c r="B4031" t="s">
        <v>95</v>
      </c>
      <c r="C4031" t="s">
        <v>14</v>
      </c>
      <c r="D4031" s="1">
        <v>43434</v>
      </c>
      <c r="E4031" t="s">
        <v>983</v>
      </c>
      <c r="F4031" t="s">
        <v>984</v>
      </c>
      <c r="G4031" t="s">
        <v>985</v>
      </c>
      <c r="H4031" t="s">
        <v>1367</v>
      </c>
      <c r="I4031" t="s">
        <v>17</v>
      </c>
      <c r="J4031" s="1">
        <v>45666</v>
      </c>
      <c r="K4031" s="1">
        <v>45351</v>
      </c>
    </row>
    <row r="4032" spans="1:12" x14ac:dyDescent="0.25">
      <c r="A4032" t="s">
        <v>1</v>
      </c>
      <c r="B4032" t="s">
        <v>95</v>
      </c>
      <c r="C4032" t="s">
        <v>14</v>
      </c>
      <c r="D4032" s="1">
        <v>43434</v>
      </c>
      <c r="E4032" t="s">
        <v>983</v>
      </c>
      <c r="F4032" t="s">
        <v>984</v>
      </c>
      <c r="G4032" t="s">
        <v>985</v>
      </c>
      <c r="H4032" t="s">
        <v>1368</v>
      </c>
      <c r="I4032" t="s">
        <v>17</v>
      </c>
      <c r="J4032" s="1">
        <v>45666</v>
      </c>
      <c r="K4032" s="1">
        <v>45351</v>
      </c>
    </row>
    <row r="4033" spans="1:11" x14ac:dyDescent="0.25">
      <c r="A4033" t="s">
        <v>1</v>
      </c>
      <c r="B4033" t="s">
        <v>95</v>
      </c>
      <c r="C4033" t="s">
        <v>14</v>
      </c>
      <c r="D4033" s="1">
        <v>43434</v>
      </c>
      <c r="E4033" t="s">
        <v>983</v>
      </c>
      <c r="F4033" t="s">
        <v>984</v>
      </c>
      <c r="G4033" t="s">
        <v>985</v>
      </c>
      <c r="H4033" t="s">
        <v>1369</v>
      </c>
      <c r="I4033" t="s">
        <v>17</v>
      </c>
      <c r="J4033" s="1">
        <v>45666</v>
      </c>
      <c r="K4033" s="1">
        <v>45351</v>
      </c>
    </row>
    <row r="4034" spans="1:11" x14ac:dyDescent="0.25">
      <c r="A4034" t="s">
        <v>1</v>
      </c>
      <c r="B4034" t="s">
        <v>95</v>
      </c>
      <c r="C4034" t="s">
        <v>14</v>
      </c>
      <c r="D4034" s="1">
        <v>43434</v>
      </c>
      <c r="E4034" t="s">
        <v>983</v>
      </c>
      <c r="F4034" t="s">
        <v>984</v>
      </c>
      <c r="G4034" t="s">
        <v>985</v>
      </c>
      <c r="H4034" t="s">
        <v>1370</v>
      </c>
      <c r="I4034" t="s">
        <v>17</v>
      </c>
      <c r="J4034" s="1">
        <v>45666</v>
      </c>
      <c r="K4034" s="1">
        <v>45351</v>
      </c>
    </row>
    <row r="4035" spans="1:11" x14ac:dyDescent="0.25">
      <c r="A4035" t="s">
        <v>1</v>
      </c>
      <c r="B4035" t="s">
        <v>95</v>
      </c>
      <c r="C4035" t="s">
        <v>14</v>
      </c>
      <c r="D4035" s="1">
        <v>43434</v>
      </c>
      <c r="E4035" t="s">
        <v>983</v>
      </c>
      <c r="F4035" t="s">
        <v>984</v>
      </c>
      <c r="G4035" t="s">
        <v>985</v>
      </c>
      <c r="H4035" t="s">
        <v>8</v>
      </c>
      <c r="I4035" t="s">
        <v>17</v>
      </c>
      <c r="J4035" s="1">
        <v>44994</v>
      </c>
      <c r="K4035" s="1">
        <v>44973</v>
      </c>
    </row>
    <row r="4036" spans="1:11" x14ac:dyDescent="0.25">
      <c r="A4036" t="s">
        <v>1</v>
      </c>
      <c r="B4036" t="s">
        <v>95</v>
      </c>
      <c r="C4036" t="s">
        <v>14</v>
      </c>
      <c r="D4036" s="1">
        <v>43434</v>
      </c>
      <c r="E4036" t="s">
        <v>983</v>
      </c>
      <c r="F4036" t="s">
        <v>984</v>
      </c>
      <c r="G4036" t="s">
        <v>985</v>
      </c>
      <c r="H4036" t="s">
        <v>9</v>
      </c>
      <c r="I4036" t="s">
        <v>17</v>
      </c>
      <c r="J4036" s="1">
        <v>44835</v>
      </c>
      <c r="K4036" s="1">
        <v>44830</v>
      </c>
    </row>
    <row r="4037" spans="1:11" x14ac:dyDescent="0.25">
      <c r="A4037" t="s">
        <v>1</v>
      </c>
      <c r="B4037" t="s">
        <v>95</v>
      </c>
      <c r="C4037" t="s">
        <v>14</v>
      </c>
      <c r="D4037" s="1">
        <v>43434</v>
      </c>
      <c r="E4037" t="s">
        <v>983</v>
      </c>
      <c r="F4037" t="s">
        <v>984</v>
      </c>
      <c r="G4037" t="s">
        <v>985</v>
      </c>
      <c r="H4037" t="s">
        <v>10</v>
      </c>
      <c r="I4037" t="s">
        <v>17</v>
      </c>
      <c r="J4037" s="1">
        <v>44835</v>
      </c>
      <c r="K4037" s="1">
        <v>44830</v>
      </c>
    </row>
    <row r="4038" spans="1:11" x14ac:dyDescent="0.25">
      <c r="A4038" t="s">
        <v>1</v>
      </c>
      <c r="B4038" t="s">
        <v>95</v>
      </c>
      <c r="C4038" t="s">
        <v>14</v>
      </c>
      <c r="D4038" s="1">
        <v>43434</v>
      </c>
      <c r="E4038" t="s">
        <v>983</v>
      </c>
      <c r="F4038" t="s">
        <v>984</v>
      </c>
      <c r="G4038" t="s">
        <v>985</v>
      </c>
      <c r="H4038" t="s">
        <v>10</v>
      </c>
      <c r="I4038" t="s">
        <v>17</v>
      </c>
      <c r="J4038" s="1">
        <v>45062</v>
      </c>
      <c r="K4038" s="1">
        <v>45057</v>
      </c>
    </row>
    <row r="4039" spans="1:11" x14ac:dyDescent="0.25">
      <c r="A4039" t="s">
        <v>1</v>
      </c>
      <c r="B4039" t="s">
        <v>95</v>
      </c>
      <c r="C4039" t="s">
        <v>14</v>
      </c>
      <c r="D4039" s="1">
        <v>43434</v>
      </c>
      <c r="E4039" t="s">
        <v>983</v>
      </c>
      <c r="F4039" t="s">
        <v>984</v>
      </c>
      <c r="G4039" t="s">
        <v>985</v>
      </c>
      <c r="H4039" t="s">
        <v>11</v>
      </c>
      <c r="I4039" t="s">
        <v>17</v>
      </c>
      <c r="J4039" s="1">
        <v>43615</v>
      </c>
      <c r="K4039" s="1">
        <v>43604</v>
      </c>
    </row>
    <row r="4040" spans="1:11" x14ac:dyDescent="0.25">
      <c r="A4040" t="s">
        <v>1</v>
      </c>
      <c r="B4040" t="s">
        <v>95</v>
      </c>
      <c r="C4040" t="s">
        <v>14</v>
      </c>
      <c r="D4040" s="1">
        <v>43434</v>
      </c>
      <c r="E4040" t="s">
        <v>983</v>
      </c>
      <c r="F4040" t="s">
        <v>984</v>
      </c>
      <c r="G4040" t="s">
        <v>985</v>
      </c>
      <c r="H4040" t="s">
        <v>11</v>
      </c>
      <c r="I4040" t="s">
        <v>17</v>
      </c>
      <c r="J4040" s="1">
        <v>44835</v>
      </c>
      <c r="K4040" s="1">
        <v>44830</v>
      </c>
    </row>
    <row r="4041" spans="1:11" x14ac:dyDescent="0.25">
      <c r="A4041" t="s">
        <v>46</v>
      </c>
      <c r="C4041" t="s">
        <v>47</v>
      </c>
      <c r="D4041" s="1">
        <v>43424</v>
      </c>
      <c r="E4041" t="s">
        <v>1596</v>
      </c>
      <c r="F4041" t="s">
        <v>986</v>
      </c>
      <c r="G4041" t="s">
        <v>1597</v>
      </c>
      <c r="H4041" t="s">
        <v>4</v>
      </c>
      <c r="I4041" t="s">
        <v>17</v>
      </c>
      <c r="J4041" s="1">
        <v>44864</v>
      </c>
      <c r="K4041" s="1">
        <v>44824</v>
      </c>
    </row>
    <row r="4042" spans="1:11" x14ac:dyDescent="0.25">
      <c r="A4042" t="s">
        <v>46</v>
      </c>
      <c r="C4042" t="s">
        <v>47</v>
      </c>
      <c r="D4042" s="1">
        <v>43424</v>
      </c>
      <c r="E4042" t="s">
        <v>1596</v>
      </c>
      <c r="F4042" t="s">
        <v>986</v>
      </c>
      <c r="G4042" t="s">
        <v>1597</v>
      </c>
      <c r="H4042" t="s">
        <v>7</v>
      </c>
      <c r="I4042" t="s">
        <v>17</v>
      </c>
      <c r="J4042" s="1">
        <v>44864</v>
      </c>
      <c r="K4042" s="1">
        <v>44824</v>
      </c>
    </row>
    <row r="4043" spans="1:11" x14ac:dyDescent="0.25">
      <c r="A4043" t="s">
        <v>46</v>
      </c>
      <c r="C4043" t="s">
        <v>47</v>
      </c>
      <c r="D4043" s="1">
        <v>43424</v>
      </c>
      <c r="E4043" t="s">
        <v>1596</v>
      </c>
      <c r="F4043" t="s">
        <v>986</v>
      </c>
      <c r="G4043" t="s">
        <v>1597</v>
      </c>
      <c r="H4043" t="s">
        <v>1366</v>
      </c>
      <c r="I4043" t="s">
        <v>5</v>
      </c>
      <c r="K4043" s="1">
        <v>45351</v>
      </c>
    </row>
    <row r="4044" spans="1:11" x14ac:dyDescent="0.25">
      <c r="A4044" t="s">
        <v>46</v>
      </c>
      <c r="C4044" t="s">
        <v>47</v>
      </c>
      <c r="D4044" s="1">
        <v>43424</v>
      </c>
      <c r="E4044" t="s">
        <v>1596</v>
      </c>
      <c r="F4044" t="s">
        <v>986</v>
      </c>
      <c r="G4044" t="s">
        <v>1597</v>
      </c>
      <c r="H4044" t="s">
        <v>1367</v>
      </c>
      <c r="I4044" t="s">
        <v>5</v>
      </c>
      <c r="K4044" s="1">
        <v>45351</v>
      </c>
    </row>
    <row r="4045" spans="1:11" x14ac:dyDescent="0.25">
      <c r="A4045" t="s">
        <v>46</v>
      </c>
      <c r="C4045" t="s">
        <v>47</v>
      </c>
      <c r="D4045" s="1">
        <v>43424</v>
      </c>
      <c r="E4045" t="s">
        <v>1596</v>
      </c>
      <c r="F4045" t="s">
        <v>986</v>
      </c>
      <c r="G4045" t="s">
        <v>1597</v>
      </c>
      <c r="H4045" t="s">
        <v>1368</v>
      </c>
      <c r="I4045" t="s">
        <v>5</v>
      </c>
      <c r="K4045" s="1">
        <v>45351</v>
      </c>
    </row>
    <row r="4046" spans="1:11" x14ac:dyDescent="0.25">
      <c r="A4046" t="s">
        <v>46</v>
      </c>
      <c r="C4046" t="s">
        <v>47</v>
      </c>
      <c r="D4046" s="1">
        <v>43424</v>
      </c>
      <c r="E4046" t="s">
        <v>1596</v>
      </c>
      <c r="F4046" t="s">
        <v>986</v>
      </c>
      <c r="G4046" t="s">
        <v>1597</v>
      </c>
      <c r="H4046" t="s">
        <v>1369</v>
      </c>
      <c r="I4046" t="s">
        <v>5</v>
      </c>
      <c r="K4046" s="1">
        <v>45351</v>
      </c>
    </row>
    <row r="4047" spans="1:11" x14ac:dyDescent="0.25">
      <c r="A4047" t="s">
        <v>46</v>
      </c>
      <c r="C4047" t="s">
        <v>47</v>
      </c>
      <c r="D4047" s="1">
        <v>43424</v>
      </c>
      <c r="E4047" t="s">
        <v>1596</v>
      </c>
      <c r="F4047" t="s">
        <v>986</v>
      </c>
      <c r="G4047" t="s">
        <v>1597</v>
      </c>
      <c r="H4047" t="s">
        <v>1370</v>
      </c>
      <c r="I4047" t="s">
        <v>5</v>
      </c>
      <c r="K4047" s="1">
        <v>45351</v>
      </c>
    </row>
    <row r="4048" spans="1:11" x14ac:dyDescent="0.25">
      <c r="A4048" t="s">
        <v>46</v>
      </c>
      <c r="C4048" t="s">
        <v>47</v>
      </c>
      <c r="D4048" s="1">
        <v>43424</v>
      </c>
      <c r="E4048" t="s">
        <v>1596</v>
      </c>
      <c r="F4048" t="s">
        <v>986</v>
      </c>
      <c r="G4048" t="s">
        <v>1597</v>
      </c>
      <c r="H4048" t="s">
        <v>8</v>
      </c>
      <c r="I4048" t="s">
        <v>17</v>
      </c>
      <c r="J4048" s="1">
        <v>45008</v>
      </c>
      <c r="K4048" s="1">
        <v>44942</v>
      </c>
    </row>
    <row r="4049" spans="1:11" x14ac:dyDescent="0.25">
      <c r="A4049" t="s">
        <v>46</v>
      </c>
      <c r="C4049" t="s">
        <v>47</v>
      </c>
      <c r="D4049" s="1">
        <v>43424</v>
      </c>
      <c r="E4049" t="s">
        <v>1596</v>
      </c>
      <c r="F4049" t="s">
        <v>986</v>
      </c>
      <c r="G4049" t="s">
        <v>1597</v>
      </c>
      <c r="H4049" t="s">
        <v>9</v>
      </c>
      <c r="I4049" t="s">
        <v>17</v>
      </c>
      <c r="J4049" s="1">
        <v>45629</v>
      </c>
      <c r="K4049" s="1">
        <v>45554</v>
      </c>
    </row>
    <row r="4050" spans="1:11" x14ac:dyDescent="0.25">
      <c r="A4050" t="s">
        <v>46</v>
      </c>
      <c r="C4050" t="s">
        <v>47</v>
      </c>
      <c r="D4050" s="1">
        <v>43424</v>
      </c>
      <c r="E4050" t="s">
        <v>1596</v>
      </c>
      <c r="F4050" t="s">
        <v>986</v>
      </c>
      <c r="G4050" t="s">
        <v>1597</v>
      </c>
      <c r="H4050" t="s">
        <v>9</v>
      </c>
      <c r="I4050" t="s">
        <v>18</v>
      </c>
      <c r="K4050" s="1">
        <v>45803</v>
      </c>
    </row>
    <row r="4051" spans="1:11" x14ac:dyDescent="0.25">
      <c r="A4051" t="s">
        <v>46</v>
      </c>
      <c r="C4051" t="s">
        <v>47</v>
      </c>
      <c r="D4051" s="1">
        <v>43424</v>
      </c>
      <c r="E4051" t="s">
        <v>1596</v>
      </c>
      <c r="F4051" t="s">
        <v>986</v>
      </c>
      <c r="G4051" t="s">
        <v>1597</v>
      </c>
      <c r="H4051" t="s">
        <v>10</v>
      </c>
      <c r="I4051" t="s">
        <v>17</v>
      </c>
      <c r="J4051" s="1">
        <v>45008</v>
      </c>
      <c r="K4051" s="1">
        <v>44942</v>
      </c>
    </row>
    <row r="4052" spans="1:11" x14ac:dyDescent="0.25">
      <c r="A4052" t="s">
        <v>46</v>
      </c>
      <c r="C4052" t="s">
        <v>47</v>
      </c>
      <c r="D4052" s="1">
        <v>43424</v>
      </c>
      <c r="E4052" t="s">
        <v>1596</v>
      </c>
      <c r="F4052" t="s">
        <v>986</v>
      </c>
      <c r="G4052" t="s">
        <v>1597</v>
      </c>
      <c r="H4052" t="s">
        <v>10</v>
      </c>
      <c r="I4052" t="s">
        <v>17</v>
      </c>
      <c r="J4052" s="1">
        <v>45629</v>
      </c>
      <c r="K4052" s="1">
        <v>45602</v>
      </c>
    </row>
    <row r="4053" spans="1:11" x14ac:dyDescent="0.25">
      <c r="A4053" t="s">
        <v>46</v>
      </c>
      <c r="C4053" t="s">
        <v>47</v>
      </c>
      <c r="D4053" s="1">
        <v>43424</v>
      </c>
      <c r="E4053" t="s">
        <v>1596</v>
      </c>
      <c r="F4053" t="s">
        <v>986</v>
      </c>
      <c r="G4053" t="s">
        <v>1597</v>
      </c>
      <c r="H4053" t="s">
        <v>11</v>
      </c>
      <c r="I4053" t="s">
        <v>17</v>
      </c>
      <c r="J4053" s="1">
        <v>44349</v>
      </c>
      <c r="K4053" s="1">
        <v>44265</v>
      </c>
    </row>
    <row r="4054" spans="1:11" x14ac:dyDescent="0.25">
      <c r="A4054" t="s">
        <v>46</v>
      </c>
      <c r="C4054" t="s">
        <v>47</v>
      </c>
      <c r="D4054" s="1">
        <v>43424</v>
      </c>
      <c r="E4054" t="s">
        <v>1596</v>
      </c>
      <c r="F4054" t="s">
        <v>986</v>
      </c>
      <c r="G4054" t="s">
        <v>1597</v>
      </c>
      <c r="H4054" t="s">
        <v>11</v>
      </c>
      <c r="I4054" t="s">
        <v>17</v>
      </c>
      <c r="J4054" s="1">
        <v>45629</v>
      </c>
      <c r="K4054" s="1">
        <v>45602</v>
      </c>
    </row>
    <row r="4055" spans="1:11" x14ac:dyDescent="0.25">
      <c r="A4055" t="s">
        <v>30</v>
      </c>
      <c r="B4055" t="s">
        <v>565</v>
      </c>
      <c r="C4055" t="s">
        <v>32</v>
      </c>
      <c r="D4055" s="1">
        <v>43411</v>
      </c>
      <c r="E4055" t="s">
        <v>987</v>
      </c>
      <c r="F4055" t="s">
        <v>988</v>
      </c>
      <c r="G4055" t="s">
        <v>989</v>
      </c>
      <c r="H4055" t="s">
        <v>4</v>
      </c>
      <c r="I4055" t="s">
        <v>17</v>
      </c>
      <c r="J4055" s="1">
        <v>45027</v>
      </c>
      <c r="K4055" s="1">
        <v>44824</v>
      </c>
    </row>
    <row r="4056" spans="1:11" x14ac:dyDescent="0.25">
      <c r="A4056" t="s">
        <v>30</v>
      </c>
      <c r="B4056" t="s">
        <v>565</v>
      </c>
      <c r="C4056" t="s">
        <v>32</v>
      </c>
      <c r="D4056" s="1">
        <v>43411</v>
      </c>
      <c r="E4056" t="s">
        <v>987</v>
      </c>
      <c r="F4056" t="s">
        <v>988</v>
      </c>
      <c r="G4056" t="s">
        <v>989</v>
      </c>
      <c r="H4056" t="s">
        <v>7</v>
      </c>
      <c r="I4056" t="s">
        <v>17</v>
      </c>
      <c r="J4056" s="1">
        <v>45027</v>
      </c>
      <c r="K4056" s="1">
        <v>44824</v>
      </c>
    </row>
    <row r="4057" spans="1:11" x14ac:dyDescent="0.25">
      <c r="A4057" t="s">
        <v>30</v>
      </c>
      <c r="B4057" t="s">
        <v>565</v>
      </c>
      <c r="C4057" t="s">
        <v>32</v>
      </c>
      <c r="D4057" s="1">
        <v>43411</v>
      </c>
      <c r="E4057" t="s">
        <v>987</v>
      </c>
      <c r="F4057" t="s">
        <v>988</v>
      </c>
      <c r="G4057" t="s">
        <v>989</v>
      </c>
      <c r="H4057" t="s">
        <v>1366</v>
      </c>
      <c r="I4057" t="s">
        <v>5</v>
      </c>
      <c r="K4057" s="1">
        <v>45351</v>
      </c>
    </row>
    <row r="4058" spans="1:11" x14ac:dyDescent="0.25">
      <c r="A4058" t="s">
        <v>30</v>
      </c>
      <c r="B4058" t="s">
        <v>565</v>
      </c>
      <c r="C4058" t="s">
        <v>32</v>
      </c>
      <c r="D4058" s="1">
        <v>43411</v>
      </c>
      <c r="E4058" t="s">
        <v>987</v>
      </c>
      <c r="F4058" t="s">
        <v>988</v>
      </c>
      <c r="G4058" t="s">
        <v>989</v>
      </c>
      <c r="H4058" t="s">
        <v>1367</v>
      </c>
      <c r="I4058" t="s">
        <v>5</v>
      </c>
      <c r="K4058" s="1">
        <v>45351</v>
      </c>
    </row>
    <row r="4059" spans="1:11" x14ac:dyDescent="0.25">
      <c r="A4059" t="s">
        <v>30</v>
      </c>
      <c r="B4059" t="s">
        <v>565</v>
      </c>
      <c r="C4059" t="s">
        <v>32</v>
      </c>
      <c r="D4059" s="1">
        <v>43411</v>
      </c>
      <c r="E4059" t="s">
        <v>987</v>
      </c>
      <c r="F4059" t="s">
        <v>988</v>
      </c>
      <c r="G4059" t="s">
        <v>989</v>
      </c>
      <c r="H4059" t="s">
        <v>1368</v>
      </c>
      <c r="I4059" t="s">
        <v>5</v>
      </c>
      <c r="K4059" s="1">
        <v>45351</v>
      </c>
    </row>
    <row r="4060" spans="1:11" x14ac:dyDescent="0.25">
      <c r="A4060" t="s">
        <v>30</v>
      </c>
      <c r="B4060" t="s">
        <v>565</v>
      </c>
      <c r="C4060" t="s">
        <v>32</v>
      </c>
      <c r="D4060" s="1">
        <v>43411</v>
      </c>
      <c r="E4060" t="s">
        <v>987</v>
      </c>
      <c r="F4060" t="s">
        <v>988</v>
      </c>
      <c r="G4060" t="s">
        <v>989</v>
      </c>
      <c r="H4060" t="s">
        <v>1369</v>
      </c>
      <c r="I4060" t="s">
        <v>5</v>
      </c>
      <c r="K4060" s="1">
        <v>45351</v>
      </c>
    </row>
    <row r="4061" spans="1:11" x14ac:dyDescent="0.25">
      <c r="A4061" t="s">
        <v>30</v>
      </c>
      <c r="B4061" t="s">
        <v>565</v>
      </c>
      <c r="C4061" t="s">
        <v>32</v>
      </c>
      <c r="D4061" s="1">
        <v>43411</v>
      </c>
      <c r="E4061" t="s">
        <v>987</v>
      </c>
      <c r="F4061" t="s">
        <v>988</v>
      </c>
      <c r="G4061" t="s">
        <v>989</v>
      </c>
      <c r="H4061" t="s">
        <v>1370</v>
      </c>
      <c r="I4061" t="s">
        <v>5</v>
      </c>
      <c r="K4061" s="1">
        <v>45351</v>
      </c>
    </row>
    <row r="4062" spans="1:11" x14ac:dyDescent="0.25">
      <c r="A4062" t="s">
        <v>30</v>
      </c>
      <c r="B4062" t="s">
        <v>565</v>
      </c>
      <c r="C4062" t="s">
        <v>32</v>
      </c>
      <c r="D4062" s="1">
        <v>43411</v>
      </c>
      <c r="E4062" t="s">
        <v>987</v>
      </c>
      <c r="F4062" t="s">
        <v>988</v>
      </c>
      <c r="G4062" t="s">
        <v>989</v>
      </c>
      <c r="H4062" t="s">
        <v>8</v>
      </c>
      <c r="I4062" t="s">
        <v>17</v>
      </c>
      <c r="J4062" s="1">
        <v>44691</v>
      </c>
      <c r="K4062" s="1">
        <v>44635</v>
      </c>
    </row>
    <row r="4063" spans="1:11" x14ac:dyDescent="0.25">
      <c r="A4063" t="s">
        <v>30</v>
      </c>
      <c r="B4063" t="s">
        <v>565</v>
      </c>
      <c r="C4063" t="s">
        <v>32</v>
      </c>
      <c r="D4063" s="1">
        <v>43411</v>
      </c>
      <c r="E4063" t="s">
        <v>987</v>
      </c>
      <c r="F4063" t="s">
        <v>988</v>
      </c>
      <c r="G4063" t="s">
        <v>989</v>
      </c>
      <c r="H4063" t="s">
        <v>9</v>
      </c>
      <c r="I4063" t="s">
        <v>17</v>
      </c>
      <c r="J4063" s="1">
        <v>44972</v>
      </c>
      <c r="K4063" s="1">
        <v>44735</v>
      </c>
    </row>
    <row r="4064" spans="1:11" x14ac:dyDescent="0.25">
      <c r="A4064" t="s">
        <v>30</v>
      </c>
      <c r="B4064" t="s">
        <v>565</v>
      </c>
      <c r="C4064" t="s">
        <v>32</v>
      </c>
      <c r="D4064" s="1">
        <v>43411</v>
      </c>
      <c r="E4064" t="s">
        <v>987</v>
      </c>
      <c r="F4064" t="s">
        <v>988</v>
      </c>
      <c r="G4064" t="s">
        <v>989</v>
      </c>
      <c r="H4064" t="s">
        <v>10</v>
      </c>
      <c r="I4064" t="s">
        <v>17</v>
      </c>
      <c r="J4064" s="1">
        <v>44449</v>
      </c>
      <c r="K4064" s="1">
        <v>44417</v>
      </c>
    </row>
    <row r="4065" spans="1:11" x14ac:dyDescent="0.25">
      <c r="A4065" t="s">
        <v>30</v>
      </c>
      <c r="B4065" t="s">
        <v>565</v>
      </c>
      <c r="C4065" t="s">
        <v>32</v>
      </c>
      <c r="D4065" s="1">
        <v>43411</v>
      </c>
      <c r="E4065" t="s">
        <v>987</v>
      </c>
      <c r="F4065" t="s">
        <v>988</v>
      </c>
      <c r="G4065" t="s">
        <v>989</v>
      </c>
      <c r="H4065" t="s">
        <v>10</v>
      </c>
      <c r="I4065" t="s">
        <v>17</v>
      </c>
      <c r="J4065" s="1">
        <v>45133</v>
      </c>
      <c r="K4065" s="1">
        <v>45133</v>
      </c>
    </row>
    <row r="4066" spans="1:11" x14ac:dyDescent="0.25">
      <c r="A4066" t="s">
        <v>30</v>
      </c>
      <c r="B4066" t="s">
        <v>565</v>
      </c>
      <c r="C4066" t="s">
        <v>32</v>
      </c>
      <c r="D4066" s="1">
        <v>43411</v>
      </c>
      <c r="E4066" t="s">
        <v>987</v>
      </c>
      <c r="F4066" t="s">
        <v>988</v>
      </c>
      <c r="G4066" t="s">
        <v>989</v>
      </c>
      <c r="H4066" t="s">
        <v>11</v>
      </c>
      <c r="I4066" t="s">
        <v>17</v>
      </c>
      <c r="J4066" s="1">
        <v>44547</v>
      </c>
      <c r="K4066" s="1">
        <v>43635</v>
      </c>
    </row>
    <row r="4067" spans="1:11" x14ac:dyDescent="0.25">
      <c r="C4067" t="s">
        <v>45</v>
      </c>
      <c r="D4067" s="1">
        <v>43395</v>
      </c>
      <c r="E4067" t="s">
        <v>404</v>
      </c>
      <c r="F4067" t="s">
        <v>990</v>
      </c>
      <c r="G4067" t="s">
        <v>1598</v>
      </c>
      <c r="H4067" t="s">
        <v>192</v>
      </c>
      <c r="I4067" t="s">
        <v>17</v>
      </c>
      <c r="J4067" s="1">
        <v>44839</v>
      </c>
      <c r="K4067" s="1">
        <v>44837</v>
      </c>
    </row>
    <row r="4068" spans="1:11" x14ac:dyDescent="0.25">
      <c r="C4068" t="s">
        <v>45</v>
      </c>
      <c r="D4068" s="1">
        <v>43395</v>
      </c>
      <c r="E4068" t="s">
        <v>404</v>
      </c>
      <c r="F4068" t="s">
        <v>990</v>
      </c>
      <c r="G4068" t="s">
        <v>1598</v>
      </c>
      <c r="H4068" t="s">
        <v>4</v>
      </c>
      <c r="I4068" t="s">
        <v>17</v>
      </c>
      <c r="J4068" s="1">
        <v>44825</v>
      </c>
      <c r="K4068" s="1">
        <v>44824</v>
      </c>
    </row>
    <row r="4069" spans="1:11" x14ac:dyDescent="0.25">
      <c r="C4069" t="s">
        <v>45</v>
      </c>
      <c r="D4069" s="1">
        <v>43395</v>
      </c>
      <c r="E4069" t="s">
        <v>404</v>
      </c>
      <c r="F4069" t="s">
        <v>990</v>
      </c>
      <c r="G4069" t="s">
        <v>1598</v>
      </c>
      <c r="H4069" t="s">
        <v>7</v>
      </c>
      <c r="I4069" t="s">
        <v>17</v>
      </c>
      <c r="J4069" s="1">
        <v>44825</v>
      </c>
      <c r="K4069" s="1">
        <v>44824</v>
      </c>
    </row>
    <row r="4070" spans="1:11" x14ac:dyDescent="0.25">
      <c r="C4070" t="s">
        <v>45</v>
      </c>
      <c r="D4070" s="1">
        <v>43395</v>
      </c>
      <c r="E4070" t="s">
        <v>404</v>
      </c>
      <c r="F4070" t="s">
        <v>990</v>
      </c>
      <c r="G4070" t="s">
        <v>1598</v>
      </c>
      <c r="H4070" t="s">
        <v>1366</v>
      </c>
      <c r="I4070" t="s">
        <v>17</v>
      </c>
      <c r="J4070" s="1">
        <v>45406</v>
      </c>
      <c r="K4070" s="1">
        <v>45351</v>
      </c>
    </row>
    <row r="4071" spans="1:11" x14ac:dyDescent="0.25">
      <c r="C4071" t="s">
        <v>45</v>
      </c>
      <c r="D4071" s="1">
        <v>43395</v>
      </c>
      <c r="E4071" t="s">
        <v>404</v>
      </c>
      <c r="F4071" t="s">
        <v>990</v>
      </c>
      <c r="G4071" t="s">
        <v>1598</v>
      </c>
      <c r="H4071" t="s">
        <v>1366</v>
      </c>
      <c r="I4071" t="s">
        <v>17</v>
      </c>
      <c r="J4071" s="1">
        <v>45754</v>
      </c>
      <c r="K4071" s="1">
        <v>45727</v>
      </c>
    </row>
    <row r="4072" spans="1:11" x14ac:dyDescent="0.25">
      <c r="C4072" t="s">
        <v>45</v>
      </c>
      <c r="D4072" s="1">
        <v>43395</v>
      </c>
      <c r="E4072" t="s">
        <v>404</v>
      </c>
      <c r="F4072" t="s">
        <v>990</v>
      </c>
      <c r="G4072" t="s">
        <v>1598</v>
      </c>
      <c r="H4072" t="s">
        <v>1367</v>
      </c>
      <c r="I4072" t="s">
        <v>17</v>
      </c>
      <c r="J4072" s="1">
        <v>45406</v>
      </c>
      <c r="K4072" s="1">
        <v>45351</v>
      </c>
    </row>
    <row r="4073" spans="1:11" x14ac:dyDescent="0.25">
      <c r="C4073" t="s">
        <v>45</v>
      </c>
      <c r="D4073" s="1">
        <v>43395</v>
      </c>
      <c r="E4073" t="s">
        <v>404</v>
      </c>
      <c r="F4073" t="s">
        <v>990</v>
      </c>
      <c r="G4073" t="s">
        <v>1598</v>
      </c>
      <c r="H4073" t="s">
        <v>1367</v>
      </c>
      <c r="I4073" t="s">
        <v>17</v>
      </c>
      <c r="J4073" s="1">
        <v>45754</v>
      </c>
      <c r="K4073" s="1">
        <v>45727</v>
      </c>
    </row>
    <row r="4074" spans="1:11" x14ac:dyDescent="0.25">
      <c r="C4074" t="s">
        <v>45</v>
      </c>
      <c r="D4074" s="1">
        <v>43395</v>
      </c>
      <c r="E4074" t="s">
        <v>404</v>
      </c>
      <c r="F4074" t="s">
        <v>990</v>
      </c>
      <c r="G4074" t="s">
        <v>1598</v>
      </c>
      <c r="H4074" t="s">
        <v>1368</v>
      </c>
      <c r="I4074" t="s">
        <v>17</v>
      </c>
      <c r="J4074" s="1">
        <v>45406</v>
      </c>
      <c r="K4074" s="1">
        <v>45351</v>
      </c>
    </row>
    <row r="4075" spans="1:11" x14ac:dyDescent="0.25">
      <c r="C4075" t="s">
        <v>45</v>
      </c>
      <c r="D4075" s="1">
        <v>43395</v>
      </c>
      <c r="E4075" t="s">
        <v>404</v>
      </c>
      <c r="F4075" t="s">
        <v>990</v>
      </c>
      <c r="G4075" t="s">
        <v>1598</v>
      </c>
      <c r="H4075" t="s">
        <v>1368</v>
      </c>
      <c r="I4075" t="s">
        <v>17</v>
      </c>
      <c r="J4075" s="1">
        <v>45754</v>
      </c>
      <c r="K4075" s="1">
        <v>45727</v>
      </c>
    </row>
    <row r="4076" spans="1:11" x14ac:dyDescent="0.25">
      <c r="C4076" t="s">
        <v>45</v>
      </c>
      <c r="D4076" s="1">
        <v>43395</v>
      </c>
      <c r="E4076" t="s">
        <v>404</v>
      </c>
      <c r="F4076" t="s">
        <v>990</v>
      </c>
      <c r="G4076" t="s">
        <v>1598</v>
      </c>
      <c r="H4076" t="s">
        <v>1369</v>
      </c>
      <c r="I4076" t="s">
        <v>17</v>
      </c>
      <c r="J4076" s="1">
        <v>45406</v>
      </c>
      <c r="K4076" s="1">
        <v>45351</v>
      </c>
    </row>
    <row r="4077" spans="1:11" x14ac:dyDescent="0.25">
      <c r="C4077" t="s">
        <v>45</v>
      </c>
      <c r="D4077" s="1">
        <v>43395</v>
      </c>
      <c r="E4077" t="s">
        <v>404</v>
      </c>
      <c r="F4077" t="s">
        <v>990</v>
      </c>
      <c r="G4077" t="s">
        <v>1598</v>
      </c>
      <c r="H4077" t="s">
        <v>1369</v>
      </c>
      <c r="I4077" t="s">
        <v>17</v>
      </c>
      <c r="J4077" s="1">
        <v>45754</v>
      </c>
      <c r="K4077" s="1">
        <v>45727</v>
      </c>
    </row>
    <row r="4078" spans="1:11" x14ac:dyDescent="0.25">
      <c r="C4078" t="s">
        <v>45</v>
      </c>
      <c r="D4078" s="1">
        <v>43395</v>
      </c>
      <c r="E4078" t="s">
        <v>404</v>
      </c>
      <c r="F4078" t="s">
        <v>990</v>
      </c>
      <c r="G4078" t="s">
        <v>1598</v>
      </c>
      <c r="H4078" t="s">
        <v>1370</v>
      </c>
      <c r="I4078" t="s">
        <v>17</v>
      </c>
      <c r="J4078" s="1">
        <v>45406</v>
      </c>
      <c r="K4078" s="1">
        <v>45351</v>
      </c>
    </row>
    <row r="4079" spans="1:11" x14ac:dyDescent="0.25">
      <c r="C4079" t="s">
        <v>45</v>
      </c>
      <c r="D4079" s="1">
        <v>43395</v>
      </c>
      <c r="E4079" t="s">
        <v>404</v>
      </c>
      <c r="F4079" t="s">
        <v>990</v>
      </c>
      <c r="G4079" t="s">
        <v>1598</v>
      </c>
      <c r="H4079" t="s">
        <v>1370</v>
      </c>
      <c r="I4079" t="s">
        <v>17</v>
      </c>
      <c r="J4079" s="1">
        <v>45754</v>
      </c>
      <c r="K4079" s="1">
        <v>45727</v>
      </c>
    </row>
    <row r="4080" spans="1:11" x14ac:dyDescent="0.25">
      <c r="C4080" t="s">
        <v>45</v>
      </c>
      <c r="D4080" s="1">
        <v>43395</v>
      </c>
      <c r="E4080" t="s">
        <v>404</v>
      </c>
      <c r="F4080" t="s">
        <v>990</v>
      </c>
      <c r="G4080" t="s">
        <v>1598</v>
      </c>
      <c r="H4080" t="s">
        <v>8</v>
      </c>
      <c r="I4080" t="s">
        <v>17</v>
      </c>
      <c r="J4080" s="1">
        <v>44642</v>
      </c>
      <c r="K4080" s="1">
        <v>44635</v>
      </c>
    </row>
    <row r="4081" spans="1:12" x14ac:dyDescent="0.25">
      <c r="C4081" t="s">
        <v>45</v>
      </c>
      <c r="D4081" s="1">
        <v>43395</v>
      </c>
      <c r="E4081" t="s">
        <v>404</v>
      </c>
      <c r="F4081" t="s">
        <v>990</v>
      </c>
      <c r="G4081" t="s">
        <v>1598</v>
      </c>
      <c r="H4081" t="s">
        <v>9</v>
      </c>
      <c r="I4081" t="s">
        <v>17</v>
      </c>
      <c r="J4081" s="1">
        <v>44964</v>
      </c>
      <c r="K4081" s="1">
        <v>44830</v>
      </c>
    </row>
    <row r="4082" spans="1:12" x14ac:dyDescent="0.25">
      <c r="C4082" t="s">
        <v>45</v>
      </c>
      <c r="D4082" s="1">
        <v>43395</v>
      </c>
      <c r="E4082" t="s">
        <v>404</v>
      </c>
      <c r="F4082" t="s">
        <v>990</v>
      </c>
      <c r="G4082" t="s">
        <v>1598</v>
      </c>
      <c r="H4082" t="s">
        <v>10</v>
      </c>
      <c r="I4082" t="s">
        <v>17</v>
      </c>
      <c r="J4082" s="1">
        <v>44438</v>
      </c>
      <c r="K4082" s="1">
        <v>44438</v>
      </c>
    </row>
    <row r="4083" spans="1:12" x14ac:dyDescent="0.25">
      <c r="C4083" t="s">
        <v>45</v>
      </c>
      <c r="D4083" s="1">
        <v>43395</v>
      </c>
      <c r="E4083" t="s">
        <v>404</v>
      </c>
      <c r="F4083" t="s">
        <v>990</v>
      </c>
      <c r="G4083" t="s">
        <v>1598</v>
      </c>
      <c r="H4083" t="s">
        <v>11</v>
      </c>
      <c r="I4083" t="s">
        <v>17</v>
      </c>
      <c r="J4083" s="1">
        <v>45056</v>
      </c>
      <c r="K4083" s="1">
        <v>43635</v>
      </c>
    </row>
    <row r="4084" spans="1:12" x14ac:dyDescent="0.25">
      <c r="A4084" t="s">
        <v>30</v>
      </c>
      <c r="B4084" t="s">
        <v>189</v>
      </c>
      <c r="C4084" t="s">
        <v>32</v>
      </c>
      <c r="D4084" s="1">
        <v>43374</v>
      </c>
      <c r="E4084" t="s">
        <v>991</v>
      </c>
      <c r="F4084" t="s">
        <v>992</v>
      </c>
      <c r="G4084" t="s">
        <v>993</v>
      </c>
      <c r="H4084" t="s">
        <v>4</v>
      </c>
      <c r="I4084" t="s">
        <v>17</v>
      </c>
      <c r="J4084" s="1">
        <v>44887</v>
      </c>
      <c r="K4084" s="1">
        <v>44824</v>
      </c>
    </row>
    <row r="4085" spans="1:12" x14ac:dyDescent="0.25">
      <c r="A4085" t="s">
        <v>30</v>
      </c>
      <c r="B4085" t="s">
        <v>189</v>
      </c>
      <c r="C4085" t="s">
        <v>32</v>
      </c>
      <c r="D4085" s="1">
        <v>43374</v>
      </c>
      <c r="E4085" t="s">
        <v>991</v>
      </c>
      <c r="F4085" t="s">
        <v>992</v>
      </c>
      <c r="G4085" t="s">
        <v>993</v>
      </c>
      <c r="H4085" t="s">
        <v>7</v>
      </c>
      <c r="I4085" t="s">
        <v>17</v>
      </c>
      <c r="J4085" s="1">
        <v>44887</v>
      </c>
      <c r="K4085" s="1">
        <v>44824</v>
      </c>
    </row>
    <row r="4086" spans="1:12" x14ac:dyDescent="0.25">
      <c r="A4086" t="s">
        <v>30</v>
      </c>
      <c r="B4086" t="s">
        <v>189</v>
      </c>
      <c r="C4086" t="s">
        <v>32</v>
      </c>
      <c r="D4086" s="1">
        <v>43374</v>
      </c>
      <c r="E4086" t="s">
        <v>991</v>
      </c>
      <c r="F4086" t="s">
        <v>992</v>
      </c>
      <c r="G4086" t="s">
        <v>993</v>
      </c>
      <c r="H4086" t="s">
        <v>1366</v>
      </c>
      <c r="I4086" t="s">
        <v>17</v>
      </c>
      <c r="J4086" s="1">
        <v>45545</v>
      </c>
      <c r="K4086" s="1">
        <v>45351</v>
      </c>
    </row>
    <row r="4087" spans="1:12" x14ac:dyDescent="0.25">
      <c r="A4087" t="s">
        <v>30</v>
      </c>
      <c r="B4087" t="s">
        <v>189</v>
      </c>
      <c r="C4087" t="s">
        <v>32</v>
      </c>
      <c r="D4087" s="1">
        <v>43374</v>
      </c>
      <c r="E4087" t="s">
        <v>991</v>
      </c>
      <c r="F4087" t="s">
        <v>992</v>
      </c>
      <c r="G4087" t="s">
        <v>993</v>
      </c>
      <c r="H4087" t="s">
        <v>1367</v>
      </c>
      <c r="I4087" t="s">
        <v>17</v>
      </c>
      <c r="J4087" s="1">
        <v>45701</v>
      </c>
      <c r="K4087" s="1">
        <v>45351</v>
      </c>
    </row>
    <row r="4088" spans="1:12" x14ac:dyDescent="0.25">
      <c r="A4088" t="s">
        <v>30</v>
      </c>
      <c r="B4088" t="s">
        <v>189</v>
      </c>
      <c r="C4088" t="s">
        <v>32</v>
      </c>
      <c r="D4088" s="1">
        <v>43374</v>
      </c>
      <c r="E4088" t="s">
        <v>991</v>
      </c>
      <c r="F4088" t="s">
        <v>992</v>
      </c>
      <c r="G4088" t="s">
        <v>993</v>
      </c>
      <c r="H4088" t="s">
        <v>1368</v>
      </c>
      <c r="I4088" t="s">
        <v>17</v>
      </c>
      <c r="J4088" s="1">
        <v>45545</v>
      </c>
      <c r="K4088" s="1">
        <v>45351</v>
      </c>
    </row>
    <row r="4089" spans="1:12" x14ac:dyDescent="0.25">
      <c r="A4089" t="s">
        <v>30</v>
      </c>
      <c r="B4089" t="s">
        <v>189</v>
      </c>
      <c r="C4089" t="s">
        <v>32</v>
      </c>
      <c r="D4089" s="1">
        <v>43374</v>
      </c>
      <c r="E4089" t="s">
        <v>991</v>
      </c>
      <c r="F4089" t="s">
        <v>992</v>
      </c>
      <c r="G4089" t="s">
        <v>993</v>
      </c>
      <c r="H4089" t="s">
        <v>1369</v>
      </c>
      <c r="I4089" t="s">
        <v>5</v>
      </c>
      <c r="K4089" s="1">
        <v>45351</v>
      </c>
    </row>
    <row r="4090" spans="1:12" x14ac:dyDescent="0.25">
      <c r="A4090" t="s">
        <v>30</v>
      </c>
      <c r="B4090" t="s">
        <v>189</v>
      </c>
      <c r="C4090" t="s">
        <v>32</v>
      </c>
      <c r="D4090" s="1">
        <v>43374</v>
      </c>
      <c r="E4090" t="s">
        <v>991</v>
      </c>
      <c r="F4090" t="s">
        <v>992</v>
      </c>
      <c r="G4090" t="s">
        <v>993</v>
      </c>
      <c r="H4090" t="s">
        <v>1370</v>
      </c>
      <c r="I4090" t="s">
        <v>17</v>
      </c>
      <c r="J4090" s="1">
        <v>45701</v>
      </c>
      <c r="K4090" s="1">
        <v>45351</v>
      </c>
    </row>
    <row r="4091" spans="1:12" x14ac:dyDescent="0.25">
      <c r="A4091" t="s">
        <v>30</v>
      </c>
      <c r="B4091" t="s">
        <v>189</v>
      </c>
      <c r="C4091" t="s">
        <v>32</v>
      </c>
      <c r="D4091" s="1">
        <v>43374</v>
      </c>
      <c r="E4091" t="s">
        <v>991</v>
      </c>
      <c r="F4091" t="s">
        <v>992</v>
      </c>
      <c r="G4091" t="s">
        <v>993</v>
      </c>
      <c r="H4091" t="s">
        <v>8</v>
      </c>
      <c r="I4091" t="s">
        <v>17</v>
      </c>
      <c r="J4091" s="1">
        <v>44672</v>
      </c>
      <c r="K4091" s="1">
        <v>44635</v>
      </c>
    </row>
    <row r="4092" spans="1:12" x14ac:dyDescent="0.25">
      <c r="A4092" t="s">
        <v>30</v>
      </c>
      <c r="B4092" t="s">
        <v>189</v>
      </c>
      <c r="C4092" t="s">
        <v>32</v>
      </c>
      <c r="D4092" s="1">
        <v>43374</v>
      </c>
      <c r="E4092" t="s">
        <v>991</v>
      </c>
      <c r="F4092" t="s">
        <v>992</v>
      </c>
      <c r="G4092" t="s">
        <v>993</v>
      </c>
      <c r="H4092" t="s">
        <v>9</v>
      </c>
      <c r="I4092" t="s">
        <v>17</v>
      </c>
      <c r="J4092" s="1">
        <v>44930</v>
      </c>
      <c r="K4092" s="1">
        <v>44735</v>
      </c>
    </row>
    <row r="4093" spans="1:12" x14ac:dyDescent="0.25">
      <c r="A4093" t="s">
        <v>30</v>
      </c>
      <c r="B4093" t="s">
        <v>189</v>
      </c>
      <c r="C4093" t="s">
        <v>32</v>
      </c>
      <c r="D4093" s="1">
        <v>43374</v>
      </c>
      <c r="E4093" t="s">
        <v>991</v>
      </c>
      <c r="F4093" t="s">
        <v>992</v>
      </c>
      <c r="G4093" t="s">
        <v>993</v>
      </c>
      <c r="H4093" t="s">
        <v>10</v>
      </c>
      <c r="I4093" t="s">
        <v>17</v>
      </c>
      <c r="J4093" s="1">
        <v>44449</v>
      </c>
      <c r="K4093" s="1">
        <v>44417</v>
      </c>
      <c r="L4093" t="s">
        <v>994</v>
      </c>
    </row>
    <row r="4094" spans="1:12" x14ac:dyDescent="0.25">
      <c r="A4094" t="s">
        <v>30</v>
      </c>
      <c r="B4094" t="s">
        <v>189</v>
      </c>
      <c r="C4094" t="s">
        <v>32</v>
      </c>
      <c r="D4094" s="1">
        <v>43374</v>
      </c>
      <c r="E4094" t="s">
        <v>991</v>
      </c>
      <c r="F4094" t="s">
        <v>992</v>
      </c>
      <c r="G4094" t="s">
        <v>993</v>
      </c>
      <c r="H4094" t="s">
        <v>11</v>
      </c>
      <c r="I4094" t="s">
        <v>17</v>
      </c>
      <c r="J4094" s="1">
        <v>43859</v>
      </c>
      <c r="K4094" s="1">
        <v>43635</v>
      </c>
    </row>
    <row r="4095" spans="1:12" x14ac:dyDescent="0.25">
      <c r="A4095" t="s">
        <v>30</v>
      </c>
      <c r="B4095" t="s">
        <v>189</v>
      </c>
      <c r="C4095" t="s">
        <v>32</v>
      </c>
      <c r="D4095" s="1">
        <v>43374</v>
      </c>
      <c r="E4095" t="s">
        <v>991</v>
      </c>
      <c r="F4095" t="s">
        <v>992</v>
      </c>
      <c r="G4095" t="s">
        <v>993</v>
      </c>
      <c r="H4095" t="s">
        <v>11</v>
      </c>
      <c r="I4095" t="s">
        <v>17</v>
      </c>
      <c r="J4095" s="1">
        <v>43865</v>
      </c>
      <c r="K4095" s="1">
        <v>43865</v>
      </c>
    </row>
    <row r="4096" spans="1:12" x14ac:dyDescent="0.25">
      <c r="A4096" t="s">
        <v>60</v>
      </c>
      <c r="B4096" t="s">
        <v>61</v>
      </c>
      <c r="C4096" t="s">
        <v>14</v>
      </c>
      <c r="D4096" s="1">
        <v>43353</v>
      </c>
      <c r="E4096" t="s">
        <v>486</v>
      </c>
      <c r="F4096" t="s">
        <v>995</v>
      </c>
      <c r="G4096" t="s">
        <v>996</v>
      </c>
      <c r="H4096" t="s">
        <v>4</v>
      </c>
      <c r="I4096" t="s">
        <v>17</v>
      </c>
      <c r="J4096" s="1">
        <v>45034</v>
      </c>
      <c r="K4096" s="1">
        <v>44824</v>
      </c>
    </row>
    <row r="4097" spans="1:11" x14ac:dyDescent="0.25">
      <c r="A4097" t="s">
        <v>60</v>
      </c>
      <c r="B4097" t="s">
        <v>61</v>
      </c>
      <c r="C4097" t="s">
        <v>14</v>
      </c>
      <c r="D4097" s="1">
        <v>43353</v>
      </c>
      <c r="E4097" t="s">
        <v>486</v>
      </c>
      <c r="F4097" t="s">
        <v>995</v>
      </c>
      <c r="G4097" t="s">
        <v>996</v>
      </c>
      <c r="H4097" t="s">
        <v>7</v>
      </c>
      <c r="I4097" t="s">
        <v>17</v>
      </c>
      <c r="J4097" s="1">
        <v>44848</v>
      </c>
      <c r="K4097" s="1">
        <v>44824</v>
      </c>
    </row>
    <row r="4098" spans="1:11" x14ac:dyDescent="0.25">
      <c r="A4098" t="s">
        <v>60</v>
      </c>
      <c r="B4098" t="s">
        <v>61</v>
      </c>
      <c r="C4098" t="s">
        <v>14</v>
      </c>
      <c r="D4098" s="1">
        <v>43353</v>
      </c>
      <c r="E4098" t="s">
        <v>486</v>
      </c>
      <c r="F4098" t="s">
        <v>995</v>
      </c>
      <c r="G4098" t="s">
        <v>996</v>
      </c>
      <c r="H4098" t="s">
        <v>1366</v>
      </c>
      <c r="I4098" t="s">
        <v>5</v>
      </c>
      <c r="K4098" s="1">
        <v>45351</v>
      </c>
    </row>
    <row r="4099" spans="1:11" x14ac:dyDescent="0.25">
      <c r="A4099" t="s">
        <v>60</v>
      </c>
      <c r="B4099" t="s">
        <v>61</v>
      </c>
      <c r="C4099" t="s">
        <v>14</v>
      </c>
      <c r="D4099" s="1">
        <v>43353</v>
      </c>
      <c r="E4099" t="s">
        <v>486</v>
      </c>
      <c r="F4099" t="s">
        <v>995</v>
      </c>
      <c r="G4099" t="s">
        <v>996</v>
      </c>
      <c r="H4099" t="s">
        <v>1367</v>
      </c>
      <c r="I4099" t="s">
        <v>5</v>
      </c>
      <c r="K4099" s="1">
        <v>45782</v>
      </c>
    </row>
    <row r="4100" spans="1:11" x14ac:dyDescent="0.25">
      <c r="A4100" t="s">
        <v>60</v>
      </c>
      <c r="B4100" t="s">
        <v>61</v>
      </c>
      <c r="C4100" t="s">
        <v>14</v>
      </c>
      <c r="D4100" s="1">
        <v>43353</v>
      </c>
      <c r="E4100" t="s">
        <v>486</v>
      </c>
      <c r="F4100" t="s">
        <v>995</v>
      </c>
      <c r="G4100" t="s">
        <v>996</v>
      </c>
      <c r="H4100" t="s">
        <v>1367</v>
      </c>
      <c r="I4100" t="s">
        <v>17</v>
      </c>
      <c r="J4100" s="1">
        <v>45461</v>
      </c>
      <c r="K4100" s="1">
        <v>45351</v>
      </c>
    </row>
    <row r="4101" spans="1:11" x14ac:dyDescent="0.25">
      <c r="A4101" t="s">
        <v>60</v>
      </c>
      <c r="B4101" t="s">
        <v>61</v>
      </c>
      <c r="C4101" t="s">
        <v>14</v>
      </c>
      <c r="D4101" s="1">
        <v>43353</v>
      </c>
      <c r="E4101" t="s">
        <v>486</v>
      </c>
      <c r="F4101" t="s">
        <v>995</v>
      </c>
      <c r="G4101" t="s">
        <v>996</v>
      </c>
      <c r="H4101" t="s">
        <v>1368</v>
      </c>
      <c r="I4101" t="s">
        <v>5</v>
      </c>
      <c r="K4101" s="1">
        <v>45782</v>
      </c>
    </row>
    <row r="4102" spans="1:11" x14ac:dyDescent="0.25">
      <c r="A4102" t="s">
        <v>60</v>
      </c>
      <c r="B4102" t="s">
        <v>61</v>
      </c>
      <c r="C4102" t="s">
        <v>14</v>
      </c>
      <c r="D4102" s="1">
        <v>43353</v>
      </c>
      <c r="E4102" t="s">
        <v>486</v>
      </c>
      <c r="F4102" t="s">
        <v>995</v>
      </c>
      <c r="G4102" t="s">
        <v>996</v>
      </c>
      <c r="H4102" t="s">
        <v>1368</v>
      </c>
      <c r="I4102" t="s">
        <v>17</v>
      </c>
      <c r="J4102" s="1">
        <v>45461</v>
      </c>
      <c r="K4102" s="1">
        <v>45351</v>
      </c>
    </row>
    <row r="4103" spans="1:11" x14ac:dyDescent="0.25">
      <c r="A4103" t="s">
        <v>60</v>
      </c>
      <c r="B4103" t="s">
        <v>61</v>
      </c>
      <c r="C4103" t="s">
        <v>14</v>
      </c>
      <c r="D4103" s="1">
        <v>43353</v>
      </c>
      <c r="E4103" t="s">
        <v>486</v>
      </c>
      <c r="F4103" t="s">
        <v>995</v>
      </c>
      <c r="G4103" t="s">
        <v>996</v>
      </c>
      <c r="H4103" t="s">
        <v>1369</v>
      </c>
      <c r="I4103" t="s">
        <v>5</v>
      </c>
      <c r="K4103" s="1">
        <v>45351</v>
      </c>
    </row>
    <row r="4104" spans="1:11" x14ac:dyDescent="0.25">
      <c r="A4104" t="s">
        <v>60</v>
      </c>
      <c r="B4104" t="s">
        <v>61</v>
      </c>
      <c r="C4104" t="s">
        <v>14</v>
      </c>
      <c r="D4104" s="1">
        <v>43353</v>
      </c>
      <c r="E4104" t="s">
        <v>486</v>
      </c>
      <c r="F4104" t="s">
        <v>995</v>
      </c>
      <c r="G4104" t="s">
        <v>996</v>
      </c>
      <c r="H4104" t="s">
        <v>1370</v>
      </c>
      <c r="I4104" t="s">
        <v>5</v>
      </c>
      <c r="K4104" s="1">
        <v>45351</v>
      </c>
    </row>
    <row r="4105" spans="1:11" x14ac:dyDescent="0.25">
      <c r="A4105" t="s">
        <v>60</v>
      </c>
      <c r="B4105" t="s">
        <v>61</v>
      </c>
      <c r="C4105" t="s">
        <v>14</v>
      </c>
      <c r="D4105" s="1">
        <v>43353</v>
      </c>
      <c r="E4105" t="s">
        <v>486</v>
      </c>
      <c r="F4105" t="s">
        <v>995</v>
      </c>
      <c r="G4105" t="s">
        <v>996</v>
      </c>
      <c r="H4105" t="s">
        <v>8</v>
      </c>
      <c r="I4105" t="s">
        <v>17</v>
      </c>
      <c r="J4105" s="1">
        <v>44684</v>
      </c>
      <c r="K4105" s="1">
        <v>44635</v>
      </c>
    </row>
    <row r="4106" spans="1:11" x14ac:dyDescent="0.25">
      <c r="A4106" t="s">
        <v>60</v>
      </c>
      <c r="B4106" t="s">
        <v>61</v>
      </c>
      <c r="C4106" t="s">
        <v>14</v>
      </c>
      <c r="D4106" s="1">
        <v>43353</v>
      </c>
      <c r="E4106" t="s">
        <v>486</v>
      </c>
      <c r="F4106" t="s">
        <v>995</v>
      </c>
      <c r="G4106" t="s">
        <v>996</v>
      </c>
      <c r="H4106" t="s">
        <v>9</v>
      </c>
      <c r="I4106" t="s">
        <v>17</v>
      </c>
      <c r="J4106" s="1">
        <v>44978</v>
      </c>
      <c r="K4106" s="1">
        <v>44735</v>
      </c>
    </row>
    <row r="4107" spans="1:11" x14ac:dyDescent="0.25">
      <c r="A4107" t="s">
        <v>60</v>
      </c>
      <c r="B4107" t="s">
        <v>61</v>
      </c>
      <c r="C4107" t="s">
        <v>14</v>
      </c>
      <c r="D4107" s="1">
        <v>43353</v>
      </c>
      <c r="E4107" t="s">
        <v>486</v>
      </c>
      <c r="F4107" t="s">
        <v>995</v>
      </c>
      <c r="G4107" t="s">
        <v>996</v>
      </c>
      <c r="H4107" t="s">
        <v>10</v>
      </c>
      <c r="I4107" t="s">
        <v>17</v>
      </c>
      <c r="J4107" s="1">
        <v>44449</v>
      </c>
      <c r="K4107" s="1">
        <v>44417</v>
      </c>
    </row>
    <row r="4108" spans="1:11" x14ac:dyDescent="0.25">
      <c r="A4108" t="s">
        <v>60</v>
      </c>
      <c r="B4108" t="s">
        <v>61</v>
      </c>
      <c r="C4108" t="s">
        <v>14</v>
      </c>
      <c r="D4108" s="1">
        <v>43353</v>
      </c>
      <c r="E4108" t="s">
        <v>486</v>
      </c>
      <c r="F4108" t="s">
        <v>995</v>
      </c>
      <c r="G4108" t="s">
        <v>996</v>
      </c>
      <c r="H4108" t="s">
        <v>11</v>
      </c>
      <c r="I4108" t="s">
        <v>17</v>
      </c>
      <c r="J4108" s="1">
        <v>43662</v>
      </c>
      <c r="K4108" s="1">
        <v>43635</v>
      </c>
    </row>
    <row r="4109" spans="1:11" x14ac:dyDescent="0.25">
      <c r="A4109" t="s">
        <v>1</v>
      </c>
      <c r="B4109" t="s">
        <v>79</v>
      </c>
      <c r="C4109" t="s">
        <v>14</v>
      </c>
      <c r="D4109" s="1">
        <v>43332</v>
      </c>
      <c r="E4109" t="s">
        <v>997</v>
      </c>
      <c r="F4109" t="s">
        <v>998</v>
      </c>
      <c r="G4109" t="s">
        <v>999</v>
      </c>
      <c r="H4109" t="s">
        <v>4</v>
      </c>
      <c r="I4109" t="s">
        <v>17</v>
      </c>
      <c r="J4109" s="1">
        <v>44834</v>
      </c>
      <c r="K4109" s="1">
        <v>44824</v>
      </c>
    </row>
    <row r="4110" spans="1:11" x14ac:dyDescent="0.25">
      <c r="A4110" t="s">
        <v>1</v>
      </c>
      <c r="B4110" t="s">
        <v>79</v>
      </c>
      <c r="C4110" t="s">
        <v>14</v>
      </c>
      <c r="D4110" s="1">
        <v>43332</v>
      </c>
      <c r="E4110" t="s">
        <v>997</v>
      </c>
      <c r="F4110" t="s">
        <v>998</v>
      </c>
      <c r="G4110" t="s">
        <v>999</v>
      </c>
      <c r="H4110" t="s">
        <v>7</v>
      </c>
      <c r="I4110" t="s">
        <v>17</v>
      </c>
      <c r="J4110" s="1">
        <v>44930</v>
      </c>
      <c r="K4110" s="1">
        <v>44824</v>
      </c>
    </row>
    <row r="4111" spans="1:11" x14ac:dyDescent="0.25">
      <c r="A4111" t="s">
        <v>1</v>
      </c>
      <c r="B4111" t="s">
        <v>79</v>
      </c>
      <c r="C4111" t="s">
        <v>14</v>
      </c>
      <c r="D4111" s="1">
        <v>43332</v>
      </c>
      <c r="E4111" t="s">
        <v>997</v>
      </c>
      <c r="F4111" t="s">
        <v>998</v>
      </c>
      <c r="G4111" t="s">
        <v>999</v>
      </c>
      <c r="H4111" t="s">
        <v>1366</v>
      </c>
      <c r="I4111" t="s">
        <v>17</v>
      </c>
      <c r="J4111" s="1">
        <v>45523</v>
      </c>
      <c r="K4111" s="1">
        <v>45351</v>
      </c>
    </row>
    <row r="4112" spans="1:11" x14ac:dyDescent="0.25">
      <c r="A4112" t="s">
        <v>1</v>
      </c>
      <c r="B4112" t="s">
        <v>79</v>
      </c>
      <c r="C4112" t="s">
        <v>14</v>
      </c>
      <c r="D4112" s="1">
        <v>43332</v>
      </c>
      <c r="E4112" t="s">
        <v>997</v>
      </c>
      <c r="F4112" t="s">
        <v>998</v>
      </c>
      <c r="G4112" t="s">
        <v>999</v>
      </c>
      <c r="H4112" t="s">
        <v>1367</v>
      </c>
      <c r="I4112" t="s">
        <v>17</v>
      </c>
      <c r="J4112" s="1">
        <v>45357</v>
      </c>
      <c r="K4112" s="1">
        <v>45351</v>
      </c>
    </row>
    <row r="4113" spans="1:12" x14ac:dyDescent="0.25">
      <c r="A4113" t="s">
        <v>1</v>
      </c>
      <c r="B4113" t="s">
        <v>79</v>
      </c>
      <c r="C4113" t="s">
        <v>14</v>
      </c>
      <c r="D4113" s="1">
        <v>43332</v>
      </c>
      <c r="E4113" t="s">
        <v>997</v>
      </c>
      <c r="F4113" t="s">
        <v>998</v>
      </c>
      <c r="G4113" t="s">
        <v>999</v>
      </c>
      <c r="H4113" t="s">
        <v>1368</v>
      </c>
      <c r="I4113" t="s">
        <v>17</v>
      </c>
      <c r="J4113" s="1">
        <v>45357</v>
      </c>
      <c r="K4113" s="1">
        <v>45351</v>
      </c>
    </row>
    <row r="4114" spans="1:12" x14ac:dyDescent="0.25">
      <c r="A4114" t="s">
        <v>1</v>
      </c>
      <c r="B4114" t="s">
        <v>79</v>
      </c>
      <c r="C4114" t="s">
        <v>14</v>
      </c>
      <c r="D4114" s="1">
        <v>43332</v>
      </c>
      <c r="E4114" t="s">
        <v>997</v>
      </c>
      <c r="F4114" t="s">
        <v>998</v>
      </c>
      <c r="G4114" t="s">
        <v>999</v>
      </c>
      <c r="H4114" t="s">
        <v>1369</v>
      </c>
      <c r="I4114" t="s">
        <v>17</v>
      </c>
      <c r="J4114" s="1">
        <v>45523</v>
      </c>
      <c r="K4114" s="1">
        <v>45351</v>
      </c>
    </row>
    <row r="4115" spans="1:12" x14ac:dyDescent="0.25">
      <c r="A4115" t="s">
        <v>1</v>
      </c>
      <c r="B4115" t="s">
        <v>79</v>
      </c>
      <c r="C4115" t="s">
        <v>14</v>
      </c>
      <c r="D4115" s="1">
        <v>43332</v>
      </c>
      <c r="E4115" t="s">
        <v>997</v>
      </c>
      <c r="F4115" t="s">
        <v>998</v>
      </c>
      <c r="G4115" t="s">
        <v>999</v>
      </c>
      <c r="H4115" t="s">
        <v>1370</v>
      </c>
      <c r="I4115" t="s">
        <v>17</v>
      </c>
      <c r="J4115" s="1">
        <v>45523</v>
      </c>
      <c r="K4115" s="1">
        <v>45351</v>
      </c>
    </row>
    <row r="4116" spans="1:12" x14ac:dyDescent="0.25">
      <c r="A4116" t="s">
        <v>1</v>
      </c>
      <c r="B4116" t="s">
        <v>79</v>
      </c>
      <c r="C4116" t="s">
        <v>14</v>
      </c>
      <c r="D4116" s="1">
        <v>43332</v>
      </c>
      <c r="E4116" t="s">
        <v>997</v>
      </c>
      <c r="F4116" t="s">
        <v>998</v>
      </c>
      <c r="G4116" t="s">
        <v>999</v>
      </c>
      <c r="H4116" t="s">
        <v>1370</v>
      </c>
      <c r="I4116" t="s">
        <v>17</v>
      </c>
      <c r="J4116" s="1">
        <v>45573</v>
      </c>
      <c r="K4116" s="1">
        <v>45573</v>
      </c>
    </row>
    <row r="4117" spans="1:12" x14ac:dyDescent="0.25">
      <c r="A4117" t="s">
        <v>1</v>
      </c>
      <c r="B4117" t="s">
        <v>79</v>
      </c>
      <c r="C4117" t="s">
        <v>14</v>
      </c>
      <c r="D4117" s="1">
        <v>43332</v>
      </c>
      <c r="E4117" t="s">
        <v>997</v>
      </c>
      <c r="F4117" t="s">
        <v>998</v>
      </c>
      <c r="G4117" t="s">
        <v>999</v>
      </c>
      <c r="H4117" t="s">
        <v>8</v>
      </c>
      <c r="I4117" t="s">
        <v>17</v>
      </c>
      <c r="J4117" s="1">
        <v>44663</v>
      </c>
      <c r="K4117" s="1">
        <v>44635</v>
      </c>
    </row>
    <row r="4118" spans="1:12" x14ac:dyDescent="0.25">
      <c r="A4118" t="s">
        <v>1</v>
      </c>
      <c r="B4118" t="s">
        <v>79</v>
      </c>
      <c r="C4118" t="s">
        <v>14</v>
      </c>
      <c r="D4118" s="1">
        <v>43332</v>
      </c>
      <c r="E4118" t="s">
        <v>997</v>
      </c>
      <c r="F4118" t="s">
        <v>998</v>
      </c>
      <c r="G4118" t="s">
        <v>999</v>
      </c>
      <c r="H4118" t="s">
        <v>9</v>
      </c>
      <c r="I4118" t="s">
        <v>17</v>
      </c>
      <c r="J4118" s="1">
        <v>44980</v>
      </c>
      <c r="K4118" s="1">
        <v>44735</v>
      </c>
    </row>
    <row r="4119" spans="1:12" x14ac:dyDescent="0.25">
      <c r="A4119" t="s">
        <v>1</v>
      </c>
      <c r="B4119" t="s">
        <v>79</v>
      </c>
      <c r="C4119" t="s">
        <v>14</v>
      </c>
      <c r="D4119" s="1">
        <v>43332</v>
      </c>
      <c r="E4119" t="s">
        <v>997</v>
      </c>
      <c r="F4119" t="s">
        <v>998</v>
      </c>
      <c r="G4119" t="s">
        <v>999</v>
      </c>
      <c r="H4119" t="s">
        <v>10</v>
      </c>
      <c r="I4119" t="s">
        <v>17</v>
      </c>
      <c r="J4119" s="1">
        <v>44449</v>
      </c>
      <c r="K4119" s="1">
        <v>44417</v>
      </c>
      <c r="L4119" t="s">
        <v>1000</v>
      </c>
    </row>
    <row r="4120" spans="1:12" x14ac:dyDescent="0.25">
      <c r="A4120" t="s">
        <v>1</v>
      </c>
      <c r="B4120" t="s">
        <v>79</v>
      </c>
      <c r="C4120" t="s">
        <v>14</v>
      </c>
      <c r="D4120" s="1">
        <v>43332</v>
      </c>
      <c r="E4120" t="s">
        <v>997</v>
      </c>
      <c r="F4120" t="s">
        <v>998</v>
      </c>
      <c r="G4120" t="s">
        <v>999</v>
      </c>
      <c r="H4120" t="s">
        <v>11</v>
      </c>
      <c r="I4120" t="s">
        <v>17</v>
      </c>
      <c r="J4120" s="1">
        <v>43662</v>
      </c>
      <c r="K4120" s="1">
        <v>43635</v>
      </c>
    </row>
    <row r="4121" spans="1:12" x14ac:dyDescent="0.25">
      <c r="A4121" t="s">
        <v>24</v>
      </c>
      <c r="B4121" t="s">
        <v>1422</v>
      </c>
      <c r="C4121" t="s">
        <v>16</v>
      </c>
      <c r="D4121" s="1">
        <v>43325</v>
      </c>
      <c r="E4121" t="s">
        <v>1001</v>
      </c>
      <c r="F4121" t="s">
        <v>1002</v>
      </c>
      <c r="G4121" t="s">
        <v>155</v>
      </c>
      <c r="H4121" t="s">
        <v>192</v>
      </c>
      <c r="I4121" t="s">
        <v>17</v>
      </c>
      <c r="J4121" s="1">
        <v>44868</v>
      </c>
      <c r="K4121" s="1">
        <v>44837</v>
      </c>
    </row>
    <row r="4122" spans="1:12" x14ac:dyDescent="0.25">
      <c r="A4122" t="s">
        <v>24</v>
      </c>
      <c r="B4122" t="s">
        <v>1422</v>
      </c>
      <c r="C4122" t="s">
        <v>16</v>
      </c>
      <c r="D4122" s="1">
        <v>43325</v>
      </c>
      <c r="E4122" t="s">
        <v>1001</v>
      </c>
      <c r="F4122" t="s">
        <v>1002</v>
      </c>
      <c r="G4122" t="s">
        <v>155</v>
      </c>
      <c r="H4122" t="s">
        <v>4</v>
      </c>
      <c r="I4122" t="s">
        <v>17</v>
      </c>
      <c r="J4122" s="1">
        <v>44868</v>
      </c>
      <c r="K4122" s="1">
        <v>44824</v>
      </c>
    </row>
    <row r="4123" spans="1:12" x14ac:dyDescent="0.25">
      <c r="A4123" t="s">
        <v>24</v>
      </c>
      <c r="B4123" t="s">
        <v>1422</v>
      </c>
      <c r="C4123" t="s">
        <v>16</v>
      </c>
      <c r="D4123" s="1">
        <v>43325</v>
      </c>
      <c r="E4123" t="s">
        <v>1001</v>
      </c>
      <c r="F4123" t="s">
        <v>1002</v>
      </c>
      <c r="G4123" t="s">
        <v>155</v>
      </c>
      <c r="H4123" t="s">
        <v>7</v>
      </c>
      <c r="I4123" t="s">
        <v>17</v>
      </c>
      <c r="J4123" s="1">
        <v>44868</v>
      </c>
      <c r="K4123" s="1">
        <v>44824</v>
      </c>
    </row>
    <row r="4124" spans="1:12" x14ac:dyDescent="0.25">
      <c r="A4124" t="s">
        <v>24</v>
      </c>
      <c r="B4124" t="s">
        <v>1422</v>
      </c>
      <c r="C4124" t="s">
        <v>16</v>
      </c>
      <c r="D4124" s="1">
        <v>43325</v>
      </c>
      <c r="E4124" t="s">
        <v>1001</v>
      </c>
      <c r="F4124" t="s">
        <v>1002</v>
      </c>
      <c r="G4124" t="s">
        <v>155</v>
      </c>
      <c r="H4124" t="s">
        <v>1366</v>
      </c>
      <c r="I4124" t="s">
        <v>17</v>
      </c>
      <c r="J4124" s="1">
        <v>45664</v>
      </c>
      <c r="K4124" s="1">
        <v>45351</v>
      </c>
    </row>
    <row r="4125" spans="1:12" x14ac:dyDescent="0.25">
      <c r="A4125" t="s">
        <v>24</v>
      </c>
      <c r="B4125" t="s">
        <v>1422</v>
      </c>
      <c r="C4125" t="s">
        <v>16</v>
      </c>
      <c r="D4125" s="1">
        <v>43325</v>
      </c>
      <c r="E4125" t="s">
        <v>1001</v>
      </c>
      <c r="F4125" t="s">
        <v>1002</v>
      </c>
      <c r="G4125" t="s">
        <v>155</v>
      </c>
      <c r="H4125" t="s">
        <v>1367</v>
      </c>
      <c r="I4125" t="s">
        <v>17</v>
      </c>
      <c r="J4125" s="1">
        <v>45664</v>
      </c>
      <c r="K4125" s="1">
        <v>45351</v>
      </c>
    </row>
    <row r="4126" spans="1:12" x14ac:dyDescent="0.25">
      <c r="A4126" t="s">
        <v>24</v>
      </c>
      <c r="B4126" t="s">
        <v>1422</v>
      </c>
      <c r="C4126" t="s">
        <v>16</v>
      </c>
      <c r="D4126" s="1">
        <v>43325</v>
      </c>
      <c r="E4126" t="s">
        <v>1001</v>
      </c>
      <c r="F4126" t="s">
        <v>1002</v>
      </c>
      <c r="G4126" t="s">
        <v>155</v>
      </c>
      <c r="H4126" t="s">
        <v>1368</v>
      </c>
      <c r="I4126" t="s">
        <v>17</v>
      </c>
      <c r="J4126" s="1">
        <v>45664</v>
      </c>
      <c r="K4126" s="1">
        <v>45351</v>
      </c>
    </row>
    <row r="4127" spans="1:12" x14ac:dyDescent="0.25">
      <c r="A4127" t="s">
        <v>24</v>
      </c>
      <c r="B4127" t="s">
        <v>1422</v>
      </c>
      <c r="C4127" t="s">
        <v>16</v>
      </c>
      <c r="D4127" s="1">
        <v>43325</v>
      </c>
      <c r="E4127" t="s">
        <v>1001</v>
      </c>
      <c r="F4127" t="s">
        <v>1002</v>
      </c>
      <c r="G4127" t="s">
        <v>155</v>
      </c>
      <c r="H4127" t="s">
        <v>1369</v>
      </c>
      <c r="I4127" t="s">
        <v>17</v>
      </c>
      <c r="J4127" s="1">
        <v>45664</v>
      </c>
      <c r="K4127" s="1">
        <v>45351</v>
      </c>
    </row>
    <row r="4128" spans="1:12" x14ac:dyDescent="0.25">
      <c r="A4128" t="s">
        <v>24</v>
      </c>
      <c r="B4128" t="s">
        <v>1422</v>
      </c>
      <c r="C4128" t="s">
        <v>16</v>
      </c>
      <c r="D4128" s="1">
        <v>43325</v>
      </c>
      <c r="E4128" t="s">
        <v>1001</v>
      </c>
      <c r="F4128" t="s">
        <v>1002</v>
      </c>
      <c r="G4128" t="s">
        <v>155</v>
      </c>
      <c r="H4128" t="s">
        <v>1370</v>
      </c>
      <c r="I4128" t="s">
        <v>17</v>
      </c>
      <c r="J4128" s="1">
        <v>45664</v>
      </c>
      <c r="K4128" s="1">
        <v>45351</v>
      </c>
    </row>
    <row r="4129" spans="1:11" x14ac:dyDescent="0.25">
      <c r="A4129" t="s">
        <v>24</v>
      </c>
      <c r="B4129" t="s">
        <v>1422</v>
      </c>
      <c r="C4129" t="s">
        <v>16</v>
      </c>
      <c r="D4129" s="1">
        <v>43325</v>
      </c>
      <c r="E4129" t="s">
        <v>1001</v>
      </c>
      <c r="F4129" t="s">
        <v>1002</v>
      </c>
      <c r="G4129" t="s">
        <v>155</v>
      </c>
      <c r="H4129" t="s">
        <v>8</v>
      </c>
      <c r="I4129" t="s">
        <v>17</v>
      </c>
      <c r="J4129" s="1">
        <v>44644</v>
      </c>
      <c r="K4129" s="1">
        <v>44635</v>
      </c>
    </row>
    <row r="4130" spans="1:11" x14ac:dyDescent="0.25">
      <c r="A4130" t="s">
        <v>24</v>
      </c>
      <c r="B4130" t="s">
        <v>1422</v>
      </c>
      <c r="C4130" t="s">
        <v>16</v>
      </c>
      <c r="D4130" s="1">
        <v>43325</v>
      </c>
      <c r="E4130" t="s">
        <v>1001</v>
      </c>
      <c r="F4130" t="s">
        <v>1002</v>
      </c>
      <c r="G4130" t="s">
        <v>155</v>
      </c>
      <c r="H4130" t="s">
        <v>9</v>
      </c>
      <c r="I4130" t="s">
        <v>17</v>
      </c>
      <c r="J4130" s="1">
        <v>44939</v>
      </c>
      <c r="K4130" s="1">
        <v>44735</v>
      </c>
    </row>
    <row r="4131" spans="1:11" x14ac:dyDescent="0.25">
      <c r="A4131" t="s">
        <v>24</v>
      </c>
      <c r="B4131" t="s">
        <v>1422</v>
      </c>
      <c r="C4131" t="s">
        <v>16</v>
      </c>
      <c r="D4131" s="1">
        <v>43325</v>
      </c>
      <c r="E4131" t="s">
        <v>1001</v>
      </c>
      <c r="F4131" t="s">
        <v>1002</v>
      </c>
      <c r="G4131" t="s">
        <v>155</v>
      </c>
      <c r="H4131" t="s">
        <v>10</v>
      </c>
      <c r="I4131" t="s">
        <v>17</v>
      </c>
      <c r="J4131" s="1">
        <v>44449</v>
      </c>
      <c r="K4131" s="1">
        <v>44417</v>
      </c>
    </row>
    <row r="4132" spans="1:11" x14ac:dyDescent="0.25">
      <c r="A4132" t="s">
        <v>24</v>
      </c>
      <c r="B4132" t="s">
        <v>1422</v>
      </c>
      <c r="C4132" t="s">
        <v>16</v>
      </c>
      <c r="D4132" s="1">
        <v>43325</v>
      </c>
      <c r="E4132" t="s">
        <v>1001</v>
      </c>
      <c r="F4132" t="s">
        <v>1002</v>
      </c>
      <c r="G4132" t="s">
        <v>155</v>
      </c>
      <c r="H4132" t="s">
        <v>10</v>
      </c>
      <c r="I4132" t="s">
        <v>17</v>
      </c>
      <c r="J4132" s="1">
        <v>44719</v>
      </c>
      <c r="K4132" s="1">
        <v>44719</v>
      </c>
    </row>
    <row r="4133" spans="1:11" x14ac:dyDescent="0.25">
      <c r="A4133" t="s">
        <v>24</v>
      </c>
      <c r="B4133" t="s">
        <v>1422</v>
      </c>
      <c r="C4133" t="s">
        <v>16</v>
      </c>
      <c r="D4133" s="1">
        <v>43325</v>
      </c>
      <c r="E4133" t="s">
        <v>1001</v>
      </c>
      <c r="F4133" t="s">
        <v>1002</v>
      </c>
      <c r="G4133" t="s">
        <v>155</v>
      </c>
      <c r="H4133" t="s">
        <v>11</v>
      </c>
      <c r="I4133" t="s">
        <v>17</v>
      </c>
      <c r="J4133" s="1">
        <v>44543</v>
      </c>
      <c r="K4133" s="1">
        <v>43635</v>
      </c>
    </row>
    <row r="4134" spans="1:11" x14ac:dyDescent="0.25">
      <c r="A4134" t="s">
        <v>24</v>
      </c>
      <c r="B4134" t="s">
        <v>1515</v>
      </c>
      <c r="C4134" t="s">
        <v>16</v>
      </c>
      <c r="D4134" s="1">
        <v>43290</v>
      </c>
      <c r="E4134" t="s">
        <v>1003</v>
      </c>
      <c r="F4134" t="s">
        <v>1004</v>
      </c>
      <c r="G4134" t="s">
        <v>1005</v>
      </c>
      <c r="H4134" t="s">
        <v>4</v>
      </c>
      <c r="I4134" t="s">
        <v>17</v>
      </c>
      <c r="J4134" s="1">
        <v>45063</v>
      </c>
      <c r="K4134" s="1">
        <v>44824</v>
      </c>
    </row>
    <row r="4135" spans="1:11" x14ac:dyDescent="0.25">
      <c r="A4135" t="s">
        <v>24</v>
      </c>
      <c r="B4135" t="s">
        <v>1515</v>
      </c>
      <c r="C4135" t="s">
        <v>16</v>
      </c>
      <c r="D4135" s="1">
        <v>43290</v>
      </c>
      <c r="E4135" t="s">
        <v>1003</v>
      </c>
      <c r="F4135" t="s">
        <v>1004</v>
      </c>
      <c r="G4135" t="s">
        <v>1005</v>
      </c>
      <c r="H4135" t="s">
        <v>7</v>
      </c>
      <c r="I4135" t="s">
        <v>17</v>
      </c>
      <c r="J4135" s="1">
        <v>45113</v>
      </c>
      <c r="K4135" s="1">
        <v>44824</v>
      </c>
    </row>
    <row r="4136" spans="1:11" x14ac:dyDescent="0.25">
      <c r="A4136" t="s">
        <v>24</v>
      </c>
      <c r="B4136" t="s">
        <v>1515</v>
      </c>
      <c r="C4136" t="s">
        <v>16</v>
      </c>
      <c r="D4136" s="1">
        <v>43290</v>
      </c>
      <c r="E4136" t="s">
        <v>1003</v>
      </c>
      <c r="F4136" t="s">
        <v>1004</v>
      </c>
      <c r="G4136" t="s">
        <v>1005</v>
      </c>
      <c r="H4136" t="s">
        <v>1366</v>
      </c>
      <c r="I4136" t="s">
        <v>17</v>
      </c>
      <c r="J4136" s="1">
        <v>45477</v>
      </c>
      <c r="K4136" s="1">
        <v>45351</v>
      </c>
    </row>
    <row r="4137" spans="1:11" x14ac:dyDescent="0.25">
      <c r="A4137" t="s">
        <v>24</v>
      </c>
      <c r="B4137" t="s">
        <v>1515</v>
      </c>
      <c r="C4137" t="s">
        <v>16</v>
      </c>
      <c r="D4137" s="1">
        <v>43290</v>
      </c>
      <c r="E4137" t="s">
        <v>1003</v>
      </c>
      <c r="F4137" t="s">
        <v>1004</v>
      </c>
      <c r="G4137" t="s">
        <v>1005</v>
      </c>
      <c r="H4137" t="s">
        <v>1366</v>
      </c>
      <c r="I4137" t="s">
        <v>17</v>
      </c>
      <c r="J4137" s="1">
        <v>45587</v>
      </c>
      <c r="K4137" s="1">
        <v>45587</v>
      </c>
    </row>
    <row r="4138" spans="1:11" x14ac:dyDescent="0.25">
      <c r="A4138" t="s">
        <v>24</v>
      </c>
      <c r="B4138" t="s">
        <v>1515</v>
      </c>
      <c r="C4138" t="s">
        <v>16</v>
      </c>
      <c r="D4138" s="1">
        <v>43290</v>
      </c>
      <c r="E4138" t="s">
        <v>1003</v>
      </c>
      <c r="F4138" t="s">
        <v>1004</v>
      </c>
      <c r="G4138" t="s">
        <v>1005</v>
      </c>
      <c r="H4138" t="s">
        <v>1367</v>
      </c>
      <c r="I4138" t="s">
        <v>17</v>
      </c>
      <c r="J4138" s="1">
        <v>45478</v>
      </c>
      <c r="K4138" s="1">
        <v>45351</v>
      </c>
    </row>
    <row r="4139" spans="1:11" x14ac:dyDescent="0.25">
      <c r="A4139" t="s">
        <v>24</v>
      </c>
      <c r="B4139" t="s">
        <v>1515</v>
      </c>
      <c r="C4139" t="s">
        <v>16</v>
      </c>
      <c r="D4139" s="1">
        <v>43290</v>
      </c>
      <c r="E4139" t="s">
        <v>1003</v>
      </c>
      <c r="F4139" t="s">
        <v>1004</v>
      </c>
      <c r="G4139" t="s">
        <v>1005</v>
      </c>
      <c r="H4139" t="s">
        <v>1367</v>
      </c>
      <c r="I4139" t="s">
        <v>17</v>
      </c>
      <c r="J4139" s="1">
        <v>45587</v>
      </c>
      <c r="K4139" s="1">
        <v>45587</v>
      </c>
    </row>
    <row r="4140" spans="1:11" x14ac:dyDescent="0.25">
      <c r="A4140" t="s">
        <v>24</v>
      </c>
      <c r="B4140" t="s">
        <v>1515</v>
      </c>
      <c r="C4140" t="s">
        <v>16</v>
      </c>
      <c r="D4140" s="1">
        <v>43290</v>
      </c>
      <c r="E4140" t="s">
        <v>1003</v>
      </c>
      <c r="F4140" t="s">
        <v>1004</v>
      </c>
      <c r="G4140" t="s">
        <v>1005</v>
      </c>
      <c r="H4140" t="s">
        <v>1368</v>
      </c>
      <c r="I4140" t="s">
        <v>17</v>
      </c>
      <c r="J4140" s="1">
        <v>45478</v>
      </c>
      <c r="K4140" s="1">
        <v>45351</v>
      </c>
    </row>
    <row r="4141" spans="1:11" x14ac:dyDescent="0.25">
      <c r="A4141" t="s">
        <v>24</v>
      </c>
      <c r="B4141" t="s">
        <v>1515</v>
      </c>
      <c r="C4141" t="s">
        <v>16</v>
      </c>
      <c r="D4141" s="1">
        <v>43290</v>
      </c>
      <c r="E4141" t="s">
        <v>1003</v>
      </c>
      <c r="F4141" t="s">
        <v>1004</v>
      </c>
      <c r="G4141" t="s">
        <v>1005</v>
      </c>
      <c r="H4141" t="s">
        <v>1368</v>
      </c>
      <c r="I4141" t="s">
        <v>17</v>
      </c>
      <c r="J4141" s="1">
        <v>45587</v>
      </c>
      <c r="K4141" s="1">
        <v>45587</v>
      </c>
    </row>
    <row r="4142" spans="1:11" x14ac:dyDescent="0.25">
      <c r="A4142" t="s">
        <v>24</v>
      </c>
      <c r="B4142" t="s">
        <v>1515</v>
      </c>
      <c r="C4142" t="s">
        <v>16</v>
      </c>
      <c r="D4142" s="1">
        <v>43290</v>
      </c>
      <c r="E4142" t="s">
        <v>1003</v>
      </c>
      <c r="F4142" t="s">
        <v>1004</v>
      </c>
      <c r="G4142" t="s">
        <v>1005</v>
      </c>
      <c r="H4142" t="s">
        <v>1369</v>
      </c>
      <c r="I4142" t="s">
        <v>17</v>
      </c>
      <c r="J4142" s="1">
        <v>45498</v>
      </c>
      <c r="K4142" s="1">
        <v>45351</v>
      </c>
    </row>
    <row r="4143" spans="1:11" x14ac:dyDescent="0.25">
      <c r="A4143" t="s">
        <v>24</v>
      </c>
      <c r="B4143" t="s">
        <v>1515</v>
      </c>
      <c r="C4143" t="s">
        <v>16</v>
      </c>
      <c r="D4143" s="1">
        <v>43290</v>
      </c>
      <c r="E4143" t="s">
        <v>1003</v>
      </c>
      <c r="F4143" t="s">
        <v>1004</v>
      </c>
      <c r="G4143" t="s">
        <v>1005</v>
      </c>
      <c r="H4143" t="s">
        <v>1369</v>
      </c>
      <c r="I4143" t="s">
        <v>17</v>
      </c>
      <c r="J4143" s="1">
        <v>45587</v>
      </c>
      <c r="K4143" s="1">
        <v>45587</v>
      </c>
    </row>
    <row r="4144" spans="1:11" x14ac:dyDescent="0.25">
      <c r="A4144" t="s">
        <v>24</v>
      </c>
      <c r="B4144" t="s">
        <v>1515</v>
      </c>
      <c r="C4144" t="s">
        <v>16</v>
      </c>
      <c r="D4144" s="1">
        <v>43290</v>
      </c>
      <c r="E4144" t="s">
        <v>1003</v>
      </c>
      <c r="F4144" t="s">
        <v>1004</v>
      </c>
      <c r="G4144" t="s">
        <v>1005</v>
      </c>
      <c r="H4144" t="s">
        <v>1370</v>
      </c>
      <c r="I4144" t="s">
        <v>17</v>
      </c>
      <c r="J4144" s="1">
        <v>45498</v>
      </c>
      <c r="K4144" s="1">
        <v>45351</v>
      </c>
    </row>
    <row r="4145" spans="1:11" x14ac:dyDescent="0.25">
      <c r="A4145" t="s">
        <v>24</v>
      </c>
      <c r="B4145" t="s">
        <v>1515</v>
      </c>
      <c r="C4145" t="s">
        <v>16</v>
      </c>
      <c r="D4145" s="1">
        <v>43290</v>
      </c>
      <c r="E4145" t="s">
        <v>1003</v>
      </c>
      <c r="F4145" t="s">
        <v>1004</v>
      </c>
      <c r="G4145" t="s">
        <v>1005</v>
      </c>
      <c r="H4145" t="s">
        <v>1370</v>
      </c>
      <c r="I4145" t="s">
        <v>17</v>
      </c>
      <c r="J4145" s="1">
        <v>45587</v>
      </c>
      <c r="K4145" s="1">
        <v>45587</v>
      </c>
    </row>
    <row r="4146" spans="1:11" x14ac:dyDescent="0.25">
      <c r="A4146" t="s">
        <v>24</v>
      </c>
      <c r="B4146" t="s">
        <v>1515</v>
      </c>
      <c r="C4146" t="s">
        <v>16</v>
      </c>
      <c r="D4146" s="1">
        <v>43290</v>
      </c>
      <c r="E4146" t="s">
        <v>1003</v>
      </c>
      <c r="F4146" t="s">
        <v>1004</v>
      </c>
      <c r="G4146" t="s">
        <v>1005</v>
      </c>
      <c r="H4146" t="s">
        <v>8</v>
      </c>
      <c r="I4146" t="s">
        <v>17</v>
      </c>
      <c r="J4146" s="1">
        <v>45062</v>
      </c>
      <c r="K4146" s="1">
        <v>45062</v>
      </c>
    </row>
    <row r="4147" spans="1:11" x14ac:dyDescent="0.25">
      <c r="A4147" t="s">
        <v>24</v>
      </c>
      <c r="B4147" t="s">
        <v>1515</v>
      </c>
      <c r="C4147" t="s">
        <v>16</v>
      </c>
      <c r="D4147" s="1">
        <v>43290</v>
      </c>
      <c r="E4147" t="s">
        <v>1003</v>
      </c>
      <c r="F4147" t="s">
        <v>1004</v>
      </c>
      <c r="G4147" t="s">
        <v>1005</v>
      </c>
      <c r="H4147" t="s">
        <v>9</v>
      </c>
      <c r="I4147" t="s">
        <v>17</v>
      </c>
      <c r="J4147" s="1">
        <v>45113</v>
      </c>
      <c r="K4147" s="1">
        <v>45062</v>
      </c>
    </row>
    <row r="4148" spans="1:11" x14ac:dyDescent="0.25">
      <c r="A4148" t="s">
        <v>24</v>
      </c>
      <c r="B4148" t="s">
        <v>1515</v>
      </c>
      <c r="C4148" t="s">
        <v>16</v>
      </c>
      <c r="D4148" s="1">
        <v>43290</v>
      </c>
      <c r="E4148" t="s">
        <v>1003</v>
      </c>
      <c r="F4148" t="s">
        <v>1004</v>
      </c>
      <c r="G4148" t="s">
        <v>1005</v>
      </c>
      <c r="H4148" t="s">
        <v>10</v>
      </c>
      <c r="I4148" t="s">
        <v>17</v>
      </c>
      <c r="J4148" s="1">
        <v>45063</v>
      </c>
      <c r="K4148" s="1">
        <v>45062</v>
      </c>
    </row>
    <row r="4149" spans="1:11" x14ac:dyDescent="0.25">
      <c r="A4149" t="s">
        <v>24</v>
      </c>
      <c r="B4149" t="s">
        <v>1515</v>
      </c>
      <c r="C4149" t="s">
        <v>16</v>
      </c>
      <c r="D4149" s="1">
        <v>43290</v>
      </c>
      <c r="E4149" t="s">
        <v>1003</v>
      </c>
      <c r="F4149" t="s">
        <v>1004</v>
      </c>
      <c r="G4149" t="s">
        <v>1005</v>
      </c>
      <c r="H4149" t="s">
        <v>10</v>
      </c>
      <c r="I4149" t="s">
        <v>17</v>
      </c>
      <c r="J4149" s="1">
        <v>45342</v>
      </c>
      <c r="K4149" s="1">
        <v>45342</v>
      </c>
    </row>
    <row r="4150" spans="1:11" x14ac:dyDescent="0.25">
      <c r="A4150" t="s">
        <v>24</v>
      </c>
      <c r="B4150" t="s">
        <v>1515</v>
      </c>
      <c r="C4150" t="s">
        <v>16</v>
      </c>
      <c r="D4150" s="1">
        <v>43290</v>
      </c>
      <c r="E4150" t="s">
        <v>1003</v>
      </c>
      <c r="F4150" t="s">
        <v>1004</v>
      </c>
      <c r="G4150" t="s">
        <v>1005</v>
      </c>
      <c r="H4150" t="s">
        <v>11</v>
      </c>
      <c r="I4150" t="s">
        <v>17</v>
      </c>
      <c r="J4150" s="1">
        <v>43670</v>
      </c>
      <c r="K4150" s="1">
        <v>43640</v>
      </c>
    </row>
    <row r="4151" spans="1:11" x14ac:dyDescent="0.25">
      <c r="A4151" t="s">
        <v>12</v>
      </c>
      <c r="B4151" t="s">
        <v>51</v>
      </c>
      <c r="C4151" t="s">
        <v>52</v>
      </c>
      <c r="D4151" s="1">
        <v>43255</v>
      </c>
      <c r="E4151" t="s">
        <v>414</v>
      </c>
      <c r="F4151" t="s">
        <v>1006</v>
      </c>
      <c r="G4151" t="s">
        <v>259</v>
      </c>
      <c r="H4151" t="s">
        <v>192</v>
      </c>
      <c r="I4151" t="s">
        <v>17</v>
      </c>
      <c r="J4151" s="1">
        <v>44907</v>
      </c>
      <c r="K4151" s="1">
        <v>44837</v>
      </c>
    </row>
    <row r="4152" spans="1:11" x14ac:dyDescent="0.25">
      <c r="A4152" t="s">
        <v>12</v>
      </c>
      <c r="B4152" t="s">
        <v>51</v>
      </c>
      <c r="C4152" t="s">
        <v>52</v>
      </c>
      <c r="D4152" s="1">
        <v>43255</v>
      </c>
      <c r="E4152" t="s">
        <v>414</v>
      </c>
      <c r="F4152" t="s">
        <v>1006</v>
      </c>
      <c r="G4152" t="s">
        <v>259</v>
      </c>
      <c r="H4152" t="s">
        <v>4</v>
      </c>
      <c r="I4152" t="s">
        <v>17</v>
      </c>
      <c r="J4152" s="1">
        <v>44911</v>
      </c>
      <c r="K4152" s="1">
        <v>44824</v>
      </c>
    </row>
    <row r="4153" spans="1:11" x14ac:dyDescent="0.25">
      <c r="A4153" t="s">
        <v>12</v>
      </c>
      <c r="B4153" t="s">
        <v>51</v>
      </c>
      <c r="C4153" t="s">
        <v>52</v>
      </c>
      <c r="D4153" s="1">
        <v>43255</v>
      </c>
      <c r="E4153" t="s">
        <v>414</v>
      </c>
      <c r="F4153" t="s">
        <v>1006</v>
      </c>
      <c r="G4153" t="s">
        <v>259</v>
      </c>
      <c r="H4153" t="s">
        <v>7</v>
      </c>
      <c r="I4153" t="s">
        <v>17</v>
      </c>
      <c r="J4153" s="1">
        <v>44911</v>
      </c>
      <c r="K4153" s="1">
        <v>44824</v>
      </c>
    </row>
    <row r="4154" spans="1:11" x14ac:dyDescent="0.25">
      <c r="A4154" t="s">
        <v>12</v>
      </c>
      <c r="B4154" t="s">
        <v>51</v>
      </c>
      <c r="C4154" t="s">
        <v>52</v>
      </c>
      <c r="D4154" s="1">
        <v>43255</v>
      </c>
      <c r="E4154" t="s">
        <v>414</v>
      </c>
      <c r="F4154" t="s">
        <v>1006</v>
      </c>
      <c r="G4154" t="s">
        <v>259</v>
      </c>
      <c r="H4154" t="s">
        <v>1366</v>
      </c>
      <c r="I4154" t="s">
        <v>5</v>
      </c>
      <c r="K4154" s="1">
        <v>45351</v>
      </c>
    </row>
    <row r="4155" spans="1:11" x14ac:dyDescent="0.25">
      <c r="A4155" t="s">
        <v>12</v>
      </c>
      <c r="B4155" t="s">
        <v>51</v>
      </c>
      <c r="C4155" t="s">
        <v>52</v>
      </c>
      <c r="D4155" s="1">
        <v>43255</v>
      </c>
      <c r="E4155" t="s">
        <v>414</v>
      </c>
      <c r="F4155" t="s">
        <v>1006</v>
      </c>
      <c r="G4155" t="s">
        <v>259</v>
      </c>
      <c r="H4155" t="s">
        <v>1367</v>
      </c>
      <c r="I4155" t="s">
        <v>5</v>
      </c>
      <c r="K4155" s="1">
        <v>45351</v>
      </c>
    </row>
    <row r="4156" spans="1:11" x14ac:dyDescent="0.25">
      <c r="A4156" t="s">
        <v>12</v>
      </c>
      <c r="B4156" t="s">
        <v>51</v>
      </c>
      <c r="C4156" t="s">
        <v>52</v>
      </c>
      <c r="D4156" s="1">
        <v>43255</v>
      </c>
      <c r="E4156" t="s">
        <v>414</v>
      </c>
      <c r="F4156" t="s">
        <v>1006</v>
      </c>
      <c r="G4156" t="s">
        <v>259</v>
      </c>
      <c r="H4156" t="s">
        <v>1368</v>
      </c>
      <c r="I4156" t="s">
        <v>5</v>
      </c>
      <c r="K4156" s="1">
        <v>45351</v>
      </c>
    </row>
    <row r="4157" spans="1:11" x14ac:dyDescent="0.25">
      <c r="A4157" t="s">
        <v>12</v>
      </c>
      <c r="B4157" t="s">
        <v>51</v>
      </c>
      <c r="C4157" t="s">
        <v>52</v>
      </c>
      <c r="D4157" s="1">
        <v>43255</v>
      </c>
      <c r="E4157" t="s">
        <v>414</v>
      </c>
      <c r="F4157" t="s">
        <v>1006</v>
      </c>
      <c r="G4157" t="s">
        <v>259</v>
      </c>
      <c r="H4157" t="s">
        <v>1369</v>
      </c>
      <c r="I4157" t="s">
        <v>5</v>
      </c>
      <c r="K4157" s="1">
        <v>45351</v>
      </c>
    </row>
    <row r="4158" spans="1:11" x14ac:dyDescent="0.25">
      <c r="A4158" t="s">
        <v>12</v>
      </c>
      <c r="B4158" t="s">
        <v>51</v>
      </c>
      <c r="C4158" t="s">
        <v>52</v>
      </c>
      <c r="D4158" s="1">
        <v>43255</v>
      </c>
      <c r="E4158" t="s">
        <v>414</v>
      </c>
      <c r="F4158" t="s">
        <v>1006</v>
      </c>
      <c r="G4158" t="s">
        <v>259</v>
      </c>
      <c r="H4158" t="s">
        <v>1370</v>
      </c>
      <c r="I4158" t="s">
        <v>5</v>
      </c>
      <c r="K4158" s="1">
        <v>45351</v>
      </c>
    </row>
    <row r="4159" spans="1:11" x14ac:dyDescent="0.25">
      <c r="A4159" t="s">
        <v>12</v>
      </c>
      <c r="B4159" t="s">
        <v>51</v>
      </c>
      <c r="C4159" t="s">
        <v>52</v>
      </c>
      <c r="D4159" s="1">
        <v>43255</v>
      </c>
      <c r="E4159" t="s">
        <v>414</v>
      </c>
      <c r="F4159" t="s">
        <v>1006</v>
      </c>
      <c r="G4159" t="s">
        <v>259</v>
      </c>
      <c r="H4159" t="s">
        <v>8</v>
      </c>
      <c r="I4159" t="s">
        <v>17</v>
      </c>
      <c r="J4159" s="1">
        <v>44768</v>
      </c>
      <c r="K4159" s="1">
        <v>44635</v>
      </c>
    </row>
    <row r="4160" spans="1:11" x14ac:dyDescent="0.25">
      <c r="A4160" t="s">
        <v>12</v>
      </c>
      <c r="B4160" t="s">
        <v>51</v>
      </c>
      <c r="C4160" t="s">
        <v>52</v>
      </c>
      <c r="D4160" s="1">
        <v>43255</v>
      </c>
      <c r="E4160" t="s">
        <v>414</v>
      </c>
      <c r="F4160" t="s">
        <v>1006</v>
      </c>
      <c r="G4160" t="s">
        <v>259</v>
      </c>
      <c r="H4160" t="s">
        <v>8</v>
      </c>
      <c r="I4160" t="s">
        <v>17</v>
      </c>
      <c r="J4160" s="1">
        <v>45356</v>
      </c>
      <c r="K4160" s="1">
        <v>44916</v>
      </c>
    </row>
    <row r="4161" spans="1:12" x14ac:dyDescent="0.25">
      <c r="A4161" t="s">
        <v>12</v>
      </c>
      <c r="B4161" t="s">
        <v>51</v>
      </c>
      <c r="C4161" t="s">
        <v>52</v>
      </c>
      <c r="D4161" s="1">
        <v>43255</v>
      </c>
      <c r="E4161" t="s">
        <v>414</v>
      </c>
      <c r="F4161" t="s">
        <v>1006</v>
      </c>
      <c r="G4161" t="s">
        <v>259</v>
      </c>
      <c r="H4161" t="s">
        <v>9</v>
      </c>
      <c r="I4161" t="s">
        <v>17</v>
      </c>
      <c r="J4161" s="1">
        <v>44768</v>
      </c>
      <c r="K4161" s="1">
        <v>44735</v>
      </c>
    </row>
    <row r="4162" spans="1:12" x14ac:dyDescent="0.25">
      <c r="A4162" t="s">
        <v>12</v>
      </c>
      <c r="B4162" t="s">
        <v>51</v>
      </c>
      <c r="C4162" t="s">
        <v>52</v>
      </c>
      <c r="D4162" s="1">
        <v>43255</v>
      </c>
      <c r="E4162" t="s">
        <v>414</v>
      </c>
      <c r="F4162" t="s">
        <v>1006</v>
      </c>
      <c r="G4162" t="s">
        <v>259</v>
      </c>
      <c r="H4162" t="s">
        <v>10</v>
      </c>
      <c r="I4162" t="s">
        <v>17</v>
      </c>
      <c r="J4162" s="1">
        <v>44449</v>
      </c>
      <c r="K4162" s="1">
        <v>44417</v>
      </c>
    </row>
    <row r="4163" spans="1:12" x14ac:dyDescent="0.25">
      <c r="A4163" t="s">
        <v>12</v>
      </c>
      <c r="B4163" t="s">
        <v>51</v>
      </c>
      <c r="C4163" t="s">
        <v>52</v>
      </c>
      <c r="D4163" s="1">
        <v>43255</v>
      </c>
      <c r="E4163" t="s">
        <v>414</v>
      </c>
      <c r="F4163" t="s">
        <v>1006</v>
      </c>
      <c r="G4163" t="s">
        <v>259</v>
      </c>
      <c r="H4163" t="s">
        <v>10</v>
      </c>
      <c r="I4163" t="s">
        <v>17</v>
      </c>
      <c r="J4163" s="1">
        <v>44841</v>
      </c>
      <c r="K4163" s="1">
        <v>44841</v>
      </c>
    </row>
    <row r="4164" spans="1:12" x14ac:dyDescent="0.25">
      <c r="A4164" t="s">
        <v>12</v>
      </c>
      <c r="B4164" t="s">
        <v>51</v>
      </c>
      <c r="C4164" t="s">
        <v>52</v>
      </c>
      <c r="D4164" s="1">
        <v>43255</v>
      </c>
      <c r="E4164" t="s">
        <v>414</v>
      </c>
      <c r="F4164" t="s">
        <v>1006</v>
      </c>
      <c r="G4164" t="s">
        <v>259</v>
      </c>
      <c r="H4164" t="s">
        <v>11</v>
      </c>
      <c r="I4164" t="s">
        <v>17</v>
      </c>
      <c r="J4164" s="1">
        <v>44539</v>
      </c>
      <c r="K4164" s="1">
        <v>43635</v>
      </c>
    </row>
    <row r="4165" spans="1:12" x14ac:dyDescent="0.25">
      <c r="A4165" t="s">
        <v>41</v>
      </c>
      <c r="B4165" t="s">
        <v>223</v>
      </c>
      <c r="C4165" t="s">
        <v>14</v>
      </c>
      <c r="D4165" s="1">
        <v>43241</v>
      </c>
      <c r="E4165" t="s">
        <v>1007</v>
      </c>
      <c r="F4165" t="s">
        <v>1008</v>
      </c>
      <c r="G4165" t="s">
        <v>493</v>
      </c>
      <c r="H4165" t="s">
        <v>192</v>
      </c>
      <c r="I4165" t="s">
        <v>17</v>
      </c>
      <c r="J4165" s="1">
        <v>44966</v>
      </c>
      <c r="K4165" s="1">
        <v>44837</v>
      </c>
    </row>
    <row r="4166" spans="1:12" x14ac:dyDescent="0.25">
      <c r="A4166" t="s">
        <v>41</v>
      </c>
      <c r="B4166" t="s">
        <v>223</v>
      </c>
      <c r="C4166" t="s">
        <v>14</v>
      </c>
      <c r="D4166" s="1">
        <v>43241</v>
      </c>
      <c r="E4166" t="s">
        <v>1007</v>
      </c>
      <c r="F4166" t="s">
        <v>1008</v>
      </c>
      <c r="G4166" t="s">
        <v>493</v>
      </c>
      <c r="H4166" t="s">
        <v>4</v>
      </c>
      <c r="I4166" t="s">
        <v>17</v>
      </c>
      <c r="J4166" s="1">
        <v>44966</v>
      </c>
      <c r="K4166" s="1">
        <v>44824</v>
      </c>
      <c r="L4166" t="s">
        <v>1009</v>
      </c>
    </row>
    <row r="4167" spans="1:12" x14ac:dyDescent="0.25">
      <c r="A4167" t="s">
        <v>41</v>
      </c>
      <c r="B4167" t="s">
        <v>223</v>
      </c>
      <c r="C4167" t="s">
        <v>14</v>
      </c>
      <c r="D4167" s="1">
        <v>43241</v>
      </c>
      <c r="E4167" t="s">
        <v>1007</v>
      </c>
      <c r="F4167" t="s">
        <v>1008</v>
      </c>
      <c r="G4167" t="s">
        <v>493</v>
      </c>
      <c r="H4167" t="s">
        <v>7</v>
      </c>
      <c r="I4167" t="s">
        <v>17</v>
      </c>
      <c r="J4167" s="1">
        <v>44966</v>
      </c>
      <c r="K4167" s="1">
        <v>44824</v>
      </c>
      <c r="L4167" t="s">
        <v>1010</v>
      </c>
    </row>
    <row r="4168" spans="1:12" x14ac:dyDescent="0.25">
      <c r="A4168" t="s">
        <v>41</v>
      </c>
      <c r="B4168" t="s">
        <v>223</v>
      </c>
      <c r="C4168" t="s">
        <v>14</v>
      </c>
      <c r="D4168" s="1">
        <v>43241</v>
      </c>
      <c r="E4168" t="s">
        <v>1007</v>
      </c>
      <c r="F4168" t="s">
        <v>1008</v>
      </c>
      <c r="G4168" t="s">
        <v>493</v>
      </c>
      <c r="H4168" t="s">
        <v>1366</v>
      </c>
      <c r="I4168" t="s">
        <v>5</v>
      </c>
      <c r="K4168" s="1">
        <v>45351</v>
      </c>
    </row>
    <row r="4169" spans="1:12" x14ac:dyDescent="0.25">
      <c r="A4169" t="s">
        <v>41</v>
      </c>
      <c r="B4169" t="s">
        <v>223</v>
      </c>
      <c r="C4169" t="s">
        <v>14</v>
      </c>
      <c r="D4169" s="1">
        <v>43241</v>
      </c>
      <c r="E4169" t="s">
        <v>1007</v>
      </c>
      <c r="F4169" t="s">
        <v>1008</v>
      </c>
      <c r="G4169" t="s">
        <v>493</v>
      </c>
      <c r="H4169" t="s">
        <v>1367</v>
      </c>
      <c r="I4169" t="s">
        <v>5</v>
      </c>
      <c r="K4169" s="1">
        <v>45351</v>
      </c>
    </row>
    <row r="4170" spans="1:12" x14ac:dyDescent="0.25">
      <c r="A4170" t="s">
        <v>41</v>
      </c>
      <c r="B4170" t="s">
        <v>223</v>
      </c>
      <c r="C4170" t="s">
        <v>14</v>
      </c>
      <c r="D4170" s="1">
        <v>43241</v>
      </c>
      <c r="E4170" t="s">
        <v>1007</v>
      </c>
      <c r="F4170" t="s">
        <v>1008</v>
      </c>
      <c r="G4170" t="s">
        <v>493</v>
      </c>
      <c r="H4170" t="s">
        <v>1368</v>
      </c>
      <c r="I4170" t="s">
        <v>5</v>
      </c>
      <c r="K4170" s="1">
        <v>45351</v>
      </c>
    </row>
    <row r="4171" spans="1:12" x14ac:dyDescent="0.25">
      <c r="A4171" t="s">
        <v>41</v>
      </c>
      <c r="B4171" t="s">
        <v>223</v>
      </c>
      <c r="C4171" t="s">
        <v>14</v>
      </c>
      <c r="D4171" s="1">
        <v>43241</v>
      </c>
      <c r="E4171" t="s">
        <v>1007</v>
      </c>
      <c r="F4171" t="s">
        <v>1008</v>
      </c>
      <c r="G4171" t="s">
        <v>493</v>
      </c>
      <c r="H4171" t="s">
        <v>1369</v>
      </c>
      <c r="I4171" t="s">
        <v>5</v>
      </c>
      <c r="K4171" s="1">
        <v>45351</v>
      </c>
    </row>
    <row r="4172" spans="1:12" x14ac:dyDescent="0.25">
      <c r="A4172" t="s">
        <v>41</v>
      </c>
      <c r="B4172" t="s">
        <v>223</v>
      </c>
      <c r="C4172" t="s">
        <v>14</v>
      </c>
      <c r="D4172" s="1">
        <v>43241</v>
      </c>
      <c r="E4172" t="s">
        <v>1007</v>
      </c>
      <c r="F4172" t="s">
        <v>1008</v>
      </c>
      <c r="G4172" t="s">
        <v>493</v>
      </c>
      <c r="H4172" t="s">
        <v>1370</v>
      </c>
      <c r="I4172" t="s">
        <v>5</v>
      </c>
      <c r="K4172" s="1">
        <v>45351</v>
      </c>
    </row>
    <row r="4173" spans="1:12" x14ac:dyDescent="0.25">
      <c r="A4173" t="s">
        <v>41</v>
      </c>
      <c r="B4173" t="s">
        <v>223</v>
      </c>
      <c r="C4173" t="s">
        <v>14</v>
      </c>
      <c r="D4173" s="1">
        <v>43241</v>
      </c>
      <c r="E4173" t="s">
        <v>1007</v>
      </c>
      <c r="F4173" t="s">
        <v>1008</v>
      </c>
      <c r="G4173" t="s">
        <v>493</v>
      </c>
      <c r="H4173" t="s">
        <v>8</v>
      </c>
      <c r="I4173" t="s">
        <v>17</v>
      </c>
      <c r="J4173" s="1">
        <v>44966</v>
      </c>
      <c r="K4173" s="1">
        <v>44635</v>
      </c>
    </row>
    <row r="4174" spans="1:12" x14ac:dyDescent="0.25">
      <c r="A4174" t="s">
        <v>41</v>
      </c>
      <c r="B4174" t="s">
        <v>223</v>
      </c>
      <c r="C4174" t="s">
        <v>14</v>
      </c>
      <c r="D4174" s="1">
        <v>43241</v>
      </c>
      <c r="E4174" t="s">
        <v>1007</v>
      </c>
      <c r="F4174" t="s">
        <v>1008</v>
      </c>
      <c r="G4174" t="s">
        <v>493</v>
      </c>
      <c r="H4174" t="s">
        <v>9</v>
      </c>
      <c r="I4174" t="s">
        <v>17</v>
      </c>
      <c r="J4174" s="1">
        <v>44966</v>
      </c>
      <c r="K4174" s="1">
        <v>44735</v>
      </c>
      <c r="L4174" t="s">
        <v>1011</v>
      </c>
    </row>
    <row r="4175" spans="1:12" x14ac:dyDescent="0.25">
      <c r="A4175" t="s">
        <v>41</v>
      </c>
      <c r="B4175" t="s">
        <v>223</v>
      </c>
      <c r="C4175" t="s">
        <v>14</v>
      </c>
      <c r="D4175" s="1">
        <v>43241</v>
      </c>
      <c r="E4175" t="s">
        <v>1007</v>
      </c>
      <c r="F4175" t="s">
        <v>1008</v>
      </c>
      <c r="G4175" t="s">
        <v>493</v>
      </c>
      <c r="H4175" t="s">
        <v>10</v>
      </c>
      <c r="I4175" t="s">
        <v>17</v>
      </c>
      <c r="J4175" s="1">
        <v>44627</v>
      </c>
      <c r="K4175" s="1">
        <v>44486</v>
      </c>
    </row>
    <row r="4176" spans="1:12" x14ac:dyDescent="0.25">
      <c r="A4176" t="s">
        <v>41</v>
      </c>
      <c r="B4176" t="s">
        <v>223</v>
      </c>
      <c r="C4176" t="s">
        <v>14</v>
      </c>
      <c r="D4176" s="1">
        <v>43241</v>
      </c>
      <c r="E4176" t="s">
        <v>1007</v>
      </c>
      <c r="F4176" t="s">
        <v>1008</v>
      </c>
      <c r="G4176" t="s">
        <v>493</v>
      </c>
      <c r="H4176" t="s">
        <v>11</v>
      </c>
      <c r="I4176" t="s">
        <v>17</v>
      </c>
      <c r="J4176" s="1">
        <v>44970</v>
      </c>
      <c r="K4176" s="1">
        <v>44486</v>
      </c>
    </row>
    <row r="4177" spans="1:12" x14ac:dyDescent="0.25">
      <c r="A4177" t="s">
        <v>30</v>
      </c>
      <c r="B4177" t="s">
        <v>156</v>
      </c>
      <c r="C4177" t="s">
        <v>32</v>
      </c>
      <c r="D4177" s="1">
        <v>43234</v>
      </c>
      <c r="E4177" t="s">
        <v>1012</v>
      </c>
      <c r="F4177" t="s">
        <v>1013</v>
      </c>
      <c r="G4177" t="s">
        <v>1014</v>
      </c>
      <c r="H4177" t="s">
        <v>4</v>
      </c>
      <c r="I4177" t="s">
        <v>17</v>
      </c>
      <c r="J4177" s="1">
        <v>44943</v>
      </c>
      <c r="K4177" s="1">
        <v>44824</v>
      </c>
      <c r="L4177" t="s">
        <v>218</v>
      </c>
    </row>
    <row r="4178" spans="1:12" x14ac:dyDescent="0.25">
      <c r="A4178" t="s">
        <v>30</v>
      </c>
      <c r="B4178" t="s">
        <v>156</v>
      </c>
      <c r="C4178" t="s">
        <v>32</v>
      </c>
      <c r="D4178" s="1">
        <v>43234</v>
      </c>
      <c r="E4178" t="s">
        <v>1012</v>
      </c>
      <c r="F4178" t="s">
        <v>1013</v>
      </c>
      <c r="G4178" t="s">
        <v>1014</v>
      </c>
      <c r="H4178" t="s">
        <v>7</v>
      </c>
      <c r="I4178" t="s">
        <v>17</v>
      </c>
      <c r="J4178" s="1">
        <v>44943</v>
      </c>
      <c r="K4178" s="1">
        <v>44824</v>
      </c>
      <c r="L4178" t="s">
        <v>218</v>
      </c>
    </row>
    <row r="4179" spans="1:12" x14ac:dyDescent="0.25">
      <c r="A4179" t="s">
        <v>30</v>
      </c>
      <c r="B4179" t="s">
        <v>156</v>
      </c>
      <c r="C4179" t="s">
        <v>32</v>
      </c>
      <c r="D4179" s="1">
        <v>43234</v>
      </c>
      <c r="E4179" t="s">
        <v>1012</v>
      </c>
      <c r="F4179" t="s">
        <v>1013</v>
      </c>
      <c r="G4179" t="s">
        <v>1014</v>
      </c>
      <c r="H4179" t="s">
        <v>1366</v>
      </c>
      <c r="I4179" t="s">
        <v>5</v>
      </c>
      <c r="K4179" s="1">
        <v>45351</v>
      </c>
    </row>
    <row r="4180" spans="1:12" x14ac:dyDescent="0.25">
      <c r="A4180" t="s">
        <v>30</v>
      </c>
      <c r="B4180" t="s">
        <v>156</v>
      </c>
      <c r="C4180" t="s">
        <v>32</v>
      </c>
      <c r="D4180" s="1">
        <v>43234</v>
      </c>
      <c r="E4180" t="s">
        <v>1012</v>
      </c>
      <c r="F4180" t="s">
        <v>1013</v>
      </c>
      <c r="G4180" t="s">
        <v>1014</v>
      </c>
      <c r="H4180" t="s">
        <v>1366</v>
      </c>
      <c r="I4180" t="s">
        <v>17</v>
      </c>
      <c r="J4180" s="1">
        <v>43644</v>
      </c>
      <c r="K4180" s="1">
        <v>43644</v>
      </c>
      <c r="L4180" t="s">
        <v>1599</v>
      </c>
    </row>
    <row r="4181" spans="1:12" x14ac:dyDescent="0.25">
      <c r="A4181" t="s">
        <v>30</v>
      </c>
      <c r="B4181" t="s">
        <v>156</v>
      </c>
      <c r="C4181" t="s">
        <v>32</v>
      </c>
      <c r="D4181" s="1">
        <v>43234</v>
      </c>
      <c r="E4181" t="s">
        <v>1012</v>
      </c>
      <c r="F4181" t="s">
        <v>1013</v>
      </c>
      <c r="G4181" t="s">
        <v>1014</v>
      </c>
      <c r="H4181" t="s">
        <v>1367</v>
      </c>
      <c r="I4181" t="s">
        <v>5</v>
      </c>
      <c r="K4181" s="1">
        <v>45351</v>
      </c>
    </row>
    <row r="4182" spans="1:12" x14ac:dyDescent="0.25">
      <c r="A4182" t="s">
        <v>30</v>
      </c>
      <c r="B4182" t="s">
        <v>156</v>
      </c>
      <c r="C4182" t="s">
        <v>32</v>
      </c>
      <c r="D4182" s="1">
        <v>43234</v>
      </c>
      <c r="E4182" t="s">
        <v>1012</v>
      </c>
      <c r="F4182" t="s">
        <v>1013</v>
      </c>
      <c r="G4182" t="s">
        <v>1014</v>
      </c>
      <c r="H4182" t="s">
        <v>1367</v>
      </c>
      <c r="I4182" t="s">
        <v>17</v>
      </c>
      <c r="J4182" s="1">
        <v>43644</v>
      </c>
      <c r="K4182" s="1">
        <v>43644</v>
      </c>
      <c r="L4182">
        <v>5456</v>
      </c>
    </row>
    <row r="4183" spans="1:12" x14ac:dyDescent="0.25">
      <c r="A4183" t="s">
        <v>30</v>
      </c>
      <c r="B4183" t="s">
        <v>156</v>
      </c>
      <c r="C4183" t="s">
        <v>32</v>
      </c>
      <c r="D4183" s="1">
        <v>43234</v>
      </c>
      <c r="E4183" t="s">
        <v>1012</v>
      </c>
      <c r="F4183" t="s">
        <v>1013</v>
      </c>
      <c r="G4183" t="s">
        <v>1014</v>
      </c>
      <c r="H4183" t="s">
        <v>1368</v>
      </c>
      <c r="I4183" t="s">
        <v>5</v>
      </c>
      <c r="K4183" s="1">
        <v>45351</v>
      </c>
    </row>
    <row r="4184" spans="1:12" x14ac:dyDescent="0.25">
      <c r="A4184" t="s">
        <v>30</v>
      </c>
      <c r="B4184" t="s">
        <v>156</v>
      </c>
      <c r="C4184" t="s">
        <v>32</v>
      </c>
      <c r="D4184" s="1">
        <v>43234</v>
      </c>
      <c r="E4184" t="s">
        <v>1012</v>
      </c>
      <c r="F4184" t="s">
        <v>1013</v>
      </c>
      <c r="G4184" t="s">
        <v>1014</v>
      </c>
      <c r="H4184" t="s">
        <v>1368</v>
      </c>
      <c r="I4184" t="s">
        <v>17</v>
      </c>
      <c r="J4184" s="1">
        <v>43644</v>
      </c>
      <c r="K4184" s="1">
        <v>43644</v>
      </c>
      <c r="L4184" t="s">
        <v>1600</v>
      </c>
    </row>
    <row r="4185" spans="1:12" x14ac:dyDescent="0.25">
      <c r="A4185" t="s">
        <v>30</v>
      </c>
      <c r="B4185" t="s">
        <v>156</v>
      </c>
      <c r="C4185" t="s">
        <v>32</v>
      </c>
      <c r="D4185" s="1">
        <v>43234</v>
      </c>
      <c r="E4185" t="s">
        <v>1012</v>
      </c>
      <c r="F4185" t="s">
        <v>1013</v>
      </c>
      <c r="G4185" t="s">
        <v>1014</v>
      </c>
      <c r="H4185" t="s">
        <v>1369</v>
      </c>
      <c r="I4185" t="s">
        <v>5</v>
      </c>
      <c r="K4185" s="1">
        <v>45351</v>
      </c>
    </row>
    <row r="4186" spans="1:12" x14ac:dyDescent="0.25">
      <c r="A4186" t="s">
        <v>30</v>
      </c>
      <c r="B4186" t="s">
        <v>156</v>
      </c>
      <c r="C4186" t="s">
        <v>32</v>
      </c>
      <c r="D4186" s="1">
        <v>43234</v>
      </c>
      <c r="E4186" t="s">
        <v>1012</v>
      </c>
      <c r="F4186" t="s">
        <v>1013</v>
      </c>
      <c r="G4186" t="s">
        <v>1014</v>
      </c>
      <c r="H4186" t="s">
        <v>1369</v>
      </c>
      <c r="I4186" t="s">
        <v>17</v>
      </c>
      <c r="J4186" s="1">
        <v>43644</v>
      </c>
      <c r="K4186" s="1">
        <v>43644</v>
      </c>
      <c r="L4186" t="s">
        <v>218</v>
      </c>
    </row>
    <row r="4187" spans="1:12" x14ac:dyDescent="0.25">
      <c r="A4187" t="s">
        <v>30</v>
      </c>
      <c r="B4187" t="s">
        <v>156</v>
      </c>
      <c r="C4187" t="s">
        <v>32</v>
      </c>
      <c r="D4187" s="1">
        <v>43234</v>
      </c>
      <c r="E4187" t="s">
        <v>1012</v>
      </c>
      <c r="F4187" t="s">
        <v>1013</v>
      </c>
      <c r="G4187" t="s">
        <v>1014</v>
      </c>
      <c r="H4187" t="s">
        <v>1370</v>
      </c>
      <c r="I4187" t="s">
        <v>5</v>
      </c>
      <c r="K4187" s="1">
        <v>45351</v>
      </c>
    </row>
    <row r="4188" spans="1:12" x14ac:dyDescent="0.25">
      <c r="A4188" t="s">
        <v>30</v>
      </c>
      <c r="B4188" t="s">
        <v>156</v>
      </c>
      <c r="C4188" t="s">
        <v>32</v>
      </c>
      <c r="D4188" s="1">
        <v>43234</v>
      </c>
      <c r="E4188" t="s">
        <v>1012</v>
      </c>
      <c r="F4188" t="s">
        <v>1013</v>
      </c>
      <c r="G4188" t="s">
        <v>1014</v>
      </c>
      <c r="H4188" t="s">
        <v>8</v>
      </c>
      <c r="I4188" t="s">
        <v>17</v>
      </c>
      <c r="J4188" s="1">
        <v>44698</v>
      </c>
      <c r="K4188" s="1">
        <v>44635</v>
      </c>
      <c r="L4188" t="s">
        <v>218</v>
      </c>
    </row>
    <row r="4189" spans="1:12" x14ac:dyDescent="0.25">
      <c r="A4189" t="s">
        <v>30</v>
      </c>
      <c r="B4189" t="s">
        <v>156</v>
      </c>
      <c r="C4189" t="s">
        <v>32</v>
      </c>
      <c r="D4189" s="1">
        <v>43234</v>
      </c>
      <c r="E4189" t="s">
        <v>1012</v>
      </c>
      <c r="F4189" t="s">
        <v>1013</v>
      </c>
      <c r="G4189" t="s">
        <v>1014</v>
      </c>
      <c r="H4189" t="s">
        <v>9</v>
      </c>
      <c r="I4189" t="s">
        <v>17</v>
      </c>
      <c r="J4189" s="1">
        <v>44943</v>
      </c>
      <c r="K4189" s="1">
        <v>44735</v>
      </c>
      <c r="L4189" t="s">
        <v>218</v>
      </c>
    </row>
    <row r="4190" spans="1:12" x14ac:dyDescent="0.25">
      <c r="A4190" t="s">
        <v>30</v>
      </c>
      <c r="B4190" t="s">
        <v>156</v>
      </c>
      <c r="C4190" t="s">
        <v>32</v>
      </c>
      <c r="D4190" s="1">
        <v>43234</v>
      </c>
      <c r="E4190" t="s">
        <v>1012</v>
      </c>
      <c r="F4190" t="s">
        <v>1013</v>
      </c>
      <c r="G4190" t="s">
        <v>1014</v>
      </c>
      <c r="H4190" t="s">
        <v>10</v>
      </c>
      <c r="I4190" t="s">
        <v>17</v>
      </c>
      <c r="J4190" s="1">
        <v>44448</v>
      </c>
      <c r="K4190" s="1">
        <v>44417</v>
      </c>
    </row>
    <row r="4191" spans="1:12" x14ac:dyDescent="0.25">
      <c r="A4191" t="s">
        <v>30</v>
      </c>
      <c r="B4191" t="s">
        <v>156</v>
      </c>
      <c r="C4191" t="s">
        <v>32</v>
      </c>
      <c r="D4191" s="1">
        <v>43234</v>
      </c>
      <c r="E4191" t="s">
        <v>1012</v>
      </c>
      <c r="F4191" t="s">
        <v>1013</v>
      </c>
      <c r="G4191" t="s">
        <v>1014</v>
      </c>
      <c r="H4191" t="s">
        <v>11</v>
      </c>
      <c r="I4191" t="s">
        <v>17</v>
      </c>
      <c r="J4191" s="1">
        <v>44539</v>
      </c>
      <c r="K4191" s="1">
        <v>43635</v>
      </c>
      <c r="L4191" t="s">
        <v>1015</v>
      </c>
    </row>
    <row r="4192" spans="1:12" x14ac:dyDescent="0.25">
      <c r="A4192" t="s">
        <v>46</v>
      </c>
      <c r="C4192" t="s">
        <v>47</v>
      </c>
      <c r="D4192" s="1">
        <v>43199</v>
      </c>
      <c r="E4192" t="s">
        <v>1016</v>
      </c>
      <c r="F4192" t="s">
        <v>1012</v>
      </c>
      <c r="G4192" t="s">
        <v>74</v>
      </c>
      <c r="H4192" t="s">
        <v>192</v>
      </c>
      <c r="I4192" t="s">
        <v>17</v>
      </c>
      <c r="J4192" s="1">
        <v>44838</v>
      </c>
      <c r="K4192" s="1">
        <v>44837</v>
      </c>
    </row>
    <row r="4193" spans="1:11" x14ac:dyDescent="0.25">
      <c r="A4193" t="s">
        <v>46</v>
      </c>
      <c r="C4193" t="s">
        <v>47</v>
      </c>
      <c r="D4193" s="1">
        <v>43199</v>
      </c>
      <c r="E4193" t="s">
        <v>1016</v>
      </c>
      <c r="F4193" t="s">
        <v>1012</v>
      </c>
      <c r="G4193" t="s">
        <v>74</v>
      </c>
      <c r="H4193" t="s">
        <v>4</v>
      </c>
      <c r="I4193" t="s">
        <v>17</v>
      </c>
      <c r="J4193" s="1">
        <v>44818</v>
      </c>
      <c r="K4193" s="1">
        <v>44818</v>
      </c>
    </row>
    <row r="4194" spans="1:11" x14ac:dyDescent="0.25">
      <c r="A4194" t="s">
        <v>46</v>
      </c>
      <c r="C4194" t="s">
        <v>47</v>
      </c>
      <c r="D4194" s="1">
        <v>43199</v>
      </c>
      <c r="E4194" t="s">
        <v>1016</v>
      </c>
      <c r="F4194" t="s">
        <v>1012</v>
      </c>
      <c r="G4194" t="s">
        <v>74</v>
      </c>
      <c r="H4194" t="s">
        <v>7</v>
      </c>
      <c r="I4194" t="s">
        <v>17</v>
      </c>
      <c r="J4194" s="1">
        <v>44818</v>
      </c>
      <c r="K4194" s="1">
        <v>44818</v>
      </c>
    </row>
    <row r="4195" spans="1:11" x14ac:dyDescent="0.25">
      <c r="A4195" t="s">
        <v>46</v>
      </c>
      <c r="C4195" t="s">
        <v>47</v>
      </c>
      <c r="D4195" s="1">
        <v>43199</v>
      </c>
      <c r="E4195" t="s">
        <v>1016</v>
      </c>
      <c r="F4195" t="s">
        <v>1012</v>
      </c>
      <c r="G4195" t="s">
        <v>74</v>
      </c>
      <c r="H4195" t="s">
        <v>1366</v>
      </c>
      <c r="I4195" t="s">
        <v>5</v>
      </c>
      <c r="K4195" s="1">
        <v>45351</v>
      </c>
    </row>
    <row r="4196" spans="1:11" x14ac:dyDescent="0.25">
      <c r="A4196" t="s">
        <v>46</v>
      </c>
      <c r="C4196" t="s">
        <v>47</v>
      </c>
      <c r="D4196" s="1">
        <v>43199</v>
      </c>
      <c r="E4196" t="s">
        <v>1016</v>
      </c>
      <c r="F4196" t="s">
        <v>1012</v>
      </c>
      <c r="G4196" t="s">
        <v>74</v>
      </c>
      <c r="H4196" t="s">
        <v>1367</v>
      </c>
      <c r="I4196" t="s">
        <v>5</v>
      </c>
      <c r="K4196" s="1">
        <v>45351</v>
      </c>
    </row>
    <row r="4197" spans="1:11" x14ac:dyDescent="0.25">
      <c r="A4197" t="s">
        <v>46</v>
      </c>
      <c r="C4197" t="s">
        <v>47</v>
      </c>
      <c r="D4197" s="1">
        <v>43199</v>
      </c>
      <c r="E4197" t="s">
        <v>1016</v>
      </c>
      <c r="F4197" t="s">
        <v>1012</v>
      </c>
      <c r="G4197" t="s">
        <v>74</v>
      </c>
      <c r="H4197" t="s">
        <v>1368</v>
      </c>
      <c r="I4197" t="s">
        <v>5</v>
      </c>
      <c r="K4197" s="1">
        <v>45351</v>
      </c>
    </row>
    <row r="4198" spans="1:11" x14ac:dyDescent="0.25">
      <c r="A4198" t="s">
        <v>46</v>
      </c>
      <c r="C4198" t="s">
        <v>47</v>
      </c>
      <c r="D4198" s="1">
        <v>43199</v>
      </c>
      <c r="E4198" t="s">
        <v>1016</v>
      </c>
      <c r="F4198" t="s">
        <v>1012</v>
      </c>
      <c r="G4198" t="s">
        <v>74</v>
      </c>
      <c r="H4198" t="s">
        <v>1369</v>
      </c>
      <c r="I4198" t="s">
        <v>5</v>
      </c>
      <c r="K4198" s="1">
        <v>45351</v>
      </c>
    </row>
    <row r="4199" spans="1:11" x14ac:dyDescent="0.25">
      <c r="A4199" t="s">
        <v>46</v>
      </c>
      <c r="C4199" t="s">
        <v>47</v>
      </c>
      <c r="D4199" s="1">
        <v>43199</v>
      </c>
      <c r="E4199" t="s">
        <v>1016</v>
      </c>
      <c r="F4199" t="s">
        <v>1012</v>
      </c>
      <c r="G4199" t="s">
        <v>74</v>
      </c>
      <c r="H4199" t="s">
        <v>1370</v>
      </c>
      <c r="I4199" t="s">
        <v>5</v>
      </c>
      <c r="K4199" s="1">
        <v>45351</v>
      </c>
    </row>
    <row r="4200" spans="1:11" x14ac:dyDescent="0.25">
      <c r="A4200" t="s">
        <v>46</v>
      </c>
      <c r="C4200" t="s">
        <v>47</v>
      </c>
      <c r="D4200" s="1">
        <v>43199</v>
      </c>
      <c r="E4200" t="s">
        <v>1016</v>
      </c>
      <c r="F4200" t="s">
        <v>1012</v>
      </c>
      <c r="G4200" t="s">
        <v>74</v>
      </c>
      <c r="H4200" t="s">
        <v>8</v>
      </c>
      <c r="I4200" t="s">
        <v>17</v>
      </c>
      <c r="J4200" s="1">
        <v>44636</v>
      </c>
      <c r="K4200" s="1">
        <v>44635</v>
      </c>
    </row>
    <row r="4201" spans="1:11" x14ac:dyDescent="0.25">
      <c r="A4201" t="s">
        <v>46</v>
      </c>
      <c r="C4201" t="s">
        <v>47</v>
      </c>
      <c r="D4201" s="1">
        <v>43199</v>
      </c>
      <c r="E4201" t="s">
        <v>1016</v>
      </c>
      <c r="F4201" t="s">
        <v>1012</v>
      </c>
      <c r="G4201" t="s">
        <v>74</v>
      </c>
      <c r="H4201" t="s">
        <v>9</v>
      </c>
      <c r="I4201" t="s">
        <v>17</v>
      </c>
      <c r="J4201" s="1">
        <v>44944</v>
      </c>
      <c r="K4201" s="1">
        <v>44735</v>
      </c>
    </row>
    <row r="4202" spans="1:11" x14ac:dyDescent="0.25">
      <c r="A4202" t="s">
        <v>46</v>
      </c>
      <c r="C4202" t="s">
        <v>47</v>
      </c>
      <c r="D4202" s="1">
        <v>43199</v>
      </c>
      <c r="E4202" t="s">
        <v>1016</v>
      </c>
      <c r="F4202" t="s">
        <v>1012</v>
      </c>
      <c r="G4202" t="s">
        <v>74</v>
      </c>
      <c r="H4202" t="s">
        <v>10</v>
      </c>
      <c r="I4202" t="s">
        <v>17</v>
      </c>
      <c r="J4202" s="1">
        <v>44333</v>
      </c>
      <c r="K4202" s="1">
        <v>44333</v>
      </c>
    </row>
    <row r="4203" spans="1:11" x14ac:dyDescent="0.25">
      <c r="A4203" t="s">
        <v>46</v>
      </c>
      <c r="C4203" t="s">
        <v>47</v>
      </c>
      <c r="D4203" s="1">
        <v>43199</v>
      </c>
      <c r="E4203" t="s">
        <v>1016</v>
      </c>
      <c r="F4203" t="s">
        <v>1012</v>
      </c>
      <c r="G4203" t="s">
        <v>74</v>
      </c>
      <c r="H4203" t="s">
        <v>11</v>
      </c>
      <c r="I4203" t="s">
        <v>17</v>
      </c>
      <c r="J4203" s="1">
        <v>44529</v>
      </c>
      <c r="K4203" s="1">
        <v>43635</v>
      </c>
    </row>
    <row r="4204" spans="1:11" x14ac:dyDescent="0.25">
      <c r="B4204" t="s">
        <v>1546</v>
      </c>
      <c r="C4204" t="s">
        <v>45</v>
      </c>
      <c r="D4204" s="1">
        <v>43194</v>
      </c>
      <c r="E4204" t="s">
        <v>1601</v>
      </c>
      <c r="F4204" t="s">
        <v>1602</v>
      </c>
      <c r="G4204" t="s">
        <v>1603</v>
      </c>
      <c r="H4204" t="s">
        <v>4</v>
      </c>
      <c r="I4204" t="s">
        <v>17</v>
      </c>
      <c r="J4204" s="1">
        <v>45603</v>
      </c>
      <c r="K4204" s="1">
        <v>44824</v>
      </c>
    </row>
    <row r="4205" spans="1:11" x14ac:dyDescent="0.25">
      <c r="B4205" t="s">
        <v>1546</v>
      </c>
      <c r="C4205" t="s">
        <v>45</v>
      </c>
      <c r="D4205" s="1">
        <v>43194</v>
      </c>
      <c r="E4205" t="s">
        <v>1601</v>
      </c>
      <c r="F4205" t="s">
        <v>1602</v>
      </c>
      <c r="G4205" t="s">
        <v>1603</v>
      </c>
      <c r="H4205" t="s">
        <v>7</v>
      </c>
      <c r="I4205" t="s">
        <v>17</v>
      </c>
      <c r="J4205" s="1">
        <v>45603</v>
      </c>
      <c r="K4205" s="1">
        <v>44824</v>
      </c>
    </row>
    <row r="4206" spans="1:11" x14ac:dyDescent="0.25">
      <c r="B4206" t="s">
        <v>1546</v>
      </c>
      <c r="C4206" t="s">
        <v>45</v>
      </c>
      <c r="D4206" s="1">
        <v>43194</v>
      </c>
      <c r="E4206" t="s">
        <v>1601</v>
      </c>
      <c r="F4206" t="s">
        <v>1602</v>
      </c>
      <c r="G4206" t="s">
        <v>1603</v>
      </c>
      <c r="H4206" t="s">
        <v>1366</v>
      </c>
      <c r="I4206" t="s">
        <v>5</v>
      </c>
      <c r="K4206" s="1">
        <v>45351</v>
      </c>
    </row>
    <row r="4207" spans="1:11" x14ac:dyDescent="0.25">
      <c r="B4207" t="s">
        <v>1546</v>
      </c>
      <c r="C4207" t="s">
        <v>45</v>
      </c>
      <c r="D4207" s="1">
        <v>43194</v>
      </c>
      <c r="E4207" t="s">
        <v>1601</v>
      </c>
      <c r="F4207" t="s">
        <v>1602</v>
      </c>
      <c r="G4207" t="s">
        <v>1603</v>
      </c>
      <c r="H4207" t="s">
        <v>1367</v>
      </c>
      <c r="I4207" t="s">
        <v>18</v>
      </c>
      <c r="K4207" s="1">
        <v>45351</v>
      </c>
    </row>
    <row r="4208" spans="1:11" x14ac:dyDescent="0.25">
      <c r="B4208" t="s">
        <v>1546</v>
      </c>
      <c r="C4208" t="s">
        <v>45</v>
      </c>
      <c r="D4208" s="1">
        <v>43194</v>
      </c>
      <c r="E4208" t="s">
        <v>1601</v>
      </c>
      <c r="F4208" t="s">
        <v>1602</v>
      </c>
      <c r="G4208" t="s">
        <v>1603</v>
      </c>
      <c r="H4208" t="s">
        <v>1368</v>
      </c>
      <c r="I4208" t="s">
        <v>5</v>
      </c>
      <c r="K4208" s="1">
        <v>45351</v>
      </c>
    </row>
    <row r="4209" spans="1:11" x14ac:dyDescent="0.25">
      <c r="B4209" t="s">
        <v>1546</v>
      </c>
      <c r="C4209" t="s">
        <v>45</v>
      </c>
      <c r="D4209" s="1">
        <v>43194</v>
      </c>
      <c r="E4209" t="s">
        <v>1601</v>
      </c>
      <c r="F4209" t="s">
        <v>1602</v>
      </c>
      <c r="G4209" t="s">
        <v>1603</v>
      </c>
      <c r="H4209" t="s">
        <v>1369</v>
      </c>
      <c r="I4209" t="s">
        <v>5</v>
      </c>
      <c r="K4209" s="1">
        <v>45351</v>
      </c>
    </row>
    <row r="4210" spans="1:11" x14ac:dyDescent="0.25">
      <c r="B4210" t="s">
        <v>1546</v>
      </c>
      <c r="C4210" t="s">
        <v>45</v>
      </c>
      <c r="D4210" s="1">
        <v>43194</v>
      </c>
      <c r="E4210" t="s">
        <v>1601</v>
      </c>
      <c r="F4210" t="s">
        <v>1602</v>
      </c>
      <c r="G4210" t="s">
        <v>1603</v>
      </c>
      <c r="H4210" t="s">
        <v>1370</v>
      </c>
      <c r="I4210" t="s">
        <v>5</v>
      </c>
      <c r="K4210" s="1">
        <v>45351</v>
      </c>
    </row>
    <row r="4211" spans="1:11" x14ac:dyDescent="0.25">
      <c r="B4211" t="s">
        <v>1546</v>
      </c>
      <c r="C4211" t="s">
        <v>45</v>
      </c>
      <c r="D4211" s="1">
        <v>43194</v>
      </c>
      <c r="E4211" t="s">
        <v>1601</v>
      </c>
      <c r="F4211" t="s">
        <v>1602</v>
      </c>
      <c r="G4211" t="s">
        <v>1603</v>
      </c>
      <c r="H4211" t="s">
        <v>8</v>
      </c>
      <c r="I4211" t="s">
        <v>17</v>
      </c>
      <c r="J4211" s="1">
        <v>44642</v>
      </c>
      <c r="K4211" s="1">
        <v>44635</v>
      </c>
    </row>
    <row r="4212" spans="1:11" x14ac:dyDescent="0.25">
      <c r="B4212" t="s">
        <v>1546</v>
      </c>
      <c r="C4212" t="s">
        <v>45</v>
      </c>
      <c r="D4212" s="1">
        <v>43194</v>
      </c>
      <c r="E4212" t="s">
        <v>1601</v>
      </c>
      <c r="F4212" t="s">
        <v>1602</v>
      </c>
      <c r="G4212" t="s">
        <v>1603</v>
      </c>
      <c r="H4212" t="s">
        <v>8</v>
      </c>
      <c r="I4212" t="s">
        <v>17</v>
      </c>
      <c r="J4212" s="1">
        <v>45477</v>
      </c>
      <c r="K4212" s="1">
        <v>45477</v>
      </c>
    </row>
    <row r="4213" spans="1:11" x14ac:dyDescent="0.25">
      <c r="B4213" t="s">
        <v>1546</v>
      </c>
      <c r="C4213" t="s">
        <v>45</v>
      </c>
      <c r="D4213" s="1">
        <v>43194</v>
      </c>
      <c r="E4213" t="s">
        <v>1601</v>
      </c>
      <c r="F4213" t="s">
        <v>1602</v>
      </c>
      <c r="G4213" t="s">
        <v>1603</v>
      </c>
      <c r="H4213" t="s">
        <v>9</v>
      </c>
      <c r="I4213" t="s">
        <v>17</v>
      </c>
      <c r="J4213" s="1">
        <v>45603</v>
      </c>
      <c r="K4213" s="1">
        <v>44830</v>
      </c>
    </row>
    <row r="4214" spans="1:11" x14ac:dyDescent="0.25">
      <c r="B4214" t="s">
        <v>1546</v>
      </c>
      <c r="C4214" t="s">
        <v>45</v>
      </c>
      <c r="D4214" s="1">
        <v>43194</v>
      </c>
      <c r="E4214" t="s">
        <v>1601</v>
      </c>
      <c r="F4214" t="s">
        <v>1602</v>
      </c>
      <c r="G4214" t="s">
        <v>1603</v>
      </c>
      <c r="H4214" t="s">
        <v>10</v>
      </c>
      <c r="I4214" t="s">
        <v>17</v>
      </c>
      <c r="J4214" s="1">
        <v>44442</v>
      </c>
      <c r="K4214" s="1">
        <v>44438</v>
      </c>
    </row>
    <row r="4215" spans="1:11" x14ac:dyDescent="0.25">
      <c r="B4215" t="s">
        <v>1546</v>
      </c>
      <c r="C4215" t="s">
        <v>45</v>
      </c>
      <c r="D4215" s="1">
        <v>43194</v>
      </c>
      <c r="E4215" t="s">
        <v>1601</v>
      </c>
      <c r="F4215" t="s">
        <v>1602</v>
      </c>
      <c r="G4215" t="s">
        <v>1603</v>
      </c>
      <c r="H4215" t="s">
        <v>11</v>
      </c>
      <c r="I4215" t="s">
        <v>17</v>
      </c>
      <c r="J4215" s="1">
        <v>45629</v>
      </c>
      <c r="K4215" s="1">
        <v>43635</v>
      </c>
    </row>
    <row r="4216" spans="1:11" x14ac:dyDescent="0.25">
      <c r="A4216" t="s">
        <v>24</v>
      </c>
      <c r="B4216" t="s">
        <v>1515</v>
      </c>
      <c r="C4216" t="s">
        <v>16</v>
      </c>
      <c r="D4216" s="1">
        <v>43178</v>
      </c>
      <c r="E4216" t="s">
        <v>1017</v>
      </c>
      <c r="F4216" t="s">
        <v>1018</v>
      </c>
      <c r="G4216" t="s">
        <v>1019</v>
      </c>
      <c r="H4216" t="s">
        <v>4</v>
      </c>
      <c r="I4216" t="s">
        <v>17</v>
      </c>
      <c r="J4216" s="1">
        <v>44840</v>
      </c>
      <c r="K4216" s="1">
        <v>44824</v>
      </c>
    </row>
    <row r="4217" spans="1:11" x14ac:dyDescent="0.25">
      <c r="A4217" t="s">
        <v>24</v>
      </c>
      <c r="B4217" t="s">
        <v>1515</v>
      </c>
      <c r="C4217" t="s">
        <v>16</v>
      </c>
      <c r="D4217" s="1">
        <v>43178</v>
      </c>
      <c r="E4217" t="s">
        <v>1017</v>
      </c>
      <c r="F4217" t="s">
        <v>1018</v>
      </c>
      <c r="G4217" t="s">
        <v>1019</v>
      </c>
      <c r="H4217" t="s">
        <v>7</v>
      </c>
      <c r="I4217" t="s">
        <v>17</v>
      </c>
      <c r="J4217" s="1">
        <v>44840</v>
      </c>
      <c r="K4217" s="1">
        <v>44824</v>
      </c>
    </row>
    <row r="4218" spans="1:11" x14ac:dyDescent="0.25">
      <c r="A4218" t="s">
        <v>24</v>
      </c>
      <c r="B4218" t="s">
        <v>1515</v>
      </c>
      <c r="C4218" t="s">
        <v>16</v>
      </c>
      <c r="D4218" s="1">
        <v>43178</v>
      </c>
      <c r="E4218" t="s">
        <v>1017</v>
      </c>
      <c r="F4218" t="s">
        <v>1018</v>
      </c>
      <c r="G4218" t="s">
        <v>1019</v>
      </c>
      <c r="H4218" t="s">
        <v>1366</v>
      </c>
      <c r="I4218" t="s">
        <v>17</v>
      </c>
      <c r="J4218" s="1">
        <v>45807</v>
      </c>
      <c r="K4218" s="1">
        <v>45351</v>
      </c>
    </row>
    <row r="4219" spans="1:11" x14ac:dyDescent="0.25">
      <c r="A4219" t="s">
        <v>24</v>
      </c>
      <c r="B4219" t="s">
        <v>1515</v>
      </c>
      <c r="C4219" t="s">
        <v>16</v>
      </c>
      <c r="D4219" s="1">
        <v>43178</v>
      </c>
      <c r="E4219" t="s">
        <v>1017</v>
      </c>
      <c r="F4219" t="s">
        <v>1018</v>
      </c>
      <c r="G4219" t="s">
        <v>1019</v>
      </c>
      <c r="H4219" t="s">
        <v>1367</v>
      </c>
      <c r="I4219" t="s">
        <v>17</v>
      </c>
      <c r="J4219" s="1">
        <v>45807</v>
      </c>
      <c r="K4219" s="1">
        <v>45351</v>
      </c>
    </row>
    <row r="4220" spans="1:11" x14ac:dyDescent="0.25">
      <c r="A4220" t="s">
        <v>24</v>
      </c>
      <c r="B4220" t="s">
        <v>1515</v>
      </c>
      <c r="C4220" t="s">
        <v>16</v>
      </c>
      <c r="D4220" s="1">
        <v>43178</v>
      </c>
      <c r="E4220" t="s">
        <v>1017</v>
      </c>
      <c r="F4220" t="s">
        <v>1018</v>
      </c>
      <c r="G4220" t="s">
        <v>1019</v>
      </c>
      <c r="H4220" t="s">
        <v>1368</v>
      </c>
      <c r="I4220" t="s">
        <v>17</v>
      </c>
      <c r="J4220" s="1">
        <v>45807</v>
      </c>
      <c r="K4220" s="1">
        <v>45351</v>
      </c>
    </row>
    <row r="4221" spans="1:11" x14ac:dyDescent="0.25">
      <c r="A4221" t="s">
        <v>24</v>
      </c>
      <c r="B4221" t="s">
        <v>1515</v>
      </c>
      <c r="C4221" t="s">
        <v>16</v>
      </c>
      <c r="D4221" s="1">
        <v>43178</v>
      </c>
      <c r="E4221" t="s">
        <v>1017</v>
      </c>
      <c r="F4221" t="s">
        <v>1018</v>
      </c>
      <c r="G4221" t="s">
        <v>1019</v>
      </c>
      <c r="H4221" t="s">
        <v>1369</v>
      </c>
      <c r="I4221" t="s">
        <v>17</v>
      </c>
      <c r="J4221" s="1">
        <v>45807</v>
      </c>
      <c r="K4221" s="1">
        <v>45351</v>
      </c>
    </row>
    <row r="4222" spans="1:11" x14ac:dyDescent="0.25">
      <c r="A4222" t="s">
        <v>24</v>
      </c>
      <c r="B4222" t="s">
        <v>1515</v>
      </c>
      <c r="C4222" t="s">
        <v>16</v>
      </c>
      <c r="D4222" s="1">
        <v>43178</v>
      </c>
      <c r="E4222" t="s">
        <v>1017</v>
      </c>
      <c r="F4222" t="s">
        <v>1018</v>
      </c>
      <c r="G4222" t="s">
        <v>1019</v>
      </c>
      <c r="H4222" t="s">
        <v>1370</v>
      </c>
      <c r="I4222" t="s">
        <v>17</v>
      </c>
      <c r="J4222" s="1">
        <v>45807</v>
      </c>
      <c r="K4222" s="1">
        <v>45351</v>
      </c>
    </row>
    <row r="4223" spans="1:11" x14ac:dyDescent="0.25">
      <c r="A4223" t="s">
        <v>24</v>
      </c>
      <c r="B4223" t="s">
        <v>1515</v>
      </c>
      <c r="C4223" t="s">
        <v>16</v>
      </c>
      <c r="D4223" s="1">
        <v>43178</v>
      </c>
      <c r="E4223" t="s">
        <v>1017</v>
      </c>
      <c r="F4223" t="s">
        <v>1018</v>
      </c>
      <c r="G4223" t="s">
        <v>1019</v>
      </c>
      <c r="H4223" t="s">
        <v>8</v>
      </c>
      <c r="I4223" t="s">
        <v>17</v>
      </c>
      <c r="J4223" s="1">
        <v>44648</v>
      </c>
      <c r="K4223" s="1">
        <v>44635</v>
      </c>
    </row>
    <row r="4224" spans="1:11" x14ac:dyDescent="0.25">
      <c r="A4224" t="s">
        <v>24</v>
      </c>
      <c r="B4224" t="s">
        <v>1515</v>
      </c>
      <c r="C4224" t="s">
        <v>16</v>
      </c>
      <c r="D4224" s="1">
        <v>43178</v>
      </c>
      <c r="E4224" t="s">
        <v>1017</v>
      </c>
      <c r="F4224" t="s">
        <v>1018</v>
      </c>
      <c r="G4224" t="s">
        <v>1019</v>
      </c>
      <c r="H4224" t="s">
        <v>9</v>
      </c>
      <c r="I4224" t="s">
        <v>17</v>
      </c>
      <c r="J4224" s="1">
        <v>44943</v>
      </c>
      <c r="K4224" s="1">
        <v>44735</v>
      </c>
    </row>
    <row r="4225" spans="1:12" x14ac:dyDescent="0.25">
      <c r="A4225" t="s">
        <v>24</v>
      </c>
      <c r="B4225" t="s">
        <v>1515</v>
      </c>
      <c r="C4225" t="s">
        <v>16</v>
      </c>
      <c r="D4225" s="1">
        <v>43178</v>
      </c>
      <c r="E4225" t="s">
        <v>1017</v>
      </c>
      <c r="F4225" t="s">
        <v>1018</v>
      </c>
      <c r="G4225" t="s">
        <v>1019</v>
      </c>
      <c r="H4225" t="s">
        <v>10</v>
      </c>
      <c r="I4225" t="s">
        <v>17</v>
      </c>
      <c r="J4225" s="1">
        <v>44508</v>
      </c>
      <c r="K4225" s="1">
        <v>44417</v>
      </c>
    </row>
    <row r="4226" spans="1:12" x14ac:dyDescent="0.25">
      <c r="A4226" t="s">
        <v>24</v>
      </c>
      <c r="B4226" t="s">
        <v>1515</v>
      </c>
      <c r="C4226" t="s">
        <v>16</v>
      </c>
      <c r="D4226" s="1">
        <v>43178</v>
      </c>
      <c r="E4226" t="s">
        <v>1017</v>
      </c>
      <c r="F4226" t="s">
        <v>1018</v>
      </c>
      <c r="G4226" t="s">
        <v>1019</v>
      </c>
      <c r="H4226" t="s">
        <v>10</v>
      </c>
      <c r="I4226" t="s">
        <v>17</v>
      </c>
      <c r="J4226" s="1">
        <v>44811</v>
      </c>
      <c r="K4226" s="1">
        <v>44811</v>
      </c>
    </row>
    <row r="4227" spans="1:12" x14ac:dyDescent="0.25">
      <c r="A4227" t="s">
        <v>24</v>
      </c>
      <c r="B4227" t="s">
        <v>1515</v>
      </c>
      <c r="C4227" t="s">
        <v>16</v>
      </c>
      <c r="D4227" s="1">
        <v>43178</v>
      </c>
      <c r="E4227" t="s">
        <v>1017</v>
      </c>
      <c r="F4227" t="s">
        <v>1018</v>
      </c>
      <c r="G4227" t="s">
        <v>1019</v>
      </c>
      <c r="H4227" t="s">
        <v>10</v>
      </c>
      <c r="I4227" t="s">
        <v>17</v>
      </c>
      <c r="J4227" s="1">
        <v>45378</v>
      </c>
      <c r="K4227" s="1">
        <v>45378</v>
      </c>
    </row>
    <row r="4228" spans="1:12" x14ac:dyDescent="0.25">
      <c r="A4228" t="s">
        <v>24</v>
      </c>
      <c r="B4228" t="s">
        <v>1515</v>
      </c>
      <c r="C4228" t="s">
        <v>16</v>
      </c>
      <c r="D4228" s="1">
        <v>43178</v>
      </c>
      <c r="E4228" t="s">
        <v>1017</v>
      </c>
      <c r="F4228" t="s">
        <v>1018</v>
      </c>
      <c r="G4228" t="s">
        <v>1019</v>
      </c>
      <c r="H4228" t="s">
        <v>11</v>
      </c>
      <c r="I4228" t="s">
        <v>17</v>
      </c>
      <c r="J4228" s="1">
        <v>43178</v>
      </c>
      <c r="K4228" s="1">
        <v>43616</v>
      </c>
      <c r="L4228" t="s">
        <v>982</v>
      </c>
    </row>
    <row r="4229" spans="1:12" x14ac:dyDescent="0.25">
      <c r="A4229" t="s">
        <v>12</v>
      </c>
      <c r="B4229" t="s">
        <v>51</v>
      </c>
      <c r="C4229" t="s">
        <v>52</v>
      </c>
      <c r="D4229" s="1">
        <v>43172</v>
      </c>
      <c r="E4229" t="s">
        <v>166</v>
      </c>
      <c r="F4229" t="s">
        <v>1020</v>
      </c>
      <c r="G4229" t="s">
        <v>1021</v>
      </c>
      <c r="H4229" t="s">
        <v>4</v>
      </c>
      <c r="I4229" t="s">
        <v>17</v>
      </c>
      <c r="J4229" s="1">
        <v>44942</v>
      </c>
      <c r="K4229" s="1">
        <v>44824</v>
      </c>
    </row>
    <row r="4230" spans="1:12" x14ac:dyDescent="0.25">
      <c r="A4230" t="s">
        <v>12</v>
      </c>
      <c r="B4230" t="s">
        <v>51</v>
      </c>
      <c r="C4230" t="s">
        <v>52</v>
      </c>
      <c r="D4230" s="1">
        <v>43172</v>
      </c>
      <c r="E4230" t="s">
        <v>166</v>
      </c>
      <c r="F4230" t="s">
        <v>1020</v>
      </c>
      <c r="G4230" t="s">
        <v>1021</v>
      </c>
      <c r="H4230" t="s">
        <v>7</v>
      </c>
      <c r="I4230" t="s">
        <v>17</v>
      </c>
      <c r="J4230" s="1">
        <v>44942</v>
      </c>
      <c r="K4230" s="1">
        <v>44824</v>
      </c>
    </row>
    <row r="4231" spans="1:12" x14ac:dyDescent="0.25">
      <c r="A4231" t="s">
        <v>12</v>
      </c>
      <c r="B4231" t="s">
        <v>51</v>
      </c>
      <c r="C4231" t="s">
        <v>52</v>
      </c>
      <c r="D4231" s="1">
        <v>43172</v>
      </c>
      <c r="E4231" t="s">
        <v>166</v>
      </c>
      <c r="F4231" t="s">
        <v>1020</v>
      </c>
      <c r="G4231" t="s">
        <v>1021</v>
      </c>
      <c r="H4231" t="s">
        <v>1366</v>
      </c>
      <c r="I4231" t="s">
        <v>17</v>
      </c>
      <c r="J4231" s="1">
        <v>45566</v>
      </c>
      <c r="K4231" s="1">
        <v>45351</v>
      </c>
    </row>
    <row r="4232" spans="1:12" x14ac:dyDescent="0.25">
      <c r="A4232" t="s">
        <v>12</v>
      </c>
      <c r="B4232" t="s">
        <v>51</v>
      </c>
      <c r="C4232" t="s">
        <v>52</v>
      </c>
      <c r="D4232" s="1">
        <v>43172</v>
      </c>
      <c r="E4232" t="s">
        <v>166</v>
      </c>
      <c r="F4232" t="s">
        <v>1020</v>
      </c>
      <c r="G4232" t="s">
        <v>1021</v>
      </c>
      <c r="H4232" t="s">
        <v>1366</v>
      </c>
      <c r="I4232" t="s">
        <v>17</v>
      </c>
      <c r="J4232" s="1">
        <v>45797</v>
      </c>
      <c r="K4232" s="1">
        <v>45572</v>
      </c>
    </row>
    <row r="4233" spans="1:12" x14ac:dyDescent="0.25">
      <c r="A4233" t="s">
        <v>12</v>
      </c>
      <c r="B4233" t="s">
        <v>51</v>
      </c>
      <c r="C4233" t="s">
        <v>52</v>
      </c>
      <c r="D4233" s="1">
        <v>43172</v>
      </c>
      <c r="E4233" t="s">
        <v>166</v>
      </c>
      <c r="F4233" t="s">
        <v>1020</v>
      </c>
      <c r="G4233" t="s">
        <v>1021</v>
      </c>
      <c r="H4233" t="s">
        <v>1367</v>
      </c>
      <c r="I4233" t="s">
        <v>17</v>
      </c>
      <c r="J4233" s="1">
        <v>45461</v>
      </c>
      <c r="K4233" s="1">
        <v>45351</v>
      </c>
    </row>
    <row r="4234" spans="1:12" x14ac:dyDescent="0.25">
      <c r="A4234" t="s">
        <v>12</v>
      </c>
      <c r="B4234" t="s">
        <v>51</v>
      </c>
      <c r="C4234" t="s">
        <v>52</v>
      </c>
      <c r="D4234" s="1">
        <v>43172</v>
      </c>
      <c r="E4234" t="s">
        <v>166</v>
      </c>
      <c r="F4234" t="s">
        <v>1020</v>
      </c>
      <c r="G4234" t="s">
        <v>1021</v>
      </c>
      <c r="H4234" t="s">
        <v>1367</v>
      </c>
      <c r="I4234" t="s">
        <v>17</v>
      </c>
      <c r="J4234" s="1">
        <v>45797</v>
      </c>
      <c r="K4234" s="1">
        <v>45572</v>
      </c>
    </row>
    <row r="4235" spans="1:12" x14ac:dyDescent="0.25">
      <c r="A4235" t="s">
        <v>12</v>
      </c>
      <c r="B4235" t="s">
        <v>51</v>
      </c>
      <c r="C4235" t="s">
        <v>52</v>
      </c>
      <c r="D4235" s="1">
        <v>43172</v>
      </c>
      <c r="E4235" t="s">
        <v>166</v>
      </c>
      <c r="F4235" t="s">
        <v>1020</v>
      </c>
      <c r="G4235" t="s">
        <v>1021</v>
      </c>
      <c r="H4235" t="s">
        <v>1368</v>
      </c>
      <c r="I4235" t="s">
        <v>17</v>
      </c>
      <c r="J4235" s="1">
        <v>45566</v>
      </c>
      <c r="K4235" s="1">
        <v>45351</v>
      </c>
    </row>
    <row r="4236" spans="1:12" x14ac:dyDescent="0.25">
      <c r="A4236" t="s">
        <v>12</v>
      </c>
      <c r="B4236" t="s">
        <v>51</v>
      </c>
      <c r="C4236" t="s">
        <v>52</v>
      </c>
      <c r="D4236" s="1">
        <v>43172</v>
      </c>
      <c r="E4236" t="s">
        <v>166</v>
      </c>
      <c r="F4236" t="s">
        <v>1020</v>
      </c>
      <c r="G4236" t="s">
        <v>1021</v>
      </c>
      <c r="H4236" t="s">
        <v>1368</v>
      </c>
      <c r="I4236" t="s">
        <v>17</v>
      </c>
      <c r="J4236" s="1">
        <v>45797</v>
      </c>
      <c r="K4236" s="1">
        <v>45572</v>
      </c>
    </row>
    <row r="4237" spans="1:12" x14ac:dyDescent="0.25">
      <c r="A4237" t="s">
        <v>12</v>
      </c>
      <c r="B4237" t="s">
        <v>51</v>
      </c>
      <c r="C4237" t="s">
        <v>52</v>
      </c>
      <c r="D4237" s="1">
        <v>43172</v>
      </c>
      <c r="E4237" t="s">
        <v>166</v>
      </c>
      <c r="F4237" t="s">
        <v>1020</v>
      </c>
      <c r="G4237" t="s">
        <v>1021</v>
      </c>
      <c r="H4237" t="s">
        <v>1369</v>
      </c>
      <c r="I4237" t="s">
        <v>17</v>
      </c>
      <c r="J4237" s="1">
        <v>45566</v>
      </c>
      <c r="K4237" s="1">
        <v>45351</v>
      </c>
    </row>
    <row r="4238" spans="1:12" x14ac:dyDescent="0.25">
      <c r="A4238" t="s">
        <v>12</v>
      </c>
      <c r="B4238" t="s">
        <v>51</v>
      </c>
      <c r="C4238" t="s">
        <v>52</v>
      </c>
      <c r="D4238" s="1">
        <v>43172</v>
      </c>
      <c r="E4238" t="s">
        <v>166</v>
      </c>
      <c r="F4238" t="s">
        <v>1020</v>
      </c>
      <c r="G4238" t="s">
        <v>1021</v>
      </c>
      <c r="H4238" t="s">
        <v>1369</v>
      </c>
      <c r="I4238" t="s">
        <v>17</v>
      </c>
      <c r="J4238" s="1">
        <v>45797</v>
      </c>
      <c r="K4238" s="1">
        <v>45572</v>
      </c>
    </row>
    <row r="4239" spans="1:12" x14ac:dyDescent="0.25">
      <c r="A4239" t="s">
        <v>12</v>
      </c>
      <c r="B4239" t="s">
        <v>51</v>
      </c>
      <c r="C4239" t="s">
        <v>52</v>
      </c>
      <c r="D4239" s="1">
        <v>43172</v>
      </c>
      <c r="E4239" t="s">
        <v>166</v>
      </c>
      <c r="F4239" t="s">
        <v>1020</v>
      </c>
      <c r="G4239" t="s">
        <v>1021</v>
      </c>
      <c r="H4239" t="s">
        <v>1370</v>
      </c>
      <c r="I4239" t="s">
        <v>17</v>
      </c>
      <c r="J4239" s="1">
        <v>45566</v>
      </c>
      <c r="K4239" s="1">
        <v>45351</v>
      </c>
    </row>
    <row r="4240" spans="1:12" x14ac:dyDescent="0.25">
      <c r="A4240" t="s">
        <v>12</v>
      </c>
      <c r="B4240" t="s">
        <v>51</v>
      </c>
      <c r="C4240" t="s">
        <v>52</v>
      </c>
      <c r="D4240" s="1">
        <v>43172</v>
      </c>
      <c r="E4240" t="s">
        <v>166</v>
      </c>
      <c r="F4240" t="s">
        <v>1020</v>
      </c>
      <c r="G4240" t="s">
        <v>1021</v>
      </c>
      <c r="H4240" t="s">
        <v>1370</v>
      </c>
      <c r="I4240" t="s">
        <v>17</v>
      </c>
      <c r="J4240" s="1">
        <v>45797</v>
      </c>
      <c r="K4240" s="1">
        <v>45572</v>
      </c>
    </row>
    <row r="4241" spans="1:11" x14ac:dyDescent="0.25">
      <c r="A4241" t="s">
        <v>12</v>
      </c>
      <c r="B4241" t="s">
        <v>51</v>
      </c>
      <c r="C4241" t="s">
        <v>52</v>
      </c>
      <c r="D4241" s="1">
        <v>43172</v>
      </c>
      <c r="E4241" t="s">
        <v>166</v>
      </c>
      <c r="F4241" t="s">
        <v>1020</v>
      </c>
      <c r="G4241" t="s">
        <v>1021</v>
      </c>
      <c r="H4241" t="s">
        <v>8</v>
      </c>
      <c r="I4241" t="s">
        <v>17</v>
      </c>
      <c r="J4241" s="1">
        <v>44677</v>
      </c>
      <c r="K4241" s="1">
        <v>44635</v>
      </c>
    </row>
    <row r="4242" spans="1:11" x14ac:dyDescent="0.25">
      <c r="A4242" t="s">
        <v>12</v>
      </c>
      <c r="B4242" t="s">
        <v>51</v>
      </c>
      <c r="C4242" t="s">
        <v>52</v>
      </c>
      <c r="D4242" s="1">
        <v>43172</v>
      </c>
      <c r="E4242" t="s">
        <v>166</v>
      </c>
      <c r="F4242" t="s">
        <v>1020</v>
      </c>
      <c r="G4242" t="s">
        <v>1021</v>
      </c>
      <c r="H4242" t="s">
        <v>9</v>
      </c>
      <c r="I4242" t="s">
        <v>17</v>
      </c>
      <c r="J4242" s="1">
        <v>44942</v>
      </c>
      <c r="K4242" s="1">
        <v>44735</v>
      </c>
    </row>
    <row r="4243" spans="1:11" x14ac:dyDescent="0.25">
      <c r="A4243" t="s">
        <v>12</v>
      </c>
      <c r="B4243" t="s">
        <v>51</v>
      </c>
      <c r="C4243" t="s">
        <v>52</v>
      </c>
      <c r="D4243" s="1">
        <v>43172</v>
      </c>
      <c r="E4243" t="s">
        <v>166</v>
      </c>
      <c r="F4243" t="s">
        <v>1020</v>
      </c>
      <c r="G4243" t="s">
        <v>1021</v>
      </c>
      <c r="H4243" t="s">
        <v>10</v>
      </c>
      <c r="I4243" t="s">
        <v>17</v>
      </c>
      <c r="J4243" s="1">
        <v>44459</v>
      </c>
      <c r="K4243" s="1">
        <v>44417</v>
      </c>
    </row>
    <row r="4244" spans="1:11" x14ac:dyDescent="0.25">
      <c r="A4244" t="s">
        <v>12</v>
      </c>
      <c r="B4244" t="s">
        <v>51</v>
      </c>
      <c r="C4244" t="s">
        <v>52</v>
      </c>
      <c r="D4244" s="1">
        <v>43172</v>
      </c>
      <c r="E4244" t="s">
        <v>166</v>
      </c>
      <c r="F4244" t="s">
        <v>1020</v>
      </c>
      <c r="G4244" t="s">
        <v>1021</v>
      </c>
      <c r="H4244" t="s">
        <v>11</v>
      </c>
      <c r="I4244" t="s">
        <v>17</v>
      </c>
      <c r="J4244" s="1">
        <v>43697</v>
      </c>
      <c r="K4244" s="1">
        <v>43635</v>
      </c>
    </row>
    <row r="4245" spans="1:11" x14ac:dyDescent="0.25">
      <c r="A4245" t="s">
        <v>30</v>
      </c>
      <c r="B4245" t="s">
        <v>260</v>
      </c>
      <c r="C4245" t="s">
        <v>32</v>
      </c>
      <c r="D4245" s="1">
        <v>43110</v>
      </c>
      <c r="E4245" t="s">
        <v>1022</v>
      </c>
      <c r="F4245" t="s">
        <v>602</v>
      </c>
      <c r="G4245" t="s">
        <v>1023</v>
      </c>
      <c r="H4245" t="s">
        <v>4</v>
      </c>
      <c r="I4245" t="s">
        <v>17</v>
      </c>
      <c r="J4245" s="1">
        <v>44879</v>
      </c>
      <c r="K4245" s="1">
        <v>44824</v>
      </c>
    </row>
    <row r="4246" spans="1:11" x14ac:dyDescent="0.25">
      <c r="A4246" t="s">
        <v>30</v>
      </c>
      <c r="B4246" t="s">
        <v>260</v>
      </c>
      <c r="C4246" t="s">
        <v>32</v>
      </c>
      <c r="D4246" s="1">
        <v>43110</v>
      </c>
      <c r="E4246" t="s">
        <v>1022</v>
      </c>
      <c r="F4246" t="s">
        <v>602</v>
      </c>
      <c r="G4246" t="s">
        <v>1023</v>
      </c>
      <c r="H4246" t="s">
        <v>7</v>
      </c>
      <c r="I4246" t="s">
        <v>17</v>
      </c>
      <c r="J4246" s="1">
        <v>44879</v>
      </c>
      <c r="K4246" s="1">
        <v>44824</v>
      </c>
    </row>
    <row r="4247" spans="1:11" x14ac:dyDescent="0.25">
      <c r="A4247" t="s">
        <v>30</v>
      </c>
      <c r="B4247" t="s">
        <v>260</v>
      </c>
      <c r="C4247" t="s">
        <v>32</v>
      </c>
      <c r="D4247" s="1">
        <v>43110</v>
      </c>
      <c r="E4247" t="s">
        <v>1022</v>
      </c>
      <c r="F4247" t="s">
        <v>602</v>
      </c>
      <c r="G4247" t="s">
        <v>1023</v>
      </c>
      <c r="H4247" t="s">
        <v>1366</v>
      </c>
      <c r="I4247" t="s">
        <v>17</v>
      </c>
      <c r="J4247" s="1">
        <v>43658</v>
      </c>
      <c r="K4247" s="1">
        <v>43658</v>
      </c>
    </row>
    <row r="4248" spans="1:11" x14ac:dyDescent="0.25">
      <c r="A4248" t="s">
        <v>30</v>
      </c>
      <c r="B4248" t="s">
        <v>260</v>
      </c>
      <c r="C4248" t="s">
        <v>32</v>
      </c>
      <c r="D4248" s="1">
        <v>43110</v>
      </c>
      <c r="E4248" t="s">
        <v>1022</v>
      </c>
      <c r="F4248" t="s">
        <v>602</v>
      </c>
      <c r="G4248" t="s">
        <v>1023</v>
      </c>
      <c r="H4248" t="s">
        <v>1366</v>
      </c>
      <c r="I4248" t="s">
        <v>17</v>
      </c>
      <c r="J4248" s="1">
        <v>45467</v>
      </c>
      <c r="K4248" s="1">
        <v>45351</v>
      </c>
    </row>
    <row r="4249" spans="1:11" x14ac:dyDescent="0.25">
      <c r="A4249" t="s">
        <v>30</v>
      </c>
      <c r="B4249" t="s">
        <v>260</v>
      </c>
      <c r="C4249" t="s">
        <v>32</v>
      </c>
      <c r="D4249" s="1">
        <v>43110</v>
      </c>
      <c r="E4249" t="s">
        <v>1022</v>
      </c>
      <c r="F4249" t="s">
        <v>602</v>
      </c>
      <c r="G4249" t="s">
        <v>1023</v>
      </c>
      <c r="H4249" t="s">
        <v>1366</v>
      </c>
      <c r="I4249" t="s">
        <v>17</v>
      </c>
      <c r="J4249" s="1">
        <v>45798</v>
      </c>
      <c r="K4249" s="1">
        <v>45788</v>
      </c>
    </row>
    <row r="4250" spans="1:11" x14ac:dyDescent="0.25">
      <c r="A4250" t="s">
        <v>30</v>
      </c>
      <c r="B4250" t="s">
        <v>260</v>
      </c>
      <c r="C4250" t="s">
        <v>32</v>
      </c>
      <c r="D4250" s="1">
        <v>43110</v>
      </c>
      <c r="E4250" t="s">
        <v>1022</v>
      </c>
      <c r="F4250" t="s">
        <v>602</v>
      </c>
      <c r="G4250" t="s">
        <v>1023</v>
      </c>
      <c r="H4250" t="s">
        <v>1367</v>
      </c>
      <c r="I4250" t="s">
        <v>17</v>
      </c>
      <c r="J4250" s="1">
        <v>43658</v>
      </c>
      <c r="K4250" s="1">
        <v>43658</v>
      </c>
    </row>
    <row r="4251" spans="1:11" x14ac:dyDescent="0.25">
      <c r="A4251" t="s">
        <v>30</v>
      </c>
      <c r="B4251" t="s">
        <v>260</v>
      </c>
      <c r="C4251" t="s">
        <v>32</v>
      </c>
      <c r="D4251" s="1">
        <v>43110</v>
      </c>
      <c r="E4251" t="s">
        <v>1022</v>
      </c>
      <c r="F4251" t="s">
        <v>602</v>
      </c>
      <c r="G4251" t="s">
        <v>1023</v>
      </c>
      <c r="H4251" t="s">
        <v>1367</v>
      </c>
      <c r="I4251" t="s">
        <v>17</v>
      </c>
      <c r="J4251" s="1">
        <v>45467</v>
      </c>
      <c r="K4251" s="1">
        <v>45351</v>
      </c>
    </row>
    <row r="4252" spans="1:11" x14ac:dyDescent="0.25">
      <c r="A4252" t="s">
        <v>30</v>
      </c>
      <c r="B4252" t="s">
        <v>260</v>
      </c>
      <c r="C4252" t="s">
        <v>32</v>
      </c>
      <c r="D4252" s="1">
        <v>43110</v>
      </c>
      <c r="E4252" t="s">
        <v>1022</v>
      </c>
      <c r="F4252" t="s">
        <v>602</v>
      </c>
      <c r="G4252" t="s">
        <v>1023</v>
      </c>
      <c r="H4252" t="s">
        <v>1367</v>
      </c>
      <c r="I4252" t="s">
        <v>17</v>
      </c>
      <c r="J4252" s="1">
        <v>45798</v>
      </c>
      <c r="K4252" s="1">
        <v>45788</v>
      </c>
    </row>
    <row r="4253" spans="1:11" x14ac:dyDescent="0.25">
      <c r="A4253" t="s">
        <v>30</v>
      </c>
      <c r="B4253" t="s">
        <v>260</v>
      </c>
      <c r="C4253" t="s">
        <v>32</v>
      </c>
      <c r="D4253" s="1">
        <v>43110</v>
      </c>
      <c r="E4253" t="s">
        <v>1022</v>
      </c>
      <c r="F4253" t="s">
        <v>602</v>
      </c>
      <c r="G4253" t="s">
        <v>1023</v>
      </c>
      <c r="H4253" t="s">
        <v>1368</v>
      </c>
      <c r="I4253" t="s">
        <v>17</v>
      </c>
      <c r="J4253" s="1">
        <v>43658</v>
      </c>
      <c r="K4253" s="1">
        <v>43658</v>
      </c>
    </row>
    <row r="4254" spans="1:11" x14ac:dyDescent="0.25">
      <c r="A4254" t="s">
        <v>30</v>
      </c>
      <c r="B4254" t="s">
        <v>260</v>
      </c>
      <c r="C4254" t="s">
        <v>32</v>
      </c>
      <c r="D4254" s="1">
        <v>43110</v>
      </c>
      <c r="E4254" t="s">
        <v>1022</v>
      </c>
      <c r="F4254" t="s">
        <v>602</v>
      </c>
      <c r="G4254" t="s">
        <v>1023</v>
      </c>
      <c r="H4254" t="s">
        <v>1368</v>
      </c>
      <c r="I4254" t="s">
        <v>17</v>
      </c>
      <c r="J4254" s="1">
        <v>45467</v>
      </c>
      <c r="K4254" s="1">
        <v>45351</v>
      </c>
    </row>
    <row r="4255" spans="1:11" x14ac:dyDescent="0.25">
      <c r="A4255" t="s">
        <v>30</v>
      </c>
      <c r="B4255" t="s">
        <v>260</v>
      </c>
      <c r="C4255" t="s">
        <v>32</v>
      </c>
      <c r="D4255" s="1">
        <v>43110</v>
      </c>
      <c r="E4255" t="s">
        <v>1022</v>
      </c>
      <c r="F4255" t="s">
        <v>602</v>
      </c>
      <c r="G4255" t="s">
        <v>1023</v>
      </c>
      <c r="H4255" t="s">
        <v>1368</v>
      </c>
      <c r="I4255" t="s">
        <v>17</v>
      </c>
      <c r="J4255" s="1">
        <v>45798</v>
      </c>
      <c r="K4255" s="1">
        <v>45788</v>
      </c>
    </row>
    <row r="4256" spans="1:11" x14ac:dyDescent="0.25">
      <c r="A4256" t="s">
        <v>30</v>
      </c>
      <c r="B4256" t="s">
        <v>260</v>
      </c>
      <c r="C4256" t="s">
        <v>32</v>
      </c>
      <c r="D4256" s="1">
        <v>43110</v>
      </c>
      <c r="E4256" t="s">
        <v>1022</v>
      </c>
      <c r="F4256" t="s">
        <v>602</v>
      </c>
      <c r="G4256" t="s">
        <v>1023</v>
      </c>
      <c r="H4256" t="s">
        <v>1369</v>
      </c>
      <c r="I4256" t="s">
        <v>17</v>
      </c>
      <c r="J4256" s="1">
        <v>43658</v>
      </c>
      <c r="K4256" s="1">
        <v>43658</v>
      </c>
    </row>
    <row r="4257" spans="1:11" x14ac:dyDescent="0.25">
      <c r="A4257" t="s">
        <v>30</v>
      </c>
      <c r="B4257" t="s">
        <v>260</v>
      </c>
      <c r="C4257" t="s">
        <v>32</v>
      </c>
      <c r="D4257" s="1">
        <v>43110</v>
      </c>
      <c r="E4257" t="s">
        <v>1022</v>
      </c>
      <c r="F4257" t="s">
        <v>602</v>
      </c>
      <c r="G4257" t="s">
        <v>1023</v>
      </c>
      <c r="H4257" t="s">
        <v>1369</v>
      </c>
      <c r="I4257" t="s">
        <v>17</v>
      </c>
      <c r="J4257" s="1">
        <v>45467</v>
      </c>
      <c r="K4257" s="1">
        <v>45351</v>
      </c>
    </row>
    <row r="4258" spans="1:11" x14ac:dyDescent="0.25">
      <c r="A4258" t="s">
        <v>30</v>
      </c>
      <c r="B4258" t="s">
        <v>260</v>
      </c>
      <c r="C4258" t="s">
        <v>32</v>
      </c>
      <c r="D4258" s="1">
        <v>43110</v>
      </c>
      <c r="E4258" t="s">
        <v>1022</v>
      </c>
      <c r="F4258" t="s">
        <v>602</v>
      </c>
      <c r="G4258" t="s">
        <v>1023</v>
      </c>
      <c r="H4258" t="s">
        <v>1369</v>
      </c>
      <c r="I4258" t="s">
        <v>17</v>
      </c>
      <c r="J4258" s="1">
        <v>45798</v>
      </c>
      <c r="K4258" s="1">
        <v>45788</v>
      </c>
    </row>
    <row r="4259" spans="1:11" x14ac:dyDescent="0.25">
      <c r="A4259" t="s">
        <v>30</v>
      </c>
      <c r="B4259" t="s">
        <v>260</v>
      </c>
      <c r="C4259" t="s">
        <v>32</v>
      </c>
      <c r="D4259" s="1">
        <v>43110</v>
      </c>
      <c r="E4259" t="s">
        <v>1022</v>
      </c>
      <c r="F4259" t="s">
        <v>602</v>
      </c>
      <c r="G4259" t="s">
        <v>1023</v>
      </c>
      <c r="H4259" t="s">
        <v>1369</v>
      </c>
      <c r="I4259" t="s">
        <v>17</v>
      </c>
      <c r="J4259" s="1">
        <v>45798</v>
      </c>
      <c r="K4259" s="1">
        <v>45798</v>
      </c>
    </row>
    <row r="4260" spans="1:11" x14ac:dyDescent="0.25">
      <c r="A4260" t="s">
        <v>30</v>
      </c>
      <c r="B4260" t="s">
        <v>260</v>
      </c>
      <c r="C4260" t="s">
        <v>32</v>
      </c>
      <c r="D4260" s="1">
        <v>43110</v>
      </c>
      <c r="E4260" t="s">
        <v>1022</v>
      </c>
      <c r="F4260" t="s">
        <v>602</v>
      </c>
      <c r="G4260" t="s">
        <v>1023</v>
      </c>
      <c r="H4260" t="s">
        <v>1370</v>
      </c>
      <c r="I4260" t="s">
        <v>17</v>
      </c>
      <c r="J4260" s="1">
        <v>45467</v>
      </c>
      <c r="K4260" s="1">
        <v>45351</v>
      </c>
    </row>
    <row r="4261" spans="1:11" x14ac:dyDescent="0.25">
      <c r="A4261" t="s">
        <v>30</v>
      </c>
      <c r="B4261" t="s">
        <v>260</v>
      </c>
      <c r="C4261" t="s">
        <v>32</v>
      </c>
      <c r="D4261" s="1">
        <v>43110</v>
      </c>
      <c r="E4261" t="s">
        <v>1022</v>
      </c>
      <c r="F4261" t="s">
        <v>602</v>
      </c>
      <c r="G4261" t="s">
        <v>1023</v>
      </c>
      <c r="H4261" t="s">
        <v>1370</v>
      </c>
      <c r="I4261" t="s">
        <v>17</v>
      </c>
      <c r="J4261" s="1">
        <v>45798</v>
      </c>
      <c r="K4261" s="1">
        <v>45788</v>
      </c>
    </row>
    <row r="4262" spans="1:11" x14ac:dyDescent="0.25">
      <c r="A4262" t="s">
        <v>30</v>
      </c>
      <c r="B4262" t="s">
        <v>260</v>
      </c>
      <c r="C4262" t="s">
        <v>32</v>
      </c>
      <c r="D4262" s="1">
        <v>43110</v>
      </c>
      <c r="E4262" t="s">
        <v>1022</v>
      </c>
      <c r="F4262" t="s">
        <v>602</v>
      </c>
      <c r="G4262" t="s">
        <v>1023</v>
      </c>
      <c r="H4262" t="s">
        <v>8</v>
      </c>
      <c r="I4262" t="s">
        <v>17</v>
      </c>
      <c r="J4262" s="1">
        <v>44651</v>
      </c>
      <c r="K4262" s="1">
        <v>44635</v>
      </c>
    </row>
    <row r="4263" spans="1:11" x14ac:dyDescent="0.25">
      <c r="A4263" t="s">
        <v>30</v>
      </c>
      <c r="B4263" t="s">
        <v>260</v>
      </c>
      <c r="C4263" t="s">
        <v>32</v>
      </c>
      <c r="D4263" s="1">
        <v>43110</v>
      </c>
      <c r="E4263" t="s">
        <v>1022</v>
      </c>
      <c r="F4263" t="s">
        <v>602</v>
      </c>
      <c r="G4263" t="s">
        <v>1023</v>
      </c>
      <c r="H4263" t="s">
        <v>9</v>
      </c>
      <c r="I4263" t="s">
        <v>17</v>
      </c>
      <c r="J4263" s="1">
        <v>44756</v>
      </c>
      <c r="K4263" s="1">
        <v>44735</v>
      </c>
    </row>
    <row r="4264" spans="1:11" x14ac:dyDescent="0.25">
      <c r="A4264" t="s">
        <v>30</v>
      </c>
      <c r="B4264" t="s">
        <v>260</v>
      </c>
      <c r="C4264" t="s">
        <v>32</v>
      </c>
      <c r="D4264" s="1">
        <v>43110</v>
      </c>
      <c r="E4264" t="s">
        <v>1022</v>
      </c>
      <c r="F4264" t="s">
        <v>602</v>
      </c>
      <c r="G4264" t="s">
        <v>1023</v>
      </c>
      <c r="H4264" t="s">
        <v>9</v>
      </c>
      <c r="I4264" t="s">
        <v>17</v>
      </c>
      <c r="J4264" s="1">
        <v>44942</v>
      </c>
      <c r="K4264" s="1">
        <v>44887</v>
      </c>
    </row>
    <row r="4265" spans="1:11" x14ac:dyDescent="0.25">
      <c r="A4265" t="s">
        <v>30</v>
      </c>
      <c r="B4265" t="s">
        <v>260</v>
      </c>
      <c r="C4265" t="s">
        <v>32</v>
      </c>
      <c r="D4265" s="1">
        <v>43110</v>
      </c>
      <c r="E4265" t="s">
        <v>1022</v>
      </c>
      <c r="F4265" t="s">
        <v>602</v>
      </c>
      <c r="G4265" t="s">
        <v>1023</v>
      </c>
      <c r="H4265" t="s">
        <v>10</v>
      </c>
      <c r="I4265" t="s">
        <v>17</v>
      </c>
      <c r="J4265" s="1">
        <v>44455</v>
      </c>
      <c r="K4265" s="1">
        <v>44417</v>
      </c>
    </row>
    <row r="4266" spans="1:11" x14ac:dyDescent="0.25">
      <c r="A4266" t="s">
        <v>30</v>
      </c>
      <c r="B4266" t="s">
        <v>260</v>
      </c>
      <c r="C4266" t="s">
        <v>32</v>
      </c>
      <c r="D4266" s="1">
        <v>43110</v>
      </c>
      <c r="E4266" t="s">
        <v>1022</v>
      </c>
      <c r="F4266" t="s">
        <v>602</v>
      </c>
      <c r="G4266" t="s">
        <v>1023</v>
      </c>
      <c r="H4266" t="s">
        <v>11</v>
      </c>
      <c r="I4266" t="s">
        <v>17</v>
      </c>
      <c r="J4266" s="1">
        <v>43230</v>
      </c>
      <c r="K4266" s="1">
        <v>43291</v>
      </c>
    </row>
    <row r="4267" spans="1:11" x14ac:dyDescent="0.25">
      <c r="A4267" t="s">
        <v>46</v>
      </c>
      <c r="C4267" t="s">
        <v>47</v>
      </c>
      <c r="D4267" s="1">
        <v>43031</v>
      </c>
      <c r="E4267" t="s">
        <v>387</v>
      </c>
      <c r="F4267" t="s">
        <v>1024</v>
      </c>
      <c r="G4267" t="s">
        <v>790</v>
      </c>
      <c r="H4267" t="s">
        <v>192</v>
      </c>
      <c r="I4267" t="s">
        <v>17</v>
      </c>
      <c r="J4267" s="1">
        <v>44844</v>
      </c>
      <c r="K4267" s="1">
        <v>44837</v>
      </c>
    </row>
    <row r="4268" spans="1:11" x14ac:dyDescent="0.25">
      <c r="A4268" t="s">
        <v>46</v>
      </c>
      <c r="C4268" t="s">
        <v>47</v>
      </c>
      <c r="D4268" s="1">
        <v>43031</v>
      </c>
      <c r="E4268" t="s">
        <v>387</v>
      </c>
      <c r="F4268" t="s">
        <v>1024</v>
      </c>
      <c r="G4268" t="s">
        <v>790</v>
      </c>
      <c r="H4268" t="s">
        <v>4</v>
      </c>
      <c r="I4268" t="s">
        <v>17</v>
      </c>
      <c r="J4268" s="1">
        <v>44844</v>
      </c>
      <c r="K4268" s="1">
        <v>44824</v>
      </c>
    </row>
    <row r="4269" spans="1:11" x14ac:dyDescent="0.25">
      <c r="A4269" t="s">
        <v>46</v>
      </c>
      <c r="C4269" t="s">
        <v>47</v>
      </c>
      <c r="D4269" s="1">
        <v>43031</v>
      </c>
      <c r="E4269" t="s">
        <v>387</v>
      </c>
      <c r="F4269" t="s">
        <v>1024</v>
      </c>
      <c r="G4269" t="s">
        <v>790</v>
      </c>
      <c r="H4269" t="s">
        <v>7</v>
      </c>
      <c r="I4269" t="s">
        <v>17</v>
      </c>
      <c r="J4269" s="1">
        <v>44844</v>
      </c>
      <c r="K4269" s="1">
        <v>44824</v>
      </c>
    </row>
    <row r="4270" spans="1:11" x14ac:dyDescent="0.25">
      <c r="A4270" t="s">
        <v>46</v>
      </c>
      <c r="C4270" t="s">
        <v>47</v>
      </c>
      <c r="D4270" s="1">
        <v>43031</v>
      </c>
      <c r="E4270" t="s">
        <v>387</v>
      </c>
      <c r="F4270" t="s">
        <v>1024</v>
      </c>
      <c r="G4270" t="s">
        <v>790</v>
      </c>
      <c r="H4270" t="s">
        <v>7</v>
      </c>
      <c r="I4270" t="s">
        <v>17</v>
      </c>
      <c r="J4270" s="1">
        <v>44943</v>
      </c>
      <c r="K4270" s="1">
        <v>44943</v>
      </c>
    </row>
    <row r="4271" spans="1:11" x14ac:dyDescent="0.25">
      <c r="A4271" t="s">
        <v>46</v>
      </c>
      <c r="C4271" t="s">
        <v>47</v>
      </c>
      <c r="D4271" s="1">
        <v>43031</v>
      </c>
      <c r="E4271" t="s">
        <v>387</v>
      </c>
      <c r="F4271" t="s">
        <v>1024</v>
      </c>
      <c r="G4271" t="s">
        <v>790</v>
      </c>
      <c r="H4271" t="s">
        <v>7</v>
      </c>
      <c r="I4271" t="s">
        <v>17</v>
      </c>
      <c r="J4271" s="1">
        <v>45447</v>
      </c>
      <c r="K4271" s="1">
        <v>45433</v>
      </c>
    </row>
    <row r="4272" spans="1:11" x14ac:dyDescent="0.25">
      <c r="A4272" t="s">
        <v>46</v>
      </c>
      <c r="C4272" t="s">
        <v>47</v>
      </c>
      <c r="D4272" s="1">
        <v>43031</v>
      </c>
      <c r="E4272" t="s">
        <v>387</v>
      </c>
      <c r="F4272" t="s">
        <v>1024</v>
      </c>
      <c r="G4272" t="s">
        <v>790</v>
      </c>
      <c r="H4272" t="s">
        <v>1366</v>
      </c>
      <c r="I4272" t="s">
        <v>5</v>
      </c>
      <c r="K4272" s="1">
        <v>45351</v>
      </c>
    </row>
    <row r="4273" spans="1:11" x14ac:dyDescent="0.25">
      <c r="A4273" t="s">
        <v>46</v>
      </c>
      <c r="C4273" t="s">
        <v>47</v>
      </c>
      <c r="D4273" s="1">
        <v>43031</v>
      </c>
      <c r="E4273" t="s">
        <v>387</v>
      </c>
      <c r="F4273" t="s">
        <v>1024</v>
      </c>
      <c r="G4273" t="s">
        <v>790</v>
      </c>
      <c r="H4273" t="s">
        <v>1367</v>
      </c>
      <c r="I4273" t="s">
        <v>5</v>
      </c>
      <c r="K4273" s="1">
        <v>45351</v>
      </c>
    </row>
    <row r="4274" spans="1:11" x14ac:dyDescent="0.25">
      <c r="A4274" t="s">
        <v>46</v>
      </c>
      <c r="C4274" t="s">
        <v>47</v>
      </c>
      <c r="D4274" s="1">
        <v>43031</v>
      </c>
      <c r="E4274" t="s">
        <v>387</v>
      </c>
      <c r="F4274" t="s">
        <v>1024</v>
      </c>
      <c r="G4274" t="s">
        <v>790</v>
      </c>
      <c r="H4274" t="s">
        <v>1368</v>
      </c>
      <c r="I4274" t="s">
        <v>5</v>
      </c>
      <c r="K4274" s="1">
        <v>45351</v>
      </c>
    </row>
    <row r="4275" spans="1:11" x14ac:dyDescent="0.25">
      <c r="A4275" t="s">
        <v>46</v>
      </c>
      <c r="C4275" t="s">
        <v>47</v>
      </c>
      <c r="D4275" s="1">
        <v>43031</v>
      </c>
      <c r="E4275" t="s">
        <v>387</v>
      </c>
      <c r="F4275" t="s">
        <v>1024</v>
      </c>
      <c r="G4275" t="s">
        <v>790</v>
      </c>
      <c r="H4275" t="s">
        <v>1369</v>
      </c>
      <c r="I4275" t="s">
        <v>18</v>
      </c>
      <c r="K4275" s="1">
        <v>45321</v>
      </c>
    </row>
    <row r="4276" spans="1:11" x14ac:dyDescent="0.25">
      <c r="A4276" t="s">
        <v>46</v>
      </c>
      <c r="C4276" t="s">
        <v>47</v>
      </c>
      <c r="D4276" s="1">
        <v>43031</v>
      </c>
      <c r="E4276" t="s">
        <v>387</v>
      </c>
      <c r="F4276" t="s">
        <v>1024</v>
      </c>
      <c r="G4276" t="s">
        <v>790</v>
      </c>
      <c r="H4276" t="s">
        <v>1370</v>
      </c>
      <c r="I4276" t="s">
        <v>5</v>
      </c>
      <c r="K4276" s="1">
        <v>45351</v>
      </c>
    </row>
    <row r="4277" spans="1:11" x14ac:dyDescent="0.25">
      <c r="A4277" t="s">
        <v>46</v>
      </c>
      <c r="C4277" t="s">
        <v>47</v>
      </c>
      <c r="D4277" s="1">
        <v>43031</v>
      </c>
      <c r="E4277" t="s">
        <v>387</v>
      </c>
      <c r="F4277" t="s">
        <v>1024</v>
      </c>
      <c r="G4277" t="s">
        <v>790</v>
      </c>
      <c r="H4277" t="s">
        <v>8</v>
      </c>
      <c r="I4277" t="s">
        <v>17</v>
      </c>
      <c r="J4277" s="1">
        <v>44635</v>
      </c>
      <c r="K4277" s="1">
        <v>44635</v>
      </c>
    </row>
    <row r="4278" spans="1:11" x14ac:dyDescent="0.25">
      <c r="A4278" t="s">
        <v>46</v>
      </c>
      <c r="C4278" t="s">
        <v>47</v>
      </c>
      <c r="D4278" s="1">
        <v>43031</v>
      </c>
      <c r="E4278" t="s">
        <v>387</v>
      </c>
      <c r="F4278" t="s">
        <v>1024</v>
      </c>
      <c r="G4278" t="s">
        <v>790</v>
      </c>
      <c r="H4278" t="s">
        <v>9</v>
      </c>
      <c r="I4278" t="s">
        <v>17</v>
      </c>
      <c r="J4278" s="1">
        <v>44882</v>
      </c>
      <c r="K4278" s="1">
        <v>44719</v>
      </c>
    </row>
    <row r="4279" spans="1:11" x14ac:dyDescent="0.25">
      <c r="A4279" t="s">
        <v>46</v>
      </c>
      <c r="C4279" t="s">
        <v>47</v>
      </c>
      <c r="D4279" s="1">
        <v>43031</v>
      </c>
      <c r="E4279" t="s">
        <v>387</v>
      </c>
      <c r="F4279" t="s">
        <v>1024</v>
      </c>
      <c r="G4279" t="s">
        <v>790</v>
      </c>
      <c r="H4279" t="s">
        <v>10</v>
      </c>
      <c r="I4279" t="s">
        <v>17</v>
      </c>
      <c r="J4279" s="1">
        <v>44305</v>
      </c>
      <c r="K4279" s="1">
        <v>44305</v>
      </c>
    </row>
    <row r="4280" spans="1:11" x14ac:dyDescent="0.25">
      <c r="A4280" t="s">
        <v>46</v>
      </c>
      <c r="C4280" t="s">
        <v>47</v>
      </c>
      <c r="D4280" s="1">
        <v>43031</v>
      </c>
      <c r="E4280" t="s">
        <v>387</v>
      </c>
      <c r="F4280" t="s">
        <v>1024</v>
      </c>
      <c r="G4280" t="s">
        <v>790</v>
      </c>
      <c r="H4280" t="s">
        <v>10</v>
      </c>
      <c r="I4280" t="s">
        <v>17</v>
      </c>
      <c r="J4280" s="1">
        <v>44357</v>
      </c>
      <c r="K4280" s="1">
        <v>44357</v>
      </c>
    </row>
    <row r="4281" spans="1:11" x14ac:dyDescent="0.25">
      <c r="A4281" t="s">
        <v>46</v>
      </c>
      <c r="C4281" t="s">
        <v>47</v>
      </c>
      <c r="D4281" s="1">
        <v>43031</v>
      </c>
      <c r="E4281" t="s">
        <v>387</v>
      </c>
      <c r="F4281" t="s">
        <v>1024</v>
      </c>
      <c r="G4281" t="s">
        <v>790</v>
      </c>
      <c r="H4281" t="s">
        <v>10</v>
      </c>
      <c r="I4281" t="s">
        <v>17</v>
      </c>
      <c r="J4281" s="1">
        <v>45573</v>
      </c>
      <c r="K4281" s="1">
        <v>45573</v>
      </c>
    </row>
    <row r="4282" spans="1:11" x14ac:dyDescent="0.25">
      <c r="A4282" t="s">
        <v>46</v>
      </c>
      <c r="C4282" t="s">
        <v>47</v>
      </c>
      <c r="D4282" s="1">
        <v>43031</v>
      </c>
      <c r="E4282" t="s">
        <v>387</v>
      </c>
      <c r="F4282" t="s">
        <v>1024</v>
      </c>
      <c r="G4282" t="s">
        <v>790</v>
      </c>
      <c r="H4282" t="s">
        <v>11</v>
      </c>
      <c r="I4282" t="s">
        <v>17</v>
      </c>
      <c r="J4282" s="1">
        <v>43056</v>
      </c>
      <c r="K4282" s="1">
        <v>43635</v>
      </c>
    </row>
    <row r="4283" spans="1:11" x14ac:dyDescent="0.25">
      <c r="A4283" t="s">
        <v>46</v>
      </c>
      <c r="C4283" t="s">
        <v>47</v>
      </c>
      <c r="D4283" s="1">
        <v>43031</v>
      </c>
      <c r="E4283" t="s">
        <v>387</v>
      </c>
      <c r="F4283" t="s">
        <v>1024</v>
      </c>
      <c r="G4283" t="s">
        <v>790</v>
      </c>
      <c r="H4283" t="s">
        <v>11</v>
      </c>
      <c r="I4283" t="s">
        <v>17</v>
      </c>
      <c r="J4283" s="1">
        <v>44529</v>
      </c>
      <c r="K4283" s="1">
        <v>44529</v>
      </c>
    </row>
    <row r="4284" spans="1:11" x14ac:dyDescent="0.25">
      <c r="A4284" t="s">
        <v>30</v>
      </c>
      <c r="B4284" t="s">
        <v>156</v>
      </c>
      <c r="C4284" t="s">
        <v>32</v>
      </c>
      <c r="D4284" s="1">
        <v>43026</v>
      </c>
      <c r="E4284" t="s">
        <v>1025</v>
      </c>
      <c r="F4284" t="s">
        <v>1026</v>
      </c>
      <c r="G4284" t="s">
        <v>1027</v>
      </c>
      <c r="H4284" t="s">
        <v>192</v>
      </c>
      <c r="I4284" t="s">
        <v>17</v>
      </c>
      <c r="J4284" s="1">
        <v>44838</v>
      </c>
      <c r="K4284" s="1">
        <v>44837</v>
      </c>
    </row>
    <row r="4285" spans="1:11" x14ac:dyDescent="0.25">
      <c r="A4285" t="s">
        <v>30</v>
      </c>
      <c r="B4285" t="s">
        <v>156</v>
      </c>
      <c r="C4285" t="s">
        <v>32</v>
      </c>
      <c r="D4285" s="1">
        <v>43026</v>
      </c>
      <c r="E4285" t="s">
        <v>1025</v>
      </c>
      <c r="F4285" t="s">
        <v>1026</v>
      </c>
      <c r="G4285" t="s">
        <v>1027</v>
      </c>
      <c r="H4285" t="s">
        <v>4</v>
      </c>
      <c r="I4285" t="s">
        <v>17</v>
      </c>
      <c r="J4285" s="1">
        <v>44825</v>
      </c>
      <c r="K4285" s="1">
        <v>44824</v>
      </c>
    </row>
    <row r="4286" spans="1:11" x14ac:dyDescent="0.25">
      <c r="A4286" t="s">
        <v>30</v>
      </c>
      <c r="B4286" t="s">
        <v>156</v>
      </c>
      <c r="C4286" t="s">
        <v>32</v>
      </c>
      <c r="D4286" s="1">
        <v>43026</v>
      </c>
      <c r="E4286" t="s">
        <v>1025</v>
      </c>
      <c r="F4286" t="s">
        <v>1026</v>
      </c>
      <c r="G4286" t="s">
        <v>1027</v>
      </c>
      <c r="H4286" t="s">
        <v>7</v>
      </c>
      <c r="I4286" t="s">
        <v>17</v>
      </c>
      <c r="J4286" s="1">
        <v>44825</v>
      </c>
      <c r="K4286" s="1">
        <v>44824</v>
      </c>
    </row>
    <row r="4287" spans="1:11" x14ac:dyDescent="0.25">
      <c r="A4287" t="s">
        <v>30</v>
      </c>
      <c r="B4287" t="s">
        <v>156</v>
      </c>
      <c r="C4287" t="s">
        <v>32</v>
      </c>
      <c r="D4287" s="1">
        <v>43026</v>
      </c>
      <c r="E4287" t="s">
        <v>1025</v>
      </c>
      <c r="F4287" t="s">
        <v>1026</v>
      </c>
      <c r="G4287" t="s">
        <v>1027</v>
      </c>
      <c r="H4287" t="s">
        <v>1366</v>
      </c>
      <c r="I4287" t="s">
        <v>17</v>
      </c>
      <c r="J4287" s="1">
        <v>45572</v>
      </c>
      <c r="K4287" s="1">
        <v>43637</v>
      </c>
    </row>
    <row r="4288" spans="1:11" x14ac:dyDescent="0.25">
      <c r="A4288" t="s">
        <v>30</v>
      </c>
      <c r="B4288" t="s">
        <v>156</v>
      </c>
      <c r="C4288" t="s">
        <v>32</v>
      </c>
      <c r="D4288" s="1">
        <v>43026</v>
      </c>
      <c r="E4288" t="s">
        <v>1025</v>
      </c>
      <c r="F4288" t="s">
        <v>1026</v>
      </c>
      <c r="G4288" t="s">
        <v>1027</v>
      </c>
      <c r="H4288" t="s">
        <v>1367</v>
      </c>
      <c r="I4288" t="s">
        <v>17</v>
      </c>
      <c r="J4288" s="1">
        <v>45572</v>
      </c>
      <c r="K4288" s="1">
        <v>43637</v>
      </c>
    </row>
    <row r="4289" spans="1:11" x14ac:dyDescent="0.25">
      <c r="A4289" t="s">
        <v>30</v>
      </c>
      <c r="B4289" t="s">
        <v>156</v>
      </c>
      <c r="C4289" t="s">
        <v>32</v>
      </c>
      <c r="D4289" s="1">
        <v>43026</v>
      </c>
      <c r="E4289" t="s">
        <v>1025</v>
      </c>
      <c r="F4289" t="s">
        <v>1026</v>
      </c>
      <c r="G4289" t="s">
        <v>1027</v>
      </c>
      <c r="H4289" t="s">
        <v>1368</v>
      </c>
      <c r="I4289" t="s">
        <v>17</v>
      </c>
      <c r="J4289" s="1">
        <v>43860</v>
      </c>
      <c r="K4289" s="1">
        <v>43637</v>
      </c>
    </row>
    <row r="4290" spans="1:11" x14ac:dyDescent="0.25">
      <c r="A4290" t="s">
        <v>30</v>
      </c>
      <c r="B4290" t="s">
        <v>156</v>
      </c>
      <c r="C4290" t="s">
        <v>32</v>
      </c>
      <c r="D4290" s="1">
        <v>43026</v>
      </c>
      <c r="E4290" t="s">
        <v>1025</v>
      </c>
      <c r="F4290" t="s">
        <v>1026</v>
      </c>
      <c r="G4290" t="s">
        <v>1027</v>
      </c>
      <c r="H4290" t="s">
        <v>1368</v>
      </c>
      <c r="I4290" t="s">
        <v>17</v>
      </c>
      <c r="J4290" s="1">
        <v>45572</v>
      </c>
      <c r="K4290" s="1">
        <v>45351</v>
      </c>
    </row>
    <row r="4291" spans="1:11" x14ac:dyDescent="0.25">
      <c r="A4291" t="s">
        <v>30</v>
      </c>
      <c r="B4291" t="s">
        <v>156</v>
      </c>
      <c r="C4291" t="s">
        <v>32</v>
      </c>
      <c r="D4291" s="1">
        <v>43026</v>
      </c>
      <c r="E4291" t="s">
        <v>1025</v>
      </c>
      <c r="F4291" t="s">
        <v>1026</v>
      </c>
      <c r="G4291" t="s">
        <v>1027</v>
      </c>
      <c r="H4291" t="s">
        <v>1369</v>
      </c>
      <c r="I4291" t="s">
        <v>17</v>
      </c>
      <c r="J4291" s="1">
        <v>43637</v>
      </c>
      <c r="K4291" s="1">
        <v>43637</v>
      </c>
    </row>
    <row r="4292" spans="1:11" x14ac:dyDescent="0.25">
      <c r="A4292" t="s">
        <v>30</v>
      </c>
      <c r="B4292" t="s">
        <v>156</v>
      </c>
      <c r="C4292" t="s">
        <v>32</v>
      </c>
      <c r="D4292" s="1">
        <v>43026</v>
      </c>
      <c r="E4292" t="s">
        <v>1025</v>
      </c>
      <c r="F4292" t="s">
        <v>1026</v>
      </c>
      <c r="G4292" t="s">
        <v>1027</v>
      </c>
      <c r="H4292" t="s">
        <v>1369</v>
      </c>
      <c r="I4292" t="s">
        <v>17</v>
      </c>
      <c r="J4292" s="1">
        <v>45572</v>
      </c>
      <c r="K4292" s="1">
        <v>45351</v>
      </c>
    </row>
    <row r="4293" spans="1:11" x14ac:dyDescent="0.25">
      <c r="A4293" t="s">
        <v>30</v>
      </c>
      <c r="B4293" t="s">
        <v>156</v>
      </c>
      <c r="C4293" t="s">
        <v>32</v>
      </c>
      <c r="D4293" s="1">
        <v>43026</v>
      </c>
      <c r="E4293" t="s">
        <v>1025</v>
      </c>
      <c r="F4293" t="s">
        <v>1026</v>
      </c>
      <c r="G4293" t="s">
        <v>1027</v>
      </c>
      <c r="H4293" t="s">
        <v>1370</v>
      </c>
      <c r="I4293" t="s">
        <v>5</v>
      </c>
      <c r="K4293" s="1">
        <v>45351</v>
      </c>
    </row>
    <row r="4294" spans="1:11" x14ac:dyDescent="0.25">
      <c r="A4294" t="s">
        <v>30</v>
      </c>
      <c r="B4294" t="s">
        <v>156</v>
      </c>
      <c r="C4294" t="s">
        <v>32</v>
      </c>
      <c r="D4294" s="1">
        <v>43026</v>
      </c>
      <c r="E4294" t="s">
        <v>1025</v>
      </c>
      <c r="F4294" t="s">
        <v>1026</v>
      </c>
      <c r="G4294" t="s">
        <v>1027</v>
      </c>
      <c r="H4294" t="s">
        <v>8</v>
      </c>
      <c r="I4294" t="s">
        <v>17</v>
      </c>
      <c r="J4294" s="1">
        <v>44642</v>
      </c>
      <c r="K4294" s="1">
        <v>44635</v>
      </c>
    </row>
    <row r="4295" spans="1:11" x14ac:dyDescent="0.25">
      <c r="A4295" t="s">
        <v>30</v>
      </c>
      <c r="B4295" t="s">
        <v>156</v>
      </c>
      <c r="C4295" t="s">
        <v>32</v>
      </c>
      <c r="D4295" s="1">
        <v>43026</v>
      </c>
      <c r="E4295" t="s">
        <v>1025</v>
      </c>
      <c r="F4295" t="s">
        <v>1026</v>
      </c>
      <c r="G4295" t="s">
        <v>1027</v>
      </c>
      <c r="H4295" t="s">
        <v>9</v>
      </c>
      <c r="I4295" t="s">
        <v>17</v>
      </c>
      <c r="J4295" s="1">
        <v>44943</v>
      </c>
      <c r="K4295" s="1">
        <v>44735</v>
      </c>
    </row>
    <row r="4296" spans="1:11" x14ac:dyDescent="0.25">
      <c r="A4296" t="s">
        <v>30</v>
      </c>
      <c r="B4296" t="s">
        <v>156</v>
      </c>
      <c r="C4296" t="s">
        <v>32</v>
      </c>
      <c r="D4296" s="1">
        <v>43026</v>
      </c>
      <c r="E4296" t="s">
        <v>1025</v>
      </c>
      <c r="F4296" t="s">
        <v>1026</v>
      </c>
      <c r="G4296" t="s">
        <v>1027</v>
      </c>
      <c r="H4296" t="s">
        <v>10</v>
      </c>
      <c r="I4296" t="s">
        <v>17</v>
      </c>
      <c r="J4296" s="1">
        <v>44435</v>
      </c>
      <c r="K4296" s="1">
        <v>44417</v>
      </c>
    </row>
    <row r="4297" spans="1:11" x14ac:dyDescent="0.25">
      <c r="A4297" t="s">
        <v>30</v>
      </c>
      <c r="B4297" t="s">
        <v>156</v>
      </c>
      <c r="C4297" t="s">
        <v>32</v>
      </c>
      <c r="D4297" s="1">
        <v>43026</v>
      </c>
      <c r="E4297" t="s">
        <v>1025</v>
      </c>
      <c r="F4297" t="s">
        <v>1026</v>
      </c>
      <c r="G4297" t="s">
        <v>1027</v>
      </c>
      <c r="H4297" t="s">
        <v>10</v>
      </c>
      <c r="I4297" t="s">
        <v>17</v>
      </c>
      <c r="J4297" s="1">
        <v>44839</v>
      </c>
      <c r="K4297" s="1">
        <v>44839</v>
      </c>
    </row>
    <row r="4298" spans="1:11" x14ac:dyDescent="0.25">
      <c r="A4298" t="s">
        <v>30</v>
      </c>
      <c r="B4298" t="s">
        <v>156</v>
      </c>
      <c r="C4298" t="s">
        <v>32</v>
      </c>
      <c r="D4298" s="1">
        <v>43026</v>
      </c>
      <c r="E4298" t="s">
        <v>1025</v>
      </c>
      <c r="F4298" t="s">
        <v>1026</v>
      </c>
      <c r="G4298" t="s">
        <v>1027</v>
      </c>
      <c r="H4298" t="s">
        <v>11</v>
      </c>
      <c r="I4298" t="s">
        <v>17</v>
      </c>
      <c r="J4298" s="1">
        <v>43637</v>
      </c>
      <c r="K4298" s="1">
        <v>43484</v>
      </c>
    </row>
    <row r="4299" spans="1:11" x14ac:dyDescent="0.25">
      <c r="A4299" t="s">
        <v>12</v>
      </c>
      <c r="B4299" t="s">
        <v>51</v>
      </c>
      <c r="C4299" t="s">
        <v>52</v>
      </c>
      <c r="D4299" s="1">
        <v>43017</v>
      </c>
      <c r="E4299" t="s">
        <v>1028</v>
      </c>
      <c r="F4299" t="s">
        <v>1029</v>
      </c>
      <c r="G4299" t="s">
        <v>1030</v>
      </c>
      <c r="H4299" t="s">
        <v>4</v>
      </c>
      <c r="I4299" t="s">
        <v>17</v>
      </c>
      <c r="J4299" s="1">
        <v>44845</v>
      </c>
      <c r="K4299" s="1">
        <v>44824</v>
      </c>
    </row>
    <row r="4300" spans="1:11" x14ac:dyDescent="0.25">
      <c r="A4300" t="s">
        <v>12</v>
      </c>
      <c r="B4300" t="s">
        <v>51</v>
      </c>
      <c r="C4300" t="s">
        <v>52</v>
      </c>
      <c r="D4300" s="1">
        <v>43017</v>
      </c>
      <c r="E4300" t="s">
        <v>1028</v>
      </c>
      <c r="F4300" t="s">
        <v>1029</v>
      </c>
      <c r="G4300" t="s">
        <v>1030</v>
      </c>
      <c r="H4300" t="s">
        <v>7</v>
      </c>
      <c r="I4300" t="s">
        <v>17</v>
      </c>
      <c r="J4300" s="1">
        <v>44845</v>
      </c>
      <c r="K4300" s="1">
        <v>44824</v>
      </c>
    </row>
    <row r="4301" spans="1:11" x14ac:dyDescent="0.25">
      <c r="A4301" t="s">
        <v>12</v>
      </c>
      <c r="B4301" t="s">
        <v>51</v>
      </c>
      <c r="C4301" t="s">
        <v>52</v>
      </c>
      <c r="D4301" s="1">
        <v>43017</v>
      </c>
      <c r="E4301" t="s">
        <v>1028</v>
      </c>
      <c r="F4301" t="s">
        <v>1029</v>
      </c>
      <c r="G4301" t="s">
        <v>1030</v>
      </c>
      <c r="H4301" t="s">
        <v>1366</v>
      </c>
      <c r="I4301" t="s">
        <v>17</v>
      </c>
      <c r="J4301" s="1">
        <v>45356</v>
      </c>
      <c r="K4301" s="1">
        <v>45351</v>
      </c>
    </row>
    <row r="4302" spans="1:11" x14ac:dyDescent="0.25">
      <c r="A4302" t="s">
        <v>12</v>
      </c>
      <c r="B4302" t="s">
        <v>51</v>
      </c>
      <c r="C4302" t="s">
        <v>52</v>
      </c>
      <c r="D4302" s="1">
        <v>43017</v>
      </c>
      <c r="E4302" t="s">
        <v>1028</v>
      </c>
      <c r="F4302" t="s">
        <v>1029</v>
      </c>
      <c r="G4302" t="s">
        <v>1030</v>
      </c>
      <c r="H4302" t="s">
        <v>1367</v>
      </c>
      <c r="I4302" t="s">
        <v>17</v>
      </c>
      <c r="J4302" s="1">
        <v>45356</v>
      </c>
      <c r="K4302" s="1">
        <v>45351</v>
      </c>
    </row>
    <row r="4303" spans="1:11" x14ac:dyDescent="0.25">
      <c r="A4303" t="s">
        <v>12</v>
      </c>
      <c r="B4303" t="s">
        <v>51</v>
      </c>
      <c r="C4303" t="s">
        <v>52</v>
      </c>
      <c r="D4303" s="1">
        <v>43017</v>
      </c>
      <c r="E4303" t="s">
        <v>1028</v>
      </c>
      <c r="F4303" t="s">
        <v>1029</v>
      </c>
      <c r="G4303" t="s">
        <v>1030</v>
      </c>
      <c r="H4303" t="s">
        <v>1368</v>
      </c>
      <c r="I4303" t="s">
        <v>17</v>
      </c>
      <c r="J4303" s="1">
        <v>45356</v>
      </c>
      <c r="K4303" s="1">
        <v>45351</v>
      </c>
    </row>
    <row r="4304" spans="1:11" x14ac:dyDescent="0.25">
      <c r="A4304" t="s">
        <v>12</v>
      </c>
      <c r="B4304" t="s">
        <v>51</v>
      </c>
      <c r="C4304" t="s">
        <v>52</v>
      </c>
      <c r="D4304" s="1">
        <v>43017</v>
      </c>
      <c r="E4304" t="s">
        <v>1028</v>
      </c>
      <c r="F4304" t="s">
        <v>1029</v>
      </c>
      <c r="G4304" t="s">
        <v>1030</v>
      </c>
      <c r="H4304" t="s">
        <v>1369</v>
      </c>
      <c r="I4304" t="s">
        <v>17</v>
      </c>
      <c r="J4304" s="1">
        <v>45356</v>
      </c>
      <c r="K4304" s="1">
        <v>45351</v>
      </c>
    </row>
    <row r="4305" spans="1:11" x14ac:dyDescent="0.25">
      <c r="A4305" t="s">
        <v>12</v>
      </c>
      <c r="B4305" t="s">
        <v>51</v>
      </c>
      <c r="C4305" t="s">
        <v>52</v>
      </c>
      <c r="D4305" s="1">
        <v>43017</v>
      </c>
      <c r="E4305" t="s">
        <v>1028</v>
      </c>
      <c r="F4305" t="s">
        <v>1029</v>
      </c>
      <c r="G4305" t="s">
        <v>1030</v>
      </c>
      <c r="H4305" t="s">
        <v>1370</v>
      </c>
      <c r="I4305" t="s">
        <v>17</v>
      </c>
      <c r="J4305" s="1">
        <v>45356</v>
      </c>
      <c r="K4305" s="1">
        <v>45351</v>
      </c>
    </row>
    <row r="4306" spans="1:11" x14ac:dyDescent="0.25">
      <c r="A4306" t="s">
        <v>12</v>
      </c>
      <c r="B4306" t="s">
        <v>51</v>
      </c>
      <c r="C4306" t="s">
        <v>52</v>
      </c>
      <c r="D4306" s="1">
        <v>43017</v>
      </c>
      <c r="E4306" t="s">
        <v>1028</v>
      </c>
      <c r="F4306" t="s">
        <v>1029</v>
      </c>
      <c r="G4306" t="s">
        <v>1030</v>
      </c>
      <c r="H4306" t="s">
        <v>8</v>
      </c>
      <c r="I4306" t="s">
        <v>17</v>
      </c>
      <c r="J4306" s="1">
        <v>44652</v>
      </c>
      <c r="K4306" s="1">
        <v>44635</v>
      </c>
    </row>
    <row r="4307" spans="1:11" x14ac:dyDescent="0.25">
      <c r="A4307" t="s">
        <v>12</v>
      </c>
      <c r="B4307" t="s">
        <v>51</v>
      </c>
      <c r="C4307" t="s">
        <v>52</v>
      </c>
      <c r="D4307" s="1">
        <v>43017</v>
      </c>
      <c r="E4307" t="s">
        <v>1028</v>
      </c>
      <c r="F4307" t="s">
        <v>1029</v>
      </c>
      <c r="G4307" t="s">
        <v>1030</v>
      </c>
      <c r="H4307" t="s">
        <v>9</v>
      </c>
      <c r="I4307" t="s">
        <v>17</v>
      </c>
      <c r="J4307" s="1">
        <v>44819</v>
      </c>
      <c r="K4307" s="1">
        <v>44735</v>
      </c>
    </row>
    <row r="4308" spans="1:11" x14ac:dyDescent="0.25">
      <c r="A4308" t="s">
        <v>12</v>
      </c>
      <c r="B4308" t="s">
        <v>51</v>
      </c>
      <c r="C4308" t="s">
        <v>52</v>
      </c>
      <c r="D4308" s="1">
        <v>43017</v>
      </c>
      <c r="E4308" t="s">
        <v>1028</v>
      </c>
      <c r="F4308" t="s">
        <v>1029</v>
      </c>
      <c r="G4308" t="s">
        <v>1030</v>
      </c>
      <c r="H4308" t="s">
        <v>10</v>
      </c>
      <c r="I4308" t="s">
        <v>17</v>
      </c>
      <c r="J4308" s="1">
        <v>44449</v>
      </c>
      <c r="K4308" s="1">
        <v>44417</v>
      </c>
    </row>
    <row r="4309" spans="1:11" x14ac:dyDescent="0.25">
      <c r="A4309" t="s">
        <v>12</v>
      </c>
      <c r="B4309" t="s">
        <v>51</v>
      </c>
      <c r="C4309" t="s">
        <v>52</v>
      </c>
      <c r="D4309" s="1">
        <v>43017</v>
      </c>
      <c r="E4309" t="s">
        <v>1028</v>
      </c>
      <c r="F4309" t="s">
        <v>1029</v>
      </c>
      <c r="G4309" t="s">
        <v>1030</v>
      </c>
      <c r="H4309" t="s">
        <v>11</v>
      </c>
      <c r="I4309" t="s">
        <v>17</v>
      </c>
      <c r="J4309" s="1">
        <v>44550</v>
      </c>
      <c r="K4309" s="1">
        <v>43635</v>
      </c>
    </row>
    <row r="4310" spans="1:11" x14ac:dyDescent="0.25">
      <c r="C4310" t="s">
        <v>165</v>
      </c>
      <c r="D4310" s="1">
        <v>42979</v>
      </c>
      <c r="E4310" t="s">
        <v>1031</v>
      </c>
      <c r="F4310" t="s">
        <v>1604</v>
      </c>
      <c r="G4310" t="s">
        <v>1605</v>
      </c>
      <c r="H4310" t="s">
        <v>4</v>
      </c>
      <c r="I4310" t="s">
        <v>17</v>
      </c>
      <c r="J4310" s="1">
        <v>45082</v>
      </c>
      <c r="K4310" s="1">
        <v>44824</v>
      </c>
    </row>
    <row r="4311" spans="1:11" x14ac:dyDescent="0.25">
      <c r="C4311" t="s">
        <v>165</v>
      </c>
      <c r="D4311" s="1">
        <v>42979</v>
      </c>
      <c r="E4311" t="s">
        <v>1031</v>
      </c>
      <c r="F4311" t="s">
        <v>1604</v>
      </c>
      <c r="G4311" t="s">
        <v>1605</v>
      </c>
      <c r="H4311" t="s">
        <v>7</v>
      </c>
      <c r="I4311" t="s">
        <v>17</v>
      </c>
      <c r="J4311" s="1">
        <v>45082</v>
      </c>
      <c r="K4311" s="1">
        <v>44824</v>
      </c>
    </row>
    <row r="4312" spans="1:11" x14ac:dyDescent="0.25">
      <c r="C4312" t="s">
        <v>165</v>
      </c>
      <c r="D4312" s="1">
        <v>42979</v>
      </c>
      <c r="E4312" t="s">
        <v>1031</v>
      </c>
      <c r="F4312" t="s">
        <v>1604</v>
      </c>
      <c r="G4312" t="s">
        <v>1605</v>
      </c>
      <c r="H4312" t="s">
        <v>1366</v>
      </c>
      <c r="I4312" t="s">
        <v>17</v>
      </c>
      <c r="J4312" s="1">
        <v>45808</v>
      </c>
      <c r="K4312" s="1">
        <v>45351</v>
      </c>
    </row>
    <row r="4313" spans="1:11" x14ac:dyDescent="0.25">
      <c r="C4313" t="s">
        <v>165</v>
      </c>
      <c r="D4313" s="1">
        <v>42979</v>
      </c>
      <c r="E4313" t="s">
        <v>1031</v>
      </c>
      <c r="F4313" t="s">
        <v>1604</v>
      </c>
      <c r="G4313" t="s">
        <v>1605</v>
      </c>
      <c r="H4313" t="s">
        <v>1367</v>
      </c>
      <c r="I4313" t="s">
        <v>17</v>
      </c>
      <c r="J4313" s="1">
        <v>45808</v>
      </c>
      <c r="K4313" s="1">
        <v>45351</v>
      </c>
    </row>
    <row r="4314" spans="1:11" x14ac:dyDescent="0.25">
      <c r="C4314" t="s">
        <v>165</v>
      </c>
      <c r="D4314" s="1">
        <v>42979</v>
      </c>
      <c r="E4314" t="s">
        <v>1031</v>
      </c>
      <c r="F4314" t="s">
        <v>1604</v>
      </c>
      <c r="G4314" t="s">
        <v>1605</v>
      </c>
      <c r="H4314" t="s">
        <v>1368</v>
      </c>
      <c r="I4314" t="s">
        <v>17</v>
      </c>
      <c r="J4314" s="1">
        <v>45808</v>
      </c>
      <c r="K4314" s="1">
        <v>45351</v>
      </c>
    </row>
    <row r="4315" spans="1:11" x14ac:dyDescent="0.25">
      <c r="C4315" t="s">
        <v>165</v>
      </c>
      <c r="D4315" s="1">
        <v>42979</v>
      </c>
      <c r="E4315" t="s">
        <v>1031</v>
      </c>
      <c r="F4315" t="s">
        <v>1604</v>
      </c>
      <c r="G4315" t="s">
        <v>1605</v>
      </c>
      <c r="H4315" t="s">
        <v>1369</v>
      </c>
      <c r="I4315" t="s">
        <v>17</v>
      </c>
      <c r="J4315" s="1">
        <v>45808</v>
      </c>
      <c r="K4315" s="1">
        <v>45351</v>
      </c>
    </row>
    <row r="4316" spans="1:11" x14ac:dyDescent="0.25">
      <c r="C4316" t="s">
        <v>165</v>
      </c>
      <c r="D4316" s="1">
        <v>42979</v>
      </c>
      <c r="E4316" t="s">
        <v>1031</v>
      </c>
      <c r="F4316" t="s">
        <v>1604</v>
      </c>
      <c r="G4316" t="s">
        <v>1605</v>
      </c>
      <c r="H4316" t="s">
        <v>1370</v>
      </c>
      <c r="I4316" t="s">
        <v>5</v>
      </c>
      <c r="K4316" s="1">
        <v>45351</v>
      </c>
    </row>
    <row r="4317" spans="1:11" x14ac:dyDescent="0.25">
      <c r="C4317" t="s">
        <v>165</v>
      </c>
      <c r="D4317" s="1">
        <v>42979</v>
      </c>
      <c r="E4317" t="s">
        <v>1031</v>
      </c>
      <c r="F4317" t="s">
        <v>1604</v>
      </c>
      <c r="G4317" t="s">
        <v>1605</v>
      </c>
      <c r="H4317" t="s">
        <v>9</v>
      </c>
      <c r="I4317" t="s">
        <v>17</v>
      </c>
      <c r="J4317" s="1">
        <v>45082</v>
      </c>
      <c r="K4317" s="1">
        <v>45057</v>
      </c>
    </row>
    <row r="4318" spans="1:11" x14ac:dyDescent="0.25">
      <c r="C4318" t="s">
        <v>165</v>
      </c>
      <c r="D4318" s="1">
        <v>42979</v>
      </c>
      <c r="E4318" t="s">
        <v>1031</v>
      </c>
      <c r="F4318" t="s">
        <v>1604</v>
      </c>
      <c r="G4318" t="s">
        <v>1605</v>
      </c>
      <c r="H4318" t="s">
        <v>11</v>
      </c>
      <c r="I4318" t="s">
        <v>17</v>
      </c>
      <c r="J4318" s="1">
        <v>45082</v>
      </c>
      <c r="K4318" s="1">
        <v>43637</v>
      </c>
    </row>
    <row r="4319" spans="1:11" x14ac:dyDescent="0.25">
      <c r="A4319" t="s">
        <v>60</v>
      </c>
      <c r="B4319" t="s">
        <v>61</v>
      </c>
      <c r="C4319" t="s">
        <v>14</v>
      </c>
      <c r="D4319" s="1">
        <v>42975</v>
      </c>
      <c r="E4319" t="s">
        <v>1032</v>
      </c>
      <c r="F4319" t="s">
        <v>1033</v>
      </c>
      <c r="G4319" t="s">
        <v>1606</v>
      </c>
      <c r="H4319" t="s">
        <v>4</v>
      </c>
      <c r="I4319" t="s">
        <v>17</v>
      </c>
      <c r="J4319" s="1">
        <v>44837</v>
      </c>
      <c r="K4319" s="1">
        <v>44824</v>
      </c>
    </row>
    <row r="4320" spans="1:11" x14ac:dyDescent="0.25">
      <c r="A4320" t="s">
        <v>60</v>
      </c>
      <c r="B4320" t="s">
        <v>61</v>
      </c>
      <c r="C4320" t="s">
        <v>14</v>
      </c>
      <c r="D4320" s="1">
        <v>42975</v>
      </c>
      <c r="E4320" t="s">
        <v>1032</v>
      </c>
      <c r="F4320" t="s">
        <v>1033</v>
      </c>
      <c r="G4320" t="s">
        <v>1606</v>
      </c>
      <c r="H4320" t="s">
        <v>7</v>
      </c>
      <c r="I4320" t="s">
        <v>17</v>
      </c>
      <c r="J4320" s="1">
        <v>44837</v>
      </c>
      <c r="K4320" s="1">
        <v>44824</v>
      </c>
    </row>
    <row r="4321" spans="1:11" x14ac:dyDescent="0.25">
      <c r="A4321" t="s">
        <v>60</v>
      </c>
      <c r="B4321" t="s">
        <v>61</v>
      </c>
      <c r="C4321" t="s">
        <v>14</v>
      </c>
      <c r="D4321" s="1">
        <v>42975</v>
      </c>
      <c r="E4321" t="s">
        <v>1032</v>
      </c>
      <c r="F4321" t="s">
        <v>1033</v>
      </c>
      <c r="G4321" t="s">
        <v>1606</v>
      </c>
      <c r="H4321" t="s">
        <v>1366</v>
      </c>
      <c r="I4321" t="s">
        <v>17</v>
      </c>
      <c r="J4321" s="1">
        <v>45462</v>
      </c>
      <c r="K4321" s="1">
        <v>45351</v>
      </c>
    </row>
    <row r="4322" spans="1:11" x14ac:dyDescent="0.25">
      <c r="A4322" t="s">
        <v>60</v>
      </c>
      <c r="B4322" t="s">
        <v>61</v>
      </c>
      <c r="C4322" t="s">
        <v>14</v>
      </c>
      <c r="D4322" s="1">
        <v>42975</v>
      </c>
      <c r="E4322" t="s">
        <v>1032</v>
      </c>
      <c r="F4322" t="s">
        <v>1033</v>
      </c>
      <c r="G4322" t="s">
        <v>1606</v>
      </c>
      <c r="H4322" t="s">
        <v>1366</v>
      </c>
      <c r="I4322" t="s">
        <v>17</v>
      </c>
      <c r="J4322" s="1">
        <v>45796</v>
      </c>
      <c r="K4322" s="1">
        <v>45783</v>
      </c>
    </row>
    <row r="4323" spans="1:11" x14ac:dyDescent="0.25">
      <c r="A4323" t="s">
        <v>60</v>
      </c>
      <c r="B4323" t="s">
        <v>61</v>
      </c>
      <c r="C4323" t="s">
        <v>14</v>
      </c>
      <c r="D4323" s="1">
        <v>42975</v>
      </c>
      <c r="E4323" t="s">
        <v>1032</v>
      </c>
      <c r="F4323" t="s">
        <v>1033</v>
      </c>
      <c r="G4323" t="s">
        <v>1606</v>
      </c>
      <c r="H4323" t="s">
        <v>1367</v>
      </c>
      <c r="I4323" t="s">
        <v>17</v>
      </c>
      <c r="J4323" s="1">
        <v>45462</v>
      </c>
      <c r="K4323" s="1">
        <v>45351</v>
      </c>
    </row>
    <row r="4324" spans="1:11" x14ac:dyDescent="0.25">
      <c r="A4324" t="s">
        <v>60</v>
      </c>
      <c r="B4324" t="s">
        <v>61</v>
      </c>
      <c r="C4324" t="s">
        <v>14</v>
      </c>
      <c r="D4324" s="1">
        <v>42975</v>
      </c>
      <c r="E4324" t="s">
        <v>1032</v>
      </c>
      <c r="F4324" t="s">
        <v>1033</v>
      </c>
      <c r="G4324" t="s">
        <v>1606</v>
      </c>
      <c r="H4324" t="s">
        <v>1367</v>
      </c>
      <c r="I4324" t="s">
        <v>17</v>
      </c>
      <c r="J4324" s="1">
        <v>45796</v>
      </c>
      <c r="K4324" s="1">
        <v>45783</v>
      </c>
    </row>
    <row r="4325" spans="1:11" x14ac:dyDescent="0.25">
      <c r="A4325" t="s">
        <v>60</v>
      </c>
      <c r="B4325" t="s">
        <v>61</v>
      </c>
      <c r="C4325" t="s">
        <v>14</v>
      </c>
      <c r="D4325" s="1">
        <v>42975</v>
      </c>
      <c r="E4325" t="s">
        <v>1032</v>
      </c>
      <c r="F4325" t="s">
        <v>1033</v>
      </c>
      <c r="G4325" t="s">
        <v>1606</v>
      </c>
      <c r="H4325" t="s">
        <v>1368</v>
      </c>
      <c r="I4325" t="s">
        <v>17</v>
      </c>
      <c r="J4325" s="1">
        <v>45462</v>
      </c>
      <c r="K4325" s="1">
        <v>45351</v>
      </c>
    </row>
    <row r="4326" spans="1:11" x14ac:dyDescent="0.25">
      <c r="A4326" t="s">
        <v>60</v>
      </c>
      <c r="B4326" t="s">
        <v>61</v>
      </c>
      <c r="C4326" t="s">
        <v>14</v>
      </c>
      <c r="D4326" s="1">
        <v>42975</v>
      </c>
      <c r="E4326" t="s">
        <v>1032</v>
      </c>
      <c r="F4326" t="s">
        <v>1033</v>
      </c>
      <c r="G4326" t="s">
        <v>1606</v>
      </c>
      <c r="H4326" t="s">
        <v>1368</v>
      </c>
      <c r="I4326" t="s">
        <v>17</v>
      </c>
      <c r="J4326" s="1">
        <v>45796</v>
      </c>
      <c r="K4326" s="1">
        <v>45783</v>
      </c>
    </row>
    <row r="4327" spans="1:11" x14ac:dyDescent="0.25">
      <c r="A4327" t="s">
        <v>60</v>
      </c>
      <c r="B4327" t="s">
        <v>61</v>
      </c>
      <c r="C4327" t="s">
        <v>14</v>
      </c>
      <c r="D4327" s="1">
        <v>42975</v>
      </c>
      <c r="E4327" t="s">
        <v>1032</v>
      </c>
      <c r="F4327" t="s">
        <v>1033</v>
      </c>
      <c r="G4327" t="s">
        <v>1606</v>
      </c>
      <c r="H4327" t="s">
        <v>1369</v>
      </c>
      <c r="I4327" t="s">
        <v>17</v>
      </c>
      <c r="J4327" s="1">
        <v>45462</v>
      </c>
      <c r="K4327" s="1">
        <v>45351</v>
      </c>
    </row>
    <row r="4328" spans="1:11" x14ac:dyDescent="0.25">
      <c r="A4328" t="s">
        <v>60</v>
      </c>
      <c r="B4328" t="s">
        <v>61</v>
      </c>
      <c r="C4328" t="s">
        <v>14</v>
      </c>
      <c r="D4328" s="1">
        <v>42975</v>
      </c>
      <c r="E4328" t="s">
        <v>1032</v>
      </c>
      <c r="F4328" t="s">
        <v>1033</v>
      </c>
      <c r="G4328" t="s">
        <v>1606</v>
      </c>
      <c r="H4328" t="s">
        <v>1369</v>
      </c>
      <c r="I4328" t="s">
        <v>17</v>
      </c>
      <c r="J4328" s="1">
        <v>45796</v>
      </c>
      <c r="K4328" s="1">
        <v>45783</v>
      </c>
    </row>
    <row r="4329" spans="1:11" x14ac:dyDescent="0.25">
      <c r="A4329" t="s">
        <v>60</v>
      </c>
      <c r="B4329" t="s">
        <v>61</v>
      </c>
      <c r="C4329" t="s">
        <v>14</v>
      </c>
      <c r="D4329" s="1">
        <v>42975</v>
      </c>
      <c r="E4329" t="s">
        <v>1032</v>
      </c>
      <c r="F4329" t="s">
        <v>1033</v>
      </c>
      <c r="G4329" t="s">
        <v>1606</v>
      </c>
      <c r="H4329" t="s">
        <v>1370</v>
      </c>
      <c r="I4329" t="s">
        <v>17</v>
      </c>
      <c r="J4329" s="1">
        <v>45462</v>
      </c>
      <c r="K4329" s="1">
        <v>45351</v>
      </c>
    </row>
    <row r="4330" spans="1:11" x14ac:dyDescent="0.25">
      <c r="A4330" t="s">
        <v>60</v>
      </c>
      <c r="B4330" t="s">
        <v>61</v>
      </c>
      <c r="C4330" t="s">
        <v>14</v>
      </c>
      <c r="D4330" s="1">
        <v>42975</v>
      </c>
      <c r="E4330" t="s">
        <v>1032</v>
      </c>
      <c r="F4330" t="s">
        <v>1033</v>
      </c>
      <c r="G4330" t="s">
        <v>1606</v>
      </c>
      <c r="H4330" t="s">
        <v>1370</v>
      </c>
      <c r="I4330" t="s">
        <v>17</v>
      </c>
      <c r="J4330" s="1">
        <v>45796</v>
      </c>
      <c r="K4330" s="1">
        <v>45783</v>
      </c>
    </row>
    <row r="4331" spans="1:11" x14ac:dyDescent="0.25">
      <c r="A4331" t="s">
        <v>60</v>
      </c>
      <c r="B4331" t="s">
        <v>61</v>
      </c>
      <c r="C4331" t="s">
        <v>14</v>
      </c>
      <c r="D4331" s="1">
        <v>42975</v>
      </c>
      <c r="E4331" t="s">
        <v>1032</v>
      </c>
      <c r="F4331" t="s">
        <v>1033</v>
      </c>
      <c r="G4331" t="s">
        <v>1606</v>
      </c>
      <c r="H4331" t="s">
        <v>8</v>
      </c>
      <c r="I4331" t="s">
        <v>17</v>
      </c>
      <c r="J4331" s="1">
        <v>44648</v>
      </c>
      <c r="K4331" s="1">
        <v>44635</v>
      </c>
    </row>
    <row r="4332" spans="1:11" x14ac:dyDescent="0.25">
      <c r="A4332" t="s">
        <v>60</v>
      </c>
      <c r="B4332" t="s">
        <v>61</v>
      </c>
      <c r="C4332" t="s">
        <v>14</v>
      </c>
      <c r="D4332" s="1">
        <v>42975</v>
      </c>
      <c r="E4332" t="s">
        <v>1032</v>
      </c>
      <c r="F4332" t="s">
        <v>1033</v>
      </c>
      <c r="G4332" t="s">
        <v>1606</v>
      </c>
      <c r="H4332" t="s">
        <v>9</v>
      </c>
      <c r="I4332" t="s">
        <v>17</v>
      </c>
      <c r="J4332" s="1">
        <v>44837</v>
      </c>
      <c r="K4332" s="1">
        <v>44735</v>
      </c>
    </row>
    <row r="4333" spans="1:11" x14ac:dyDescent="0.25">
      <c r="A4333" t="s">
        <v>60</v>
      </c>
      <c r="B4333" t="s">
        <v>61</v>
      </c>
      <c r="C4333" t="s">
        <v>14</v>
      </c>
      <c r="D4333" s="1">
        <v>42975</v>
      </c>
      <c r="E4333" t="s">
        <v>1032</v>
      </c>
      <c r="F4333" t="s">
        <v>1033</v>
      </c>
      <c r="G4333" t="s">
        <v>1606</v>
      </c>
      <c r="H4333" t="s">
        <v>10</v>
      </c>
      <c r="I4333" t="s">
        <v>17</v>
      </c>
      <c r="J4333" s="1">
        <v>44648</v>
      </c>
      <c r="K4333" s="1">
        <v>44630</v>
      </c>
    </row>
    <row r="4334" spans="1:11" x14ac:dyDescent="0.25">
      <c r="A4334" t="s">
        <v>60</v>
      </c>
      <c r="B4334" t="s">
        <v>61</v>
      </c>
      <c r="C4334" t="s">
        <v>14</v>
      </c>
      <c r="D4334" s="1">
        <v>42975</v>
      </c>
      <c r="E4334" t="s">
        <v>1032</v>
      </c>
      <c r="F4334" t="s">
        <v>1033</v>
      </c>
      <c r="G4334" t="s">
        <v>1606</v>
      </c>
      <c r="H4334" t="s">
        <v>11</v>
      </c>
      <c r="I4334" t="s">
        <v>17</v>
      </c>
      <c r="J4334" s="1">
        <v>43051</v>
      </c>
      <c r="K4334" s="1">
        <v>43291</v>
      </c>
    </row>
    <row r="4335" spans="1:11" x14ac:dyDescent="0.25">
      <c r="A4335" t="s">
        <v>12</v>
      </c>
      <c r="B4335" t="s">
        <v>51</v>
      </c>
      <c r="C4335" t="s">
        <v>52</v>
      </c>
      <c r="D4335" s="1">
        <v>42940</v>
      </c>
      <c r="E4335" t="s">
        <v>560</v>
      </c>
      <c r="F4335" t="s">
        <v>1034</v>
      </c>
      <c r="G4335" t="s">
        <v>576</v>
      </c>
      <c r="H4335" t="s">
        <v>192</v>
      </c>
      <c r="I4335" t="s">
        <v>17</v>
      </c>
      <c r="J4335" s="1">
        <v>45709</v>
      </c>
      <c r="K4335" s="1">
        <v>44837</v>
      </c>
    </row>
    <row r="4336" spans="1:11" x14ac:dyDescent="0.25">
      <c r="A4336" t="s">
        <v>12</v>
      </c>
      <c r="B4336" t="s">
        <v>51</v>
      </c>
      <c r="C4336" t="s">
        <v>52</v>
      </c>
      <c r="D4336" s="1">
        <v>42940</v>
      </c>
      <c r="E4336" t="s">
        <v>560</v>
      </c>
      <c r="F4336" t="s">
        <v>1034</v>
      </c>
      <c r="G4336" t="s">
        <v>576</v>
      </c>
      <c r="H4336" t="s">
        <v>4</v>
      </c>
      <c r="I4336" t="s">
        <v>17</v>
      </c>
      <c r="J4336" s="1">
        <v>44832</v>
      </c>
      <c r="K4336" s="1">
        <v>44824</v>
      </c>
    </row>
    <row r="4337" spans="1:11" x14ac:dyDescent="0.25">
      <c r="A4337" t="s">
        <v>12</v>
      </c>
      <c r="B4337" t="s">
        <v>51</v>
      </c>
      <c r="C4337" t="s">
        <v>52</v>
      </c>
      <c r="D4337" s="1">
        <v>42940</v>
      </c>
      <c r="E4337" t="s">
        <v>560</v>
      </c>
      <c r="F4337" t="s">
        <v>1034</v>
      </c>
      <c r="G4337" t="s">
        <v>576</v>
      </c>
      <c r="H4337" t="s">
        <v>7</v>
      </c>
      <c r="I4337" t="s">
        <v>17</v>
      </c>
      <c r="J4337" s="1">
        <v>44832</v>
      </c>
      <c r="K4337" s="1">
        <v>44824</v>
      </c>
    </row>
    <row r="4338" spans="1:11" x14ac:dyDescent="0.25">
      <c r="A4338" t="s">
        <v>12</v>
      </c>
      <c r="B4338" t="s">
        <v>51</v>
      </c>
      <c r="C4338" t="s">
        <v>52</v>
      </c>
      <c r="D4338" s="1">
        <v>42940</v>
      </c>
      <c r="E4338" t="s">
        <v>560</v>
      </c>
      <c r="F4338" t="s">
        <v>1034</v>
      </c>
      <c r="G4338" t="s">
        <v>576</v>
      </c>
      <c r="H4338" t="s">
        <v>1366</v>
      </c>
      <c r="I4338" t="s">
        <v>5</v>
      </c>
      <c r="K4338" s="1">
        <v>45351</v>
      </c>
    </row>
    <row r="4339" spans="1:11" x14ac:dyDescent="0.25">
      <c r="A4339" t="s">
        <v>12</v>
      </c>
      <c r="B4339" t="s">
        <v>51</v>
      </c>
      <c r="C4339" t="s">
        <v>52</v>
      </c>
      <c r="D4339" s="1">
        <v>42940</v>
      </c>
      <c r="E4339" t="s">
        <v>560</v>
      </c>
      <c r="F4339" t="s">
        <v>1034</v>
      </c>
      <c r="G4339" t="s">
        <v>576</v>
      </c>
      <c r="H4339" t="s">
        <v>1367</v>
      </c>
      <c r="I4339" t="s">
        <v>5</v>
      </c>
      <c r="K4339" s="1">
        <v>45351</v>
      </c>
    </row>
    <row r="4340" spans="1:11" x14ac:dyDescent="0.25">
      <c r="A4340" t="s">
        <v>12</v>
      </c>
      <c r="B4340" t="s">
        <v>51</v>
      </c>
      <c r="C4340" t="s">
        <v>52</v>
      </c>
      <c r="D4340" s="1">
        <v>42940</v>
      </c>
      <c r="E4340" t="s">
        <v>560</v>
      </c>
      <c r="F4340" t="s">
        <v>1034</v>
      </c>
      <c r="G4340" t="s">
        <v>576</v>
      </c>
      <c r="H4340" t="s">
        <v>1368</v>
      </c>
      <c r="I4340" t="s">
        <v>5</v>
      </c>
      <c r="K4340" s="1">
        <v>45351</v>
      </c>
    </row>
    <row r="4341" spans="1:11" x14ac:dyDescent="0.25">
      <c r="A4341" t="s">
        <v>12</v>
      </c>
      <c r="B4341" t="s">
        <v>51</v>
      </c>
      <c r="C4341" t="s">
        <v>52</v>
      </c>
      <c r="D4341" s="1">
        <v>42940</v>
      </c>
      <c r="E4341" t="s">
        <v>560</v>
      </c>
      <c r="F4341" t="s">
        <v>1034</v>
      </c>
      <c r="G4341" t="s">
        <v>576</v>
      </c>
      <c r="H4341" t="s">
        <v>1369</v>
      </c>
      <c r="I4341" t="s">
        <v>5</v>
      </c>
      <c r="K4341" s="1">
        <v>45351</v>
      </c>
    </row>
    <row r="4342" spans="1:11" x14ac:dyDescent="0.25">
      <c r="A4342" t="s">
        <v>12</v>
      </c>
      <c r="B4342" t="s">
        <v>51</v>
      </c>
      <c r="C4342" t="s">
        <v>52</v>
      </c>
      <c r="D4342" s="1">
        <v>42940</v>
      </c>
      <c r="E4342" t="s">
        <v>560</v>
      </c>
      <c r="F4342" t="s">
        <v>1034</v>
      </c>
      <c r="G4342" t="s">
        <v>576</v>
      </c>
      <c r="H4342" t="s">
        <v>1370</v>
      </c>
      <c r="I4342" t="s">
        <v>5</v>
      </c>
      <c r="K4342" s="1">
        <v>45351</v>
      </c>
    </row>
    <row r="4343" spans="1:11" x14ac:dyDescent="0.25">
      <c r="A4343" t="s">
        <v>12</v>
      </c>
      <c r="B4343" t="s">
        <v>51</v>
      </c>
      <c r="C4343" t="s">
        <v>52</v>
      </c>
      <c r="D4343" s="1">
        <v>42940</v>
      </c>
      <c r="E4343" t="s">
        <v>560</v>
      </c>
      <c r="F4343" t="s">
        <v>1034</v>
      </c>
      <c r="G4343" t="s">
        <v>576</v>
      </c>
      <c r="H4343" t="s">
        <v>8</v>
      </c>
      <c r="I4343" t="s">
        <v>17</v>
      </c>
      <c r="J4343" s="1">
        <v>44837</v>
      </c>
      <c r="K4343" s="1">
        <v>44635</v>
      </c>
    </row>
    <row r="4344" spans="1:11" x14ac:dyDescent="0.25">
      <c r="A4344" t="s">
        <v>12</v>
      </c>
      <c r="B4344" t="s">
        <v>51</v>
      </c>
      <c r="C4344" t="s">
        <v>52</v>
      </c>
      <c r="D4344" s="1">
        <v>42940</v>
      </c>
      <c r="E4344" t="s">
        <v>560</v>
      </c>
      <c r="F4344" t="s">
        <v>1034</v>
      </c>
      <c r="G4344" t="s">
        <v>576</v>
      </c>
      <c r="H4344" t="s">
        <v>9</v>
      </c>
      <c r="I4344" t="s">
        <v>17</v>
      </c>
      <c r="J4344" s="1">
        <v>45709</v>
      </c>
      <c r="K4344" s="1">
        <v>44862</v>
      </c>
    </row>
    <row r="4345" spans="1:11" x14ac:dyDescent="0.25">
      <c r="A4345" t="s">
        <v>12</v>
      </c>
      <c r="B4345" t="s">
        <v>51</v>
      </c>
      <c r="C4345" t="s">
        <v>52</v>
      </c>
      <c r="D4345" s="1">
        <v>42940</v>
      </c>
      <c r="E4345" t="s">
        <v>560</v>
      </c>
      <c r="F4345" t="s">
        <v>1034</v>
      </c>
      <c r="G4345" t="s">
        <v>576</v>
      </c>
      <c r="H4345" t="s">
        <v>10</v>
      </c>
      <c r="I4345" t="s">
        <v>17</v>
      </c>
      <c r="J4345" s="1">
        <v>44449</v>
      </c>
      <c r="K4345" s="1">
        <v>44435</v>
      </c>
    </row>
    <row r="4346" spans="1:11" x14ac:dyDescent="0.25">
      <c r="A4346" t="s">
        <v>12</v>
      </c>
      <c r="B4346" t="s">
        <v>51</v>
      </c>
      <c r="C4346" t="s">
        <v>52</v>
      </c>
      <c r="D4346" s="1">
        <v>42940</v>
      </c>
      <c r="E4346" t="s">
        <v>560</v>
      </c>
      <c r="F4346" t="s">
        <v>1034</v>
      </c>
      <c r="G4346" t="s">
        <v>576</v>
      </c>
      <c r="H4346" t="s">
        <v>11</v>
      </c>
      <c r="I4346" t="s">
        <v>17</v>
      </c>
      <c r="J4346" s="1">
        <v>45709</v>
      </c>
      <c r="K4346" s="1">
        <v>43637</v>
      </c>
    </row>
    <row r="4347" spans="1:11" x14ac:dyDescent="0.25">
      <c r="C4347" t="s">
        <v>1607</v>
      </c>
      <c r="D4347" s="1">
        <v>42940</v>
      </c>
      <c r="E4347" t="s">
        <v>1608</v>
      </c>
      <c r="F4347" t="s">
        <v>1609</v>
      </c>
      <c r="G4347" t="s">
        <v>1441</v>
      </c>
      <c r="H4347" t="s">
        <v>192</v>
      </c>
      <c r="I4347" t="s">
        <v>17</v>
      </c>
      <c r="J4347" s="1">
        <v>44864</v>
      </c>
      <c r="K4347" s="1">
        <v>44837</v>
      </c>
    </row>
    <row r="4348" spans="1:11" x14ac:dyDescent="0.25">
      <c r="C4348" t="s">
        <v>1607</v>
      </c>
      <c r="D4348" s="1">
        <v>42940</v>
      </c>
      <c r="E4348" t="s">
        <v>1608</v>
      </c>
      <c r="F4348" t="s">
        <v>1609</v>
      </c>
      <c r="G4348" t="s">
        <v>1441</v>
      </c>
      <c r="H4348" t="s">
        <v>4</v>
      </c>
      <c r="I4348" t="s">
        <v>17</v>
      </c>
      <c r="J4348" s="1">
        <v>44864</v>
      </c>
      <c r="K4348" s="1">
        <v>44824</v>
      </c>
    </row>
    <row r="4349" spans="1:11" x14ac:dyDescent="0.25">
      <c r="C4349" t="s">
        <v>1607</v>
      </c>
      <c r="D4349" s="1">
        <v>42940</v>
      </c>
      <c r="E4349" t="s">
        <v>1608</v>
      </c>
      <c r="F4349" t="s">
        <v>1609</v>
      </c>
      <c r="G4349" t="s">
        <v>1441</v>
      </c>
      <c r="H4349" t="s">
        <v>7</v>
      </c>
      <c r="I4349" t="s">
        <v>17</v>
      </c>
      <c r="J4349" s="1">
        <v>44864</v>
      </c>
      <c r="K4349" s="1">
        <v>44824</v>
      </c>
    </row>
    <row r="4350" spans="1:11" x14ac:dyDescent="0.25">
      <c r="C4350" t="s">
        <v>1607</v>
      </c>
      <c r="D4350" s="1">
        <v>42940</v>
      </c>
      <c r="E4350" t="s">
        <v>1608</v>
      </c>
      <c r="F4350" t="s">
        <v>1609</v>
      </c>
      <c r="G4350" t="s">
        <v>1441</v>
      </c>
      <c r="H4350" t="s">
        <v>8</v>
      </c>
      <c r="I4350" t="s">
        <v>17</v>
      </c>
      <c r="J4350" s="1">
        <v>45079</v>
      </c>
      <c r="K4350" s="1">
        <v>44635</v>
      </c>
    </row>
    <row r="4351" spans="1:11" x14ac:dyDescent="0.25">
      <c r="C4351" t="s">
        <v>1607</v>
      </c>
      <c r="D4351" s="1">
        <v>42940</v>
      </c>
      <c r="E4351" t="s">
        <v>1608</v>
      </c>
      <c r="F4351" t="s">
        <v>1609</v>
      </c>
      <c r="G4351" t="s">
        <v>1441</v>
      </c>
      <c r="H4351" t="s">
        <v>9</v>
      </c>
      <c r="I4351" t="s">
        <v>17</v>
      </c>
      <c r="J4351" s="1">
        <v>44713</v>
      </c>
      <c r="K4351" s="1">
        <v>44735</v>
      </c>
    </row>
    <row r="4352" spans="1:11" x14ac:dyDescent="0.25">
      <c r="C4352" t="s">
        <v>1607</v>
      </c>
      <c r="D4352" s="1">
        <v>42940</v>
      </c>
      <c r="E4352" t="s">
        <v>1608</v>
      </c>
      <c r="F4352" t="s">
        <v>1609</v>
      </c>
      <c r="G4352" t="s">
        <v>1441</v>
      </c>
      <c r="H4352" t="s">
        <v>10</v>
      </c>
      <c r="I4352" t="s">
        <v>17</v>
      </c>
      <c r="J4352" s="1">
        <v>44449</v>
      </c>
      <c r="K4352" s="1">
        <v>44417</v>
      </c>
    </row>
    <row r="4353" spans="1:11" x14ac:dyDescent="0.25">
      <c r="C4353" t="s">
        <v>1607</v>
      </c>
      <c r="D4353" s="1">
        <v>42940</v>
      </c>
      <c r="E4353" t="s">
        <v>1608</v>
      </c>
      <c r="F4353" t="s">
        <v>1609</v>
      </c>
      <c r="G4353" t="s">
        <v>1441</v>
      </c>
      <c r="H4353" t="s">
        <v>11</v>
      </c>
      <c r="I4353" t="s">
        <v>17</v>
      </c>
      <c r="J4353" s="1">
        <v>45079</v>
      </c>
      <c r="K4353" s="1">
        <v>43635</v>
      </c>
    </row>
    <row r="4354" spans="1:11" x14ac:dyDescent="0.25">
      <c r="A4354" t="s">
        <v>329</v>
      </c>
      <c r="B4354" t="s">
        <v>330</v>
      </c>
      <c r="C4354" t="s">
        <v>3</v>
      </c>
      <c r="D4354" s="1">
        <v>42933</v>
      </c>
      <c r="E4354" t="s">
        <v>1035</v>
      </c>
      <c r="F4354" t="s">
        <v>1036</v>
      </c>
      <c r="G4354" t="s">
        <v>1610</v>
      </c>
      <c r="H4354" t="s">
        <v>4</v>
      </c>
      <c r="I4354" t="s">
        <v>17</v>
      </c>
      <c r="J4354" s="1">
        <v>44830</v>
      </c>
      <c r="K4354" s="1">
        <v>44824</v>
      </c>
    </row>
    <row r="4355" spans="1:11" x14ac:dyDescent="0.25">
      <c r="A4355" t="s">
        <v>329</v>
      </c>
      <c r="B4355" t="s">
        <v>330</v>
      </c>
      <c r="C4355" t="s">
        <v>3</v>
      </c>
      <c r="D4355" s="1">
        <v>42933</v>
      </c>
      <c r="E4355" t="s">
        <v>1035</v>
      </c>
      <c r="F4355" t="s">
        <v>1036</v>
      </c>
      <c r="G4355" t="s">
        <v>1610</v>
      </c>
      <c r="H4355" t="s">
        <v>7</v>
      </c>
      <c r="I4355" t="s">
        <v>17</v>
      </c>
      <c r="J4355" s="1">
        <v>44830</v>
      </c>
      <c r="K4355" s="1">
        <v>44824</v>
      </c>
    </row>
    <row r="4356" spans="1:11" x14ac:dyDescent="0.25">
      <c r="A4356" t="s">
        <v>329</v>
      </c>
      <c r="B4356" t="s">
        <v>330</v>
      </c>
      <c r="C4356" t="s">
        <v>3</v>
      </c>
      <c r="D4356" s="1">
        <v>42933</v>
      </c>
      <c r="E4356" t="s">
        <v>1035</v>
      </c>
      <c r="F4356" t="s">
        <v>1036</v>
      </c>
      <c r="G4356" t="s">
        <v>1610</v>
      </c>
      <c r="H4356" t="s">
        <v>1366</v>
      </c>
      <c r="I4356" t="s">
        <v>17</v>
      </c>
      <c r="J4356" s="1">
        <v>45572</v>
      </c>
      <c r="K4356" s="1">
        <v>45400</v>
      </c>
    </row>
    <row r="4357" spans="1:11" x14ac:dyDescent="0.25">
      <c r="A4357" t="s">
        <v>329</v>
      </c>
      <c r="B4357" t="s">
        <v>330</v>
      </c>
      <c r="C4357" t="s">
        <v>3</v>
      </c>
      <c r="D4357" s="1">
        <v>42933</v>
      </c>
      <c r="E4357" t="s">
        <v>1035</v>
      </c>
      <c r="F4357" t="s">
        <v>1036</v>
      </c>
      <c r="G4357" t="s">
        <v>1610</v>
      </c>
      <c r="H4357" t="s">
        <v>1367</v>
      </c>
      <c r="I4357" t="s">
        <v>17</v>
      </c>
      <c r="J4357" s="1">
        <v>45572</v>
      </c>
      <c r="K4357" s="1">
        <v>45400</v>
      </c>
    </row>
    <row r="4358" spans="1:11" x14ac:dyDescent="0.25">
      <c r="A4358" t="s">
        <v>329</v>
      </c>
      <c r="B4358" t="s">
        <v>330</v>
      </c>
      <c r="C4358" t="s">
        <v>3</v>
      </c>
      <c r="D4358" s="1">
        <v>42933</v>
      </c>
      <c r="E4358" t="s">
        <v>1035</v>
      </c>
      <c r="F4358" t="s">
        <v>1036</v>
      </c>
      <c r="G4358" t="s">
        <v>1610</v>
      </c>
      <c r="H4358" t="s">
        <v>1368</v>
      </c>
      <c r="I4358" t="s">
        <v>17</v>
      </c>
      <c r="J4358" s="1">
        <v>45572</v>
      </c>
      <c r="K4358" s="1">
        <v>45400</v>
      </c>
    </row>
    <row r="4359" spans="1:11" x14ac:dyDescent="0.25">
      <c r="A4359" t="s">
        <v>329</v>
      </c>
      <c r="B4359" t="s">
        <v>330</v>
      </c>
      <c r="C4359" t="s">
        <v>3</v>
      </c>
      <c r="D4359" s="1">
        <v>42933</v>
      </c>
      <c r="E4359" t="s">
        <v>1035</v>
      </c>
      <c r="F4359" t="s">
        <v>1036</v>
      </c>
      <c r="G4359" t="s">
        <v>1610</v>
      </c>
      <c r="H4359" t="s">
        <v>1369</v>
      </c>
      <c r="I4359" t="s">
        <v>17</v>
      </c>
      <c r="J4359" s="1">
        <v>45572</v>
      </c>
      <c r="K4359" s="1">
        <v>45400</v>
      </c>
    </row>
    <row r="4360" spans="1:11" x14ac:dyDescent="0.25">
      <c r="A4360" t="s">
        <v>329</v>
      </c>
      <c r="B4360" t="s">
        <v>330</v>
      </c>
      <c r="C4360" t="s">
        <v>3</v>
      </c>
      <c r="D4360" s="1">
        <v>42933</v>
      </c>
      <c r="E4360" t="s">
        <v>1035</v>
      </c>
      <c r="F4360" t="s">
        <v>1036</v>
      </c>
      <c r="G4360" t="s">
        <v>1610</v>
      </c>
      <c r="H4360" t="s">
        <v>1370</v>
      </c>
      <c r="I4360" t="s">
        <v>17</v>
      </c>
      <c r="J4360" s="1">
        <v>45572</v>
      </c>
      <c r="K4360" s="1">
        <v>45400</v>
      </c>
    </row>
    <row r="4361" spans="1:11" x14ac:dyDescent="0.25">
      <c r="A4361" t="s">
        <v>329</v>
      </c>
      <c r="B4361" t="s">
        <v>330</v>
      </c>
      <c r="C4361" t="s">
        <v>3</v>
      </c>
      <c r="D4361" s="1">
        <v>42933</v>
      </c>
      <c r="E4361" t="s">
        <v>1035</v>
      </c>
      <c r="F4361" t="s">
        <v>1036</v>
      </c>
      <c r="G4361" t="s">
        <v>1610</v>
      </c>
      <c r="H4361" t="s">
        <v>8</v>
      </c>
      <c r="I4361" t="s">
        <v>17</v>
      </c>
      <c r="J4361" s="1">
        <v>44642</v>
      </c>
      <c r="K4361" s="1">
        <v>44635</v>
      </c>
    </row>
    <row r="4362" spans="1:11" x14ac:dyDescent="0.25">
      <c r="A4362" t="s">
        <v>329</v>
      </c>
      <c r="B4362" t="s">
        <v>330</v>
      </c>
      <c r="C4362" t="s">
        <v>3</v>
      </c>
      <c r="D4362" s="1">
        <v>42933</v>
      </c>
      <c r="E4362" t="s">
        <v>1035</v>
      </c>
      <c r="F4362" t="s">
        <v>1036</v>
      </c>
      <c r="G4362" t="s">
        <v>1610</v>
      </c>
      <c r="H4362" t="s">
        <v>9</v>
      </c>
      <c r="I4362" t="s">
        <v>17</v>
      </c>
      <c r="J4362" s="1">
        <v>45210</v>
      </c>
      <c r="K4362" s="1">
        <v>45057</v>
      </c>
    </row>
    <row r="4363" spans="1:11" x14ac:dyDescent="0.25">
      <c r="A4363" t="s">
        <v>329</v>
      </c>
      <c r="B4363" t="s">
        <v>330</v>
      </c>
      <c r="C4363" t="s">
        <v>3</v>
      </c>
      <c r="D4363" s="1">
        <v>42933</v>
      </c>
      <c r="E4363" t="s">
        <v>1035</v>
      </c>
      <c r="F4363" t="s">
        <v>1036</v>
      </c>
      <c r="G4363" t="s">
        <v>1610</v>
      </c>
      <c r="H4363" t="s">
        <v>10</v>
      </c>
      <c r="I4363" t="s">
        <v>17</v>
      </c>
      <c r="J4363" s="1">
        <v>44445</v>
      </c>
      <c r="K4363" s="1">
        <v>44438</v>
      </c>
    </row>
    <row r="4364" spans="1:11" x14ac:dyDescent="0.25">
      <c r="A4364" t="s">
        <v>329</v>
      </c>
      <c r="B4364" t="s">
        <v>330</v>
      </c>
      <c r="C4364" t="s">
        <v>3</v>
      </c>
      <c r="D4364" s="1">
        <v>42933</v>
      </c>
      <c r="E4364" t="s">
        <v>1035</v>
      </c>
      <c r="F4364" t="s">
        <v>1036</v>
      </c>
      <c r="G4364" t="s">
        <v>1610</v>
      </c>
      <c r="H4364" t="s">
        <v>11</v>
      </c>
      <c r="I4364" t="s">
        <v>17</v>
      </c>
      <c r="J4364" s="1">
        <v>45210</v>
      </c>
      <c r="K4364" s="1">
        <v>43635</v>
      </c>
    </row>
    <row r="4365" spans="1:11" x14ac:dyDescent="0.25">
      <c r="A4365" t="s">
        <v>30</v>
      </c>
      <c r="B4365" t="s">
        <v>565</v>
      </c>
      <c r="C4365" t="s">
        <v>32</v>
      </c>
      <c r="D4365" s="1">
        <v>42870</v>
      </c>
      <c r="E4365" t="s">
        <v>1037</v>
      </c>
      <c r="F4365" t="s">
        <v>1038</v>
      </c>
      <c r="G4365" t="s">
        <v>569</v>
      </c>
      <c r="H4365" t="s">
        <v>192</v>
      </c>
      <c r="I4365" t="s">
        <v>17</v>
      </c>
      <c r="J4365" s="1">
        <v>44989</v>
      </c>
      <c r="K4365" s="1">
        <v>44837</v>
      </c>
    </row>
    <row r="4366" spans="1:11" x14ac:dyDescent="0.25">
      <c r="A4366" t="s">
        <v>30</v>
      </c>
      <c r="B4366" t="s">
        <v>565</v>
      </c>
      <c r="C4366" t="s">
        <v>32</v>
      </c>
      <c r="D4366" s="1">
        <v>42870</v>
      </c>
      <c r="E4366" t="s">
        <v>1037</v>
      </c>
      <c r="F4366" t="s">
        <v>1038</v>
      </c>
      <c r="G4366" t="s">
        <v>569</v>
      </c>
      <c r="H4366" t="s">
        <v>4</v>
      </c>
      <c r="I4366" t="s">
        <v>17</v>
      </c>
      <c r="J4366" s="1">
        <v>44989</v>
      </c>
      <c r="K4366" s="1">
        <v>44824</v>
      </c>
    </row>
    <row r="4367" spans="1:11" x14ac:dyDescent="0.25">
      <c r="A4367" t="s">
        <v>30</v>
      </c>
      <c r="B4367" t="s">
        <v>565</v>
      </c>
      <c r="C4367" t="s">
        <v>32</v>
      </c>
      <c r="D4367" s="1">
        <v>42870</v>
      </c>
      <c r="E4367" t="s">
        <v>1037</v>
      </c>
      <c r="F4367" t="s">
        <v>1038</v>
      </c>
      <c r="G4367" t="s">
        <v>569</v>
      </c>
      <c r="H4367" t="s">
        <v>7</v>
      </c>
      <c r="I4367" t="s">
        <v>17</v>
      </c>
      <c r="J4367" s="1">
        <v>44989</v>
      </c>
      <c r="K4367" s="1">
        <v>44824</v>
      </c>
    </row>
    <row r="4368" spans="1:11" x14ac:dyDescent="0.25">
      <c r="A4368" t="s">
        <v>30</v>
      </c>
      <c r="B4368" t="s">
        <v>565</v>
      </c>
      <c r="C4368" t="s">
        <v>32</v>
      </c>
      <c r="D4368" s="1">
        <v>42870</v>
      </c>
      <c r="E4368" t="s">
        <v>1037</v>
      </c>
      <c r="F4368" t="s">
        <v>1038</v>
      </c>
      <c r="G4368" t="s">
        <v>569</v>
      </c>
      <c r="H4368" t="s">
        <v>1366</v>
      </c>
      <c r="I4368" t="s">
        <v>5</v>
      </c>
      <c r="K4368" s="1">
        <v>45351</v>
      </c>
    </row>
    <row r="4369" spans="1:12" x14ac:dyDescent="0.25">
      <c r="A4369" t="s">
        <v>30</v>
      </c>
      <c r="B4369" t="s">
        <v>565</v>
      </c>
      <c r="C4369" t="s">
        <v>32</v>
      </c>
      <c r="D4369" s="1">
        <v>42870</v>
      </c>
      <c r="E4369" t="s">
        <v>1037</v>
      </c>
      <c r="F4369" t="s">
        <v>1038</v>
      </c>
      <c r="G4369" t="s">
        <v>569</v>
      </c>
      <c r="H4369" t="s">
        <v>1367</v>
      </c>
      <c r="I4369" t="s">
        <v>5</v>
      </c>
      <c r="K4369" s="1">
        <v>45351</v>
      </c>
    </row>
    <row r="4370" spans="1:12" x14ac:dyDescent="0.25">
      <c r="A4370" t="s">
        <v>30</v>
      </c>
      <c r="B4370" t="s">
        <v>565</v>
      </c>
      <c r="C4370" t="s">
        <v>32</v>
      </c>
      <c r="D4370" s="1">
        <v>42870</v>
      </c>
      <c r="E4370" t="s">
        <v>1037</v>
      </c>
      <c r="F4370" t="s">
        <v>1038</v>
      </c>
      <c r="G4370" t="s">
        <v>569</v>
      </c>
      <c r="H4370" t="s">
        <v>1368</v>
      </c>
      <c r="I4370" t="s">
        <v>5</v>
      </c>
      <c r="K4370" s="1">
        <v>45351</v>
      </c>
    </row>
    <row r="4371" spans="1:12" x14ac:dyDescent="0.25">
      <c r="A4371" t="s">
        <v>30</v>
      </c>
      <c r="B4371" t="s">
        <v>565</v>
      </c>
      <c r="C4371" t="s">
        <v>32</v>
      </c>
      <c r="D4371" s="1">
        <v>42870</v>
      </c>
      <c r="E4371" t="s">
        <v>1037</v>
      </c>
      <c r="F4371" t="s">
        <v>1038</v>
      </c>
      <c r="G4371" t="s">
        <v>569</v>
      </c>
      <c r="H4371" t="s">
        <v>1369</v>
      </c>
      <c r="I4371" t="s">
        <v>5</v>
      </c>
      <c r="K4371" s="1">
        <v>45351</v>
      </c>
    </row>
    <row r="4372" spans="1:12" x14ac:dyDescent="0.25">
      <c r="A4372" t="s">
        <v>30</v>
      </c>
      <c r="B4372" t="s">
        <v>565</v>
      </c>
      <c r="C4372" t="s">
        <v>32</v>
      </c>
      <c r="D4372" s="1">
        <v>42870</v>
      </c>
      <c r="E4372" t="s">
        <v>1037</v>
      </c>
      <c r="F4372" t="s">
        <v>1038</v>
      </c>
      <c r="G4372" t="s">
        <v>569</v>
      </c>
      <c r="H4372" t="s">
        <v>1370</v>
      </c>
      <c r="I4372" t="s">
        <v>5</v>
      </c>
      <c r="K4372" s="1">
        <v>45351</v>
      </c>
    </row>
    <row r="4373" spans="1:12" x14ac:dyDescent="0.25">
      <c r="A4373" t="s">
        <v>30</v>
      </c>
      <c r="B4373" t="s">
        <v>565</v>
      </c>
      <c r="C4373" t="s">
        <v>32</v>
      </c>
      <c r="D4373" s="1">
        <v>42870</v>
      </c>
      <c r="E4373" t="s">
        <v>1037</v>
      </c>
      <c r="F4373" t="s">
        <v>1038</v>
      </c>
      <c r="G4373" t="s">
        <v>569</v>
      </c>
      <c r="H4373" t="s">
        <v>8</v>
      </c>
      <c r="I4373" t="s">
        <v>17</v>
      </c>
      <c r="J4373" s="1">
        <v>44644</v>
      </c>
      <c r="K4373" s="1">
        <v>44635</v>
      </c>
    </row>
    <row r="4374" spans="1:12" x14ac:dyDescent="0.25">
      <c r="A4374" t="s">
        <v>30</v>
      </c>
      <c r="B4374" t="s">
        <v>565</v>
      </c>
      <c r="C4374" t="s">
        <v>32</v>
      </c>
      <c r="D4374" s="1">
        <v>42870</v>
      </c>
      <c r="E4374" t="s">
        <v>1037</v>
      </c>
      <c r="F4374" t="s">
        <v>1038</v>
      </c>
      <c r="G4374" t="s">
        <v>569</v>
      </c>
      <c r="H4374" t="s">
        <v>9</v>
      </c>
      <c r="I4374" t="s">
        <v>17</v>
      </c>
      <c r="J4374" s="1">
        <v>44989</v>
      </c>
      <c r="K4374" s="1">
        <v>44735</v>
      </c>
    </row>
    <row r="4375" spans="1:12" x14ac:dyDescent="0.25">
      <c r="A4375" t="s">
        <v>30</v>
      </c>
      <c r="B4375" t="s">
        <v>565</v>
      </c>
      <c r="C4375" t="s">
        <v>32</v>
      </c>
      <c r="D4375" s="1">
        <v>42870</v>
      </c>
      <c r="E4375" t="s">
        <v>1037</v>
      </c>
      <c r="F4375" t="s">
        <v>1038</v>
      </c>
      <c r="G4375" t="s">
        <v>569</v>
      </c>
      <c r="H4375" t="s">
        <v>10</v>
      </c>
      <c r="I4375" t="s">
        <v>17</v>
      </c>
      <c r="J4375" s="1">
        <v>44469</v>
      </c>
      <c r="K4375" s="1">
        <v>44417</v>
      </c>
    </row>
    <row r="4376" spans="1:12" x14ac:dyDescent="0.25">
      <c r="A4376" t="s">
        <v>30</v>
      </c>
      <c r="B4376" t="s">
        <v>565</v>
      </c>
      <c r="C4376" t="s">
        <v>32</v>
      </c>
      <c r="D4376" s="1">
        <v>42870</v>
      </c>
      <c r="E4376" t="s">
        <v>1037</v>
      </c>
      <c r="F4376" t="s">
        <v>1038</v>
      </c>
      <c r="G4376" t="s">
        <v>569</v>
      </c>
      <c r="H4376" t="s">
        <v>11</v>
      </c>
      <c r="I4376" t="s">
        <v>17</v>
      </c>
      <c r="J4376" s="1">
        <v>44566</v>
      </c>
      <c r="K4376" s="1">
        <v>43635</v>
      </c>
    </row>
    <row r="4377" spans="1:12" x14ac:dyDescent="0.25">
      <c r="A4377" t="s">
        <v>24</v>
      </c>
      <c r="B4377" t="s">
        <v>1363</v>
      </c>
      <c r="C4377" t="s">
        <v>16</v>
      </c>
      <c r="D4377" s="1">
        <v>42849</v>
      </c>
      <c r="E4377" t="s">
        <v>1039</v>
      </c>
      <c r="F4377" t="s">
        <v>1040</v>
      </c>
      <c r="G4377" t="s">
        <v>143</v>
      </c>
      <c r="H4377" t="s">
        <v>192</v>
      </c>
      <c r="I4377" t="s">
        <v>17</v>
      </c>
      <c r="J4377" s="1">
        <v>44838</v>
      </c>
      <c r="K4377" s="1">
        <v>44837</v>
      </c>
      <c r="L4377" t="s">
        <v>1041</v>
      </c>
    </row>
    <row r="4378" spans="1:12" x14ac:dyDescent="0.25">
      <c r="A4378" t="s">
        <v>24</v>
      </c>
      <c r="B4378" t="s">
        <v>1363</v>
      </c>
      <c r="C4378" t="s">
        <v>16</v>
      </c>
      <c r="D4378" s="1">
        <v>42849</v>
      </c>
      <c r="E4378" t="s">
        <v>1039</v>
      </c>
      <c r="F4378" t="s">
        <v>1040</v>
      </c>
      <c r="G4378" t="s">
        <v>143</v>
      </c>
      <c r="H4378" t="s">
        <v>4</v>
      </c>
      <c r="I4378" t="s">
        <v>17</v>
      </c>
      <c r="J4378" s="1">
        <v>44831</v>
      </c>
      <c r="K4378" s="1">
        <v>44824</v>
      </c>
      <c r="L4378" t="s">
        <v>1042</v>
      </c>
    </row>
    <row r="4379" spans="1:12" x14ac:dyDescent="0.25">
      <c r="A4379" t="s">
        <v>24</v>
      </c>
      <c r="B4379" t="s">
        <v>1363</v>
      </c>
      <c r="C4379" t="s">
        <v>16</v>
      </c>
      <c r="D4379" s="1">
        <v>42849</v>
      </c>
      <c r="E4379" t="s">
        <v>1039</v>
      </c>
      <c r="F4379" t="s">
        <v>1040</v>
      </c>
      <c r="G4379" t="s">
        <v>143</v>
      </c>
      <c r="H4379" t="s">
        <v>7</v>
      </c>
      <c r="I4379" t="s">
        <v>17</v>
      </c>
      <c r="J4379" s="1">
        <v>44831</v>
      </c>
      <c r="K4379" s="1">
        <v>44824</v>
      </c>
      <c r="L4379" t="s">
        <v>1041</v>
      </c>
    </row>
    <row r="4380" spans="1:12" x14ac:dyDescent="0.25">
      <c r="A4380" t="s">
        <v>24</v>
      </c>
      <c r="B4380" t="s">
        <v>1363</v>
      </c>
      <c r="C4380" t="s">
        <v>16</v>
      </c>
      <c r="D4380" s="1">
        <v>42849</v>
      </c>
      <c r="E4380" t="s">
        <v>1039</v>
      </c>
      <c r="F4380" t="s">
        <v>1040</v>
      </c>
      <c r="G4380" t="s">
        <v>143</v>
      </c>
      <c r="H4380" t="s">
        <v>1366</v>
      </c>
      <c r="I4380" t="s">
        <v>17</v>
      </c>
      <c r="J4380" s="1">
        <v>45463</v>
      </c>
      <c r="K4380" s="1">
        <v>45351</v>
      </c>
    </row>
    <row r="4381" spans="1:12" x14ac:dyDescent="0.25">
      <c r="A4381" t="s">
        <v>24</v>
      </c>
      <c r="B4381" t="s">
        <v>1363</v>
      </c>
      <c r="C4381" t="s">
        <v>16</v>
      </c>
      <c r="D4381" s="1">
        <v>42849</v>
      </c>
      <c r="E4381" t="s">
        <v>1039</v>
      </c>
      <c r="F4381" t="s">
        <v>1040</v>
      </c>
      <c r="G4381" t="s">
        <v>143</v>
      </c>
      <c r="H4381" t="s">
        <v>1366</v>
      </c>
      <c r="I4381" t="s">
        <v>17</v>
      </c>
      <c r="J4381" s="1">
        <v>45796</v>
      </c>
      <c r="K4381" s="1">
        <v>45784</v>
      </c>
    </row>
    <row r="4382" spans="1:12" x14ac:dyDescent="0.25">
      <c r="A4382" t="s">
        <v>24</v>
      </c>
      <c r="B4382" t="s">
        <v>1363</v>
      </c>
      <c r="C4382" t="s">
        <v>16</v>
      </c>
      <c r="D4382" s="1">
        <v>42849</v>
      </c>
      <c r="E4382" t="s">
        <v>1039</v>
      </c>
      <c r="F4382" t="s">
        <v>1040</v>
      </c>
      <c r="G4382" t="s">
        <v>143</v>
      </c>
      <c r="H4382" t="s">
        <v>1367</v>
      </c>
      <c r="I4382" t="s">
        <v>17</v>
      </c>
      <c r="J4382" s="1">
        <v>45462</v>
      </c>
      <c r="K4382" s="1">
        <v>45351</v>
      </c>
    </row>
    <row r="4383" spans="1:12" x14ac:dyDescent="0.25">
      <c r="A4383" t="s">
        <v>24</v>
      </c>
      <c r="B4383" t="s">
        <v>1363</v>
      </c>
      <c r="C4383" t="s">
        <v>16</v>
      </c>
      <c r="D4383" s="1">
        <v>42849</v>
      </c>
      <c r="E4383" t="s">
        <v>1039</v>
      </c>
      <c r="F4383" t="s">
        <v>1040</v>
      </c>
      <c r="G4383" t="s">
        <v>143</v>
      </c>
      <c r="H4383" t="s">
        <v>1367</v>
      </c>
      <c r="I4383" t="s">
        <v>17</v>
      </c>
      <c r="J4383" s="1">
        <v>45796</v>
      </c>
      <c r="K4383" s="1">
        <v>45783</v>
      </c>
    </row>
    <row r="4384" spans="1:12" x14ac:dyDescent="0.25">
      <c r="A4384" t="s">
        <v>24</v>
      </c>
      <c r="B4384" t="s">
        <v>1363</v>
      </c>
      <c r="C4384" t="s">
        <v>16</v>
      </c>
      <c r="D4384" s="1">
        <v>42849</v>
      </c>
      <c r="E4384" t="s">
        <v>1039</v>
      </c>
      <c r="F4384" t="s">
        <v>1040</v>
      </c>
      <c r="G4384" t="s">
        <v>143</v>
      </c>
      <c r="H4384" t="s">
        <v>1368</v>
      </c>
      <c r="I4384" t="s">
        <v>17</v>
      </c>
      <c r="J4384" s="1">
        <v>45462</v>
      </c>
      <c r="K4384" s="1">
        <v>45351</v>
      </c>
    </row>
    <row r="4385" spans="1:12" x14ac:dyDescent="0.25">
      <c r="A4385" t="s">
        <v>24</v>
      </c>
      <c r="B4385" t="s">
        <v>1363</v>
      </c>
      <c r="C4385" t="s">
        <v>16</v>
      </c>
      <c r="D4385" s="1">
        <v>42849</v>
      </c>
      <c r="E4385" t="s">
        <v>1039</v>
      </c>
      <c r="F4385" t="s">
        <v>1040</v>
      </c>
      <c r="G4385" t="s">
        <v>143</v>
      </c>
      <c r="H4385" t="s">
        <v>1368</v>
      </c>
      <c r="I4385" t="s">
        <v>17</v>
      </c>
      <c r="J4385" s="1">
        <v>45796</v>
      </c>
      <c r="K4385" s="1">
        <v>45783</v>
      </c>
    </row>
    <row r="4386" spans="1:12" x14ac:dyDescent="0.25">
      <c r="A4386" t="s">
        <v>24</v>
      </c>
      <c r="B4386" t="s">
        <v>1363</v>
      </c>
      <c r="C4386" t="s">
        <v>16</v>
      </c>
      <c r="D4386" s="1">
        <v>42849</v>
      </c>
      <c r="E4386" t="s">
        <v>1039</v>
      </c>
      <c r="F4386" t="s">
        <v>1040</v>
      </c>
      <c r="G4386" t="s">
        <v>143</v>
      </c>
      <c r="H4386" t="s">
        <v>1369</v>
      </c>
      <c r="I4386" t="s">
        <v>17</v>
      </c>
      <c r="J4386" s="1">
        <v>43817</v>
      </c>
      <c r="K4386" s="1">
        <v>43808</v>
      </c>
    </row>
    <row r="4387" spans="1:12" x14ac:dyDescent="0.25">
      <c r="A4387" t="s">
        <v>24</v>
      </c>
      <c r="B4387" t="s">
        <v>1363</v>
      </c>
      <c r="C4387" t="s">
        <v>16</v>
      </c>
      <c r="D4387" s="1">
        <v>42849</v>
      </c>
      <c r="E4387" t="s">
        <v>1039</v>
      </c>
      <c r="F4387" t="s">
        <v>1040</v>
      </c>
      <c r="G4387" t="s">
        <v>143</v>
      </c>
      <c r="H4387" t="s">
        <v>1369</v>
      </c>
      <c r="I4387" t="s">
        <v>17</v>
      </c>
      <c r="J4387" s="1">
        <v>45462</v>
      </c>
      <c r="K4387" s="1">
        <v>45351</v>
      </c>
    </row>
    <row r="4388" spans="1:12" x14ac:dyDescent="0.25">
      <c r="A4388" t="s">
        <v>24</v>
      </c>
      <c r="B4388" t="s">
        <v>1363</v>
      </c>
      <c r="C4388" t="s">
        <v>16</v>
      </c>
      <c r="D4388" s="1">
        <v>42849</v>
      </c>
      <c r="E4388" t="s">
        <v>1039</v>
      </c>
      <c r="F4388" t="s">
        <v>1040</v>
      </c>
      <c r="G4388" t="s">
        <v>143</v>
      </c>
      <c r="H4388" t="s">
        <v>1369</v>
      </c>
      <c r="I4388" t="s">
        <v>17</v>
      </c>
      <c r="J4388" s="1">
        <v>45796</v>
      </c>
      <c r="K4388" s="1">
        <v>45783</v>
      </c>
    </row>
    <row r="4389" spans="1:12" x14ac:dyDescent="0.25">
      <c r="A4389" t="s">
        <v>24</v>
      </c>
      <c r="B4389" t="s">
        <v>1363</v>
      </c>
      <c r="C4389" t="s">
        <v>16</v>
      </c>
      <c r="D4389" s="1">
        <v>42849</v>
      </c>
      <c r="E4389" t="s">
        <v>1039</v>
      </c>
      <c r="F4389" t="s">
        <v>1040</v>
      </c>
      <c r="G4389" t="s">
        <v>143</v>
      </c>
      <c r="H4389" t="s">
        <v>1370</v>
      </c>
      <c r="I4389" t="s">
        <v>17</v>
      </c>
      <c r="J4389" s="1">
        <v>45463</v>
      </c>
      <c r="K4389" s="1">
        <v>45351</v>
      </c>
    </row>
    <row r="4390" spans="1:12" x14ac:dyDescent="0.25">
      <c r="A4390" t="s">
        <v>24</v>
      </c>
      <c r="B4390" t="s">
        <v>1363</v>
      </c>
      <c r="C4390" t="s">
        <v>16</v>
      </c>
      <c r="D4390" s="1">
        <v>42849</v>
      </c>
      <c r="E4390" t="s">
        <v>1039</v>
      </c>
      <c r="F4390" t="s">
        <v>1040</v>
      </c>
      <c r="G4390" t="s">
        <v>143</v>
      </c>
      <c r="H4390" t="s">
        <v>1370</v>
      </c>
      <c r="I4390" t="s">
        <v>17</v>
      </c>
      <c r="J4390" s="1">
        <v>45796</v>
      </c>
      <c r="K4390" s="1">
        <v>45784</v>
      </c>
    </row>
    <row r="4391" spans="1:12" x14ac:dyDescent="0.25">
      <c r="A4391" t="s">
        <v>24</v>
      </c>
      <c r="B4391" t="s">
        <v>1363</v>
      </c>
      <c r="C4391" t="s">
        <v>16</v>
      </c>
      <c r="D4391" s="1">
        <v>42849</v>
      </c>
      <c r="E4391" t="s">
        <v>1039</v>
      </c>
      <c r="F4391" t="s">
        <v>1040</v>
      </c>
      <c r="G4391" t="s">
        <v>143</v>
      </c>
      <c r="H4391" t="s">
        <v>8</v>
      </c>
      <c r="I4391" t="s">
        <v>17</v>
      </c>
      <c r="J4391" s="1">
        <v>44642</v>
      </c>
      <c r="K4391" s="1">
        <v>44635</v>
      </c>
    </row>
    <row r="4392" spans="1:12" x14ac:dyDescent="0.25">
      <c r="A4392" t="s">
        <v>24</v>
      </c>
      <c r="B4392" t="s">
        <v>1363</v>
      </c>
      <c r="C4392" t="s">
        <v>16</v>
      </c>
      <c r="D4392" s="1">
        <v>42849</v>
      </c>
      <c r="E4392" t="s">
        <v>1039</v>
      </c>
      <c r="F4392" t="s">
        <v>1040</v>
      </c>
      <c r="G4392" t="s">
        <v>143</v>
      </c>
      <c r="H4392" t="s">
        <v>9</v>
      </c>
      <c r="I4392" t="s">
        <v>17</v>
      </c>
      <c r="J4392" s="1">
        <v>44858</v>
      </c>
      <c r="K4392" s="1">
        <v>44735</v>
      </c>
      <c r="L4392" t="s">
        <v>1043</v>
      </c>
    </row>
    <row r="4393" spans="1:12" x14ac:dyDescent="0.25">
      <c r="A4393" t="s">
        <v>24</v>
      </c>
      <c r="B4393" t="s">
        <v>1363</v>
      </c>
      <c r="C4393" t="s">
        <v>16</v>
      </c>
      <c r="D4393" s="1">
        <v>42849</v>
      </c>
      <c r="E4393" t="s">
        <v>1039</v>
      </c>
      <c r="F4393" t="s">
        <v>1040</v>
      </c>
      <c r="G4393" t="s">
        <v>143</v>
      </c>
      <c r="H4393" t="s">
        <v>10</v>
      </c>
      <c r="I4393" t="s">
        <v>17</v>
      </c>
      <c r="J4393" s="1">
        <v>44435</v>
      </c>
      <c r="K4393" s="1">
        <v>44417</v>
      </c>
    </row>
    <row r="4394" spans="1:12" x14ac:dyDescent="0.25">
      <c r="A4394" t="s">
        <v>24</v>
      </c>
      <c r="B4394" t="s">
        <v>1363</v>
      </c>
      <c r="C4394" t="s">
        <v>16</v>
      </c>
      <c r="D4394" s="1">
        <v>42849</v>
      </c>
      <c r="E4394" t="s">
        <v>1039</v>
      </c>
      <c r="F4394" t="s">
        <v>1040</v>
      </c>
      <c r="G4394" t="s">
        <v>143</v>
      </c>
      <c r="H4394" t="s">
        <v>10</v>
      </c>
      <c r="I4394" t="s">
        <v>17</v>
      </c>
      <c r="J4394" s="1">
        <v>44845</v>
      </c>
      <c r="K4394" s="1">
        <v>44845</v>
      </c>
      <c r="L4394" t="s">
        <v>1044</v>
      </c>
    </row>
    <row r="4395" spans="1:12" x14ac:dyDescent="0.25">
      <c r="A4395" t="s">
        <v>24</v>
      </c>
      <c r="B4395" t="s">
        <v>1363</v>
      </c>
      <c r="C4395" t="s">
        <v>16</v>
      </c>
      <c r="D4395" s="1">
        <v>42849</v>
      </c>
      <c r="E4395" t="s">
        <v>1039</v>
      </c>
      <c r="F4395" t="s">
        <v>1040</v>
      </c>
      <c r="G4395" t="s">
        <v>143</v>
      </c>
      <c r="H4395" t="s">
        <v>10</v>
      </c>
      <c r="I4395" t="s">
        <v>17</v>
      </c>
      <c r="J4395" s="1">
        <v>45797</v>
      </c>
      <c r="K4395" s="1">
        <v>45782</v>
      </c>
      <c r="L4395" t="s">
        <v>1611</v>
      </c>
    </row>
    <row r="4396" spans="1:12" x14ac:dyDescent="0.25">
      <c r="A4396" t="s">
        <v>24</v>
      </c>
      <c r="B4396" t="s">
        <v>1363</v>
      </c>
      <c r="C4396" t="s">
        <v>16</v>
      </c>
      <c r="D4396" s="1">
        <v>42849</v>
      </c>
      <c r="E4396" t="s">
        <v>1039</v>
      </c>
      <c r="F4396" t="s">
        <v>1040</v>
      </c>
      <c r="G4396" t="s">
        <v>143</v>
      </c>
      <c r="H4396" t="s">
        <v>11</v>
      </c>
      <c r="I4396" t="s">
        <v>17</v>
      </c>
      <c r="J4396" s="1">
        <v>42921</v>
      </c>
      <c r="K4396" s="1">
        <v>43297</v>
      </c>
    </row>
    <row r="4397" spans="1:12" x14ac:dyDescent="0.25">
      <c r="A4397" t="s">
        <v>24</v>
      </c>
      <c r="B4397" t="s">
        <v>1363</v>
      </c>
      <c r="C4397" t="s">
        <v>16</v>
      </c>
      <c r="D4397" s="1">
        <v>42849</v>
      </c>
      <c r="E4397" t="s">
        <v>1039</v>
      </c>
      <c r="F4397" t="s">
        <v>1040</v>
      </c>
      <c r="G4397" t="s">
        <v>143</v>
      </c>
      <c r="H4397" t="s">
        <v>11</v>
      </c>
      <c r="I4397" t="s">
        <v>17</v>
      </c>
      <c r="J4397" s="1">
        <v>42922</v>
      </c>
      <c r="K4397" s="1">
        <v>43291</v>
      </c>
    </row>
    <row r="4398" spans="1:12" x14ac:dyDescent="0.25">
      <c r="C4398" t="s">
        <v>165</v>
      </c>
      <c r="D4398" s="1">
        <v>42809</v>
      </c>
      <c r="E4398" t="s">
        <v>1045</v>
      </c>
      <c r="F4398" t="s">
        <v>1612</v>
      </c>
      <c r="G4398" t="s">
        <v>1517</v>
      </c>
      <c r="H4398" t="s">
        <v>192</v>
      </c>
      <c r="I4398" t="s">
        <v>18</v>
      </c>
      <c r="K4398" s="1">
        <v>44837</v>
      </c>
    </row>
    <row r="4399" spans="1:12" x14ac:dyDescent="0.25">
      <c r="C4399" t="s">
        <v>165</v>
      </c>
      <c r="D4399" s="1">
        <v>42809</v>
      </c>
      <c r="E4399" t="s">
        <v>1045</v>
      </c>
      <c r="F4399" t="s">
        <v>1612</v>
      </c>
      <c r="G4399" t="s">
        <v>1517</v>
      </c>
      <c r="H4399" t="s">
        <v>4</v>
      </c>
      <c r="I4399" t="s">
        <v>17</v>
      </c>
      <c r="J4399" s="1">
        <v>45510</v>
      </c>
      <c r="K4399" s="1">
        <v>44824</v>
      </c>
    </row>
    <row r="4400" spans="1:12" x14ac:dyDescent="0.25">
      <c r="C4400" t="s">
        <v>165</v>
      </c>
      <c r="D4400" s="1">
        <v>42809</v>
      </c>
      <c r="E4400" t="s">
        <v>1045</v>
      </c>
      <c r="F4400" t="s">
        <v>1612</v>
      </c>
      <c r="G4400" t="s">
        <v>1517</v>
      </c>
      <c r="H4400" t="s">
        <v>7</v>
      </c>
      <c r="I4400" t="s">
        <v>17</v>
      </c>
      <c r="J4400" s="1">
        <v>45510</v>
      </c>
      <c r="K4400" s="1">
        <v>44824</v>
      </c>
    </row>
    <row r="4401" spans="1:12" x14ac:dyDescent="0.25">
      <c r="C4401" t="s">
        <v>165</v>
      </c>
      <c r="D4401" s="1">
        <v>42809</v>
      </c>
      <c r="E4401" t="s">
        <v>1045</v>
      </c>
      <c r="F4401" t="s">
        <v>1612</v>
      </c>
      <c r="G4401" t="s">
        <v>1517</v>
      </c>
      <c r="H4401" t="s">
        <v>1366</v>
      </c>
      <c r="I4401" t="s">
        <v>5</v>
      </c>
      <c r="K4401" s="1">
        <v>45351</v>
      </c>
    </row>
    <row r="4402" spans="1:12" x14ac:dyDescent="0.25">
      <c r="C4402" t="s">
        <v>165</v>
      </c>
      <c r="D4402" s="1">
        <v>42809</v>
      </c>
      <c r="E4402" t="s">
        <v>1045</v>
      </c>
      <c r="F4402" t="s">
        <v>1612</v>
      </c>
      <c r="G4402" t="s">
        <v>1517</v>
      </c>
      <c r="H4402" t="s">
        <v>1367</v>
      </c>
      <c r="I4402" t="s">
        <v>5</v>
      </c>
      <c r="K4402" s="1">
        <v>45351</v>
      </c>
    </row>
    <row r="4403" spans="1:12" x14ac:dyDescent="0.25">
      <c r="C4403" t="s">
        <v>165</v>
      </c>
      <c r="D4403" s="1">
        <v>42809</v>
      </c>
      <c r="E4403" t="s">
        <v>1045</v>
      </c>
      <c r="F4403" t="s">
        <v>1612</v>
      </c>
      <c r="G4403" t="s">
        <v>1517</v>
      </c>
      <c r="H4403" t="s">
        <v>1368</v>
      </c>
      <c r="I4403" t="s">
        <v>5</v>
      </c>
      <c r="K4403" s="1">
        <v>45351</v>
      </c>
    </row>
    <row r="4404" spans="1:12" x14ac:dyDescent="0.25">
      <c r="C4404" t="s">
        <v>165</v>
      </c>
      <c r="D4404" s="1">
        <v>42809</v>
      </c>
      <c r="E4404" t="s">
        <v>1045</v>
      </c>
      <c r="F4404" t="s">
        <v>1612</v>
      </c>
      <c r="G4404" t="s">
        <v>1517</v>
      </c>
      <c r="H4404" t="s">
        <v>1369</v>
      </c>
      <c r="I4404" t="s">
        <v>5</v>
      </c>
      <c r="K4404" s="1">
        <v>45351</v>
      </c>
    </row>
    <row r="4405" spans="1:12" x14ac:dyDescent="0.25">
      <c r="C4405" t="s">
        <v>165</v>
      </c>
      <c r="D4405" s="1">
        <v>42809</v>
      </c>
      <c r="E4405" t="s">
        <v>1045</v>
      </c>
      <c r="F4405" t="s">
        <v>1612</v>
      </c>
      <c r="G4405" t="s">
        <v>1517</v>
      </c>
      <c r="H4405" t="s">
        <v>1370</v>
      </c>
      <c r="I4405" t="s">
        <v>5</v>
      </c>
      <c r="K4405" s="1">
        <v>45351</v>
      </c>
    </row>
    <row r="4406" spans="1:12" x14ac:dyDescent="0.25">
      <c r="C4406" t="s">
        <v>165</v>
      </c>
      <c r="D4406" s="1">
        <v>42809</v>
      </c>
      <c r="E4406" t="s">
        <v>1045</v>
      </c>
      <c r="F4406" t="s">
        <v>1612</v>
      </c>
      <c r="G4406" t="s">
        <v>1517</v>
      </c>
      <c r="H4406" t="s">
        <v>9</v>
      </c>
      <c r="I4406" t="s">
        <v>17</v>
      </c>
      <c r="J4406" s="1">
        <v>45094</v>
      </c>
      <c r="K4406" s="1">
        <v>45057</v>
      </c>
    </row>
    <row r="4407" spans="1:12" x14ac:dyDescent="0.25">
      <c r="C4407" t="s">
        <v>165</v>
      </c>
      <c r="D4407" s="1">
        <v>42809</v>
      </c>
      <c r="E4407" t="s">
        <v>1045</v>
      </c>
      <c r="F4407" t="s">
        <v>1612</v>
      </c>
      <c r="G4407" t="s">
        <v>1517</v>
      </c>
      <c r="H4407" t="s">
        <v>9</v>
      </c>
      <c r="I4407" t="s">
        <v>17</v>
      </c>
      <c r="J4407" s="1">
        <v>45511</v>
      </c>
      <c r="K4407" s="1">
        <v>45511</v>
      </c>
    </row>
    <row r="4408" spans="1:12" x14ac:dyDescent="0.25">
      <c r="C4408" t="s">
        <v>165</v>
      </c>
      <c r="D4408" s="1">
        <v>42809</v>
      </c>
      <c r="E4408" t="s">
        <v>1045</v>
      </c>
      <c r="F4408" t="s">
        <v>1612</v>
      </c>
      <c r="G4408" t="s">
        <v>1517</v>
      </c>
      <c r="H4408" t="s">
        <v>11</v>
      </c>
      <c r="I4408" t="s">
        <v>17</v>
      </c>
      <c r="J4408" s="1">
        <v>45092</v>
      </c>
      <c r="K4408" s="1">
        <v>43637</v>
      </c>
      <c r="L4408" t="s">
        <v>1613</v>
      </c>
    </row>
    <row r="4409" spans="1:12" x14ac:dyDescent="0.25">
      <c r="A4409" t="s">
        <v>24</v>
      </c>
      <c r="B4409" t="s">
        <v>1515</v>
      </c>
      <c r="C4409" t="s">
        <v>16</v>
      </c>
      <c r="D4409" s="1">
        <v>42660</v>
      </c>
      <c r="E4409" t="s">
        <v>404</v>
      </c>
      <c r="F4409" t="s">
        <v>1046</v>
      </c>
      <c r="G4409" t="s">
        <v>1047</v>
      </c>
      <c r="H4409" t="s">
        <v>4</v>
      </c>
      <c r="I4409" t="s">
        <v>17</v>
      </c>
      <c r="J4409" s="1">
        <v>44847</v>
      </c>
      <c r="K4409" s="1">
        <v>44824</v>
      </c>
    </row>
    <row r="4410" spans="1:12" x14ac:dyDescent="0.25">
      <c r="A4410" t="s">
        <v>24</v>
      </c>
      <c r="B4410" t="s">
        <v>1515</v>
      </c>
      <c r="C4410" t="s">
        <v>16</v>
      </c>
      <c r="D4410" s="1">
        <v>42660</v>
      </c>
      <c r="E4410" t="s">
        <v>404</v>
      </c>
      <c r="F4410" t="s">
        <v>1046</v>
      </c>
      <c r="G4410" t="s">
        <v>1047</v>
      </c>
      <c r="H4410" t="s">
        <v>7</v>
      </c>
      <c r="I4410" t="s">
        <v>17</v>
      </c>
      <c r="J4410" s="1">
        <v>44847</v>
      </c>
      <c r="K4410" s="1">
        <v>44824</v>
      </c>
    </row>
    <row r="4411" spans="1:12" x14ac:dyDescent="0.25">
      <c r="A4411" t="s">
        <v>24</v>
      </c>
      <c r="B4411" t="s">
        <v>1515</v>
      </c>
      <c r="C4411" t="s">
        <v>16</v>
      </c>
      <c r="D4411" s="1">
        <v>42660</v>
      </c>
      <c r="E4411" t="s">
        <v>404</v>
      </c>
      <c r="F4411" t="s">
        <v>1046</v>
      </c>
      <c r="G4411" t="s">
        <v>1047</v>
      </c>
      <c r="H4411" t="s">
        <v>1366</v>
      </c>
      <c r="I4411" t="s">
        <v>17</v>
      </c>
      <c r="J4411" s="1">
        <v>45687</v>
      </c>
      <c r="K4411" s="1">
        <v>45351</v>
      </c>
    </row>
    <row r="4412" spans="1:12" x14ac:dyDescent="0.25">
      <c r="A4412" t="s">
        <v>24</v>
      </c>
      <c r="B4412" t="s">
        <v>1515</v>
      </c>
      <c r="C4412" t="s">
        <v>16</v>
      </c>
      <c r="D4412" s="1">
        <v>42660</v>
      </c>
      <c r="E4412" t="s">
        <v>404</v>
      </c>
      <c r="F4412" t="s">
        <v>1046</v>
      </c>
      <c r="G4412" t="s">
        <v>1047</v>
      </c>
      <c r="H4412" t="s">
        <v>1367</v>
      </c>
      <c r="I4412" t="s">
        <v>17</v>
      </c>
      <c r="J4412" s="1">
        <v>45687</v>
      </c>
      <c r="K4412" s="1">
        <v>45351</v>
      </c>
    </row>
    <row r="4413" spans="1:12" x14ac:dyDescent="0.25">
      <c r="A4413" t="s">
        <v>24</v>
      </c>
      <c r="B4413" t="s">
        <v>1515</v>
      </c>
      <c r="C4413" t="s">
        <v>16</v>
      </c>
      <c r="D4413" s="1">
        <v>42660</v>
      </c>
      <c r="E4413" t="s">
        <v>404</v>
      </c>
      <c r="F4413" t="s">
        <v>1046</v>
      </c>
      <c r="G4413" t="s">
        <v>1047</v>
      </c>
      <c r="H4413" t="s">
        <v>1368</v>
      </c>
      <c r="I4413" t="s">
        <v>17</v>
      </c>
      <c r="J4413" s="1">
        <v>45687</v>
      </c>
      <c r="K4413" s="1">
        <v>45351</v>
      </c>
    </row>
    <row r="4414" spans="1:12" x14ac:dyDescent="0.25">
      <c r="A4414" t="s">
        <v>24</v>
      </c>
      <c r="B4414" t="s">
        <v>1515</v>
      </c>
      <c r="C4414" t="s">
        <v>16</v>
      </c>
      <c r="D4414" s="1">
        <v>42660</v>
      </c>
      <c r="E4414" t="s">
        <v>404</v>
      </c>
      <c r="F4414" t="s">
        <v>1046</v>
      </c>
      <c r="G4414" t="s">
        <v>1047</v>
      </c>
      <c r="H4414" t="s">
        <v>1369</v>
      </c>
      <c r="I4414" t="s">
        <v>17</v>
      </c>
      <c r="J4414" s="1">
        <v>45687</v>
      </c>
      <c r="K4414" s="1">
        <v>45351</v>
      </c>
    </row>
    <row r="4415" spans="1:12" x14ac:dyDescent="0.25">
      <c r="A4415" t="s">
        <v>24</v>
      </c>
      <c r="B4415" t="s">
        <v>1515</v>
      </c>
      <c r="C4415" t="s">
        <v>16</v>
      </c>
      <c r="D4415" s="1">
        <v>42660</v>
      </c>
      <c r="E4415" t="s">
        <v>404</v>
      </c>
      <c r="F4415" t="s">
        <v>1046</v>
      </c>
      <c r="G4415" t="s">
        <v>1047</v>
      </c>
      <c r="H4415" t="s">
        <v>1370</v>
      </c>
      <c r="I4415" t="s">
        <v>5</v>
      </c>
      <c r="K4415" s="1">
        <v>45351</v>
      </c>
    </row>
    <row r="4416" spans="1:12" x14ac:dyDescent="0.25">
      <c r="A4416" t="s">
        <v>24</v>
      </c>
      <c r="B4416" t="s">
        <v>1515</v>
      </c>
      <c r="C4416" t="s">
        <v>16</v>
      </c>
      <c r="D4416" s="1">
        <v>42660</v>
      </c>
      <c r="E4416" t="s">
        <v>404</v>
      </c>
      <c r="F4416" t="s">
        <v>1046</v>
      </c>
      <c r="G4416" t="s">
        <v>1047</v>
      </c>
      <c r="H4416" t="s">
        <v>8</v>
      </c>
      <c r="I4416" t="s">
        <v>17</v>
      </c>
      <c r="J4416" s="1">
        <v>44648</v>
      </c>
      <c r="K4416" s="1">
        <v>44635</v>
      </c>
    </row>
    <row r="4417" spans="1:11" x14ac:dyDescent="0.25">
      <c r="A4417" t="s">
        <v>24</v>
      </c>
      <c r="B4417" t="s">
        <v>1515</v>
      </c>
      <c r="C4417" t="s">
        <v>16</v>
      </c>
      <c r="D4417" s="1">
        <v>42660</v>
      </c>
      <c r="E4417" t="s">
        <v>404</v>
      </c>
      <c r="F4417" t="s">
        <v>1046</v>
      </c>
      <c r="G4417" t="s">
        <v>1047</v>
      </c>
      <c r="H4417" t="s">
        <v>9</v>
      </c>
      <c r="I4417" t="s">
        <v>17</v>
      </c>
      <c r="J4417" s="1">
        <v>45629</v>
      </c>
      <c r="K4417" s="1">
        <v>44735</v>
      </c>
    </row>
    <row r="4418" spans="1:11" x14ac:dyDescent="0.25">
      <c r="A4418" t="s">
        <v>24</v>
      </c>
      <c r="B4418" t="s">
        <v>1515</v>
      </c>
      <c r="C4418" t="s">
        <v>16</v>
      </c>
      <c r="D4418" s="1">
        <v>42660</v>
      </c>
      <c r="E4418" t="s">
        <v>404</v>
      </c>
      <c r="F4418" t="s">
        <v>1046</v>
      </c>
      <c r="G4418" t="s">
        <v>1047</v>
      </c>
      <c r="H4418" t="s">
        <v>10</v>
      </c>
      <c r="I4418" t="s">
        <v>17</v>
      </c>
      <c r="J4418" s="1">
        <v>44449</v>
      </c>
      <c r="K4418" s="1">
        <v>44417</v>
      </c>
    </row>
    <row r="4419" spans="1:11" x14ac:dyDescent="0.25">
      <c r="A4419" t="s">
        <v>24</v>
      </c>
      <c r="B4419" t="s">
        <v>1515</v>
      </c>
      <c r="C4419" t="s">
        <v>16</v>
      </c>
      <c r="D4419" s="1">
        <v>42660</v>
      </c>
      <c r="E4419" t="s">
        <v>404</v>
      </c>
      <c r="F4419" t="s">
        <v>1046</v>
      </c>
      <c r="G4419" t="s">
        <v>1047</v>
      </c>
      <c r="H4419" t="s">
        <v>11</v>
      </c>
      <c r="I4419" t="s">
        <v>17</v>
      </c>
      <c r="J4419" s="1">
        <v>44539</v>
      </c>
      <c r="K4419" s="1">
        <v>43635</v>
      </c>
    </row>
    <row r="4420" spans="1:11" x14ac:dyDescent="0.25">
      <c r="A4420" t="s">
        <v>1</v>
      </c>
      <c r="B4420" t="s">
        <v>79</v>
      </c>
      <c r="C4420" t="s">
        <v>14</v>
      </c>
      <c r="D4420" s="1">
        <v>42625</v>
      </c>
      <c r="E4420" t="s">
        <v>448</v>
      </c>
      <c r="F4420" t="s">
        <v>1048</v>
      </c>
      <c r="G4420" t="s">
        <v>1049</v>
      </c>
      <c r="H4420" t="s">
        <v>4</v>
      </c>
      <c r="I4420" t="s">
        <v>17</v>
      </c>
      <c r="J4420" s="1">
        <v>45118</v>
      </c>
      <c r="K4420" s="1">
        <v>44824</v>
      </c>
    </row>
    <row r="4421" spans="1:11" x14ac:dyDescent="0.25">
      <c r="A4421" t="s">
        <v>1</v>
      </c>
      <c r="B4421" t="s">
        <v>79</v>
      </c>
      <c r="C4421" t="s">
        <v>14</v>
      </c>
      <c r="D4421" s="1">
        <v>42625</v>
      </c>
      <c r="E4421" t="s">
        <v>448</v>
      </c>
      <c r="F4421" t="s">
        <v>1048</v>
      </c>
      <c r="G4421" t="s">
        <v>1049</v>
      </c>
      <c r="H4421" t="s">
        <v>7</v>
      </c>
      <c r="I4421" t="s">
        <v>17</v>
      </c>
      <c r="J4421" s="1">
        <v>45118</v>
      </c>
      <c r="K4421" s="1">
        <v>44824</v>
      </c>
    </row>
    <row r="4422" spans="1:11" x14ac:dyDescent="0.25">
      <c r="A4422" t="s">
        <v>1</v>
      </c>
      <c r="B4422" t="s">
        <v>79</v>
      </c>
      <c r="C4422" t="s">
        <v>14</v>
      </c>
      <c r="D4422" s="1">
        <v>42625</v>
      </c>
      <c r="E4422" t="s">
        <v>448</v>
      </c>
      <c r="F4422" t="s">
        <v>1048</v>
      </c>
      <c r="G4422" t="s">
        <v>1049</v>
      </c>
      <c r="H4422" t="s">
        <v>1366</v>
      </c>
      <c r="I4422" t="s">
        <v>17</v>
      </c>
      <c r="J4422" s="1">
        <v>45576</v>
      </c>
      <c r="K4422" s="1">
        <v>45351</v>
      </c>
    </row>
    <row r="4423" spans="1:11" x14ac:dyDescent="0.25">
      <c r="A4423" t="s">
        <v>1</v>
      </c>
      <c r="B4423" t="s">
        <v>79</v>
      </c>
      <c r="C4423" t="s">
        <v>14</v>
      </c>
      <c r="D4423" s="1">
        <v>42625</v>
      </c>
      <c r="E4423" t="s">
        <v>448</v>
      </c>
      <c r="F4423" t="s">
        <v>1048</v>
      </c>
      <c r="G4423" t="s">
        <v>1049</v>
      </c>
      <c r="H4423" t="s">
        <v>1367</v>
      </c>
      <c r="I4423" t="s">
        <v>17</v>
      </c>
      <c r="J4423" s="1">
        <v>45575</v>
      </c>
      <c r="K4423" s="1">
        <v>45351</v>
      </c>
    </row>
    <row r="4424" spans="1:11" x14ac:dyDescent="0.25">
      <c r="A4424" t="s">
        <v>1</v>
      </c>
      <c r="B4424" t="s">
        <v>79</v>
      </c>
      <c r="C4424" t="s">
        <v>14</v>
      </c>
      <c r="D4424" s="1">
        <v>42625</v>
      </c>
      <c r="E4424" t="s">
        <v>448</v>
      </c>
      <c r="F4424" t="s">
        <v>1048</v>
      </c>
      <c r="G4424" t="s">
        <v>1049</v>
      </c>
      <c r="H4424" t="s">
        <v>1368</v>
      </c>
      <c r="I4424" t="s">
        <v>17</v>
      </c>
      <c r="J4424" s="1">
        <v>45576</v>
      </c>
      <c r="K4424" s="1">
        <v>45351</v>
      </c>
    </row>
    <row r="4425" spans="1:11" x14ac:dyDescent="0.25">
      <c r="A4425" t="s">
        <v>1</v>
      </c>
      <c r="B4425" t="s">
        <v>79</v>
      </c>
      <c r="C4425" t="s">
        <v>14</v>
      </c>
      <c r="D4425" s="1">
        <v>42625</v>
      </c>
      <c r="E4425" t="s">
        <v>448</v>
      </c>
      <c r="F4425" t="s">
        <v>1048</v>
      </c>
      <c r="G4425" t="s">
        <v>1049</v>
      </c>
      <c r="H4425" t="s">
        <v>1369</v>
      </c>
      <c r="I4425" t="s">
        <v>17</v>
      </c>
      <c r="J4425" s="1">
        <v>45576</v>
      </c>
      <c r="K4425" s="1">
        <v>45351</v>
      </c>
    </row>
    <row r="4426" spans="1:11" x14ac:dyDescent="0.25">
      <c r="A4426" t="s">
        <v>1</v>
      </c>
      <c r="B4426" t="s">
        <v>79</v>
      </c>
      <c r="C4426" t="s">
        <v>14</v>
      </c>
      <c r="D4426" s="1">
        <v>42625</v>
      </c>
      <c r="E4426" t="s">
        <v>448</v>
      </c>
      <c r="F4426" t="s">
        <v>1048</v>
      </c>
      <c r="G4426" t="s">
        <v>1049</v>
      </c>
      <c r="H4426" t="s">
        <v>1370</v>
      </c>
      <c r="I4426" t="s">
        <v>17</v>
      </c>
      <c r="J4426" s="1">
        <v>45575</v>
      </c>
      <c r="K4426" s="1">
        <v>45351</v>
      </c>
    </row>
    <row r="4427" spans="1:11" x14ac:dyDescent="0.25">
      <c r="A4427" t="s">
        <v>1</v>
      </c>
      <c r="B4427" t="s">
        <v>79</v>
      </c>
      <c r="C4427" t="s">
        <v>14</v>
      </c>
      <c r="D4427" s="1">
        <v>42625</v>
      </c>
      <c r="E4427" t="s">
        <v>448</v>
      </c>
      <c r="F4427" t="s">
        <v>1048</v>
      </c>
      <c r="G4427" t="s">
        <v>1049</v>
      </c>
      <c r="H4427" t="s">
        <v>8</v>
      </c>
      <c r="I4427" t="s">
        <v>17</v>
      </c>
      <c r="J4427" s="1">
        <v>44764</v>
      </c>
      <c r="K4427" s="1">
        <v>44635</v>
      </c>
    </row>
    <row r="4428" spans="1:11" x14ac:dyDescent="0.25">
      <c r="A4428" t="s">
        <v>1</v>
      </c>
      <c r="B4428" t="s">
        <v>79</v>
      </c>
      <c r="C4428" t="s">
        <v>14</v>
      </c>
      <c r="D4428" s="1">
        <v>42625</v>
      </c>
      <c r="E4428" t="s">
        <v>448</v>
      </c>
      <c r="F4428" t="s">
        <v>1048</v>
      </c>
      <c r="G4428" t="s">
        <v>1049</v>
      </c>
      <c r="H4428" t="s">
        <v>9</v>
      </c>
      <c r="I4428" t="s">
        <v>17</v>
      </c>
      <c r="J4428" s="1">
        <v>45113</v>
      </c>
      <c r="K4428" s="1">
        <v>44735</v>
      </c>
    </row>
    <row r="4429" spans="1:11" x14ac:dyDescent="0.25">
      <c r="A4429" t="s">
        <v>1</v>
      </c>
      <c r="B4429" t="s">
        <v>79</v>
      </c>
      <c r="C4429" t="s">
        <v>14</v>
      </c>
      <c r="D4429" s="1">
        <v>42625</v>
      </c>
      <c r="E4429" t="s">
        <v>448</v>
      </c>
      <c r="F4429" t="s">
        <v>1048</v>
      </c>
      <c r="G4429" t="s">
        <v>1049</v>
      </c>
      <c r="H4429" t="s">
        <v>10</v>
      </c>
      <c r="I4429" t="s">
        <v>17</v>
      </c>
      <c r="J4429" s="1">
        <v>44449</v>
      </c>
      <c r="K4429" s="1">
        <v>44417</v>
      </c>
    </row>
    <row r="4430" spans="1:11" x14ac:dyDescent="0.25">
      <c r="A4430" t="s">
        <v>1</v>
      </c>
      <c r="B4430" t="s">
        <v>79</v>
      </c>
      <c r="C4430" t="s">
        <v>14</v>
      </c>
      <c r="D4430" s="1">
        <v>42625</v>
      </c>
      <c r="E4430" t="s">
        <v>448</v>
      </c>
      <c r="F4430" t="s">
        <v>1048</v>
      </c>
      <c r="G4430" t="s">
        <v>1049</v>
      </c>
      <c r="H4430" t="s">
        <v>11</v>
      </c>
      <c r="I4430" t="s">
        <v>17</v>
      </c>
      <c r="J4430" s="1">
        <v>44627</v>
      </c>
      <c r="K4430" s="1">
        <v>43635</v>
      </c>
    </row>
    <row r="4431" spans="1:11" x14ac:dyDescent="0.25">
      <c r="A4431" t="s">
        <v>30</v>
      </c>
      <c r="B4431" t="s">
        <v>339</v>
      </c>
      <c r="C4431" t="s">
        <v>32</v>
      </c>
      <c r="D4431" s="1">
        <v>42599</v>
      </c>
      <c r="E4431" t="s">
        <v>120</v>
      </c>
      <c r="F4431" t="s">
        <v>1050</v>
      </c>
      <c r="G4431" t="s">
        <v>343</v>
      </c>
      <c r="H4431" t="s">
        <v>192</v>
      </c>
      <c r="I4431" t="s">
        <v>17</v>
      </c>
      <c r="J4431" s="1">
        <v>45112</v>
      </c>
      <c r="K4431" s="1">
        <v>44837</v>
      </c>
    </row>
    <row r="4432" spans="1:11" x14ac:dyDescent="0.25">
      <c r="A4432" t="s">
        <v>30</v>
      </c>
      <c r="B4432" t="s">
        <v>339</v>
      </c>
      <c r="C4432" t="s">
        <v>32</v>
      </c>
      <c r="D4432" s="1">
        <v>42599</v>
      </c>
      <c r="E4432" t="s">
        <v>120</v>
      </c>
      <c r="F4432" t="s">
        <v>1050</v>
      </c>
      <c r="G4432" t="s">
        <v>343</v>
      </c>
      <c r="H4432" t="s">
        <v>4</v>
      </c>
      <c r="I4432" t="s">
        <v>17</v>
      </c>
      <c r="J4432" s="1">
        <v>44932</v>
      </c>
      <c r="K4432" s="1">
        <v>44824</v>
      </c>
    </row>
    <row r="4433" spans="1:11" x14ac:dyDescent="0.25">
      <c r="A4433" t="s">
        <v>30</v>
      </c>
      <c r="B4433" t="s">
        <v>339</v>
      </c>
      <c r="C4433" t="s">
        <v>32</v>
      </c>
      <c r="D4433" s="1">
        <v>42599</v>
      </c>
      <c r="E4433" t="s">
        <v>120</v>
      </c>
      <c r="F4433" t="s">
        <v>1050</v>
      </c>
      <c r="G4433" t="s">
        <v>343</v>
      </c>
      <c r="H4433" t="s">
        <v>7</v>
      </c>
      <c r="I4433" t="s">
        <v>17</v>
      </c>
      <c r="J4433" s="1">
        <v>44932</v>
      </c>
      <c r="K4433" s="1">
        <v>44824</v>
      </c>
    </row>
    <row r="4434" spans="1:11" x14ac:dyDescent="0.25">
      <c r="A4434" t="s">
        <v>30</v>
      </c>
      <c r="B4434" t="s">
        <v>339</v>
      </c>
      <c r="C4434" t="s">
        <v>32</v>
      </c>
      <c r="D4434" s="1">
        <v>42599</v>
      </c>
      <c r="E4434" t="s">
        <v>120</v>
      </c>
      <c r="F4434" t="s">
        <v>1050</v>
      </c>
      <c r="G4434" t="s">
        <v>343</v>
      </c>
      <c r="H4434" t="s">
        <v>1366</v>
      </c>
      <c r="I4434" t="s">
        <v>5</v>
      </c>
      <c r="K4434" s="1">
        <v>45793</v>
      </c>
    </row>
    <row r="4435" spans="1:11" x14ac:dyDescent="0.25">
      <c r="A4435" t="s">
        <v>30</v>
      </c>
      <c r="B4435" t="s">
        <v>339</v>
      </c>
      <c r="C4435" t="s">
        <v>32</v>
      </c>
      <c r="D4435" s="1">
        <v>42599</v>
      </c>
      <c r="E4435" t="s">
        <v>120</v>
      </c>
      <c r="F4435" t="s">
        <v>1050</v>
      </c>
      <c r="G4435" t="s">
        <v>343</v>
      </c>
      <c r="H4435" t="s">
        <v>1366</v>
      </c>
      <c r="I4435" t="s">
        <v>17</v>
      </c>
      <c r="J4435" s="1">
        <v>43540</v>
      </c>
      <c r="K4435" s="1">
        <v>43540</v>
      </c>
    </row>
    <row r="4436" spans="1:11" x14ac:dyDescent="0.25">
      <c r="A4436" t="s">
        <v>30</v>
      </c>
      <c r="B4436" t="s">
        <v>339</v>
      </c>
      <c r="C4436" t="s">
        <v>32</v>
      </c>
      <c r="D4436" s="1">
        <v>42599</v>
      </c>
      <c r="E4436" t="s">
        <v>120</v>
      </c>
      <c r="F4436" t="s">
        <v>1050</v>
      </c>
      <c r="G4436" t="s">
        <v>343</v>
      </c>
      <c r="H4436" t="s">
        <v>1366</v>
      </c>
      <c r="I4436" t="s">
        <v>17</v>
      </c>
      <c r="J4436" s="1">
        <v>45472</v>
      </c>
      <c r="K4436" s="1">
        <v>45351</v>
      </c>
    </row>
    <row r="4437" spans="1:11" x14ac:dyDescent="0.25">
      <c r="A4437" t="s">
        <v>30</v>
      </c>
      <c r="B4437" t="s">
        <v>339</v>
      </c>
      <c r="C4437" t="s">
        <v>32</v>
      </c>
      <c r="D4437" s="1">
        <v>42599</v>
      </c>
      <c r="E4437" t="s">
        <v>120</v>
      </c>
      <c r="F4437" t="s">
        <v>1050</v>
      </c>
      <c r="G4437" t="s">
        <v>343</v>
      </c>
      <c r="H4437" t="s">
        <v>1367</v>
      </c>
      <c r="I4437" t="s">
        <v>5</v>
      </c>
      <c r="K4437" s="1">
        <v>45793</v>
      </c>
    </row>
    <row r="4438" spans="1:11" x14ac:dyDescent="0.25">
      <c r="A4438" t="s">
        <v>30</v>
      </c>
      <c r="B4438" t="s">
        <v>339</v>
      </c>
      <c r="C4438" t="s">
        <v>32</v>
      </c>
      <c r="D4438" s="1">
        <v>42599</v>
      </c>
      <c r="E4438" t="s">
        <v>120</v>
      </c>
      <c r="F4438" t="s">
        <v>1050</v>
      </c>
      <c r="G4438" t="s">
        <v>343</v>
      </c>
      <c r="H4438" t="s">
        <v>1367</v>
      </c>
      <c r="I4438" t="s">
        <v>17</v>
      </c>
      <c r="J4438" s="1">
        <v>43540</v>
      </c>
      <c r="K4438" s="1">
        <v>43540</v>
      </c>
    </row>
    <row r="4439" spans="1:11" x14ac:dyDescent="0.25">
      <c r="A4439" t="s">
        <v>30</v>
      </c>
      <c r="B4439" t="s">
        <v>339</v>
      </c>
      <c r="C4439" t="s">
        <v>32</v>
      </c>
      <c r="D4439" s="1">
        <v>42599</v>
      </c>
      <c r="E4439" t="s">
        <v>120</v>
      </c>
      <c r="F4439" t="s">
        <v>1050</v>
      </c>
      <c r="G4439" t="s">
        <v>343</v>
      </c>
      <c r="H4439" t="s">
        <v>1367</v>
      </c>
      <c r="I4439" t="s">
        <v>17</v>
      </c>
      <c r="J4439" s="1">
        <v>45472</v>
      </c>
      <c r="K4439" s="1">
        <v>45351</v>
      </c>
    </row>
    <row r="4440" spans="1:11" x14ac:dyDescent="0.25">
      <c r="A4440" t="s">
        <v>30</v>
      </c>
      <c r="B4440" t="s">
        <v>339</v>
      </c>
      <c r="C4440" t="s">
        <v>32</v>
      </c>
      <c r="D4440" s="1">
        <v>42599</v>
      </c>
      <c r="E4440" t="s">
        <v>120</v>
      </c>
      <c r="F4440" t="s">
        <v>1050</v>
      </c>
      <c r="G4440" t="s">
        <v>343</v>
      </c>
      <c r="H4440" t="s">
        <v>1368</v>
      </c>
      <c r="I4440" t="s">
        <v>5</v>
      </c>
      <c r="K4440" s="1">
        <v>45793</v>
      </c>
    </row>
    <row r="4441" spans="1:11" x14ac:dyDescent="0.25">
      <c r="A4441" t="s">
        <v>30</v>
      </c>
      <c r="B4441" t="s">
        <v>339</v>
      </c>
      <c r="C4441" t="s">
        <v>32</v>
      </c>
      <c r="D4441" s="1">
        <v>42599</v>
      </c>
      <c r="E4441" t="s">
        <v>120</v>
      </c>
      <c r="F4441" t="s">
        <v>1050</v>
      </c>
      <c r="G4441" t="s">
        <v>343</v>
      </c>
      <c r="H4441" t="s">
        <v>1368</v>
      </c>
      <c r="I4441" t="s">
        <v>17</v>
      </c>
      <c r="J4441" s="1">
        <v>43540</v>
      </c>
      <c r="K4441" s="1">
        <v>43540</v>
      </c>
    </row>
    <row r="4442" spans="1:11" x14ac:dyDescent="0.25">
      <c r="A4442" t="s">
        <v>30</v>
      </c>
      <c r="B4442" t="s">
        <v>339</v>
      </c>
      <c r="C4442" t="s">
        <v>32</v>
      </c>
      <c r="D4442" s="1">
        <v>42599</v>
      </c>
      <c r="E4442" t="s">
        <v>120</v>
      </c>
      <c r="F4442" t="s">
        <v>1050</v>
      </c>
      <c r="G4442" t="s">
        <v>343</v>
      </c>
      <c r="H4442" t="s">
        <v>1368</v>
      </c>
      <c r="I4442" t="s">
        <v>17</v>
      </c>
      <c r="J4442" s="1">
        <v>45472</v>
      </c>
      <c r="K4442" s="1">
        <v>45351</v>
      </c>
    </row>
    <row r="4443" spans="1:11" x14ac:dyDescent="0.25">
      <c r="A4443" t="s">
        <v>30</v>
      </c>
      <c r="B4443" t="s">
        <v>339</v>
      </c>
      <c r="C4443" t="s">
        <v>32</v>
      </c>
      <c r="D4443" s="1">
        <v>42599</v>
      </c>
      <c r="E4443" t="s">
        <v>120</v>
      </c>
      <c r="F4443" t="s">
        <v>1050</v>
      </c>
      <c r="G4443" t="s">
        <v>343</v>
      </c>
      <c r="H4443" t="s">
        <v>1369</v>
      </c>
      <c r="I4443" t="s">
        <v>5</v>
      </c>
      <c r="K4443" s="1">
        <v>45793</v>
      </c>
    </row>
    <row r="4444" spans="1:11" x14ac:dyDescent="0.25">
      <c r="A4444" t="s">
        <v>30</v>
      </c>
      <c r="B4444" t="s">
        <v>339</v>
      </c>
      <c r="C4444" t="s">
        <v>32</v>
      </c>
      <c r="D4444" s="1">
        <v>42599</v>
      </c>
      <c r="E4444" t="s">
        <v>120</v>
      </c>
      <c r="F4444" t="s">
        <v>1050</v>
      </c>
      <c r="G4444" t="s">
        <v>343</v>
      </c>
      <c r="H4444" t="s">
        <v>1369</v>
      </c>
      <c r="I4444" t="s">
        <v>17</v>
      </c>
      <c r="J4444" s="1">
        <v>43542</v>
      </c>
      <c r="K4444" s="1">
        <v>43542</v>
      </c>
    </row>
    <row r="4445" spans="1:11" x14ac:dyDescent="0.25">
      <c r="A4445" t="s">
        <v>30</v>
      </c>
      <c r="B4445" t="s">
        <v>339</v>
      </c>
      <c r="C4445" t="s">
        <v>32</v>
      </c>
      <c r="D4445" s="1">
        <v>42599</v>
      </c>
      <c r="E4445" t="s">
        <v>120</v>
      </c>
      <c r="F4445" t="s">
        <v>1050</v>
      </c>
      <c r="G4445" t="s">
        <v>343</v>
      </c>
      <c r="H4445" t="s">
        <v>1369</v>
      </c>
      <c r="I4445" t="s">
        <v>17</v>
      </c>
      <c r="J4445" s="1">
        <v>45472</v>
      </c>
      <c r="K4445" s="1">
        <v>45351</v>
      </c>
    </row>
    <row r="4446" spans="1:11" x14ac:dyDescent="0.25">
      <c r="A4446" t="s">
        <v>30</v>
      </c>
      <c r="B4446" t="s">
        <v>339</v>
      </c>
      <c r="C4446" t="s">
        <v>32</v>
      </c>
      <c r="D4446" s="1">
        <v>42599</v>
      </c>
      <c r="E4446" t="s">
        <v>120</v>
      </c>
      <c r="F4446" t="s">
        <v>1050</v>
      </c>
      <c r="G4446" t="s">
        <v>343</v>
      </c>
      <c r="H4446" t="s">
        <v>1370</v>
      </c>
      <c r="I4446" t="s">
        <v>5</v>
      </c>
      <c r="K4446" s="1">
        <v>45793</v>
      </c>
    </row>
    <row r="4447" spans="1:11" x14ac:dyDescent="0.25">
      <c r="A4447" t="s">
        <v>30</v>
      </c>
      <c r="B4447" t="s">
        <v>339</v>
      </c>
      <c r="C4447" t="s">
        <v>32</v>
      </c>
      <c r="D4447" s="1">
        <v>42599</v>
      </c>
      <c r="E4447" t="s">
        <v>120</v>
      </c>
      <c r="F4447" t="s">
        <v>1050</v>
      </c>
      <c r="G4447" t="s">
        <v>343</v>
      </c>
      <c r="H4447" t="s">
        <v>1370</v>
      </c>
      <c r="I4447" t="s">
        <v>17</v>
      </c>
      <c r="J4447" s="1">
        <v>45472</v>
      </c>
      <c r="K4447" s="1">
        <v>45351</v>
      </c>
    </row>
    <row r="4448" spans="1:11" x14ac:dyDescent="0.25">
      <c r="A4448" t="s">
        <v>30</v>
      </c>
      <c r="B4448" t="s">
        <v>339</v>
      </c>
      <c r="C4448" t="s">
        <v>32</v>
      </c>
      <c r="D4448" s="1">
        <v>42599</v>
      </c>
      <c r="E4448" t="s">
        <v>120</v>
      </c>
      <c r="F4448" t="s">
        <v>1050</v>
      </c>
      <c r="G4448" t="s">
        <v>343</v>
      </c>
      <c r="H4448" t="s">
        <v>8</v>
      </c>
      <c r="I4448" t="s">
        <v>17</v>
      </c>
      <c r="J4448" s="1">
        <v>44656</v>
      </c>
      <c r="K4448" s="1">
        <v>44635</v>
      </c>
    </row>
    <row r="4449" spans="1:11" x14ac:dyDescent="0.25">
      <c r="A4449" t="s">
        <v>30</v>
      </c>
      <c r="B4449" t="s">
        <v>339</v>
      </c>
      <c r="C4449" t="s">
        <v>32</v>
      </c>
      <c r="D4449" s="1">
        <v>42599</v>
      </c>
      <c r="E4449" t="s">
        <v>120</v>
      </c>
      <c r="F4449" t="s">
        <v>1050</v>
      </c>
      <c r="G4449" t="s">
        <v>343</v>
      </c>
      <c r="H4449" t="s">
        <v>9</v>
      </c>
      <c r="I4449" t="s">
        <v>17</v>
      </c>
      <c r="J4449" s="1">
        <v>44941</v>
      </c>
      <c r="K4449" s="1">
        <v>44735</v>
      </c>
    </row>
    <row r="4450" spans="1:11" x14ac:dyDescent="0.25">
      <c r="A4450" t="s">
        <v>30</v>
      </c>
      <c r="B4450" t="s">
        <v>339</v>
      </c>
      <c r="C4450" t="s">
        <v>32</v>
      </c>
      <c r="D4450" s="1">
        <v>42599</v>
      </c>
      <c r="E4450" t="s">
        <v>120</v>
      </c>
      <c r="F4450" t="s">
        <v>1050</v>
      </c>
      <c r="G4450" t="s">
        <v>343</v>
      </c>
      <c r="H4450" t="s">
        <v>10</v>
      </c>
      <c r="I4450" t="s">
        <v>17</v>
      </c>
      <c r="J4450" s="1">
        <v>44449</v>
      </c>
      <c r="K4450" s="1">
        <v>44417</v>
      </c>
    </row>
    <row r="4451" spans="1:11" x14ac:dyDescent="0.25">
      <c r="A4451" t="s">
        <v>30</v>
      </c>
      <c r="B4451" t="s">
        <v>339</v>
      </c>
      <c r="C4451" t="s">
        <v>32</v>
      </c>
      <c r="D4451" s="1">
        <v>42599</v>
      </c>
      <c r="E4451" t="s">
        <v>120</v>
      </c>
      <c r="F4451" t="s">
        <v>1050</v>
      </c>
      <c r="G4451" t="s">
        <v>343</v>
      </c>
      <c r="H4451" t="s">
        <v>10</v>
      </c>
      <c r="I4451" t="s">
        <v>17</v>
      </c>
      <c r="J4451" s="1">
        <v>45237</v>
      </c>
      <c r="K4451" s="1">
        <v>45133</v>
      </c>
    </row>
    <row r="4452" spans="1:11" x14ac:dyDescent="0.25">
      <c r="A4452" t="s">
        <v>30</v>
      </c>
      <c r="B4452" t="s">
        <v>339</v>
      </c>
      <c r="C4452" t="s">
        <v>32</v>
      </c>
      <c r="D4452" s="1">
        <v>42599</v>
      </c>
      <c r="E4452" t="s">
        <v>120</v>
      </c>
      <c r="F4452" t="s">
        <v>1050</v>
      </c>
      <c r="G4452" t="s">
        <v>343</v>
      </c>
      <c r="H4452" t="s">
        <v>11</v>
      </c>
      <c r="I4452" t="s">
        <v>17</v>
      </c>
      <c r="J4452" s="1">
        <v>43691</v>
      </c>
      <c r="K4452" s="1">
        <v>43545</v>
      </c>
    </row>
    <row r="4453" spans="1:11" x14ac:dyDescent="0.25">
      <c r="A4453" t="s">
        <v>30</v>
      </c>
      <c r="B4453" t="s">
        <v>339</v>
      </c>
      <c r="C4453" t="s">
        <v>32</v>
      </c>
      <c r="D4453" s="1">
        <v>42599</v>
      </c>
      <c r="E4453" t="s">
        <v>120</v>
      </c>
      <c r="F4453" t="s">
        <v>1050</v>
      </c>
      <c r="G4453" t="s">
        <v>343</v>
      </c>
      <c r="H4453" t="s">
        <v>11</v>
      </c>
      <c r="I4453" t="s">
        <v>17</v>
      </c>
      <c r="J4453" s="1">
        <v>44649</v>
      </c>
      <c r="K4453" s="1">
        <v>44161</v>
      </c>
    </row>
    <row r="4454" spans="1:11" x14ac:dyDescent="0.25">
      <c r="A4454" t="s">
        <v>60</v>
      </c>
      <c r="B4454" t="s">
        <v>274</v>
      </c>
      <c r="C4454" t="s">
        <v>14</v>
      </c>
      <c r="D4454" s="1">
        <v>42552</v>
      </c>
      <c r="E4454" t="s">
        <v>904</v>
      </c>
      <c r="F4454" t="s">
        <v>1051</v>
      </c>
      <c r="G4454" t="s">
        <v>311</v>
      </c>
      <c r="H4454" t="s">
        <v>192</v>
      </c>
      <c r="I4454" t="s">
        <v>17</v>
      </c>
      <c r="J4454" s="1">
        <v>44862</v>
      </c>
      <c r="K4454" s="1">
        <v>44837</v>
      </c>
    </row>
    <row r="4455" spans="1:11" x14ac:dyDescent="0.25">
      <c r="A4455" t="s">
        <v>60</v>
      </c>
      <c r="B4455" t="s">
        <v>274</v>
      </c>
      <c r="C4455" t="s">
        <v>14</v>
      </c>
      <c r="D4455" s="1">
        <v>42552</v>
      </c>
      <c r="E4455" t="s">
        <v>904</v>
      </c>
      <c r="F4455" t="s">
        <v>1051</v>
      </c>
      <c r="G4455" t="s">
        <v>311</v>
      </c>
      <c r="H4455" t="s">
        <v>4</v>
      </c>
      <c r="I4455" t="s">
        <v>17</v>
      </c>
      <c r="J4455" s="1">
        <v>44825</v>
      </c>
      <c r="K4455" s="1">
        <v>44824</v>
      </c>
    </row>
    <row r="4456" spans="1:11" x14ac:dyDescent="0.25">
      <c r="A4456" t="s">
        <v>60</v>
      </c>
      <c r="B4456" t="s">
        <v>274</v>
      </c>
      <c r="C4456" t="s">
        <v>14</v>
      </c>
      <c r="D4456" s="1">
        <v>42552</v>
      </c>
      <c r="E4456" t="s">
        <v>904</v>
      </c>
      <c r="F4456" t="s">
        <v>1051</v>
      </c>
      <c r="G4456" t="s">
        <v>311</v>
      </c>
      <c r="H4456" t="s">
        <v>7</v>
      </c>
      <c r="I4456" t="s">
        <v>17</v>
      </c>
      <c r="J4456" s="1">
        <v>44833</v>
      </c>
      <c r="K4456" s="1">
        <v>44824</v>
      </c>
    </row>
    <row r="4457" spans="1:11" x14ac:dyDescent="0.25">
      <c r="A4457" t="s">
        <v>60</v>
      </c>
      <c r="B4457" t="s">
        <v>274</v>
      </c>
      <c r="C4457" t="s">
        <v>14</v>
      </c>
      <c r="D4457" s="1">
        <v>42552</v>
      </c>
      <c r="E4457" t="s">
        <v>904</v>
      </c>
      <c r="F4457" t="s">
        <v>1051</v>
      </c>
      <c r="G4457" t="s">
        <v>311</v>
      </c>
      <c r="H4457" t="s">
        <v>1366</v>
      </c>
      <c r="I4457" t="s">
        <v>17</v>
      </c>
      <c r="J4457" s="1">
        <v>45427</v>
      </c>
      <c r="K4457" s="1">
        <v>45351</v>
      </c>
    </row>
    <row r="4458" spans="1:11" x14ac:dyDescent="0.25">
      <c r="A4458" t="s">
        <v>60</v>
      </c>
      <c r="B4458" t="s">
        <v>274</v>
      </c>
      <c r="C4458" t="s">
        <v>14</v>
      </c>
      <c r="D4458" s="1">
        <v>42552</v>
      </c>
      <c r="E4458" t="s">
        <v>904</v>
      </c>
      <c r="F4458" t="s">
        <v>1051</v>
      </c>
      <c r="G4458" t="s">
        <v>311</v>
      </c>
      <c r="H4458" t="s">
        <v>1366</v>
      </c>
      <c r="I4458" t="s">
        <v>17</v>
      </c>
      <c r="J4458" s="1">
        <v>45806</v>
      </c>
      <c r="K4458" s="1">
        <v>45748</v>
      </c>
    </row>
    <row r="4459" spans="1:11" x14ac:dyDescent="0.25">
      <c r="A4459" t="s">
        <v>60</v>
      </c>
      <c r="B4459" t="s">
        <v>274</v>
      </c>
      <c r="C4459" t="s">
        <v>14</v>
      </c>
      <c r="D4459" s="1">
        <v>42552</v>
      </c>
      <c r="E4459" t="s">
        <v>904</v>
      </c>
      <c r="F4459" t="s">
        <v>1051</v>
      </c>
      <c r="G4459" t="s">
        <v>311</v>
      </c>
      <c r="H4459" t="s">
        <v>1367</v>
      </c>
      <c r="I4459" t="s">
        <v>17</v>
      </c>
      <c r="J4459" s="1">
        <v>45427</v>
      </c>
      <c r="K4459" s="1">
        <v>45351</v>
      </c>
    </row>
    <row r="4460" spans="1:11" x14ac:dyDescent="0.25">
      <c r="A4460" t="s">
        <v>60</v>
      </c>
      <c r="B4460" t="s">
        <v>274</v>
      </c>
      <c r="C4460" t="s">
        <v>14</v>
      </c>
      <c r="D4460" s="1">
        <v>42552</v>
      </c>
      <c r="E4460" t="s">
        <v>904</v>
      </c>
      <c r="F4460" t="s">
        <v>1051</v>
      </c>
      <c r="G4460" t="s">
        <v>311</v>
      </c>
      <c r="H4460" t="s">
        <v>1367</v>
      </c>
      <c r="I4460" t="s">
        <v>17</v>
      </c>
      <c r="J4460" s="1">
        <v>45805</v>
      </c>
      <c r="K4460" s="1">
        <v>45748</v>
      </c>
    </row>
    <row r="4461" spans="1:11" x14ac:dyDescent="0.25">
      <c r="A4461" t="s">
        <v>60</v>
      </c>
      <c r="B4461" t="s">
        <v>274</v>
      </c>
      <c r="C4461" t="s">
        <v>14</v>
      </c>
      <c r="D4461" s="1">
        <v>42552</v>
      </c>
      <c r="E4461" t="s">
        <v>904</v>
      </c>
      <c r="F4461" t="s">
        <v>1051</v>
      </c>
      <c r="G4461" t="s">
        <v>311</v>
      </c>
      <c r="H4461" t="s">
        <v>1368</v>
      </c>
      <c r="I4461" t="s">
        <v>17</v>
      </c>
      <c r="J4461" s="1">
        <v>45427</v>
      </c>
      <c r="K4461" s="1">
        <v>45351</v>
      </c>
    </row>
    <row r="4462" spans="1:11" x14ac:dyDescent="0.25">
      <c r="A4462" t="s">
        <v>60</v>
      </c>
      <c r="B4462" t="s">
        <v>274</v>
      </c>
      <c r="C4462" t="s">
        <v>14</v>
      </c>
      <c r="D4462" s="1">
        <v>42552</v>
      </c>
      <c r="E4462" t="s">
        <v>904</v>
      </c>
      <c r="F4462" t="s">
        <v>1051</v>
      </c>
      <c r="G4462" t="s">
        <v>311</v>
      </c>
      <c r="H4462" t="s">
        <v>1368</v>
      </c>
      <c r="I4462" t="s">
        <v>17</v>
      </c>
      <c r="J4462" s="1">
        <v>45805</v>
      </c>
      <c r="K4462" s="1">
        <v>45748</v>
      </c>
    </row>
    <row r="4463" spans="1:11" x14ac:dyDescent="0.25">
      <c r="A4463" t="s">
        <v>60</v>
      </c>
      <c r="B4463" t="s">
        <v>274</v>
      </c>
      <c r="C4463" t="s">
        <v>14</v>
      </c>
      <c r="D4463" s="1">
        <v>42552</v>
      </c>
      <c r="E4463" t="s">
        <v>904</v>
      </c>
      <c r="F4463" t="s">
        <v>1051</v>
      </c>
      <c r="G4463" t="s">
        <v>311</v>
      </c>
      <c r="H4463" t="s">
        <v>1369</v>
      </c>
      <c r="I4463" t="s">
        <v>17</v>
      </c>
      <c r="J4463" s="1">
        <v>45427</v>
      </c>
      <c r="K4463" s="1">
        <v>45351</v>
      </c>
    </row>
    <row r="4464" spans="1:11" x14ac:dyDescent="0.25">
      <c r="A4464" t="s">
        <v>60</v>
      </c>
      <c r="B4464" t="s">
        <v>274</v>
      </c>
      <c r="C4464" t="s">
        <v>14</v>
      </c>
      <c r="D4464" s="1">
        <v>42552</v>
      </c>
      <c r="E4464" t="s">
        <v>904</v>
      </c>
      <c r="F4464" t="s">
        <v>1051</v>
      </c>
      <c r="G4464" t="s">
        <v>311</v>
      </c>
      <c r="H4464" t="s">
        <v>1369</v>
      </c>
      <c r="I4464" t="s">
        <v>17</v>
      </c>
      <c r="J4464" s="1">
        <v>45806</v>
      </c>
      <c r="K4464" s="1">
        <v>45748</v>
      </c>
    </row>
    <row r="4465" spans="1:12" x14ac:dyDescent="0.25">
      <c r="A4465" t="s">
        <v>60</v>
      </c>
      <c r="B4465" t="s">
        <v>274</v>
      </c>
      <c r="C4465" t="s">
        <v>14</v>
      </c>
      <c r="D4465" s="1">
        <v>42552</v>
      </c>
      <c r="E4465" t="s">
        <v>904</v>
      </c>
      <c r="F4465" t="s">
        <v>1051</v>
      </c>
      <c r="G4465" t="s">
        <v>311</v>
      </c>
      <c r="H4465" t="s">
        <v>1370</v>
      </c>
      <c r="I4465" t="s">
        <v>17</v>
      </c>
      <c r="J4465" s="1">
        <v>45429</v>
      </c>
      <c r="K4465" s="1">
        <v>45351</v>
      </c>
    </row>
    <row r="4466" spans="1:12" x14ac:dyDescent="0.25">
      <c r="A4466" t="s">
        <v>60</v>
      </c>
      <c r="B4466" t="s">
        <v>274</v>
      </c>
      <c r="C4466" t="s">
        <v>14</v>
      </c>
      <c r="D4466" s="1">
        <v>42552</v>
      </c>
      <c r="E4466" t="s">
        <v>904</v>
      </c>
      <c r="F4466" t="s">
        <v>1051</v>
      </c>
      <c r="G4466" t="s">
        <v>311</v>
      </c>
      <c r="H4466" t="s">
        <v>1370</v>
      </c>
      <c r="I4466" t="s">
        <v>17</v>
      </c>
      <c r="J4466" s="1">
        <v>45793</v>
      </c>
      <c r="K4466" s="1">
        <v>45750</v>
      </c>
    </row>
    <row r="4467" spans="1:12" x14ac:dyDescent="0.25">
      <c r="A4467" t="s">
        <v>60</v>
      </c>
      <c r="B4467" t="s">
        <v>274</v>
      </c>
      <c r="C4467" t="s">
        <v>14</v>
      </c>
      <c r="D4467" s="1">
        <v>42552</v>
      </c>
      <c r="E4467" t="s">
        <v>904</v>
      </c>
      <c r="F4467" t="s">
        <v>1051</v>
      </c>
      <c r="G4467" t="s">
        <v>311</v>
      </c>
      <c r="H4467" t="s">
        <v>8</v>
      </c>
      <c r="I4467" t="s">
        <v>17</v>
      </c>
      <c r="J4467" s="1">
        <v>44645</v>
      </c>
      <c r="K4467" s="1">
        <v>44635</v>
      </c>
    </row>
    <row r="4468" spans="1:12" x14ac:dyDescent="0.25">
      <c r="A4468" t="s">
        <v>60</v>
      </c>
      <c r="B4468" t="s">
        <v>274</v>
      </c>
      <c r="C4468" t="s">
        <v>14</v>
      </c>
      <c r="D4468" s="1">
        <v>42552</v>
      </c>
      <c r="E4468" t="s">
        <v>904</v>
      </c>
      <c r="F4468" t="s">
        <v>1051</v>
      </c>
      <c r="G4468" t="s">
        <v>311</v>
      </c>
      <c r="H4468" t="s">
        <v>9</v>
      </c>
      <c r="I4468" t="s">
        <v>17</v>
      </c>
      <c r="J4468" s="1">
        <v>44939</v>
      </c>
      <c r="K4468" s="1">
        <v>44735</v>
      </c>
    </row>
    <row r="4469" spans="1:12" x14ac:dyDescent="0.25">
      <c r="A4469" t="s">
        <v>60</v>
      </c>
      <c r="B4469" t="s">
        <v>274</v>
      </c>
      <c r="C4469" t="s">
        <v>14</v>
      </c>
      <c r="D4469" s="1">
        <v>42552</v>
      </c>
      <c r="E4469" t="s">
        <v>904</v>
      </c>
      <c r="F4469" t="s">
        <v>1051</v>
      </c>
      <c r="G4469" t="s">
        <v>311</v>
      </c>
      <c r="H4469" t="s">
        <v>10</v>
      </c>
      <c r="I4469" t="s">
        <v>17</v>
      </c>
      <c r="J4469" s="1">
        <v>44440</v>
      </c>
      <c r="K4469" s="1">
        <v>44417</v>
      </c>
    </row>
    <row r="4470" spans="1:12" x14ac:dyDescent="0.25">
      <c r="A4470" t="s">
        <v>60</v>
      </c>
      <c r="B4470" t="s">
        <v>274</v>
      </c>
      <c r="C4470" t="s">
        <v>14</v>
      </c>
      <c r="D4470" s="1">
        <v>42552</v>
      </c>
      <c r="E4470" t="s">
        <v>904</v>
      </c>
      <c r="F4470" t="s">
        <v>1051</v>
      </c>
      <c r="G4470" t="s">
        <v>311</v>
      </c>
      <c r="H4470" t="s">
        <v>10</v>
      </c>
      <c r="I4470" t="s">
        <v>17</v>
      </c>
      <c r="J4470" s="1">
        <v>44837</v>
      </c>
      <c r="K4470" s="1">
        <v>44819</v>
      </c>
    </row>
    <row r="4471" spans="1:12" x14ac:dyDescent="0.25">
      <c r="A4471" t="s">
        <v>60</v>
      </c>
      <c r="B4471" t="s">
        <v>274</v>
      </c>
      <c r="C4471" t="s">
        <v>14</v>
      </c>
      <c r="D4471" s="1">
        <v>42552</v>
      </c>
      <c r="E4471" t="s">
        <v>904</v>
      </c>
      <c r="F4471" t="s">
        <v>1051</v>
      </c>
      <c r="G4471" t="s">
        <v>311</v>
      </c>
      <c r="H4471" t="s">
        <v>11</v>
      </c>
      <c r="I4471" t="s">
        <v>17</v>
      </c>
      <c r="J4471" s="1">
        <v>42786</v>
      </c>
      <c r="K4471" s="1">
        <v>43616</v>
      </c>
      <c r="L4471" t="s">
        <v>982</v>
      </c>
    </row>
    <row r="4472" spans="1:12" x14ac:dyDescent="0.25">
      <c r="A4472" t="s">
        <v>41</v>
      </c>
      <c r="B4472" t="s">
        <v>485</v>
      </c>
      <c r="C4472" t="s">
        <v>475</v>
      </c>
      <c r="D4472" s="1">
        <v>42387</v>
      </c>
      <c r="E4472" t="s">
        <v>631</v>
      </c>
      <c r="F4472" t="s">
        <v>1052</v>
      </c>
      <c r="G4472" t="s">
        <v>1053</v>
      </c>
      <c r="H4472" t="s">
        <v>4</v>
      </c>
      <c r="I4472" t="s">
        <v>17</v>
      </c>
      <c r="J4472" s="1">
        <v>45090</v>
      </c>
      <c r="K4472" s="1">
        <v>44840</v>
      </c>
    </row>
    <row r="4473" spans="1:12" x14ac:dyDescent="0.25">
      <c r="A4473" t="s">
        <v>41</v>
      </c>
      <c r="B4473" t="s">
        <v>485</v>
      </c>
      <c r="C4473" t="s">
        <v>475</v>
      </c>
      <c r="D4473" s="1">
        <v>42387</v>
      </c>
      <c r="E4473" t="s">
        <v>631</v>
      </c>
      <c r="F4473" t="s">
        <v>1052</v>
      </c>
      <c r="G4473" t="s">
        <v>1053</v>
      </c>
      <c r="H4473" t="s">
        <v>7</v>
      </c>
      <c r="I4473" t="s">
        <v>17</v>
      </c>
      <c r="J4473" s="1">
        <v>45090</v>
      </c>
      <c r="K4473" s="1">
        <v>44840</v>
      </c>
    </row>
    <row r="4474" spans="1:12" x14ac:dyDescent="0.25">
      <c r="A4474" t="s">
        <v>41</v>
      </c>
      <c r="B4474" t="s">
        <v>485</v>
      </c>
      <c r="C4474" t="s">
        <v>475</v>
      </c>
      <c r="D4474" s="1">
        <v>42387</v>
      </c>
      <c r="E4474" t="s">
        <v>631</v>
      </c>
      <c r="F4474" t="s">
        <v>1052</v>
      </c>
      <c r="G4474" t="s">
        <v>1053</v>
      </c>
      <c r="H4474" t="s">
        <v>1366</v>
      </c>
      <c r="I4474" t="s">
        <v>17</v>
      </c>
      <c r="J4474" s="1">
        <v>45413</v>
      </c>
      <c r="K4474" s="1">
        <v>45373</v>
      </c>
    </row>
    <row r="4475" spans="1:12" x14ac:dyDescent="0.25">
      <c r="A4475" t="s">
        <v>41</v>
      </c>
      <c r="B4475" t="s">
        <v>485</v>
      </c>
      <c r="C4475" t="s">
        <v>475</v>
      </c>
      <c r="D4475" s="1">
        <v>42387</v>
      </c>
      <c r="E4475" t="s">
        <v>631</v>
      </c>
      <c r="F4475" t="s">
        <v>1052</v>
      </c>
      <c r="G4475" t="s">
        <v>1053</v>
      </c>
      <c r="H4475" t="s">
        <v>1366</v>
      </c>
      <c r="I4475" t="s">
        <v>17</v>
      </c>
      <c r="J4475" s="1">
        <v>45747</v>
      </c>
      <c r="K4475" s="1">
        <v>45734</v>
      </c>
    </row>
    <row r="4476" spans="1:12" x14ac:dyDescent="0.25">
      <c r="A4476" t="s">
        <v>41</v>
      </c>
      <c r="B4476" t="s">
        <v>485</v>
      </c>
      <c r="C4476" t="s">
        <v>475</v>
      </c>
      <c r="D4476" s="1">
        <v>42387</v>
      </c>
      <c r="E4476" t="s">
        <v>631</v>
      </c>
      <c r="F4476" t="s">
        <v>1052</v>
      </c>
      <c r="G4476" t="s">
        <v>1053</v>
      </c>
      <c r="H4476" t="s">
        <v>1367</v>
      </c>
      <c r="I4476" t="s">
        <v>17</v>
      </c>
      <c r="J4476" s="1">
        <v>45413</v>
      </c>
      <c r="K4476" s="1">
        <v>45373</v>
      </c>
    </row>
    <row r="4477" spans="1:12" x14ac:dyDescent="0.25">
      <c r="A4477" t="s">
        <v>41</v>
      </c>
      <c r="B4477" t="s">
        <v>485</v>
      </c>
      <c r="C4477" t="s">
        <v>475</v>
      </c>
      <c r="D4477" s="1">
        <v>42387</v>
      </c>
      <c r="E4477" t="s">
        <v>631</v>
      </c>
      <c r="F4477" t="s">
        <v>1052</v>
      </c>
      <c r="G4477" t="s">
        <v>1053</v>
      </c>
      <c r="H4477" t="s">
        <v>1367</v>
      </c>
      <c r="I4477" t="s">
        <v>17</v>
      </c>
      <c r="J4477" s="1">
        <v>45747</v>
      </c>
      <c r="K4477" s="1">
        <v>45734</v>
      </c>
    </row>
    <row r="4478" spans="1:12" x14ac:dyDescent="0.25">
      <c r="A4478" t="s">
        <v>41</v>
      </c>
      <c r="B4478" t="s">
        <v>485</v>
      </c>
      <c r="C4478" t="s">
        <v>475</v>
      </c>
      <c r="D4478" s="1">
        <v>42387</v>
      </c>
      <c r="E4478" t="s">
        <v>631</v>
      </c>
      <c r="F4478" t="s">
        <v>1052</v>
      </c>
      <c r="G4478" t="s">
        <v>1053</v>
      </c>
      <c r="H4478" t="s">
        <v>1368</v>
      </c>
      <c r="I4478" t="s">
        <v>17</v>
      </c>
      <c r="J4478" s="1">
        <v>45413</v>
      </c>
      <c r="K4478" s="1">
        <v>45373</v>
      </c>
    </row>
    <row r="4479" spans="1:12" x14ac:dyDescent="0.25">
      <c r="A4479" t="s">
        <v>41</v>
      </c>
      <c r="B4479" t="s">
        <v>485</v>
      </c>
      <c r="C4479" t="s">
        <v>475</v>
      </c>
      <c r="D4479" s="1">
        <v>42387</v>
      </c>
      <c r="E4479" t="s">
        <v>631</v>
      </c>
      <c r="F4479" t="s">
        <v>1052</v>
      </c>
      <c r="G4479" t="s">
        <v>1053</v>
      </c>
      <c r="H4479" t="s">
        <v>1368</v>
      </c>
      <c r="I4479" t="s">
        <v>17</v>
      </c>
      <c r="J4479" s="1">
        <v>45747</v>
      </c>
      <c r="K4479" s="1">
        <v>45734</v>
      </c>
    </row>
    <row r="4480" spans="1:12" x14ac:dyDescent="0.25">
      <c r="A4480" t="s">
        <v>41</v>
      </c>
      <c r="B4480" t="s">
        <v>485</v>
      </c>
      <c r="C4480" t="s">
        <v>475</v>
      </c>
      <c r="D4480" s="1">
        <v>42387</v>
      </c>
      <c r="E4480" t="s">
        <v>631</v>
      </c>
      <c r="F4480" t="s">
        <v>1052</v>
      </c>
      <c r="G4480" t="s">
        <v>1053</v>
      </c>
      <c r="H4480" t="s">
        <v>1369</v>
      </c>
      <c r="I4480" t="s">
        <v>17</v>
      </c>
      <c r="J4480" s="1">
        <v>45413</v>
      </c>
      <c r="K4480" s="1">
        <v>45373</v>
      </c>
    </row>
    <row r="4481" spans="1:11" x14ac:dyDescent="0.25">
      <c r="A4481" t="s">
        <v>41</v>
      </c>
      <c r="B4481" t="s">
        <v>485</v>
      </c>
      <c r="C4481" t="s">
        <v>475</v>
      </c>
      <c r="D4481" s="1">
        <v>42387</v>
      </c>
      <c r="E4481" t="s">
        <v>631</v>
      </c>
      <c r="F4481" t="s">
        <v>1052</v>
      </c>
      <c r="G4481" t="s">
        <v>1053</v>
      </c>
      <c r="H4481" t="s">
        <v>1369</v>
      </c>
      <c r="I4481" t="s">
        <v>17</v>
      </c>
      <c r="J4481" s="1">
        <v>45747</v>
      </c>
      <c r="K4481" s="1">
        <v>45734</v>
      </c>
    </row>
    <row r="4482" spans="1:11" x14ac:dyDescent="0.25">
      <c r="A4482" t="s">
        <v>41</v>
      </c>
      <c r="B4482" t="s">
        <v>485</v>
      </c>
      <c r="C4482" t="s">
        <v>475</v>
      </c>
      <c r="D4482" s="1">
        <v>42387</v>
      </c>
      <c r="E4482" t="s">
        <v>631</v>
      </c>
      <c r="F4482" t="s">
        <v>1052</v>
      </c>
      <c r="G4482" t="s">
        <v>1053</v>
      </c>
      <c r="H4482" t="s">
        <v>1370</v>
      </c>
      <c r="I4482" t="s">
        <v>17</v>
      </c>
      <c r="J4482" s="1">
        <v>45471</v>
      </c>
      <c r="K4482" s="1">
        <v>45373</v>
      </c>
    </row>
    <row r="4483" spans="1:11" x14ac:dyDescent="0.25">
      <c r="A4483" t="s">
        <v>41</v>
      </c>
      <c r="B4483" t="s">
        <v>485</v>
      </c>
      <c r="C4483" t="s">
        <v>475</v>
      </c>
      <c r="D4483" s="1">
        <v>42387</v>
      </c>
      <c r="E4483" t="s">
        <v>631</v>
      </c>
      <c r="F4483" t="s">
        <v>1052</v>
      </c>
      <c r="G4483" t="s">
        <v>1053</v>
      </c>
      <c r="H4483" t="s">
        <v>1370</v>
      </c>
      <c r="I4483" t="s">
        <v>17</v>
      </c>
      <c r="J4483" s="1">
        <v>45797</v>
      </c>
      <c r="K4483" s="1">
        <v>45792</v>
      </c>
    </row>
    <row r="4484" spans="1:11" x14ac:dyDescent="0.25">
      <c r="A4484" t="s">
        <v>41</v>
      </c>
      <c r="B4484" t="s">
        <v>485</v>
      </c>
      <c r="C4484" t="s">
        <v>475</v>
      </c>
      <c r="D4484" s="1">
        <v>42387</v>
      </c>
      <c r="E4484" t="s">
        <v>631</v>
      </c>
      <c r="F4484" t="s">
        <v>1052</v>
      </c>
      <c r="G4484" t="s">
        <v>1053</v>
      </c>
      <c r="H4484" t="s">
        <v>8</v>
      </c>
      <c r="I4484" t="s">
        <v>17</v>
      </c>
      <c r="J4484" s="1">
        <v>45411</v>
      </c>
      <c r="K4484" s="1">
        <v>45373</v>
      </c>
    </row>
    <row r="4485" spans="1:11" x14ac:dyDescent="0.25">
      <c r="A4485" t="s">
        <v>41</v>
      </c>
      <c r="B4485" t="s">
        <v>485</v>
      </c>
      <c r="C4485" t="s">
        <v>475</v>
      </c>
      <c r="D4485" s="1">
        <v>42387</v>
      </c>
      <c r="E4485" t="s">
        <v>631</v>
      </c>
      <c r="F4485" t="s">
        <v>1052</v>
      </c>
      <c r="G4485" t="s">
        <v>1053</v>
      </c>
      <c r="H4485" t="s">
        <v>9</v>
      </c>
      <c r="I4485" t="s">
        <v>17</v>
      </c>
      <c r="J4485" s="1">
        <v>45412</v>
      </c>
      <c r="K4485" s="1">
        <v>45373</v>
      </c>
    </row>
    <row r="4486" spans="1:11" x14ac:dyDescent="0.25">
      <c r="A4486" t="s">
        <v>41</v>
      </c>
      <c r="B4486" t="s">
        <v>485</v>
      </c>
      <c r="C4486" t="s">
        <v>475</v>
      </c>
      <c r="D4486" s="1">
        <v>42387</v>
      </c>
      <c r="E4486" t="s">
        <v>631</v>
      </c>
      <c r="F4486" t="s">
        <v>1052</v>
      </c>
      <c r="G4486" t="s">
        <v>1053</v>
      </c>
      <c r="H4486" t="s">
        <v>10</v>
      </c>
      <c r="I4486" t="s">
        <v>17</v>
      </c>
      <c r="J4486" s="1">
        <v>45406</v>
      </c>
      <c r="K4486" s="1">
        <v>45373</v>
      </c>
    </row>
    <row r="4487" spans="1:11" x14ac:dyDescent="0.25">
      <c r="A4487" t="s">
        <v>41</v>
      </c>
      <c r="B4487" t="s">
        <v>485</v>
      </c>
      <c r="C4487" t="s">
        <v>475</v>
      </c>
      <c r="D4487" s="1">
        <v>42387</v>
      </c>
      <c r="E4487" t="s">
        <v>631</v>
      </c>
      <c r="F4487" t="s">
        <v>1052</v>
      </c>
      <c r="G4487" t="s">
        <v>1053</v>
      </c>
      <c r="H4487" t="s">
        <v>11</v>
      </c>
      <c r="I4487" t="s">
        <v>17</v>
      </c>
      <c r="J4487" s="1">
        <v>45406</v>
      </c>
      <c r="K4487" s="1">
        <v>45373</v>
      </c>
    </row>
    <row r="4488" spans="1:11" x14ac:dyDescent="0.25">
      <c r="A4488" t="s">
        <v>24</v>
      </c>
      <c r="B4488" t="s">
        <v>1422</v>
      </c>
      <c r="C4488" t="s">
        <v>16</v>
      </c>
      <c r="D4488" s="1">
        <v>42331</v>
      </c>
      <c r="E4488" t="s">
        <v>451</v>
      </c>
      <c r="F4488" t="s">
        <v>1054</v>
      </c>
      <c r="G4488" t="s">
        <v>1055</v>
      </c>
      <c r="H4488" t="s">
        <v>4</v>
      </c>
      <c r="I4488" t="s">
        <v>17</v>
      </c>
      <c r="J4488" s="1">
        <v>44825</v>
      </c>
      <c r="K4488" s="1">
        <v>44824</v>
      </c>
    </row>
    <row r="4489" spans="1:11" x14ac:dyDescent="0.25">
      <c r="A4489" t="s">
        <v>24</v>
      </c>
      <c r="B4489" t="s">
        <v>1422</v>
      </c>
      <c r="C4489" t="s">
        <v>16</v>
      </c>
      <c r="D4489" s="1">
        <v>42331</v>
      </c>
      <c r="E4489" t="s">
        <v>451</v>
      </c>
      <c r="F4489" t="s">
        <v>1054</v>
      </c>
      <c r="G4489" t="s">
        <v>1055</v>
      </c>
      <c r="H4489" t="s">
        <v>7</v>
      </c>
      <c r="I4489" t="s">
        <v>17</v>
      </c>
      <c r="J4489" s="1">
        <v>44825</v>
      </c>
      <c r="K4489" s="1">
        <v>44824</v>
      </c>
    </row>
    <row r="4490" spans="1:11" x14ac:dyDescent="0.25">
      <c r="A4490" t="s">
        <v>24</v>
      </c>
      <c r="B4490" t="s">
        <v>1422</v>
      </c>
      <c r="C4490" t="s">
        <v>16</v>
      </c>
      <c r="D4490" s="1">
        <v>42331</v>
      </c>
      <c r="E4490" t="s">
        <v>451</v>
      </c>
      <c r="F4490" t="s">
        <v>1054</v>
      </c>
      <c r="G4490" t="s">
        <v>1055</v>
      </c>
      <c r="H4490" t="s">
        <v>1366</v>
      </c>
      <c r="I4490" t="s">
        <v>17</v>
      </c>
      <c r="J4490" s="1">
        <v>45384</v>
      </c>
      <c r="K4490" s="1">
        <v>45351</v>
      </c>
    </row>
    <row r="4491" spans="1:11" x14ac:dyDescent="0.25">
      <c r="A4491" t="s">
        <v>24</v>
      </c>
      <c r="B4491" t="s">
        <v>1422</v>
      </c>
      <c r="C4491" t="s">
        <v>16</v>
      </c>
      <c r="D4491" s="1">
        <v>42331</v>
      </c>
      <c r="E4491" t="s">
        <v>451</v>
      </c>
      <c r="F4491" t="s">
        <v>1054</v>
      </c>
      <c r="G4491" t="s">
        <v>1055</v>
      </c>
      <c r="H4491" t="s">
        <v>1367</v>
      </c>
      <c r="I4491" t="s">
        <v>17</v>
      </c>
      <c r="J4491" s="1">
        <v>45384</v>
      </c>
      <c r="K4491" s="1">
        <v>45351</v>
      </c>
    </row>
    <row r="4492" spans="1:11" x14ac:dyDescent="0.25">
      <c r="A4492" t="s">
        <v>24</v>
      </c>
      <c r="B4492" t="s">
        <v>1422</v>
      </c>
      <c r="C4492" t="s">
        <v>16</v>
      </c>
      <c r="D4492" s="1">
        <v>42331</v>
      </c>
      <c r="E4492" t="s">
        <v>451</v>
      </c>
      <c r="F4492" t="s">
        <v>1054</v>
      </c>
      <c r="G4492" t="s">
        <v>1055</v>
      </c>
      <c r="H4492" t="s">
        <v>1368</v>
      </c>
      <c r="I4492" t="s">
        <v>17</v>
      </c>
      <c r="J4492" s="1">
        <v>45384</v>
      </c>
      <c r="K4492" s="1">
        <v>45351</v>
      </c>
    </row>
    <row r="4493" spans="1:11" x14ac:dyDescent="0.25">
      <c r="A4493" t="s">
        <v>24</v>
      </c>
      <c r="B4493" t="s">
        <v>1422</v>
      </c>
      <c r="C4493" t="s">
        <v>16</v>
      </c>
      <c r="D4493" s="1">
        <v>42331</v>
      </c>
      <c r="E4493" t="s">
        <v>451</v>
      </c>
      <c r="F4493" t="s">
        <v>1054</v>
      </c>
      <c r="G4493" t="s">
        <v>1055</v>
      </c>
      <c r="H4493" t="s">
        <v>1369</v>
      </c>
      <c r="I4493" t="s">
        <v>17</v>
      </c>
      <c r="J4493" s="1">
        <v>45384</v>
      </c>
      <c r="K4493" s="1">
        <v>45351</v>
      </c>
    </row>
    <row r="4494" spans="1:11" x14ac:dyDescent="0.25">
      <c r="A4494" t="s">
        <v>24</v>
      </c>
      <c r="B4494" t="s">
        <v>1422</v>
      </c>
      <c r="C4494" t="s">
        <v>16</v>
      </c>
      <c r="D4494" s="1">
        <v>42331</v>
      </c>
      <c r="E4494" t="s">
        <v>451</v>
      </c>
      <c r="F4494" t="s">
        <v>1054</v>
      </c>
      <c r="G4494" t="s">
        <v>1055</v>
      </c>
      <c r="H4494" t="s">
        <v>1370</v>
      </c>
      <c r="I4494" t="s">
        <v>17</v>
      </c>
      <c r="J4494" s="1">
        <v>45432</v>
      </c>
      <c r="K4494" s="1">
        <v>45351</v>
      </c>
    </row>
    <row r="4495" spans="1:11" x14ac:dyDescent="0.25">
      <c r="A4495" t="s">
        <v>24</v>
      </c>
      <c r="B4495" t="s">
        <v>1422</v>
      </c>
      <c r="C4495" t="s">
        <v>16</v>
      </c>
      <c r="D4495" s="1">
        <v>42331</v>
      </c>
      <c r="E4495" t="s">
        <v>451</v>
      </c>
      <c r="F4495" t="s">
        <v>1054</v>
      </c>
      <c r="G4495" t="s">
        <v>1055</v>
      </c>
      <c r="H4495" t="s">
        <v>1370</v>
      </c>
      <c r="I4495" t="s">
        <v>17</v>
      </c>
      <c r="J4495" s="1">
        <v>45793</v>
      </c>
      <c r="K4495" s="1">
        <v>45753</v>
      </c>
    </row>
    <row r="4496" spans="1:11" x14ac:dyDescent="0.25">
      <c r="A4496" t="s">
        <v>24</v>
      </c>
      <c r="B4496" t="s">
        <v>1422</v>
      </c>
      <c r="C4496" t="s">
        <v>16</v>
      </c>
      <c r="D4496" s="1">
        <v>42331</v>
      </c>
      <c r="E4496" t="s">
        <v>451</v>
      </c>
      <c r="F4496" t="s">
        <v>1054</v>
      </c>
      <c r="G4496" t="s">
        <v>1055</v>
      </c>
      <c r="H4496" t="s">
        <v>8</v>
      </c>
      <c r="I4496" t="s">
        <v>17</v>
      </c>
      <c r="J4496" s="1">
        <v>44649</v>
      </c>
      <c r="K4496" s="1">
        <v>44635</v>
      </c>
    </row>
    <row r="4497" spans="1:12" x14ac:dyDescent="0.25">
      <c r="A4497" t="s">
        <v>24</v>
      </c>
      <c r="B4497" t="s">
        <v>1422</v>
      </c>
      <c r="C4497" t="s">
        <v>16</v>
      </c>
      <c r="D4497" s="1">
        <v>42331</v>
      </c>
      <c r="E4497" t="s">
        <v>451</v>
      </c>
      <c r="F4497" t="s">
        <v>1054</v>
      </c>
      <c r="G4497" t="s">
        <v>1055</v>
      </c>
      <c r="H4497" t="s">
        <v>9</v>
      </c>
      <c r="I4497" t="s">
        <v>17</v>
      </c>
      <c r="J4497" s="1">
        <v>44754</v>
      </c>
      <c r="K4497" s="1">
        <v>44735</v>
      </c>
    </row>
    <row r="4498" spans="1:12" x14ac:dyDescent="0.25">
      <c r="A4498" t="s">
        <v>24</v>
      </c>
      <c r="B4498" t="s">
        <v>1422</v>
      </c>
      <c r="C4498" t="s">
        <v>16</v>
      </c>
      <c r="D4498" s="1">
        <v>42331</v>
      </c>
      <c r="E4498" t="s">
        <v>451</v>
      </c>
      <c r="F4498" t="s">
        <v>1054</v>
      </c>
      <c r="G4498" t="s">
        <v>1055</v>
      </c>
      <c r="H4498" t="s">
        <v>10</v>
      </c>
      <c r="I4498" t="s">
        <v>17</v>
      </c>
      <c r="J4498" s="1">
        <v>44439</v>
      </c>
      <c r="K4498" s="1">
        <v>44417</v>
      </c>
    </row>
    <row r="4499" spans="1:12" x14ac:dyDescent="0.25">
      <c r="A4499" t="s">
        <v>24</v>
      </c>
      <c r="B4499" t="s">
        <v>1422</v>
      </c>
      <c r="C4499" t="s">
        <v>16</v>
      </c>
      <c r="D4499" s="1">
        <v>42331</v>
      </c>
      <c r="E4499" t="s">
        <v>451</v>
      </c>
      <c r="F4499" t="s">
        <v>1054</v>
      </c>
      <c r="G4499" t="s">
        <v>1055</v>
      </c>
      <c r="H4499" t="s">
        <v>11</v>
      </c>
      <c r="I4499" t="s">
        <v>17</v>
      </c>
      <c r="J4499" s="1">
        <v>43033</v>
      </c>
      <c r="K4499" s="1">
        <v>43616</v>
      </c>
      <c r="L4499" t="s">
        <v>982</v>
      </c>
    </row>
    <row r="4500" spans="1:12" x14ac:dyDescent="0.25">
      <c r="A4500" t="s">
        <v>30</v>
      </c>
      <c r="B4500" t="s">
        <v>260</v>
      </c>
      <c r="C4500" t="s">
        <v>32</v>
      </c>
      <c r="D4500" s="1">
        <v>42289</v>
      </c>
      <c r="E4500" t="s">
        <v>448</v>
      </c>
      <c r="F4500" t="s">
        <v>1056</v>
      </c>
      <c r="G4500" t="s">
        <v>1057</v>
      </c>
      <c r="H4500" t="s">
        <v>4</v>
      </c>
      <c r="I4500" t="s">
        <v>17</v>
      </c>
      <c r="J4500" s="1">
        <v>44825</v>
      </c>
      <c r="K4500" s="1">
        <v>44824</v>
      </c>
    </row>
    <row r="4501" spans="1:12" x14ac:dyDescent="0.25">
      <c r="A4501" t="s">
        <v>30</v>
      </c>
      <c r="B4501" t="s">
        <v>260</v>
      </c>
      <c r="C4501" t="s">
        <v>32</v>
      </c>
      <c r="D4501" s="1">
        <v>42289</v>
      </c>
      <c r="E4501" t="s">
        <v>448</v>
      </c>
      <c r="F4501" t="s">
        <v>1056</v>
      </c>
      <c r="G4501" t="s">
        <v>1057</v>
      </c>
      <c r="H4501" t="s">
        <v>7</v>
      </c>
      <c r="I4501" t="s">
        <v>17</v>
      </c>
      <c r="J4501" s="1">
        <v>44825</v>
      </c>
      <c r="K4501" s="1">
        <v>44824</v>
      </c>
    </row>
    <row r="4502" spans="1:12" x14ac:dyDescent="0.25">
      <c r="A4502" t="s">
        <v>30</v>
      </c>
      <c r="B4502" t="s">
        <v>260</v>
      </c>
      <c r="C4502" t="s">
        <v>32</v>
      </c>
      <c r="D4502" s="1">
        <v>42289</v>
      </c>
      <c r="E4502" t="s">
        <v>448</v>
      </c>
      <c r="F4502" t="s">
        <v>1056</v>
      </c>
      <c r="G4502" t="s">
        <v>1057</v>
      </c>
      <c r="H4502" t="s">
        <v>1366</v>
      </c>
      <c r="I4502" t="s">
        <v>17</v>
      </c>
      <c r="J4502" s="1">
        <v>43572</v>
      </c>
      <c r="K4502" s="1">
        <v>43572</v>
      </c>
    </row>
    <row r="4503" spans="1:12" x14ac:dyDescent="0.25">
      <c r="A4503" t="s">
        <v>30</v>
      </c>
      <c r="B4503" t="s">
        <v>260</v>
      </c>
      <c r="C4503" t="s">
        <v>32</v>
      </c>
      <c r="D4503" s="1">
        <v>42289</v>
      </c>
      <c r="E4503" t="s">
        <v>448</v>
      </c>
      <c r="F4503" t="s">
        <v>1056</v>
      </c>
      <c r="G4503" t="s">
        <v>1057</v>
      </c>
      <c r="H4503" t="s">
        <v>1366</v>
      </c>
      <c r="I4503" t="s">
        <v>17</v>
      </c>
      <c r="J4503" s="1">
        <v>45397</v>
      </c>
      <c r="K4503" s="1">
        <v>45351</v>
      </c>
    </row>
    <row r="4504" spans="1:12" x14ac:dyDescent="0.25">
      <c r="A4504" t="s">
        <v>30</v>
      </c>
      <c r="B4504" t="s">
        <v>260</v>
      </c>
      <c r="C4504" t="s">
        <v>32</v>
      </c>
      <c r="D4504" s="1">
        <v>42289</v>
      </c>
      <c r="E4504" t="s">
        <v>448</v>
      </c>
      <c r="F4504" t="s">
        <v>1056</v>
      </c>
      <c r="G4504" t="s">
        <v>1057</v>
      </c>
      <c r="H4504" t="s">
        <v>1367</v>
      </c>
      <c r="I4504" t="s">
        <v>17</v>
      </c>
      <c r="J4504" s="1">
        <v>43798</v>
      </c>
      <c r="K4504" s="1">
        <v>43798</v>
      </c>
    </row>
    <row r="4505" spans="1:12" x14ac:dyDescent="0.25">
      <c r="A4505" t="s">
        <v>30</v>
      </c>
      <c r="B4505" t="s">
        <v>260</v>
      </c>
      <c r="C4505" t="s">
        <v>32</v>
      </c>
      <c r="D4505" s="1">
        <v>42289</v>
      </c>
      <c r="E4505" t="s">
        <v>448</v>
      </c>
      <c r="F4505" t="s">
        <v>1056</v>
      </c>
      <c r="G4505" t="s">
        <v>1057</v>
      </c>
      <c r="H4505" t="s">
        <v>1367</v>
      </c>
      <c r="I4505" t="s">
        <v>17</v>
      </c>
      <c r="J4505" s="1">
        <v>45397</v>
      </c>
      <c r="K4505" s="1">
        <v>45351</v>
      </c>
    </row>
    <row r="4506" spans="1:12" x14ac:dyDescent="0.25">
      <c r="A4506" t="s">
        <v>30</v>
      </c>
      <c r="B4506" t="s">
        <v>260</v>
      </c>
      <c r="C4506" t="s">
        <v>32</v>
      </c>
      <c r="D4506" s="1">
        <v>42289</v>
      </c>
      <c r="E4506" t="s">
        <v>448</v>
      </c>
      <c r="F4506" t="s">
        <v>1056</v>
      </c>
      <c r="G4506" t="s">
        <v>1057</v>
      </c>
      <c r="H4506" t="s">
        <v>1368</v>
      </c>
      <c r="I4506" t="s">
        <v>17</v>
      </c>
      <c r="J4506" s="1">
        <v>44211</v>
      </c>
      <c r="K4506" s="1">
        <v>44211</v>
      </c>
    </row>
    <row r="4507" spans="1:12" x14ac:dyDescent="0.25">
      <c r="A4507" t="s">
        <v>30</v>
      </c>
      <c r="B4507" t="s">
        <v>260</v>
      </c>
      <c r="C4507" t="s">
        <v>32</v>
      </c>
      <c r="D4507" s="1">
        <v>42289</v>
      </c>
      <c r="E4507" t="s">
        <v>448</v>
      </c>
      <c r="F4507" t="s">
        <v>1056</v>
      </c>
      <c r="G4507" t="s">
        <v>1057</v>
      </c>
      <c r="H4507" t="s">
        <v>1368</v>
      </c>
      <c r="I4507" t="s">
        <v>17</v>
      </c>
      <c r="J4507" s="1">
        <v>45397</v>
      </c>
      <c r="K4507" s="1">
        <v>45351</v>
      </c>
    </row>
    <row r="4508" spans="1:12" x14ac:dyDescent="0.25">
      <c r="A4508" t="s">
        <v>30</v>
      </c>
      <c r="B4508" t="s">
        <v>260</v>
      </c>
      <c r="C4508" t="s">
        <v>32</v>
      </c>
      <c r="D4508" s="1">
        <v>42289</v>
      </c>
      <c r="E4508" t="s">
        <v>448</v>
      </c>
      <c r="F4508" t="s">
        <v>1056</v>
      </c>
      <c r="G4508" t="s">
        <v>1057</v>
      </c>
      <c r="H4508" t="s">
        <v>1369</v>
      </c>
      <c r="I4508" t="s">
        <v>17</v>
      </c>
      <c r="J4508" s="1">
        <v>43700</v>
      </c>
      <c r="K4508" s="1">
        <v>43700</v>
      </c>
    </row>
    <row r="4509" spans="1:12" x14ac:dyDescent="0.25">
      <c r="A4509" t="s">
        <v>30</v>
      </c>
      <c r="B4509" t="s">
        <v>260</v>
      </c>
      <c r="C4509" t="s">
        <v>32</v>
      </c>
      <c r="D4509" s="1">
        <v>42289</v>
      </c>
      <c r="E4509" t="s">
        <v>448</v>
      </c>
      <c r="F4509" t="s">
        <v>1056</v>
      </c>
      <c r="G4509" t="s">
        <v>1057</v>
      </c>
      <c r="H4509" t="s">
        <v>1369</v>
      </c>
      <c r="I4509" t="s">
        <v>17</v>
      </c>
      <c r="J4509" s="1">
        <v>45397</v>
      </c>
      <c r="K4509" s="1">
        <v>45351</v>
      </c>
    </row>
    <row r="4510" spans="1:12" x14ac:dyDescent="0.25">
      <c r="A4510" t="s">
        <v>30</v>
      </c>
      <c r="B4510" t="s">
        <v>260</v>
      </c>
      <c r="C4510" t="s">
        <v>32</v>
      </c>
      <c r="D4510" s="1">
        <v>42289</v>
      </c>
      <c r="E4510" t="s">
        <v>448</v>
      </c>
      <c r="F4510" t="s">
        <v>1056</v>
      </c>
      <c r="G4510" t="s">
        <v>1057</v>
      </c>
      <c r="H4510" t="s">
        <v>1370</v>
      </c>
      <c r="I4510" t="s">
        <v>17</v>
      </c>
      <c r="J4510" s="1">
        <v>45393</v>
      </c>
      <c r="K4510" s="1">
        <v>45351</v>
      </c>
    </row>
    <row r="4511" spans="1:12" x14ac:dyDescent="0.25">
      <c r="A4511" t="s">
        <v>30</v>
      </c>
      <c r="B4511" t="s">
        <v>260</v>
      </c>
      <c r="C4511" t="s">
        <v>32</v>
      </c>
      <c r="D4511" s="1">
        <v>42289</v>
      </c>
      <c r="E4511" t="s">
        <v>448</v>
      </c>
      <c r="F4511" t="s">
        <v>1056</v>
      </c>
      <c r="G4511" t="s">
        <v>1057</v>
      </c>
      <c r="H4511" t="s">
        <v>8</v>
      </c>
      <c r="I4511" t="s">
        <v>17</v>
      </c>
      <c r="J4511" s="1">
        <v>44651</v>
      </c>
      <c r="K4511" s="1">
        <v>44635</v>
      </c>
    </row>
    <row r="4512" spans="1:12" x14ac:dyDescent="0.25">
      <c r="A4512" t="s">
        <v>30</v>
      </c>
      <c r="B4512" t="s">
        <v>260</v>
      </c>
      <c r="C4512" t="s">
        <v>32</v>
      </c>
      <c r="D4512" s="1">
        <v>42289</v>
      </c>
      <c r="E4512" t="s">
        <v>448</v>
      </c>
      <c r="F4512" t="s">
        <v>1056</v>
      </c>
      <c r="G4512" t="s">
        <v>1057</v>
      </c>
      <c r="H4512" t="s">
        <v>9</v>
      </c>
      <c r="I4512" t="s">
        <v>17</v>
      </c>
      <c r="J4512" s="1">
        <v>44750</v>
      </c>
      <c r="K4512" s="1">
        <v>44735</v>
      </c>
    </row>
    <row r="4513" spans="1:12" x14ac:dyDescent="0.25">
      <c r="A4513" t="s">
        <v>30</v>
      </c>
      <c r="B4513" t="s">
        <v>260</v>
      </c>
      <c r="C4513" t="s">
        <v>32</v>
      </c>
      <c r="D4513" s="1">
        <v>42289</v>
      </c>
      <c r="E4513" t="s">
        <v>448</v>
      </c>
      <c r="F4513" t="s">
        <v>1056</v>
      </c>
      <c r="G4513" t="s">
        <v>1057</v>
      </c>
      <c r="H4513" t="s">
        <v>10</v>
      </c>
      <c r="I4513" t="s">
        <v>17</v>
      </c>
      <c r="J4513" s="1">
        <v>44439</v>
      </c>
      <c r="K4513" s="1">
        <v>44417</v>
      </c>
    </row>
    <row r="4514" spans="1:12" x14ac:dyDescent="0.25">
      <c r="A4514" t="s">
        <v>30</v>
      </c>
      <c r="B4514" t="s">
        <v>260</v>
      </c>
      <c r="C4514" t="s">
        <v>32</v>
      </c>
      <c r="D4514" s="1">
        <v>42289</v>
      </c>
      <c r="E4514" t="s">
        <v>448</v>
      </c>
      <c r="F4514" t="s">
        <v>1056</v>
      </c>
      <c r="G4514" t="s">
        <v>1057</v>
      </c>
      <c r="H4514" t="s">
        <v>10</v>
      </c>
      <c r="I4514" t="s">
        <v>17</v>
      </c>
      <c r="J4514" s="1">
        <v>45352</v>
      </c>
      <c r="K4514" s="1">
        <v>45352</v>
      </c>
    </row>
    <row r="4515" spans="1:12" x14ac:dyDescent="0.25">
      <c r="A4515" t="s">
        <v>30</v>
      </c>
      <c r="B4515" t="s">
        <v>260</v>
      </c>
      <c r="C4515" t="s">
        <v>32</v>
      </c>
      <c r="D4515" s="1">
        <v>42289</v>
      </c>
      <c r="E4515" t="s">
        <v>448</v>
      </c>
      <c r="F4515" t="s">
        <v>1056</v>
      </c>
      <c r="G4515" t="s">
        <v>1057</v>
      </c>
      <c r="H4515" t="s">
        <v>10</v>
      </c>
      <c r="I4515" t="s">
        <v>17</v>
      </c>
      <c r="J4515" s="1">
        <v>45544</v>
      </c>
      <c r="K4515" s="1">
        <v>45544</v>
      </c>
    </row>
    <row r="4516" spans="1:12" x14ac:dyDescent="0.25">
      <c r="A4516" t="s">
        <v>30</v>
      </c>
      <c r="B4516" t="s">
        <v>260</v>
      </c>
      <c r="C4516" t="s">
        <v>32</v>
      </c>
      <c r="D4516" s="1">
        <v>42289</v>
      </c>
      <c r="E4516" t="s">
        <v>448</v>
      </c>
      <c r="F4516" t="s">
        <v>1056</v>
      </c>
      <c r="G4516" t="s">
        <v>1057</v>
      </c>
      <c r="H4516" t="s">
        <v>11</v>
      </c>
      <c r="I4516" t="s">
        <v>17</v>
      </c>
      <c r="J4516" s="1">
        <v>42789</v>
      </c>
      <c r="K4516" s="1">
        <v>43291</v>
      </c>
    </row>
    <row r="4517" spans="1:12" x14ac:dyDescent="0.25">
      <c r="A4517" t="s">
        <v>12</v>
      </c>
      <c r="B4517" t="s">
        <v>150</v>
      </c>
      <c r="C4517" t="s">
        <v>151</v>
      </c>
      <c r="D4517" s="1">
        <v>42282</v>
      </c>
      <c r="E4517" t="s">
        <v>211</v>
      </c>
      <c r="F4517" t="s">
        <v>1058</v>
      </c>
      <c r="G4517" t="s">
        <v>1059</v>
      </c>
      <c r="H4517" t="s">
        <v>4</v>
      </c>
      <c r="I4517" t="s">
        <v>17</v>
      </c>
      <c r="J4517" s="1">
        <v>44825</v>
      </c>
      <c r="K4517" s="1">
        <v>44824</v>
      </c>
    </row>
    <row r="4518" spans="1:12" x14ac:dyDescent="0.25">
      <c r="A4518" t="s">
        <v>12</v>
      </c>
      <c r="B4518" t="s">
        <v>150</v>
      </c>
      <c r="C4518" t="s">
        <v>151</v>
      </c>
      <c r="D4518" s="1">
        <v>42282</v>
      </c>
      <c r="E4518" t="s">
        <v>211</v>
      </c>
      <c r="F4518" t="s">
        <v>1058</v>
      </c>
      <c r="G4518" t="s">
        <v>1059</v>
      </c>
      <c r="H4518" t="s">
        <v>7</v>
      </c>
      <c r="I4518" t="s">
        <v>17</v>
      </c>
      <c r="J4518" s="1">
        <v>44825</v>
      </c>
      <c r="K4518" s="1">
        <v>44824</v>
      </c>
    </row>
    <row r="4519" spans="1:12" x14ac:dyDescent="0.25">
      <c r="A4519" t="s">
        <v>12</v>
      </c>
      <c r="B4519" t="s">
        <v>150</v>
      </c>
      <c r="C4519" t="s">
        <v>151</v>
      </c>
      <c r="D4519" s="1">
        <v>42282</v>
      </c>
      <c r="E4519" t="s">
        <v>211</v>
      </c>
      <c r="F4519" t="s">
        <v>1058</v>
      </c>
      <c r="G4519" t="s">
        <v>1059</v>
      </c>
      <c r="H4519" t="s">
        <v>1366</v>
      </c>
      <c r="I4519" t="s">
        <v>17</v>
      </c>
      <c r="J4519" s="1">
        <v>45378</v>
      </c>
      <c r="K4519" s="1">
        <v>45351</v>
      </c>
    </row>
    <row r="4520" spans="1:12" x14ac:dyDescent="0.25">
      <c r="A4520" t="s">
        <v>12</v>
      </c>
      <c r="B4520" t="s">
        <v>150</v>
      </c>
      <c r="C4520" t="s">
        <v>151</v>
      </c>
      <c r="D4520" s="1">
        <v>42282</v>
      </c>
      <c r="E4520" t="s">
        <v>211</v>
      </c>
      <c r="F4520" t="s">
        <v>1058</v>
      </c>
      <c r="G4520" t="s">
        <v>1059</v>
      </c>
      <c r="H4520" t="s">
        <v>1367</v>
      </c>
      <c r="I4520" t="s">
        <v>17</v>
      </c>
      <c r="J4520" s="1">
        <v>45378</v>
      </c>
      <c r="K4520" s="1">
        <v>45351</v>
      </c>
    </row>
    <row r="4521" spans="1:12" x14ac:dyDescent="0.25">
      <c r="A4521" t="s">
        <v>12</v>
      </c>
      <c r="B4521" t="s">
        <v>150</v>
      </c>
      <c r="C4521" t="s">
        <v>151</v>
      </c>
      <c r="D4521" s="1">
        <v>42282</v>
      </c>
      <c r="E4521" t="s">
        <v>211</v>
      </c>
      <c r="F4521" t="s">
        <v>1058</v>
      </c>
      <c r="G4521" t="s">
        <v>1059</v>
      </c>
      <c r="H4521" t="s">
        <v>1368</v>
      </c>
      <c r="I4521" t="s">
        <v>17</v>
      </c>
      <c r="J4521" s="1">
        <v>45378</v>
      </c>
      <c r="K4521" s="1">
        <v>45351</v>
      </c>
    </row>
    <row r="4522" spans="1:12" x14ac:dyDescent="0.25">
      <c r="A4522" t="s">
        <v>12</v>
      </c>
      <c r="B4522" t="s">
        <v>150</v>
      </c>
      <c r="C4522" t="s">
        <v>151</v>
      </c>
      <c r="D4522" s="1">
        <v>42282</v>
      </c>
      <c r="E4522" t="s">
        <v>211</v>
      </c>
      <c r="F4522" t="s">
        <v>1058</v>
      </c>
      <c r="G4522" t="s">
        <v>1059</v>
      </c>
      <c r="H4522" t="s">
        <v>1369</v>
      </c>
      <c r="I4522" t="s">
        <v>17</v>
      </c>
      <c r="J4522" s="1">
        <v>45378</v>
      </c>
      <c r="K4522" s="1">
        <v>45351</v>
      </c>
    </row>
    <row r="4523" spans="1:12" x14ac:dyDescent="0.25">
      <c r="A4523" t="s">
        <v>12</v>
      </c>
      <c r="B4523" t="s">
        <v>150</v>
      </c>
      <c r="C4523" t="s">
        <v>151</v>
      </c>
      <c r="D4523" s="1">
        <v>42282</v>
      </c>
      <c r="E4523" t="s">
        <v>211</v>
      </c>
      <c r="F4523" t="s">
        <v>1058</v>
      </c>
      <c r="G4523" t="s">
        <v>1059</v>
      </c>
      <c r="H4523" t="s">
        <v>1370</v>
      </c>
      <c r="I4523" t="s">
        <v>17</v>
      </c>
      <c r="J4523" s="1">
        <v>45378</v>
      </c>
      <c r="K4523" s="1">
        <v>45351</v>
      </c>
    </row>
    <row r="4524" spans="1:12" x14ac:dyDescent="0.25">
      <c r="A4524" t="s">
        <v>12</v>
      </c>
      <c r="B4524" t="s">
        <v>150</v>
      </c>
      <c r="C4524" t="s">
        <v>151</v>
      </c>
      <c r="D4524" s="1">
        <v>42282</v>
      </c>
      <c r="E4524" t="s">
        <v>211</v>
      </c>
      <c r="F4524" t="s">
        <v>1058</v>
      </c>
      <c r="G4524" t="s">
        <v>1059</v>
      </c>
      <c r="H4524" t="s">
        <v>8</v>
      </c>
      <c r="I4524" t="s">
        <v>17</v>
      </c>
      <c r="J4524" s="1">
        <v>44708</v>
      </c>
      <c r="K4524" s="1">
        <v>44635</v>
      </c>
    </row>
    <row r="4525" spans="1:12" x14ac:dyDescent="0.25">
      <c r="A4525" t="s">
        <v>12</v>
      </c>
      <c r="B4525" t="s">
        <v>150</v>
      </c>
      <c r="C4525" t="s">
        <v>151</v>
      </c>
      <c r="D4525" s="1">
        <v>42282</v>
      </c>
      <c r="E4525" t="s">
        <v>211</v>
      </c>
      <c r="F4525" t="s">
        <v>1058</v>
      </c>
      <c r="G4525" t="s">
        <v>1059</v>
      </c>
      <c r="H4525" t="s">
        <v>9</v>
      </c>
      <c r="I4525" t="s">
        <v>17</v>
      </c>
      <c r="J4525" s="1">
        <v>44929</v>
      </c>
      <c r="K4525" s="1">
        <v>44735</v>
      </c>
    </row>
    <row r="4526" spans="1:12" x14ac:dyDescent="0.25">
      <c r="A4526" t="s">
        <v>12</v>
      </c>
      <c r="B4526" t="s">
        <v>150</v>
      </c>
      <c r="C4526" t="s">
        <v>151</v>
      </c>
      <c r="D4526" s="1">
        <v>42282</v>
      </c>
      <c r="E4526" t="s">
        <v>211</v>
      </c>
      <c r="F4526" t="s">
        <v>1058</v>
      </c>
      <c r="G4526" t="s">
        <v>1059</v>
      </c>
      <c r="H4526" t="s">
        <v>10</v>
      </c>
      <c r="I4526" t="s">
        <v>17</v>
      </c>
      <c r="J4526" s="1">
        <v>44461</v>
      </c>
      <c r="K4526" s="1">
        <v>44417</v>
      </c>
      <c r="L4526" t="s">
        <v>1060</v>
      </c>
    </row>
    <row r="4527" spans="1:12" x14ac:dyDescent="0.25">
      <c r="A4527" t="s">
        <v>12</v>
      </c>
      <c r="B4527" t="s">
        <v>150</v>
      </c>
      <c r="C4527" t="s">
        <v>151</v>
      </c>
      <c r="D4527" s="1">
        <v>42282</v>
      </c>
      <c r="E4527" t="s">
        <v>211</v>
      </c>
      <c r="F4527" t="s">
        <v>1058</v>
      </c>
      <c r="G4527" t="s">
        <v>1059</v>
      </c>
      <c r="H4527" t="s">
        <v>10</v>
      </c>
      <c r="I4527" t="s">
        <v>17</v>
      </c>
      <c r="J4527" s="1">
        <v>44881</v>
      </c>
      <c r="K4527" s="1">
        <v>44881</v>
      </c>
      <c r="L4527" t="s">
        <v>1060</v>
      </c>
    </row>
    <row r="4528" spans="1:12" x14ac:dyDescent="0.25">
      <c r="A4528" t="s">
        <v>12</v>
      </c>
      <c r="B4528" t="s">
        <v>150</v>
      </c>
      <c r="C4528" t="s">
        <v>151</v>
      </c>
      <c r="D4528" s="1">
        <v>42282</v>
      </c>
      <c r="E4528" t="s">
        <v>211</v>
      </c>
      <c r="F4528" t="s">
        <v>1058</v>
      </c>
      <c r="G4528" t="s">
        <v>1059</v>
      </c>
      <c r="H4528" t="s">
        <v>10</v>
      </c>
      <c r="I4528" t="s">
        <v>17</v>
      </c>
      <c r="J4528" s="1">
        <v>45124</v>
      </c>
      <c r="K4528" s="1">
        <v>45124</v>
      </c>
      <c r="L4528" t="s">
        <v>1060</v>
      </c>
    </row>
    <row r="4529" spans="1:12" x14ac:dyDescent="0.25">
      <c r="A4529" t="s">
        <v>12</v>
      </c>
      <c r="B4529" t="s">
        <v>150</v>
      </c>
      <c r="C4529" t="s">
        <v>151</v>
      </c>
      <c r="D4529" s="1">
        <v>42282</v>
      </c>
      <c r="E4529" t="s">
        <v>211</v>
      </c>
      <c r="F4529" t="s">
        <v>1058</v>
      </c>
      <c r="G4529" t="s">
        <v>1059</v>
      </c>
      <c r="H4529" t="s">
        <v>10</v>
      </c>
      <c r="I4529" t="s">
        <v>17</v>
      </c>
      <c r="J4529" s="1">
        <v>45215</v>
      </c>
      <c r="K4529" s="1">
        <v>45215</v>
      </c>
      <c r="L4529" t="s">
        <v>1060</v>
      </c>
    </row>
    <row r="4530" spans="1:12" x14ac:dyDescent="0.25">
      <c r="A4530" t="s">
        <v>12</v>
      </c>
      <c r="B4530" t="s">
        <v>150</v>
      </c>
      <c r="C4530" t="s">
        <v>151</v>
      </c>
      <c r="D4530" s="1">
        <v>42282</v>
      </c>
      <c r="E4530" t="s">
        <v>211</v>
      </c>
      <c r="F4530" t="s">
        <v>1058</v>
      </c>
      <c r="G4530" t="s">
        <v>1059</v>
      </c>
      <c r="H4530" t="s">
        <v>11</v>
      </c>
      <c r="I4530" t="s">
        <v>17</v>
      </c>
      <c r="J4530" s="1">
        <v>42800</v>
      </c>
      <c r="K4530" s="1">
        <v>43616</v>
      </c>
      <c r="L4530" t="s">
        <v>982</v>
      </c>
    </row>
    <row r="4531" spans="1:12" x14ac:dyDescent="0.25">
      <c r="A4531" t="s">
        <v>12</v>
      </c>
      <c r="B4531" t="s">
        <v>150</v>
      </c>
      <c r="C4531" t="s">
        <v>151</v>
      </c>
      <c r="D4531" s="1">
        <v>42275</v>
      </c>
      <c r="E4531" t="s">
        <v>1061</v>
      </c>
      <c r="F4531" t="s">
        <v>1062</v>
      </c>
      <c r="G4531" t="s">
        <v>1063</v>
      </c>
      <c r="H4531" t="s">
        <v>4</v>
      </c>
      <c r="I4531" t="s">
        <v>17</v>
      </c>
      <c r="J4531" s="1">
        <v>45208</v>
      </c>
      <c r="K4531" s="1">
        <v>44824</v>
      </c>
    </row>
    <row r="4532" spans="1:12" x14ac:dyDescent="0.25">
      <c r="A4532" t="s">
        <v>12</v>
      </c>
      <c r="B4532" t="s">
        <v>150</v>
      </c>
      <c r="C4532" t="s">
        <v>151</v>
      </c>
      <c r="D4532" s="1">
        <v>42275</v>
      </c>
      <c r="E4532" t="s">
        <v>1061</v>
      </c>
      <c r="F4532" t="s">
        <v>1062</v>
      </c>
      <c r="G4532" t="s">
        <v>1063</v>
      </c>
      <c r="H4532" t="s">
        <v>7</v>
      </c>
      <c r="I4532" t="s">
        <v>17</v>
      </c>
      <c r="J4532" s="1">
        <v>45205</v>
      </c>
      <c r="K4532" s="1">
        <v>44824</v>
      </c>
    </row>
    <row r="4533" spans="1:12" x14ac:dyDescent="0.25">
      <c r="A4533" t="s">
        <v>12</v>
      </c>
      <c r="B4533" t="s">
        <v>150</v>
      </c>
      <c r="C4533" t="s">
        <v>151</v>
      </c>
      <c r="D4533" s="1">
        <v>42275</v>
      </c>
      <c r="E4533" t="s">
        <v>1061</v>
      </c>
      <c r="F4533" t="s">
        <v>1062</v>
      </c>
      <c r="G4533" t="s">
        <v>1063</v>
      </c>
      <c r="H4533" t="s">
        <v>1366</v>
      </c>
      <c r="I4533" t="s">
        <v>5</v>
      </c>
      <c r="K4533" s="1">
        <v>45753</v>
      </c>
    </row>
    <row r="4534" spans="1:12" x14ac:dyDescent="0.25">
      <c r="A4534" t="s">
        <v>12</v>
      </c>
      <c r="B4534" t="s">
        <v>150</v>
      </c>
      <c r="C4534" t="s">
        <v>151</v>
      </c>
      <c r="D4534" s="1">
        <v>42275</v>
      </c>
      <c r="E4534" t="s">
        <v>1061</v>
      </c>
      <c r="F4534" t="s">
        <v>1062</v>
      </c>
      <c r="G4534" t="s">
        <v>1063</v>
      </c>
      <c r="H4534" t="s">
        <v>1366</v>
      </c>
      <c r="I4534" t="s">
        <v>17</v>
      </c>
      <c r="J4534" s="1">
        <v>45432</v>
      </c>
      <c r="K4534" s="1">
        <v>45351</v>
      </c>
    </row>
    <row r="4535" spans="1:12" x14ac:dyDescent="0.25">
      <c r="A4535" t="s">
        <v>12</v>
      </c>
      <c r="B4535" t="s">
        <v>150</v>
      </c>
      <c r="C4535" t="s">
        <v>151</v>
      </c>
      <c r="D4535" s="1">
        <v>42275</v>
      </c>
      <c r="E4535" t="s">
        <v>1061</v>
      </c>
      <c r="F4535" t="s">
        <v>1062</v>
      </c>
      <c r="G4535" t="s">
        <v>1063</v>
      </c>
      <c r="H4535" t="s">
        <v>1367</v>
      </c>
      <c r="I4535" t="s">
        <v>5</v>
      </c>
      <c r="K4535" s="1">
        <v>45753</v>
      </c>
    </row>
    <row r="4536" spans="1:12" x14ac:dyDescent="0.25">
      <c r="A4536" t="s">
        <v>12</v>
      </c>
      <c r="B4536" t="s">
        <v>150</v>
      </c>
      <c r="C4536" t="s">
        <v>151</v>
      </c>
      <c r="D4536" s="1">
        <v>42275</v>
      </c>
      <c r="E4536" t="s">
        <v>1061</v>
      </c>
      <c r="F4536" t="s">
        <v>1062</v>
      </c>
      <c r="G4536" t="s">
        <v>1063</v>
      </c>
      <c r="H4536" t="s">
        <v>1367</v>
      </c>
      <c r="I4536" t="s">
        <v>17</v>
      </c>
      <c r="J4536" s="1">
        <v>45432</v>
      </c>
      <c r="K4536" s="1">
        <v>45351</v>
      </c>
    </row>
    <row r="4537" spans="1:12" x14ac:dyDescent="0.25">
      <c r="A4537" t="s">
        <v>12</v>
      </c>
      <c r="B4537" t="s">
        <v>150</v>
      </c>
      <c r="C4537" t="s">
        <v>151</v>
      </c>
      <c r="D4537" s="1">
        <v>42275</v>
      </c>
      <c r="E4537" t="s">
        <v>1061</v>
      </c>
      <c r="F4537" t="s">
        <v>1062</v>
      </c>
      <c r="G4537" t="s">
        <v>1063</v>
      </c>
      <c r="H4537" t="s">
        <v>1368</v>
      </c>
      <c r="I4537" t="s">
        <v>5</v>
      </c>
      <c r="K4537" s="1">
        <v>45753</v>
      </c>
    </row>
    <row r="4538" spans="1:12" x14ac:dyDescent="0.25">
      <c r="A4538" t="s">
        <v>12</v>
      </c>
      <c r="B4538" t="s">
        <v>150</v>
      </c>
      <c r="C4538" t="s">
        <v>151</v>
      </c>
      <c r="D4538" s="1">
        <v>42275</v>
      </c>
      <c r="E4538" t="s">
        <v>1061</v>
      </c>
      <c r="F4538" t="s">
        <v>1062</v>
      </c>
      <c r="G4538" t="s">
        <v>1063</v>
      </c>
      <c r="H4538" t="s">
        <v>1368</v>
      </c>
      <c r="I4538" t="s">
        <v>17</v>
      </c>
      <c r="J4538" s="1">
        <v>45432</v>
      </c>
      <c r="K4538" s="1">
        <v>45351</v>
      </c>
    </row>
    <row r="4539" spans="1:12" x14ac:dyDescent="0.25">
      <c r="A4539" t="s">
        <v>12</v>
      </c>
      <c r="B4539" t="s">
        <v>150</v>
      </c>
      <c r="C4539" t="s">
        <v>151</v>
      </c>
      <c r="D4539" s="1">
        <v>42275</v>
      </c>
      <c r="E4539" t="s">
        <v>1061</v>
      </c>
      <c r="F4539" t="s">
        <v>1062</v>
      </c>
      <c r="G4539" t="s">
        <v>1063</v>
      </c>
      <c r="H4539" t="s">
        <v>1369</v>
      </c>
      <c r="I4539" t="s">
        <v>17</v>
      </c>
      <c r="J4539" s="1">
        <v>43865</v>
      </c>
      <c r="K4539" s="1">
        <v>43865</v>
      </c>
    </row>
    <row r="4540" spans="1:12" x14ac:dyDescent="0.25">
      <c r="A4540" t="s">
        <v>12</v>
      </c>
      <c r="B4540" t="s">
        <v>150</v>
      </c>
      <c r="C4540" t="s">
        <v>151</v>
      </c>
      <c r="D4540" s="1">
        <v>42275</v>
      </c>
      <c r="E4540" t="s">
        <v>1061</v>
      </c>
      <c r="F4540" t="s">
        <v>1062</v>
      </c>
      <c r="G4540" t="s">
        <v>1063</v>
      </c>
      <c r="H4540" t="s">
        <v>1369</v>
      </c>
      <c r="I4540" t="s">
        <v>17</v>
      </c>
      <c r="J4540" s="1">
        <v>45432</v>
      </c>
      <c r="K4540" s="1">
        <v>45351</v>
      </c>
    </row>
    <row r="4541" spans="1:12" x14ac:dyDescent="0.25">
      <c r="A4541" t="s">
        <v>12</v>
      </c>
      <c r="B4541" t="s">
        <v>150</v>
      </c>
      <c r="C4541" t="s">
        <v>151</v>
      </c>
      <c r="D4541" s="1">
        <v>42275</v>
      </c>
      <c r="E4541" t="s">
        <v>1061</v>
      </c>
      <c r="F4541" t="s">
        <v>1062</v>
      </c>
      <c r="G4541" t="s">
        <v>1063</v>
      </c>
      <c r="H4541" t="s">
        <v>1369</v>
      </c>
      <c r="I4541" t="s">
        <v>18</v>
      </c>
      <c r="K4541" s="1">
        <v>45753</v>
      </c>
    </row>
    <row r="4542" spans="1:12" x14ac:dyDescent="0.25">
      <c r="A4542" t="s">
        <v>12</v>
      </c>
      <c r="B4542" t="s">
        <v>150</v>
      </c>
      <c r="C4542" t="s">
        <v>151</v>
      </c>
      <c r="D4542" s="1">
        <v>42275</v>
      </c>
      <c r="E4542" t="s">
        <v>1061</v>
      </c>
      <c r="F4542" t="s">
        <v>1062</v>
      </c>
      <c r="G4542" t="s">
        <v>1063</v>
      </c>
      <c r="H4542" t="s">
        <v>1370</v>
      </c>
      <c r="I4542" t="s">
        <v>5</v>
      </c>
      <c r="K4542" s="1">
        <v>45351</v>
      </c>
    </row>
    <row r="4543" spans="1:12" x14ac:dyDescent="0.25">
      <c r="A4543" t="s">
        <v>12</v>
      </c>
      <c r="B4543" t="s">
        <v>150</v>
      </c>
      <c r="C4543" t="s">
        <v>151</v>
      </c>
      <c r="D4543" s="1">
        <v>42275</v>
      </c>
      <c r="E4543" t="s">
        <v>1061</v>
      </c>
      <c r="F4543" t="s">
        <v>1062</v>
      </c>
      <c r="G4543" t="s">
        <v>1063</v>
      </c>
      <c r="H4543" t="s">
        <v>8</v>
      </c>
      <c r="I4543" t="s">
        <v>17</v>
      </c>
      <c r="J4543" s="1">
        <v>44662</v>
      </c>
      <c r="K4543" s="1">
        <v>44635</v>
      </c>
    </row>
    <row r="4544" spans="1:12" x14ac:dyDescent="0.25">
      <c r="A4544" t="s">
        <v>12</v>
      </c>
      <c r="B4544" t="s">
        <v>150</v>
      </c>
      <c r="C4544" t="s">
        <v>151</v>
      </c>
      <c r="D4544" s="1">
        <v>42275</v>
      </c>
      <c r="E4544" t="s">
        <v>1061</v>
      </c>
      <c r="F4544" t="s">
        <v>1062</v>
      </c>
      <c r="G4544" t="s">
        <v>1063</v>
      </c>
      <c r="H4544" t="s">
        <v>9</v>
      </c>
      <c r="I4544" t="s">
        <v>17</v>
      </c>
      <c r="J4544" s="1">
        <v>45020</v>
      </c>
      <c r="K4544" s="1">
        <v>44862</v>
      </c>
    </row>
    <row r="4545" spans="1:12" x14ac:dyDescent="0.25">
      <c r="A4545" t="s">
        <v>12</v>
      </c>
      <c r="B4545" t="s">
        <v>150</v>
      </c>
      <c r="C4545" t="s">
        <v>151</v>
      </c>
      <c r="D4545" s="1">
        <v>42275</v>
      </c>
      <c r="E4545" t="s">
        <v>1061</v>
      </c>
      <c r="F4545" t="s">
        <v>1062</v>
      </c>
      <c r="G4545" t="s">
        <v>1063</v>
      </c>
      <c r="H4545" t="s">
        <v>10</v>
      </c>
      <c r="I4545" t="s">
        <v>17</v>
      </c>
      <c r="J4545" s="1">
        <v>44449</v>
      </c>
      <c r="K4545" s="1">
        <v>44449</v>
      </c>
    </row>
    <row r="4546" spans="1:12" x14ac:dyDescent="0.25">
      <c r="A4546" t="s">
        <v>12</v>
      </c>
      <c r="B4546" t="s">
        <v>150</v>
      </c>
      <c r="C4546" t="s">
        <v>151</v>
      </c>
      <c r="D4546" s="1">
        <v>42275</v>
      </c>
      <c r="E4546" t="s">
        <v>1061</v>
      </c>
      <c r="F4546" t="s">
        <v>1062</v>
      </c>
      <c r="G4546" t="s">
        <v>1063</v>
      </c>
      <c r="H4546" t="s">
        <v>11</v>
      </c>
      <c r="I4546" t="s">
        <v>17</v>
      </c>
      <c r="J4546" s="1">
        <v>43664</v>
      </c>
      <c r="K4546" s="1">
        <v>43635</v>
      </c>
    </row>
    <row r="4547" spans="1:12" x14ac:dyDescent="0.25">
      <c r="A4547" t="s">
        <v>12</v>
      </c>
      <c r="B4547" t="s">
        <v>150</v>
      </c>
      <c r="C4547" t="s">
        <v>151</v>
      </c>
      <c r="D4547" s="1">
        <v>42275</v>
      </c>
      <c r="E4547" t="s">
        <v>1061</v>
      </c>
      <c r="F4547" t="s">
        <v>1062</v>
      </c>
      <c r="G4547" t="s">
        <v>1063</v>
      </c>
      <c r="H4547" t="s">
        <v>11</v>
      </c>
      <c r="I4547" t="s">
        <v>17</v>
      </c>
      <c r="J4547" s="1">
        <v>43789</v>
      </c>
      <c r="K4547" s="1">
        <v>43789</v>
      </c>
    </row>
    <row r="4548" spans="1:12" x14ac:dyDescent="0.25">
      <c r="A4548" t="s">
        <v>12</v>
      </c>
      <c r="B4548" t="s">
        <v>150</v>
      </c>
      <c r="C4548" t="s">
        <v>151</v>
      </c>
      <c r="D4548" s="1">
        <v>42275</v>
      </c>
      <c r="E4548" t="s">
        <v>1061</v>
      </c>
      <c r="F4548" t="s">
        <v>1062</v>
      </c>
      <c r="G4548" t="s">
        <v>1063</v>
      </c>
      <c r="H4548" t="s">
        <v>11</v>
      </c>
      <c r="I4548" t="s">
        <v>17</v>
      </c>
      <c r="J4548" s="1">
        <v>45112</v>
      </c>
      <c r="K4548" s="1">
        <v>44701</v>
      </c>
    </row>
    <row r="4549" spans="1:12" x14ac:dyDescent="0.25">
      <c r="A4549" t="s">
        <v>1</v>
      </c>
      <c r="B4549" t="s">
        <v>79</v>
      </c>
      <c r="C4549" t="s">
        <v>14</v>
      </c>
      <c r="D4549" s="1">
        <v>42212</v>
      </c>
      <c r="E4549" t="s">
        <v>163</v>
      </c>
      <c r="F4549" t="s">
        <v>1064</v>
      </c>
      <c r="G4549" t="s">
        <v>1065</v>
      </c>
      <c r="H4549" t="s">
        <v>4</v>
      </c>
      <c r="I4549" t="s">
        <v>17</v>
      </c>
      <c r="J4549" s="1">
        <v>44923</v>
      </c>
      <c r="K4549" s="1">
        <v>44824</v>
      </c>
    </row>
    <row r="4550" spans="1:12" x14ac:dyDescent="0.25">
      <c r="A4550" t="s">
        <v>1</v>
      </c>
      <c r="B4550" t="s">
        <v>79</v>
      </c>
      <c r="C4550" t="s">
        <v>14</v>
      </c>
      <c r="D4550" s="1">
        <v>42212</v>
      </c>
      <c r="E4550" t="s">
        <v>163</v>
      </c>
      <c r="F4550" t="s">
        <v>1064</v>
      </c>
      <c r="G4550" t="s">
        <v>1065</v>
      </c>
      <c r="H4550" t="s">
        <v>7</v>
      </c>
      <c r="I4550" t="s">
        <v>17</v>
      </c>
      <c r="J4550" s="1">
        <v>45118</v>
      </c>
      <c r="K4550" s="1">
        <v>44824</v>
      </c>
      <c r="L4550" t="s">
        <v>1066</v>
      </c>
    </row>
    <row r="4551" spans="1:12" x14ac:dyDescent="0.25">
      <c r="A4551" t="s">
        <v>1</v>
      </c>
      <c r="B4551" t="s">
        <v>79</v>
      </c>
      <c r="C4551" t="s">
        <v>14</v>
      </c>
      <c r="D4551" s="1">
        <v>42212</v>
      </c>
      <c r="E4551" t="s">
        <v>163</v>
      </c>
      <c r="F4551" t="s">
        <v>1064</v>
      </c>
      <c r="G4551" t="s">
        <v>1065</v>
      </c>
      <c r="H4551" t="s">
        <v>1366</v>
      </c>
      <c r="I4551" t="s">
        <v>5</v>
      </c>
      <c r="K4551" s="1">
        <v>45351</v>
      </c>
    </row>
    <row r="4552" spans="1:12" x14ac:dyDescent="0.25">
      <c r="A4552" t="s">
        <v>1</v>
      </c>
      <c r="B4552" t="s">
        <v>79</v>
      </c>
      <c r="C4552" t="s">
        <v>14</v>
      </c>
      <c r="D4552" s="1">
        <v>42212</v>
      </c>
      <c r="E4552" t="s">
        <v>163</v>
      </c>
      <c r="F4552" t="s">
        <v>1064</v>
      </c>
      <c r="G4552" t="s">
        <v>1065</v>
      </c>
      <c r="H4552" t="s">
        <v>1367</v>
      </c>
      <c r="I4552" t="s">
        <v>5</v>
      </c>
      <c r="K4552" s="1">
        <v>45351</v>
      </c>
    </row>
    <row r="4553" spans="1:12" x14ac:dyDescent="0.25">
      <c r="A4553" t="s">
        <v>1</v>
      </c>
      <c r="B4553" t="s">
        <v>79</v>
      </c>
      <c r="C4553" t="s">
        <v>14</v>
      </c>
      <c r="D4553" s="1">
        <v>42212</v>
      </c>
      <c r="E4553" t="s">
        <v>163</v>
      </c>
      <c r="F4553" t="s">
        <v>1064</v>
      </c>
      <c r="G4553" t="s">
        <v>1065</v>
      </c>
      <c r="H4553" t="s">
        <v>1368</v>
      </c>
      <c r="I4553" t="s">
        <v>5</v>
      </c>
      <c r="K4553" s="1">
        <v>45351</v>
      </c>
    </row>
    <row r="4554" spans="1:12" x14ac:dyDescent="0.25">
      <c r="A4554" t="s">
        <v>1</v>
      </c>
      <c r="B4554" t="s">
        <v>79</v>
      </c>
      <c r="C4554" t="s">
        <v>14</v>
      </c>
      <c r="D4554" s="1">
        <v>42212</v>
      </c>
      <c r="E4554" t="s">
        <v>163</v>
      </c>
      <c r="F4554" t="s">
        <v>1064</v>
      </c>
      <c r="G4554" t="s">
        <v>1065</v>
      </c>
      <c r="H4554" t="s">
        <v>1369</v>
      </c>
      <c r="I4554" t="s">
        <v>5</v>
      </c>
      <c r="K4554" s="1">
        <v>45351</v>
      </c>
    </row>
    <row r="4555" spans="1:12" x14ac:dyDescent="0.25">
      <c r="A4555" t="s">
        <v>1</v>
      </c>
      <c r="B4555" t="s">
        <v>79</v>
      </c>
      <c r="C4555" t="s">
        <v>14</v>
      </c>
      <c r="D4555" s="1">
        <v>42212</v>
      </c>
      <c r="E4555" t="s">
        <v>163</v>
      </c>
      <c r="F4555" t="s">
        <v>1064</v>
      </c>
      <c r="G4555" t="s">
        <v>1065</v>
      </c>
      <c r="H4555" t="s">
        <v>1370</v>
      </c>
      <c r="I4555" t="s">
        <v>5</v>
      </c>
      <c r="K4555" s="1">
        <v>45351</v>
      </c>
    </row>
    <row r="4556" spans="1:12" x14ac:dyDescent="0.25">
      <c r="A4556" t="s">
        <v>1</v>
      </c>
      <c r="B4556" t="s">
        <v>79</v>
      </c>
      <c r="C4556" t="s">
        <v>14</v>
      </c>
      <c r="D4556" s="1">
        <v>42212</v>
      </c>
      <c r="E4556" t="s">
        <v>163</v>
      </c>
      <c r="F4556" t="s">
        <v>1064</v>
      </c>
      <c r="G4556" t="s">
        <v>1065</v>
      </c>
      <c r="H4556" t="s">
        <v>8</v>
      </c>
      <c r="I4556" t="s">
        <v>17</v>
      </c>
      <c r="J4556" s="1">
        <v>44662</v>
      </c>
      <c r="K4556" s="1">
        <v>44635</v>
      </c>
      <c r="L4556" t="s">
        <v>1067</v>
      </c>
    </row>
    <row r="4557" spans="1:12" x14ac:dyDescent="0.25">
      <c r="A4557" t="s">
        <v>1</v>
      </c>
      <c r="B4557" t="s">
        <v>79</v>
      </c>
      <c r="C4557" t="s">
        <v>14</v>
      </c>
      <c r="D4557" s="1">
        <v>42212</v>
      </c>
      <c r="E4557" t="s">
        <v>163</v>
      </c>
      <c r="F4557" t="s">
        <v>1064</v>
      </c>
      <c r="G4557" t="s">
        <v>1065</v>
      </c>
      <c r="H4557" t="s">
        <v>9</v>
      </c>
      <c r="I4557" t="s">
        <v>17</v>
      </c>
      <c r="J4557" s="1">
        <v>45118</v>
      </c>
      <c r="K4557" s="1">
        <v>44735</v>
      </c>
      <c r="L4557" t="s">
        <v>1068</v>
      </c>
    </row>
    <row r="4558" spans="1:12" x14ac:dyDescent="0.25">
      <c r="A4558" t="s">
        <v>1</v>
      </c>
      <c r="B4558" t="s">
        <v>79</v>
      </c>
      <c r="C4558" t="s">
        <v>14</v>
      </c>
      <c r="D4558" s="1">
        <v>42212</v>
      </c>
      <c r="E4558" t="s">
        <v>163</v>
      </c>
      <c r="F4558" t="s">
        <v>1064</v>
      </c>
      <c r="G4558" t="s">
        <v>1065</v>
      </c>
      <c r="H4558" t="s">
        <v>10</v>
      </c>
      <c r="I4558" t="s">
        <v>17</v>
      </c>
      <c r="J4558" s="1">
        <v>44509</v>
      </c>
      <c r="K4558" s="1">
        <v>44417</v>
      </c>
    </row>
    <row r="4559" spans="1:12" x14ac:dyDescent="0.25">
      <c r="A4559" t="s">
        <v>1</v>
      </c>
      <c r="B4559" t="s">
        <v>79</v>
      </c>
      <c r="C4559" t="s">
        <v>14</v>
      </c>
      <c r="D4559" s="1">
        <v>42212</v>
      </c>
      <c r="E4559" t="s">
        <v>163</v>
      </c>
      <c r="F4559" t="s">
        <v>1064</v>
      </c>
      <c r="G4559" t="s">
        <v>1065</v>
      </c>
      <c r="H4559" t="s">
        <v>11</v>
      </c>
      <c r="I4559" t="s">
        <v>17</v>
      </c>
      <c r="J4559" s="1">
        <v>44539</v>
      </c>
      <c r="K4559" s="1">
        <v>43635</v>
      </c>
    </row>
    <row r="4560" spans="1:12" x14ac:dyDescent="0.25">
      <c r="A4560" t="s">
        <v>41</v>
      </c>
      <c r="C4560" t="s">
        <v>14</v>
      </c>
      <c r="D4560" s="1">
        <v>42156</v>
      </c>
      <c r="E4560" t="s">
        <v>1069</v>
      </c>
      <c r="F4560" t="s">
        <v>686</v>
      </c>
      <c r="G4560" t="s">
        <v>392</v>
      </c>
      <c r="H4560" t="s">
        <v>192</v>
      </c>
      <c r="I4560" t="s">
        <v>17</v>
      </c>
      <c r="J4560" s="1">
        <v>44960</v>
      </c>
      <c r="K4560" s="1">
        <v>44837</v>
      </c>
    </row>
    <row r="4561" spans="1:12" x14ac:dyDescent="0.25">
      <c r="A4561" t="s">
        <v>41</v>
      </c>
      <c r="C4561" t="s">
        <v>14</v>
      </c>
      <c r="D4561" s="1">
        <v>42156</v>
      </c>
      <c r="E4561" t="s">
        <v>1069</v>
      </c>
      <c r="F4561" t="s">
        <v>686</v>
      </c>
      <c r="G4561" t="s">
        <v>392</v>
      </c>
      <c r="H4561" t="s">
        <v>4</v>
      </c>
      <c r="I4561" t="s">
        <v>17</v>
      </c>
      <c r="J4561" s="1">
        <v>44833</v>
      </c>
      <c r="K4561" s="1">
        <v>44824</v>
      </c>
    </row>
    <row r="4562" spans="1:12" x14ac:dyDescent="0.25">
      <c r="A4562" t="s">
        <v>41</v>
      </c>
      <c r="C4562" t="s">
        <v>14</v>
      </c>
      <c r="D4562" s="1">
        <v>42156</v>
      </c>
      <c r="E4562" t="s">
        <v>1069</v>
      </c>
      <c r="F4562" t="s">
        <v>686</v>
      </c>
      <c r="G4562" t="s">
        <v>392</v>
      </c>
      <c r="H4562" t="s">
        <v>7</v>
      </c>
      <c r="I4562" t="s">
        <v>17</v>
      </c>
      <c r="J4562" s="1">
        <v>44833</v>
      </c>
      <c r="K4562" s="1">
        <v>44824</v>
      </c>
    </row>
    <row r="4563" spans="1:12" x14ac:dyDescent="0.25">
      <c r="A4563" t="s">
        <v>41</v>
      </c>
      <c r="C4563" t="s">
        <v>14</v>
      </c>
      <c r="D4563" s="1">
        <v>42156</v>
      </c>
      <c r="E4563" t="s">
        <v>1069</v>
      </c>
      <c r="F4563" t="s">
        <v>686</v>
      </c>
      <c r="G4563" t="s">
        <v>392</v>
      </c>
      <c r="H4563" t="s">
        <v>1366</v>
      </c>
      <c r="I4563" t="s">
        <v>17</v>
      </c>
      <c r="J4563" s="1">
        <v>45386</v>
      </c>
      <c r="K4563" s="1">
        <v>45351</v>
      </c>
    </row>
    <row r="4564" spans="1:12" x14ac:dyDescent="0.25">
      <c r="A4564" t="s">
        <v>41</v>
      </c>
      <c r="C4564" t="s">
        <v>14</v>
      </c>
      <c r="D4564" s="1">
        <v>42156</v>
      </c>
      <c r="E4564" t="s">
        <v>1069</v>
      </c>
      <c r="F4564" t="s">
        <v>686</v>
      </c>
      <c r="G4564" t="s">
        <v>392</v>
      </c>
      <c r="H4564" t="s">
        <v>1367</v>
      </c>
      <c r="I4564" t="s">
        <v>17</v>
      </c>
      <c r="J4564" s="1">
        <v>45386</v>
      </c>
      <c r="K4564" s="1">
        <v>45351</v>
      </c>
    </row>
    <row r="4565" spans="1:12" x14ac:dyDescent="0.25">
      <c r="A4565" t="s">
        <v>41</v>
      </c>
      <c r="C4565" t="s">
        <v>14</v>
      </c>
      <c r="D4565" s="1">
        <v>42156</v>
      </c>
      <c r="E4565" t="s">
        <v>1069</v>
      </c>
      <c r="F4565" t="s">
        <v>686</v>
      </c>
      <c r="G4565" t="s">
        <v>392</v>
      </c>
      <c r="H4565" t="s">
        <v>1368</v>
      </c>
      <c r="I4565" t="s">
        <v>17</v>
      </c>
      <c r="J4565" s="1">
        <v>45386</v>
      </c>
      <c r="K4565" s="1">
        <v>45351</v>
      </c>
    </row>
    <row r="4566" spans="1:12" x14ac:dyDescent="0.25">
      <c r="A4566" t="s">
        <v>41</v>
      </c>
      <c r="C4566" t="s">
        <v>14</v>
      </c>
      <c r="D4566" s="1">
        <v>42156</v>
      </c>
      <c r="E4566" t="s">
        <v>1069</v>
      </c>
      <c r="F4566" t="s">
        <v>686</v>
      </c>
      <c r="G4566" t="s">
        <v>392</v>
      </c>
      <c r="H4566" t="s">
        <v>1369</v>
      </c>
      <c r="I4566" t="s">
        <v>17</v>
      </c>
      <c r="J4566" s="1">
        <v>45386</v>
      </c>
      <c r="K4566" s="1">
        <v>45351</v>
      </c>
    </row>
    <row r="4567" spans="1:12" x14ac:dyDescent="0.25">
      <c r="A4567" t="s">
        <v>41</v>
      </c>
      <c r="C4567" t="s">
        <v>14</v>
      </c>
      <c r="D4567" s="1">
        <v>42156</v>
      </c>
      <c r="E4567" t="s">
        <v>1069</v>
      </c>
      <c r="F4567" t="s">
        <v>686</v>
      </c>
      <c r="G4567" t="s">
        <v>392</v>
      </c>
      <c r="H4567" t="s">
        <v>1370</v>
      </c>
      <c r="I4567" t="s">
        <v>17</v>
      </c>
      <c r="J4567" s="1">
        <v>45386</v>
      </c>
      <c r="K4567" s="1">
        <v>45351</v>
      </c>
    </row>
    <row r="4568" spans="1:12" x14ac:dyDescent="0.25">
      <c r="A4568" t="s">
        <v>41</v>
      </c>
      <c r="C4568" t="s">
        <v>14</v>
      </c>
      <c r="D4568" s="1">
        <v>42156</v>
      </c>
      <c r="E4568" t="s">
        <v>1069</v>
      </c>
      <c r="F4568" t="s">
        <v>686</v>
      </c>
      <c r="G4568" t="s">
        <v>392</v>
      </c>
      <c r="H4568" t="s">
        <v>8</v>
      </c>
      <c r="I4568" t="s">
        <v>17</v>
      </c>
      <c r="J4568" s="1">
        <v>44763</v>
      </c>
      <c r="K4568" s="1">
        <v>44635</v>
      </c>
    </row>
    <row r="4569" spans="1:12" x14ac:dyDescent="0.25">
      <c r="A4569" t="s">
        <v>41</v>
      </c>
      <c r="C4569" t="s">
        <v>14</v>
      </c>
      <c r="D4569" s="1">
        <v>42156</v>
      </c>
      <c r="E4569" t="s">
        <v>1069</v>
      </c>
      <c r="F4569" t="s">
        <v>686</v>
      </c>
      <c r="G4569" t="s">
        <v>392</v>
      </c>
      <c r="H4569" t="s">
        <v>9</v>
      </c>
      <c r="I4569" t="s">
        <v>17</v>
      </c>
      <c r="J4569" s="1">
        <v>44763</v>
      </c>
      <c r="K4569" s="1">
        <v>44735</v>
      </c>
    </row>
    <row r="4570" spans="1:12" x14ac:dyDescent="0.25">
      <c r="A4570" t="s">
        <v>41</v>
      </c>
      <c r="C4570" t="s">
        <v>14</v>
      </c>
      <c r="D4570" s="1">
        <v>42156</v>
      </c>
      <c r="E4570" t="s">
        <v>1069</v>
      </c>
      <c r="F4570" t="s">
        <v>686</v>
      </c>
      <c r="G4570" t="s">
        <v>392</v>
      </c>
      <c r="H4570" t="s">
        <v>10</v>
      </c>
      <c r="I4570" t="s">
        <v>17</v>
      </c>
      <c r="J4570" s="1">
        <v>44438</v>
      </c>
      <c r="K4570" s="1">
        <v>44417</v>
      </c>
    </row>
    <row r="4571" spans="1:12" x14ac:dyDescent="0.25">
      <c r="A4571" t="s">
        <v>41</v>
      </c>
      <c r="C4571" t="s">
        <v>14</v>
      </c>
      <c r="D4571" s="1">
        <v>42156</v>
      </c>
      <c r="E4571" t="s">
        <v>1069</v>
      </c>
      <c r="F4571" t="s">
        <v>686</v>
      </c>
      <c r="G4571" t="s">
        <v>392</v>
      </c>
      <c r="H4571" t="s">
        <v>11</v>
      </c>
      <c r="I4571" t="s">
        <v>17</v>
      </c>
      <c r="J4571" s="1">
        <v>42800</v>
      </c>
      <c r="K4571" s="1">
        <v>43616</v>
      </c>
      <c r="L4571" t="s">
        <v>982</v>
      </c>
    </row>
    <row r="4572" spans="1:12" x14ac:dyDescent="0.25">
      <c r="A4572" t="s">
        <v>24</v>
      </c>
      <c r="B4572" t="s">
        <v>1363</v>
      </c>
      <c r="C4572" t="s">
        <v>16</v>
      </c>
      <c r="D4572" s="1">
        <v>41960</v>
      </c>
      <c r="E4572" t="s">
        <v>33</v>
      </c>
      <c r="F4572" t="s">
        <v>1070</v>
      </c>
      <c r="G4572" t="s">
        <v>1071</v>
      </c>
      <c r="H4572" t="s">
        <v>4</v>
      </c>
      <c r="I4572" t="s">
        <v>17</v>
      </c>
      <c r="J4572" s="1">
        <v>44825</v>
      </c>
      <c r="K4572" s="1">
        <v>44824</v>
      </c>
    </row>
    <row r="4573" spans="1:12" x14ac:dyDescent="0.25">
      <c r="A4573" t="s">
        <v>24</v>
      </c>
      <c r="B4573" t="s">
        <v>1363</v>
      </c>
      <c r="C4573" t="s">
        <v>16</v>
      </c>
      <c r="D4573" s="1">
        <v>41960</v>
      </c>
      <c r="E4573" t="s">
        <v>33</v>
      </c>
      <c r="F4573" t="s">
        <v>1070</v>
      </c>
      <c r="G4573" t="s">
        <v>1071</v>
      </c>
      <c r="H4573" t="s">
        <v>7</v>
      </c>
      <c r="I4573" t="s">
        <v>17</v>
      </c>
      <c r="J4573" s="1">
        <v>44825</v>
      </c>
      <c r="K4573" s="1">
        <v>44824</v>
      </c>
    </row>
    <row r="4574" spans="1:12" x14ac:dyDescent="0.25">
      <c r="A4574" t="s">
        <v>24</v>
      </c>
      <c r="B4574" t="s">
        <v>1363</v>
      </c>
      <c r="C4574" t="s">
        <v>16</v>
      </c>
      <c r="D4574" s="1">
        <v>41960</v>
      </c>
      <c r="E4574" t="s">
        <v>33</v>
      </c>
      <c r="F4574" t="s">
        <v>1070</v>
      </c>
      <c r="G4574" t="s">
        <v>1071</v>
      </c>
      <c r="H4574" t="s">
        <v>1366</v>
      </c>
      <c r="I4574" t="s">
        <v>17</v>
      </c>
      <c r="J4574" s="1">
        <v>45369</v>
      </c>
      <c r="K4574" s="1">
        <v>45351</v>
      </c>
    </row>
    <row r="4575" spans="1:12" x14ac:dyDescent="0.25">
      <c r="A4575" t="s">
        <v>24</v>
      </c>
      <c r="B4575" t="s">
        <v>1363</v>
      </c>
      <c r="C4575" t="s">
        <v>16</v>
      </c>
      <c r="D4575" s="1">
        <v>41960</v>
      </c>
      <c r="E4575" t="s">
        <v>33</v>
      </c>
      <c r="F4575" t="s">
        <v>1070</v>
      </c>
      <c r="G4575" t="s">
        <v>1071</v>
      </c>
      <c r="H4575" t="s">
        <v>1367</v>
      </c>
      <c r="I4575" t="s">
        <v>17</v>
      </c>
      <c r="J4575" s="1">
        <v>45369</v>
      </c>
      <c r="K4575" s="1">
        <v>45351</v>
      </c>
    </row>
    <row r="4576" spans="1:12" x14ac:dyDescent="0.25">
      <c r="A4576" t="s">
        <v>24</v>
      </c>
      <c r="B4576" t="s">
        <v>1363</v>
      </c>
      <c r="C4576" t="s">
        <v>16</v>
      </c>
      <c r="D4576" s="1">
        <v>41960</v>
      </c>
      <c r="E4576" t="s">
        <v>33</v>
      </c>
      <c r="F4576" t="s">
        <v>1070</v>
      </c>
      <c r="G4576" t="s">
        <v>1071</v>
      </c>
      <c r="H4576" t="s">
        <v>1368</v>
      </c>
      <c r="I4576" t="s">
        <v>17</v>
      </c>
      <c r="J4576" s="1">
        <v>45369</v>
      </c>
      <c r="K4576" s="1">
        <v>45351</v>
      </c>
    </row>
    <row r="4577" spans="1:11" x14ac:dyDescent="0.25">
      <c r="A4577" t="s">
        <v>24</v>
      </c>
      <c r="B4577" t="s">
        <v>1363</v>
      </c>
      <c r="C4577" t="s">
        <v>16</v>
      </c>
      <c r="D4577" s="1">
        <v>41960</v>
      </c>
      <c r="E4577" t="s">
        <v>33</v>
      </c>
      <c r="F4577" t="s">
        <v>1070</v>
      </c>
      <c r="G4577" t="s">
        <v>1071</v>
      </c>
      <c r="H4577" t="s">
        <v>1369</v>
      </c>
      <c r="I4577" t="s">
        <v>17</v>
      </c>
      <c r="J4577" s="1">
        <v>45369</v>
      </c>
      <c r="K4577" s="1">
        <v>45351</v>
      </c>
    </row>
    <row r="4578" spans="1:11" x14ac:dyDescent="0.25">
      <c r="A4578" t="s">
        <v>24</v>
      </c>
      <c r="B4578" t="s">
        <v>1363</v>
      </c>
      <c r="C4578" t="s">
        <v>16</v>
      </c>
      <c r="D4578" s="1">
        <v>41960</v>
      </c>
      <c r="E4578" t="s">
        <v>33</v>
      </c>
      <c r="F4578" t="s">
        <v>1070</v>
      </c>
      <c r="G4578" t="s">
        <v>1071</v>
      </c>
      <c r="H4578" t="s">
        <v>1370</v>
      </c>
      <c r="I4578" t="s">
        <v>17</v>
      </c>
      <c r="J4578" s="1">
        <v>45369</v>
      </c>
      <c r="K4578" s="1">
        <v>45351</v>
      </c>
    </row>
    <row r="4579" spans="1:11" x14ac:dyDescent="0.25">
      <c r="A4579" t="s">
        <v>24</v>
      </c>
      <c r="B4579" t="s">
        <v>1363</v>
      </c>
      <c r="C4579" t="s">
        <v>16</v>
      </c>
      <c r="D4579" s="1">
        <v>41960</v>
      </c>
      <c r="E4579" t="s">
        <v>33</v>
      </c>
      <c r="F4579" t="s">
        <v>1070</v>
      </c>
      <c r="G4579" t="s">
        <v>1071</v>
      </c>
      <c r="H4579" t="s">
        <v>8</v>
      </c>
      <c r="I4579" t="s">
        <v>17</v>
      </c>
      <c r="J4579" s="1">
        <v>44642</v>
      </c>
      <c r="K4579" s="1">
        <v>44635</v>
      </c>
    </row>
    <row r="4580" spans="1:11" x14ac:dyDescent="0.25">
      <c r="A4580" t="s">
        <v>24</v>
      </c>
      <c r="B4580" t="s">
        <v>1363</v>
      </c>
      <c r="C4580" t="s">
        <v>16</v>
      </c>
      <c r="D4580" s="1">
        <v>41960</v>
      </c>
      <c r="E4580" t="s">
        <v>33</v>
      </c>
      <c r="F4580" t="s">
        <v>1070</v>
      </c>
      <c r="G4580" t="s">
        <v>1071</v>
      </c>
      <c r="H4580" t="s">
        <v>9</v>
      </c>
      <c r="I4580" t="s">
        <v>17</v>
      </c>
      <c r="J4580" s="1">
        <v>44746</v>
      </c>
      <c r="K4580" s="1">
        <v>44735</v>
      </c>
    </row>
    <row r="4581" spans="1:11" x14ac:dyDescent="0.25">
      <c r="A4581" t="s">
        <v>24</v>
      </c>
      <c r="B4581" t="s">
        <v>1363</v>
      </c>
      <c r="C4581" t="s">
        <v>16</v>
      </c>
      <c r="D4581" s="1">
        <v>41960</v>
      </c>
      <c r="E4581" t="s">
        <v>33</v>
      </c>
      <c r="F4581" t="s">
        <v>1070</v>
      </c>
      <c r="G4581" t="s">
        <v>1071</v>
      </c>
      <c r="H4581" t="s">
        <v>9</v>
      </c>
      <c r="I4581" t="s">
        <v>17</v>
      </c>
      <c r="J4581" s="1">
        <v>44820</v>
      </c>
      <c r="K4581" s="1">
        <v>44820</v>
      </c>
    </row>
    <row r="4582" spans="1:11" x14ac:dyDescent="0.25">
      <c r="A4582" t="s">
        <v>24</v>
      </c>
      <c r="B4582" t="s">
        <v>1363</v>
      </c>
      <c r="C4582" t="s">
        <v>16</v>
      </c>
      <c r="D4582" s="1">
        <v>41960</v>
      </c>
      <c r="E4582" t="s">
        <v>33</v>
      </c>
      <c r="F4582" t="s">
        <v>1070</v>
      </c>
      <c r="G4582" t="s">
        <v>1071</v>
      </c>
      <c r="H4582" t="s">
        <v>10</v>
      </c>
      <c r="I4582" t="s">
        <v>17</v>
      </c>
      <c r="J4582" s="1">
        <v>44435</v>
      </c>
      <c r="K4582" s="1">
        <v>44417</v>
      </c>
    </row>
    <row r="4583" spans="1:11" x14ac:dyDescent="0.25">
      <c r="A4583" t="s">
        <v>24</v>
      </c>
      <c r="B4583" t="s">
        <v>1363</v>
      </c>
      <c r="C4583" t="s">
        <v>16</v>
      </c>
      <c r="D4583" s="1">
        <v>41960</v>
      </c>
      <c r="E4583" t="s">
        <v>33</v>
      </c>
      <c r="F4583" t="s">
        <v>1070</v>
      </c>
      <c r="G4583" t="s">
        <v>1071</v>
      </c>
      <c r="H4583" t="s">
        <v>11</v>
      </c>
      <c r="I4583" t="s">
        <v>17</v>
      </c>
      <c r="J4583" s="1">
        <v>43844</v>
      </c>
      <c r="K4583" s="1">
        <v>43635</v>
      </c>
    </row>
    <row r="4584" spans="1:11" x14ac:dyDescent="0.25">
      <c r="A4584" t="s">
        <v>30</v>
      </c>
      <c r="B4584" t="s">
        <v>565</v>
      </c>
      <c r="C4584" t="s">
        <v>32</v>
      </c>
      <c r="D4584" s="1">
        <v>41953</v>
      </c>
      <c r="E4584" t="s">
        <v>1072</v>
      </c>
      <c r="F4584" t="s">
        <v>1073</v>
      </c>
      <c r="G4584" t="s">
        <v>1074</v>
      </c>
      <c r="H4584" t="s">
        <v>4</v>
      </c>
      <c r="I4584" t="s">
        <v>17</v>
      </c>
      <c r="J4584" s="1">
        <v>45461</v>
      </c>
      <c r="K4584" s="1">
        <v>44824</v>
      </c>
    </row>
    <row r="4585" spans="1:11" x14ac:dyDescent="0.25">
      <c r="A4585" t="s">
        <v>30</v>
      </c>
      <c r="B4585" t="s">
        <v>565</v>
      </c>
      <c r="C4585" t="s">
        <v>32</v>
      </c>
      <c r="D4585" s="1">
        <v>41953</v>
      </c>
      <c r="E4585" t="s">
        <v>1072</v>
      </c>
      <c r="F4585" t="s">
        <v>1073</v>
      </c>
      <c r="G4585" t="s">
        <v>1074</v>
      </c>
      <c r="H4585" t="s">
        <v>7</v>
      </c>
      <c r="I4585" t="s">
        <v>17</v>
      </c>
      <c r="J4585" s="1">
        <v>45461</v>
      </c>
      <c r="K4585" s="1">
        <v>44824</v>
      </c>
    </row>
    <row r="4586" spans="1:11" x14ac:dyDescent="0.25">
      <c r="A4586" t="s">
        <v>30</v>
      </c>
      <c r="B4586" t="s">
        <v>565</v>
      </c>
      <c r="C4586" t="s">
        <v>32</v>
      </c>
      <c r="D4586" s="1">
        <v>41953</v>
      </c>
      <c r="E4586" t="s">
        <v>1072</v>
      </c>
      <c r="F4586" t="s">
        <v>1073</v>
      </c>
      <c r="G4586" t="s">
        <v>1074</v>
      </c>
      <c r="H4586" t="s">
        <v>1366</v>
      </c>
      <c r="I4586" t="s">
        <v>5</v>
      </c>
      <c r="K4586" s="1">
        <v>45351</v>
      </c>
    </row>
    <row r="4587" spans="1:11" x14ac:dyDescent="0.25">
      <c r="A4587" t="s">
        <v>30</v>
      </c>
      <c r="B4587" t="s">
        <v>565</v>
      </c>
      <c r="C4587" t="s">
        <v>32</v>
      </c>
      <c r="D4587" s="1">
        <v>41953</v>
      </c>
      <c r="E4587" t="s">
        <v>1072</v>
      </c>
      <c r="F4587" t="s">
        <v>1073</v>
      </c>
      <c r="G4587" t="s">
        <v>1074</v>
      </c>
      <c r="H4587" t="s">
        <v>1367</v>
      </c>
      <c r="I4587" t="s">
        <v>18</v>
      </c>
      <c r="K4587" s="1">
        <v>45351</v>
      </c>
    </row>
    <row r="4588" spans="1:11" x14ac:dyDescent="0.25">
      <c r="A4588" t="s">
        <v>30</v>
      </c>
      <c r="B4588" t="s">
        <v>565</v>
      </c>
      <c r="C4588" t="s">
        <v>32</v>
      </c>
      <c r="D4588" s="1">
        <v>41953</v>
      </c>
      <c r="E4588" t="s">
        <v>1072</v>
      </c>
      <c r="F4588" t="s">
        <v>1073</v>
      </c>
      <c r="G4588" t="s">
        <v>1074</v>
      </c>
      <c r="H4588" t="s">
        <v>1368</v>
      </c>
      <c r="I4588" t="s">
        <v>5</v>
      </c>
      <c r="K4588" s="1">
        <v>45351</v>
      </c>
    </row>
    <row r="4589" spans="1:11" x14ac:dyDescent="0.25">
      <c r="A4589" t="s">
        <v>30</v>
      </c>
      <c r="B4589" t="s">
        <v>565</v>
      </c>
      <c r="C4589" t="s">
        <v>32</v>
      </c>
      <c r="D4589" s="1">
        <v>41953</v>
      </c>
      <c r="E4589" t="s">
        <v>1072</v>
      </c>
      <c r="F4589" t="s">
        <v>1073</v>
      </c>
      <c r="G4589" t="s">
        <v>1074</v>
      </c>
      <c r="H4589" t="s">
        <v>1369</v>
      </c>
      <c r="I4589" t="s">
        <v>5</v>
      </c>
      <c r="K4589" s="1">
        <v>45351</v>
      </c>
    </row>
    <row r="4590" spans="1:11" x14ac:dyDescent="0.25">
      <c r="A4590" t="s">
        <v>30</v>
      </c>
      <c r="B4590" t="s">
        <v>565</v>
      </c>
      <c r="C4590" t="s">
        <v>32</v>
      </c>
      <c r="D4590" s="1">
        <v>41953</v>
      </c>
      <c r="E4590" t="s">
        <v>1072</v>
      </c>
      <c r="F4590" t="s">
        <v>1073</v>
      </c>
      <c r="G4590" t="s">
        <v>1074</v>
      </c>
      <c r="H4590" t="s">
        <v>1370</v>
      </c>
      <c r="I4590" t="s">
        <v>5</v>
      </c>
      <c r="K4590" s="1">
        <v>45351</v>
      </c>
    </row>
    <row r="4591" spans="1:11" x14ac:dyDescent="0.25">
      <c r="A4591" t="s">
        <v>30</v>
      </c>
      <c r="B4591" t="s">
        <v>565</v>
      </c>
      <c r="C4591" t="s">
        <v>32</v>
      </c>
      <c r="D4591" s="1">
        <v>41953</v>
      </c>
      <c r="E4591" t="s">
        <v>1072</v>
      </c>
      <c r="F4591" t="s">
        <v>1073</v>
      </c>
      <c r="G4591" t="s">
        <v>1074</v>
      </c>
      <c r="H4591" t="s">
        <v>8</v>
      </c>
      <c r="I4591" t="s">
        <v>17</v>
      </c>
      <c r="J4591" s="1">
        <v>44649</v>
      </c>
      <c r="K4591" s="1">
        <v>44635</v>
      </c>
    </row>
    <row r="4592" spans="1:11" x14ac:dyDescent="0.25">
      <c r="A4592" t="s">
        <v>30</v>
      </c>
      <c r="B4592" t="s">
        <v>565</v>
      </c>
      <c r="C4592" t="s">
        <v>32</v>
      </c>
      <c r="D4592" s="1">
        <v>41953</v>
      </c>
      <c r="E4592" t="s">
        <v>1072</v>
      </c>
      <c r="F4592" t="s">
        <v>1073</v>
      </c>
      <c r="G4592" t="s">
        <v>1074</v>
      </c>
      <c r="H4592" t="s">
        <v>9</v>
      </c>
      <c r="I4592" t="s">
        <v>17</v>
      </c>
      <c r="J4592" s="1">
        <v>45461</v>
      </c>
      <c r="K4592" s="1">
        <v>44735</v>
      </c>
    </row>
    <row r="4593" spans="1:12" x14ac:dyDescent="0.25">
      <c r="A4593" t="s">
        <v>30</v>
      </c>
      <c r="B4593" t="s">
        <v>565</v>
      </c>
      <c r="C4593" t="s">
        <v>32</v>
      </c>
      <c r="D4593" s="1">
        <v>41953</v>
      </c>
      <c r="E4593" t="s">
        <v>1072</v>
      </c>
      <c r="F4593" t="s">
        <v>1073</v>
      </c>
      <c r="G4593" t="s">
        <v>1074</v>
      </c>
      <c r="H4593" t="s">
        <v>10</v>
      </c>
      <c r="I4593" t="s">
        <v>17</v>
      </c>
      <c r="J4593" s="1">
        <v>44503</v>
      </c>
      <c r="K4593" s="1">
        <v>44417</v>
      </c>
    </row>
    <row r="4594" spans="1:12" x14ac:dyDescent="0.25">
      <c r="A4594" t="s">
        <v>30</v>
      </c>
      <c r="B4594" t="s">
        <v>565</v>
      </c>
      <c r="C4594" t="s">
        <v>32</v>
      </c>
      <c r="D4594" s="1">
        <v>41953</v>
      </c>
      <c r="E4594" t="s">
        <v>1072</v>
      </c>
      <c r="F4594" t="s">
        <v>1073</v>
      </c>
      <c r="G4594" t="s">
        <v>1074</v>
      </c>
      <c r="H4594" t="s">
        <v>11</v>
      </c>
      <c r="I4594" t="s">
        <v>17</v>
      </c>
      <c r="J4594" s="1">
        <v>43047</v>
      </c>
      <c r="K4594" s="1">
        <v>43616</v>
      </c>
      <c r="L4594" t="s">
        <v>982</v>
      </c>
    </row>
    <row r="4595" spans="1:12" x14ac:dyDescent="0.25">
      <c r="A4595" t="s">
        <v>60</v>
      </c>
      <c r="B4595" t="s">
        <v>498</v>
      </c>
      <c r="C4595" t="s">
        <v>14</v>
      </c>
      <c r="D4595" s="1">
        <v>41925</v>
      </c>
      <c r="E4595" t="s">
        <v>517</v>
      </c>
      <c r="F4595" t="s">
        <v>1075</v>
      </c>
      <c r="G4595" t="s">
        <v>1076</v>
      </c>
      <c r="H4595" t="s">
        <v>4</v>
      </c>
      <c r="I4595" t="s">
        <v>17</v>
      </c>
      <c r="J4595" s="1">
        <v>44890</v>
      </c>
      <c r="K4595" s="1">
        <v>44824</v>
      </c>
    </row>
    <row r="4596" spans="1:12" x14ac:dyDescent="0.25">
      <c r="A4596" t="s">
        <v>60</v>
      </c>
      <c r="B4596" t="s">
        <v>498</v>
      </c>
      <c r="C4596" t="s">
        <v>14</v>
      </c>
      <c r="D4596" s="1">
        <v>41925</v>
      </c>
      <c r="E4596" t="s">
        <v>517</v>
      </c>
      <c r="F4596" t="s">
        <v>1075</v>
      </c>
      <c r="G4596" t="s">
        <v>1076</v>
      </c>
      <c r="H4596" t="s">
        <v>4</v>
      </c>
      <c r="I4596" t="s">
        <v>17</v>
      </c>
      <c r="J4596" s="1">
        <v>44960</v>
      </c>
      <c r="K4596" s="1">
        <v>44949</v>
      </c>
    </row>
    <row r="4597" spans="1:12" x14ac:dyDescent="0.25">
      <c r="A4597" t="s">
        <v>60</v>
      </c>
      <c r="B4597" t="s">
        <v>498</v>
      </c>
      <c r="C4597" t="s">
        <v>14</v>
      </c>
      <c r="D4597" s="1">
        <v>41925</v>
      </c>
      <c r="E4597" t="s">
        <v>517</v>
      </c>
      <c r="F4597" t="s">
        <v>1075</v>
      </c>
      <c r="G4597" t="s">
        <v>1076</v>
      </c>
      <c r="H4597" t="s">
        <v>7</v>
      </c>
      <c r="I4597" t="s">
        <v>17</v>
      </c>
      <c r="J4597" s="1">
        <v>44890</v>
      </c>
      <c r="K4597" s="1">
        <v>44824</v>
      </c>
    </row>
    <row r="4598" spans="1:12" x14ac:dyDescent="0.25">
      <c r="A4598" t="s">
        <v>60</v>
      </c>
      <c r="B4598" t="s">
        <v>498</v>
      </c>
      <c r="C4598" t="s">
        <v>14</v>
      </c>
      <c r="D4598" s="1">
        <v>41925</v>
      </c>
      <c r="E4598" t="s">
        <v>517</v>
      </c>
      <c r="F4598" t="s">
        <v>1075</v>
      </c>
      <c r="G4598" t="s">
        <v>1076</v>
      </c>
      <c r="H4598" t="s">
        <v>7</v>
      </c>
      <c r="I4598" t="s">
        <v>17</v>
      </c>
      <c r="J4598" s="1">
        <v>44960</v>
      </c>
      <c r="K4598" s="1">
        <v>44949</v>
      </c>
    </row>
    <row r="4599" spans="1:12" x14ac:dyDescent="0.25">
      <c r="A4599" t="s">
        <v>60</v>
      </c>
      <c r="B4599" t="s">
        <v>498</v>
      </c>
      <c r="C4599" t="s">
        <v>14</v>
      </c>
      <c r="D4599" s="1">
        <v>41925</v>
      </c>
      <c r="E4599" t="s">
        <v>517</v>
      </c>
      <c r="F4599" t="s">
        <v>1075</v>
      </c>
      <c r="G4599" t="s">
        <v>1076</v>
      </c>
      <c r="H4599" t="s">
        <v>1366</v>
      </c>
      <c r="I4599" t="s">
        <v>5</v>
      </c>
      <c r="K4599" s="1">
        <v>45795</v>
      </c>
    </row>
    <row r="4600" spans="1:12" x14ac:dyDescent="0.25">
      <c r="A4600" t="s">
        <v>60</v>
      </c>
      <c r="B4600" t="s">
        <v>498</v>
      </c>
      <c r="C4600" t="s">
        <v>14</v>
      </c>
      <c r="D4600" s="1">
        <v>41925</v>
      </c>
      <c r="E4600" t="s">
        <v>517</v>
      </c>
      <c r="F4600" t="s">
        <v>1075</v>
      </c>
      <c r="G4600" t="s">
        <v>1076</v>
      </c>
      <c r="H4600" t="s">
        <v>1366</v>
      </c>
      <c r="I4600" t="s">
        <v>17</v>
      </c>
      <c r="J4600" s="1">
        <v>45474</v>
      </c>
      <c r="K4600" s="1">
        <v>45351</v>
      </c>
    </row>
    <row r="4601" spans="1:12" x14ac:dyDescent="0.25">
      <c r="A4601" t="s">
        <v>60</v>
      </c>
      <c r="B4601" t="s">
        <v>498</v>
      </c>
      <c r="C4601" t="s">
        <v>14</v>
      </c>
      <c r="D4601" s="1">
        <v>41925</v>
      </c>
      <c r="E4601" t="s">
        <v>517</v>
      </c>
      <c r="F4601" t="s">
        <v>1075</v>
      </c>
      <c r="G4601" t="s">
        <v>1076</v>
      </c>
      <c r="H4601" t="s">
        <v>1367</v>
      </c>
      <c r="I4601" t="s">
        <v>17</v>
      </c>
      <c r="J4601" s="1">
        <v>45439</v>
      </c>
      <c r="K4601" s="1">
        <v>45351</v>
      </c>
    </row>
    <row r="4602" spans="1:12" x14ac:dyDescent="0.25">
      <c r="A4602" t="s">
        <v>60</v>
      </c>
      <c r="B4602" t="s">
        <v>498</v>
      </c>
      <c r="C4602" t="s">
        <v>14</v>
      </c>
      <c r="D4602" s="1">
        <v>41925</v>
      </c>
      <c r="E4602" t="s">
        <v>517</v>
      </c>
      <c r="F4602" t="s">
        <v>1075</v>
      </c>
      <c r="G4602" t="s">
        <v>1076</v>
      </c>
      <c r="H4602" t="s">
        <v>1367</v>
      </c>
      <c r="I4602" t="s">
        <v>17</v>
      </c>
      <c r="J4602" s="1">
        <v>45805</v>
      </c>
      <c r="K4602" s="1">
        <v>45760</v>
      </c>
    </row>
    <row r="4603" spans="1:12" x14ac:dyDescent="0.25">
      <c r="A4603" t="s">
        <v>60</v>
      </c>
      <c r="B4603" t="s">
        <v>498</v>
      </c>
      <c r="C4603" t="s">
        <v>14</v>
      </c>
      <c r="D4603" s="1">
        <v>41925</v>
      </c>
      <c r="E4603" t="s">
        <v>517</v>
      </c>
      <c r="F4603" t="s">
        <v>1075</v>
      </c>
      <c r="G4603" t="s">
        <v>1076</v>
      </c>
      <c r="H4603" t="s">
        <v>1368</v>
      </c>
      <c r="I4603" t="s">
        <v>17</v>
      </c>
      <c r="J4603" s="1">
        <v>45474</v>
      </c>
      <c r="K4603" s="1">
        <v>45351</v>
      </c>
    </row>
    <row r="4604" spans="1:12" x14ac:dyDescent="0.25">
      <c r="A4604" t="s">
        <v>60</v>
      </c>
      <c r="B4604" t="s">
        <v>498</v>
      </c>
      <c r="C4604" t="s">
        <v>14</v>
      </c>
      <c r="D4604" s="1">
        <v>41925</v>
      </c>
      <c r="E4604" t="s">
        <v>517</v>
      </c>
      <c r="F4604" t="s">
        <v>1075</v>
      </c>
      <c r="G4604" t="s">
        <v>1076</v>
      </c>
      <c r="H4604" t="s">
        <v>1368</v>
      </c>
      <c r="I4604" t="s">
        <v>17</v>
      </c>
      <c r="J4604" s="1">
        <v>45805</v>
      </c>
      <c r="K4604" s="1">
        <v>45795</v>
      </c>
    </row>
    <row r="4605" spans="1:12" x14ac:dyDescent="0.25">
      <c r="A4605" t="s">
        <v>60</v>
      </c>
      <c r="B4605" t="s">
        <v>498</v>
      </c>
      <c r="C4605" t="s">
        <v>14</v>
      </c>
      <c r="D4605" s="1">
        <v>41925</v>
      </c>
      <c r="E4605" t="s">
        <v>517</v>
      </c>
      <c r="F4605" t="s">
        <v>1075</v>
      </c>
      <c r="G4605" t="s">
        <v>1076</v>
      </c>
      <c r="H4605" t="s">
        <v>1369</v>
      </c>
      <c r="I4605" t="s">
        <v>5</v>
      </c>
      <c r="K4605" s="1">
        <v>45795</v>
      </c>
    </row>
    <row r="4606" spans="1:12" x14ac:dyDescent="0.25">
      <c r="A4606" t="s">
        <v>60</v>
      </c>
      <c r="B4606" t="s">
        <v>498</v>
      </c>
      <c r="C4606" t="s">
        <v>14</v>
      </c>
      <c r="D4606" s="1">
        <v>41925</v>
      </c>
      <c r="E4606" t="s">
        <v>517</v>
      </c>
      <c r="F4606" t="s">
        <v>1075</v>
      </c>
      <c r="G4606" t="s">
        <v>1076</v>
      </c>
      <c r="H4606" t="s">
        <v>1369</v>
      </c>
      <c r="I4606" t="s">
        <v>17</v>
      </c>
      <c r="J4606" s="1">
        <v>45474</v>
      </c>
      <c r="K4606" s="1">
        <v>45351</v>
      </c>
    </row>
    <row r="4607" spans="1:12" x14ac:dyDescent="0.25">
      <c r="A4607" t="s">
        <v>60</v>
      </c>
      <c r="B4607" t="s">
        <v>498</v>
      </c>
      <c r="C4607" t="s">
        <v>14</v>
      </c>
      <c r="D4607" s="1">
        <v>41925</v>
      </c>
      <c r="E4607" t="s">
        <v>517</v>
      </c>
      <c r="F4607" t="s">
        <v>1075</v>
      </c>
      <c r="G4607" t="s">
        <v>1076</v>
      </c>
      <c r="H4607" t="s">
        <v>1370</v>
      </c>
      <c r="I4607" t="s">
        <v>17</v>
      </c>
      <c r="J4607" s="1">
        <v>45439</v>
      </c>
      <c r="K4607" s="1">
        <v>45351</v>
      </c>
    </row>
    <row r="4608" spans="1:12" x14ac:dyDescent="0.25">
      <c r="A4608" t="s">
        <v>60</v>
      </c>
      <c r="B4608" t="s">
        <v>498</v>
      </c>
      <c r="C4608" t="s">
        <v>14</v>
      </c>
      <c r="D4608" s="1">
        <v>41925</v>
      </c>
      <c r="E4608" t="s">
        <v>517</v>
      </c>
      <c r="F4608" t="s">
        <v>1075</v>
      </c>
      <c r="G4608" t="s">
        <v>1076</v>
      </c>
      <c r="H4608" t="s">
        <v>1370</v>
      </c>
      <c r="I4608" t="s">
        <v>17</v>
      </c>
      <c r="J4608" s="1">
        <v>45777</v>
      </c>
      <c r="K4608" s="1">
        <v>45760</v>
      </c>
    </row>
    <row r="4609" spans="1:12" x14ac:dyDescent="0.25">
      <c r="A4609" t="s">
        <v>60</v>
      </c>
      <c r="B4609" t="s">
        <v>498</v>
      </c>
      <c r="C4609" t="s">
        <v>14</v>
      </c>
      <c r="D4609" s="1">
        <v>41925</v>
      </c>
      <c r="E4609" t="s">
        <v>517</v>
      </c>
      <c r="F4609" t="s">
        <v>1075</v>
      </c>
      <c r="G4609" t="s">
        <v>1076</v>
      </c>
      <c r="H4609" t="s">
        <v>8</v>
      </c>
      <c r="I4609" t="s">
        <v>17</v>
      </c>
      <c r="J4609" s="1">
        <v>44642</v>
      </c>
      <c r="K4609" s="1">
        <v>44635</v>
      </c>
    </row>
    <row r="4610" spans="1:12" x14ac:dyDescent="0.25">
      <c r="A4610" t="s">
        <v>60</v>
      </c>
      <c r="B4610" t="s">
        <v>498</v>
      </c>
      <c r="C4610" t="s">
        <v>14</v>
      </c>
      <c r="D4610" s="1">
        <v>41925</v>
      </c>
      <c r="E4610" t="s">
        <v>517</v>
      </c>
      <c r="F4610" t="s">
        <v>1075</v>
      </c>
      <c r="G4610" t="s">
        <v>1076</v>
      </c>
      <c r="H4610" t="s">
        <v>9</v>
      </c>
      <c r="I4610" t="s">
        <v>17</v>
      </c>
      <c r="J4610" s="1">
        <v>44889</v>
      </c>
      <c r="K4610" s="1">
        <v>44735</v>
      </c>
    </row>
    <row r="4611" spans="1:12" x14ac:dyDescent="0.25">
      <c r="A4611" t="s">
        <v>60</v>
      </c>
      <c r="B4611" t="s">
        <v>498</v>
      </c>
      <c r="C4611" t="s">
        <v>14</v>
      </c>
      <c r="D4611" s="1">
        <v>41925</v>
      </c>
      <c r="E4611" t="s">
        <v>517</v>
      </c>
      <c r="F4611" t="s">
        <v>1075</v>
      </c>
      <c r="G4611" t="s">
        <v>1076</v>
      </c>
      <c r="H4611" t="s">
        <v>10</v>
      </c>
      <c r="I4611" t="s">
        <v>17</v>
      </c>
      <c r="J4611" s="1">
        <v>44435</v>
      </c>
      <c r="K4611" s="1">
        <v>44417</v>
      </c>
    </row>
    <row r="4612" spans="1:12" x14ac:dyDescent="0.25">
      <c r="A4612" t="s">
        <v>60</v>
      </c>
      <c r="B4612" t="s">
        <v>498</v>
      </c>
      <c r="C4612" t="s">
        <v>14</v>
      </c>
      <c r="D4612" s="1">
        <v>41925</v>
      </c>
      <c r="E4612" t="s">
        <v>517</v>
      </c>
      <c r="F4612" t="s">
        <v>1075</v>
      </c>
      <c r="G4612" t="s">
        <v>1076</v>
      </c>
      <c r="H4612" t="s">
        <v>11</v>
      </c>
      <c r="I4612" t="s">
        <v>17</v>
      </c>
      <c r="J4612" s="1">
        <v>42783</v>
      </c>
      <c r="K4612" s="1">
        <v>43291</v>
      </c>
    </row>
    <row r="4613" spans="1:12" x14ac:dyDescent="0.25">
      <c r="A4613" t="s">
        <v>60</v>
      </c>
      <c r="B4613" t="s">
        <v>498</v>
      </c>
      <c r="C4613" t="s">
        <v>14</v>
      </c>
      <c r="D4613" s="1">
        <v>41925</v>
      </c>
      <c r="E4613" t="s">
        <v>517</v>
      </c>
      <c r="F4613" t="s">
        <v>1075</v>
      </c>
      <c r="G4613" t="s">
        <v>1076</v>
      </c>
      <c r="H4613" t="s">
        <v>11</v>
      </c>
      <c r="I4613" t="s">
        <v>17</v>
      </c>
      <c r="J4613" s="1">
        <v>42964</v>
      </c>
      <c r="K4613" s="1">
        <v>43297</v>
      </c>
    </row>
    <row r="4614" spans="1:12" x14ac:dyDescent="0.25">
      <c r="A4614" t="s">
        <v>1</v>
      </c>
      <c r="B4614" t="s">
        <v>79</v>
      </c>
      <c r="C4614" t="s">
        <v>14</v>
      </c>
      <c r="D4614" s="1">
        <v>41925</v>
      </c>
      <c r="E4614" t="s">
        <v>1077</v>
      </c>
      <c r="F4614" t="s">
        <v>1078</v>
      </c>
      <c r="G4614" t="s">
        <v>1079</v>
      </c>
      <c r="H4614" t="s">
        <v>4</v>
      </c>
      <c r="I4614" t="s">
        <v>17</v>
      </c>
      <c r="J4614" s="1">
        <v>44900</v>
      </c>
      <c r="K4614" s="1">
        <v>44824</v>
      </c>
    </row>
    <row r="4615" spans="1:12" x14ac:dyDescent="0.25">
      <c r="A4615" t="s">
        <v>1</v>
      </c>
      <c r="B4615" t="s">
        <v>79</v>
      </c>
      <c r="C4615" t="s">
        <v>14</v>
      </c>
      <c r="D4615" s="1">
        <v>41925</v>
      </c>
      <c r="E4615" t="s">
        <v>1077</v>
      </c>
      <c r="F4615" t="s">
        <v>1078</v>
      </c>
      <c r="G4615" t="s">
        <v>1079</v>
      </c>
      <c r="H4615" t="s">
        <v>7</v>
      </c>
      <c r="I4615" t="s">
        <v>17</v>
      </c>
      <c r="J4615" s="1">
        <v>44900</v>
      </c>
      <c r="K4615" s="1">
        <v>44824</v>
      </c>
    </row>
    <row r="4616" spans="1:12" x14ac:dyDescent="0.25">
      <c r="A4616" t="s">
        <v>1</v>
      </c>
      <c r="B4616" t="s">
        <v>79</v>
      </c>
      <c r="C4616" t="s">
        <v>14</v>
      </c>
      <c r="D4616" s="1">
        <v>41925</v>
      </c>
      <c r="E4616" t="s">
        <v>1077</v>
      </c>
      <c r="F4616" t="s">
        <v>1078</v>
      </c>
      <c r="G4616" t="s">
        <v>1079</v>
      </c>
      <c r="H4616" t="s">
        <v>1366</v>
      </c>
      <c r="I4616" t="s">
        <v>17</v>
      </c>
      <c r="J4616" s="1">
        <v>45416</v>
      </c>
      <c r="K4616" s="1">
        <v>45351</v>
      </c>
    </row>
    <row r="4617" spans="1:12" x14ac:dyDescent="0.25">
      <c r="A4617" t="s">
        <v>1</v>
      </c>
      <c r="B4617" t="s">
        <v>79</v>
      </c>
      <c r="C4617" t="s">
        <v>14</v>
      </c>
      <c r="D4617" s="1">
        <v>41925</v>
      </c>
      <c r="E4617" t="s">
        <v>1077</v>
      </c>
      <c r="F4617" t="s">
        <v>1078</v>
      </c>
      <c r="G4617" t="s">
        <v>1079</v>
      </c>
      <c r="H4617" t="s">
        <v>1366</v>
      </c>
      <c r="I4617" t="s">
        <v>17</v>
      </c>
      <c r="J4617" s="1">
        <v>45778</v>
      </c>
      <c r="K4617" s="1">
        <v>45737</v>
      </c>
    </row>
    <row r="4618" spans="1:12" x14ac:dyDescent="0.25">
      <c r="A4618" t="s">
        <v>1</v>
      </c>
      <c r="B4618" t="s">
        <v>79</v>
      </c>
      <c r="C4618" t="s">
        <v>14</v>
      </c>
      <c r="D4618" s="1">
        <v>41925</v>
      </c>
      <c r="E4618" t="s">
        <v>1077</v>
      </c>
      <c r="F4618" t="s">
        <v>1078</v>
      </c>
      <c r="G4618" t="s">
        <v>1079</v>
      </c>
      <c r="H4618" t="s">
        <v>1367</v>
      </c>
      <c r="I4618" t="s">
        <v>17</v>
      </c>
      <c r="J4618" s="1">
        <v>45416</v>
      </c>
      <c r="K4618" s="1">
        <v>45351</v>
      </c>
    </row>
    <row r="4619" spans="1:12" x14ac:dyDescent="0.25">
      <c r="A4619" t="s">
        <v>1</v>
      </c>
      <c r="B4619" t="s">
        <v>79</v>
      </c>
      <c r="C4619" t="s">
        <v>14</v>
      </c>
      <c r="D4619" s="1">
        <v>41925</v>
      </c>
      <c r="E4619" t="s">
        <v>1077</v>
      </c>
      <c r="F4619" t="s">
        <v>1078</v>
      </c>
      <c r="G4619" t="s">
        <v>1079</v>
      </c>
      <c r="H4619" t="s">
        <v>1367</v>
      </c>
      <c r="I4619" t="s">
        <v>17</v>
      </c>
      <c r="J4619" s="1">
        <v>45778</v>
      </c>
      <c r="K4619" s="1">
        <v>45737</v>
      </c>
    </row>
    <row r="4620" spans="1:12" x14ac:dyDescent="0.25">
      <c r="A4620" t="s">
        <v>1</v>
      </c>
      <c r="B4620" t="s">
        <v>79</v>
      </c>
      <c r="C4620" t="s">
        <v>14</v>
      </c>
      <c r="D4620" s="1">
        <v>41925</v>
      </c>
      <c r="E4620" t="s">
        <v>1077</v>
      </c>
      <c r="F4620" t="s">
        <v>1078</v>
      </c>
      <c r="G4620" t="s">
        <v>1079</v>
      </c>
      <c r="H4620" t="s">
        <v>1368</v>
      </c>
      <c r="I4620" t="s">
        <v>17</v>
      </c>
      <c r="J4620" s="1">
        <v>45416</v>
      </c>
      <c r="K4620" s="1">
        <v>45351</v>
      </c>
    </row>
    <row r="4621" spans="1:12" x14ac:dyDescent="0.25">
      <c r="A4621" t="s">
        <v>1</v>
      </c>
      <c r="B4621" t="s">
        <v>79</v>
      </c>
      <c r="C4621" t="s">
        <v>14</v>
      </c>
      <c r="D4621" s="1">
        <v>41925</v>
      </c>
      <c r="E4621" t="s">
        <v>1077</v>
      </c>
      <c r="F4621" t="s">
        <v>1078</v>
      </c>
      <c r="G4621" t="s">
        <v>1079</v>
      </c>
      <c r="H4621" t="s">
        <v>1368</v>
      </c>
      <c r="I4621" t="s">
        <v>17</v>
      </c>
      <c r="J4621" s="1">
        <v>45778</v>
      </c>
      <c r="K4621" s="1">
        <v>45737</v>
      </c>
    </row>
    <row r="4622" spans="1:12" x14ac:dyDescent="0.25">
      <c r="A4622" t="s">
        <v>1</v>
      </c>
      <c r="B4622" t="s">
        <v>79</v>
      </c>
      <c r="C4622" t="s">
        <v>14</v>
      </c>
      <c r="D4622" s="1">
        <v>41925</v>
      </c>
      <c r="E4622" t="s">
        <v>1077</v>
      </c>
      <c r="F4622" t="s">
        <v>1078</v>
      </c>
      <c r="G4622" t="s">
        <v>1079</v>
      </c>
      <c r="H4622" t="s">
        <v>1369</v>
      </c>
      <c r="I4622" t="s">
        <v>17</v>
      </c>
      <c r="J4622" s="1">
        <v>45416</v>
      </c>
      <c r="K4622" s="1">
        <v>45351</v>
      </c>
    </row>
    <row r="4623" spans="1:12" x14ac:dyDescent="0.25">
      <c r="A4623" t="s">
        <v>1</v>
      </c>
      <c r="B4623" t="s">
        <v>79</v>
      </c>
      <c r="C4623" t="s">
        <v>14</v>
      </c>
      <c r="D4623" s="1">
        <v>41925</v>
      </c>
      <c r="E4623" t="s">
        <v>1077</v>
      </c>
      <c r="F4623" t="s">
        <v>1078</v>
      </c>
      <c r="G4623" t="s">
        <v>1079</v>
      </c>
      <c r="H4623" t="s">
        <v>1369</v>
      </c>
      <c r="I4623" t="s">
        <v>17</v>
      </c>
      <c r="J4623" s="1">
        <v>45778</v>
      </c>
      <c r="K4623" s="1">
        <v>45737</v>
      </c>
    </row>
    <row r="4624" spans="1:12" x14ac:dyDescent="0.25">
      <c r="A4624" t="s">
        <v>1</v>
      </c>
      <c r="B4624" t="s">
        <v>79</v>
      </c>
      <c r="C4624" t="s">
        <v>14</v>
      </c>
      <c r="D4624" s="1">
        <v>41925</v>
      </c>
      <c r="E4624" t="s">
        <v>1077</v>
      </c>
      <c r="F4624" t="s">
        <v>1078</v>
      </c>
      <c r="G4624" t="s">
        <v>1079</v>
      </c>
      <c r="H4624" t="s">
        <v>1370</v>
      </c>
      <c r="I4624" t="s">
        <v>17</v>
      </c>
      <c r="J4624" s="1">
        <v>45416</v>
      </c>
      <c r="K4624" s="1">
        <v>45351</v>
      </c>
      <c r="L4624" t="s">
        <v>1614</v>
      </c>
    </row>
    <row r="4625" spans="1:12" x14ac:dyDescent="0.25">
      <c r="A4625" t="s">
        <v>1</v>
      </c>
      <c r="B4625" t="s">
        <v>79</v>
      </c>
      <c r="C4625" t="s">
        <v>14</v>
      </c>
      <c r="D4625" s="1">
        <v>41925</v>
      </c>
      <c r="E4625" t="s">
        <v>1077</v>
      </c>
      <c r="F4625" t="s">
        <v>1078</v>
      </c>
      <c r="G4625" t="s">
        <v>1079</v>
      </c>
      <c r="H4625" t="s">
        <v>1370</v>
      </c>
      <c r="I4625" t="s">
        <v>17</v>
      </c>
      <c r="J4625" s="1">
        <v>45778</v>
      </c>
      <c r="K4625" s="1">
        <v>45737</v>
      </c>
    </row>
    <row r="4626" spans="1:12" x14ac:dyDescent="0.25">
      <c r="A4626" t="s">
        <v>1</v>
      </c>
      <c r="B4626" t="s">
        <v>79</v>
      </c>
      <c r="C4626" t="s">
        <v>14</v>
      </c>
      <c r="D4626" s="1">
        <v>41925</v>
      </c>
      <c r="E4626" t="s">
        <v>1077</v>
      </c>
      <c r="F4626" t="s">
        <v>1078</v>
      </c>
      <c r="G4626" t="s">
        <v>1079</v>
      </c>
      <c r="H4626" t="s">
        <v>8</v>
      </c>
      <c r="I4626" t="s">
        <v>17</v>
      </c>
      <c r="J4626" s="1">
        <v>44663</v>
      </c>
      <c r="K4626" s="1">
        <v>44635</v>
      </c>
    </row>
    <row r="4627" spans="1:12" x14ac:dyDescent="0.25">
      <c r="A4627" t="s">
        <v>1</v>
      </c>
      <c r="B4627" t="s">
        <v>79</v>
      </c>
      <c r="C4627" t="s">
        <v>14</v>
      </c>
      <c r="D4627" s="1">
        <v>41925</v>
      </c>
      <c r="E4627" t="s">
        <v>1077</v>
      </c>
      <c r="F4627" t="s">
        <v>1078</v>
      </c>
      <c r="G4627" t="s">
        <v>1079</v>
      </c>
      <c r="H4627" t="s">
        <v>9</v>
      </c>
      <c r="I4627" t="s">
        <v>17</v>
      </c>
      <c r="J4627" s="1">
        <v>44785</v>
      </c>
      <c r="K4627" s="1">
        <v>44735</v>
      </c>
    </row>
    <row r="4628" spans="1:12" x14ac:dyDescent="0.25">
      <c r="A4628" t="s">
        <v>1</v>
      </c>
      <c r="B4628" t="s">
        <v>79</v>
      </c>
      <c r="C4628" t="s">
        <v>14</v>
      </c>
      <c r="D4628" s="1">
        <v>41925</v>
      </c>
      <c r="E4628" t="s">
        <v>1077</v>
      </c>
      <c r="F4628" t="s">
        <v>1078</v>
      </c>
      <c r="G4628" t="s">
        <v>1079</v>
      </c>
      <c r="H4628" t="s">
        <v>10</v>
      </c>
      <c r="I4628" t="s">
        <v>17</v>
      </c>
      <c r="J4628" s="1">
        <v>44438</v>
      </c>
      <c r="K4628" s="1">
        <v>44417</v>
      </c>
    </row>
    <row r="4629" spans="1:12" x14ac:dyDescent="0.25">
      <c r="A4629" t="s">
        <v>1</v>
      </c>
      <c r="B4629" t="s">
        <v>79</v>
      </c>
      <c r="C4629" t="s">
        <v>14</v>
      </c>
      <c r="D4629" s="1">
        <v>41925</v>
      </c>
      <c r="E4629" t="s">
        <v>1077</v>
      </c>
      <c r="F4629" t="s">
        <v>1078</v>
      </c>
      <c r="G4629" t="s">
        <v>1079</v>
      </c>
      <c r="H4629" t="s">
        <v>11</v>
      </c>
      <c r="I4629" t="s">
        <v>17</v>
      </c>
      <c r="J4629" s="1">
        <v>42794</v>
      </c>
      <c r="K4629" s="1">
        <v>43301</v>
      </c>
      <c r="L4629" t="s">
        <v>1080</v>
      </c>
    </row>
    <row r="4630" spans="1:12" x14ac:dyDescent="0.25">
      <c r="A4630" t="s">
        <v>24</v>
      </c>
      <c r="B4630" t="s">
        <v>1422</v>
      </c>
      <c r="C4630" t="s">
        <v>16</v>
      </c>
      <c r="D4630" s="1">
        <v>41904</v>
      </c>
      <c r="E4630" t="s">
        <v>939</v>
      </c>
      <c r="F4630" t="s">
        <v>1081</v>
      </c>
      <c r="G4630" t="s">
        <v>1082</v>
      </c>
      <c r="H4630" t="s">
        <v>4</v>
      </c>
      <c r="I4630" t="s">
        <v>17</v>
      </c>
      <c r="J4630" s="1">
        <v>44825</v>
      </c>
      <c r="K4630" s="1">
        <v>44824</v>
      </c>
    </row>
    <row r="4631" spans="1:12" x14ac:dyDescent="0.25">
      <c r="A4631" t="s">
        <v>24</v>
      </c>
      <c r="B4631" t="s">
        <v>1422</v>
      </c>
      <c r="C4631" t="s">
        <v>16</v>
      </c>
      <c r="D4631" s="1">
        <v>41904</v>
      </c>
      <c r="E4631" t="s">
        <v>939</v>
      </c>
      <c r="F4631" t="s">
        <v>1081</v>
      </c>
      <c r="G4631" t="s">
        <v>1082</v>
      </c>
      <c r="H4631" t="s">
        <v>7</v>
      </c>
      <c r="I4631" t="s">
        <v>17</v>
      </c>
      <c r="J4631" s="1">
        <v>44825</v>
      </c>
      <c r="K4631" s="1">
        <v>44824</v>
      </c>
    </row>
    <row r="4632" spans="1:12" x14ac:dyDescent="0.25">
      <c r="A4632" t="s">
        <v>24</v>
      </c>
      <c r="B4632" t="s">
        <v>1422</v>
      </c>
      <c r="C4632" t="s">
        <v>16</v>
      </c>
      <c r="D4632" s="1">
        <v>41904</v>
      </c>
      <c r="E4632" t="s">
        <v>939</v>
      </c>
      <c r="F4632" t="s">
        <v>1081</v>
      </c>
      <c r="G4632" t="s">
        <v>1082</v>
      </c>
      <c r="H4632" t="s">
        <v>1366</v>
      </c>
      <c r="I4632" t="s">
        <v>5</v>
      </c>
      <c r="K4632" s="1">
        <v>45784</v>
      </c>
    </row>
    <row r="4633" spans="1:12" x14ac:dyDescent="0.25">
      <c r="A4633" t="s">
        <v>24</v>
      </c>
      <c r="B4633" t="s">
        <v>1422</v>
      </c>
      <c r="C4633" t="s">
        <v>16</v>
      </c>
      <c r="D4633" s="1">
        <v>41904</v>
      </c>
      <c r="E4633" t="s">
        <v>939</v>
      </c>
      <c r="F4633" t="s">
        <v>1081</v>
      </c>
      <c r="G4633" t="s">
        <v>1082</v>
      </c>
      <c r="H4633" t="s">
        <v>1366</v>
      </c>
      <c r="I4633" t="s">
        <v>17</v>
      </c>
      <c r="J4633" s="1">
        <v>45463</v>
      </c>
      <c r="K4633" s="1">
        <v>45351</v>
      </c>
    </row>
    <row r="4634" spans="1:12" x14ac:dyDescent="0.25">
      <c r="A4634" t="s">
        <v>24</v>
      </c>
      <c r="B4634" t="s">
        <v>1422</v>
      </c>
      <c r="C4634" t="s">
        <v>16</v>
      </c>
      <c r="D4634" s="1">
        <v>41904</v>
      </c>
      <c r="E4634" t="s">
        <v>939</v>
      </c>
      <c r="F4634" t="s">
        <v>1081</v>
      </c>
      <c r="G4634" t="s">
        <v>1082</v>
      </c>
      <c r="H4634" t="s">
        <v>1367</v>
      </c>
      <c r="I4634" t="s">
        <v>17</v>
      </c>
      <c r="J4634" s="1">
        <v>45498</v>
      </c>
      <c r="K4634" s="1">
        <v>45351</v>
      </c>
    </row>
    <row r="4635" spans="1:12" x14ac:dyDescent="0.25">
      <c r="A4635" t="s">
        <v>24</v>
      </c>
      <c r="B4635" t="s">
        <v>1422</v>
      </c>
      <c r="C4635" t="s">
        <v>16</v>
      </c>
      <c r="D4635" s="1">
        <v>41904</v>
      </c>
      <c r="E4635" t="s">
        <v>939</v>
      </c>
      <c r="F4635" t="s">
        <v>1081</v>
      </c>
      <c r="G4635" t="s">
        <v>1082</v>
      </c>
      <c r="H4635" t="s">
        <v>1368</v>
      </c>
      <c r="I4635" t="s">
        <v>5</v>
      </c>
      <c r="K4635" s="1">
        <v>45784</v>
      </c>
    </row>
    <row r="4636" spans="1:12" x14ac:dyDescent="0.25">
      <c r="A4636" t="s">
        <v>24</v>
      </c>
      <c r="B4636" t="s">
        <v>1422</v>
      </c>
      <c r="C4636" t="s">
        <v>16</v>
      </c>
      <c r="D4636" s="1">
        <v>41904</v>
      </c>
      <c r="E4636" t="s">
        <v>939</v>
      </c>
      <c r="F4636" t="s">
        <v>1081</v>
      </c>
      <c r="G4636" t="s">
        <v>1082</v>
      </c>
      <c r="H4636" t="s">
        <v>1368</v>
      </c>
      <c r="I4636" t="s">
        <v>17</v>
      </c>
      <c r="J4636" s="1">
        <v>45463</v>
      </c>
      <c r="K4636" s="1">
        <v>45351</v>
      </c>
    </row>
    <row r="4637" spans="1:12" x14ac:dyDescent="0.25">
      <c r="A4637" t="s">
        <v>24</v>
      </c>
      <c r="B4637" t="s">
        <v>1422</v>
      </c>
      <c r="C4637" t="s">
        <v>16</v>
      </c>
      <c r="D4637" s="1">
        <v>41904</v>
      </c>
      <c r="E4637" t="s">
        <v>939</v>
      </c>
      <c r="F4637" t="s">
        <v>1081</v>
      </c>
      <c r="G4637" t="s">
        <v>1082</v>
      </c>
      <c r="H4637" t="s">
        <v>1369</v>
      </c>
      <c r="I4637" t="s">
        <v>5</v>
      </c>
      <c r="K4637" s="1">
        <v>45782</v>
      </c>
    </row>
    <row r="4638" spans="1:12" x14ac:dyDescent="0.25">
      <c r="A4638" t="s">
        <v>24</v>
      </c>
      <c r="B4638" t="s">
        <v>1422</v>
      </c>
      <c r="C4638" t="s">
        <v>16</v>
      </c>
      <c r="D4638" s="1">
        <v>41904</v>
      </c>
      <c r="E4638" t="s">
        <v>939</v>
      </c>
      <c r="F4638" t="s">
        <v>1081</v>
      </c>
      <c r="G4638" t="s">
        <v>1082</v>
      </c>
      <c r="H4638" t="s">
        <v>1369</v>
      </c>
      <c r="I4638" t="s">
        <v>17</v>
      </c>
      <c r="J4638" s="1">
        <v>43881</v>
      </c>
      <c r="K4638" s="1">
        <v>43881</v>
      </c>
    </row>
    <row r="4639" spans="1:12" x14ac:dyDescent="0.25">
      <c r="A4639" t="s">
        <v>24</v>
      </c>
      <c r="B4639" t="s">
        <v>1422</v>
      </c>
      <c r="C4639" t="s">
        <v>16</v>
      </c>
      <c r="D4639" s="1">
        <v>41904</v>
      </c>
      <c r="E4639" t="s">
        <v>939</v>
      </c>
      <c r="F4639" t="s">
        <v>1081</v>
      </c>
      <c r="G4639" t="s">
        <v>1082</v>
      </c>
      <c r="H4639" t="s">
        <v>1369</v>
      </c>
      <c r="I4639" t="s">
        <v>17</v>
      </c>
      <c r="J4639" s="1">
        <v>45461</v>
      </c>
      <c r="K4639" s="1">
        <v>45351</v>
      </c>
    </row>
    <row r="4640" spans="1:12" x14ac:dyDescent="0.25">
      <c r="A4640" t="s">
        <v>24</v>
      </c>
      <c r="B4640" t="s">
        <v>1422</v>
      </c>
      <c r="C4640" t="s">
        <v>16</v>
      </c>
      <c r="D4640" s="1">
        <v>41904</v>
      </c>
      <c r="E4640" t="s">
        <v>939</v>
      </c>
      <c r="F4640" t="s">
        <v>1081</v>
      </c>
      <c r="G4640" t="s">
        <v>1082</v>
      </c>
      <c r="H4640" t="s">
        <v>1370</v>
      </c>
      <c r="I4640" t="s">
        <v>17</v>
      </c>
      <c r="J4640" s="1">
        <v>45498</v>
      </c>
      <c r="K4640" s="1">
        <v>45351</v>
      </c>
    </row>
    <row r="4641" spans="1:12" x14ac:dyDescent="0.25">
      <c r="A4641" t="s">
        <v>24</v>
      </c>
      <c r="B4641" t="s">
        <v>1422</v>
      </c>
      <c r="C4641" t="s">
        <v>16</v>
      </c>
      <c r="D4641" s="1">
        <v>41904</v>
      </c>
      <c r="E4641" t="s">
        <v>939</v>
      </c>
      <c r="F4641" t="s">
        <v>1081</v>
      </c>
      <c r="G4641" t="s">
        <v>1082</v>
      </c>
      <c r="H4641" t="s">
        <v>8</v>
      </c>
      <c r="I4641" t="s">
        <v>17</v>
      </c>
      <c r="J4641" s="1">
        <v>44650</v>
      </c>
      <c r="K4641" s="1">
        <v>44635</v>
      </c>
    </row>
    <row r="4642" spans="1:12" x14ac:dyDescent="0.25">
      <c r="A4642" t="s">
        <v>24</v>
      </c>
      <c r="B4642" t="s">
        <v>1422</v>
      </c>
      <c r="C4642" t="s">
        <v>16</v>
      </c>
      <c r="D4642" s="1">
        <v>41904</v>
      </c>
      <c r="E4642" t="s">
        <v>939</v>
      </c>
      <c r="F4642" t="s">
        <v>1081</v>
      </c>
      <c r="G4642" t="s">
        <v>1082</v>
      </c>
      <c r="H4642" t="s">
        <v>9</v>
      </c>
      <c r="I4642" t="s">
        <v>17</v>
      </c>
      <c r="J4642" s="1">
        <v>44749</v>
      </c>
      <c r="K4642" s="1">
        <v>44735</v>
      </c>
    </row>
    <row r="4643" spans="1:12" x14ac:dyDescent="0.25">
      <c r="A4643" t="s">
        <v>24</v>
      </c>
      <c r="B4643" t="s">
        <v>1422</v>
      </c>
      <c r="C4643" t="s">
        <v>16</v>
      </c>
      <c r="D4643" s="1">
        <v>41904</v>
      </c>
      <c r="E4643" t="s">
        <v>939</v>
      </c>
      <c r="F4643" t="s">
        <v>1081</v>
      </c>
      <c r="G4643" t="s">
        <v>1082</v>
      </c>
      <c r="H4643" t="s">
        <v>10</v>
      </c>
      <c r="I4643" t="s">
        <v>17</v>
      </c>
      <c r="J4643" s="1">
        <v>44448</v>
      </c>
      <c r="K4643" s="1">
        <v>44417</v>
      </c>
    </row>
    <row r="4644" spans="1:12" x14ac:dyDescent="0.25">
      <c r="A4644" t="s">
        <v>24</v>
      </c>
      <c r="B4644" t="s">
        <v>1422</v>
      </c>
      <c r="C4644" t="s">
        <v>16</v>
      </c>
      <c r="D4644" s="1">
        <v>41904</v>
      </c>
      <c r="E4644" t="s">
        <v>939</v>
      </c>
      <c r="F4644" t="s">
        <v>1081</v>
      </c>
      <c r="G4644" t="s">
        <v>1082</v>
      </c>
      <c r="H4644" t="s">
        <v>11</v>
      </c>
      <c r="I4644" t="s">
        <v>17</v>
      </c>
      <c r="J4644" s="1">
        <v>44579</v>
      </c>
      <c r="K4644" s="1">
        <v>43635</v>
      </c>
      <c r="L4644" t="s">
        <v>1083</v>
      </c>
    </row>
    <row r="4645" spans="1:12" x14ac:dyDescent="0.25">
      <c r="A4645" t="s">
        <v>12</v>
      </c>
      <c r="B4645" t="s">
        <v>22</v>
      </c>
      <c r="C4645" t="s">
        <v>16</v>
      </c>
      <c r="D4645" s="1">
        <v>41890</v>
      </c>
      <c r="E4645" t="s">
        <v>1084</v>
      </c>
      <c r="F4645" t="s">
        <v>1085</v>
      </c>
      <c r="G4645" t="s">
        <v>1086</v>
      </c>
      <c r="H4645" t="s">
        <v>4</v>
      </c>
      <c r="I4645" t="s">
        <v>17</v>
      </c>
      <c r="J4645" s="1">
        <v>44834</v>
      </c>
      <c r="K4645" s="1">
        <v>44824</v>
      </c>
    </row>
    <row r="4646" spans="1:12" x14ac:dyDescent="0.25">
      <c r="A4646" t="s">
        <v>12</v>
      </c>
      <c r="B4646" t="s">
        <v>22</v>
      </c>
      <c r="C4646" t="s">
        <v>16</v>
      </c>
      <c r="D4646" s="1">
        <v>41890</v>
      </c>
      <c r="E4646" t="s">
        <v>1084</v>
      </c>
      <c r="F4646" t="s">
        <v>1085</v>
      </c>
      <c r="G4646" t="s">
        <v>1086</v>
      </c>
      <c r="H4646" t="s">
        <v>7</v>
      </c>
      <c r="I4646" t="s">
        <v>17</v>
      </c>
      <c r="J4646" s="1">
        <v>44834</v>
      </c>
      <c r="K4646" s="1">
        <v>44824</v>
      </c>
    </row>
    <row r="4647" spans="1:12" x14ac:dyDescent="0.25">
      <c r="A4647" t="s">
        <v>12</v>
      </c>
      <c r="B4647" t="s">
        <v>22</v>
      </c>
      <c r="C4647" t="s">
        <v>16</v>
      </c>
      <c r="D4647" s="1">
        <v>41890</v>
      </c>
      <c r="E4647" t="s">
        <v>1084</v>
      </c>
      <c r="F4647" t="s">
        <v>1085</v>
      </c>
      <c r="G4647" t="s">
        <v>1086</v>
      </c>
      <c r="H4647" t="s">
        <v>1366</v>
      </c>
      <c r="I4647" t="s">
        <v>17</v>
      </c>
      <c r="J4647" s="1">
        <v>45352</v>
      </c>
      <c r="K4647" s="1">
        <v>45351</v>
      </c>
    </row>
    <row r="4648" spans="1:12" x14ac:dyDescent="0.25">
      <c r="A4648" t="s">
        <v>12</v>
      </c>
      <c r="B4648" t="s">
        <v>22</v>
      </c>
      <c r="C4648" t="s">
        <v>16</v>
      </c>
      <c r="D4648" s="1">
        <v>41890</v>
      </c>
      <c r="E4648" t="s">
        <v>1084</v>
      </c>
      <c r="F4648" t="s">
        <v>1085</v>
      </c>
      <c r="G4648" t="s">
        <v>1086</v>
      </c>
      <c r="H4648" t="s">
        <v>1367</v>
      </c>
      <c r="I4648" t="s">
        <v>17</v>
      </c>
      <c r="J4648" s="1">
        <v>45352</v>
      </c>
      <c r="K4648" s="1">
        <v>45351</v>
      </c>
    </row>
    <row r="4649" spans="1:12" x14ac:dyDescent="0.25">
      <c r="A4649" t="s">
        <v>12</v>
      </c>
      <c r="B4649" t="s">
        <v>22</v>
      </c>
      <c r="C4649" t="s">
        <v>16</v>
      </c>
      <c r="D4649" s="1">
        <v>41890</v>
      </c>
      <c r="E4649" t="s">
        <v>1084</v>
      </c>
      <c r="F4649" t="s">
        <v>1085</v>
      </c>
      <c r="G4649" t="s">
        <v>1086</v>
      </c>
      <c r="H4649" t="s">
        <v>1368</v>
      </c>
      <c r="I4649" t="s">
        <v>17</v>
      </c>
      <c r="J4649" s="1">
        <v>45352</v>
      </c>
      <c r="K4649" s="1">
        <v>45351</v>
      </c>
    </row>
    <row r="4650" spans="1:12" x14ac:dyDescent="0.25">
      <c r="A4650" t="s">
        <v>12</v>
      </c>
      <c r="B4650" t="s">
        <v>22</v>
      </c>
      <c r="C4650" t="s">
        <v>16</v>
      </c>
      <c r="D4650" s="1">
        <v>41890</v>
      </c>
      <c r="E4650" t="s">
        <v>1084</v>
      </c>
      <c r="F4650" t="s">
        <v>1085</v>
      </c>
      <c r="G4650" t="s">
        <v>1086</v>
      </c>
      <c r="H4650" t="s">
        <v>1369</v>
      </c>
      <c r="I4650" t="s">
        <v>17</v>
      </c>
      <c r="J4650" s="1">
        <v>45352</v>
      </c>
      <c r="K4650" s="1">
        <v>45351</v>
      </c>
    </row>
    <row r="4651" spans="1:12" x14ac:dyDescent="0.25">
      <c r="A4651" t="s">
        <v>12</v>
      </c>
      <c r="B4651" t="s">
        <v>22</v>
      </c>
      <c r="C4651" t="s">
        <v>16</v>
      </c>
      <c r="D4651" s="1">
        <v>41890</v>
      </c>
      <c r="E4651" t="s">
        <v>1084</v>
      </c>
      <c r="F4651" t="s">
        <v>1085</v>
      </c>
      <c r="G4651" t="s">
        <v>1086</v>
      </c>
      <c r="H4651" t="s">
        <v>1370</v>
      </c>
      <c r="I4651" t="s">
        <v>17</v>
      </c>
      <c r="J4651" s="1">
        <v>45352</v>
      </c>
      <c r="K4651" s="1">
        <v>45351</v>
      </c>
    </row>
    <row r="4652" spans="1:12" x14ac:dyDescent="0.25">
      <c r="A4652" t="s">
        <v>12</v>
      </c>
      <c r="B4652" t="s">
        <v>22</v>
      </c>
      <c r="C4652" t="s">
        <v>16</v>
      </c>
      <c r="D4652" s="1">
        <v>41890</v>
      </c>
      <c r="E4652" t="s">
        <v>1084</v>
      </c>
      <c r="F4652" t="s">
        <v>1085</v>
      </c>
      <c r="G4652" t="s">
        <v>1086</v>
      </c>
      <c r="H4652" t="s">
        <v>8</v>
      </c>
      <c r="I4652" t="s">
        <v>17</v>
      </c>
      <c r="J4652" s="1">
        <v>44642</v>
      </c>
      <c r="K4652" s="1">
        <v>44635</v>
      </c>
    </row>
    <row r="4653" spans="1:12" x14ac:dyDescent="0.25">
      <c r="A4653" t="s">
        <v>12</v>
      </c>
      <c r="B4653" t="s">
        <v>22</v>
      </c>
      <c r="C4653" t="s">
        <v>16</v>
      </c>
      <c r="D4653" s="1">
        <v>41890</v>
      </c>
      <c r="E4653" t="s">
        <v>1084</v>
      </c>
      <c r="F4653" t="s">
        <v>1085</v>
      </c>
      <c r="G4653" t="s">
        <v>1086</v>
      </c>
      <c r="H4653" t="s">
        <v>9</v>
      </c>
      <c r="I4653" t="s">
        <v>17</v>
      </c>
      <c r="J4653" s="1">
        <v>44834</v>
      </c>
      <c r="K4653" s="1">
        <v>44735</v>
      </c>
    </row>
    <row r="4654" spans="1:12" x14ac:dyDescent="0.25">
      <c r="A4654" t="s">
        <v>12</v>
      </c>
      <c r="B4654" t="s">
        <v>22</v>
      </c>
      <c r="C4654" t="s">
        <v>16</v>
      </c>
      <c r="D4654" s="1">
        <v>41890</v>
      </c>
      <c r="E4654" t="s">
        <v>1084</v>
      </c>
      <c r="F4654" t="s">
        <v>1085</v>
      </c>
      <c r="G4654" t="s">
        <v>1086</v>
      </c>
      <c r="H4654" t="s">
        <v>10</v>
      </c>
      <c r="I4654" t="s">
        <v>17</v>
      </c>
      <c r="J4654" s="1">
        <v>44445</v>
      </c>
      <c r="K4654" s="1">
        <v>44417</v>
      </c>
    </row>
    <row r="4655" spans="1:12" x14ac:dyDescent="0.25">
      <c r="A4655" t="s">
        <v>12</v>
      </c>
      <c r="B4655" t="s">
        <v>22</v>
      </c>
      <c r="C4655" t="s">
        <v>16</v>
      </c>
      <c r="D4655" s="1">
        <v>41890</v>
      </c>
      <c r="E4655" t="s">
        <v>1084</v>
      </c>
      <c r="F4655" t="s">
        <v>1085</v>
      </c>
      <c r="G4655" t="s">
        <v>1086</v>
      </c>
      <c r="H4655" t="s">
        <v>10</v>
      </c>
      <c r="I4655" t="s">
        <v>17</v>
      </c>
      <c r="J4655" s="1">
        <v>45358</v>
      </c>
      <c r="K4655" s="1">
        <v>45358</v>
      </c>
    </row>
    <row r="4656" spans="1:12" x14ac:dyDescent="0.25">
      <c r="A4656" t="s">
        <v>12</v>
      </c>
      <c r="B4656" t="s">
        <v>22</v>
      </c>
      <c r="C4656" t="s">
        <v>16</v>
      </c>
      <c r="D4656" s="1">
        <v>41890</v>
      </c>
      <c r="E4656" t="s">
        <v>1084</v>
      </c>
      <c r="F4656" t="s">
        <v>1085</v>
      </c>
      <c r="G4656" t="s">
        <v>1086</v>
      </c>
      <c r="H4656" t="s">
        <v>11</v>
      </c>
      <c r="I4656" t="s">
        <v>17</v>
      </c>
      <c r="J4656" s="1">
        <v>42752</v>
      </c>
      <c r="K4656" s="1">
        <v>43291</v>
      </c>
    </row>
    <row r="4657" spans="1:12" x14ac:dyDescent="0.25">
      <c r="A4657" t="s">
        <v>30</v>
      </c>
      <c r="B4657" t="s">
        <v>260</v>
      </c>
      <c r="C4657" t="s">
        <v>32</v>
      </c>
      <c r="D4657" s="1">
        <v>41883</v>
      </c>
      <c r="E4657" t="s">
        <v>75</v>
      </c>
      <c r="F4657" t="s">
        <v>918</v>
      </c>
      <c r="G4657" t="s">
        <v>1087</v>
      </c>
      <c r="H4657" t="s">
        <v>4</v>
      </c>
      <c r="I4657" t="s">
        <v>17</v>
      </c>
      <c r="J4657" s="1">
        <v>44880</v>
      </c>
      <c r="K4657" s="1">
        <v>44824</v>
      </c>
    </row>
    <row r="4658" spans="1:12" x14ac:dyDescent="0.25">
      <c r="A4658" t="s">
        <v>30</v>
      </c>
      <c r="B4658" t="s">
        <v>260</v>
      </c>
      <c r="C4658" t="s">
        <v>32</v>
      </c>
      <c r="D4658" s="1">
        <v>41883</v>
      </c>
      <c r="E4658" t="s">
        <v>75</v>
      </c>
      <c r="F4658" t="s">
        <v>918</v>
      </c>
      <c r="G4658" t="s">
        <v>1087</v>
      </c>
      <c r="H4658" t="s">
        <v>7</v>
      </c>
      <c r="I4658" t="s">
        <v>17</v>
      </c>
      <c r="J4658" s="1">
        <v>44880</v>
      </c>
      <c r="K4658" s="1">
        <v>44824</v>
      </c>
    </row>
    <row r="4659" spans="1:12" x14ac:dyDescent="0.25">
      <c r="A4659" t="s">
        <v>30</v>
      </c>
      <c r="B4659" t="s">
        <v>260</v>
      </c>
      <c r="C4659" t="s">
        <v>32</v>
      </c>
      <c r="D4659" s="1">
        <v>41883</v>
      </c>
      <c r="E4659" t="s">
        <v>75</v>
      </c>
      <c r="F4659" t="s">
        <v>918</v>
      </c>
      <c r="G4659" t="s">
        <v>1087</v>
      </c>
      <c r="H4659" t="s">
        <v>1366</v>
      </c>
      <c r="I4659" t="s">
        <v>17</v>
      </c>
      <c r="J4659" s="1">
        <v>45411</v>
      </c>
      <c r="K4659" s="1">
        <v>45351</v>
      </c>
    </row>
    <row r="4660" spans="1:12" x14ac:dyDescent="0.25">
      <c r="A4660" t="s">
        <v>30</v>
      </c>
      <c r="B4660" t="s">
        <v>260</v>
      </c>
      <c r="C4660" t="s">
        <v>32</v>
      </c>
      <c r="D4660" s="1">
        <v>41883</v>
      </c>
      <c r="E4660" t="s">
        <v>75</v>
      </c>
      <c r="F4660" t="s">
        <v>918</v>
      </c>
      <c r="G4660" t="s">
        <v>1087</v>
      </c>
      <c r="H4660" t="s">
        <v>1366</v>
      </c>
      <c r="I4660" t="s">
        <v>17</v>
      </c>
      <c r="J4660" s="1">
        <v>45774</v>
      </c>
      <c r="K4660" s="1">
        <v>45732</v>
      </c>
    </row>
    <row r="4661" spans="1:12" x14ac:dyDescent="0.25">
      <c r="A4661" t="s">
        <v>30</v>
      </c>
      <c r="B4661" t="s">
        <v>260</v>
      </c>
      <c r="C4661" t="s">
        <v>32</v>
      </c>
      <c r="D4661" s="1">
        <v>41883</v>
      </c>
      <c r="E4661" t="s">
        <v>75</v>
      </c>
      <c r="F4661" t="s">
        <v>918</v>
      </c>
      <c r="G4661" t="s">
        <v>1087</v>
      </c>
      <c r="H4661" t="s">
        <v>1367</v>
      </c>
      <c r="I4661" t="s">
        <v>17</v>
      </c>
      <c r="J4661" s="1">
        <v>45411</v>
      </c>
      <c r="K4661" s="1">
        <v>45351</v>
      </c>
    </row>
    <row r="4662" spans="1:12" x14ac:dyDescent="0.25">
      <c r="A4662" t="s">
        <v>30</v>
      </c>
      <c r="B4662" t="s">
        <v>260</v>
      </c>
      <c r="C4662" t="s">
        <v>32</v>
      </c>
      <c r="D4662" s="1">
        <v>41883</v>
      </c>
      <c r="E4662" t="s">
        <v>75</v>
      </c>
      <c r="F4662" t="s">
        <v>918</v>
      </c>
      <c r="G4662" t="s">
        <v>1087</v>
      </c>
      <c r="H4662" t="s">
        <v>1367</v>
      </c>
      <c r="I4662" t="s">
        <v>17</v>
      </c>
      <c r="J4662" s="1">
        <v>45758</v>
      </c>
      <c r="K4662" s="1">
        <v>45732</v>
      </c>
    </row>
    <row r="4663" spans="1:12" x14ac:dyDescent="0.25">
      <c r="A4663" t="s">
        <v>30</v>
      </c>
      <c r="B4663" t="s">
        <v>260</v>
      </c>
      <c r="C4663" t="s">
        <v>32</v>
      </c>
      <c r="D4663" s="1">
        <v>41883</v>
      </c>
      <c r="E4663" t="s">
        <v>75</v>
      </c>
      <c r="F4663" t="s">
        <v>918</v>
      </c>
      <c r="G4663" t="s">
        <v>1087</v>
      </c>
      <c r="H4663" t="s">
        <v>1368</v>
      </c>
      <c r="I4663" t="s">
        <v>17</v>
      </c>
      <c r="J4663" s="1">
        <v>45411</v>
      </c>
      <c r="K4663" s="1">
        <v>45351</v>
      </c>
    </row>
    <row r="4664" spans="1:12" x14ac:dyDescent="0.25">
      <c r="A4664" t="s">
        <v>30</v>
      </c>
      <c r="B4664" t="s">
        <v>260</v>
      </c>
      <c r="C4664" t="s">
        <v>32</v>
      </c>
      <c r="D4664" s="1">
        <v>41883</v>
      </c>
      <c r="E4664" t="s">
        <v>75</v>
      </c>
      <c r="F4664" t="s">
        <v>918</v>
      </c>
      <c r="G4664" t="s">
        <v>1087</v>
      </c>
      <c r="H4664" t="s">
        <v>1368</v>
      </c>
      <c r="I4664" t="s">
        <v>17</v>
      </c>
      <c r="J4664" s="1">
        <v>45774</v>
      </c>
      <c r="K4664" s="1">
        <v>45732</v>
      </c>
    </row>
    <row r="4665" spans="1:12" x14ac:dyDescent="0.25">
      <c r="A4665" t="s">
        <v>30</v>
      </c>
      <c r="B4665" t="s">
        <v>260</v>
      </c>
      <c r="C4665" t="s">
        <v>32</v>
      </c>
      <c r="D4665" s="1">
        <v>41883</v>
      </c>
      <c r="E4665" t="s">
        <v>75</v>
      </c>
      <c r="F4665" t="s">
        <v>918</v>
      </c>
      <c r="G4665" t="s">
        <v>1087</v>
      </c>
      <c r="H4665" t="s">
        <v>1369</v>
      </c>
      <c r="I4665" t="s">
        <v>17</v>
      </c>
      <c r="J4665" s="1">
        <v>45084</v>
      </c>
      <c r="K4665" s="1">
        <v>45084</v>
      </c>
      <c r="L4665" t="s">
        <v>1615</v>
      </c>
    </row>
    <row r="4666" spans="1:12" x14ac:dyDescent="0.25">
      <c r="A4666" t="s">
        <v>30</v>
      </c>
      <c r="B4666" t="s">
        <v>260</v>
      </c>
      <c r="C4666" t="s">
        <v>32</v>
      </c>
      <c r="D4666" s="1">
        <v>41883</v>
      </c>
      <c r="E4666" t="s">
        <v>75</v>
      </c>
      <c r="F4666" t="s">
        <v>918</v>
      </c>
      <c r="G4666" t="s">
        <v>1087</v>
      </c>
      <c r="H4666" t="s">
        <v>1369</v>
      </c>
      <c r="I4666" t="s">
        <v>17</v>
      </c>
      <c r="J4666" s="1">
        <v>45411</v>
      </c>
      <c r="K4666" s="1">
        <v>45351</v>
      </c>
    </row>
    <row r="4667" spans="1:12" x14ac:dyDescent="0.25">
      <c r="A4667" t="s">
        <v>30</v>
      </c>
      <c r="B4667" t="s">
        <v>260</v>
      </c>
      <c r="C4667" t="s">
        <v>32</v>
      </c>
      <c r="D4667" s="1">
        <v>41883</v>
      </c>
      <c r="E4667" t="s">
        <v>75</v>
      </c>
      <c r="F4667" t="s">
        <v>918</v>
      </c>
      <c r="G4667" t="s">
        <v>1087</v>
      </c>
      <c r="H4667" t="s">
        <v>1369</v>
      </c>
      <c r="I4667" t="s">
        <v>17</v>
      </c>
      <c r="J4667" s="1">
        <v>45774</v>
      </c>
      <c r="K4667" s="1">
        <v>45732</v>
      </c>
    </row>
    <row r="4668" spans="1:12" x14ac:dyDescent="0.25">
      <c r="A4668" t="s">
        <v>30</v>
      </c>
      <c r="B4668" t="s">
        <v>260</v>
      </c>
      <c r="C4668" t="s">
        <v>32</v>
      </c>
      <c r="D4668" s="1">
        <v>41883</v>
      </c>
      <c r="E4668" t="s">
        <v>75</v>
      </c>
      <c r="F4668" t="s">
        <v>918</v>
      </c>
      <c r="G4668" t="s">
        <v>1087</v>
      </c>
      <c r="H4668" t="s">
        <v>1370</v>
      </c>
      <c r="I4668" t="s">
        <v>17</v>
      </c>
      <c r="J4668" s="1">
        <v>45411</v>
      </c>
      <c r="K4668" s="1">
        <v>45351</v>
      </c>
    </row>
    <row r="4669" spans="1:12" x14ac:dyDescent="0.25">
      <c r="A4669" t="s">
        <v>30</v>
      </c>
      <c r="B4669" t="s">
        <v>260</v>
      </c>
      <c r="C4669" t="s">
        <v>32</v>
      </c>
      <c r="D4669" s="1">
        <v>41883</v>
      </c>
      <c r="E4669" t="s">
        <v>75</v>
      </c>
      <c r="F4669" t="s">
        <v>918</v>
      </c>
      <c r="G4669" t="s">
        <v>1087</v>
      </c>
      <c r="H4669" t="s">
        <v>1370</v>
      </c>
      <c r="I4669" t="s">
        <v>17</v>
      </c>
      <c r="J4669" s="1">
        <v>45774</v>
      </c>
      <c r="K4669" s="1">
        <v>45732</v>
      </c>
    </row>
    <row r="4670" spans="1:12" x14ac:dyDescent="0.25">
      <c r="A4670" t="s">
        <v>30</v>
      </c>
      <c r="B4670" t="s">
        <v>260</v>
      </c>
      <c r="C4670" t="s">
        <v>32</v>
      </c>
      <c r="D4670" s="1">
        <v>41883</v>
      </c>
      <c r="E4670" t="s">
        <v>75</v>
      </c>
      <c r="F4670" t="s">
        <v>918</v>
      </c>
      <c r="G4670" t="s">
        <v>1087</v>
      </c>
      <c r="H4670" t="s">
        <v>8</v>
      </c>
      <c r="I4670" t="s">
        <v>17</v>
      </c>
      <c r="J4670" s="1">
        <v>44648</v>
      </c>
      <c r="K4670" s="1">
        <v>44635</v>
      </c>
    </row>
    <row r="4671" spans="1:12" x14ac:dyDescent="0.25">
      <c r="A4671" t="s">
        <v>30</v>
      </c>
      <c r="B4671" t="s">
        <v>260</v>
      </c>
      <c r="C4671" t="s">
        <v>32</v>
      </c>
      <c r="D4671" s="1">
        <v>41883</v>
      </c>
      <c r="E4671" t="s">
        <v>75</v>
      </c>
      <c r="F4671" t="s">
        <v>918</v>
      </c>
      <c r="G4671" t="s">
        <v>1087</v>
      </c>
      <c r="H4671" t="s">
        <v>9</v>
      </c>
      <c r="I4671" t="s">
        <v>17</v>
      </c>
      <c r="J4671" s="1">
        <v>44747</v>
      </c>
      <c r="K4671" s="1">
        <v>44735</v>
      </c>
    </row>
    <row r="4672" spans="1:12" x14ac:dyDescent="0.25">
      <c r="A4672" t="s">
        <v>30</v>
      </c>
      <c r="B4672" t="s">
        <v>260</v>
      </c>
      <c r="C4672" t="s">
        <v>32</v>
      </c>
      <c r="D4672" s="1">
        <v>41883</v>
      </c>
      <c r="E4672" t="s">
        <v>75</v>
      </c>
      <c r="F4672" t="s">
        <v>918</v>
      </c>
      <c r="G4672" t="s">
        <v>1087</v>
      </c>
      <c r="H4672" t="s">
        <v>10</v>
      </c>
      <c r="I4672" t="s">
        <v>17</v>
      </c>
      <c r="J4672" s="1">
        <v>44503</v>
      </c>
      <c r="K4672" s="1">
        <v>44417</v>
      </c>
    </row>
    <row r="4673" spans="1:12" x14ac:dyDescent="0.25">
      <c r="A4673" t="s">
        <v>30</v>
      </c>
      <c r="B4673" t="s">
        <v>260</v>
      </c>
      <c r="C4673" t="s">
        <v>32</v>
      </c>
      <c r="D4673" s="1">
        <v>41883</v>
      </c>
      <c r="E4673" t="s">
        <v>75</v>
      </c>
      <c r="F4673" t="s">
        <v>918</v>
      </c>
      <c r="G4673" t="s">
        <v>1087</v>
      </c>
      <c r="H4673" t="s">
        <v>11</v>
      </c>
      <c r="I4673" t="s">
        <v>17</v>
      </c>
      <c r="J4673" s="1">
        <v>44503</v>
      </c>
      <c r="K4673" s="1">
        <v>43635</v>
      </c>
    </row>
    <row r="4674" spans="1:12" x14ac:dyDescent="0.25">
      <c r="A4674" t="s">
        <v>60</v>
      </c>
      <c r="B4674" t="s">
        <v>498</v>
      </c>
      <c r="C4674" t="s">
        <v>14</v>
      </c>
      <c r="D4674" s="1">
        <v>41858</v>
      </c>
      <c r="E4674" t="s">
        <v>1088</v>
      </c>
      <c r="F4674" t="s">
        <v>1089</v>
      </c>
      <c r="G4674" t="s">
        <v>501</v>
      </c>
      <c r="H4674" t="s">
        <v>192</v>
      </c>
      <c r="I4674" t="s">
        <v>17</v>
      </c>
      <c r="J4674" s="1">
        <v>44902</v>
      </c>
      <c r="K4674" s="1">
        <v>44837</v>
      </c>
    </row>
    <row r="4675" spans="1:12" x14ac:dyDescent="0.25">
      <c r="A4675" t="s">
        <v>60</v>
      </c>
      <c r="B4675" t="s">
        <v>498</v>
      </c>
      <c r="C4675" t="s">
        <v>14</v>
      </c>
      <c r="D4675" s="1">
        <v>41858</v>
      </c>
      <c r="E4675" t="s">
        <v>1088</v>
      </c>
      <c r="F4675" t="s">
        <v>1089</v>
      </c>
      <c r="G4675" t="s">
        <v>501</v>
      </c>
      <c r="H4675" t="s">
        <v>4</v>
      </c>
      <c r="I4675" t="s">
        <v>17</v>
      </c>
      <c r="J4675" s="1">
        <v>44931</v>
      </c>
      <c r="K4675" s="1">
        <v>44824</v>
      </c>
    </row>
    <row r="4676" spans="1:12" x14ac:dyDescent="0.25">
      <c r="A4676" t="s">
        <v>60</v>
      </c>
      <c r="B4676" t="s">
        <v>498</v>
      </c>
      <c r="C4676" t="s">
        <v>14</v>
      </c>
      <c r="D4676" s="1">
        <v>41858</v>
      </c>
      <c r="E4676" t="s">
        <v>1088</v>
      </c>
      <c r="F4676" t="s">
        <v>1089</v>
      </c>
      <c r="G4676" t="s">
        <v>501</v>
      </c>
      <c r="H4676" t="s">
        <v>7</v>
      </c>
      <c r="I4676" t="s">
        <v>17</v>
      </c>
      <c r="J4676" s="1">
        <v>44931</v>
      </c>
      <c r="K4676" s="1">
        <v>44824</v>
      </c>
    </row>
    <row r="4677" spans="1:12" x14ac:dyDescent="0.25">
      <c r="A4677" t="s">
        <v>60</v>
      </c>
      <c r="B4677" t="s">
        <v>498</v>
      </c>
      <c r="C4677" t="s">
        <v>14</v>
      </c>
      <c r="D4677" s="1">
        <v>41858</v>
      </c>
      <c r="E4677" t="s">
        <v>1088</v>
      </c>
      <c r="F4677" t="s">
        <v>1089</v>
      </c>
      <c r="G4677" t="s">
        <v>501</v>
      </c>
      <c r="H4677" t="s">
        <v>1366</v>
      </c>
      <c r="I4677" t="s">
        <v>5</v>
      </c>
      <c r="K4677" s="1">
        <v>45351</v>
      </c>
    </row>
    <row r="4678" spans="1:12" x14ac:dyDescent="0.25">
      <c r="A4678" t="s">
        <v>60</v>
      </c>
      <c r="B4678" t="s">
        <v>498</v>
      </c>
      <c r="C4678" t="s">
        <v>14</v>
      </c>
      <c r="D4678" s="1">
        <v>41858</v>
      </c>
      <c r="E4678" t="s">
        <v>1088</v>
      </c>
      <c r="F4678" t="s">
        <v>1089</v>
      </c>
      <c r="G4678" t="s">
        <v>501</v>
      </c>
      <c r="H4678" t="s">
        <v>1367</v>
      </c>
      <c r="I4678" t="s">
        <v>5</v>
      </c>
      <c r="K4678" s="1">
        <v>45351</v>
      </c>
    </row>
    <row r="4679" spans="1:12" x14ac:dyDescent="0.25">
      <c r="A4679" t="s">
        <v>60</v>
      </c>
      <c r="B4679" t="s">
        <v>498</v>
      </c>
      <c r="C4679" t="s">
        <v>14</v>
      </c>
      <c r="D4679" s="1">
        <v>41858</v>
      </c>
      <c r="E4679" t="s">
        <v>1088</v>
      </c>
      <c r="F4679" t="s">
        <v>1089</v>
      </c>
      <c r="G4679" t="s">
        <v>501</v>
      </c>
      <c r="H4679" t="s">
        <v>1368</v>
      </c>
      <c r="I4679" t="s">
        <v>5</v>
      </c>
      <c r="K4679" s="1">
        <v>45351</v>
      </c>
    </row>
    <row r="4680" spans="1:12" x14ac:dyDescent="0.25">
      <c r="A4680" t="s">
        <v>60</v>
      </c>
      <c r="B4680" t="s">
        <v>498</v>
      </c>
      <c r="C4680" t="s">
        <v>14</v>
      </c>
      <c r="D4680" s="1">
        <v>41858</v>
      </c>
      <c r="E4680" t="s">
        <v>1088</v>
      </c>
      <c r="F4680" t="s">
        <v>1089</v>
      </c>
      <c r="G4680" t="s">
        <v>501</v>
      </c>
      <c r="H4680" t="s">
        <v>1369</v>
      </c>
      <c r="I4680" t="s">
        <v>5</v>
      </c>
      <c r="K4680" s="1">
        <v>45351</v>
      </c>
    </row>
    <row r="4681" spans="1:12" x14ac:dyDescent="0.25">
      <c r="A4681" t="s">
        <v>60</v>
      </c>
      <c r="B4681" t="s">
        <v>498</v>
      </c>
      <c r="C4681" t="s">
        <v>14</v>
      </c>
      <c r="D4681" s="1">
        <v>41858</v>
      </c>
      <c r="E4681" t="s">
        <v>1088</v>
      </c>
      <c r="F4681" t="s">
        <v>1089</v>
      </c>
      <c r="G4681" t="s">
        <v>501</v>
      </c>
      <c r="H4681" t="s">
        <v>1370</v>
      </c>
      <c r="I4681" t="s">
        <v>5</v>
      </c>
      <c r="K4681" s="1">
        <v>45351</v>
      </c>
    </row>
    <row r="4682" spans="1:12" x14ac:dyDescent="0.25">
      <c r="A4682" t="s">
        <v>60</v>
      </c>
      <c r="B4682" t="s">
        <v>498</v>
      </c>
      <c r="C4682" t="s">
        <v>14</v>
      </c>
      <c r="D4682" s="1">
        <v>41858</v>
      </c>
      <c r="E4682" t="s">
        <v>1088</v>
      </c>
      <c r="F4682" t="s">
        <v>1089</v>
      </c>
      <c r="G4682" t="s">
        <v>501</v>
      </c>
      <c r="H4682" t="s">
        <v>8</v>
      </c>
      <c r="I4682" t="s">
        <v>17</v>
      </c>
      <c r="J4682" s="1">
        <v>44648</v>
      </c>
      <c r="K4682" s="1">
        <v>44635</v>
      </c>
    </row>
    <row r="4683" spans="1:12" x14ac:dyDescent="0.25">
      <c r="A4683" t="s">
        <v>60</v>
      </c>
      <c r="B4683" t="s">
        <v>498</v>
      </c>
      <c r="C4683" t="s">
        <v>14</v>
      </c>
      <c r="D4683" s="1">
        <v>41858</v>
      </c>
      <c r="E4683" t="s">
        <v>1088</v>
      </c>
      <c r="F4683" t="s">
        <v>1089</v>
      </c>
      <c r="G4683" t="s">
        <v>501</v>
      </c>
      <c r="H4683" t="s">
        <v>9</v>
      </c>
      <c r="I4683" t="s">
        <v>17</v>
      </c>
      <c r="J4683" s="1">
        <v>44902</v>
      </c>
      <c r="K4683" s="1">
        <v>44735</v>
      </c>
    </row>
    <row r="4684" spans="1:12" x14ac:dyDescent="0.25">
      <c r="A4684" t="s">
        <v>60</v>
      </c>
      <c r="B4684" t="s">
        <v>498</v>
      </c>
      <c r="C4684" t="s">
        <v>14</v>
      </c>
      <c r="D4684" s="1">
        <v>41858</v>
      </c>
      <c r="E4684" t="s">
        <v>1088</v>
      </c>
      <c r="F4684" t="s">
        <v>1089</v>
      </c>
      <c r="G4684" t="s">
        <v>501</v>
      </c>
      <c r="H4684" t="s">
        <v>10</v>
      </c>
      <c r="I4684" t="s">
        <v>17</v>
      </c>
      <c r="J4684" s="1">
        <v>44445</v>
      </c>
      <c r="K4684" s="1">
        <v>44417</v>
      </c>
    </row>
    <row r="4685" spans="1:12" x14ac:dyDescent="0.25">
      <c r="A4685" t="s">
        <v>60</v>
      </c>
      <c r="B4685" t="s">
        <v>498</v>
      </c>
      <c r="C4685" t="s">
        <v>14</v>
      </c>
      <c r="D4685" s="1">
        <v>41858</v>
      </c>
      <c r="E4685" t="s">
        <v>1088</v>
      </c>
      <c r="F4685" t="s">
        <v>1089</v>
      </c>
      <c r="G4685" t="s">
        <v>501</v>
      </c>
      <c r="H4685" t="s">
        <v>11</v>
      </c>
      <c r="I4685" t="s">
        <v>17</v>
      </c>
      <c r="J4685" s="1">
        <v>42808</v>
      </c>
      <c r="K4685" s="1">
        <v>43616</v>
      </c>
      <c r="L4685" t="s">
        <v>982</v>
      </c>
    </row>
    <row r="4686" spans="1:12" x14ac:dyDescent="0.25">
      <c r="A4686" t="s">
        <v>24</v>
      </c>
      <c r="B4686" t="s">
        <v>1363</v>
      </c>
      <c r="C4686" t="s">
        <v>16</v>
      </c>
      <c r="D4686" s="1">
        <v>41827</v>
      </c>
      <c r="E4686" t="s">
        <v>1090</v>
      </c>
      <c r="F4686" t="s">
        <v>1091</v>
      </c>
      <c r="G4686" t="s">
        <v>1092</v>
      </c>
      <c r="H4686" t="s">
        <v>4</v>
      </c>
      <c r="I4686" t="s">
        <v>17</v>
      </c>
      <c r="J4686" s="1">
        <v>44886</v>
      </c>
      <c r="K4686" s="1">
        <v>44824</v>
      </c>
    </row>
    <row r="4687" spans="1:12" x14ac:dyDescent="0.25">
      <c r="A4687" t="s">
        <v>24</v>
      </c>
      <c r="B4687" t="s">
        <v>1363</v>
      </c>
      <c r="C4687" t="s">
        <v>16</v>
      </c>
      <c r="D4687" s="1">
        <v>41827</v>
      </c>
      <c r="E4687" t="s">
        <v>1090</v>
      </c>
      <c r="F4687" t="s">
        <v>1091</v>
      </c>
      <c r="G4687" t="s">
        <v>1092</v>
      </c>
      <c r="H4687" t="s">
        <v>7</v>
      </c>
      <c r="I4687" t="s">
        <v>17</v>
      </c>
      <c r="J4687" s="1">
        <v>45084</v>
      </c>
      <c r="K4687" s="1">
        <v>44824</v>
      </c>
    </row>
    <row r="4688" spans="1:12" x14ac:dyDescent="0.25">
      <c r="A4688" t="s">
        <v>24</v>
      </c>
      <c r="B4688" t="s">
        <v>1363</v>
      </c>
      <c r="C4688" t="s">
        <v>16</v>
      </c>
      <c r="D4688" s="1">
        <v>41827</v>
      </c>
      <c r="E4688" t="s">
        <v>1090</v>
      </c>
      <c r="F4688" t="s">
        <v>1091</v>
      </c>
      <c r="G4688" t="s">
        <v>1092</v>
      </c>
      <c r="H4688" t="s">
        <v>1366</v>
      </c>
      <c r="I4688" t="s">
        <v>17</v>
      </c>
      <c r="J4688" s="1">
        <v>45576</v>
      </c>
      <c r="K4688" s="1">
        <v>45351</v>
      </c>
    </row>
    <row r="4689" spans="1:11" x14ac:dyDescent="0.25">
      <c r="A4689" t="s">
        <v>24</v>
      </c>
      <c r="B4689" t="s">
        <v>1363</v>
      </c>
      <c r="C4689" t="s">
        <v>16</v>
      </c>
      <c r="D4689" s="1">
        <v>41827</v>
      </c>
      <c r="E4689" t="s">
        <v>1090</v>
      </c>
      <c r="F4689" t="s">
        <v>1091</v>
      </c>
      <c r="G4689" t="s">
        <v>1092</v>
      </c>
      <c r="H4689" t="s">
        <v>1367</v>
      </c>
      <c r="I4689" t="s">
        <v>17</v>
      </c>
      <c r="J4689" s="1">
        <v>45576</v>
      </c>
      <c r="K4689" s="1">
        <v>45351</v>
      </c>
    </row>
    <row r="4690" spans="1:11" x14ac:dyDescent="0.25">
      <c r="A4690" t="s">
        <v>24</v>
      </c>
      <c r="B4690" t="s">
        <v>1363</v>
      </c>
      <c r="C4690" t="s">
        <v>16</v>
      </c>
      <c r="D4690" s="1">
        <v>41827</v>
      </c>
      <c r="E4690" t="s">
        <v>1090</v>
      </c>
      <c r="F4690" t="s">
        <v>1091</v>
      </c>
      <c r="G4690" t="s">
        <v>1092</v>
      </c>
      <c r="H4690" t="s">
        <v>1368</v>
      </c>
      <c r="I4690" t="s">
        <v>17</v>
      </c>
      <c r="J4690" s="1">
        <v>45576</v>
      </c>
      <c r="K4690" s="1">
        <v>45351</v>
      </c>
    </row>
    <row r="4691" spans="1:11" x14ac:dyDescent="0.25">
      <c r="A4691" t="s">
        <v>24</v>
      </c>
      <c r="B4691" t="s">
        <v>1363</v>
      </c>
      <c r="C4691" t="s">
        <v>16</v>
      </c>
      <c r="D4691" s="1">
        <v>41827</v>
      </c>
      <c r="E4691" t="s">
        <v>1090</v>
      </c>
      <c r="F4691" t="s">
        <v>1091</v>
      </c>
      <c r="G4691" t="s">
        <v>1092</v>
      </c>
      <c r="H4691" t="s">
        <v>1369</v>
      </c>
      <c r="I4691" t="s">
        <v>17</v>
      </c>
      <c r="J4691" s="1">
        <v>45576</v>
      </c>
      <c r="K4691" s="1">
        <v>45351</v>
      </c>
    </row>
    <row r="4692" spans="1:11" x14ac:dyDescent="0.25">
      <c r="A4692" t="s">
        <v>24</v>
      </c>
      <c r="B4692" t="s">
        <v>1363</v>
      </c>
      <c r="C4692" t="s">
        <v>16</v>
      </c>
      <c r="D4692" s="1">
        <v>41827</v>
      </c>
      <c r="E4692" t="s">
        <v>1090</v>
      </c>
      <c r="F4692" t="s">
        <v>1091</v>
      </c>
      <c r="G4692" t="s">
        <v>1092</v>
      </c>
      <c r="H4692" t="s">
        <v>1370</v>
      </c>
      <c r="I4692" t="s">
        <v>17</v>
      </c>
      <c r="J4692" s="1">
        <v>45576</v>
      </c>
      <c r="K4692" s="1">
        <v>45351</v>
      </c>
    </row>
    <row r="4693" spans="1:11" x14ac:dyDescent="0.25">
      <c r="A4693" t="s">
        <v>24</v>
      </c>
      <c r="B4693" t="s">
        <v>1363</v>
      </c>
      <c r="C4693" t="s">
        <v>16</v>
      </c>
      <c r="D4693" s="1">
        <v>41827</v>
      </c>
      <c r="E4693" t="s">
        <v>1090</v>
      </c>
      <c r="F4693" t="s">
        <v>1091</v>
      </c>
      <c r="G4693" t="s">
        <v>1092</v>
      </c>
      <c r="H4693" t="s">
        <v>8</v>
      </c>
      <c r="I4693" t="s">
        <v>17</v>
      </c>
      <c r="J4693" s="1">
        <v>44642</v>
      </c>
      <c r="K4693" s="1">
        <v>44635</v>
      </c>
    </row>
    <row r="4694" spans="1:11" x14ac:dyDescent="0.25">
      <c r="A4694" t="s">
        <v>24</v>
      </c>
      <c r="B4694" t="s">
        <v>1363</v>
      </c>
      <c r="C4694" t="s">
        <v>16</v>
      </c>
      <c r="D4694" s="1">
        <v>41827</v>
      </c>
      <c r="E4694" t="s">
        <v>1090</v>
      </c>
      <c r="F4694" t="s">
        <v>1091</v>
      </c>
      <c r="G4694" t="s">
        <v>1092</v>
      </c>
      <c r="H4694" t="s">
        <v>9</v>
      </c>
      <c r="I4694" t="s">
        <v>17</v>
      </c>
      <c r="J4694" s="1">
        <v>45084</v>
      </c>
      <c r="K4694" s="1">
        <v>44735</v>
      </c>
    </row>
    <row r="4695" spans="1:11" x14ac:dyDescent="0.25">
      <c r="A4695" t="s">
        <v>24</v>
      </c>
      <c r="B4695" t="s">
        <v>1363</v>
      </c>
      <c r="C4695" t="s">
        <v>16</v>
      </c>
      <c r="D4695" s="1">
        <v>41827</v>
      </c>
      <c r="E4695" t="s">
        <v>1090</v>
      </c>
      <c r="F4695" t="s">
        <v>1091</v>
      </c>
      <c r="G4695" t="s">
        <v>1092</v>
      </c>
      <c r="H4695" t="s">
        <v>10</v>
      </c>
      <c r="I4695" t="s">
        <v>17</v>
      </c>
      <c r="J4695" s="1">
        <v>44449</v>
      </c>
      <c r="K4695" s="1">
        <v>44417</v>
      </c>
    </row>
    <row r="4696" spans="1:11" x14ac:dyDescent="0.25">
      <c r="A4696" t="s">
        <v>24</v>
      </c>
      <c r="B4696" t="s">
        <v>1363</v>
      </c>
      <c r="C4696" t="s">
        <v>16</v>
      </c>
      <c r="D4696" s="1">
        <v>41827</v>
      </c>
      <c r="E4696" t="s">
        <v>1090</v>
      </c>
      <c r="F4696" t="s">
        <v>1091</v>
      </c>
      <c r="G4696" t="s">
        <v>1092</v>
      </c>
      <c r="H4696" t="s">
        <v>11</v>
      </c>
      <c r="I4696" t="s">
        <v>17</v>
      </c>
      <c r="J4696" s="1">
        <v>42802</v>
      </c>
      <c r="K4696" s="1">
        <v>43291</v>
      </c>
    </row>
    <row r="4697" spans="1:11" x14ac:dyDescent="0.25">
      <c r="A4697" t="s">
        <v>24</v>
      </c>
      <c r="B4697" t="s">
        <v>1363</v>
      </c>
      <c r="C4697" t="s">
        <v>16</v>
      </c>
      <c r="D4697" s="1">
        <v>41827</v>
      </c>
      <c r="E4697" t="s">
        <v>1090</v>
      </c>
      <c r="F4697" t="s">
        <v>1091</v>
      </c>
      <c r="G4697" t="s">
        <v>1092</v>
      </c>
      <c r="H4697" t="s">
        <v>11</v>
      </c>
      <c r="I4697" t="s">
        <v>17</v>
      </c>
      <c r="J4697" s="1">
        <v>44210</v>
      </c>
      <c r="K4697" s="1">
        <v>44208</v>
      </c>
    </row>
    <row r="4698" spans="1:11" x14ac:dyDescent="0.25">
      <c r="A4698" t="s">
        <v>30</v>
      </c>
      <c r="B4698" t="s">
        <v>106</v>
      </c>
      <c r="C4698" t="s">
        <v>32</v>
      </c>
      <c r="D4698" s="1">
        <v>41808</v>
      </c>
      <c r="E4698" t="s">
        <v>1093</v>
      </c>
      <c r="F4698" t="s">
        <v>1094</v>
      </c>
      <c r="G4698" t="s">
        <v>1095</v>
      </c>
      <c r="H4698" t="s">
        <v>192</v>
      </c>
      <c r="I4698" t="s">
        <v>17</v>
      </c>
      <c r="J4698" s="1">
        <v>44841</v>
      </c>
      <c r="K4698" s="1">
        <v>44837</v>
      </c>
    </row>
    <row r="4699" spans="1:11" x14ac:dyDescent="0.25">
      <c r="A4699" t="s">
        <v>30</v>
      </c>
      <c r="B4699" t="s">
        <v>106</v>
      </c>
      <c r="C4699" t="s">
        <v>32</v>
      </c>
      <c r="D4699" s="1">
        <v>41808</v>
      </c>
      <c r="E4699" t="s">
        <v>1093</v>
      </c>
      <c r="F4699" t="s">
        <v>1094</v>
      </c>
      <c r="G4699" t="s">
        <v>1095</v>
      </c>
      <c r="H4699" t="s">
        <v>4</v>
      </c>
      <c r="I4699" t="s">
        <v>17</v>
      </c>
      <c r="J4699" s="1">
        <v>44837</v>
      </c>
      <c r="K4699" s="1">
        <v>44824</v>
      </c>
    </row>
    <row r="4700" spans="1:11" x14ac:dyDescent="0.25">
      <c r="A4700" t="s">
        <v>30</v>
      </c>
      <c r="B4700" t="s">
        <v>106</v>
      </c>
      <c r="C4700" t="s">
        <v>32</v>
      </c>
      <c r="D4700" s="1">
        <v>41808</v>
      </c>
      <c r="E4700" t="s">
        <v>1093</v>
      </c>
      <c r="F4700" t="s">
        <v>1094</v>
      </c>
      <c r="G4700" t="s">
        <v>1095</v>
      </c>
      <c r="H4700" t="s">
        <v>7</v>
      </c>
      <c r="I4700" t="s">
        <v>17</v>
      </c>
      <c r="J4700" s="1">
        <v>44839</v>
      </c>
      <c r="K4700" s="1">
        <v>44824</v>
      </c>
    </row>
    <row r="4701" spans="1:11" x14ac:dyDescent="0.25">
      <c r="A4701" t="s">
        <v>30</v>
      </c>
      <c r="B4701" t="s">
        <v>106</v>
      </c>
      <c r="C4701" t="s">
        <v>32</v>
      </c>
      <c r="D4701" s="1">
        <v>41808</v>
      </c>
      <c r="E4701" t="s">
        <v>1093</v>
      </c>
      <c r="F4701" t="s">
        <v>1094</v>
      </c>
      <c r="G4701" t="s">
        <v>1095</v>
      </c>
      <c r="H4701" t="s">
        <v>1366</v>
      </c>
      <c r="I4701" t="s">
        <v>5</v>
      </c>
      <c r="K4701" s="1">
        <v>45351</v>
      </c>
    </row>
    <row r="4702" spans="1:11" x14ac:dyDescent="0.25">
      <c r="A4702" t="s">
        <v>30</v>
      </c>
      <c r="B4702" t="s">
        <v>106</v>
      </c>
      <c r="C4702" t="s">
        <v>32</v>
      </c>
      <c r="D4702" s="1">
        <v>41808</v>
      </c>
      <c r="E4702" t="s">
        <v>1093</v>
      </c>
      <c r="F4702" t="s">
        <v>1094</v>
      </c>
      <c r="G4702" t="s">
        <v>1095</v>
      </c>
      <c r="H4702" t="s">
        <v>1367</v>
      </c>
      <c r="I4702" t="s">
        <v>5</v>
      </c>
      <c r="K4702" s="1">
        <v>45351</v>
      </c>
    </row>
    <row r="4703" spans="1:11" x14ac:dyDescent="0.25">
      <c r="A4703" t="s">
        <v>30</v>
      </c>
      <c r="B4703" t="s">
        <v>106</v>
      </c>
      <c r="C4703" t="s">
        <v>32</v>
      </c>
      <c r="D4703" s="1">
        <v>41808</v>
      </c>
      <c r="E4703" t="s">
        <v>1093</v>
      </c>
      <c r="F4703" t="s">
        <v>1094</v>
      </c>
      <c r="G4703" t="s">
        <v>1095</v>
      </c>
      <c r="H4703" t="s">
        <v>1368</v>
      </c>
      <c r="I4703" t="s">
        <v>5</v>
      </c>
      <c r="K4703" s="1">
        <v>45351</v>
      </c>
    </row>
    <row r="4704" spans="1:11" x14ac:dyDescent="0.25">
      <c r="A4704" t="s">
        <v>30</v>
      </c>
      <c r="B4704" t="s">
        <v>106</v>
      </c>
      <c r="C4704" t="s">
        <v>32</v>
      </c>
      <c r="D4704" s="1">
        <v>41808</v>
      </c>
      <c r="E4704" t="s">
        <v>1093</v>
      </c>
      <c r="F4704" t="s">
        <v>1094</v>
      </c>
      <c r="G4704" t="s">
        <v>1095</v>
      </c>
      <c r="H4704" t="s">
        <v>1369</v>
      </c>
      <c r="I4704" t="s">
        <v>5</v>
      </c>
      <c r="K4704" s="1">
        <v>45351</v>
      </c>
    </row>
    <row r="4705" spans="1:12" x14ac:dyDescent="0.25">
      <c r="A4705" t="s">
        <v>30</v>
      </c>
      <c r="B4705" t="s">
        <v>106</v>
      </c>
      <c r="C4705" t="s">
        <v>32</v>
      </c>
      <c r="D4705" s="1">
        <v>41808</v>
      </c>
      <c r="E4705" t="s">
        <v>1093</v>
      </c>
      <c r="F4705" t="s">
        <v>1094</v>
      </c>
      <c r="G4705" t="s">
        <v>1095</v>
      </c>
      <c r="H4705" t="s">
        <v>1370</v>
      </c>
      <c r="I4705" t="s">
        <v>5</v>
      </c>
      <c r="K4705" s="1">
        <v>45351</v>
      </c>
    </row>
    <row r="4706" spans="1:12" x14ac:dyDescent="0.25">
      <c r="A4706" t="s">
        <v>30</v>
      </c>
      <c r="B4706" t="s">
        <v>106</v>
      </c>
      <c r="C4706" t="s">
        <v>32</v>
      </c>
      <c r="D4706" s="1">
        <v>41808</v>
      </c>
      <c r="E4706" t="s">
        <v>1093</v>
      </c>
      <c r="F4706" t="s">
        <v>1094</v>
      </c>
      <c r="G4706" t="s">
        <v>1095</v>
      </c>
      <c r="H4706" t="s">
        <v>8</v>
      </c>
      <c r="I4706" t="s">
        <v>17</v>
      </c>
      <c r="J4706" s="1">
        <v>44682</v>
      </c>
      <c r="K4706" s="1">
        <v>44635</v>
      </c>
    </row>
    <row r="4707" spans="1:12" x14ac:dyDescent="0.25">
      <c r="A4707" t="s">
        <v>30</v>
      </c>
      <c r="B4707" t="s">
        <v>106</v>
      </c>
      <c r="C4707" t="s">
        <v>32</v>
      </c>
      <c r="D4707" s="1">
        <v>41808</v>
      </c>
      <c r="E4707" t="s">
        <v>1093</v>
      </c>
      <c r="F4707" t="s">
        <v>1094</v>
      </c>
      <c r="G4707" t="s">
        <v>1095</v>
      </c>
      <c r="H4707" t="s">
        <v>9</v>
      </c>
      <c r="I4707" t="s">
        <v>17</v>
      </c>
      <c r="J4707" s="1">
        <v>44931</v>
      </c>
      <c r="K4707" s="1">
        <v>44735</v>
      </c>
    </row>
    <row r="4708" spans="1:12" x14ac:dyDescent="0.25">
      <c r="A4708" t="s">
        <v>30</v>
      </c>
      <c r="B4708" t="s">
        <v>106</v>
      </c>
      <c r="C4708" t="s">
        <v>32</v>
      </c>
      <c r="D4708" s="1">
        <v>41808</v>
      </c>
      <c r="E4708" t="s">
        <v>1093</v>
      </c>
      <c r="F4708" t="s">
        <v>1094</v>
      </c>
      <c r="G4708" t="s">
        <v>1095</v>
      </c>
      <c r="H4708" t="s">
        <v>10</v>
      </c>
      <c r="I4708" t="s">
        <v>17</v>
      </c>
      <c r="J4708" s="1">
        <v>44448</v>
      </c>
      <c r="K4708" s="1">
        <v>44417</v>
      </c>
    </row>
    <row r="4709" spans="1:12" x14ac:dyDescent="0.25">
      <c r="A4709" t="s">
        <v>30</v>
      </c>
      <c r="B4709" t="s">
        <v>106</v>
      </c>
      <c r="C4709" t="s">
        <v>32</v>
      </c>
      <c r="D4709" s="1">
        <v>41808</v>
      </c>
      <c r="E4709" t="s">
        <v>1093</v>
      </c>
      <c r="F4709" t="s">
        <v>1094</v>
      </c>
      <c r="G4709" t="s">
        <v>1095</v>
      </c>
      <c r="H4709" t="s">
        <v>10</v>
      </c>
      <c r="I4709" t="s">
        <v>17</v>
      </c>
      <c r="J4709" s="1">
        <v>44837</v>
      </c>
      <c r="K4709" s="1">
        <v>44825</v>
      </c>
    </row>
    <row r="4710" spans="1:12" x14ac:dyDescent="0.25">
      <c r="A4710" t="s">
        <v>30</v>
      </c>
      <c r="B4710" t="s">
        <v>106</v>
      </c>
      <c r="C4710" t="s">
        <v>32</v>
      </c>
      <c r="D4710" s="1">
        <v>41808</v>
      </c>
      <c r="E4710" t="s">
        <v>1093</v>
      </c>
      <c r="F4710" t="s">
        <v>1094</v>
      </c>
      <c r="G4710" t="s">
        <v>1095</v>
      </c>
      <c r="H4710" t="s">
        <v>11</v>
      </c>
      <c r="I4710" t="s">
        <v>17</v>
      </c>
      <c r="J4710" s="1">
        <v>42732</v>
      </c>
      <c r="K4710" s="1">
        <v>43616</v>
      </c>
      <c r="L4710" t="s">
        <v>982</v>
      </c>
    </row>
    <row r="4711" spans="1:12" x14ac:dyDescent="0.25">
      <c r="A4711" t="s">
        <v>1</v>
      </c>
      <c r="B4711" t="s">
        <v>132</v>
      </c>
      <c r="C4711" t="s">
        <v>14</v>
      </c>
      <c r="D4711" s="1">
        <v>41736</v>
      </c>
      <c r="E4711" t="s">
        <v>616</v>
      </c>
      <c r="F4711" t="s">
        <v>1097</v>
      </c>
      <c r="G4711" t="s">
        <v>1098</v>
      </c>
      <c r="H4711" t="s">
        <v>4</v>
      </c>
      <c r="I4711" t="s">
        <v>17</v>
      </c>
      <c r="J4711" s="1">
        <v>44854</v>
      </c>
      <c r="K4711" s="1">
        <v>44824</v>
      </c>
    </row>
    <row r="4712" spans="1:12" x14ac:dyDescent="0.25">
      <c r="A4712" t="s">
        <v>1</v>
      </c>
      <c r="B4712" t="s">
        <v>132</v>
      </c>
      <c r="C4712" t="s">
        <v>14</v>
      </c>
      <c r="D4712" s="1">
        <v>41736</v>
      </c>
      <c r="E4712" t="s">
        <v>616</v>
      </c>
      <c r="F4712" t="s">
        <v>1097</v>
      </c>
      <c r="G4712" t="s">
        <v>1098</v>
      </c>
      <c r="H4712" t="s">
        <v>7</v>
      </c>
      <c r="I4712" t="s">
        <v>17</v>
      </c>
      <c r="J4712" s="1">
        <v>44854</v>
      </c>
      <c r="K4712" s="1">
        <v>44824</v>
      </c>
    </row>
    <row r="4713" spans="1:12" x14ac:dyDescent="0.25">
      <c r="A4713" t="s">
        <v>1</v>
      </c>
      <c r="B4713" t="s">
        <v>132</v>
      </c>
      <c r="C4713" t="s">
        <v>14</v>
      </c>
      <c r="D4713" s="1">
        <v>41736</v>
      </c>
      <c r="E4713" t="s">
        <v>616</v>
      </c>
      <c r="F4713" t="s">
        <v>1097</v>
      </c>
      <c r="G4713" t="s">
        <v>1098</v>
      </c>
      <c r="H4713" t="s">
        <v>1366</v>
      </c>
      <c r="I4713" t="s">
        <v>17</v>
      </c>
      <c r="J4713" s="1">
        <v>45597</v>
      </c>
      <c r="K4713" s="1">
        <v>45351</v>
      </c>
    </row>
    <row r="4714" spans="1:12" x14ac:dyDescent="0.25">
      <c r="A4714" t="s">
        <v>1</v>
      </c>
      <c r="B4714" t="s">
        <v>132</v>
      </c>
      <c r="C4714" t="s">
        <v>14</v>
      </c>
      <c r="D4714" s="1">
        <v>41736</v>
      </c>
      <c r="E4714" t="s">
        <v>616</v>
      </c>
      <c r="F4714" t="s">
        <v>1097</v>
      </c>
      <c r="G4714" t="s">
        <v>1098</v>
      </c>
      <c r="H4714" t="s">
        <v>1367</v>
      </c>
      <c r="I4714" t="s">
        <v>17</v>
      </c>
      <c r="J4714" s="1">
        <v>45597</v>
      </c>
      <c r="K4714" s="1">
        <v>45351</v>
      </c>
    </row>
    <row r="4715" spans="1:12" x14ac:dyDescent="0.25">
      <c r="A4715" t="s">
        <v>1</v>
      </c>
      <c r="B4715" t="s">
        <v>132</v>
      </c>
      <c r="C4715" t="s">
        <v>14</v>
      </c>
      <c r="D4715" s="1">
        <v>41736</v>
      </c>
      <c r="E4715" t="s">
        <v>616</v>
      </c>
      <c r="F4715" t="s">
        <v>1097</v>
      </c>
      <c r="G4715" t="s">
        <v>1098</v>
      </c>
      <c r="H4715" t="s">
        <v>1368</v>
      </c>
      <c r="I4715" t="s">
        <v>17</v>
      </c>
      <c r="J4715" s="1">
        <v>45597</v>
      </c>
      <c r="K4715" s="1">
        <v>45351</v>
      </c>
    </row>
    <row r="4716" spans="1:12" x14ac:dyDescent="0.25">
      <c r="A4716" t="s">
        <v>1</v>
      </c>
      <c r="B4716" t="s">
        <v>132</v>
      </c>
      <c r="C4716" t="s">
        <v>14</v>
      </c>
      <c r="D4716" s="1">
        <v>41736</v>
      </c>
      <c r="E4716" t="s">
        <v>616</v>
      </c>
      <c r="F4716" t="s">
        <v>1097</v>
      </c>
      <c r="G4716" t="s">
        <v>1098</v>
      </c>
      <c r="H4716" t="s">
        <v>1369</v>
      </c>
      <c r="I4716" t="s">
        <v>17</v>
      </c>
      <c r="J4716" s="1">
        <v>45597</v>
      </c>
      <c r="K4716" s="1">
        <v>45351</v>
      </c>
    </row>
    <row r="4717" spans="1:12" x14ac:dyDescent="0.25">
      <c r="A4717" t="s">
        <v>1</v>
      </c>
      <c r="B4717" t="s">
        <v>132</v>
      </c>
      <c r="C4717" t="s">
        <v>14</v>
      </c>
      <c r="D4717" s="1">
        <v>41736</v>
      </c>
      <c r="E4717" t="s">
        <v>616</v>
      </c>
      <c r="F4717" t="s">
        <v>1097</v>
      </c>
      <c r="G4717" t="s">
        <v>1098</v>
      </c>
      <c r="H4717" t="s">
        <v>1370</v>
      </c>
      <c r="I4717" t="s">
        <v>17</v>
      </c>
      <c r="J4717" s="1">
        <v>45597</v>
      </c>
      <c r="K4717" s="1">
        <v>45351</v>
      </c>
    </row>
    <row r="4718" spans="1:12" x14ac:dyDescent="0.25">
      <c r="A4718" t="s">
        <v>1</v>
      </c>
      <c r="B4718" t="s">
        <v>132</v>
      </c>
      <c r="C4718" t="s">
        <v>14</v>
      </c>
      <c r="D4718" s="1">
        <v>41736</v>
      </c>
      <c r="E4718" t="s">
        <v>616</v>
      </c>
      <c r="F4718" t="s">
        <v>1097</v>
      </c>
      <c r="G4718" t="s">
        <v>1098</v>
      </c>
      <c r="H4718" t="s">
        <v>8</v>
      </c>
      <c r="I4718" t="s">
        <v>17</v>
      </c>
      <c r="J4718" s="1">
        <v>44643</v>
      </c>
      <c r="K4718" s="1">
        <v>44635</v>
      </c>
    </row>
    <row r="4719" spans="1:12" x14ac:dyDescent="0.25">
      <c r="A4719" t="s">
        <v>1</v>
      </c>
      <c r="B4719" t="s">
        <v>132</v>
      </c>
      <c r="C4719" t="s">
        <v>14</v>
      </c>
      <c r="D4719" s="1">
        <v>41736</v>
      </c>
      <c r="E4719" t="s">
        <v>616</v>
      </c>
      <c r="F4719" t="s">
        <v>1097</v>
      </c>
      <c r="G4719" t="s">
        <v>1098</v>
      </c>
      <c r="H4719" t="s">
        <v>9</v>
      </c>
      <c r="I4719" t="s">
        <v>17</v>
      </c>
      <c r="J4719" s="1">
        <v>44854</v>
      </c>
      <c r="K4719" s="1">
        <v>44735</v>
      </c>
    </row>
    <row r="4720" spans="1:12" x14ac:dyDescent="0.25">
      <c r="A4720" t="s">
        <v>1</v>
      </c>
      <c r="B4720" t="s">
        <v>132</v>
      </c>
      <c r="C4720" t="s">
        <v>14</v>
      </c>
      <c r="D4720" s="1">
        <v>41736</v>
      </c>
      <c r="E4720" t="s">
        <v>616</v>
      </c>
      <c r="F4720" t="s">
        <v>1097</v>
      </c>
      <c r="G4720" t="s">
        <v>1098</v>
      </c>
      <c r="H4720" t="s">
        <v>10</v>
      </c>
      <c r="I4720" t="s">
        <v>17</v>
      </c>
      <c r="J4720" s="1">
        <v>44490</v>
      </c>
      <c r="K4720" s="1">
        <v>44417</v>
      </c>
    </row>
    <row r="4721" spans="1:11" x14ac:dyDescent="0.25">
      <c r="A4721" t="s">
        <v>1</v>
      </c>
      <c r="B4721" t="s">
        <v>132</v>
      </c>
      <c r="C4721" t="s">
        <v>14</v>
      </c>
      <c r="D4721" s="1">
        <v>41736</v>
      </c>
      <c r="E4721" t="s">
        <v>616</v>
      </c>
      <c r="F4721" t="s">
        <v>1097</v>
      </c>
      <c r="G4721" t="s">
        <v>1098</v>
      </c>
      <c r="H4721" t="s">
        <v>11</v>
      </c>
      <c r="I4721" t="s">
        <v>17</v>
      </c>
      <c r="J4721" s="1">
        <v>42804</v>
      </c>
      <c r="K4721" s="1">
        <v>43291</v>
      </c>
    </row>
    <row r="4722" spans="1:11" x14ac:dyDescent="0.25">
      <c r="A4722" t="s">
        <v>30</v>
      </c>
      <c r="B4722" t="s">
        <v>260</v>
      </c>
      <c r="C4722" t="s">
        <v>32</v>
      </c>
      <c r="D4722" s="1">
        <v>41652</v>
      </c>
      <c r="E4722" t="s">
        <v>1099</v>
      </c>
      <c r="F4722" t="s">
        <v>1100</v>
      </c>
      <c r="G4722" t="s">
        <v>1101</v>
      </c>
      <c r="H4722" t="s">
        <v>4</v>
      </c>
      <c r="I4722" t="s">
        <v>17</v>
      </c>
      <c r="J4722" s="1">
        <v>44930</v>
      </c>
      <c r="K4722" s="1">
        <v>44824</v>
      </c>
    </row>
    <row r="4723" spans="1:11" x14ac:dyDescent="0.25">
      <c r="A4723" t="s">
        <v>30</v>
      </c>
      <c r="B4723" t="s">
        <v>260</v>
      </c>
      <c r="C4723" t="s">
        <v>32</v>
      </c>
      <c r="D4723" s="1">
        <v>41652</v>
      </c>
      <c r="E4723" t="s">
        <v>1099</v>
      </c>
      <c r="F4723" t="s">
        <v>1100</v>
      </c>
      <c r="G4723" t="s">
        <v>1101</v>
      </c>
      <c r="H4723" t="s">
        <v>7</v>
      </c>
      <c r="I4723" t="s">
        <v>17</v>
      </c>
      <c r="J4723" s="1">
        <v>44930</v>
      </c>
      <c r="K4723" s="1">
        <v>44824</v>
      </c>
    </row>
    <row r="4724" spans="1:11" x14ac:dyDescent="0.25">
      <c r="A4724" t="s">
        <v>30</v>
      </c>
      <c r="B4724" t="s">
        <v>260</v>
      </c>
      <c r="C4724" t="s">
        <v>32</v>
      </c>
      <c r="D4724" s="1">
        <v>41652</v>
      </c>
      <c r="E4724" t="s">
        <v>1099</v>
      </c>
      <c r="F4724" t="s">
        <v>1100</v>
      </c>
      <c r="G4724" t="s">
        <v>1101</v>
      </c>
      <c r="H4724" t="s">
        <v>1366</v>
      </c>
      <c r="I4724" t="s">
        <v>17</v>
      </c>
      <c r="J4724" s="1">
        <v>45446</v>
      </c>
      <c r="K4724" s="1">
        <v>45351</v>
      </c>
    </row>
    <row r="4725" spans="1:11" x14ac:dyDescent="0.25">
      <c r="A4725" t="s">
        <v>30</v>
      </c>
      <c r="B4725" t="s">
        <v>260</v>
      </c>
      <c r="C4725" t="s">
        <v>32</v>
      </c>
      <c r="D4725" s="1">
        <v>41652</v>
      </c>
      <c r="E4725" t="s">
        <v>1099</v>
      </c>
      <c r="F4725" t="s">
        <v>1100</v>
      </c>
      <c r="G4725" t="s">
        <v>1101</v>
      </c>
      <c r="H4725" t="s">
        <v>1366</v>
      </c>
      <c r="I4725" t="s">
        <v>17</v>
      </c>
      <c r="J4725" s="1">
        <v>45803</v>
      </c>
      <c r="K4725" s="1">
        <v>45767</v>
      </c>
    </row>
    <row r="4726" spans="1:11" x14ac:dyDescent="0.25">
      <c r="A4726" t="s">
        <v>30</v>
      </c>
      <c r="B4726" t="s">
        <v>260</v>
      </c>
      <c r="C4726" t="s">
        <v>32</v>
      </c>
      <c r="D4726" s="1">
        <v>41652</v>
      </c>
      <c r="E4726" t="s">
        <v>1099</v>
      </c>
      <c r="F4726" t="s">
        <v>1100</v>
      </c>
      <c r="G4726" t="s">
        <v>1101</v>
      </c>
      <c r="H4726" t="s">
        <v>1367</v>
      </c>
      <c r="I4726" t="s">
        <v>17</v>
      </c>
      <c r="J4726" s="1">
        <v>45446</v>
      </c>
      <c r="K4726" s="1">
        <v>45351</v>
      </c>
    </row>
    <row r="4727" spans="1:11" x14ac:dyDescent="0.25">
      <c r="A4727" t="s">
        <v>30</v>
      </c>
      <c r="B4727" t="s">
        <v>260</v>
      </c>
      <c r="C4727" t="s">
        <v>32</v>
      </c>
      <c r="D4727" s="1">
        <v>41652</v>
      </c>
      <c r="E4727" t="s">
        <v>1099</v>
      </c>
      <c r="F4727" t="s">
        <v>1100</v>
      </c>
      <c r="G4727" t="s">
        <v>1101</v>
      </c>
      <c r="H4727" t="s">
        <v>1367</v>
      </c>
      <c r="I4727" t="s">
        <v>17</v>
      </c>
      <c r="J4727" s="1">
        <v>45803</v>
      </c>
      <c r="K4727" s="1">
        <v>45767</v>
      </c>
    </row>
    <row r="4728" spans="1:11" x14ac:dyDescent="0.25">
      <c r="A4728" t="s">
        <v>30</v>
      </c>
      <c r="B4728" t="s">
        <v>260</v>
      </c>
      <c r="C4728" t="s">
        <v>32</v>
      </c>
      <c r="D4728" s="1">
        <v>41652</v>
      </c>
      <c r="E4728" t="s">
        <v>1099</v>
      </c>
      <c r="F4728" t="s">
        <v>1100</v>
      </c>
      <c r="G4728" t="s">
        <v>1101</v>
      </c>
      <c r="H4728" t="s">
        <v>1368</v>
      </c>
      <c r="I4728" t="s">
        <v>17</v>
      </c>
      <c r="J4728" s="1">
        <v>45446</v>
      </c>
      <c r="K4728" s="1">
        <v>45351</v>
      </c>
    </row>
    <row r="4729" spans="1:11" x14ac:dyDescent="0.25">
      <c r="A4729" t="s">
        <v>30</v>
      </c>
      <c r="B4729" t="s">
        <v>260</v>
      </c>
      <c r="C4729" t="s">
        <v>32</v>
      </c>
      <c r="D4729" s="1">
        <v>41652</v>
      </c>
      <c r="E4729" t="s">
        <v>1099</v>
      </c>
      <c r="F4729" t="s">
        <v>1100</v>
      </c>
      <c r="G4729" t="s">
        <v>1101</v>
      </c>
      <c r="H4729" t="s">
        <v>1368</v>
      </c>
      <c r="I4729" t="s">
        <v>17</v>
      </c>
      <c r="J4729" s="1">
        <v>45803</v>
      </c>
      <c r="K4729" s="1">
        <v>45767</v>
      </c>
    </row>
    <row r="4730" spans="1:11" x14ac:dyDescent="0.25">
      <c r="A4730" t="s">
        <v>30</v>
      </c>
      <c r="B4730" t="s">
        <v>260</v>
      </c>
      <c r="C4730" t="s">
        <v>32</v>
      </c>
      <c r="D4730" s="1">
        <v>41652</v>
      </c>
      <c r="E4730" t="s">
        <v>1099</v>
      </c>
      <c r="F4730" t="s">
        <v>1100</v>
      </c>
      <c r="G4730" t="s">
        <v>1101</v>
      </c>
      <c r="H4730" t="s">
        <v>1369</v>
      </c>
      <c r="I4730" t="s">
        <v>17</v>
      </c>
      <c r="J4730" s="1">
        <v>45447</v>
      </c>
      <c r="K4730" s="1">
        <v>45351</v>
      </c>
    </row>
    <row r="4731" spans="1:11" x14ac:dyDescent="0.25">
      <c r="A4731" t="s">
        <v>30</v>
      </c>
      <c r="B4731" t="s">
        <v>260</v>
      </c>
      <c r="C4731" t="s">
        <v>32</v>
      </c>
      <c r="D4731" s="1">
        <v>41652</v>
      </c>
      <c r="E4731" t="s">
        <v>1099</v>
      </c>
      <c r="F4731" t="s">
        <v>1100</v>
      </c>
      <c r="G4731" t="s">
        <v>1101</v>
      </c>
      <c r="H4731" t="s">
        <v>1369</v>
      </c>
      <c r="I4731" t="s">
        <v>17</v>
      </c>
      <c r="J4731" s="1">
        <v>45803</v>
      </c>
      <c r="K4731" s="1">
        <v>45768</v>
      </c>
    </row>
    <row r="4732" spans="1:11" x14ac:dyDescent="0.25">
      <c r="A4732" t="s">
        <v>30</v>
      </c>
      <c r="B4732" t="s">
        <v>260</v>
      </c>
      <c r="C4732" t="s">
        <v>32</v>
      </c>
      <c r="D4732" s="1">
        <v>41652</v>
      </c>
      <c r="E4732" t="s">
        <v>1099</v>
      </c>
      <c r="F4732" t="s">
        <v>1100</v>
      </c>
      <c r="G4732" t="s">
        <v>1101</v>
      </c>
      <c r="H4732" t="s">
        <v>1370</v>
      </c>
      <c r="I4732" t="s">
        <v>17</v>
      </c>
      <c r="J4732" s="1">
        <v>45447</v>
      </c>
      <c r="K4732" s="1">
        <v>45351</v>
      </c>
    </row>
    <row r="4733" spans="1:11" x14ac:dyDescent="0.25">
      <c r="A4733" t="s">
        <v>30</v>
      </c>
      <c r="B4733" t="s">
        <v>260</v>
      </c>
      <c r="C4733" t="s">
        <v>32</v>
      </c>
      <c r="D4733" s="1">
        <v>41652</v>
      </c>
      <c r="E4733" t="s">
        <v>1099</v>
      </c>
      <c r="F4733" t="s">
        <v>1100</v>
      </c>
      <c r="G4733" t="s">
        <v>1101</v>
      </c>
      <c r="H4733" t="s">
        <v>1370</v>
      </c>
      <c r="I4733" t="s">
        <v>17</v>
      </c>
      <c r="J4733" s="1">
        <v>45807</v>
      </c>
      <c r="K4733" s="1">
        <v>45768</v>
      </c>
    </row>
    <row r="4734" spans="1:11" x14ac:dyDescent="0.25">
      <c r="A4734" t="s">
        <v>30</v>
      </c>
      <c r="B4734" t="s">
        <v>260</v>
      </c>
      <c r="C4734" t="s">
        <v>32</v>
      </c>
      <c r="D4734" s="1">
        <v>41652</v>
      </c>
      <c r="E4734" t="s">
        <v>1099</v>
      </c>
      <c r="F4734" t="s">
        <v>1100</v>
      </c>
      <c r="G4734" t="s">
        <v>1101</v>
      </c>
      <c r="H4734" t="s">
        <v>1370</v>
      </c>
      <c r="I4734" t="s">
        <v>17</v>
      </c>
      <c r="J4734" s="1">
        <v>45807</v>
      </c>
      <c r="K4734" s="1">
        <v>45807</v>
      </c>
    </row>
    <row r="4735" spans="1:11" x14ac:dyDescent="0.25">
      <c r="A4735" t="s">
        <v>30</v>
      </c>
      <c r="B4735" t="s">
        <v>260</v>
      </c>
      <c r="C4735" t="s">
        <v>32</v>
      </c>
      <c r="D4735" s="1">
        <v>41652</v>
      </c>
      <c r="E4735" t="s">
        <v>1099</v>
      </c>
      <c r="F4735" t="s">
        <v>1100</v>
      </c>
      <c r="G4735" t="s">
        <v>1101</v>
      </c>
      <c r="H4735" t="s">
        <v>8</v>
      </c>
      <c r="I4735" t="s">
        <v>17</v>
      </c>
      <c r="J4735" s="1">
        <v>44643</v>
      </c>
      <c r="K4735" s="1">
        <v>44635</v>
      </c>
    </row>
    <row r="4736" spans="1:11" x14ac:dyDescent="0.25">
      <c r="A4736" t="s">
        <v>30</v>
      </c>
      <c r="B4736" t="s">
        <v>260</v>
      </c>
      <c r="C4736" t="s">
        <v>32</v>
      </c>
      <c r="D4736" s="1">
        <v>41652</v>
      </c>
      <c r="E4736" t="s">
        <v>1099</v>
      </c>
      <c r="F4736" t="s">
        <v>1100</v>
      </c>
      <c r="G4736" t="s">
        <v>1101</v>
      </c>
      <c r="H4736" t="s">
        <v>9</v>
      </c>
      <c r="I4736" t="s">
        <v>17</v>
      </c>
      <c r="J4736" s="1">
        <v>44966</v>
      </c>
      <c r="K4736" s="1">
        <v>44735</v>
      </c>
    </row>
    <row r="4737" spans="1:12" x14ac:dyDescent="0.25">
      <c r="A4737" t="s">
        <v>30</v>
      </c>
      <c r="B4737" t="s">
        <v>260</v>
      </c>
      <c r="C4737" t="s">
        <v>32</v>
      </c>
      <c r="D4737" s="1">
        <v>41652</v>
      </c>
      <c r="E4737" t="s">
        <v>1099</v>
      </c>
      <c r="F4737" t="s">
        <v>1100</v>
      </c>
      <c r="G4737" t="s">
        <v>1101</v>
      </c>
      <c r="H4737" t="s">
        <v>10</v>
      </c>
      <c r="I4737" t="s">
        <v>17</v>
      </c>
      <c r="J4737" s="1">
        <v>44449</v>
      </c>
      <c r="K4737" s="1">
        <v>44417</v>
      </c>
      <c r="L4737" t="s">
        <v>1102</v>
      </c>
    </row>
    <row r="4738" spans="1:12" x14ac:dyDescent="0.25">
      <c r="A4738" t="s">
        <v>30</v>
      </c>
      <c r="B4738" t="s">
        <v>260</v>
      </c>
      <c r="C4738" t="s">
        <v>32</v>
      </c>
      <c r="D4738" s="1">
        <v>41652</v>
      </c>
      <c r="E4738" t="s">
        <v>1099</v>
      </c>
      <c r="F4738" t="s">
        <v>1100</v>
      </c>
      <c r="G4738" t="s">
        <v>1101</v>
      </c>
      <c r="H4738" t="s">
        <v>10</v>
      </c>
      <c r="I4738" t="s">
        <v>17</v>
      </c>
      <c r="J4738" s="1">
        <v>44930</v>
      </c>
      <c r="K4738" s="1">
        <v>44761</v>
      </c>
      <c r="L4738" t="s">
        <v>1102</v>
      </c>
    </row>
    <row r="4739" spans="1:12" x14ac:dyDescent="0.25">
      <c r="A4739" t="s">
        <v>30</v>
      </c>
      <c r="B4739" t="s">
        <v>260</v>
      </c>
      <c r="C4739" t="s">
        <v>32</v>
      </c>
      <c r="D4739" s="1">
        <v>41652</v>
      </c>
      <c r="E4739" t="s">
        <v>1099</v>
      </c>
      <c r="F4739" t="s">
        <v>1100</v>
      </c>
      <c r="G4739" t="s">
        <v>1101</v>
      </c>
      <c r="H4739" t="s">
        <v>11</v>
      </c>
      <c r="I4739" t="s">
        <v>17</v>
      </c>
      <c r="J4739" s="1">
        <v>42738</v>
      </c>
      <c r="K4739" s="1">
        <v>43291</v>
      </c>
    </row>
    <row r="4740" spans="1:12" x14ac:dyDescent="0.25">
      <c r="A4740" t="s">
        <v>1</v>
      </c>
      <c r="B4740" t="s">
        <v>132</v>
      </c>
      <c r="C4740" t="s">
        <v>14</v>
      </c>
      <c r="D4740" s="1">
        <v>41649</v>
      </c>
      <c r="E4740" t="s">
        <v>1103</v>
      </c>
      <c r="F4740" t="s">
        <v>1104</v>
      </c>
      <c r="G4740" t="s">
        <v>1105</v>
      </c>
      <c r="H4740" t="s">
        <v>4</v>
      </c>
      <c r="I4740" t="s">
        <v>17</v>
      </c>
      <c r="J4740" s="1">
        <v>45762</v>
      </c>
      <c r="K4740" s="1">
        <v>44824</v>
      </c>
    </row>
    <row r="4741" spans="1:12" x14ac:dyDescent="0.25">
      <c r="A4741" t="s">
        <v>1</v>
      </c>
      <c r="B4741" t="s">
        <v>132</v>
      </c>
      <c r="C4741" t="s">
        <v>14</v>
      </c>
      <c r="D4741" s="1">
        <v>41649</v>
      </c>
      <c r="E4741" t="s">
        <v>1103</v>
      </c>
      <c r="F4741" t="s">
        <v>1104</v>
      </c>
      <c r="G4741" t="s">
        <v>1105</v>
      </c>
      <c r="H4741" t="s">
        <v>7</v>
      </c>
      <c r="I4741" t="s">
        <v>17</v>
      </c>
      <c r="J4741" s="1">
        <v>45762</v>
      </c>
      <c r="K4741" s="1">
        <v>44824</v>
      </c>
    </row>
    <row r="4742" spans="1:12" x14ac:dyDescent="0.25">
      <c r="A4742" t="s">
        <v>1</v>
      </c>
      <c r="B4742" t="s">
        <v>132</v>
      </c>
      <c r="C4742" t="s">
        <v>14</v>
      </c>
      <c r="D4742" s="1">
        <v>41649</v>
      </c>
      <c r="E4742" t="s">
        <v>1103</v>
      </c>
      <c r="F4742" t="s">
        <v>1104</v>
      </c>
      <c r="G4742" t="s">
        <v>1105</v>
      </c>
      <c r="H4742" t="s">
        <v>1366</v>
      </c>
      <c r="I4742" t="s">
        <v>17</v>
      </c>
      <c r="J4742" s="1">
        <v>45763</v>
      </c>
      <c r="K4742" s="1">
        <v>45351</v>
      </c>
    </row>
    <row r="4743" spans="1:12" x14ac:dyDescent="0.25">
      <c r="A4743" t="s">
        <v>1</v>
      </c>
      <c r="B4743" t="s">
        <v>132</v>
      </c>
      <c r="C4743" t="s">
        <v>14</v>
      </c>
      <c r="D4743" s="1">
        <v>41649</v>
      </c>
      <c r="E4743" t="s">
        <v>1103</v>
      </c>
      <c r="F4743" t="s">
        <v>1104</v>
      </c>
      <c r="G4743" t="s">
        <v>1105</v>
      </c>
      <c r="H4743" t="s">
        <v>1367</v>
      </c>
      <c r="I4743" t="s">
        <v>17</v>
      </c>
      <c r="J4743" s="1">
        <v>45763</v>
      </c>
      <c r="K4743" s="1">
        <v>45351</v>
      </c>
    </row>
    <row r="4744" spans="1:12" x14ac:dyDescent="0.25">
      <c r="A4744" t="s">
        <v>1</v>
      </c>
      <c r="B4744" t="s">
        <v>132</v>
      </c>
      <c r="C4744" t="s">
        <v>14</v>
      </c>
      <c r="D4744" s="1">
        <v>41649</v>
      </c>
      <c r="E4744" t="s">
        <v>1103</v>
      </c>
      <c r="F4744" t="s">
        <v>1104</v>
      </c>
      <c r="G4744" t="s">
        <v>1105</v>
      </c>
      <c r="H4744" t="s">
        <v>1368</v>
      </c>
      <c r="I4744" t="s">
        <v>17</v>
      </c>
      <c r="J4744" s="1">
        <v>45763</v>
      </c>
      <c r="K4744" s="1">
        <v>45351</v>
      </c>
    </row>
    <row r="4745" spans="1:12" x14ac:dyDescent="0.25">
      <c r="A4745" t="s">
        <v>1</v>
      </c>
      <c r="B4745" t="s">
        <v>132</v>
      </c>
      <c r="C4745" t="s">
        <v>14</v>
      </c>
      <c r="D4745" s="1">
        <v>41649</v>
      </c>
      <c r="E4745" t="s">
        <v>1103</v>
      </c>
      <c r="F4745" t="s">
        <v>1104</v>
      </c>
      <c r="G4745" t="s">
        <v>1105</v>
      </c>
      <c r="H4745" t="s">
        <v>1369</v>
      </c>
      <c r="I4745" t="s">
        <v>17</v>
      </c>
      <c r="J4745" s="1">
        <v>45763</v>
      </c>
      <c r="K4745" s="1">
        <v>45351</v>
      </c>
    </row>
    <row r="4746" spans="1:12" x14ac:dyDescent="0.25">
      <c r="A4746" t="s">
        <v>1</v>
      </c>
      <c r="B4746" t="s">
        <v>132</v>
      </c>
      <c r="C4746" t="s">
        <v>14</v>
      </c>
      <c r="D4746" s="1">
        <v>41649</v>
      </c>
      <c r="E4746" t="s">
        <v>1103</v>
      </c>
      <c r="F4746" t="s">
        <v>1104</v>
      </c>
      <c r="G4746" t="s">
        <v>1105</v>
      </c>
      <c r="H4746" t="s">
        <v>1370</v>
      </c>
      <c r="I4746" t="s">
        <v>17</v>
      </c>
      <c r="J4746" s="1">
        <v>45763</v>
      </c>
      <c r="K4746" s="1">
        <v>45351</v>
      </c>
    </row>
    <row r="4747" spans="1:12" x14ac:dyDescent="0.25">
      <c r="A4747" t="s">
        <v>1</v>
      </c>
      <c r="B4747" t="s">
        <v>132</v>
      </c>
      <c r="C4747" t="s">
        <v>14</v>
      </c>
      <c r="D4747" s="1">
        <v>41649</v>
      </c>
      <c r="E4747" t="s">
        <v>1103</v>
      </c>
      <c r="F4747" t="s">
        <v>1104</v>
      </c>
      <c r="G4747" t="s">
        <v>1105</v>
      </c>
      <c r="H4747" t="s">
        <v>8</v>
      </c>
      <c r="I4747" t="s">
        <v>17</v>
      </c>
      <c r="J4747" s="1">
        <v>45629</v>
      </c>
      <c r="K4747" s="1">
        <v>44635</v>
      </c>
    </row>
    <row r="4748" spans="1:12" x14ac:dyDescent="0.25">
      <c r="A4748" t="s">
        <v>1</v>
      </c>
      <c r="B4748" t="s">
        <v>132</v>
      </c>
      <c r="C4748" t="s">
        <v>14</v>
      </c>
      <c r="D4748" s="1">
        <v>41649</v>
      </c>
      <c r="E4748" t="s">
        <v>1103</v>
      </c>
      <c r="F4748" t="s">
        <v>1104</v>
      </c>
      <c r="G4748" t="s">
        <v>1105</v>
      </c>
      <c r="H4748" t="s">
        <v>9</v>
      </c>
      <c r="I4748" t="s">
        <v>17</v>
      </c>
      <c r="J4748" s="1">
        <v>45056</v>
      </c>
      <c r="K4748" s="1">
        <v>44735</v>
      </c>
    </row>
    <row r="4749" spans="1:12" x14ac:dyDescent="0.25">
      <c r="A4749" t="s">
        <v>1</v>
      </c>
      <c r="B4749" t="s">
        <v>132</v>
      </c>
      <c r="C4749" t="s">
        <v>14</v>
      </c>
      <c r="D4749" s="1">
        <v>41649</v>
      </c>
      <c r="E4749" t="s">
        <v>1103</v>
      </c>
      <c r="F4749" t="s">
        <v>1104</v>
      </c>
      <c r="G4749" t="s">
        <v>1105</v>
      </c>
      <c r="H4749" t="s">
        <v>10</v>
      </c>
      <c r="I4749" t="s">
        <v>17</v>
      </c>
      <c r="J4749" s="1">
        <v>44459</v>
      </c>
      <c r="K4749" s="1">
        <v>44417</v>
      </c>
    </row>
    <row r="4750" spans="1:12" x14ac:dyDescent="0.25">
      <c r="A4750" t="s">
        <v>1</v>
      </c>
      <c r="B4750" t="s">
        <v>132</v>
      </c>
      <c r="C4750" t="s">
        <v>14</v>
      </c>
      <c r="D4750" s="1">
        <v>41649</v>
      </c>
      <c r="E4750" t="s">
        <v>1103</v>
      </c>
      <c r="F4750" t="s">
        <v>1104</v>
      </c>
      <c r="G4750" t="s">
        <v>1105</v>
      </c>
      <c r="H4750" t="s">
        <v>11</v>
      </c>
      <c r="I4750" t="s">
        <v>17</v>
      </c>
      <c r="J4750" s="1">
        <v>44571</v>
      </c>
      <c r="K4750" s="1">
        <v>43635</v>
      </c>
    </row>
    <row r="4751" spans="1:12" x14ac:dyDescent="0.25">
      <c r="A4751" t="s">
        <v>30</v>
      </c>
      <c r="B4751" t="s">
        <v>156</v>
      </c>
      <c r="C4751" t="s">
        <v>32</v>
      </c>
      <c r="D4751" s="1">
        <v>41646</v>
      </c>
      <c r="E4751" t="s">
        <v>1106</v>
      </c>
      <c r="F4751" t="s">
        <v>1107</v>
      </c>
      <c r="G4751" t="s">
        <v>1108</v>
      </c>
      <c r="H4751" t="s">
        <v>4</v>
      </c>
      <c r="I4751" t="s">
        <v>17</v>
      </c>
      <c r="J4751" s="1">
        <v>44848</v>
      </c>
      <c r="K4751" s="1">
        <v>44824</v>
      </c>
    </row>
    <row r="4752" spans="1:12" x14ac:dyDescent="0.25">
      <c r="A4752" t="s">
        <v>30</v>
      </c>
      <c r="B4752" t="s">
        <v>156</v>
      </c>
      <c r="C4752" t="s">
        <v>32</v>
      </c>
      <c r="D4752" s="1">
        <v>41646</v>
      </c>
      <c r="E4752" t="s">
        <v>1106</v>
      </c>
      <c r="F4752" t="s">
        <v>1107</v>
      </c>
      <c r="G4752" t="s">
        <v>1108</v>
      </c>
      <c r="H4752" t="s">
        <v>7</v>
      </c>
      <c r="I4752" t="s">
        <v>17</v>
      </c>
      <c r="J4752" s="1">
        <v>44848</v>
      </c>
      <c r="K4752" s="1">
        <v>44824</v>
      </c>
    </row>
    <row r="4753" spans="1:11" x14ac:dyDescent="0.25">
      <c r="A4753" t="s">
        <v>30</v>
      </c>
      <c r="B4753" t="s">
        <v>156</v>
      </c>
      <c r="C4753" t="s">
        <v>32</v>
      </c>
      <c r="D4753" s="1">
        <v>41646</v>
      </c>
      <c r="E4753" t="s">
        <v>1106</v>
      </c>
      <c r="F4753" t="s">
        <v>1107</v>
      </c>
      <c r="G4753" t="s">
        <v>1108</v>
      </c>
      <c r="H4753" t="s">
        <v>1366</v>
      </c>
      <c r="I4753" t="s">
        <v>5</v>
      </c>
      <c r="K4753" s="1">
        <v>45351</v>
      </c>
    </row>
    <row r="4754" spans="1:11" x14ac:dyDescent="0.25">
      <c r="A4754" t="s">
        <v>30</v>
      </c>
      <c r="B4754" t="s">
        <v>156</v>
      </c>
      <c r="C4754" t="s">
        <v>32</v>
      </c>
      <c r="D4754" s="1">
        <v>41646</v>
      </c>
      <c r="E4754" t="s">
        <v>1106</v>
      </c>
      <c r="F4754" t="s">
        <v>1107</v>
      </c>
      <c r="G4754" t="s">
        <v>1108</v>
      </c>
      <c r="H4754" t="s">
        <v>1367</v>
      </c>
      <c r="I4754" t="s">
        <v>5</v>
      </c>
      <c r="K4754" s="1">
        <v>45351</v>
      </c>
    </row>
    <row r="4755" spans="1:11" x14ac:dyDescent="0.25">
      <c r="A4755" t="s">
        <v>30</v>
      </c>
      <c r="B4755" t="s">
        <v>156</v>
      </c>
      <c r="C4755" t="s">
        <v>32</v>
      </c>
      <c r="D4755" s="1">
        <v>41646</v>
      </c>
      <c r="E4755" t="s">
        <v>1106</v>
      </c>
      <c r="F4755" t="s">
        <v>1107</v>
      </c>
      <c r="G4755" t="s">
        <v>1108</v>
      </c>
      <c r="H4755" t="s">
        <v>1368</v>
      </c>
      <c r="I4755" t="s">
        <v>5</v>
      </c>
      <c r="K4755" s="1">
        <v>45351</v>
      </c>
    </row>
    <row r="4756" spans="1:11" x14ac:dyDescent="0.25">
      <c r="A4756" t="s">
        <v>30</v>
      </c>
      <c r="B4756" t="s">
        <v>156</v>
      </c>
      <c r="C4756" t="s">
        <v>32</v>
      </c>
      <c r="D4756" s="1">
        <v>41646</v>
      </c>
      <c r="E4756" t="s">
        <v>1106</v>
      </c>
      <c r="F4756" t="s">
        <v>1107</v>
      </c>
      <c r="G4756" t="s">
        <v>1108</v>
      </c>
      <c r="H4756" t="s">
        <v>1369</v>
      </c>
      <c r="I4756" t="s">
        <v>5</v>
      </c>
      <c r="K4756" s="1">
        <v>45351</v>
      </c>
    </row>
    <row r="4757" spans="1:11" x14ac:dyDescent="0.25">
      <c r="A4757" t="s">
        <v>30</v>
      </c>
      <c r="B4757" t="s">
        <v>156</v>
      </c>
      <c r="C4757" t="s">
        <v>32</v>
      </c>
      <c r="D4757" s="1">
        <v>41646</v>
      </c>
      <c r="E4757" t="s">
        <v>1106</v>
      </c>
      <c r="F4757" t="s">
        <v>1107</v>
      </c>
      <c r="G4757" t="s">
        <v>1108</v>
      </c>
      <c r="H4757" t="s">
        <v>1370</v>
      </c>
      <c r="I4757" t="s">
        <v>5</v>
      </c>
      <c r="K4757" s="1">
        <v>45351</v>
      </c>
    </row>
    <row r="4758" spans="1:11" x14ac:dyDescent="0.25">
      <c r="A4758" t="s">
        <v>30</v>
      </c>
      <c r="B4758" t="s">
        <v>156</v>
      </c>
      <c r="C4758" t="s">
        <v>32</v>
      </c>
      <c r="D4758" s="1">
        <v>41646</v>
      </c>
      <c r="E4758" t="s">
        <v>1106</v>
      </c>
      <c r="F4758" t="s">
        <v>1107</v>
      </c>
      <c r="G4758" t="s">
        <v>1108</v>
      </c>
      <c r="H4758" t="s">
        <v>8</v>
      </c>
      <c r="I4758" t="s">
        <v>17</v>
      </c>
      <c r="J4758" s="1">
        <v>44643</v>
      </c>
      <c r="K4758" s="1">
        <v>44635</v>
      </c>
    </row>
    <row r="4759" spans="1:11" x14ac:dyDescent="0.25">
      <c r="A4759" t="s">
        <v>30</v>
      </c>
      <c r="B4759" t="s">
        <v>156</v>
      </c>
      <c r="C4759" t="s">
        <v>32</v>
      </c>
      <c r="D4759" s="1">
        <v>41646</v>
      </c>
      <c r="E4759" t="s">
        <v>1106</v>
      </c>
      <c r="F4759" t="s">
        <v>1107</v>
      </c>
      <c r="G4759" t="s">
        <v>1108</v>
      </c>
      <c r="H4759" t="s">
        <v>9</v>
      </c>
      <c r="I4759" t="s">
        <v>17</v>
      </c>
      <c r="J4759" s="1">
        <v>44943</v>
      </c>
      <c r="K4759" s="1">
        <v>44735</v>
      </c>
    </row>
    <row r="4760" spans="1:11" x14ac:dyDescent="0.25">
      <c r="A4760" t="s">
        <v>30</v>
      </c>
      <c r="B4760" t="s">
        <v>156</v>
      </c>
      <c r="C4760" t="s">
        <v>32</v>
      </c>
      <c r="D4760" s="1">
        <v>41646</v>
      </c>
      <c r="E4760" t="s">
        <v>1106</v>
      </c>
      <c r="F4760" t="s">
        <v>1107</v>
      </c>
      <c r="G4760" t="s">
        <v>1108</v>
      </c>
      <c r="H4760" t="s">
        <v>9</v>
      </c>
      <c r="I4760" t="s">
        <v>17</v>
      </c>
      <c r="J4760" s="1">
        <v>44986</v>
      </c>
      <c r="K4760" s="1">
        <v>44958</v>
      </c>
    </row>
    <row r="4761" spans="1:11" x14ac:dyDescent="0.25">
      <c r="A4761" t="s">
        <v>30</v>
      </c>
      <c r="B4761" t="s">
        <v>156</v>
      </c>
      <c r="C4761" t="s">
        <v>32</v>
      </c>
      <c r="D4761" s="1">
        <v>41646</v>
      </c>
      <c r="E4761" t="s">
        <v>1106</v>
      </c>
      <c r="F4761" t="s">
        <v>1107</v>
      </c>
      <c r="G4761" t="s">
        <v>1108</v>
      </c>
      <c r="H4761" t="s">
        <v>10</v>
      </c>
      <c r="I4761" t="s">
        <v>17</v>
      </c>
      <c r="J4761" s="1">
        <v>44449</v>
      </c>
      <c r="K4761" s="1">
        <v>44417</v>
      </c>
    </row>
    <row r="4762" spans="1:11" x14ac:dyDescent="0.25">
      <c r="A4762" t="s">
        <v>30</v>
      </c>
      <c r="B4762" t="s">
        <v>156</v>
      </c>
      <c r="C4762" t="s">
        <v>32</v>
      </c>
      <c r="D4762" s="1">
        <v>41646</v>
      </c>
      <c r="E4762" t="s">
        <v>1106</v>
      </c>
      <c r="F4762" t="s">
        <v>1107</v>
      </c>
      <c r="G4762" t="s">
        <v>1108</v>
      </c>
      <c r="H4762" t="s">
        <v>11</v>
      </c>
      <c r="I4762" t="s">
        <v>17</v>
      </c>
      <c r="J4762" s="1">
        <v>42723</v>
      </c>
      <c r="K4762" s="1">
        <v>43291</v>
      </c>
    </row>
    <row r="4763" spans="1:11" x14ac:dyDescent="0.25">
      <c r="A4763" t="s">
        <v>30</v>
      </c>
      <c r="B4763" t="s">
        <v>156</v>
      </c>
      <c r="C4763" t="s">
        <v>32</v>
      </c>
      <c r="D4763" s="1">
        <v>41646</v>
      </c>
      <c r="E4763" t="s">
        <v>1106</v>
      </c>
      <c r="F4763" t="s">
        <v>1107</v>
      </c>
      <c r="G4763" t="s">
        <v>1108</v>
      </c>
      <c r="H4763" t="s">
        <v>11</v>
      </c>
      <c r="I4763" t="s">
        <v>17</v>
      </c>
      <c r="J4763" s="1">
        <v>43342</v>
      </c>
      <c r="K4763" s="1">
        <v>43342</v>
      </c>
    </row>
    <row r="4764" spans="1:11" x14ac:dyDescent="0.25">
      <c r="B4764" t="s">
        <v>1546</v>
      </c>
      <c r="C4764" t="s">
        <v>45</v>
      </c>
      <c r="D4764" s="1">
        <v>41617</v>
      </c>
      <c r="E4764" t="s">
        <v>133</v>
      </c>
      <c r="F4764" t="s">
        <v>1616</v>
      </c>
      <c r="G4764" t="s">
        <v>1549</v>
      </c>
      <c r="H4764" t="s">
        <v>192</v>
      </c>
      <c r="I4764" t="s">
        <v>17</v>
      </c>
      <c r="J4764" s="1">
        <v>45695</v>
      </c>
      <c r="K4764" s="1">
        <v>44837</v>
      </c>
    </row>
    <row r="4765" spans="1:11" x14ac:dyDescent="0.25">
      <c r="B4765" t="s">
        <v>1546</v>
      </c>
      <c r="C4765" t="s">
        <v>45</v>
      </c>
      <c r="D4765" s="1">
        <v>41617</v>
      </c>
      <c r="E4765" t="s">
        <v>133</v>
      </c>
      <c r="F4765" t="s">
        <v>1616</v>
      </c>
      <c r="G4765" t="s">
        <v>1549</v>
      </c>
      <c r="H4765" t="s">
        <v>4</v>
      </c>
      <c r="I4765" t="s">
        <v>17</v>
      </c>
      <c r="J4765" s="1">
        <v>45695</v>
      </c>
      <c r="K4765" s="1">
        <v>44824</v>
      </c>
    </row>
    <row r="4766" spans="1:11" x14ac:dyDescent="0.25">
      <c r="B4766" t="s">
        <v>1546</v>
      </c>
      <c r="C4766" t="s">
        <v>45</v>
      </c>
      <c r="D4766" s="1">
        <v>41617</v>
      </c>
      <c r="E4766" t="s">
        <v>133</v>
      </c>
      <c r="F4766" t="s">
        <v>1616</v>
      </c>
      <c r="G4766" t="s">
        <v>1549</v>
      </c>
      <c r="H4766" t="s">
        <v>7</v>
      </c>
      <c r="I4766" t="s">
        <v>17</v>
      </c>
      <c r="J4766" s="1">
        <v>45695</v>
      </c>
      <c r="K4766" s="1">
        <v>44824</v>
      </c>
    </row>
    <row r="4767" spans="1:11" x14ac:dyDescent="0.25">
      <c r="B4767" t="s">
        <v>1546</v>
      </c>
      <c r="C4767" t="s">
        <v>45</v>
      </c>
      <c r="D4767" s="1">
        <v>41617</v>
      </c>
      <c r="E4767" t="s">
        <v>133</v>
      </c>
      <c r="F4767" t="s">
        <v>1616</v>
      </c>
      <c r="G4767" t="s">
        <v>1549</v>
      </c>
      <c r="H4767" t="s">
        <v>1366</v>
      </c>
      <c r="I4767" t="s">
        <v>5</v>
      </c>
      <c r="K4767" s="1">
        <v>45351</v>
      </c>
    </row>
    <row r="4768" spans="1:11" x14ac:dyDescent="0.25">
      <c r="B4768" t="s">
        <v>1546</v>
      </c>
      <c r="C4768" t="s">
        <v>45</v>
      </c>
      <c r="D4768" s="1">
        <v>41617</v>
      </c>
      <c r="E4768" t="s">
        <v>133</v>
      </c>
      <c r="F4768" t="s">
        <v>1616</v>
      </c>
      <c r="G4768" t="s">
        <v>1549</v>
      </c>
      <c r="H4768" t="s">
        <v>1367</v>
      </c>
      <c r="I4768" t="s">
        <v>5</v>
      </c>
      <c r="K4768" s="1">
        <v>45351</v>
      </c>
    </row>
    <row r="4769" spans="1:12" x14ac:dyDescent="0.25">
      <c r="B4769" t="s">
        <v>1546</v>
      </c>
      <c r="C4769" t="s">
        <v>45</v>
      </c>
      <c r="D4769" s="1">
        <v>41617</v>
      </c>
      <c r="E4769" t="s">
        <v>133</v>
      </c>
      <c r="F4769" t="s">
        <v>1616</v>
      </c>
      <c r="G4769" t="s">
        <v>1549</v>
      </c>
      <c r="H4769" t="s">
        <v>1368</v>
      </c>
      <c r="I4769" t="s">
        <v>5</v>
      </c>
      <c r="K4769" s="1">
        <v>45351</v>
      </c>
    </row>
    <row r="4770" spans="1:12" x14ac:dyDescent="0.25">
      <c r="B4770" t="s">
        <v>1546</v>
      </c>
      <c r="C4770" t="s">
        <v>45</v>
      </c>
      <c r="D4770" s="1">
        <v>41617</v>
      </c>
      <c r="E4770" t="s">
        <v>133</v>
      </c>
      <c r="F4770" t="s">
        <v>1616</v>
      </c>
      <c r="G4770" t="s">
        <v>1549</v>
      </c>
      <c r="H4770" t="s">
        <v>1369</v>
      </c>
      <c r="I4770" t="s">
        <v>5</v>
      </c>
      <c r="K4770" s="1">
        <v>45351</v>
      </c>
    </row>
    <row r="4771" spans="1:12" x14ac:dyDescent="0.25">
      <c r="B4771" t="s">
        <v>1546</v>
      </c>
      <c r="C4771" t="s">
        <v>45</v>
      </c>
      <c r="D4771" s="1">
        <v>41617</v>
      </c>
      <c r="E4771" t="s">
        <v>133</v>
      </c>
      <c r="F4771" t="s">
        <v>1616</v>
      </c>
      <c r="G4771" t="s">
        <v>1549</v>
      </c>
      <c r="H4771" t="s">
        <v>1370</v>
      </c>
      <c r="I4771" t="s">
        <v>5</v>
      </c>
      <c r="K4771" s="1">
        <v>45351</v>
      </c>
    </row>
    <row r="4772" spans="1:12" x14ac:dyDescent="0.25">
      <c r="B4772" t="s">
        <v>1546</v>
      </c>
      <c r="C4772" t="s">
        <v>45</v>
      </c>
      <c r="D4772" s="1">
        <v>41617</v>
      </c>
      <c r="E4772" t="s">
        <v>133</v>
      </c>
      <c r="F4772" t="s">
        <v>1616</v>
      </c>
      <c r="G4772" t="s">
        <v>1549</v>
      </c>
      <c r="H4772" t="s">
        <v>8</v>
      </c>
      <c r="I4772" t="s">
        <v>17</v>
      </c>
      <c r="J4772" s="1">
        <v>44643</v>
      </c>
      <c r="K4772" s="1">
        <v>44635</v>
      </c>
    </row>
    <row r="4773" spans="1:12" x14ac:dyDescent="0.25">
      <c r="B4773" t="s">
        <v>1546</v>
      </c>
      <c r="C4773" t="s">
        <v>45</v>
      </c>
      <c r="D4773" s="1">
        <v>41617</v>
      </c>
      <c r="E4773" t="s">
        <v>133</v>
      </c>
      <c r="F4773" t="s">
        <v>1616</v>
      </c>
      <c r="G4773" t="s">
        <v>1549</v>
      </c>
      <c r="H4773" t="s">
        <v>9</v>
      </c>
      <c r="I4773" t="s">
        <v>17</v>
      </c>
      <c r="J4773" s="1">
        <v>45695</v>
      </c>
      <c r="K4773" s="1">
        <v>44830</v>
      </c>
    </row>
    <row r="4774" spans="1:12" x14ac:dyDescent="0.25">
      <c r="B4774" t="s">
        <v>1546</v>
      </c>
      <c r="C4774" t="s">
        <v>45</v>
      </c>
      <c r="D4774" s="1">
        <v>41617</v>
      </c>
      <c r="E4774" t="s">
        <v>133</v>
      </c>
      <c r="F4774" t="s">
        <v>1616</v>
      </c>
      <c r="G4774" t="s">
        <v>1549</v>
      </c>
      <c r="H4774" t="s">
        <v>10</v>
      </c>
      <c r="I4774" t="s">
        <v>17</v>
      </c>
      <c r="J4774" s="1">
        <v>44448</v>
      </c>
      <c r="K4774" s="1">
        <v>44438</v>
      </c>
    </row>
    <row r="4775" spans="1:12" x14ac:dyDescent="0.25">
      <c r="B4775" t="s">
        <v>1546</v>
      </c>
      <c r="C4775" t="s">
        <v>45</v>
      </c>
      <c r="D4775" s="1">
        <v>41617</v>
      </c>
      <c r="E4775" t="s">
        <v>133</v>
      </c>
      <c r="F4775" t="s">
        <v>1616</v>
      </c>
      <c r="G4775" t="s">
        <v>1549</v>
      </c>
      <c r="H4775" t="s">
        <v>11</v>
      </c>
      <c r="I4775" t="s">
        <v>17</v>
      </c>
      <c r="J4775" s="1">
        <v>45695</v>
      </c>
      <c r="K4775" s="1">
        <v>43635</v>
      </c>
    </row>
    <row r="4776" spans="1:12" x14ac:dyDescent="0.25">
      <c r="A4776" t="s">
        <v>12</v>
      </c>
      <c r="B4776" t="s">
        <v>150</v>
      </c>
      <c r="C4776" t="s">
        <v>151</v>
      </c>
      <c r="D4776" s="1">
        <v>41610</v>
      </c>
      <c r="E4776" t="s">
        <v>1109</v>
      </c>
      <c r="F4776" t="s">
        <v>904</v>
      </c>
      <c r="G4776" t="s">
        <v>1110</v>
      </c>
      <c r="H4776" t="s">
        <v>4</v>
      </c>
      <c r="I4776" t="s">
        <v>17</v>
      </c>
      <c r="J4776" s="1">
        <v>44929</v>
      </c>
      <c r="K4776" s="1">
        <v>44824</v>
      </c>
    </row>
    <row r="4777" spans="1:12" x14ac:dyDescent="0.25">
      <c r="A4777" t="s">
        <v>12</v>
      </c>
      <c r="B4777" t="s">
        <v>150</v>
      </c>
      <c r="C4777" t="s">
        <v>151</v>
      </c>
      <c r="D4777" s="1">
        <v>41610</v>
      </c>
      <c r="E4777" t="s">
        <v>1109</v>
      </c>
      <c r="F4777" t="s">
        <v>904</v>
      </c>
      <c r="G4777" t="s">
        <v>1110</v>
      </c>
      <c r="H4777" t="s">
        <v>7</v>
      </c>
      <c r="I4777" t="s">
        <v>17</v>
      </c>
      <c r="J4777" s="1">
        <v>44929</v>
      </c>
      <c r="K4777" s="1">
        <v>44824</v>
      </c>
    </row>
    <row r="4778" spans="1:12" x14ac:dyDescent="0.25">
      <c r="A4778" t="s">
        <v>12</v>
      </c>
      <c r="B4778" t="s">
        <v>150</v>
      </c>
      <c r="C4778" t="s">
        <v>151</v>
      </c>
      <c r="D4778" s="1">
        <v>41610</v>
      </c>
      <c r="E4778" t="s">
        <v>1109</v>
      </c>
      <c r="F4778" t="s">
        <v>904</v>
      </c>
      <c r="G4778" t="s">
        <v>1110</v>
      </c>
      <c r="H4778" t="s">
        <v>1366</v>
      </c>
      <c r="I4778" t="s">
        <v>17</v>
      </c>
      <c r="J4778" s="1">
        <v>45387</v>
      </c>
      <c r="K4778" s="1">
        <v>45351</v>
      </c>
    </row>
    <row r="4779" spans="1:12" x14ac:dyDescent="0.25">
      <c r="A4779" t="s">
        <v>12</v>
      </c>
      <c r="B4779" t="s">
        <v>150</v>
      </c>
      <c r="C4779" t="s">
        <v>151</v>
      </c>
      <c r="D4779" s="1">
        <v>41610</v>
      </c>
      <c r="E4779" t="s">
        <v>1109</v>
      </c>
      <c r="F4779" t="s">
        <v>904</v>
      </c>
      <c r="G4779" t="s">
        <v>1110</v>
      </c>
      <c r="H4779" t="s">
        <v>1367</v>
      </c>
      <c r="I4779" t="s">
        <v>17</v>
      </c>
      <c r="J4779" s="1">
        <v>45387</v>
      </c>
      <c r="K4779" s="1">
        <v>45351</v>
      </c>
    </row>
    <row r="4780" spans="1:12" x14ac:dyDescent="0.25">
      <c r="A4780" t="s">
        <v>12</v>
      </c>
      <c r="B4780" t="s">
        <v>150</v>
      </c>
      <c r="C4780" t="s">
        <v>151</v>
      </c>
      <c r="D4780" s="1">
        <v>41610</v>
      </c>
      <c r="E4780" t="s">
        <v>1109</v>
      </c>
      <c r="F4780" t="s">
        <v>904</v>
      </c>
      <c r="G4780" t="s">
        <v>1110</v>
      </c>
      <c r="H4780" t="s">
        <v>1368</v>
      </c>
      <c r="I4780" t="s">
        <v>17</v>
      </c>
      <c r="J4780" s="1">
        <v>45387</v>
      </c>
      <c r="K4780" s="1">
        <v>45351</v>
      </c>
    </row>
    <row r="4781" spans="1:12" x14ac:dyDescent="0.25">
      <c r="A4781" t="s">
        <v>12</v>
      </c>
      <c r="B4781" t="s">
        <v>150</v>
      </c>
      <c r="C4781" t="s">
        <v>151</v>
      </c>
      <c r="D4781" s="1">
        <v>41610</v>
      </c>
      <c r="E4781" t="s">
        <v>1109</v>
      </c>
      <c r="F4781" t="s">
        <v>904</v>
      </c>
      <c r="G4781" t="s">
        <v>1110</v>
      </c>
      <c r="H4781" t="s">
        <v>1369</v>
      </c>
      <c r="I4781" t="s">
        <v>17</v>
      </c>
      <c r="J4781" s="1">
        <v>45387</v>
      </c>
      <c r="K4781" s="1">
        <v>45351</v>
      </c>
    </row>
    <row r="4782" spans="1:12" x14ac:dyDescent="0.25">
      <c r="A4782" t="s">
        <v>12</v>
      </c>
      <c r="B4782" t="s">
        <v>150</v>
      </c>
      <c r="C4782" t="s">
        <v>151</v>
      </c>
      <c r="D4782" s="1">
        <v>41610</v>
      </c>
      <c r="E4782" t="s">
        <v>1109</v>
      </c>
      <c r="F4782" t="s">
        <v>904</v>
      </c>
      <c r="G4782" t="s">
        <v>1110</v>
      </c>
      <c r="H4782" t="s">
        <v>1370</v>
      </c>
      <c r="I4782" t="s">
        <v>17</v>
      </c>
      <c r="J4782" s="1">
        <v>45755</v>
      </c>
      <c r="K4782" s="1">
        <v>45351</v>
      </c>
      <c r="L4782" t="s">
        <v>1618</v>
      </c>
    </row>
    <row r="4783" spans="1:12" x14ac:dyDescent="0.25">
      <c r="A4783" t="s">
        <v>12</v>
      </c>
      <c r="B4783" t="s">
        <v>150</v>
      </c>
      <c r="C4783" t="s">
        <v>151</v>
      </c>
      <c r="D4783" s="1">
        <v>41610</v>
      </c>
      <c r="E4783" t="s">
        <v>1109</v>
      </c>
      <c r="F4783" t="s">
        <v>904</v>
      </c>
      <c r="G4783" t="s">
        <v>1110</v>
      </c>
      <c r="H4783" t="s">
        <v>8</v>
      </c>
      <c r="I4783" t="s">
        <v>17</v>
      </c>
      <c r="J4783" s="1">
        <v>44708</v>
      </c>
      <c r="K4783" s="1">
        <v>44635</v>
      </c>
    </row>
    <row r="4784" spans="1:12" x14ac:dyDescent="0.25">
      <c r="A4784" t="s">
        <v>12</v>
      </c>
      <c r="B4784" t="s">
        <v>150</v>
      </c>
      <c r="C4784" t="s">
        <v>151</v>
      </c>
      <c r="D4784" s="1">
        <v>41610</v>
      </c>
      <c r="E4784" t="s">
        <v>1109</v>
      </c>
      <c r="F4784" t="s">
        <v>904</v>
      </c>
      <c r="G4784" t="s">
        <v>1110</v>
      </c>
      <c r="H4784" t="s">
        <v>9</v>
      </c>
      <c r="I4784" t="s">
        <v>17</v>
      </c>
      <c r="J4784" s="1">
        <v>44847</v>
      </c>
      <c r="K4784" s="1">
        <v>44735</v>
      </c>
    </row>
    <row r="4785" spans="1:11" x14ac:dyDescent="0.25">
      <c r="A4785" t="s">
        <v>12</v>
      </c>
      <c r="B4785" t="s">
        <v>150</v>
      </c>
      <c r="C4785" t="s">
        <v>151</v>
      </c>
      <c r="D4785" s="1">
        <v>41610</v>
      </c>
      <c r="E4785" t="s">
        <v>1109</v>
      </c>
      <c r="F4785" t="s">
        <v>904</v>
      </c>
      <c r="G4785" t="s">
        <v>1110</v>
      </c>
      <c r="H4785" t="s">
        <v>10</v>
      </c>
      <c r="I4785" t="s">
        <v>17</v>
      </c>
      <c r="J4785" s="1">
        <v>44461</v>
      </c>
      <c r="K4785" s="1">
        <v>44417</v>
      </c>
    </row>
    <row r="4786" spans="1:11" x14ac:dyDescent="0.25">
      <c r="A4786" t="s">
        <v>12</v>
      </c>
      <c r="B4786" t="s">
        <v>150</v>
      </c>
      <c r="C4786" t="s">
        <v>151</v>
      </c>
      <c r="D4786" s="1">
        <v>41610</v>
      </c>
      <c r="E4786" t="s">
        <v>1109</v>
      </c>
      <c r="F4786" t="s">
        <v>904</v>
      </c>
      <c r="G4786" t="s">
        <v>1110</v>
      </c>
      <c r="H4786" t="s">
        <v>10</v>
      </c>
      <c r="I4786" t="s">
        <v>17</v>
      </c>
      <c r="J4786" s="1">
        <v>44862</v>
      </c>
      <c r="K4786" s="1">
        <v>44862</v>
      </c>
    </row>
    <row r="4787" spans="1:11" x14ac:dyDescent="0.25">
      <c r="A4787" t="s">
        <v>12</v>
      </c>
      <c r="B4787" t="s">
        <v>150</v>
      </c>
      <c r="C4787" t="s">
        <v>151</v>
      </c>
      <c r="D4787" s="1">
        <v>41610</v>
      </c>
      <c r="E4787" t="s">
        <v>1109</v>
      </c>
      <c r="F4787" t="s">
        <v>904</v>
      </c>
      <c r="G4787" t="s">
        <v>1110</v>
      </c>
      <c r="H4787" t="s">
        <v>10</v>
      </c>
      <c r="I4787" t="s">
        <v>17</v>
      </c>
      <c r="J4787" s="1">
        <v>45141</v>
      </c>
      <c r="K4787" s="1">
        <v>45141</v>
      </c>
    </row>
    <row r="4788" spans="1:11" x14ac:dyDescent="0.25">
      <c r="A4788" t="s">
        <v>12</v>
      </c>
      <c r="B4788" t="s">
        <v>150</v>
      </c>
      <c r="C4788" t="s">
        <v>151</v>
      </c>
      <c r="D4788" s="1">
        <v>41610</v>
      </c>
      <c r="E4788" t="s">
        <v>1109</v>
      </c>
      <c r="F4788" t="s">
        <v>904</v>
      </c>
      <c r="G4788" t="s">
        <v>1110</v>
      </c>
      <c r="H4788" t="s">
        <v>10</v>
      </c>
      <c r="I4788" t="s">
        <v>17</v>
      </c>
      <c r="J4788" s="1">
        <v>45489</v>
      </c>
      <c r="K4788" s="1">
        <v>45489</v>
      </c>
    </row>
    <row r="4789" spans="1:11" x14ac:dyDescent="0.25">
      <c r="A4789" t="s">
        <v>12</v>
      </c>
      <c r="B4789" t="s">
        <v>150</v>
      </c>
      <c r="C4789" t="s">
        <v>151</v>
      </c>
      <c r="D4789" s="1">
        <v>41610</v>
      </c>
      <c r="E4789" t="s">
        <v>1109</v>
      </c>
      <c r="F4789" t="s">
        <v>904</v>
      </c>
      <c r="G4789" t="s">
        <v>1110</v>
      </c>
      <c r="H4789" t="s">
        <v>11</v>
      </c>
      <c r="I4789" t="s">
        <v>17</v>
      </c>
      <c r="J4789" s="1">
        <v>44540</v>
      </c>
      <c r="K4789" s="1">
        <v>44261</v>
      </c>
    </row>
    <row r="4790" spans="1:11" x14ac:dyDescent="0.25">
      <c r="A4790" t="s">
        <v>12</v>
      </c>
      <c r="B4790" t="s">
        <v>150</v>
      </c>
      <c r="C4790" t="s">
        <v>151</v>
      </c>
      <c r="D4790" s="1">
        <v>41610</v>
      </c>
      <c r="E4790" t="s">
        <v>1109</v>
      </c>
      <c r="F4790" t="s">
        <v>904</v>
      </c>
      <c r="G4790" t="s">
        <v>1110</v>
      </c>
      <c r="H4790" t="s">
        <v>11</v>
      </c>
      <c r="I4790" t="s">
        <v>17</v>
      </c>
      <c r="J4790" s="1">
        <v>44545</v>
      </c>
      <c r="K4790" s="1">
        <v>44540</v>
      </c>
    </row>
    <row r="4791" spans="1:11" x14ac:dyDescent="0.25">
      <c r="A4791" t="s">
        <v>12</v>
      </c>
      <c r="B4791" t="s">
        <v>51</v>
      </c>
      <c r="C4791" t="s">
        <v>52</v>
      </c>
      <c r="D4791" s="1">
        <v>41575</v>
      </c>
      <c r="E4791" t="s">
        <v>557</v>
      </c>
      <c r="F4791" t="s">
        <v>1111</v>
      </c>
      <c r="G4791" t="s">
        <v>1619</v>
      </c>
      <c r="H4791" t="s">
        <v>4</v>
      </c>
      <c r="I4791" t="s">
        <v>17</v>
      </c>
      <c r="J4791" s="1">
        <v>44833</v>
      </c>
      <c r="K4791" s="1">
        <v>44824</v>
      </c>
    </row>
    <row r="4792" spans="1:11" x14ac:dyDescent="0.25">
      <c r="A4792" t="s">
        <v>12</v>
      </c>
      <c r="B4792" t="s">
        <v>51</v>
      </c>
      <c r="C4792" t="s">
        <v>52</v>
      </c>
      <c r="D4792" s="1">
        <v>41575</v>
      </c>
      <c r="E4792" t="s">
        <v>557</v>
      </c>
      <c r="F4792" t="s">
        <v>1111</v>
      </c>
      <c r="G4792" t="s">
        <v>1619</v>
      </c>
      <c r="H4792" t="s">
        <v>7</v>
      </c>
      <c r="I4792" t="s">
        <v>17</v>
      </c>
      <c r="J4792" s="1">
        <v>45475</v>
      </c>
      <c r="K4792" s="1">
        <v>44824</v>
      </c>
    </row>
    <row r="4793" spans="1:11" x14ac:dyDescent="0.25">
      <c r="A4793" t="s">
        <v>12</v>
      </c>
      <c r="B4793" t="s">
        <v>51</v>
      </c>
      <c r="C4793" t="s">
        <v>52</v>
      </c>
      <c r="D4793" s="1">
        <v>41575</v>
      </c>
      <c r="E4793" t="s">
        <v>557</v>
      </c>
      <c r="F4793" t="s">
        <v>1111</v>
      </c>
      <c r="G4793" t="s">
        <v>1619</v>
      </c>
      <c r="H4793" t="s">
        <v>1366</v>
      </c>
      <c r="I4793" t="s">
        <v>5</v>
      </c>
      <c r="K4793" s="1">
        <v>45351</v>
      </c>
    </row>
    <row r="4794" spans="1:11" x14ac:dyDescent="0.25">
      <c r="A4794" t="s">
        <v>12</v>
      </c>
      <c r="B4794" t="s">
        <v>51</v>
      </c>
      <c r="C4794" t="s">
        <v>52</v>
      </c>
      <c r="D4794" s="1">
        <v>41575</v>
      </c>
      <c r="E4794" t="s">
        <v>557</v>
      </c>
      <c r="F4794" t="s">
        <v>1111</v>
      </c>
      <c r="G4794" t="s">
        <v>1619</v>
      </c>
      <c r="H4794" t="s">
        <v>1367</v>
      </c>
      <c r="I4794" t="s">
        <v>5</v>
      </c>
      <c r="K4794" s="1">
        <v>45351</v>
      </c>
    </row>
    <row r="4795" spans="1:11" x14ac:dyDescent="0.25">
      <c r="A4795" t="s">
        <v>12</v>
      </c>
      <c r="B4795" t="s">
        <v>51</v>
      </c>
      <c r="C4795" t="s">
        <v>52</v>
      </c>
      <c r="D4795" s="1">
        <v>41575</v>
      </c>
      <c r="E4795" t="s">
        <v>557</v>
      </c>
      <c r="F4795" t="s">
        <v>1111</v>
      </c>
      <c r="G4795" t="s">
        <v>1619</v>
      </c>
      <c r="H4795" t="s">
        <v>1368</v>
      </c>
      <c r="I4795" t="s">
        <v>5</v>
      </c>
      <c r="K4795" s="1">
        <v>45351</v>
      </c>
    </row>
    <row r="4796" spans="1:11" x14ac:dyDescent="0.25">
      <c r="A4796" t="s">
        <v>12</v>
      </c>
      <c r="B4796" t="s">
        <v>51</v>
      </c>
      <c r="C4796" t="s">
        <v>52</v>
      </c>
      <c r="D4796" s="1">
        <v>41575</v>
      </c>
      <c r="E4796" t="s">
        <v>557</v>
      </c>
      <c r="F4796" t="s">
        <v>1111</v>
      </c>
      <c r="G4796" t="s">
        <v>1619</v>
      </c>
      <c r="H4796" t="s">
        <v>1369</v>
      </c>
      <c r="I4796" t="s">
        <v>5</v>
      </c>
      <c r="K4796" s="1">
        <v>45351</v>
      </c>
    </row>
    <row r="4797" spans="1:11" x14ac:dyDescent="0.25">
      <c r="A4797" t="s">
        <v>12</v>
      </c>
      <c r="B4797" t="s">
        <v>51</v>
      </c>
      <c r="C4797" t="s">
        <v>52</v>
      </c>
      <c r="D4797" s="1">
        <v>41575</v>
      </c>
      <c r="E4797" t="s">
        <v>557</v>
      </c>
      <c r="F4797" t="s">
        <v>1111</v>
      </c>
      <c r="G4797" t="s">
        <v>1619</v>
      </c>
      <c r="H4797" t="s">
        <v>1370</v>
      </c>
      <c r="I4797" t="s">
        <v>5</v>
      </c>
      <c r="K4797" s="1">
        <v>45351</v>
      </c>
    </row>
    <row r="4798" spans="1:11" x14ac:dyDescent="0.25">
      <c r="A4798" t="s">
        <v>12</v>
      </c>
      <c r="B4798" t="s">
        <v>51</v>
      </c>
      <c r="C4798" t="s">
        <v>52</v>
      </c>
      <c r="D4798" s="1">
        <v>41575</v>
      </c>
      <c r="E4798" t="s">
        <v>557</v>
      </c>
      <c r="F4798" t="s">
        <v>1111</v>
      </c>
      <c r="G4798" t="s">
        <v>1619</v>
      </c>
      <c r="H4798" t="s">
        <v>8</v>
      </c>
      <c r="I4798" t="s">
        <v>17</v>
      </c>
      <c r="J4798" s="1">
        <v>44683</v>
      </c>
      <c r="K4798" s="1">
        <v>44635</v>
      </c>
    </row>
    <row r="4799" spans="1:11" x14ac:dyDescent="0.25">
      <c r="A4799" t="s">
        <v>12</v>
      </c>
      <c r="B4799" t="s">
        <v>51</v>
      </c>
      <c r="C4799" t="s">
        <v>52</v>
      </c>
      <c r="D4799" s="1">
        <v>41575</v>
      </c>
      <c r="E4799" t="s">
        <v>557</v>
      </c>
      <c r="F4799" t="s">
        <v>1111</v>
      </c>
      <c r="G4799" t="s">
        <v>1619</v>
      </c>
      <c r="H4799" t="s">
        <v>9</v>
      </c>
      <c r="I4799" t="s">
        <v>17</v>
      </c>
      <c r="J4799" s="1">
        <v>45475</v>
      </c>
      <c r="K4799" s="1">
        <v>44735</v>
      </c>
    </row>
    <row r="4800" spans="1:11" x14ac:dyDescent="0.25">
      <c r="A4800" t="s">
        <v>12</v>
      </c>
      <c r="B4800" t="s">
        <v>51</v>
      </c>
      <c r="C4800" t="s">
        <v>52</v>
      </c>
      <c r="D4800" s="1">
        <v>41575</v>
      </c>
      <c r="E4800" t="s">
        <v>557</v>
      </c>
      <c r="F4800" t="s">
        <v>1111</v>
      </c>
      <c r="G4800" t="s">
        <v>1619</v>
      </c>
      <c r="H4800" t="s">
        <v>10</v>
      </c>
      <c r="I4800" t="s">
        <v>17</v>
      </c>
      <c r="J4800" s="1">
        <v>44459</v>
      </c>
      <c r="K4800" s="1">
        <v>44417</v>
      </c>
    </row>
    <row r="4801" spans="1:11" x14ac:dyDescent="0.25">
      <c r="A4801" t="s">
        <v>12</v>
      </c>
      <c r="B4801" t="s">
        <v>51</v>
      </c>
      <c r="C4801" t="s">
        <v>52</v>
      </c>
      <c r="D4801" s="1">
        <v>41575</v>
      </c>
      <c r="E4801" t="s">
        <v>557</v>
      </c>
      <c r="F4801" t="s">
        <v>1111</v>
      </c>
      <c r="G4801" t="s">
        <v>1619</v>
      </c>
      <c r="H4801" t="s">
        <v>11</v>
      </c>
      <c r="I4801" t="s">
        <v>17</v>
      </c>
      <c r="J4801" s="1">
        <v>44627</v>
      </c>
      <c r="K4801" s="1">
        <v>43635</v>
      </c>
    </row>
    <row r="4802" spans="1:11" x14ac:dyDescent="0.25">
      <c r="A4802" t="s">
        <v>30</v>
      </c>
      <c r="B4802" t="s">
        <v>106</v>
      </c>
      <c r="C4802" t="s">
        <v>32</v>
      </c>
      <c r="D4802" s="1">
        <v>41526</v>
      </c>
      <c r="E4802" t="s">
        <v>1112</v>
      </c>
      <c r="F4802" t="s">
        <v>990</v>
      </c>
      <c r="G4802" t="s">
        <v>1113</v>
      </c>
      <c r="H4802" t="s">
        <v>4</v>
      </c>
      <c r="I4802" t="s">
        <v>17</v>
      </c>
      <c r="J4802" s="1">
        <v>44833</v>
      </c>
      <c r="K4802" s="1">
        <v>44824</v>
      </c>
    </row>
    <row r="4803" spans="1:11" x14ac:dyDescent="0.25">
      <c r="A4803" t="s">
        <v>30</v>
      </c>
      <c r="B4803" t="s">
        <v>106</v>
      </c>
      <c r="C4803" t="s">
        <v>32</v>
      </c>
      <c r="D4803" s="1">
        <v>41526</v>
      </c>
      <c r="E4803" t="s">
        <v>1112</v>
      </c>
      <c r="F4803" t="s">
        <v>990</v>
      </c>
      <c r="G4803" t="s">
        <v>1113</v>
      </c>
      <c r="H4803" t="s">
        <v>7</v>
      </c>
      <c r="I4803" t="s">
        <v>17</v>
      </c>
      <c r="J4803" s="1">
        <v>44833</v>
      </c>
      <c r="K4803" s="1">
        <v>44824</v>
      </c>
    </row>
    <row r="4804" spans="1:11" x14ac:dyDescent="0.25">
      <c r="A4804" t="s">
        <v>30</v>
      </c>
      <c r="B4804" t="s">
        <v>106</v>
      </c>
      <c r="C4804" t="s">
        <v>32</v>
      </c>
      <c r="D4804" s="1">
        <v>41526</v>
      </c>
      <c r="E4804" t="s">
        <v>1112</v>
      </c>
      <c r="F4804" t="s">
        <v>990</v>
      </c>
      <c r="G4804" t="s">
        <v>1113</v>
      </c>
      <c r="H4804" t="s">
        <v>1366</v>
      </c>
      <c r="I4804" t="s">
        <v>5</v>
      </c>
      <c r="K4804" s="1">
        <v>45777</v>
      </c>
    </row>
    <row r="4805" spans="1:11" x14ac:dyDescent="0.25">
      <c r="A4805" t="s">
        <v>30</v>
      </c>
      <c r="B4805" t="s">
        <v>106</v>
      </c>
      <c r="C4805" t="s">
        <v>32</v>
      </c>
      <c r="D4805" s="1">
        <v>41526</v>
      </c>
      <c r="E4805" t="s">
        <v>1112</v>
      </c>
      <c r="F4805" t="s">
        <v>990</v>
      </c>
      <c r="G4805" t="s">
        <v>1113</v>
      </c>
      <c r="H4805" t="s">
        <v>1366</v>
      </c>
      <c r="I4805" t="s">
        <v>17</v>
      </c>
      <c r="J4805" s="1">
        <v>45456</v>
      </c>
      <c r="K4805" s="1">
        <v>45351</v>
      </c>
    </row>
    <row r="4806" spans="1:11" x14ac:dyDescent="0.25">
      <c r="A4806" t="s">
        <v>30</v>
      </c>
      <c r="B4806" t="s">
        <v>106</v>
      </c>
      <c r="C4806" t="s">
        <v>32</v>
      </c>
      <c r="D4806" s="1">
        <v>41526</v>
      </c>
      <c r="E4806" t="s">
        <v>1112</v>
      </c>
      <c r="F4806" t="s">
        <v>990</v>
      </c>
      <c r="G4806" t="s">
        <v>1113</v>
      </c>
      <c r="H4806" t="s">
        <v>1367</v>
      </c>
      <c r="I4806" t="s">
        <v>17</v>
      </c>
      <c r="J4806" s="1">
        <v>45455</v>
      </c>
      <c r="K4806" s="1">
        <v>45351</v>
      </c>
    </row>
    <row r="4807" spans="1:11" x14ac:dyDescent="0.25">
      <c r="A4807" t="s">
        <v>30</v>
      </c>
      <c r="B4807" t="s">
        <v>106</v>
      </c>
      <c r="C4807" t="s">
        <v>32</v>
      </c>
      <c r="D4807" s="1">
        <v>41526</v>
      </c>
      <c r="E4807" t="s">
        <v>1112</v>
      </c>
      <c r="F4807" t="s">
        <v>990</v>
      </c>
      <c r="G4807" t="s">
        <v>1113</v>
      </c>
      <c r="H4807" t="s">
        <v>1367</v>
      </c>
      <c r="I4807" t="s">
        <v>17</v>
      </c>
      <c r="J4807" s="1">
        <v>45799</v>
      </c>
      <c r="K4807" s="1">
        <v>45776</v>
      </c>
    </row>
    <row r="4808" spans="1:11" x14ac:dyDescent="0.25">
      <c r="A4808" t="s">
        <v>30</v>
      </c>
      <c r="B4808" t="s">
        <v>106</v>
      </c>
      <c r="C4808" t="s">
        <v>32</v>
      </c>
      <c r="D4808" s="1">
        <v>41526</v>
      </c>
      <c r="E4808" t="s">
        <v>1112</v>
      </c>
      <c r="F4808" t="s">
        <v>990</v>
      </c>
      <c r="G4808" t="s">
        <v>1113</v>
      </c>
      <c r="H4808" t="s">
        <v>1368</v>
      </c>
      <c r="I4808" t="s">
        <v>5</v>
      </c>
      <c r="K4808" s="1">
        <v>45776</v>
      </c>
    </row>
    <row r="4809" spans="1:11" x14ac:dyDescent="0.25">
      <c r="A4809" t="s">
        <v>30</v>
      </c>
      <c r="B4809" t="s">
        <v>106</v>
      </c>
      <c r="C4809" t="s">
        <v>32</v>
      </c>
      <c r="D4809" s="1">
        <v>41526</v>
      </c>
      <c r="E4809" t="s">
        <v>1112</v>
      </c>
      <c r="F4809" t="s">
        <v>990</v>
      </c>
      <c r="G4809" t="s">
        <v>1113</v>
      </c>
      <c r="H4809" t="s">
        <v>1368</v>
      </c>
      <c r="I4809" t="s">
        <v>17</v>
      </c>
      <c r="J4809" s="1">
        <v>45455</v>
      </c>
      <c r="K4809" s="1">
        <v>45351</v>
      </c>
    </row>
    <row r="4810" spans="1:11" x14ac:dyDescent="0.25">
      <c r="A4810" t="s">
        <v>30</v>
      </c>
      <c r="B4810" t="s">
        <v>106</v>
      </c>
      <c r="C4810" t="s">
        <v>32</v>
      </c>
      <c r="D4810" s="1">
        <v>41526</v>
      </c>
      <c r="E4810" t="s">
        <v>1112</v>
      </c>
      <c r="F4810" t="s">
        <v>990</v>
      </c>
      <c r="G4810" t="s">
        <v>1113</v>
      </c>
      <c r="H4810" t="s">
        <v>1369</v>
      </c>
      <c r="I4810" t="s">
        <v>5</v>
      </c>
      <c r="K4810" s="1">
        <v>45777</v>
      </c>
    </row>
    <row r="4811" spans="1:11" x14ac:dyDescent="0.25">
      <c r="A4811" t="s">
        <v>30</v>
      </c>
      <c r="B4811" t="s">
        <v>106</v>
      </c>
      <c r="C4811" t="s">
        <v>32</v>
      </c>
      <c r="D4811" s="1">
        <v>41526</v>
      </c>
      <c r="E4811" t="s">
        <v>1112</v>
      </c>
      <c r="F4811" t="s">
        <v>990</v>
      </c>
      <c r="G4811" t="s">
        <v>1113</v>
      </c>
      <c r="H4811" t="s">
        <v>1369</v>
      </c>
      <c r="I4811" t="s">
        <v>17</v>
      </c>
      <c r="J4811" s="1">
        <v>45456</v>
      </c>
      <c r="K4811" s="1">
        <v>45351</v>
      </c>
    </row>
    <row r="4812" spans="1:11" x14ac:dyDescent="0.25">
      <c r="A4812" t="s">
        <v>30</v>
      </c>
      <c r="B4812" t="s">
        <v>106</v>
      </c>
      <c r="C4812" t="s">
        <v>32</v>
      </c>
      <c r="D4812" s="1">
        <v>41526</v>
      </c>
      <c r="E4812" t="s">
        <v>1112</v>
      </c>
      <c r="F4812" t="s">
        <v>990</v>
      </c>
      <c r="G4812" t="s">
        <v>1113</v>
      </c>
      <c r="H4812" t="s">
        <v>1370</v>
      </c>
      <c r="I4812" t="s">
        <v>5</v>
      </c>
      <c r="K4812" s="1">
        <v>45778</v>
      </c>
    </row>
    <row r="4813" spans="1:11" x14ac:dyDescent="0.25">
      <c r="A4813" t="s">
        <v>30</v>
      </c>
      <c r="B4813" t="s">
        <v>106</v>
      </c>
      <c r="C4813" t="s">
        <v>32</v>
      </c>
      <c r="D4813" s="1">
        <v>41526</v>
      </c>
      <c r="E4813" t="s">
        <v>1112</v>
      </c>
      <c r="F4813" t="s">
        <v>990</v>
      </c>
      <c r="G4813" t="s">
        <v>1113</v>
      </c>
      <c r="H4813" t="s">
        <v>1370</v>
      </c>
      <c r="I4813" t="s">
        <v>17</v>
      </c>
      <c r="J4813" s="1">
        <v>45457</v>
      </c>
      <c r="K4813" s="1">
        <v>45351</v>
      </c>
    </row>
    <row r="4814" spans="1:11" x14ac:dyDescent="0.25">
      <c r="A4814" t="s">
        <v>30</v>
      </c>
      <c r="B4814" t="s">
        <v>106</v>
      </c>
      <c r="C4814" t="s">
        <v>32</v>
      </c>
      <c r="D4814" s="1">
        <v>41526</v>
      </c>
      <c r="E4814" t="s">
        <v>1112</v>
      </c>
      <c r="F4814" t="s">
        <v>990</v>
      </c>
      <c r="G4814" t="s">
        <v>1113</v>
      </c>
      <c r="H4814" t="s">
        <v>8</v>
      </c>
      <c r="I4814" t="s">
        <v>17</v>
      </c>
      <c r="J4814" s="1">
        <v>44649</v>
      </c>
      <c r="K4814" s="1">
        <v>44635</v>
      </c>
    </row>
    <row r="4815" spans="1:11" x14ac:dyDescent="0.25">
      <c r="A4815" t="s">
        <v>30</v>
      </c>
      <c r="B4815" t="s">
        <v>106</v>
      </c>
      <c r="C4815" t="s">
        <v>32</v>
      </c>
      <c r="D4815" s="1">
        <v>41526</v>
      </c>
      <c r="E4815" t="s">
        <v>1112</v>
      </c>
      <c r="F4815" t="s">
        <v>990</v>
      </c>
      <c r="G4815" t="s">
        <v>1113</v>
      </c>
      <c r="H4815" t="s">
        <v>9</v>
      </c>
      <c r="I4815" t="s">
        <v>17</v>
      </c>
      <c r="J4815" s="1">
        <v>44833</v>
      </c>
      <c r="K4815" s="1">
        <v>44735</v>
      </c>
    </row>
    <row r="4816" spans="1:11" x14ac:dyDescent="0.25">
      <c r="A4816" t="s">
        <v>30</v>
      </c>
      <c r="B4816" t="s">
        <v>106</v>
      </c>
      <c r="C4816" t="s">
        <v>32</v>
      </c>
      <c r="D4816" s="1">
        <v>41526</v>
      </c>
      <c r="E4816" t="s">
        <v>1112</v>
      </c>
      <c r="F4816" t="s">
        <v>990</v>
      </c>
      <c r="G4816" t="s">
        <v>1113</v>
      </c>
      <c r="H4816" t="s">
        <v>10</v>
      </c>
      <c r="I4816" t="s">
        <v>17</v>
      </c>
      <c r="J4816" s="1">
        <v>44448</v>
      </c>
      <c r="K4816" s="1">
        <v>44417</v>
      </c>
    </row>
    <row r="4817" spans="1:12" x14ac:dyDescent="0.25">
      <c r="A4817" t="s">
        <v>30</v>
      </c>
      <c r="B4817" t="s">
        <v>106</v>
      </c>
      <c r="C4817" t="s">
        <v>32</v>
      </c>
      <c r="D4817" s="1">
        <v>41526</v>
      </c>
      <c r="E4817" t="s">
        <v>1112</v>
      </c>
      <c r="F4817" t="s">
        <v>990</v>
      </c>
      <c r="G4817" t="s">
        <v>1113</v>
      </c>
      <c r="H4817" t="s">
        <v>11</v>
      </c>
      <c r="I4817" t="s">
        <v>17</v>
      </c>
      <c r="J4817" s="1">
        <v>42733</v>
      </c>
      <c r="K4817" s="1">
        <v>43291</v>
      </c>
    </row>
    <row r="4818" spans="1:12" x14ac:dyDescent="0.25">
      <c r="A4818" t="s">
        <v>30</v>
      </c>
      <c r="B4818" t="s">
        <v>106</v>
      </c>
      <c r="C4818" t="s">
        <v>32</v>
      </c>
      <c r="D4818" s="1">
        <v>41526</v>
      </c>
      <c r="E4818" t="s">
        <v>1112</v>
      </c>
      <c r="F4818" t="s">
        <v>990</v>
      </c>
      <c r="G4818" t="s">
        <v>1113</v>
      </c>
      <c r="H4818" t="s">
        <v>11</v>
      </c>
      <c r="I4818" t="s">
        <v>17</v>
      </c>
      <c r="J4818" s="1">
        <v>44031</v>
      </c>
      <c r="K4818" s="1">
        <v>43794</v>
      </c>
    </row>
    <row r="4819" spans="1:12" x14ac:dyDescent="0.25">
      <c r="A4819" t="s">
        <v>46</v>
      </c>
      <c r="C4819" t="s">
        <v>47</v>
      </c>
      <c r="D4819" s="1">
        <v>41484</v>
      </c>
      <c r="E4819" t="s">
        <v>275</v>
      </c>
      <c r="F4819" t="s">
        <v>494</v>
      </c>
      <c r="G4819" t="s">
        <v>317</v>
      </c>
      <c r="H4819" t="s">
        <v>192</v>
      </c>
      <c r="I4819" t="s">
        <v>17</v>
      </c>
      <c r="J4819" s="1">
        <v>44838</v>
      </c>
      <c r="K4819" s="1">
        <v>44837</v>
      </c>
    </row>
    <row r="4820" spans="1:12" x14ac:dyDescent="0.25">
      <c r="A4820" t="s">
        <v>46</v>
      </c>
      <c r="C4820" t="s">
        <v>47</v>
      </c>
      <c r="D4820" s="1">
        <v>41484</v>
      </c>
      <c r="E4820" t="s">
        <v>275</v>
      </c>
      <c r="F4820" t="s">
        <v>494</v>
      </c>
      <c r="G4820" t="s">
        <v>317</v>
      </c>
      <c r="H4820" t="s">
        <v>4</v>
      </c>
      <c r="I4820" t="s">
        <v>17</v>
      </c>
      <c r="J4820" s="1">
        <v>44838</v>
      </c>
      <c r="K4820" s="1">
        <v>44824</v>
      </c>
      <c r="L4820" t="s">
        <v>1114</v>
      </c>
    </row>
    <row r="4821" spans="1:12" x14ac:dyDescent="0.25">
      <c r="A4821" t="s">
        <v>46</v>
      </c>
      <c r="C4821" t="s">
        <v>47</v>
      </c>
      <c r="D4821" s="1">
        <v>41484</v>
      </c>
      <c r="E4821" t="s">
        <v>275</v>
      </c>
      <c r="F4821" t="s">
        <v>494</v>
      </c>
      <c r="G4821" t="s">
        <v>317</v>
      </c>
      <c r="H4821" t="s">
        <v>7</v>
      </c>
      <c r="I4821" t="s">
        <v>17</v>
      </c>
      <c r="J4821" s="1">
        <v>44882</v>
      </c>
      <c r="K4821" s="1">
        <v>44824</v>
      </c>
    </row>
    <row r="4822" spans="1:12" x14ac:dyDescent="0.25">
      <c r="A4822" t="s">
        <v>46</v>
      </c>
      <c r="C4822" t="s">
        <v>47</v>
      </c>
      <c r="D4822" s="1">
        <v>41484</v>
      </c>
      <c r="E4822" t="s">
        <v>275</v>
      </c>
      <c r="F4822" t="s">
        <v>494</v>
      </c>
      <c r="G4822" t="s">
        <v>317</v>
      </c>
      <c r="H4822" t="s">
        <v>1366</v>
      </c>
      <c r="I4822" t="s">
        <v>17</v>
      </c>
      <c r="J4822" s="1">
        <v>45398</v>
      </c>
      <c r="K4822" s="1">
        <v>45351</v>
      </c>
    </row>
    <row r="4823" spans="1:12" x14ac:dyDescent="0.25">
      <c r="A4823" t="s">
        <v>46</v>
      </c>
      <c r="C4823" t="s">
        <v>47</v>
      </c>
      <c r="D4823" s="1">
        <v>41484</v>
      </c>
      <c r="E4823" t="s">
        <v>275</v>
      </c>
      <c r="F4823" t="s">
        <v>494</v>
      </c>
      <c r="G4823" t="s">
        <v>317</v>
      </c>
      <c r="H4823" t="s">
        <v>1367</v>
      </c>
      <c r="I4823" t="s">
        <v>17</v>
      </c>
      <c r="J4823" s="1">
        <v>45398</v>
      </c>
      <c r="K4823" s="1">
        <v>45351</v>
      </c>
    </row>
    <row r="4824" spans="1:12" x14ac:dyDescent="0.25">
      <c r="A4824" t="s">
        <v>46</v>
      </c>
      <c r="C4824" t="s">
        <v>47</v>
      </c>
      <c r="D4824" s="1">
        <v>41484</v>
      </c>
      <c r="E4824" t="s">
        <v>275</v>
      </c>
      <c r="F4824" t="s">
        <v>494</v>
      </c>
      <c r="G4824" t="s">
        <v>317</v>
      </c>
      <c r="H4824" t="s">
        <v>1367</v>
      </c>
      <c r="I4824" t="s">
        <v>18</v>
      </c>
      <c r="K4824" s="1">
        <v>45398</v>
      </c>
    </row>
    <row r="4825" spans="1:12" x14ac:dyDescent="0.25">
      <c r="A4825" t="s">
        <v>46</v>
      </c>
      <c r="C4825" t="s">
        <v>47</v>
      </c>
      <c r="D4825" s="1">
        <v>41484</v>
      </c>
      <c r="E4825" t="s">
        <v>275</v>
      </c>
      <c r="F4825" t="s">
        <v>494</v>
      </c>
      <c r="G4825" t="s">
        <v>317</v>
      </c>
      <c r="H4825" t="s">
        <v>1368</v>
      </c>
      <c r="I4825" t="s">
        <v>17</v>
      </c>
      <c r="J4825" s="1">
        <v>45398</v>
      </c>
      <c r="K4825" s="1">
        <v>45351</v>
      </c>
    </row>
    <row r="4826" spans="1:12" x14ac:dyDescent="0.25">
      <c r="A4826" t="s">
        <v>46</v>
      </c>
      <c r="C4826" t="s">
        <v>47</v>
      </c>
      <c r="D4826" s="1">
        <v>41484</v>
      </c>
      <c r="E4826" t="s">
        <v>275</v>
      </c>
      <c r="F4826" t="s">
        <v>494</v>
      </c>
      <c r="G4826" t="s">
        <v>317</v>
      </c>
      <c r="H4826" t="s">
        <v>1369</v>
      </c>
      <c r="I4826" t="s">
        <v>17</v>
      </c>
      <c r="J4826" s="1">
        <v>45398</v>
      </c>
      <c r="K4826" s="1">
        <v>45351</v>
      </c>
    </row>
    <row r="4827" spans="1:12" x14ac:dyDescent="0.25">
      <c r="A4827" t="s">
        <v>46</v>
      </c>
      <c r="C4827" t="s">
        <v>47</v>
      </c>
      <c r="D4827" s="1">
        <v>41484</v>
      </c>
      <c r="E4827" t="s">
        <v>275</v>
      </c>
      <c r="F4827" t="s">
        <v>494</v>
      </c>
      <c r="G4827" t="s">
        <v>317</v>
      </c>
      <c r="H4827" t="s">
        <v>1369</v>
      </c>
      <c r="I4827" t="s">
        <v>18</v>
      </c>
      <c r="K4827" s="1">
        <v>45398</v>
      </c>
    </row>
    <row r="4828" spans="1:12" x14ac:dyDescent="0.25">
      <c r="A4828" t="s">
        <v>46</v>
      </c>
      <c r="C4828" t="s">
        <v>47</v>
      </c>
      <c r="D4828" s="1">
        <v>41484</v>
      </c>
      <c r="E4828" t="s">
        <v>275</v>
      </c>
      <c r="F4828" t="s">
        <v>494</v>
      </c>
      <c r="G4828" t="s">
        <v>317</v>
      </c>
      <c r="H4828" t="s">
        <v>1370</v>
      </c>
      <c r="I4828" t="s">
        <v>17</v>
      </c>
      <c r="J4828" s="1">
        <v>45398</v>
      </c>
      <c r="K4828" s="1">
        <v>45351</v>
      </c>
    </row>
    <row r="4829" spans="1:12" x14ac:dyDescent="0.25">
      <c r="A4829" t="s">
        <v>46</v>
      </c>
      <c r="C4829" t="s">
        <v>47</v>
      </c>
      <c r="D4829" s="1">
        <v>41484</v>
      </c>
      <c r="E4829" t="s">
        <v>275</v>
      </c>
      <c r="F4829" t="s">
        <v>494</v>
      </c>
      <c r="G4829" t="s">
        <v>317</v>
      </c>
      <c r="H4829" t="s">
        <v>8</v>
      </c>
      <c r="I4829" t="s">
        <v>17</v>
      </c>
      <c r="J4829" s="1">
        <v>44642</v>
      </c>
      <c r="K4829" s="1">
        <v>44635</v>
      </c>
    </row>
    <row r="4830" spans="1:12" x14ac:dyDescent="0.25">
      <c r="A4830" t="s">
        <v>46</v>
      </c>
      <c r="C4830" t="s">
        <v>47</v>
      </c>
      <c r="D4830" s="1">
        <v>41484</v>
      </c>
      <c r="E4830" t="s">
        <v>275</v>
      </c>
      <c r="F4830" t="s">
        <v>494</v>
      </c>
      <c r="G4830" t="s">
        <v>317</v>
      </c>
      <c r="H4830" t="s">
        <v>9</v>
      </c>
      <c r="I4830" t="s">
        <v>17</v>
      </c>
      <c r="J4830" s="1">
        <v>44820</v>
      </c>
      <c r="K4830" s="1">
        <v>44735</v>
      </c>
    </row>
    <row r="4831" spans="1:12" x14ac:dyDescent="0.25">
      <c r="A4831" t="s">
        <v>46</v>
      </c>
      <c r="C4831" t="s">
        <v>47</v>
      </c>
      <c r="D4831" s="1">
        <v>41484</v>
      </c>
      <c r="E4831" t="s">
        <v>275</v>
      </c>
      <c r="F4831" t="s">
        <v>494</v>
      </c>
      <c r="G4831" t="s">
        <v>317</v>
      </c>
      <c r="H4831" t="s">
        <v>9</v>
      </c>
      <c r="I4831" t="s">
        <v>17</v>
      </c>
      <c r="J4831" s="1">
        <v>45020</v>
      </c>
      <c r="K4831" s="1">
        <v>44830</v>
      </c>
    </row>
    <row r="4832" spans="1:12" x14ac:dyDescent="0.25">
      <c r="A4832" t="s">
        <v>46</v>
      </c>
      <c r="C4832" t="s">
        <v>47</v>
      </c>
      <c r="D4832" s="1">
        <v>41484</v>
      </c>
      <c r="E4832" t="s">
        <v>275</v>
      </c>
      <c r="F4832" t="s">
        <v>494</v>
      </c>
      <c r="G4832" t="s">
        <v>317</v>
      </c>
      <c r="H4832" t="s">
        <v>10</v>
      </c>
      <c r="I4832" t="s">
        <v>17</v>
      </c>
      <c r="J4832" s="1">
        <v>44529</v>
      </c>
      <c r="K4832" s="1">
        <v>44417</v>
      </c>
    </row>
    <row r="4833" spans="1:12" x14ac:dyDescent="0.25">
      <c r="A4833" t="s">
        <v>46</v>
      </c>
      <c r="C4833" t="s">
        <v>47</v>
      </c>
      <c r="D4833" s="1">
        <v>41484</v>
      </c>
      <c r="E4833" t="s">
        <v>275</v>
      </c>
      <c r="F4833" t="s">
        <v>494</v>
      </c>
      <c r="G4833" t="s">
        <v>317</v>
      </c>
      <c r="H4833" t="s">
        <v>11</v>
      </c>
      <c r="I4833" t="s">
        <v>17</v>
      </c>
      <c r="J4833" s="1">
        <v>44776</v>
      </c>
      <c r="K4833" s="1">
        <v>43635</v>
      </c>
    </row>
    <row r="4834" spans="1:12" x14ac:dyDescent="0.25">
      <c r="A4834" t="s">
        <v>46</v>
      </c>
      <c r="C4834" t="s">
        <v>47</v>
      </c>
      <c r="D4834" s="1">
        <v>41464</v>
      </c>
      <c r="E4834" t="s">
        <v>73</v>
      </c>
      <c r="F4834" t="s">
        <v>1115</v>
      </c>
      <c r="G4834" t="s">
        <v>1116</v>
      </c>
      <c r="H4834" t="s">
        <v>4</v>
      </c>
      <c r="I4834" t="s">
        <v>17</v>
      </c>
      <c r="J4834" s="1">
        <v>44944</v>
      </c>
      <c r="K4834" s="1">
        <v>44824</v>
      </c>
    </row>
    <row r="4835" spans="1:12" x14ac:dyDescent="0.25">
      <c r="A4835" t="s">
        <v>46</v>
      </c>
      <c r="C4835" t="s">
        <v>47</v>
      </c>
      <c r="D4835" s="1">
        <v>41464</v>
      </c>
      <c r="E4835" t="s">
        <v>73</v>
      </c>
      <c r="F4835" t="s">
        <v>1115</v>
      </c>
      <c r="G4835" t="s">
        <v>1116</v>
      </c>
      <c r="H4835" t="s">
        <v>7</v>
      </c>
      <c r="I4835" t="s">
        <v>17</v>
      </c>
      <c r="J4835" s="1">
        <v>44944</v>
      </c>
      <c r="K4835" s="1">
        <v>44824</v>
      </c>
    </row>
    <row r="4836" spans="1:12" x14ac:dyDescent="0.25">
      <c r="A4836" t="s">
        <v>46</v>
      </c>
      <c r="C4836" t="s">
        <v>47</v>
      </c>
      <c r="D4836" s="1">
        <v>41464</v>
      </c>
      <c r="E4836" t="s">
        <v>73</v>
      </c>
      <c r="F4836" t="s">
        <v>1115</v>
      </c>
      <c r="G4836" t="s">
        <v>1116</v>
      </c>
      <c r="H4836" t="s">
        <v>1366</v>
      </c>
      <c r="I4836" t="s">
        <v>5</v>
      </c>
      <c r="K4836" s="1">
        <v>45808</v>
      </c>
    </row>
    <row r="4837" spans="1:12" x14ac:dyDescent="0.25">
      <c r="A4837" t="s">
        <v>46</v>
      </c>
      <c r="C4837" t="s">
        <v>47</v>
      </c>
      <c r="D4837" s="1">
        <v>41464</v>
      </c>
      <c r="E4837" t="s">
        <v>73</v>
      </c>
      <c r="F4837" t="s">
        <v>1115</v>
      </c>
      <c r="G4837" t="s">
        <v>1116</v>
      </c>
      <c r="H4837" t="s">
        <v>1366</v>
      </c>
      <c r="I4837" t="s">
        <v>17</v>
      </c>
      <c r="J4837" s="1">
        <v>45487</v>
      </c>
      <c r="K4837" s="1">
        <v>45351</v>
      </c>
    </row>
    <row r="4838" spans="1:12" x14ac:dyDescent="0.25">
      <c r="A4838" t="s">
        <v>46</v>
      </c>
      <c r="C4838" t="s">
        <v>47</v>
      </c>
      <c r="D4838" s="1">
        <v>41464</v>
      </c>
      <c r="E4838" t="s">
        <v>73</v>
      </c>
      <c r="F4838" t="s">
        <v>1115</v>
      </c>
      <c r="G4838" t="s">
        <v>1116</v>
      </c>
      <c r="H4838" t="s">
        <v>1367</v>
      </c>
      <c r="I4838" t="s">
        <v>17</v>
      </c>
      <c r="J4838" s="1">
        <v>45424</v>
      </c>
      <c r="K4838" s="1">
        <v>45351</v>
      </c>
    </row>
    <row r="4839" spans="1:12" x14ac:dyDescent="0.25">
      <c r="A4839" t="s">
        <v>46</v>
      </c>
      <c r="C4839" t="s">
        <v>47</v>
      </c>
      <c r="D4839" s="1">
        <v>41464</v>
      </c>
      <c r="E4839" t="s">
        <v>73</v>
      </c>
      <c r="F4839" t="s">
        <v>1115</v>
      </c>
      <c r="G4839" t="s">
        <v>1116</v>
      </c>
      <c r="H4839" t="s">
        <v>1367</v>
      </c>
      <c r="I4839" t="s">
        <v>17</v>
      </c>
      <c r="J4839" s="1">
        <v>45781</v>
      </c>
      <c r="K4839" s="1">
        <v>45745</v>
      </c>
    </row>
    <row r="4840" spans="1:12" x14ac:dyDescent="0.25">
      <c r="A4840" t="s">
        <v>46</v>
      </c>
      <c r="C4840" t="s">
        <v>47</v>
      </c>
      <c r="D4840" s="1">
        <v>41464</v>
      </c>
      <c r="E4840" t="s">
        <v>73</v>
      </c>
      <c r="F4840" t="s">
        <v>1115</v>
      </c>
      <c r="G4840" t="s">
        <v>1116</v>
      </c>
      <c r="H4840" t="s">
        <v>1368</v>
      </c>
      <c r="I4840" t="s">
        <v>5</v>
      </c>
      <c r="K4840" s="1">
        <v>45808</v>
      </c>
    </row>
    <row r="4841" spans="1:12" x14ac:dyDescent="0.25">
      <c r="A4841" t="s">
        <v>46</v>
      </c>
      <c r="C4841" t="s">
        <v>47</v>
      </c>
      <c r="D4841" s="1">
        <v>41464</v>
      </c>
      <c r="E4841" t="s">
        <v>73</v>
      </c>
      <c r="F4841" t="s">
        <v>1115</v>
      </c>
      <c r="G4841" t="s">
        <v>1116</v>
      </c>
      <c r="H4841" t="s">
        <v>1368</v>
      </c>
      <c r="I4841" t="s">
        <v>17</v>
      </c>
      <c r="J4841" s="1">
        <v>45487</v>
      </c>
      <c r="K4841" s="1">
        <v>45351</v>
      </c>
    </row>
    <row r="4842" spans="1:12" x14ac:dyDescent="0.25">
      <c r="A4842" t="s">
        <v>46</v>
      </c>
      <c r="C4842" t="s">
        <v>47</v>
      </c>
      <c r="D4842" s="1">
        <v>41464</v>
      </c>
      <c r="E4842" t="s">
        <v>73</v>
      </c>
      <c r="F4842" t="s">
        <v>1115</v>
      </c>
      <c r="G4842" t="s">
        <v>1116</v>
      </c>
      <c r="H4842" t="s">
        <v>1369</v>
      </c>
      <c r="I4842" t="s">
        <v>5</v>
      </c>
      <c r="K4842" s="1">
        <v>45808</v>
      </c>
    </row>
    <row r="4843" spans="1:12" x14ac:dyDescent="0.25">
      <c r="A4843" t="s">
        <v>46</v>
      </c>
      <c r="C4843" t="s">
        <v>47</v>
      </c>
      <c r="D4843" s="1">
        <v>41464</v>
      </c>
      <c r="E4843" t="s">
        <v>73</v>
      </c>
      <c r="F4843" t="s">
        <v>1115</v>
      </c>
      <c r="G4843" t="s">
        <v>1116</v>
      </c>
      <c r="H4843" t="s">
        <v>1369</v>
      </c>
      <c r="I4843" t="s">
        <v>17</v>
      </c>
      <c r="J4843" s="1">
        <v>45487</v>
      </c>
      <c r="K4843" s="1">
        <v>45351</v>
      </c>
    </row>
    <row r="4844" spans="1:12" x14ac:dyDescent="0.25">
      <c r="A4844" t="s">
        <v>46</v>
      </c>
      <c r="C4844" t="s">
        <v>47</v>
      </c>
      <c r="D4844" s="1">
        <v>41464</v>
      </c>
      <c r="E4844" t="s">
        <v>73</v>
      </c>
      <c r="F4844" t="s">
        <v>1115</v>
      </c>
      <c r="G4844" t="s">
        <v>1116</v>
      </c>
      <c r="H4844" t="s">
        <v>1370</v>
      </c>
      <c r="I4844" t="s">
        <v>17</v>
      </c>
      <c r="J4844" s="1">
        <v>45424</v>
      </c>
      <c r="K4844" s="1">
        <v>45351</v>
      </c>
    </row>
    <row r="4845" spans="1:12" x14ac:dyDescent="0.25">
      <c r="A4845" t="s">
        <v>46</v>
      </c>
      <c r="C4845" t="s">
        <v>47</v>
      </c>
      <c r="D4845" s="1">
        <v>41464</v>
      </c>
      <c r="E4845" t="s">
        <v>73</v>
      </c>
      <c r="F4845" t="s">
        <v>1115</v>
      </c>
      <c r="G4845" t="s">
        <v>1116</v>
      </c>
      <c r="H4845" t="s">
        <v>1370</v>
      </c>
      <c r="I4845" t="s">
        <v>17</v>
      </c>
      <c r="J4845" s="1">
        <v>45805</v>
      </c>
      <c r="K4845" s="1">
        <v>45745</v>
      </c>
    </row>
    <row r="4846" spans="1:12" x14ac:dyDescent="0.25">
      <c r="A4846" t="s">
        <v>46</v>
      </c>
      <c r="C4846" t="s">
        <v>47</v>
      </c>
      <c r="D4846" s="1">
        <v>41464</v>
      </c>
      <c r="E4846" t="s">
        <v>73</v>
      </c>
      <c r="F4846" t="s">
        <v>1115</v>
      </c>
      <c r="G4846" t="s">
        <v>1116</v>
      </c>
      <c r="H4846" t="s">
        <v>8</v>
      </c>
      <c r="I4846" t="s">
        <v>17</v>
      </c>
      <c r="J4846" s="1">
        <v>44642</v>
      </c>
      <c r="K4846" s="1">
        <v>44635</v>
      </c>
    </row>
    <row r="4847" spans="1:12" x14ac:dyDescent="0.25">
      <c r="A4847" t="s">
        <v>46</v>
      </c>
      <c r="C4847" t="s">
        <v>47</v>
      </c>
      <c r="D4847" s="1">
        <v>41464</v>
      </c>
      <c r="E4847" t="s">
        <v>73</v>
      </c>
      <c r="F4847" t="s">
        <v>1115</v>
      </c>
      <c r="G4847" t="s">
        <v>1116</v>
      </c>
      <c r="H4847" t="s">
        <v>9</v>
      </c>
      <c r="I4847" t="s">
        <v>17</v>
      </c>
      <c r="J4847" s="1">
        <v>44944</v>
      </c>
      <c r="K4847" s="1">
        <v>44735</v>
      </c>
    </row>
    <row r="4848" spans="1:12" x14ac:dyDescent="0.25">
      <c r="A4848" t="s">
        <v>46</v>
      </c>
      <c r="C4848" t="s">
        <v>47</v>
      </c>
      <c r="D4848" s="1">
        <v>41464</v>
      </c>
      <c r="E4848" t="s">
        <v>73</v>
      </c>
      <c r="F4848" t="s">
        <v>1115</v>
      </c>
      <c r="G4848" t="s">
        <v>1116</v>
      </c>
      <c r="H4848" t="s">
        <v>10</v>
      </c>
      <c r="I4848" t="s">
        <v>17</v>
      </c>
      <c r="J4848" s="1">
        <v>44490</v>
      </c>
      <c r="K4848" s="1">
        <v>44417</v>
      </c>
      <c r="L4848" t="s">
        <v>1117</v>
      </c>
    </row>
    <row r="4849" spans="1:12" x14ac:dyDescent="0.25">
      <c r="A4849" t="s">
        <v>46</v>
      </c>
      <c r="C4849" t="s">
        <v>47</v>
      </c>
      <c r="D4849" s="1">
        <v>41464</v>
      </c>
      <c r="E4849" t="s">
        <v>73</v>
      </c>
      <c r="F4849" t="s">
        <v>1115</v>
      </c>
      <c r="G4849" t="s">
        <v>1116</v>
      </c>
      <c r="H4849" t="s">
        <v>10</v>
      </c>
      <c r="I4849" t="s">
        <v>17</v>
      </c>
      <c r="J4849" s="1">
        <v>44845</v>
      </c>
      <c r="K4849" s="1">
        <v>44845</v>
      </c>
      <c r="L4849" t="s">
        <v>1117</v>
      </c>
    </row>
    <row r="4850" spans="1:12" x14ac:dyDescent="0.25">
      <c r="A4850" t="s">
        <v>46</v>
      </c>
      <c r="C4850" t="s">
        <v>47</v>
      </c>
      <c r="D4850" s="1">
        <v>41464</v>
      </c>
      <c r="E4850" t="s">
        <v>73</v>
      </c>
      <c r="F4850" t="s">
        <v>1115</v>
      </c>
      <c r="G4850" t="s">
        <v>1116</v>
      </c>
      <c r="H4850" t="s">
        <v>10</v>
      </c>
      <c r="I4850" t="s">
        <v>17</v>
      </c>
      <c r="J4850" s="1">
        <v>44998</v>
      </c>
      <c r="K4850" s="1">
        <v>44995</v>
      </c>
      <c r="L4850" t="s">
        <v>1117</v>
      </c>
    </row>
    <row r="4851" spans="1:12" x14ac:dyDescent="0.25">
      <c r="A4851" t="s">
        <v>46</v>
      </c>
      <c r="C4851" t="s">
        <v>47</v>
      </c>
      <c r="D4851" s="1">
        <v>41464</v>
      </c>
      <c r="E4851" t="s">
        <v>73</v>
      </c>
      <c r="F4851" t="s">
        <v>1115</v>
      </c>
      <c r="G4851" t="s">
        <v>1116</v>
      </c>
      <c r="H4851" t="s">
        <v>11</v>
      </c>
      <c r="I4851" t="s">
        <v>17</v>
      </c>
      <c r="J4851" s="1">
        <v>44539</v>
      </c>
      <c r="K4851" s="1">
        <v>43635</v>
      </c>
    </row>
    <row r="4852" spans="1:12" x14ac:dyDescent="0.25">
      <c r="A4852" t="s">
        <v>46</v>
      </c>
      <c r="C4852" t="s">
        <v>47</v>
      </c>
      <c r="D4852" s="1">
        <v>41464</v>
      </c>
      <c r="E4852" t="s">
        <v>73</v>
      </c>
      <c r="F4852" t="s">
        <v>1115</v>
      </c>
      <c r="G4852" t="s">
        <v>1116</v>
      </c>
      <c r="H4852" t="s">
        <v>11</v>
      </c>
      <c r="I4852" t="s">
        <v>17</v>
      </c>
      <c r="J4852" s="1">
        <v>44539</v>
      </c>
      <c r="K4852" s="1">
        <v>44539</v>
      </c>
    </row>
    <row r="4853" spans="1:12" x14ac:dyDescent="0.25">
      <c r="A4853" t="s">
        <v>60</v>
      </c>
      <c r="B4853" t="s">
        <v>498</v>
      </c>
      <c r="C4853" t="s">
        <v>14</v>
      </c>
      <c r="D4853" s="1">
        <v>41288</v>
      </c>
      <c r="E4853" t="s">
        <v>1118</v>
      </c>
      <c r="F4853" t="s">
        <v>1119</v>
      </c>
      <c r="G4853" t="s">
        <v>1120</v>
      </c>
      <c r="H4853" t="s">
        <v>4</v>
      </c>
      <c r="I4853" t="s">
        <v>17</v>
      </c>
      <c r="J4853" s="1">
        <v>44832</v>
      </c>
      <c r="K4853" s="1">
        <v>44824</v>
      </c>
    </row>
    <row r="4854" spans="1:12" x14ac:dyDescent="0.25">
      <c r="A4854" t="s">
        <v>60</v>
      </c>
      <c r="B4854" t="s">
        <v>498</v>
      </c>
      <c r="C4854" t="s">
        <v>14</v>
      </c>
      <c r="D4854" s="1">
        <v>41288</v>
      </c>
      <c r="E4854" t="s">
        <v>1118</v>
      </c>
      <c r="F4854" t="s">
        <v>1119</v>
      </c>
      <c r="G4854" t="s">
        <v>1120</v>
      </c>
      <c r="H4854" t="s">
        <v>4</v>
      </c>
      <c r="I4854" t="s">
        <v>17</v>
      </c>
      <c r="J4854" s="1">
        <v>45356</v>
      </c>
      <c r="K4854" s="1">
        <v>45351</v>
      </c>
    </row>
    <row r="4855" spans="1:12" x14ac:dyDescent="0.25">
      <c r="A4855" t="s">
        <v>60</v>
      </c>
      <c r="B4855" t="s">
        <v>498</v>
      </c>
      <c r="C4855" t="s">
        <v>14</v>
      </c>
      <c r="D4855" s="1">
        <v>41288</v>
      </c>
      <c r="E4855" t="s">
        <v>1118</v>
      </c>
      <c r="F4855" t="s">
        <v>1119</v>
      </c>
      <c r="G4855" t="s">
        <v>1120</v>
      </c>
      <c r="H4855" t="s">
        <v>7</v>
      </c>
      <c r="I4855" t="s">
        <v>17</v>
      </c>
      <c r="J4855" s="1">
        <v>44832</v>
      </c>
      <c r="K4855" s="1">
        <v>44824</v>
      </c>
    </row>
    <row r="4856" spans="1:12" x14ac:dyDescent="0.25">
      <c r="A4856" t="s">
        <v>60</v>
      </c>
      <c r="B4856" t="s">
        <v>498</v>
      </c>
      <c r="C4856" t="s">
        <v>14</v>
      </c>
      <c r="D4856" s="1">
        <v>41288</v>
      </c>
      <c r="E4856" t="s">
        <v>1118</v>
      </c>
      <c r="F4856" t="s">
        <v>1119</v>
      </c>
      <c r="G4856" t="s">
        <v>1120</v>
      </c>
      <c r="H4856" t="s">
        <v>7</v>
      </c>
      <c r="I4856" t="s">
        <v>17</v>
      </c>
      <c r="J4856" s="1">
        <v>45356</v>
      </c>
      <c r="K4856" s="1">
        <v>45351</v>
      </c>
    </row>
    <row r="4857" spans="1:12" x14ac:dyDescent="0.25">
      <c r="A4857" t="s">
        <v>60</v>
      </c>
      <c r="B4857" t="s">
        <v>498</v>
      </c>
      <c r="C4857" t="s">
        <v>14</v>
      </c>
      <c r="D4857" s="1">
        <v>41288</v>
      </c>
      <c r="E4857" t="s">
        <v>1118</v>
      </c>
      <c r="F4857" t="s">
        <v>1119</v>
      </c>
      <c r="G4857" t="s">
        <v>1120</v>
      </c>
      <c r="H4857" t="s">
        <v>1366</v>
      </c>
      <c r="I4857" t="s">
        <v>18</v>
      </c>
      <c r="K4857" s="1">
        <v>45351</v>
      </c>
    </row>
    <row r="4858" spans="1:12" x14ac:dyDescent="0.25">
      <c r="A4858" t="s">
        <v>60</v>
      </c>
      <c r="B4858" t="s">
        <v>498</v>
      </c>
      <c r="C4858" t="s">
        <v>14</v>
      </c>
      <c r="D4858" s="1">
        <v>41288</v>
      </c>
      <c r="E4858" t="s">
        <v>1118</v>
      </c>
      <c r="F4858" t="s">
        <v>1119</v>
      </c>
      <c r="G4858" t="s">
        <v>1120</v>
      </c>
      <c r="H4858" t="s">
        <v>1367</v>
      </c>
      <c r="I4858" t="s">
        <v>5</v>
      </c>
      <c r="K4858" s="1">
        <v>45783</v>
      </c>
    </row>
    <row r="4859" spans="1:12" x14ac:dyDescent="0.25">
      <c r="A4859" t="s">
        <v>60</v>
      </c>
      <c r="B4859" t="s">
        <v>498</v>
      </c>
      <c r="C4859" t="s">
        <v>14</v>
      </c>
      <c r="D4859" s="1">
        <v>41288</v>
      </c>
      <c r="E4859" t="s">
        <v>1118</v>
      </c>
      <c r="F4859" t="s">
        <v>1119</v>
      </c>
      <c r="G4859" t="s">
        <v>1120</v>
      </c>
      <c r="H4859" t="s">
        <v>1367</v>
      </c>
      <c r="I4859" t="s">
        <v>17</v>
      </c>
      <c r="J4859" s="1">
        <v>45462</v>
      </c>
      <c r="K4859" s="1">
        <v>45351</v>
      </c>
    </row>
    <row r="4860" spans="1:12" x14ac:dyDescent="0.25">
      <c r="A4860" t="s">
        <v>60</v>
      </c>
      <c r="B4860" t="s">
        <v>498</v>
      </c>
      <c r="C4860" t="s">
        <v>14</v>
      </c>
      <c r="D4860" s="1">
        <v>41288</v>
      </c>
      <c r="E4860" t="s">
        <v>1118</v>
      </c>
      <c r="F4860" t="s">
        <v>1119</v>
      </c>
      <c r="G4860" t="s">
        <v>1120</v>
      </c>
      <c r="H4860" t="s">
        <v>1368</v>
      </c>
      <c r="I4860" t="s">
        <v>5</v>
      </c>
      <c r="K4860" s="1">
        <v>45351</v>
      </c>
    </row>
    <row r="4861" spans="1:12" x14ac:dyDescent="0.25">
      <c r="A4861" t="s">
        <v>60</v>
      </c>
      <c r="B4861" t="s">
        <v>498</v>
      </c>
      <c r="C4861" t="s">
        <v>14</v>
      </c>
      <c r="D4861" s="1">
        <v>41288</v>
      </c>
      <c r="E4861" t="s">
        <v>1118</v>
      </c>
      <c r="F4861" t="s">
        <v>1119</v>
      </c>
      <c r="G4861" t="s">
        <v>1120</v>
      </c>
      <c r="H4861" t="s">
        <v>1369</v>
      </c>
      <c r="I4861" t="s">
        <v>5</v>
      </c>
      <c r="K4861" s="1">
        <v>45351</v>
      </c>
    </row>
    <row r="4862" spans="1:12" x14ac:dyDescent="0.25">
      <c r="A4862" t="s">
        <v>60</v>
      </c>
      <c r="B4862" t="s">
        <v>498</v>
      </c>
      <c r="C4862" t="s">
        <v>14</v>
      </c>
      <c r="D4862" s="1">
        <v>41288</v>
      </c>
      <c r="E4862" t="s">
        <v>1118</v>
      </c>
      <c r="F4862" t="s">
        <v>1119</v>
      </c>
      <c r="G4862" t="s">
        <v>1120</v>
      </c>
      <c r="H4862" t="s">
        <v>1370</v>
      </c>
      <c r="I4862" t="s">
        <v>17</v>
      </c>
      <c r="J4862" s="1">
        <v>45502</v>
      </c>
      <c r="K4862" s="1">
        <v>45351</v>
      </c>
    </row>
    <row r="4863" spans="1:12" x14ac:dyDescent="0.25">
      <c r="A4863" t="s">
        <v>60</v>
      </c>
      <c r="B4863" t="s">
        <v>498</v>
      </c>
      <c r="C4863" t="s">
        <v>14</v>
      </c>
      <c r="D4863" s="1">
        <v>41288</v>
      </c>
      <c r="E4863" t="s">
        <v>1118</v>
      </c>
      <c r="F4863" t="s">
        <v>1119</v>
      </c>
      <c r="G4863" t="s">
        <v>1120</v>
      </c>
      <c r="H4863" t="s">
        <v>8</v>
      </c>
      <c r="I4863" t="s">
        <v>17</v>
      </c>
      <c r="J4863" s="1">
        <v>44649</v>
      </c>
      <c r="K4863" s="1">
        <v>44635</v>
      </c>
    </row>
    <row r="4864" spans="1:12" x14ac:dyDescent="0.25">
      <c r="A4864" t="s">
        <v>60</v>
      </c>
      <c r="B4864" t="s">
        <v>498</v>
      </c>
      <c r="C4864" t="s">
        <v>14</v>
      </c>
      <c r="D4864" s="1">
        <v>41288</v>
      </c>
      <c r="E4864" t="s">
        <v>1118</v>
      </c>
      <c r="F4864" t="s">
        <v>1119</v>
      </c>
      <c r="G4864" t="s">
        <v>1120</v>
      </c>
      <c r="H4864" t="s">
        <v>9</v>
      </c>
      <c r="I4864" t="s">
        <v>17</v>
      </c>
      <c r="J4864" s="1">
        <v>44931</v>
      </c>
      <c r="K4864" s="1">
        <v>44735</v>
      </c>
    </row>
    <row r="4865" spans="1:12" x14ac:dyDescent="0.25">
      <c r="A4865" t="s">
        <v>60</v>
      </c>
      <c r="B4865" t="s">
        <v>498</v>
      </c>
      <c r="C4865" t="s">
        <v>14</v>
      </c>
      <c r="D4865" s="1">
        <v>41288</v>
      </c>
      <c r="E4865" t="s">
        <v>1118</v>
      </c>
      <c r="F4865" t="s">
        <v>1119</v>
      </c>
      <c r="G4865" t="s">
        <v>1120</v>
      </c>
      <c r="H4865" t="s">
        <v>10</v>
      </c>
      <c r="I4865" t="s">
        <v>17</v>
      </c>
      <c r="J4865" s="1">
        <v>44448</v>
      </c>
      <c r="K4865" s="1">
        <v>44417</v>
      </c>
    </row>
    <row r="4866" spans="1:12" x14ac:dyDescent="0.25">
      <c r="A4866" t="s">
        <v>60</v>
      </c>
      <c r="B4866" t="s">
        <v>498</v>
      </c>
      <c r="C4866" t="s">
        <v>14</v>
      </c>
      <c r="D4866" s="1">
        <v>41288</v>
      </c>
      <c r="E4866" t="s">
        <v>1118</v>
      </c>
      <c r="F4866" t="s">
        <v>1119</v>
      </c>
      <c r="G4866" t="s">
        <v>1120</v>
      </c>
      <c r="H4866" t="s">
        <v>10</v>
      </c>
      <c r="I4866" t="s">
        <v>17</v>
      </c>
      <c r="J4866" s="1">
        <v>44628</v>
      </c>
      <c r="K4866" s="1">
        <v>44618</v>
      </c>
    </row>
    <row r="4867" spans="1:12" x14ac:dyDescent="0.25">
      <c r="A4867" t="s">
        <v>60</v>
      </c>
      <c r="B4867" t="s">
        <v>498</v>
      </c>
      <c r="C4867" t="s">
        <v>14</v>
      </c>
      <c r="D4867" s="1">
        <v>41288</v>
      </c>
      <c r="E4867" t="s">
        <v>1118</v>
      </c>
      <c r="F4867" t="s">
        <v>1119</v>
      </c>
      <c r="G4867" t="s">
        <v>1120</v>
      </c>
      <c r="H4867" t="s">
        <v>11</v>
      </c>
      <c r="I4867" t="s">
        <v>17</v>
      </c>
      <c r="J4867" s="1">
        <v>43661</v>
      </c>
      <c r="K4867" s="1">
        <v>43635</v>
      </c>
      <c r="L4867" t="s">
        <v>1121</v>
      </c>
    </row>
    <row r="4868" spans="1:12" x14ac:dyDescent="0.25">
      <c r="A4868" t="s">
        <v>41</v>
      </c>
      <c r="C4868" t="s">
        <v>14</v>
      </c>
      <c r="D4868" s="1">
        <v>41232</v>
      </c>
      <c r="E4868" t="s">
        <v>1122</v>
      </c>
      <c r="F4868" t="s">
        <v>1123</v>
      </c>
      <c r="G4868" t="s">
        <v>1124</v>
      </c>
      <c r="H4868" t="s">
        <v>4</v>
      </c>
      <c r="I4868" t="s">
        <v>17</v>
      </c>
      <c r="J4868" s="1">
        <v>44831</v>
      </c>
      <c r="K4868" s="1">
        <v>44824</v>
      </c>
    </row>
    <row r="4869" spans="1:12" x14ac:dyDescent="0.25">
      <c r="A4869" t="s">
        <v>41</v>
      </c>
      <c r="C4869" t="s">
        <v>14</v>
      </c>
      <c r="D4869" s="1">
        <v>41232</v>
      </c>
      <c r="E4869" t="s">
        <v>1122</v>
      </c>
      <c r="F4869" t="s">
        <v>1123</v>
      </c>
      <c r="G4869" t="s">
        <v>1124</v>
      </c>
      <c r="H4869" t="s">
        <v>7</v>
      </c>
      <c r="I4869" t="s">
        <v>17</v>
      </c>
      <c r="J4869" s="1">
        <v>44831</v>
      </c>
      <c r="K4869" s="1">
        <v>44824</v>
      </c>
    </row>
    <row r="4870" spans="1:12" x14ac:dyDescent="0.25">
      <c r="A4870" t="s">
        <v>41</v>
      </c>
      <c r="C4870" t="s">
        <v>14</v>
      </c>
      <c r="D4870" s="1">
        <v>41232</v>
      </c>
      <c r="E4870" t="s">
        <v>1122</v>
      </c>
      <c r="F4870" t="s">
        <v>1123</v>
      </c>
      <c r="G4870" t="s">
        <v>1124</v>
      </c>
      <c r="H4870" t="s">
        <v>1366</v>
      </c>
      <c r="I4870" t="s">
        <v>5</v>
      </c>
      <c r="K4870" s="1">
        <v>45351</v>
      </c>
    </row>
    <row r="4871" spans="1:12" x14ac:dyDescent="0.25">
      <c r="A4871" t="s">
        <v>41</v>
      </c>
      <c r="C4871" t="s">
        <v>14</v>
      </c>
      <c r="D4871" s="1">
        <v>41232</v>
      </c>
      <c r="E4871" t="s">
        <v>1122</v>
      </c>
      <c r="F4871" t="s">
        <v>1123</v>
      </c>
      <c r="G4871" t="s">
        <v>1124</v>
      </c>
      <c r="H4871" t="s">
        <v>1367</v>
      </c>
      <c r="I4871" t="s">
        <v>5</v>
      </c>
      <c r="K4871" s="1">
        <v>45351</v>
      </c>
    </row>
    <row r="4872" spans="1:12" x14ac:dyDescent="0.25">
      <c r="A4872" t="s">
        <v>41</v>
      </c>
      <c r="C4872" t="s">
        <v>14</v>
      </c>
      <c r="D4872" s="1">
        <v>41232</v>
      </c>
      <c r="E4872" t="s">
        <v>1122</v>
      </c>
      <c r="F4872" t="s">
        <v>1123</v>
      </c>
      <c r="G4872" t="s">
        <v>1124</v>
      </c>
      <c r="H4872" t="s">
        <v>1368</v>
      </c>
      <c r="I4872" t="s">
        <v>5</v>
      </c>
      <c r="K4872" s="1">
        <v>45351</v>
      </c>
    </row>
    <row r="4873" spans="1:12" x14ac:dyDescent="0.25">
      <c r="A4873" t="s">
        <v>41</v>
      </c>
      <c r="C4873" t="s">
        <v>14</v>
      </c>
      <c r="D4873" s="1">
        <v>41232</v>
      </c>
      <c r="E4873" t="s">
        <v>1122</v>
      </c>
      <c r="F4873" t="s">
        <v>1123</v>
      </c>
      <c r="G4873" t="s">
        <v>1124</v>
      </c>
      <c r="H4873" t="s">
        <v>1369</v>
      </c>
      <c r="I4873" t="s">
        <v>5</v>
      </c>
      <c r="K4873" s="1">
        <v>45351</v>
      </c>
    </row>
    <row r="4874" spans="1:12" x14ac:dyDescent="0.25">
      <c r="A4874" t="s">
        <v>41</v>
      </c>
      <c r="C4874" t="s">
        <v>14</v>
      </c>
      <c r="D4874" s="1">
        <v>41232</v>
      </c>
      <c r="E4874" t="s">
        <v>1122</v>
      </c>
      <c r="F4874" t="s">
        <v>1123</v>
      </c>
      <c r="G4874" t="s">
        <v>1124</v>
      </c>
      <c r="H4874" t="s">
        <v>1370</v>
      </c>
      <c r="I4874" t="s">
        <v>5</v>
      </c>
      <c r="K4874" s="1">
        <v>45351</v>
      </c>
    </row>
    <row r="4875" spans="1:12" x14ac:dyDescent="0.25">
      <c r="A4875" t="s">
        <v>41</v>
      </c>
      <c r="C4875" t="s">
        <v>14</v>
      </c>
      <c r="D4875" s="1">
        <v>41232</v>
      </c>
      <c r="E4875" t="s">
        <v>1122</v>
      </c>
      <c r="F4875" t="s">
        <v>1123</v>
      </c>
      <c r="G4875" t="s">
        <v>1124</v>
      </c>
      <c r="H4875" t="s">
        <v>8</v>
      </c>
      <c r="I4875" t="s">
        <v>17</v>
      </c>
      <c r="J4875" s="1">
        <v>44658</v>
      </c>
      <c r="K4875" s="1">
        <v>44635</v>
      </c>
    </row>
    <row r="4876" spans="1:12" x14ac:dyDescent="0.25">
      <c r="A4876" t="s">
        <v>41</v>
      </c>
      <c r="C4876" t="s">
        <v>14</v>
      </c>
      <c r="D4876" s="1">
        <v>41232</v>
      </c>
      <c r="E4876" t="s">
        <v>1122</v>
      </c>
      <c r="F4876" t="s">
        <v>1123</v>
      </c>
      <c r="G4876" t="s">
        <v>1124</v>
      </c>
      <c r="H4876" t="s">
        <v>9</v>
      </c>
      <c r="I4876" t="s">
        <v>17</v>
      </c>
      <c r="J4876" s="1">
        <v>44817</v>
      </c>
      <c r="K4876" s="1">
        <v>44735</v>
      </c>
    </row>
    <row r="4877" spans="1:12" x14ac:dyDescent="0.25">
      <c r="A4877" t="s">
        <v>41</v>
      </c>
      <c r="C4877" t="s">
        <v>14</v>
      </c>
      <c r="D4877" s="1">
        <v>41232</v>
      </c>
      <c r="E4877" t="s">
        <v>1122</v>
      </c>
      <c r="F4877" t="s">
        <v>1123</v>
      </c>
      <c r="G4877" t="s">
        <v>1124</v>
      </c>
      <c r="H4877" t="s">
        <v>9</v>
      </c>
      <c r="I4877" t="s">
        <v>17</v>
      </c>
      <c r="J4877" s="1">
        <v>44820</v>
      </c>
      <c r="K4877" s="1">
        <v>44820</v>
      </c>
    </row>
    <row r="4878" spans="1:12" x14ac:dyDescent="0.25">
      <c r="A4878" t="s">
        <v>41</v>
      </c>
      <c r="C4878" t="s">
        <v>14</v>
      </c>
      <c r="D4878" s="1">
        <v>41232</v>
      </c>
      <c r="E4878" t="s">
        <v>1122</v>
      </c>
      <c r="F4878" t="s">
        <v>1123</v>
      </c>
      <c r="G4878" t="s">
        <v>1124</v>
      </c>
      <c r="H4878" t="s">
        <v>10</v>
      </c>
      <c r="I4878" t="s">
        <v>17</v>
      </c>
      <c r="J4878" s="1">
        <v>44438</v>
      </c>
      <c r="K4878" s="1">
        <v>44417</v>
      </c>
    </row>
    <row r="4879" spans="1:12" x14ac:dyDescent="0.25">
      <c r="A4879" t="s">
        <v>41</v>
      </c>
      <c r="C4879" t="s">
        <v>14</v>
      </c>
      <c r="D4879" s="1">
        <v>41232</v>
      </c>
      <c r="E4879" t="s">
        <v>1122</v>
      </c>
      <c r="F4879" t="s">
        <v>1123</v>
      </c>
      <c r="G4879" t="s">
        <v>1124</v>
      </c>
      <c r="H4879" t="s">
        <v>10</v>
      </c>
      <c r="I4879" t="s">
        <v>17</v>
      </c>
      <c r="J4879" s="1">
        <v>44837</v>
      </c>
      <c r="K4879" s="1">
        <v>44831</v>
      </c>
    </row>
    <row r="4880" spans="1:12" x14ac:dyDescent="0.25">
      <c r="A4880" t="s">
        <v>41</v>
      </c>
      <c r="C4880" t="s">
        <v>14</v>
      </c>
      <c r="D4880" s="1">
        <v>41232</v>
      </c>
      <c r="E4880" t="s">
        <v>1122</v>
      </c>
      <c r="F4880" t="s">
        <v>1123</v>
      </c>
      <c r="G4880" t="s">
        <v>1124</v>
      </c>
      <c r="H4880" t="s">
        <v>11</v>
      </c>
      <c r="I4880" t="s">
        <v>17</v>
      </c>
      <c r="J4880" s="1">
        <v>42789</v>
      </c>
      <c r="K4880" s="1">
        <v>43616</v>
      </c>
      <c r="L4880" t="s">
        <v>982</v>
      </c>
    </row>
    <row r="4881" spans="1:12" x14ac:dyDescent="0.25">
      <c r="A4881" t="s">
        <v>41</v>
      </c>
      <c r="B4881" t="s">
        <v>119</v>
      </c>
      <c r="C4881" t="s">
        <v>124</v>
      </c>
      <c r="D4881" s="1">
        <v>41163</v>
      </c>
      <c r="E4881" t="s">
        <v>463</v>
      </c>
      <c r="F4881" t="s">
        <v>1129</v>
      </c>
      <c r="G4881" t="s">
        <v>1130</v>
      </c>
      <c r="H4881" t="s">
        <v>4</v>
      </c>
      <c r="I4881" t="s">
        <v>17</v>
      </c>
      <c r="J4881" s="1">
        <v>45090</v>
      </c>
      <c r="K4881" s="1">
        <v>44840</v>
      </c>
    </row>
    <row r="4882" spans="1:12" x14ac:dyDescent="0.25">
      <c r="A4882" t="s">
        <v>41</v>
      </c>
      <c r="B4882" t="s">
        <v>119</v>
      </c>
      <c r="C4882" t="s">
        <v>124</v>
      </c>
      <c r="D4882" s="1">
        <v>41163</v>
      </c>
      <c r="E4882" t="s">
        <v>463</v>
      </c>
      <c r="F4882" t="s">
        <v>1129</v>
      </c>
      <c r="G4882" t="s">
        <v>1130</v>
      </c>
      <c r="H4882" t="s">
        <v>7</v>
      </c>
      <c r="I4882" t="s">
        <v>17</v>
      </c>
      <c r="J4882" s="1">
        <v>45090</v>
      </c>
      <c r="K4882" s="1">
        <v>44840</v>
      </c>
    </row>
    <row r="4883" spans="1:12" x14ac:dyDescent="0.25">
      <c r="A4883" t="s">
        <v>41</v>
      </c>
      <c r="B4883" t="s">
        <v>42</v>
      </c>
      <c r="C4883" t="s">
        <v>124</v>
      </c>
      <c r="D4883" s="1">
        <v>41163</v>
      </c>
      <c r="E4883" t="s">
        <v>1125</v>
      </c>
      <c r="F4883" t="s">
        <v>1126</v>
      </c>
      <c r="G4883" t="s">
        <v>1127</v>
      </c>
      <c r="H4883" t="s">
        <v>4</v>
      </c>
      <c r="I4883" t="s">
        <v>17</v>
      </c>
      <c r="J4883" s="1">
        <v>44849</v>
      </c>
      <c r="K4883" s="1">
        <v>44840</v>
      </c>
      <c r="L4883" t="s">
        <v>1128</v>
      </c>
    </row>
    <row r="4884" spans="1:12" x14ac:dyDescent="0.25">
      <c r="A4884" t="s">
        <v>41</v>
      </c>
      <c r="B4884" t="s">
        <v>42</v>
      </c>
      <c r="C4884" t="s">
        <v>124</v>
      </c>
      <c r="D4884" s="1">
        <v>41163</v>
      </c>
      <c r="E4884" t="s">
        <v>1125</v>
      </c>
      <c r="F4884" t="s">
        <v>1126</v>
      </c>
      <c r="G4884" t="s">
        <v>1127</v>
      </c>
      <c r="H4884" t="s">
        <v>7</v>
      </c>
      <c r="I4884" t="s">
        <v>17</v>
      </c>
      <c r="J4884" s="1">
        <v>44849</v>
      </c>
      <c r="K4884" s="1">
        <v>44840</v>
      </c>
    </row>
    <row r="4885" spans="1:12" x14ac:dyDescent="0.25">
      <c r="A4885" t="s">
        <v>41</v>
      </c>
      <c r="B4885" t="s">
        <v>485</v>
      </c>
      <c r="C4885" t="s">
        <v>124</v>
      </c>
      <c r="D4885" s="1">
        <v>41092</v>
      </c>
      <c r="E4885" t="s">
        <v>1131</v>
      </c>
      <c r="F4885" t="s">
        <v>1132</v>
      </c>
      <c r="G4885" t="s">
        <v>1133</v>
      </c>
      <c r="H4885" t="s">
        <v>4</v>
      </c>
      <c r="I4885" t="s">
        <v>17</v>
      </c>
      <c r="J4885" s="1">
        <v>45090</v>
      </c>
      <c r="K4885" s="1">
        <v>44840</v>
      </c>
    </row>
    <row r="4886" spans="1:12" x14ac:dyDescent="0.25">
      <c r="A4886" t="s">
        <v>41</v>
      </c>
      <c r="B4886" t="s">
        <v>485</v>
      </c>
      <c r="C4886" t="s">
        <v>124</v>
      </c>
      <c r="D4886" s="1">
        <v>41092</v>
      </c>
      <c r="E4886" t="s">
        <v>1131</v>
      </c>
      <c r="F4886" t="s">
        <v>1132</v>
      </c>
      <c r="G4886" t="s">
        <v>1133</v>
      </c>
      <c r="H4886" t="s">
        <v>7</v>
      </c>
      <c r="I4886" t="s">
        <v>17</v>
      </c>
      <c r="J4886" s="1">
        <v>45090</v>
      </c>
      <c r="K4886" s="1">
        <v>44840</v>
      </c>
    </row>
    <row r="4887" spans="1:12" x14ac:dyDescent="0.25">
      <c r="A4887" t="s">
        <v>41</v>
      </c>
      <c r="B4887" t="s">
        <v>42</v>
      </c>
      <c r="C4887" t="s">
        <v>124</v>
      </c>
      <c r="D4887" s="1">
        <v>41092</v>
      </c>
      <c r="E4887" t="s">
        <v>1134</v>
      </c>
      <c r="F4887" t="s">
        <v>1135</v>
      </c>
      <c r="G4887" t="s">
        <v>1620</v>
      </c>
      <c r="H4887" t="s">
        <v>4</v>
      </c>
      <c r="I4887" t="s">
        <v>17</v>
      </c>
      <c r="J4887" s="1">
        <v>45379</v>
      </c>
      <c r="K4887" s="1">
        <v>44840</v>
      </c>
    </row>
    <row r="4888" spans="1:12" x14ac:dyDescent="0.25">
      <c r="A4888" t="s">
        <v>41</v>
      </c>
      <c r="B4888" t="s">
        <v>42</v>
      </c>
      <c r="C4888" t="s">
        <v>124</v>
      </c>
      <c r="D4888" s="1">
        <v>41092</v>
      </c>
      <c r="E4888" t="s">
        <v>1134</v>
      </c>
      <c r="F4888" t="s">
        <v>1135</v>
      </c>
      <c r="G4888" t="s">
        <v>1620</v>
      </c>
      <c r="H4888" t="s">
        <v>7</v>
      </c>
      <c r="I4888" t="s">
        <v>17</v>
      </c>
      <c r="J4888" s="1">
        <v>45379</v>
      </c>
      <c r="K4888" s="1">
        <v>44840</v>
      </c>
    </row>
    <row r="4889" spans="1:12" x14ac:dyDescent="0.25">
      <c r="A4889" t="s">
        <v>41</v>
      </c>
      <c r="B4889" t="s">
        <v>485</v>
      </c>
      <c r="C4889" t="s">
        <v>124</v>
      </c>
      <c r="D4889" s="1">
        <v>40945</v>
      </c>
      <c r="E4889" t="s">
        <v>677</v>
      </c>
      <c r="F4889" t="s">
        <v>1136</v>
      </c>
      <c r="G4889" t="s">
        <v>1137</v>
      </c>
      <c r="H4889" t="s">
        <v>4</v>
      </c>
      <c r="I4889" t="s">
        <v>17</v>
      </c>
      <c r="J4889" s="1">
        <v>45406</v>
      </c>
      <c r="K4889" s="1">
        <v>44840</v>
      </c>
    </row>
    <row r="4890" spans="1:12" x14ac:dyDescent="0.25">
      <c r="A4890" t="s">
        <v>41</v>
      </c>
      <c r="B4890" t="s">
        <v>485</v>
      </c>
      <c r="C4890" t="s">
        <v>124</v>
      </c>
      <c r="D4890" s="1">
        <v>40945</v>
      </c>
      <c r="E4890" t="s">
        <v>677</v>
      </c>
      <c r="F4890" t="s">
        <v>1136</v>
      </c>
      <c r="G4890" t="s">
        <v>1137</v>
      </c>
      <c r="H4890" t="s">
        <v>7</v>
      </c>
      <c r="I4890" t="s">
        <v>17</v>
      </c>
      <c r="J4890" s="1">
        <v>45406</v>
      </c>
      <c r="K4890" s="1">
        <v>44840</v>
      </c>
    </row>
    <row r="4891" spans="1:12" x14ac:dyDescent="0.25">
      <c r="A4891" t="s">
        <v>30</v>
      </c>
      <c r="B4891" t="s">
        <v>339</v>
      </c>
      <c r="C4891" t="s">
        <v>32</v>
      </c>
      <c r="D4891" s="1">
        <v>40805</v>
      </c>
      <c r="E4891" t="s">
        <v>1138</v>
      </c>
      <c r="F4891" t="s">
        <v>1139</v>
      </c>
      <c r="G4891" t="s">
        <v>1621</v>
      </c>
      <c r="H4891" t="s">
        <v>4</v>
      </c>
      <c r="I4891" t="s">
        <v>17</v>
      </c>
      <c r="J4891" s="1">
        <v>44956</v>
      </c>
      <c r="K4891" s="1">
        <v>44824</v>
      </c>
      <c r="L4891" t="s">
        <v>1140</v>
      </c>
    </row>
    <row r="4892" spans="1:12" x14ac:dyDescent="0.25">
      <c r="A4892" t="s">
        <v>30</v>
      </c>
      <c r="B4892" t="s">
        <v>339</v>
      </c>
      <c r="C4892" t="s">
        <v>32</v>
      </c>
      <c r="D4892" s="1">
        <v>40805</v>
      </c>
      <c r="E4892" t="s">
        <v>1138</v>
      </c>
      <c r="F4892" t="s">
        <v>1139</v>
      </c>
      <c r="G4892" t="s">
        <v>1621</v>
      </c>
      <c r="H4892" t="s">
        <v>7</v>
      </c>
      <c r="I4892" t="s">
        <v>17</v>
      </c>
      <c r="J4892" s="1">
        <v>44956</v>
      </c>
      <c r="K4892" s="1">
        <v>44824</v>
      </c>
      <c r="L4892" t="s">
        <v>1141</v>
      </c>
    </row>
    <row r="4893" spans="1:12" x14ac:dyDescent="0.25">
      <c r="A4893" t="s">
        <v>30</v>
      </c>
      <c r="B4893" t="s">
        <v>339</v>
      </c>
      <c r="C4893" t="s">
        <v>32</v>
      </c>
      <c r="D4893" s="1">
        <v>40805</v>
      </c>
      <c r="E4893" t="s">
        <v>1138</v>
      </c>
      <c r="F4893" t="s">
        <v>1139</v>
      </c>
      <c r="G4893" t="s">
        <v>1621</v>
      </c>
      <c r="H4893" t="s">
        <v>1366</v>
      </c>
      <c r="I4893" t="s">
        <v>17</v>
      </c>
      <c r="J4893" s="1">
        <v>45761</v>
      </c>
      <c r="K4893" s="1">
        <v>45351</v>
      </c>
    </row>
    <row r="4894" spans="1:12" x14ac:dyDescent="0.25">
      <c r="A4894" t="s">
        <v>30</v>
      </c>
      <c r="B4894" t="s">
        <v>339</v>
      </c>
      <c r="C4894" t="s">
        <v>32</v>
      </c>
      <c r="D4894" s="1">
        <v>40805</v>
      </c>
      <c r="E4894" t="s">
        <v>1138</v>
      </c>
      <c r="F4894" t="s">
        <v>1139</v>
      </c>
      <c r="G4894" t="s">
        <v>1621</v>
      </c>
      <c r="H4894" t="s">
        <v>1367</v>
      </c>
      <c r="I4894" t="s">
        <v>17</v>
      </c>
      <c r="J4894" s="1">
        <v>45761</v>
      </c>
      <c r="K4894" s="1">
        <v>45351</v>
      </c>
    </row>
    <row r="4895" spans="1:12" x14ac:dyDescent="0.25">
      <c r="A4895" t="s">
        <v>30</v>
      </c>
      <c r="B4895" t="s">
        <v>339</v>
      </c>
      <c r="C4895" t="s">
        <v>32</v>
      </c>
      <c r="D4895" s="1">
        <v>40805</v>
      </c>
      <c r="E4895" t="s">
        <v>1138</v>
      </c>
      <c r="F4895" t="s">
        <v>1139</v>
      </c>
      <c r="G4895" t="s">
        <v>1621</v>
      </c>
      <c r="H4895" t="s">
        <v>1368</v>
      </c>
      <c r="I4895" t="s">
        <v>17</v>
      </c>
      <c r="J4895" s="1">
        <v>45761</v>
      </c>
      <c r="K4895" s="1">
        <v>45351</v>
      </c>
    </row>
    <row r="4896" spans="1:12" x14ac:dyDescent="0.25">
      <c r="A4896" t="s">
        <v>30</v>
      </c>
      <c r="B4896" t="s">
        <v>339</v>
      </c>
      <c r="C4896" t="s">
        <v>32</v>
      </c>
      <c r="D4896" s="1">
        <v>40805</v>
      </c>
      <c r="E4896" t="s">
        <v>1138</v>
      </c>
      <c r="F4896" t="s">
        <v>1139</v>
      </c>
      <c r="G4896" t="s">
        <v>1621</v>
      </c>
      <c r="H4896" t="s">
        <v>1369</v>
      </c>
      <c r="I4896" t="s">
        <v>17</v>
      </c>
      <c r="J4896" s="1">
        <v>45761</v>
      </c>
      <c r="K4896" s="1">
        <v>45351</v>
      </c>
    </row>
    <row r="4897" spans="1:12" x14ac:dyDescent="0.25">
      <c r="A4897" t="s">
        <v>30</v>
      </c>
      <c r="B4897" t="s">
        <v>339</v>
      </c>
      <c r="C4897" t="s">
        <v>32</v>
      </c>
      <c r="D4897" s="1">
        <v>40805</v>
      </c>
      <c r="E4897" t="s">
        <v>1138</v>
      </c>
      <c r="F4897" t="s">
        <v>1139</v>
      </c>
      <c r="G4897" t="s">
        <v>1621</v>
      </c>
      <c r="H4897" t="s">
        <v>1370</v>
      </c>
      <c r="I4897" t="s">
        <v>17</v>
      </c>
      <c r="J4897" s="1">
        <v>45798</v>
      </c>
      <c r="K4897" s="1">
        <v>45351</v>
      </c>
    </row>
    <row r="4898" spans="1:12" x14ac:dyDescent="0.25">
      <c r="A4898" t="s">
        <v>30</v>
      </c>
      <c r="B4898" t="s">
        <v>339</v>
      </c>
      <c r="C4898" t="s">
        <v>32</v>
      </c>
      <c r="D4898" s="1">
        <v>40805</v>
      </c>
      <c r="E4898" t="s">
        <v>1138</v>
      </c>
      <c r="F4898" t="s">
        <v>1139</v>
      </c>
      <c r="G4898" t="s">
        <v>1621</v>
      </c>
      <c r="H4898" t="s">
        <v>8</v>
      </c>
      <c r="I4898" t="s">
        <v>17</v>
      </c>
      <c r="J4898" s="1">
        <v>44648</v>
      </c>
      <c r="K4898" s="1">
        <v>44635</v>
      </c>
      <c r="L4898" t="s">
        <v>1142</v>
      </c>
    </row>
    <row r="4899" spans="1:12" x14ac:dyDescent="0.25">
      <c r="A4899" t="s">
        <v>30</v>
      </c>
      <c r="B4899" t="s">
        <v>339</v>
      </c>
      <c r="C4899" t="s">
        <v>32</v>
      </c>
      <c r="D4899" s="1">
        <v>40805</v>
      </c>
      <c r="E4899" t="s">
        <v>1138</v>
      </c>
      <c r="F4899" t="s">
        <v>1139</v>
      </c>
      <c r="G4899" t="s">
        <v>1621</v>
      </c>
      <c r="H4899" t="s">
        <v>9</v>
      </c>
      <c r="I4899" t="s">
        <v>17</v>
      </c>
      <c r="J4899" s="1">
        <v>44956</v>
      </c>
      <c r="K4899" s="1">
        <v>44735</v>
      </c>
      <c r="L4899" t="s">
        <v>1143</v>
      </c>
    </row>
    <row r="4900" spans="1:12" x14ac:dyDescent="0.25">
      <c r="A4900" t="s">
        <v>30</v>
      </c>
      <c r="B4900" t="s">
        <v>339</v>
      </c>
      <c r="C4900" t="s">
        <v>32</v>
      </c>
      <c r="D4900" s="1">
        <v>40805</v>
      </c>
      <c r="E4900" t="s">
        <v>1138</v>
      </c>
      <c r="F4900" t="s">
        <v>1139</v>
      </c>
      <c r="G4900" t="s">
        <v>1621</v>
      </c>
      <c r="H4900" t="s">
        <v>10</v>
      </c>
      <c r="I4900" t="s">
        <v>17</v>
      </c>
      <c r="J4900" s="1">
        <v>44438</v>
      </c>
      <c r="K4900" s="1">
        <v>44417</v>
      </c>
      <c r="L4900" t="s">
        <v>1144</v>
      </c>
    </row>
    <row r="4901" spans="1:12" x14ac:dyDescent="0.25">
      <c r="A4901" t="s">
        <v>30</v>
      </c>
      <c r="B4901" t="s">
        <v>339</v>
      </c>
      <c r="C4901" t="s">
        <v>32</v>
      </c>
      <c r="D4901" s="1">
        <v>40805</v>
      </c>
      <c r="E4901" t="s">
        <v>1138</v>
      </c>
      <c r="F4901" t="s">
        <v>1139</v>
      </c>
      <c r="G4901" t="s">
        <v>1621</v>
      </c>
      <c r="H4901" t="s">
        <v>11</v>
      </c>
      <c r="I4901" t="s">
        <v>17</v>
      </c>
      <c r="J4901" s="1">
        <v>44551</v>
      </c>
      <c r="K4901" s="1">
        <v>43635</v>
      </c>
    </row>
    <row r="4902" spans="1:12" x14ac:dyDescent="0.25">
      <c r="A4902" t="s">
        <v>30</v>
      </c>
      <c r="B4902" t="s">
        <v>339</v>
      </c>
      <c r="C4902" t="s">
        <v>32</v>
      </c>
      <c r="D4902" s="1">
        <v>40700</v>
      </c>
      <c r="E4902" t="s">
        <v>1145</v>
      </c>
      <c r="F4902" t="s">
        <v>1146</v>
      </c>
      <c r="G4902" t="s">
        <v>1622</v>
      </c>
      <c r="H4902" t="s">
        <v>4</v>
      </c>
      <c r="I4902" t="s">
        <v>17</v>
      </c>
      <c r="J4902" s="1">
        <v>44930</v>
      </c>
      <c r="K4902" s="1">
        <v>44824</v>
      </c>
    </row>
    <row r="4903" spans="1:12" x14ac:dyDescent="0.25">
      <c r="A4903" t="s">
        <v>30</v>
      </c>
      <c r="B4903" t="s">
        <v>339</v>
      </c>
      <c r="C4903" t="s">
        <v>32</v>
      </c>
      <c r="D4903" s="1">
        <v>40700</v>
      </c>
      <c r="E4903" t="s">
        <v>1145</v>
      </c>
      <c r="F4903" t="s">
        <v>1146</v>
      </c>
      <c r="G4903" t="s">
        <v>1622</v>
      </c>
      <c r="H4903" t="s">
        <v>7</v>
      </c>
      <c r="I4903" t="s">
        <v>17</v>
      </c>
      <c r="J4903" s="1">
        <v>44930</v>
      </c>
      <c r="K4903" s="1">
        <v>44824</v>
      </c>
    </row>
    <row r="4904" spans="1:12" x14ac:dyDescent="0.25">
      <c r="A4904" t="s">
        <v>30</v>
      </c>
      <c r="B4904" t="s">
        <v>339</v>
      </c>
      <c r="C4904" t="s">
        <v>32</v>
      </c>
      <c r="D4904" s="1">
        <v>40700</v>
      </c>
      <c r="E4904" t="s">
        <v>1145</v>
      </c>
      <c r="F4904" t="s">
        <v>1146</v>
      </c>
      <c r="G4904" t="s">
        <v>1622</v>
      </c>
      <c r="H4904" t="s">
        <v>1366</v>
      </c>
      <c r="I4904" t="s">
        <v>5</v>
      </c>
      <c r="K4904" s="1">
        <v>45782</v>
      </c>
    </row>
    <row r="4905" spans="1:12" x14ac:dyDescent="0.25">
      <c r="A4905" t="s">
        <v>30</v>
      </c>
      <c r="B4905" t="s">
        <v>339</v>
      </c>
      <c r="C4905" t="s">
        <v>32</v>
      </c>
      <c r="D4905" s="1">
        <v>40700</v>
      </c>
      <c r="E4905" t="s">
        <v>1145</v>
      </c>
      <c r="F4905" t="s">
        <v>1146</v>
      </c>
      <c r="G4905" t="s">
        <v>1622</v>
      </c>
      <c r="H4905" t="s">
        <v>1366</v>
      </c>
      <c r="I4905" t="s">
        <v>17</v>
      </c>
      <c r="J4905" s="1">
        <v>45461</v>
      </c>
      <c r="K4905" s="1">
        <v>45351</v>
      </c>
    </row>
    <row r="4906" spans="1:12" x14ac:dyDescent="0.25">
      <c r="A4906" t="s">
        <v>30</v>
      </c>
      <c r="B4906" t="s">
        <v>339</v>
      </c>
      <c r="C4906" t="s">
        <v>32</v>
      </c>
      <c r="D4906" s="1">
        <v>40700</v>
      </c>
      <c r="E4906" t="s">
        <v>1145</v>
      </c>
      <c r="F4906" t="s">
        <v>1146</v>
      </c>
      <c r="G4906" t="s">
        <v>1622</v>
      </c>
      <c r="H4906" t="s">
        <v>1367</v>
      </c>
      <c r="I4906" t="s">
        <v>5</v>
      </c>
      <c r="K4906" s="1">
        <v>45782</v>
      </c>
    </row>
    <row r="4907" spans="1:12" x14ac:dyDescent="0.25">
      <c r="A4907" t="s">
        <v>30</v>
      </c>
      <c r="B4907" t="s">
        <v>339</v>
      </c>
      <c r="C4907" t="s">
        <v>32</v>
      </c>
      <c r="D4907" s="1">
        <v>40700</v>
      </c>
      <c r="E4907" t="s">
        <v>1145</v>
      </c>
      <c r="F4907" t="s">
        <v>1146</v>
      </c>
      <c r="G4907" t="s">
        <v>1622</v>
      </c>
      <c r="H4907" t="s">
        <v>1367</v>
      </c>
      <c r="I4907" t="s">
        <v>17</v>
      </c>
      <c r="J4907" s="1">
        <v>45461</v>
      </c>
      <c r="K4907" s="1">
        <v>45351</v>
      </c>
    </row>
    <row r="4908" spans="1:12" x14ac:dyDescent="0.25">
      <c r="A4908" t="s">
        <v>30</v>
      </c>
      <c r="B4908" t="s">
        <v>339</v>
      </c>
      <c r="C4908" t="s">
        <v>32</v>
      </c>
      <c r="D4908" s="1">
        <v>40700</v>
      </c>
      <c r="E4908" t="s">
        <v>1145</v>
      </c>
      <c r="F4908" t="s">
        <v>1146</v>
      </c>
      <c r="G4908" t="s">
        <v>1622</v>
      </c>
      <c r="H4908" t="s">
        <v>1368</v>
      </c>
      <c r="I4908" t="s">
        <v>5</v>
      </c>
      <c r="K4908" s="1">
        <v>45782</v>
      </c>
    </row>
    <row r="4909" spans="1:12" x14ac:dyDescent="0.25">
      <c r="A4909" t="s">
        <v>30</v>
      </c>
      <c r="B4909" t="s">
        <v>339</v>
      </c>
      <c r="C4909" t="s">
        <v>32</v>
      </c>
      <c r="D4909" s="1">
        <v>40700</v>
      </c>
      <c r="E4909" t="s">
        <v>1145</v>
      </c>
      <c r="F4909" t="s">
        <v>1146</v>
      </c>
      <c r="G4909" t="s">
        <v>1622</v>
      </c>
      <c r="H4909" t="s">
        <v>1368</v>
      </c>
      <c r="I4909" t="s">
        <v>17</v>
      </c>
      <c r="J4909" s="1">
        <v>45461</v>
      </c>
      <c r="K4909" s="1">
        <v>45351</v>
      </c>
    </row>
    <row r="4910" spans="1:12" x14ac:dyDescent="0.25">
      <c r="A4910" t="s">
        <v>30</v>
      </c>
      <c r="B4910" t="s">
        <v>339</v>
      </c>
      <c r="C4910" t="s">
        <v>32</v>
      </c>
      <c r="D4910" s="1">
        <v>40700</v>
      </c>
      <c r="E4910" t="s">
        <v>1145</v>
      </c>
      <c r="F4910" t="s">
        <v>1146</v>
      </c>
      <c r="G4910" t="s">
        <v>1622</v>
      </c>
      <c r="H4910" t="s">
        <v>1369</v>
      </c>
      <c r="I4910" t="s">
        <v>5</v>
      </c>
      <c r="K4910" s="1">
        <v>45782</v>
      </c>
    </row>
    <row r="4911" spans="1:12" x14ac:dyDescent="0.25">
      <c r="A4911" t="s">
        <v>30</v>
      </c>
      <c r="B4911" t="s">
        <v>339</v>
      </c>
      <c r="C4911" t="s">
        <v>32</v>
      </c>
      <c r="D4911" s="1">
        <v>40700</v>
      </c>
      <c r="E4911" t="s">
        <v>1145</v>
      </c>
      <c r="F4911" t="s">
        <v>1146</v>
      </c>
      <c r="G4911" t="s">
        <v>1622</v>
      </c>
      <c r="H4911" t="s">
        <v>1369</v>
      </c>
      <c r="I4911" t="s">
        <v>17</v>
      </c>
      <c r="J4911" s="1">
        <v>44245</v>
      </c>
      <c r="K4911" s="1">
        <v>44245</v>
      </c>
    </row>
    <row r="4912" spans="1:12" x14ac:dyDescent="0.25">
      <c r="A4912" t="s">
        <v>30</v>
      </c>
      <c r="B4912" t="s">
        <v>339</v>
      </c>
      <c r="C4912" t="s">
        <v>32</v>
      </c>
      <c r="D4912" s="1">
        <v>40700</v>
      </c>
      <c r="E4912" t="s">
        <v>1145</v>
      </c>
      <c r="F4912" t="s">
        <v>1146</v>
      </c>
      <c r="G4912" t="s">
        <v>1622</v>
      </c>
      <c r="H4912" t="s">
        <v>1369</v>
      </c>
      <c r="I4912" t="s">
        <v>17</v>
      </c>
      <c r="J4912" s="1">
        <v>45461</v>
      </c>
      <c r="K4912" s="1">
        <v>45351</v>
      </c>
    </row>
    <row r="4913" spans="1:12" x14ac:dyDescent="0.25">
      <c r="A4913" t="s">
        <v>30</v>
      </c>
      <c r="B4913" t="s">
        <v>339</v>
      </c>
      <c r="C4913" t="s">
        <v>32</v>
      </c>
      <c r="D4913" s="1">
        <v>40700</v>
      </c>
      <c r="E4913" t="s">
        <v>1145</v>
      </c>
      <c r="F4913" t="s">
        <v>1146</v>
      </c>
      <c r="G4913" t="s">
        <v>1622</v>
      </c>
      <c r="H4913" t="s">
        <v>1370</v>
      </c>
      <c r="I4913" t="s">
        <v>5</v>
      </c>
      <c r="K4913" s="1">
        <v>45782</v>
      </c>
    </row>
    <row r="4914" spans="1:12" x14ac:dyDescent="0.25">
      <c r="A4914" t="s">
        <v>30</v>
      </c>
      <c r="B4914" t="s">
        <v>339</v>
      </c>
      <c r="C4914" t="s">
        <v>32</v>
      </c>
      <c r="D4914" s="1">
        <v>40700</v>
      </c>
      <c r="E4914" t="s">
        <v>1145</v>
      </c>
      <c r="F4914" t="s">
        <v>1146</v>
      </c>
      <c r="G4914" t="s">
        <v>1622</v>
      </c>
      <c r="H4914" t="s">
        <v>1370</v>
      </c>
      <c r="I4914" t="s">
        <v>17</v>
      </c>
      <c r="J4914" s="1">
        <v>45461</v>
      </c>
      <c r="K4914" s="1">
        <v>45351</v>
      </c>
    </row>
    <row r="4915" spans="1:12" x14ac:dyDescent="0.25">
      <c r="A4915" t="s">
        <v>30</v>
      </c>
      <c r="B4915" t="s">
        <v>339</v>
      </c>
      <c r="C4915" t="s">
        <v>32</v>
      </c>
      <c r="D4915" s="1">
        <v>40700</v>
      </c>
      <c r="E4915" t="s">
        <v>1145</v>
      </c>
      <c r="F4915" t="s">
        <v>1146</v>
      </c>
      <c r="G4915" t="s">
        <v>1622</v>
      </c>
      <c r="H4915" t="s">
        <v>1370</v>
      </c>
      <c r="I4915" t="s">
        <v>17</v>
      </c>
      <c r="J4915" s="1">
        <v>45461</v>
      </c>
      <c r="K4915" s="1">
        <v>45461</v>
      </c>
    </row>
    <row r="4916" spans="1:12" x14ac:dyDescent="0.25">
      <c r="A4916" t="s">
        <v>30</v>
      </c>
      <c r="B4916" t="s">
        <v>339</v>
      </c>
      <c r="C4916" t="s">
        <v>32</v>
      </c>
      <c r="D4916" s="1">
        <v>40700</v>
      </c>
      <c r="E4916" t="s">
        <v>1145</v>
      </c>
      <c r="F4916" t="s">
        <v>1146</v>
      </c>
      <c r="G4916" t="s">
        <v>1622</v>
      </c>
      <c r="H4916" t="s">
        <v>8</v>
      </c>
      <c r="I4916" t="s">
        <v>17</v>
      </c>
      <c r="J4916" s="1">
        <v>44657</v>
      </c>
      <c r="K4916" s="1">
        <v>44635</v>
      </c>
    </row>
    <row r="4917" spans="1:12" x14ac:dyDescent="0.25">
      <c r="A4917" t="s">
        <v>30</v>
      </c>
      <c r="B4917" t="s">
        <v>339</v>
      </c>
      <c r="C4917" t="s">
        <v>32</v>
      </c>
      <c r="D4917" s="1">
        <v>40700</v>
      </c>
      <c r="E4917" t="s">
        <v>1145</v>
      </c>
      <c r="F4917" t="s">
        <v>1146</v>
      </c>
      <c r="G4917" t="s">
        <v>1622</v>
      </c>
      <c r="H4917" t="s">
        <v>9</v>
      </c>
      <c r="I4917" t="s">
        <v>17</v>
      </c>
      <c r="J4917" s="1">
        <v>44810</v>
      </c>
      <c r="K4917" s="1">
        <v>44735</v>
      </c>
    </row>
    <row r="4918" spans="1:12" x14ac:dyDescent="0.25">
      <c r="A4918" t="s">
        <v>30</v>
      </c>
      <c r="B4918" t="s">
        <v>339</v>
      </c>
      <c r="C4918" t="s">
        <v>32</v>
      </c>
      <c r="D4918" s="1">
        <v>40700</v>
      </c>
      <c r="E4918" t="s">
        <v>1145</v>
      </c>
      <c r="F4918" t="s">
        <v>1146</v>
      </c>
      <c r="G4918" t="s">
        <v>1622</v>
      </c>
      <c r="H4918" t="s">
        <v>10</v>
      </c>
      <c r="I4918" t="s">
        <v>17</v>
      </c>
      <c r="J4918" s="1">
        <v>44474</v>
      </c>
      <c r="K4918" s="1">
        <v>44417</v>
      </c>
    </row>
    <row r="4919" spans="1:12" x14ac:dyDescent="0.25">
      <c r="A4919" t="s">
        <v>30</v>
      </c>
      <c r="B4919" t="s">
        <v>339</v>
      </c>
      <c r="C4919" t="s">
        <v>32</v>
      </c>
      <c r="D4919" s="1">
        <v>40700</v>
      </c>
      <c r="E4919" t="s">
        <v>1145</v>
      </c>
      <c r="F4919" t="s">
        <v>1146</v>
      </c>
      <c r="G4919" t="s">
        <v>1622</v>
      </c>
      <c r="H4919" t="s">
        <v>11</v>
      </c>
      <c r="I4919" t="s">
        <v>17</v>
      </c>
      <c r="J4919" s="1">
        <v>44245</v>
      </c>
      <c r="K4919" s="1">
        <v>44110</v>
      </c>
    </row>
    <row r="4920" spans="1:12" x14ac:dyDescent="0.25">
      <c r="A4920" t="s">
        <v>24</v>
      </c>
      <c r="B4920" t="s">
        <v>1422</v>
      </c>
      <c r="C4920" t="s">
        <v>16</v>
      </c>
      <c r="D4920" s="1">
        <v>40665</v>
      </c>
      <c r="E4920" t="s">
        <v>290</v>
      </c>
      <c r="F4920" t="s">
        <v>1147</v>
      </c>
      <c r="G4920" t="s">
        <v>1148</v>
      </c>
      <c r="H4920" t="s">
        <v>4</v>
      </c>
      <c r="I4920" t="s">
        <v>17</v>
      </c>
      <c r="J4920" s="1">
        <v>44942</v>
      </c>
      <c r="K4920" s="1">
        <v>44824</v>
      </c>
    </row>
    <row r="4921" spans="1:12" x14ac:dyDescent="0.25">
      <c r="A4921" t="s">
        <v>24</v>
      </c>
      <c r="B4921" t="s">
        <v>1422</v>
      </c>
      <c r="C4921" t="s">
        <v>16</v>
      </c>
      <c r="D4921" s="1">
        <v>40665</v>
      </c>
      <c r="E4921" t="s">
        <v>290</v>
      </c>
      <c r="F4921" t="s">
        <v>1147</v>
      </c>
      <c r="G4921" t="s">
        <v>1148</v>
      </c>
      <c r="H4921" t="s">
        <v>7</v>
      </c>
      <c r="I4921" t="s">
        <v>17</v>
      </c>
      <c r="J4921" s="1">
        <v>44942</v>
      </c>
      <c r="K4921" s="1">
        <v>44824</v>
      </c>
    </row>
    <row r="4922" spans="1:12" x14ac:dyDescent="0.25">
      <c r="A4922" t="s">
        <v>24</v>
      </c>
      <c r="B4922" t="s">
        <v>1422</v>
      </c>
      <c r="C4922" t="s">
        <v>16</v>
      </c>
      <c r="D4922" s="1">
        <v>40665</v>
      </c>
      <c r="E4922" t="s">
        <v>290</v>
      </c>
      <c r="F4922" t="s">
        <v>1147</v>
      </c>
      <c r="G4922" t="s">
        <v>1148</v>
      </c>
      <c r="H4922" t="s">
        <v>1366</v>
      </c>
      <c r="I4922" t="s">
        <v>17</v>
      </c>
      <c r="J4922" s="1">
        <v>45497</v>
      </c>
      <c r="K4922" s="1">
        <v>45351</v>
      </c>
    </row>
    <row r="4923" spans="1:12" x14ac:dyDescent="0.25">
      <c r="A4923" t="s">
        <v>24</v>
      </c>
      <c r="B4923" t="s">
        <v>1422</v>
      </c>
      <c r="C4923" t="s">
        <v>16</v>
      </c>
      <c r="D4923" s="1">
        <v>40665</v>
      </c>
      <c r="E4923" t="s">
        <v>290</v>
      </c>
      <c r="F4923" t="s">
        <v>1147</v>
      </c>
      <c r="G4923" t="s">
        <v>1148</v>
      </c>
      <c r="H4923" t="s">
        <v>1367</v>
      </c>
      <c r="I4923" t="s">
        <v>17</v>
      </c>
      <c r="J4923" s="1">
        <v>45489</v>
      </c>
      <c r="K4923" s="1">
        <v>45351</v>
      </c>
    </row>
    <row r="4924" spans="1:12" x14ac:dyDescent="0.25">
      <c r="A4924" t="s">
        <v>24</v>
      </c>
      <c r="B4924" t="s">
        <v>1422</v>
      </c>
      <c r="C4924" t="s">
        <v>16</v>
      </c>
      <c r="D4924" s="1">
        <v>40665</v>
      </c>
      <c r="E4924" t="s">
        <v>290</v>
      </c>
      <c r="F4924" t="s">
        <v>1147</v>
      </c>
      <c r="G4924" t="s">
        <v>1148</v>
      </c>
      <c r="H4924" t="s">
        <v>1368</v>
      </c>
      <c r="I4924" t="s">
        <v>17</v>
      </c>
      <c r="J4924" s="1">
        <v>45497</v>
      </c>
      <c r="K4924" s="1">
        <v>45351</v>
      </c>
    </row>
    <row r="4925" spans="1:12" x14ac:dyDescent="0.25">
      <c r="A4925" t="s">
        <v>24</v>
      </c>
      <c r="B4925" t="s">
        <v>1422</v>
      </c>
      <c r="C4925" t="s">
        <v>16</v>
      </c>
      <c r="D4925" s="1">
        <v>40665</v>
      </c>
      <c r="E4925" t="s">
        <v>290</v>
      </c>
      <c r="F4925" t="s">
        <v>1147</v>
      </c>
      <c r="G4925" t="s">
        <v>1148</v>
      </c>
      <c r="H4925" t="s">
        <v>1369</v>
      </c>
      <c r="I4925" t="s">
        <v>17</v>
      </c>
      <c r="J4925" s="1">
        <v>45497</v>
      </c>
      <c r="K4925" s="1">
        <v>44398</v>
      </c>
      <c r="L4925" t="s">
        <v>1623</v>
      </c>
    </row>
    <row r="4926" spans="1:12" x14ac:dyDescent="0.25">
      <c r="A4926" t="s">
        <v>24</v>
      </c>
      <c r="B4926" t="s">
        <v>1422</v>
      </c>
      <c r="C4926" t="s">
        <v>16</v>
      </c>
      <c r="D4926" s="1">
        <v>40665</v>
      </c>
      <c r="E4926" t="s">
        <v>290</v>
      </c>
      <c r="F4926" t="s">
        <v>1147</v>
      </c>
      <c r="G4926" t="s">
        <v>1148</v>
      </c>
      <c r="H4926" t="s">
        <v>1370</v>
      </c>
      <c r="I4926" t="s">
        <v>17</v>
      </c>
      <c r="J4926" s="1">
        <v>45497</v>
      </c>
      <c r="K4926" s="1">
        <v>45351</v>
      </c>
    </row>
    <row r="4927" spans="1:12" x14ac:dyDescent="0.25">
      <c r="A4927" t="s">
        <v>24</v>
      </c>
      <c r="B4927" t="s">
        <v>1422</v>
      </c>
      <c r="C4927" t="s">
        <v>16</v>
      </c>
      <c r="D4927" s="1">
        <v>40665</v>
      </c>
      <c r="E4927" t="s">
        <v>290</v>
      </c>
      <c r="F4927" t="s">
        <v>1147</v>
      </c>
      <c r="G4927" t="s">
        <v>1148</v>
      </c>
      <c r="H4927" t="s">
        <v>1370</v>
      </c>
      <c r="I4927" t="s">
        <v>17</v>
      </c>
      <c r="J4927" s="1">
        <v>45497</v>
      </c>
      <c r="K4927" s="1">
        <v>45497</v>
      </c>
    </row>
    <row r="4928" spans="1:12" x14ac:dyDescent="0.25">
      <c r="A4928" t="s">
        <v>24</v>
      </c>
      <c r="B4928" t="s">
        <v>1422</v>
      </c>
      <c r="C4928" t="s">
        <v>16</v>
      </c>
      <c r="D4928" s="1">
        <v>40665</v>
      </c>
      <c r="E4928" t="s">
        <v>290</v>
      </c>
      <c r="F4928" t="s">
        <v>1147</v>
      </c>
      <c r="G4928" t="s">
        <v>1148</v>
      </c>
      <c r="H4928" t="s">
        <v>8</v>
      </c>
      <c r="I4928" t="s">
        <v>17</v>
      </c>
      <c r="J4928" s="1">
        <v>44651</v>
      </c>
      <c r="K4928" s="1">
        <v>44635</v>
      </c>
    </row>
    <row r="4929" spans="1:12" x14ac:dyDescent="0.25">
      <c r="A4929" t="s">
        <v>24</v>
      </c>
      <c r="B4929" t="s">
        <v>1422</v>
      </c>
      <c r="C4929" t="s">
        <v>16</v>
      </c>
      <c r="D4929" s="1">
        <v>40665</v>
      </c>
      <c r="E4929" t="s">
        <v>290</v>
      </c>
      <c r="F4929" t="s">
        <v>1147</v>
      </c>
      <c r="G4929" t="s">
        <v>1148</v>
      </c>
      <c r="H4929" t="s">
        <v>9</v>
      </c>
      <c r="I4929" t="s">
        <v>17</v>
      </c>
      <c r="J4929" s="1">
        <v>44946</v>
      </c>
      <c r="K4929" s="1">
        <v>44735</v>
      </c>
    </row>
    <row r="4930" spans="1:12" x14ac:dyDescent="0.25">
      <c r="A4930" t="s">
        <v>24</v>
      </c>
      <c r="B4930" t="s">
        <v>1422</v>
      </c>
      <c r="C4930" t="s">
        <v>16</v>
      </c>
      <c r="D4930" s="1">
        <v>40665</v>
      </c>
      <c r="E4930" t="s">
        <v>290</v>
      </c>
      <c r="F4930" t="s">
        <v>1147</v>
      </c>
      <c r="G4930" t="s">
        <v>1148</v>
      </c>
      <c r="H4930" t="s">
        <v>10</v>
      </c>
      <c r="I4930" t="s">
        <v>17</v>
      </c>
      <c r="J4930" s="1">
        <v>44450</v>
      </c>
      <c r="K4930" s="1">
        <v>44417</v>
      </c>
    </row>
    <row r="4931" spans="1:12" x14ac:dyDescent="0.25">
      <c r="A4931" t="s">
        <v>24</v>
      </c>
      <c r="B4931" t="s">
        <v>1422</v>
      </c>
      <c r="C4931" t="s">
        <v>16</v>
      </c>
      <c r="D4931" s="1">
        <v>40665</v>
      </c>
      <c r="E4931" t="s">
        <v>290</v>
      </c>
      <c r="F4931" t="s">
        <v>1147</v>
      </c>
      <c r="G4931" t="s">
        <v>1148</v>
      </c>
      <c r="H4931" t="s">
        <v>11</v>
      </c>
      <c r="I4931" t="s">
        <v>17</v>
      </c>
      <c r="J4931" s="1">
        <v>42804</v>
      </c>
      <c r="K4931" s="1">
        <v>43616</v>
      </c>
      <c r="L4931" t="s">
        <v>982</v>
      </c>
    </row>
    <row r="4932" spans="1:12" x14ac:dyDescent="0.25">
      <c r="A4932" t="s">
        <v>30</v>
      </c>
      <c r="B4932" t="s">
        <v>189</v>
      </c>
      <c r="C4932" t="s">
        <v>32</v>
      </c>
      <c r="D4932" s="1">
        <v>40665</v>
      </c>
      <c r="E4932" t="s">
        <v>33</v>
      </c>
      <c r="F4932" t="s">
        <v>1149</v>
      </c>
      <c r="G4932" t="s">
        <v>193</v>
      </c>
      <c r="H4932" t="s">
        <v>192</v>
      </c>
      <c r="I4932" t="s">
        <v>17</v>
      </c>
      <c r="J4932" s="1">
        <v>44839</v>
      </c>
      <c r="K4932" s="1">
        <v>44837</v>
      </c>
    </row>
    <row r="4933" spans="1:12" x14ac:dyDescent="0.25">
      <c r="A4933" t="s">
        <v>30</v>
      </c>
      <c r="B4933" t="s">
        <v>189</v>
      </c>
      <c r="C4933" t="s">
        <v>32</v>
      </c>
      <c r="D4933" s="1">
        <v>40665</v>
      </c>
      <c r="E4933" t="s">
        <v>33</v>
      </c>
      <c r="F4933" t="s">
        <v>1149</v>
      </c>
      <c r="G4933" t="s">
        <v>193</v>
      </c>
      <c r="H4933" t="s">
        <v>4</v>
      </c>
      <c r="I4933" t="s">
        <v>17</v>
      </c>
      <c r="J4933" s="1">
        <v>44838</v>
      </c>
      <c r="K4933" s="1">
        <v>44824</v>
      </c>
    </row>
    <row r="4934" spans="1:12" x14ac:dyDescent="0.25">
      <c r="A4934" t="s">
        <v>30</v>
      </c>
      <c r="B4934" t="s">
        <v>189</v>
      </c>
      <c r="C4934" t="s">
        <v>32</v>
      </c>
      <c r="D4934" s="1">
        <v>40665</v>
      </c>
      <c r="E4934" t="s">
        <v>33</v>
      </c>
      <c r="F4934" t="s">
        <v>1149</v>
      </c>
      <c r="G4934" t="s">
        <v>193</v>
      </c>
      <c r="H4934" t="s">
        <v>7</v>
      </c>
      <c r="I4934" t="s">
        <v>17</v>
      </c>
      <c r="J4934" s="1">
        <v>44839</v>
      </c>
      <c r="K4934" s="1">
        <v>44824</v>
      </c>
    </row>
    <row r="4935" spans="1:12" x14ac:dyDescent="0.25">
      <c r="A4935" t="s">
        <v>30</v>
      </c>
      <c r="B4935" t="s">
        <v>189</v>
      </c>
      <c r="C4935" t="s">
        <v>32</v>
      </c>
      <c r="D4935" s="1">
        <v>40665</v>
      </c>
      <c r="E4935" t="s">
        <v>33</v>
      </c>
      <c r="F4935" t="s">
        <v>1149</v>
      </c>
      <c r="G4935" t="s">
        <v>193</v>
      </c>
      <c r="H4935" t="s">
        <v>1366</v>
      </c>
      <c r="I4935" t="s">
        <v>5</v>
      </c>
      <c r="K4935" s="1">
        <v>45802</v>
      </c>
    </row>
    <row r="4936" spans="1:12" x14ac:dyDescent="0.25">
      <c r="A4936" t="s">
        <v>30</v>
      </c>
      <c r="B4936" t="s">
        <v>189</v>
      </c>
      <c r="C4936" t="s">
        <v>32</v>
      </c>
      <c r="D4936" s="1">
        <v>40665</v>
      </c>
      <c r="E4936" t="s">
        <v>33</v>
      </c>
      <c r="F4936" t="s">
        <v>1149</v>
      </c>
      <c r="G4936" t="s">
        <v>193</v>
      </c>
      <c r="H4936" t="s">
        <v>1366</v>
      </c>
      <c r="I4936" t="s">
        <v>17</v>
      </c>
      <c r="J4936" s="1">
        <v>45481</v>
      </c>
      <c r="K4936" s="1">
        <v>45351</v>
      </c>
    </row>
    <row r="4937" spans="1:12" x14ac:dyDescent="0.25">
      <c r="A4937" t="s">
        <v>30</v>
      </c>
      <c r="B4937" t="s">
        <v>189</v>
      </c>
      <c r="C4937" t="s">
        <v>32</v>
      </c>
      <c r="D4937" s="1">
        <v>40665</v>
      </c>
      <c r="E4937" t="s">
        <v>33</v>
      </c>
      <c r="F4937" t="s">
        <v>1149</v>
      </c>
      <c r="G4937" t="s">
        <v>193</v>
      </c>
      <c r="H4937" t="s">
        <v>1367</v>
      </c>
      <c r="I4937" t="s">
        <v>5</v>
      </c>
      <c r="K4937" s="1">
        <v>45802</v>
      </c>
    </row>
    <row r="4938" spans="1:12" x14ac:dyDescent="0.25">
      <c r="A4938" t="s">
        <v>30</v>
      </c>
      <c r="B4938" t="s">
        <v>189</v>
      </c>
      <c r="C4938" t="s">
        <v>32</v>
      </c>
      <c r="D4938" s="1">
        <v>40665</v>
      </c>
      <c r="E4938" t="s">
        <v>33</v>
      </c>
      <c r="F4938" t="s">
        <v>1149</v>
      </c>
      <c r="G4938" t="s">
        <v>193</v>
      </c>
      <c r="H4938" t="s">
        <v>1367</v>
      </c>
      <c r="I4938" t="s">
        <v>17</v>
      </c>
      <c r="J4938" s="1">
        <v>45481</v>
      </c>
      <c r="K4938" s="1">
        <v>45351</v>
      </c>
    </row>
    <row r="4939" spans="1:12" x14ac:dyDescent="0.25">
      <c r="A4939" t="s">
        <v>30</v>
      </c>
      <c r="B4939" t="s">
        <v>189</v>
      </c>
      <c r="C4939" t="s">
        <v>32</v>
      </c>
      <c r="D4939" s="1">
        <v>40665</v>
      </c>
      <c r="E4939" t="s">
        <v>33</v>
      </c>
      <c r="F4939" t="s">
        <v>1149</v>
      </c>
      <c r="G4939" t="s">
        <v>193</v>
      </c>
      <c r="H4939" t="s">
        <v>1368</v>
      </c>
      <c r="I4939" t="s">
        <v>5</v>
      </c>
      <c r="K4939" s="1">
        <v>45802</v>
      </c>
    </row>
    <row r="4940" spans="1:12" x14ac:dyDescent="0.25">
      <c r="A4940" t="s">
        <v>30</v>
      </c>
      <c r="B4940" t="s">
        <v>189</v>
      </c>
      <c r="C4940" t="s">
        <v>32</v>
      </c>
      <c r="D4940" s="1">
        <v>40665</v>
      </c>
      <c r="E4940" t="s">
        <v>33</v>
      </c>
      <c r="F4940" t="s">
        <v>1149</v>
      </c>
      <c r="G4940" t="s">
        <v>193</v>
      </c>
      <c r="H4940" t="s">
        <v>1368</v>
      </c>
      <c r="I4940" t="s">
        <v>17</v>
      </c>
      <c r="J4940" s="1">
        <v>45481</v>
      </c>
      <c r="K4940" s="1">
        <v>45351</v>
      </c>
    </row>
    <row r="4941" spans="1:12" x14ac:dyDescent="0.25">
      <c r="A4941" t="s">
        <v>30</v>
      </c>
      <c r="B4941" t="s">
        <v>189</v>
      </c>
      <c r="C4941" t="s">
        <v>32</v>
      </c>
      <c r="D4941" s="1">
        <v>40665</v>
      </c>
      <c r="E4941" t="s">
        <v>33</v>
      </c>
      <c r="F4941" t="s">
        <v>1149</v>
      </c>
      <c r="G4941" t="s">
        <v>193</v>
      </c>
      <c r="H4941" t="s">
        <v>1369</v>
      </c>
      <c r="I4941" t="s">
        <v>5</v>
      </c>
      <c r="K4941" s="1">
        <v>45802</v>
      </c>
    </row>
    <row r="4942" spans="1:12" x14ac:dyDescent="0.25">
      <c r="A4942" t="s">
        <v>30</v>
      </c>
      <c r="B4942" t="s">
        <v>189</v>
      </c>
      <c r="C4942" t="s">
        <v>32</v>
      </c>
      <c r="D4942" s="1">
        <v>40665</v>
      </c>
      <c r="E4942" t="s">
        <v>33</v>
      </c>
      <c r="F4942" t="s">
        <v>1149</v>
      </c>
      <c r="G4942" t="s">
        <v>193</v>
      </c>
      <c r="H4942" t="s">
        <v>1369</v>
      </c>
      <c r="I4942" t="s">
        <v>17</v>
      </c>
      <c r="J4942" s="1">
        <v>45481</v>
      </c>
      <c r="K4942" s="1">
        <v>45351</v>
      </c>
    </row>
    <row r="4943" spans="1:12" x14ac:dyDescent="0.25">
      <c r="A4943" t="s">
        <v>30</v>
      </c>
      <c r="B4943" t="s">
        <v>189</v>
      </c>
      <c r="C4943" t="s">
        <v>32</v>
      </c>
      <c r="D4943" s="1">
        <v>40665</v>
      </c>
      <c r="E4943" t="s">
        <v>33</v>
      </c>
      <c r="F4943" t="s">
        <v>1149</v>
      </c>
      <c r="G4943" t="s">
        <v>193</v>
      </c>
      <c r="H4943" t="s">
        <v>1370</v>
      </c>
      <c r="I4943" t="s">
        <v>5</v>
      </c>
      <c r="K4943" s="1">
        <v>45802</v>
      </c>
    </row>
    <row r="4944" spans="1:12" x14ac:dyDescent="0.25">
      <c r="A4944" t="s">
        <v>30</v>
      </c>
      <c r="B4944" t="s">
        <v>189</v>
      </c>
      <c r="C4944" t="s">
        <v>32</v>
      </c>
      <c r="D4944" s="1">
        <v>40665</v>
      </c>
      <c r="E4944" t="s">
        <v>33</v>
      </c>
      <c r="F4944" t="s">
        <v>1149</v>
      </c>
      <c r="G4944" t="s">
        <v>193</v>
      </c>
      <c r="H4944" t="s">
        <v>1370</v>
      </c>
      <c r="I4944" t="s">
        <v>17</v>
      </c>
      <c r="J4944" s="1">
        <v>45481</v>
      </c>
      <c r="K4944" s="1">
        <v>45351</v>
      </c>
    </row>
    <row r="4945" spans="1:11" x14ac:dyDescent="0.25">
      <c r="A4945" t="s">
        <v>30</v>
      </c>
      <c r="B4945" t="s">
        <v>189</v>
      </c>
      <c r="C4945" t="s">
        <v>32</v>
      </c>
      <c r="D4945" s="1">
        <v>40665</v>
      </c>
      <c r="E4945" t="s">
        <v>33</v>
      </c>
      <c r="F4945" t="s">
        <v>1149</v>
      </c>
      <c r="G4945" t="s">
        <v>193</v>
      </c>
      <c r="H4945" t="s">
        <v>8</v>
      </c>
      <c r="I4945" t="s">
        <v>17</v>
      </c>
      <c r="J4945" s="1">
        <v>44643</v>
      </c>
      <c r="K4945" s="1">
        <v>44635</v>
      </c>
    </row>
    <row r="4946" spans="1:11" x14ac:dyDescent="0.25">
      <c r="A4946" t="s">
        <v>30</v>
      </c>
      <c r="B4946" t="s">
        <v>189</v>
      </c>
      <c r="C4946" t="s">
        <v>32</v>
      </c>
      <c r="D4946" s="1">
        <v>40665</v>
      </c>
      <c r="E4946" t="s">
        <v>33</v>
      </c>
      <c r="F4946" t="s">
        <v>1149</v>
      </c>
      <c r="G4946" t="s">
        <v>193</v>
      </c>
      <c r="H4946" t="s">
        <v>9</v>
      </c>
      <c r="I4946" t="s">
        <v>17</v>
      </c>
      <c r="J4946" s="1">
        <v>44795</v>
      </c>
      <c r="K4946" s="1">
        <v>44735</v>
      </c>
    </row>
    <row r="4947" spans="1:11" x14ac:dyDescent="0.25">
      <c r="A4947" t="s">
        <v>30</v>
      </c>
      <c r="B4947" t="s">
        <v>189</v>
      </c>
      <c r="C4947" t="s">
        <v>32</v>
      </c>
      <c r="D4947" s="1">
        <v>40665</v>
      </c>
      <c r="E4947" t="s">
        <v>33</v>
      </c>
      <c r="F4947" t="s">
        <v>1149</v>
      </c>
      <c r="G4947" t="s">
        <v>193</v>
      </c>
      <c r="H4947" t="s">
        <v>10</v>
      </c>
      <c r="I4947" t="s">
        <v>17</v>
      </c>
      <c r="J4947" s="1">
        <v>44439</v>
      </c>
      <c r="K4947" s="1">
        <v>44417</v>
      </c>
    </row>
    <row r="4948" spans="1:11" x14ac:dyDescent="0.25">
      <c r="A4948" t="s">
        <v>30</v>
      </c>
      <c r="B4948" t="s">
        <v>189</v>
      </c>
      <c r="C4948" t="s">
        <v>32</v>
      </c>
      <c r="D4948" s="1">
        <v>40665</v>
      </c>
      <c r="E4948" t="s">
        <v>33</v>
      </c>
      <c r="F4948" t="s">
        <v>1149</v>
      </c>
      <c r="G4948" t="s">
        <v>193</v>
      </c>
      <c r="H4948" t="s">
        <v>11</v>
      </c>
      <c r="I4948" t="s">
        <v>17</v>
      </c>
      <c r="J4948" s="1">
        <v>42720</v>
      </c>
      <c r="K4948" s="1">
        <v>43291</v>
      </c>
    </row>
    <row r="4949" spans="1:11" x14ac:dyDescent="0.25">
      <c r="A4949" t="s">
        <v>30</v>
      </c>
      <c r="B4949" t="s">
        <v>156</v>
      </c>
      <c r="C4949" t="s">
        <v>32</v>
      </c>
      <c r="D4949" s="1">
        <v>40612</v>
      </c>
      <c r="E4949" t="s">
        <v>961</v>
      </c>
      <c r="F4949" t="s">
        <v>1150</v>
      </c>
      <c r="G4949" t="s">
        <v>1151</v>
      </c>
      <c r="H4949" t="s">
        <v>4</v>
      </c>
      <c r="I4949" t="s">
        <v>17</v>
      </c>
      <c r="J4949" s="1">
        <v>44851</v>
      </c>
      <c r="K4949" s="1">
        <v>44824</v>
      </c>
    </row>
    <row r="4950" spans="1:11" x14ac:dyDescent="0.25">
      <c r="A4950" t="s">
        <v>30</v>
      </c>
      <c r="B4950" t="s">
        <v>156</v>
      </c>
      <c r="C4950" t="s">
        <v>32</v>
      </c>
      <c r="D4950" s="1">
        <v>40612</v>
      </c>
      <c r="E4950" t="s">
        <v>961</v>
      </c>
      <c r="F4950" t="s">
        <v>1150</v>
      </c>
      <c r="G4950" t="s">
        <v>1151</v>
      </c>
      <c r="H4950" t="s">
        <v>7</v>
      </c>
      <c r="I4950" t="s">
        <v>17</v>
      </c>
      <c r="J4950" s="1">
        <v>44851</v>
      </c>
      <c r="K4950" s="1">
        <v>44824</v>
      </c>
    </row>
    <row r="4951" spans="1:11" x14ac:dyDescent="0.25">
      <c r="A4951" t="s">
        <v>30</v>
      </c>
      <c r="B4951" t="s">
        <v>156</v>
      </c>
      <c r="C4951" t="s">
        <v>32</v>
      </c>
      <c r="D4951" s="1">
        <v>40612</v>
      </c>
      <c r="E4951" t="s">
        <v>961</v>
      </c>
      <c r="F4951" t="s">
        <v>1150</v>
      </c>
      <c r="G4951" t="s">
        <v>1151</v>
      </c>
      <c r="H4951" t="s">
        <v>1366</v>
      </c>
      <c r="I4951" t="s">
        <v>5</v>
      </c>
      <c r="K4951" s="1">
        <v>45351</v>
      </c>
    </row>
    <row r="4952" spans="1:11" x14ac:dyDescent="0.25">
      <c r="A4952" t="s">
        <v>30</v>
      </c>
      <c r="B4952" t="s">
        <v>156</v>
      </c>
      <c r="C4952" t="s">
        <v>32</v>
      </c>
      <c r="D4952" s="1">
        <v>40612</v>
      </c>
      <c r="E4952" t="s">
        <v>961</v>
      </c>
      <c r="F4952" t="s">
        <v>1150</v>
      </c>
      <c r="G4952" t="s">
        <v>1151</v>
      </c>
      <c r="H4952" t="s">
        <v>1367</v>
      </c>
      <c r="I4952" t="s">
        <v>5</v>
      </c>
      <c r="K4952" s="1">
        <v>45351</v>
      </c>
    </row>
    <row r="4953" spans="1:11" x14ac:dyDescent="0.25">
      <c r="A4953" t="s">
        <v>30</v>
      </c>
      <c r="B4953" t="s">
        <v>156</v>
      </c>
      <c r="C4953" t="s">
        <v>32</v>
      </c>
      <c r="D4953" s="1">
        <v>40612</v>
      </c>
      <c r="E4953" t="s">
        <v>961</v>
      </c>
      <c r="F4953" t="s">
        <v>1150</v>
      </c>
      <c r="G4953" t="s">
        <v>1151</v>
      </c>
      <c r="H4953" t="s">
        <v>1368</v>
      </c>
      <c r="I4953" t="s">
        <v>5</v>
      </c>
      <c r="K4953" s="1">
        <v>45351</v>
      </c>
    </row>
    <row r="4954" spans="1:11" x14ac:dyDescent="0.25">
      <c r="A4954" t="s">
        <v>30</v>
      </c>
      <c r="B4954" t="s">
        <v>156</v>
      </c>
      <c r="C4954" t="s">
        <v>32</v>
      </c>
      <c r="D4954" s="1">
        <v>40612</v>
      </c>
      <c r="E4954" t="s">
        <v>961</v>
      </c>
      <c r="F4954" t="s">
        <v>1150</v>
      </c>
      <c r="G4954" t="s">
        <v>1151</v>
      </c>
      <c r="H4954" t="s">
        <v>1369</v>
      </c>
      <c r="I4954" t="s">
        <v>5</v>
      </c>
      <c r="K4954" s="1">
        <v>45351</v>
      </c>
    </row>
    <row r="4955" spans="1:11" x14ac:dyDescent="0.25">
      <c r="A4955" t="s">
        <v>30</v>
      </c>
      <c r="B4955" t="s">
        <v>156</v>
      </c>
      <c r="C4955" t="s">
        <v>32</v>
      </c>
      <c r="D4955" s="1">
        <v>40612</v>
      </c>
      <c r="E4955" t="s">
        <v>961</v>
      </c>
      <c r="F4955" t="s">
        <v>1150</v>
      </c>
      <c r="G4955" t="s">
        <v>1151</v>
      </c>
      <c r="H4955" t="s">
        <v>1370</v>
      </c>
      <c r="I4955" t="s">
        <v>5</v>
      </c>
      <c r="K4955" s="1">
        <v>45351</v>
      </c>
    </row>
    <row r="4956" spans="1:11" x14ac:dyDescent="0.25">
      <c r="A4956" t="s">
        <v>30</v>
      </c>
      <c r="B4956" t="s">
        <v>156</v>
      </c>
      <c r="C4956" t="s">
        <v>32</v>
      </c>
      <c r="D4956" s="1">
        <v>40612</v>
      </c>
      <c r="E4956" t="s">
        <v>961</v>
      </c>
      <c r="F4956" t="s">
        <v>1150</v>
      </c>
      <c r="G4956" t="s">
        <v>1151</v>
      </c>
      <c r="H4956" t="s">
        <v>8</v>
      </c>
      <c r="I4956" t="s">
        <v>17</v>
      </c>
      <c r="J4956" s="1">
        <v>44642</v>
      </c>
      <c r="K4956" s="1">
        <v>44635</v>
      </c>
    </row>
    <row r="4957" spans="1:11" x14ac:dyDescent="0.25">
      <c r="A4957" t="s">
        <v>30</v>
      </c>
      <c r="B4957" t="s">
        <v>156</v>
      </c>
      <c r="C4957" t="s">
        <v>32</v>
      </c>
      <c r="D4957" s="1">
        <v>40612</v>
      </c>
      <c r="E4957" t="s">
        <v>961</v>
      </c>
      <c r="F4957" t="s">
        <v>1150</v>
      </c>
      <c r="G4957" t="s">
        <v>1151</v>
      </c>
      <c r="H4957" t="s">
        <v>9</v>
      </c>
      <c r="I4957" t="s">
        <v>17</v>
      </c>
      <c r="J4957" s="1">
        <v>44943</v>
      </c>
      <c r="K4957" s="1">
        <v>44735</v>
      </c>
    </row>
    <row r="4958" spans="1:11" x14ac:dyDescent="0.25">
      <c r="A4958" t="s">
        <v>30</v>
      </c>
      <c r="B4958" t="s">
        <v>156</v>
      </c>
      <c r="C4958" t="s">
        <v>32</v>
      </c>
      <c r="D4958" s="1">
        <v>40612</v>
      </c>
      <c r="E4958" t="s">
        <v>961</v>
      </c>
      <c r="F4958" t="s">
        <v>1150</v>
      </c>
      <c r="G4958" t="s">
        <v>1151</v>
      </c>
      <c r="H4958" t="s">
        <v>10</v>
      </c>
      <c r="I4958" t="s">
        <v>17</v>
      </c>
      <c r="J4958" s="1">
        <v>44469</v>
      </c>
      <c r="K4958" s="1">
        <v>44417</v>
      </c>
    </row>
    <row r="4959" spans="1:11" x14ac:dyDescent="0.25">
      <c r="A4959" t="s">
        <v>30</v>
      </c>
      <c r="B4959" t="s">
        <v>156</v>
      </c>
      <c r="C4959" t="s">
        <v>32</v>
      </c>
      <c r="D4959" s="1">
        <v>40612</v>
      </c>
      <c r="E4959" t="s">
        <v>961</v>
      </c>
      <c r="F4959" t="s">
        <v>1150</v>
      </c>
      <c r="G4959" t="s">
        <v>1151</v>
      </c>
      <c r="H4959" t="s">
        <v>11</v>
      </c>
      <c r="I4959" t="s">
        <v>17</v>
      </c>
      <c r="J4959" s="1">
        <v>44544</v>
      </c>
      <c r="K4959" s="1">
        <v>44110</v>
      </c>
    </row>
    <row r="4960" spans="1:11" x14ac:dyDescent="0.25">
      <c r="A4960" t="s">
        <v>24</v>
      </c>
      <c r="B4960" t="s">
        <v>1515</v>
      </c>
      <c r="C4960" t="s">
        <v>16</v>
      </c>
      <c r="D4960" s="1">
        <v>40492</v>
      </c>
      <c r="E4960" t="s">
        <v>1152</v>
      </c>
      <c r="F4960" t="s">
        <v>1153</v>
      </c>
      <c r="G4960" t="s">
        <v>118</v>
      </c>
      <c r="H4960" t="s">
        <v>192</v>
      </c>
      <c r="I4960" t="s">
        <v>17</v>
      </c>
      <c r="J4960" s="1">
        <v>44838</v>
      </c>
      <c r="K4960" s="1">
        <v>44837</v>
      </c>
    </row>
    <row r="4961" spans="1:12" x14ac:dyDescent="0.25">
      <c r="A4961" t="s">
        <v>24</v>
      </c>
      <c r="B4961" t="s">
        <v>1515</v>
      </c>
      <c r="C4961" t="s">
        <v>16</v>
      </c>
      <c r="D4961" s="1">
        <v>40492</v>
      </c>
      <c r="E4961" t="s">
        <v>1152</v>
      </c>
      <c r="F4961" t="s">
        <v>1153</v>
      </c>
      <c r="G4961" t="s">
        <v>118</v>
      </c>
      <c r="H4961" t="s">
        <v>4</v>
      </c>
      <c r="I4961" t="s">
        <v>17</v>
      </c>
      <c r="J4961" s="1">
        <v>44825</v>
      </c>
      <c r="K4961" s="1">
        <v>44824</v>
      </c>
    </row>
    <row r="4962" spans="1:12" x14ac:dyDescent="0.25">
      <c r="A4962" t="s">
        <v>24</v>
      </c>
      <c r="B4962" t="s">
        <v>1515</v>
      </c>
      <c r="C4962" t="s">
        <v>16</v>
      </c>
      <c r="D4962" s="1">
        <v>40492</v>
      </c>
      <c r="E4962" t="s">
        <v>1152</v>
      </c>
      <c r="F4962" t="s">
        <v>1153</v>
      </c>
      <c r="G4962" t="s">
        <v>118</v>
      </c>
      <c r="H4962" t="s">
        <v>7</v>
      </c>
      <c r="I4962" t="s">
        <v>17</v>
      </c>
      <c r="J4962" s="1">
        <v>44825</v>
      </c>
      <c r="K4962" s="1">
        <v>44824</v>
      </c>
    </row>
    <row r="4963" spans="1:12" x14ac:dyDescent="0.25">
      <c r="A4963" t="s">
        <v>24</v>
      </c>
      <c r="B4963" t="s">
        <v>1515</v>
      </c>
      <c r="C4963" t="s">
        <v>16</v>
      </c>
      <c r="D4963" s="1">
        <v>40492</v>
      </c>
      <c r="E4963" t="s">
        <v>1152</v>
      </c>
      <c r="F4963" t="s">
        <v>1153</v>
      </c>
      <c r="G4963" t="s">
        <v>118</v>
      </c>
      <c r="H4963" t="s">
        <v>1366</v>
      </c>
      <c r="I4963" t="s">
        <v>17</v>
      </c>
      <c r="J4963" s="1">
        <v>45394</v>
      </c>
      <c r="K4963" s="1">
        <v>45351</v>
      </c>
    </row>
    <row r="4964" spans="1:12" x14ac:dyDescent="0.25">
      <c r="A4964" t="s">
        <v>24</v>
      </c>
      <c r="B4964" t="s">
        <v>1515</v>
      </c>
      <c r="C4964" t="s">
        <v>16</v>
      </c>
      <c r="D4964" s="1">
        <v>40492</v>
      </c>
      <c r="E4964" t="s">
        <v>1152</v>
      </c>
      <c r="F4964" t="s">
        <v>1153</v>
      </c>
      <c r="G4964" t="s">
        <v>118</v>
      </c>
      <c r="H4964" t="s">
        <v>1367</v>
      </c>
      <c r="I4964" t="s">
        <v>17</v>
      </c>
      <c r="J4964" s="1">
        <v>45393</v>
      </c>
      <c r="K4964" s="1">
        <v>45351</v>
      </c>
    </row>
    <row r="4965" spans="1:12" x14ac:dyDescent="0.25">
      <c r="A4965" t="s">
        <v>24</v>
      </c>
      <c r="B4965" t="s">
        <v>1515</v>
      </c>
      <c r="C4965" t="s">
        <v>16</v>
      </c>
      <c r="D4965" s="1">
        <v>40492</v>
      </c>
      <c r="E4965" t="s">
        <v>1152</v>
      </c>
      <c r="F4965" t="s">
        <v>1153</v>
      </c>
      <c r="G4965" t="s">
        <v>118</v>
      </c>
      <c r="H4965" t="s">
        <v>1368</v>
      </c>
      <c r="I4965" t="s">
        <v>17</v>
      </c>
      <c r="J4965" s="1">
        <v>45394</v>
      </c>
      <c r="K4965" s="1">
        <v>45351</v>
      </c>
    </row>
    <row r="4966" spans="1:12" x14ac:dyDescent="0.25">
      <c r="A4966" t="s">
        <v>24</v>
      </c>
      <c r="B4966" t="s">
        <v>1515</v>
      </c>
      <c r="C4966" t="s">
        <v>16</v>
      </c>
      <c r="D4966" s="1">
        <v>40492</v>
      </c>
      <c r="E4966" t="s">
        <v>1152</v>
      </c>
      <c r="F4966" t="s">
        <v>1153</v>
      </c>
      <c r="G4966" t="s">
        <v>118</v>
      </c>
      <c r="H4966" t="s">
        <v>1369</v>
      </c>
      <c r="I4966" t="s">
        <v>17</v>
      </c>
      <c r="J4966" s="1">
        <v>45394</v>
      </c>
      <c r="K4966" s="1">
        <v>45351</v>
      </c>
    </row>
    <row r="4967" spans="1:12" x14ac:dyDescent="0.25">
      <c r="A4967" t="s">
        <v>24</v>
      </c>
      <c r="B4967" t="s">
        <v>1515</v>
      </c>
      <c r="C4967" t="s">
        <v>16</v>
      </c>
      <c r="D4967" s="1">
        <v>40492</v>
      </c>
      <c r="E4967" t="s">
        <v>1152</v>
      </c>
      <c r="F4967" t="s">
        <v>1153</v>
      </c>
      <c r="G4967" t="s">
        <v>118</v>
      </c>
      <c r="H4967" t="s">
        <v>1370</v>
      </c>
      <c r="I4967" t="s">
        <v>17</v>
      </c>
      <c r="J4967" s="1">
        <v>45384</v>
      </c>
      <c r="K4967" s="1">
        <v>45351</v>
      </c>
    </row>
    <row r="4968" spans="1:12" x14ac:dyDescent="0.25">
      <c r="A4968" t="s">
        <v>24</v>
      </c>
      <c r="B4968" t="s">
        <v>1515</v>
      </c>
      <c r="C4968" t="s">
        <v>16</v>
      </c>
      <c r="D4968" s="1">
        <v>40492</v>
      </c>
      <c r="E4968" t="s">
        <v>1152</v>
      </c>
      <c r="F4968" t="s">
        <v>1153</v>
      </c>
      <c r="G4968" t="s">
        <v>118</v>
      </c>
      <c r="H4968" t="s">
        <v>8</v>
      </c>
      <c r="I4968" t="s">
        <v>17</v>
      </c>
      <c r="J4968" s="1">
        <v>44642</v>
      </c>
      <c r="K4968" s="1">
        <v>44635</v>
      </c>
    </row>
    <row r="4969" spans="1:12" x14ac:dyDescent="0.25">
      <c r="A4969" t="s">
        <v>24</v>
      </c>
      <c r="B4969" t="s">
        <v>1515</v>
      </c>
      <c r="C4969" t="s">
        <v>16</v>
      </c>
      <c r="D4969" s="1">
        <v>40492</v>
      </c>
      <c r="E4969" t="s">
        <v>1152</v>
      </c>
      <c r="F4969" t="s">
        <v>1153</v>
      </c>
      <c r="G4969" t="s">
        <v>118</v>
      </c>
      <c r="H4969" t="s">
        <v>9</v>
      </c>
      <c r="I4969" t="s">
        <v>17</v>
      </c>
      <c r="J4969" s="1">
        <v>44797</v>
      </c>
      <c r="K4969" s="1">
        <v>44735</v>
      </c>
    </row>
    <row r="4970" spans="1:12" x14ac:dyDescent="0.25">
      <c r="A4970" t="s">
        <v>24</v>
      </c>
      <c r="B4970" t="s">
        <v>1515</v>
      </c>
      <c r="C4970" t="s">
        <v>16</v>
      </c>
      <c r="D4970" s="1">
        <v>40492</v>
      </c>
      <c r="E4970" t="s">
        <v>1152</v>
      </c>
      <c r="F4970" t="s">
        <v>1153</v>
      </c>
      <c r="G4970" t="s">
        <v>118</v>
      </c>
      <c r="H4970" t="s">
        <v>10</v>
      </c>
      <c r="I4970" t="s">
        <v>17</v>
      </c>
      <c r="J4970" s="1">
        <v>44449</v>
      </c>
      <c r="K4970" s="1">
        <v>44417</v>
      </c>
    </row>
    <row r="4971" spans="1:12" x14ac:dyDescent="0.25">
      <c r="A4971" t="s">
        <v>24</v>
      </c>
      <c r="B4971" t="s">
        <v>1515</v>
      </c>
      <c r="C4971" t="s">
        <v>16</v>
      </c>
      <c r="D4971" s="1">
        <v>40492</v>
      </c>
      <c r="E4971" t="s">
        <v>1152</v>
      </c>
      <c r="F4971" t="s">
        <v>1153</v>
      </c>
      <c r="G4971" t="s">
        <v>118</v>
      </c>
      <c r="H4971" t="s">
        <v>10</v>
      </c>
      <c r="I4971" t="s">
        <v>17</v>
      </c>
      <c r="J4971" s="1">
        <v>45000</v>
      </c>
      <c r="K4971" s="1">
        <v>45000</v>
      </c>
    </row>
    <row r="4972" spans="1:12" x14ac:dyDescent="0.25">
      <c r="A4972" t="s">
        <v>24</v>
      </c>
      <c r="B4972" t="s">
        <v>1515</v>
      </c>
      <c r="C4972" t="s">
        <v>16</v>
      </c>
      <c r="D4972" s="1">
        <v>40492</v>
      </c>
      <c r="E4972" t="s">
        <v>1152</v>
      </c>
      <c r="F4972" t="s">
        <v>1153</v>
      </c>
      <c r="G4972" t="s">
        <v>118</v>
      </c>
      <c r="H4972" t="s">
        <v>11</v>
      </c>
      <c r="I4972" t="s">
        <v>17</v>
      </c>
      <c r="J4972" s="1">
        <v>42795</v>
      </c>
      <c r="K4972" s="1">
        <v>43616</v>
      </c>
      <c r="L4972" t="s">
        <v>982</v>
      </c>
    </row>
    <row r="4973" spans="1:12" x14ac:dyDescent="0.25">
      <c r="A4973" t="s">
        <v>30</v>
      </c>
      <c r="B4973" t="s">
        <v>565</v>
      </c>
      <c r="C4973" t="s">
        <v>32</v>
      </c>
      <c r="D4973" s="1">
        <v>40462</v>
      </c>
      <c r="E4973" t="s">
        <v>251</v>
      </c>
      <c r="F4973" t="s">
        <v>1154</v>
      </c>
      <c r="G4973" t="s">
        <v>1155</v>
      </c>
      <c r="H4973" t="s">
        <v>4</v>
      </c>
      <c r="I4973" t="s">
        <v>17</v>
      </c>
      <c r="J4973" s="1">
        <v>45020</v>
      </c>
      <c r="K4973" s="1">
        <v>44824</v>
      </c>
    </row>
    <row r="4974" spans="1:12" x14ac:dyDescent="0.25">
      <c r="A4974" t="s">
        <v>30</v>
      </c>
      <c r="B4974" t="s">
        <v>565</v>
      </c>
      <c r="C4974" t="s">
        <v>32</v>
      </c>
      <c r="D4974" s="1">
        <v>40462</v>
      </c>
      <c r="E4974" t="s">
        <v>251</v>
      </c>
      <c r="F4974" t="s">
        <v>1154</v>
      </c>
      <c r="G4974" t="s">
        <v>1155</v>
      </c>
      <c r="H4974" t="s">
        <v>7</v>
      </c>
      <c r="I4974" t="s">
        <v>17</v>
      </c>
      <c r="J4974" s="1">
        <v>45020</v>
      </c>
      <c r="K4974" s="1">
        <v>44824</v>
      </c>
    </row>
    <row r="4975" spans="1:12" x14ac:dyDescent="0.25">
      <c r="A4975" t="s">
        <v>30</v>
      </c>
      <c r="B4975" t="s">
        <v>565</v>
      </c>
      <c r="C4975" t="s">
        <v>32</v>
      </c>
      <c r="D4975" s="1">
        <v>40462</v>
      </c>
      <c r="E4975" t="s">
        <v>251</v>
      </c>
      <c r="F4975" t="s">
        <v>1154</v>
      </c>
      <c r="G4975" t="s">
        <v>1155</v>
      </c>
      <c r="H4975" t="s">
        <v>1366</v>
      </c>
      <c r="I4975" t="s">
        <v>5</v>
      </c>
      <c r="K4975" s="1">
        <v>45351</v>
      </c>
    </row>
    <row r="4976" spans="1:12" x14ac:dyDescent="0.25">
      <c r="A4976" t="s">
        <v>30</v>
      </c>
      <c r="B4976" t="s">
        <v>565</v>
      </c>
      <c r="C4976" t="s">
        <v>32</v>
      </c>
      <c r="D4976" s="1">
        <v>40462</v>
      </c>
      <c r="E4976" t="s">
        <v>251</v>
      </c>
      <c r="F4976" t="s">
        <v>1154</v>
      </c>
      <c r="G4976" t="s">
        <v>1155</v>
      </c>
      <c r="H4976" t="s">
        <v>1367</v>
      </c>
      <c r="I4976" t="s">
        <v>5</v>
      </c>
      <c r="K4976" s="1">
        <v>45351</v>
      </c>
    </row>
    <row r="4977" spans="1:12" x14ac:dyDescent="0.25">
      <c r="A4977" t="s">
        <v>30</v>
      </c>
      <c r="B4977" t="s">
        <v>565</v>
      </c>
      <c r="C4977" t="s">
        <v>32</v>
      </c>
      <c r="D4977" s="1">
        <v>40462</v>
      </c>
      <c r="E4977" t="s">
        <v>251</v>
      </c>
      <c r="F4977" t="s">
        <v>1154</v>
      </c>
      <c r="G4977" t="s">
        <v>1155</v>
      </c>
      <c r="H4977" t="s">
        <v>1368</v>
      </c>
      <c r="I4977" t="s">
        <v>5</v>
      </c>
      <c r="K4977" s="1">
        <v>45351</v>
      </c>
    </row>
    <row r="4978" spans="1:12" x14ac:dyDescent="0.25">
      <c r="A4978" t="s">
        <v>30</v>
      </c>
      <c r="B4978" t="s">
        <v>565</v>
      </c>
      <c r="C4978" t="s">
        <v>32</v>
      </c>
      <c r="D4978" s="1">
        <v>40462</v>
      </c>
      <c r="E4978" t="s">
        <v>251</v>
      </c>
      <c r="F4978" t="s">
        <v>1154</v>
      </c>
      <c r="G4978" t="s">
        <v>1155</v>
      </c>
      <c r="H4978" t="s">
        <v>1369</v>
      </c>
      <c r="I4978" t="s">
        <v>5</v>
      </c>
      <c r="K4978" s="1">
        <v>45351</v>
      </c>
    </row>
    <row r="4979" spans="1:12" x14ac:dyDescent="0.25">
      <c r="A4979" t="s">
        <v>30</v>
      </c>
      <c r="B4979" t="s">
        <v>565</v>
      </c>
      <c r="C4979" t="s">
        <v>32</v>
      </c>
      <c r="D4979" s="1">
        <v>40462</v>
      </c>
      <c r="E4979" t="s">
        <v>251</v>
      </c>
      <c r="F4979" t="s">
        <v>1154</v>
      </c>
      <c r="G4979" t="s">
        <v>1155</v>
      </c>
      <c r="H4979" t="s">
        <v>1370</v>
      </c>
      <c r="I4979" t="s">
        <v>17</v>
      </c>
      <c r="J4979" s="1">
        <v>45579</v>
      </c>
      <c r="K4979" s="1">
        <v>45351</v>
      </c>
    </row>
    <row r="4980" spans="1:12" x14ac:dyDescent="0.25">
      <c r="A4980" t="s">
        <v>30</v>
      </c>
      <c r="B4980" t="s">
        <v>565</v>
      </c>
      <c r="C4980" t="s">
        <v>32</v>
      </c>
      <c r="D4980" s="1">
        <v>40462</v>
      </c>
      <c r="E4980" t="s">
        <v>251</v>
      </c>
      <c r="F4980" t="s">
        <v>1154</v>
      </c>
      <c r="G4980" t="s">
        <v>1155</v>
      </c>
      <c r="H4980" t="s">
        <v>8</v>
      </c>
      <c r="I4980" t="s">
        <v>17</v>
      </c>
      <c r="J4980" s="1">
        <v>44677</v>
      </c>
      <c r="K4980" s="1">
        <v>44635</v>
      </c>
    </row>
    <row r="4981" spans="1:12" x14ac:dyDescent="0.25">
      <c r="A4981" t="s">
        <v>30</v>
      </c>
      <c r="B4981" t="s">
        <v>565</v>
      </c>
      <c r="C4981" t="s">
        <v>32</v>
      </c>
      <c r="D4981" s="1">
        <v>40462</v>
      </c>
      <c r="E4981" t="s">
        <v>251</v>
      </c>
      <c r="F4981" t="s">
        <v>1154</v>
      </c>
      <c r="G4981" t="s">
        <v>1155</v>
      </c>
      <c r="H4981" t="s">
        <v>9</v>
      </c>
      <c r="I4981" t="s">
        <v>17</v>
      </c>
      <c r="J4981" s="1">
        <v>45113</v>
      </c>
      <c r="K4981" s="1">
        <v>44735</v>
      </c>
    </row>
    <row r="4982" spans="1:12" x14ac:dyDescent="0.25">
      <c r="A4982" t="s">
        <v>30</v>
      </c>
      <c r="B4982" t="s">
        <v>565</v>
      </c>
      <c r="C4982" t="s">
        <v>32</v>
      </c>
      <c r="D4982" s="1">
        <v>40462</v>
      </c>
      <c r="E4982" t="s">
        <v>251</v>
      </c>
      <c r="F4982" t="s">
        <v>1154</v>
      </c>
      <c r="G4982" t="s">
        <v>1155</v>
      </c>
      <c r="H4982" t="s">
        <v>10</v>
      </c>
      <c r="I4982" t="s">
        <v>17</v>
      </c>
      <c r="J4982" s="1">
        <v>44449</v>
      </c>
      <c r="K4982" s="1">
        <v>44417</v>
      </c>
    </row>
    <row r="4983" spans="1:12" x14ac:dyDescent="0.25">
      <c r="A4983" t="s">
        <v>30</v>
      </c>
      <c r="B4983" t="s">
        <v>565</v>
      </c>
      <c r="C4983" t="s">
        <v>32</v>
      </c>
      <c r="D4983" s="1">
        <v>40462</v>
      </c>
      <c r="E4983" t="s">
        <v>251</v>
      </c>
      <c r="F4983" t="s">
        <v>1154</v>
      </c>
      <c r="G4983" t="s">
        <v>1155</v>
      </c>
      <c r="H4983" t="s">
        <v>10</v>
      </c>
      <c r="I4983" t="s">
        <v>17</v>
      </c>
      <c r="J4983" s="1">
        <v>44837</v>
      </c>
      <c r="K4983" s="1">
        <v>44837</v>
      </c>
    </row>
    <row r="4984" spans="1:12" x14ac:dyDescent="0.25">
      <c r="A4984" t="s">
        <v>30</v>
      </c>
      <c r="B4984" t="s">
        <v>565</v>
      </c>
      <c r="C4984" t="s">
        <v>32</v>
      </c>
      <c r="D4984" s="1">
        <v>40462</v>
      </c>
      <c r="E4984" t="s">
        <v>251</v>
      </c>
      <c r="F4984" t="s">
        <v>1154</v>
      </c>
      <c r="G4984" t="s">
        <v>1155</v>
      </c>
      <c r="H4984" t="s">
        <v>11</v>
      </c>
      <c r="I4984" t="s">
        <v>17</v>
      </c>
      <c r="J4984" s="1">
        <v>42744</v>
      </c>
      <c r="K4984" s="1">
        <v>43616</v>
      </c>
      <c r="L4984" t="s">
        <v>982</v>
      </c>
    </row>
    <row r="4985" spans="1:12" x14ac:dyDescent="0.25">
      <c r="A4985" t="s">
        <v>30</v>
      </c>
      <c r="B4985" t="s">
        <v>106</v>
      </c>
      <c r="C4985" t="s">
        <v>32</v>
      </c>
      <c r="D4985" s="1">
        <v>40329</v>
      </c>
      <c r="E4985" t="s">
        <v>1156</v>
      </c>
      <c r="F4985" t="s">
        <v>1157</v>
      </c>
      <c r="G4985" t="s">
        <v>1624</v>
      </c>
      <c r="H4985" t="s">
        <v>4</v>
      </c>
      <c r="I4985" t="s">
        <v>17</v>
      </c>
      <c r="J4985" s="1">
        <v>44931</v>
      </c>
      <c r="K4985" s="1">
        <v>44824</v>
      </c>
    </row>
    <row r="4986" spans="1:12" x14ac:dyDescent="0.25">
      <c r="A4986" t="s">
        <v>30</v>
      </c>
      <c r="B4986" t="s">
        <v>106</v>
      </c>
      <c r="C4986" t="s">
        <v>32</v>
      </c>
      <c r="D4986" s="1">
        <v>40329</v>
      </c>
      <c r="E4986" t="s">
        <v>1156</v>
      </c>
      <c r="F4986" t="s">
        <v>1157</v>
      </c>
      <c r="G4986" t="s">
        <v>1624</v>
      </c>
      <c r="H4986" t="s">
        <v>7</v>
      </c>
      <c r="I4986" t="s">
        <v>17</v>
      </c>
      <c r="J4986" s="1">
        <v>44931</v>
      </c>
      <c r="K4986" s="1">
        <v>44824</v>
      </c>
    </row>
    <row r="4987" spans="1:12" x14ac:dyDescent="0.25">
      <c r="A4987" t="s">
        <v>30</v>
      </c>
      <c r="B4987" t="s">
        <v>106</v>
      </c>
      <c r="C4987" t="s">
        <v>32</v>
      </c>
      <c r="D4987" s="1">
        <v>40329</v>
      </c>
      <c r="E4987" t="s">
        <v>1156</v>
      </c>
      <c r="F4987" t="s">
        <v>1157</v>
      </c>
      <c r="G4987" t="s">
        <v>1624</v>
      </c>
      <c r="H4987" t="s">
        <v>1366</v>
      </c>
      <c r="I4987" t="s">
        <v>5</v>
      </c>
      <c r="K4987" s="1">
        <v>45795</v>
      </c>
    </row>
    <row r="4988" spans="1:12" x14ac:dyDescent="0.25">
      <c r="A4988" t="s">
        <v>30</v>
      </c>
      <c r="B4988" t="s">
        <v>106</v>
      </c>
      <c r="C4988" t="s">
        <v>32</v>
      </c>
      <c r="D4988" s="1">
        <v>40329</v>
      </c>
      <c r="E4988" t="s">
        <v>1156</v>
      </c>
      <c r="F4988" t="s">
        <v>1157</v>
      </c>
      <c r="G4988" t="s">
        <v>1624</v>
      </c>
      <c r="H4988" t="s">
        <v>1366</v>
      </c>
      <c r="I4988" t="s">
        <v>17</v>
      </c>
      <c r="J4988" s="1">
        <v>45474</v>
      </c>
      <c r="K4988" s="1">
        <v>45351</v>
      </c>
    </row>
    <row r="4989" spans="1:12" x14ac:dyDescent="0.25">
      <c r="A4989" t="s">
        <v>30</v>
      </c>
      <c r="B4989" t="s">
        <v>106</v>
      </c>
      <c r="C4989" t="s">
        <v>32</v>
      </c>
      <c r="D4989" s="1">
        <v>40329</v>
      </c>
      <c r="E4989" t="s">
        <v>1156</v>
      </c>
      <c r="F4989" t="s">
        <v>1157</v>
      </c>
      <c r="G4989" t="s">
        <v>1624</v>
      </c>
      <c r="H4989" t="s">
        <v>1367</v>
      </c>
      <c r="I4989" t="s">
        <v>5</v>
      </c>
      <c r="K4989" s="1">
        <v>45785</v>
      </c>
    </row>
    <row r="4990" spans="1:12" x14ac:dyDescent="0.25">
      <c r="A4990" t="s">
        <v>30</v>
      </c>
      <c r="B4990" t="s">
        <v>106</v>
      </c>
      <c r="C4990" t="s">
        <v>32</v>
      </c>
      <c r="D4990" s="1">
        <v>40329</v>
      </c>
      <c r="E4990" t="s">
        <v>1156</v>
      </c>
      <c r="F4990" t="s">
        <v>1157</v>
      </c>
      <c r="G4990" t="s">
        <v>1624</v>
      </c>
      <c r="H4990" t="s">
        <v>1367</v>
      </c>
      <c r="I4990" t="s">
        <v>17</v>
      </c>
      <c r="J4990" s="1">
        <v>45464</v>
      </c>
      <c r="K4990" s="1">
        <v>45351</v>
      </c>
    </row>
    <row r="4991" spans="1:12" x14ac:dyDescent="0.25">
      <c r="A4991" t="s">
        <v>30</v>
      </c>
      <c r="B4991" t="s">
        <v>106</v>
      </c>
      <c r="C4991" t="s">
        <v>32</v>
      </c>
      <c r="D4991" s="1">
        <v>40329</v>
      </c>
      <c r="E4991" t="s">
        <v>1156</v>
      </c>
      <c r="F4991" t="s">
        <v>1157</v>
      </c>
      <c r="G4991" t="s">
        <v>1624</v>
      </c>
      <c r="H4991" t="s">
        <v>1368</v>
      </c>
      <c r="I4991" t="s">
        <v>5</v>
      </c>
      <c r="K4991" s="1">
        <v>45791</v>
      </c>
    </row>
    <row r="4992" spans="1:12" x14ac:dyDescent="0.25">
      <c r="A4992" t="s">
        <v>30</v>
      </c>
      <c r="B4992" t="s">
        <v>106</v>
      </c>
      <c r="C4992" t="s">
        <v>32</v>
      </c>
      <c r="D4992" s="1">
        <v>40329</v>
      </c>
      <c r="E4992" t="s">
        <v>1156</v>
      </c>
      <c r="F4992" t="s">
        <v>1157</v>
      </c>
      <c r="G4992" t="s">
        <v>1624</v>
      </c>
      <c r="H4992" t="s">
        <v>1368</v>
      </c>
      <c r="I4992" t="s">
        <v>17</v>
      </c>
      <c r="J4992" s="1">
        <v>45470</v>
      </c>
      <c r="K4992" s="1">
        <v>45351</v>
      </c>
    </row>
    <row r="4993" spans="1:12" x14ac:dyDescent="0.25">
      <c r="A4993" t="s">
        <v>30</v>
      </c>
      <c r="B4993" t="s">
        <v>106</v>
      </c>
      <c r="C4993" t="s">
        <v>32</v>
      </c>
      <c r="D4993" s="1">
        <v>40329</v>
      </c>
      <c r="E4993" t="s">
        <v>1156</v>
      </c>
      <c r="F4993" t="s">
        <v>1157</v>
      </c>
      <c r="G4993" t="s">
        <v>1624</v>
      </c>
      <c r="H4993" t="s">
        <v>1369</v>
      </c>
      <c r="I4993" t="s">
        <v>5</v>
      </c>
      <c r="K4993" s="1">
        <v>45795</v>
      </c>
    </row>
    <row r="4994" spans="1:12" x14ac:dyDescent="0.25">
      <c r="A4994" t="s">
        <v>30</v>
      </c>
      <c r="B4994" t="s">
        <v>106</v>
      </c>
      <c r="C4994" t="s">
        <v>32</v>
      </c>
      <c r="D4994" s="1">
        <v>40329</v>
      </c>
      <c r="E4994" t="s">
        <v>1156</v>
      </c>
      <c r="F4994" t="s">
        <v>1157</v>
      </c>
      <c r="G4994" t="s">
        <v>1624</v>
      </c>
      <c r="H4994" t="s">
        <v>1369</v>
      </c>
      <c r="I4994" t="s">
        <v>17</v>
      </c>
      <c r="J4994" s="1">
        <v>45474</v>
      </c>
      <c r="K4994" s="1">
        <v>45351</v>
      </c>
    </row>
    <row r="4995" spans="1:12" x14ac:dyDescent="0.25">
      <c r="A4995" t="s">
        <v>30</v>
      </c>
      <c r="B4995" t="s">
        <v>106</v>
      </c>
      <c r="C4995" t="s">
        <v>32</v>
      </c>
      <c r="D4995" s="1">
        <v>40329</v>
      </c>
      <c r="E4995" t="s">
        <v>1156</v>
      </c>
      <c r="F4995" t="s">
        <v>1157</v>
      </c>
      <c r="G4995" t="s">
        <v>1624</v>
      </c>
      <c r="H4995" t="s">
        <v>1370</v>
      </c>
      <c r="I4995" t="s">
        <v>5</v>
      </c>
      <c r="K4995" s="1">
        <v>45795</v>
      </c>
    </row>
    <row r="4996" spans="1:12" x14ac:dyDescent="0.25">
      <c r="A4996" t="s">
        <v>30</v>
      </c>
      <c r="B4996" t="s">
        <v>106</v>
      </c>
      <c r="C4996" t="s">
        <v>32</v>
      </c>
      <c r="D4996" s="1">
        <v>40329</v>
      </c>
      <c r="E4996" t="s">
        <v>1156</v>
      </c>
      <c r="F4996" t="s">
        <v>1157</v>
      </c>
      <c r="G4996" t="s">
        <v>1624</v>
      </c>
      <c r="H4996" t="s">
        <v>1370</v>
      </c>
      <c r="I4996" t="s">
        <v>17</v>
      </c>
      <c r="J4996" s="1">
        <v>45474</v>
      </c>
      <c r="K4996" s="1">
        <v>45351</v>
      </c>
    </row>
    <row r="4997" spans="1:12" x14ac:dyDescent="0.25">
      <c r="A4997" t="s">
        <v>30</v>
      </c>
      <c r="B4997" t="s">
        <v>106</v>
      </c>
      <c r="C4997" t="s">
        <v>32</v>
      </c>
      <c r="D4997" s="1">
        <v>40329</v>
      </c>
      <c r="E4997" t="s">
        <v>1156</v>
      </c>
      <c r="F4997" t="s">
        <v>1157</v>
      </c>
      <c r="G4997" t="s">
        <v>1624</v>
      </c>
      <c r="H4997" t="s">
        <v>8</v>
      </c>
      <c r="I4997" t="s">
        <v>17</v>
      </c>
      <c r="J4997" s="1">
        <v>44649</v>
      </c>
      <c r="K4997" s="1">
        <v>44635</v>
      </c>
    </row>
    <row r="4998" spans="1:12" x14ac:dyDescent="0.25">
      <c r="A4998" t="s">
        <v>30</v>
      </c>
      <c r="B4998" t="s">
        <v>106</v>
      </c>
      <c r="C4998" t="s">
        <v>32</v>
      </c>
      <c r="D4998" s="1">
        <v>40329</v>
      </c>
      <c r="E4998" t="s">
        <v>1156</v>
      </c>
      <c r="F4998" t="s">
        <v>1157</v>
      </c>
      <c r="G4998" t="s">
        <v>1624</v>
      </c>
      <c r="H4998" t="s">
        <v>9</v>
      </c>
      <c r="I4998" t="s">
        <v>17</v>
      </c>
      <c r="J4998" s="1">
        <v>44806</v>
      </c>
      <c r="K4998" s="1">
        <v>44735</v>
      </c>
    </row>
    <row r="4999" spans="1:12" x14ac:dyDescent="0.25">
      <c r="A4999" t="s">
        <v>30</v>
      </c>
      <c r="B4999" t="s">
        <v>106</v>
      </c>
      <c r="C4999" t="s">
        <v>32</v>
      </c>
      <c r="D4999" s="1">
        <v>40329</v>
      </c>
      <c r="E4999" t="s">
        <v>1156</v>
      </c>
      <c r="F4999" t="s">
        <v>1157</v>
      </c>
      <c r="G4999" t="s">
        <v>1624</v>
      </c>
      <c r="H4999" t="s">
        <v>10</v>
      </c>
      <c r="I4999" t="s">
        <v>17</v>
      </c>
      <c r="J4999" s="1">
        <v>44504</v>
      </c>
      <c r="K4999" s="1">
        <v>44417</v>
      </c>
      <c r="L4999" t="s">
        <v>1625</v>
      </c>
    </row>
    <row r="5000" spans="1:12" x14ac:dyDescent="0.25">
      <c r="A5000" t="s">
        <v>30</v>
      </c>
      <c r="B5000" t="s">
        <v>106</v>
      </c>
      <c r="C5000" t="s">
        <v>32</v>
      </c>
      <c r="D5000" s="1">
        <v>40329</v>
      </c>
      <c r="E5000" t="s">
        <v>1156</v>
      </c>
      <c r="F5000" t="s">
        <v>1157</v>
      </c>
      <c r="G5000" t="s">
        <v>1624</v>
      </c>
      <c r="H5000" t="s">
        <v>11</v>
      </c>
      <c r="I5000" t="s">
        <v>17</v>
      </c>
      <c r="J5000" s="1">
        <v>44568</v>
      </c>
      <c r="K5000" s="1">
        <v>43635</v>
      </c>
    </row>
    <row r="5001" spans="1:12" x14ac:dyDescent="0.25">
      <c r="A5001" t="s">
        <v>30</v>
      </c>
      <c r="B5001" t="s">
        <v>339</v>
      </c>
      <c r="C5001" t="s">
        <v>32</v>
      </c>
      <c r="D5001" s="1">
        <v>40322</v>
      </c>
      <c r="E5001" t="s">
        <v>1158</v>
      </c>
      <c r="F5001" t="s">
        <v>506</v>
      </c>
      <c r="G5001" t="s">
        <v>1159</v>
      </c>
      <c r="H5001" t="s">
        <v>4</v>
      </c>
      <c r="I5001" t="s">
        <v>17</v>
      </c>
      <c r="J5001" s="1">
        <v>44825</v>
      </c>
      <c r="K5001" s="1">
        <v>44824</v>
      </c>
      <c r="L5001" t="s">
        <v>1160</v>
      </c>
    </row>
    <row r="5002" spans="1:12" x14ac:dyDescent="0.25">
      <c r="A5002" t="s">
        <v>30</v>
      </c>
      <c r="B5002" t="s">
        <v>339</v>
      </c>
      <c r="C5002" t="s">
        <v>32</v>
      </c>
      <c r="D5002" s="1">
        <v>40322</v>
      </c>
      <c r="E5002" t="s">
        <v>1158</v>
      </c>
      <c r="F5002" t="s">
        <v>506</v>
      </c>
      <c r="G5002" t="s">
        <v>1159</v>
      </c>
      <c r="H5002" t="s">
        <v>7</v>
      </c>
      <c r="I5002" t="s">
        <v>17</v>
      </c>
      <c r="J5002" s="1">
        <v>44825</v>
      </c>
      <c r="K5002" s="1">
        <v>44824</v>
      </c>
    </row>
    <row r="5003" spans="1:12" x14ac:dyDescent="0.25">
      <c r="A5003" t="s">
        <v>30</v>
      </c>
      <c r="B5003" t="s">
        <v>339</v>
      </c>
      <c r="C5003" t="s">
        <v>32</v>
      </c>
      <c r="D5003" s="1">
        <v>40322</v>
      </c>
      <c r="E5003" t="s">
        <v>1158</v>
      </c>
      <c r="F5003" t="s">
        <v>506</v>
      </c>
      <c r="G5003" t="s">
        <v>1159</v>
      </c>
      <c r="H5003" t="s">
        <v>1366</v>
      </c>
      <c r="I5003" t="s">
        <v>5</v>
      </c>
      <c r="K5003" s="1">
        <v>45739</v>
      </c>
    </row>
    <row r="5004" spans="1:12" x14ac:dyDescent="0.25">
      <c r="A5004" t="s">
        <v>30</v>
      </c>
      <c r="B5004" t="s">
        <v>339</v>
      </c>
      <c r="C5004" t="s">
        <v>32</v>
      </c>
      <c r="D5004" s="1">
        <v>40322</v>
      </c>
      <c r="E5004" t="s">
        <v>1158</v>
      </c>
      <c r="F5004" t="s">
        <v>506</v>
      </c>
      <c r="G5004" t="s">
        <v>1159</v>
      </c>
      <c r="H5004" t="s">
        <v>1366</v>
      </c>
      <c r="I5004" t="s">
        <v>17</v>
      </c>
      <c r="J5004" s="1">
        <v>45418</v>
      </c>
      <c r="K5004" s="1">
        <v>45351</v>
      </c>
    </row>
    <row r="5005" spans="1:12" x14ac:dyDescent="0.25">
      <c r="A5005" t="s">
        <v>30</v>
      </c>
      <c r="B5005" t="s">
        <v>339</v>
      </c>
      <c r="C5005" t="s">
        <v>32</v>
      </c>
      <c r="D5005" s="1">
        <v>40322</v>
      </c>
      <c r="E5005" t="s">
        <v>1158</v>
      </c>
      <c r="F5005" t="s">
        <v>506</v>
      </c>
      <c r="G5005" t="s">
        <v>1159</v>
      </c>
      <c r="H5005" t="s">
        <v>1367</v>
      </c>
      <c r="I5005" t="s">
        <v>5</v>
      </c>
      <c r="K5005" s="1">
        <v>45739</v>
      </c>
    </row>
    <row r="5006" spans="1:12" x14ac:dyDescent="0.25">
      <c r="A5006" t="s">
        <v>30</v>
      </c>
      <c r="B5006" t="s">
        <v>339</v>
      </c>
      <c r="C5006" t="s">
        <v>32</v>
      </c>
      <c r="D5006" s="1">
        <v>40322</v>
      </c>
      <c r="E5006" t="s">
        <v>1158</v>
      </c>
      <c r="F5006" t="s">
        <v>506</v>
      </c>
      <c r="G5006" t="s">
        <v>1159</v>
      </c>
      <c r="H5006" t="s">
        <v>1367</v>
      </c>
      <c r="I5006" t="s">
        <v>17</v>
      </c>
      <c r="J5006" s="1">
        <v>45418</v>
      </c>
      <c r="K5006" s="1">
        <v>45351</v>
      </c>
    </row>
    <row r="5007" spans="1:12" x14ac:dyDescent="0.25">
      <c r="A5007" t="s">
        <v>30</v>
      </c>
      <c r="B5007" t="s">
        <v>339</v>
      </c>
      <c r="C5007" t="s">
        <v>32</v>
      </c>
      <c r="D5007" s="1">
        <v>40322</v>
      </c>
      <c r="E5007" t="s">
        <v>1158</v>
      </c>
      <c r="F5007" t="s">
        <v>506</v>
      </c>
      <c r="G5007" t="s">
        <v>1159</v>
      </c>
      <c r="H5007" t="s">
        <v>1368</v>
      </c>
      <c r="I5007" t="s">
        <v>5</v>
      </c>
      <c r="K5007" s="1">
        <v>45739</v>
      </c>
    </row>
    <row r="5008" spans="1:12" x14ac:dyDescent="0.25">
      <c r="A5008" t="s">
        <v>30</v>
      </c>
      <c r="B5008" t="s">
        <v>339</v>
      </c>
      <c r="C5008" t="s">
        <v>32</v>
      </c>
      <c r="D5008" s="1">
        <v>40322</v>
      </c>
      <c r="E5008" t="s">
        <v>1158</v>
      </c>
      <c r="F5008" t="s">
        <v>506</v>
      </c>
      <c r="G5008" t="s">
        <v>1159</v>
      </c>
      <c r="H5008" t="s">
        <v>1368</v>
      </c>
      <c r="I5008" t="s">
        <v>17</v>
      </c>
      <c r="J5008" s="1">
        <v>45418</v>
      </c>
      <c r="K5008" s="1">
        <v>45351</v>
      </c>
    </row>
    <row r="5009" spans="1:11" x14ac:dyDescent="0.25">
      <c r="A5009" t="s">
        <v>30</v>
      </c>
      <c r="B5009" t="s">
        <v>339</v>
      </c>
      <c r="C5009" t="s">
        <v>32</v>
      </c>
      <c r="D5009" s="1">
        <v>40322</v>
      </c>
      <c r="E5009" t="s">
        <v>1158</v>
      </c>
      <c r="F5009" t="s">
        <v>506</v>
      </c>
      <c r="G5009" t="s">
        <v>1159</v>
      </c>
      <c r="H5009" t="s">
        <v>1369</v>
      </c>
      <c r="I5009" t="s">
        <v>5</v>
      </c>
      <c r="K5009" s="1">
        <v>45739</v>
      </c>
    </row>
    <row r="5010" spans="1:11" x14ac:dyDescent="0.25">
      <c r="A5010" t="s">
        <v>30</v>
      </c>
      <c r="B5010" t="s">
        <v>339</v>
      </c>
      <c r="C5010" t="s">
        <v>32</v>
      </c>
      <c r="D5010" s="1">
        <v>40322</v>
      </c>
      <c r="E5010" t="s">
        <v>1158</v>
      </c>
      <c r="F5010" t="s">
        <v>506</v>
      </c>
      <c r="G5010" t="s">
        <v>1159</v>
      </c>
      <c r="H5010" t="s">
        <v>1369</v>
      </c>
      <c r="I5010" t="s">
        <v>17</v>
      </c>
      <c r="J5010" s="1">
        <v>44797</v>
      </c>
      <c r="K5010" s="1">
        <v>44797</v>
      </c>
    </row>
    <row r="5011" spans="1:11" x14ac:dyDescent="0.25">
      <c r="A5011" t="s">
        <v>30</v>
      </c>
      <c r="B5011" t="s">
        <v>339</v>
      </c>
      <c r="C5011" t="s">
        <v>32</v>
      </c>
      <c r="D5011" s="1">
        <v>40322</v>
      </c>
      <c r="E5011" t="s">
        <v>1158</v>
      </c>
      <c r="F5011" t="s">
        <v>506</v>
      </c>
      <c r="G5011" t="s">
        <v>1159</v>
      </c>
      <c r="H5011" t="s">
        <v>1369</v>
      </c>
      <c r="I5011" t="s">
        <v>17</v>
      </c>
      <c r="J5011" s="1">
        <v>45418</v>
      </c>
      <c r="K5011" s="1">
        <v>45351</v>
      </c>
    </row>
    <row r="5012" spans="1:11" x14ac:dyDescent="0.25">
      <c r="A5012" t="s">
        <v>30</v>
      </c>
      <c r="B5012" t="s">
        <v>339</v>
      </c>
      <c r="C5012" t="s">
        <v>32</v>
      </c>
      <c r="D5012" s="1">
        <v>40322</v>
      </c>
      <c r="E5012" t="s">
        <v>1158</v>
      </c>
      <c r="F5012" t="s">
        <v>506</v>
      </c>
      <c r="G5012" t="s">
        <v>1159</v>
      </c>
      <c r="H5012" t="s">
        <v>1370</v>
      </c>
      <c r="I5012" t="s">
        <v>5</v>
      </c>
      <c r="K5012" s="1">
        <v>45739</v>
      </c>
    </row>
    <row r="5013" spans="1:11" x14ac:dyDescent="0.25">
      <c r="A5013" t="s">
        <v>30</v>
      </c>
      <c r="B5013" t="s">
        <v>339</v>
      </c>
      <c r="C5013" t="s">
        <v>32</v>
      </c>
      <c r="D5013" s="1">
        <v>40322</v>
      </c>
      <c r="E5013" t="s">
        <v>1158</v>
      </c>
      <c r="F5013" t="s">
        <v>506</v>
      </c>
      <c r="G5013" t="s">
        <v>1159</v>
      </c>
      <c r="H5013" t="s">
        <v>1370</v>
      </c>
      <c r="I5013" t="s">
        <v>17</v>
      </c>
      <c r="J5013" s="1">
        <v>45418</v>
      </c>
      <c r="K5013" s="1">
        <v>45351</v>
      </c>
    </row>
    <row r="5014" spans="1:11" x14ac:dyDescent="0.25">
      <c r="A5014" t="s">
        <v>30</v>
      </c>
      <c r="B5014" t="s">
        <v>339</v>
      </c>
      <c r="C5014" t="s">
        <v>32</v>
      </c>
      <c r="D5014" s="1">
        <v>40322</v>
      </c>
      <c r="E5014" t="s">
        <v>1158</v>
      </c>
      <c r="F5014" t="s">
        <v>506</v>
      </c>
      <c r="G5014" t="s">
        <v>1159</v>
      </c>
      <c r="H5014" t="s">
        <v>8</v>
      </c>
      <c r="I5014" t="s">
        <v>17</v>
      </c>
      <c r="J5014" s="1">
        <v>44658</v>
      </c>
      <c r="K5014" s="1">
        <v>44635</v>
      </c>
    </row>
    <row r="5015" spans="1:11" x14ac:dyDescent="0.25">
      <c r="A5015" t="s">
        <v>30</v>
      </c>
      <c r="B5015" t="s">
        <v>339</v>
      </c>
      <c r="C5015" t="s">
        <v>32</v>
      </c>
      <c r="D5015" s="1">
        <v>40322</v>
      </c>
      <c r="E5015" t="s">
        <v>1158</v>
      </c>
      <c r="F5015" t="s">
        <v>506</v>
      </c>
      <c r="G5015" t="s">
        <v>1159</v>
      </c>
      <c r="H5015" t="s">
        <v>9</v>
      </c>
      <c r="I5015" t="s">
        <v>17</v>
      </c>
      <c r="J5015" s="1">
        <v>44797</v>
      </c>
      <c r="K5015" s="1">
        <v>44735</v>
      </c>
    </row>
    <row r="5016" spans="1:11" x14ac:dyDescent="0.25">
      <c r="A5016" t="s">
        <v>30</v>
      </c>
      <c r="B5016" t="s">
        <v>339</v>
      </c>
      <c r="C5016" t="s">
        <v>32</v>
      </c>
      <c r="D5016" s="1">
        <v>40322</v>
      </c>
      <c r="E5016" t="s">
        <v>1158</v>
      </c>
      <c r="F5016" t="s">
        <v>506</v>
      </c>
      <c r="G5016" t="s">
        <v>1159</v>
      </c>
      <c r="H5016" t="s">
        <v>10</v>
      </c>
      <c r="I5016" t="s">
        <v>17</v>
      </c>
      <c r="J5016" s="1">
        <v>44501</v>
      </c>
      <c r="K5016" s="1">
        <v>44417</v>
      </c>
    </row>
    <row r="5017" spans="1:11" x14ac:dyDescent="0.25">
      <c r="A5017" t="s">
        <v>30</v>
      </c>
      <c r="B5017" t="s">
        <v>339</v>
      </c>
      <c r="C5017" t="s">
        <v>32</v>
      </c>
      <c r="D5017" s="1">
        <v>40322</v>
      </c>
      <c r="E5017" t="s">
        <v>1158</v>
      </c>
      <c r="F5017" t="s">
        <v>506</v>
      </c>
      <c r="G5017" t="s">
        <v>1159</v>
      </c>
      <c r="H5017" t="s">
        <v>11</v>
      </c>
      <c r="I5017" t="s">
        <v>17</v>
      </c>
      <c r="J5017" s="1">
        <v>44501</v>
      </c>
      <c r="K5017" s="1">
        <v>44110</v>
      </c>
    </row>
    <row r="5018" spans="1:11" x14ac:dyDescent="0.25">
      <c r="A5018" t="s">
        <v>30</v>
      </c>
      <c r="C5018" t="s">
        <v>32</v>
      </c>
      <c r="D5018" s="1">
        <v>40183</v>
      </c>
      <c r="E5018" t="s">
        <v>1028</v>
      </c>
      <c r="F5018" t="s">
        <v>1161</v>
      </c>
      <c r="G5018" t="s">
        <v>35</v>
      </c>
      <c r="H5018" t="s">
        <v>192</v>
      </c>
      <c r="I5018" t="s">
        <v>17</v>
      </c>
      <c r="J5018" s="1">
        <v>44932</v>
      </c>
      <c r="K5018" s="1">
        <v>44837</v>
      </c>
    </row>
    <row r="5019" spans="1:11" x14ac:dyDescent="0.25">
      <c r="A5019" t="s">
        <v>30</v>
      </c>
      <c r="C5019" t="s">
        <v>32</v>
      </c>
      <c r="D5019" s="1">
        <v>40183</v>
      </c>
      <c r="E5019" t="s">
        <v>1028</v>
      </c>
      <c r="F5019" t="s">
        <v>1161</v>
      </c>
      <c r="G5019" t="s">
        <v>35</v>
      </c>
      <c r="H5019" t="s">
        <v>4</v>
      </c>
      <c r="I5019" t="s">
        <v>17</v>
      </c>
      <c r="J5019" s="1">
        <v>44932</v>
      </c>
      <c r="K5019" s="1">
        <v>44824</v>
      </c>
    </row>
    <row r="5020" spans="1:11" x14ac:dyDescent="0.25">
      <c r="A5020" t="s">
        <v>30</v>
      </c>
      <c r="C5020" t="s">
        <v>32</v>
      </c>
      <c r="D5020" s="1">
        <v>40183</v>
      </c>
      <c r="E5020" t="s">
        <v>1028</v>
      </c>
      <c r="F5020" t="s">
        <v>1161</v>
      </c>
      <c r="G5020" t="s">
        <v>35</v>
      </c>
      <c r="H5020" t="s">
        <v>7</v>
      </c>
      <c r="I5020" t="s">
        <v>17</v>
      </c>
      <c r="J5020" s="1">
        <v>44932</v>
      </c>
      <c r="K5020" s="1">
        <v>44824</v>
      </c>
    </row>
    <row r="5021" spans="1:11" x14ac:dyDescent="0.25">
      <c r="A5021" t="s">
        <v>30</v>
      </c>
      <c r="C5021" t="s">
        <v>32</v>
      </c>
      <c r="D5021" s="1">
        <v>40183</v>
      </c>
      <c r="E5021" t="s">
        <v>1028</v>
      </c>
      <c r="F5021" t="s">
        <v>1161</v>
      </c>
      <c r="G5021" t="s">
        <v>35</v>
      </c>
      <c r="H5021" t="s">
        <v>1366</v>
      </c>
      <c r="I5021" t="s">
        <v>17</v>
      </c>
      <c r="J5021" s="1">
        <v>45537</v>
      </c>
      <c r="K5021" s="1">
        <v>45351</v>
      </c>
    </row>
    <row r="5022" spans="1:11" x14ac:dyDescent="0.25">
      <c r="A5022" t="s">
        <v>30</v>
      </c>
      <c r="C5022" t="s">
        <v>32</v>
      </c>
      <c r="D5022" s="1">
        <v>40183</v>
      </c>
      <c r="E5022" t="s">
        <v>1028</v>
      </c>
      <c r="F5022" t="s">
        <v>1161</v>
      </c>
      <c r="G5022" t="s">
        <v>35</v>
      </c>
      <c r="H5022" t="s">
        <v>1367</v>
      </c>
      <c r="I5022" t="s">
        <v>17</v>
      </c>
      <c r="J5022" s="1">
        <v>45537</v>
      </c>
      <c r="K5022" s="1">
        <v>45351</v>
      </c>
    </row>
    <row r="5023" spans="1:11" x14ac:dyDescent="0.25">
      <c r="A5023" t="s">
        <v>30</v>
      </c>
      <c r="C5023" t="s">
        <v>32</v>
      </c>
      <c r="D5023" s="1">
        <v>40183</v>
      </c>
      <c r="E5023" t="s">
        <v>1028</v>
      </c>
      <c r="F5023" t="s">
        <v>1161</v>
      </c>
      <c r="G5023" t="s">
        <v>35</v>
      </c>
      <c r="H5023" t="s">
        <v>1368</v>
      </c>
      <c r="I5023" t="s">
        <v>17</v>
      </c>
      <c r="J5023" s="1">
        <v>45537</v>
      </c>
      <c r="K5023" s="1">
        <v>45351</v>
      </c>
    </row>
    <row r="5024" spans="1:11" x14ac:dyDescent="0.25">
      <c r="A5024" t="s">
        <v>30</v>
      </c>
      <c r="C5024" t="s">
        <v>32</v>
      </c>
      <c r="D5024" s="1">
        <v>40183</v>
      </c>
      <c r="E5024" t="s">
        <v>1028</v>
      </c>
      <c r="F5024" t="s">
        <v>1161</v>
      </c>
      <c r="G5024" t="s">
        <v>35</v>
      </c>
      <c r="H5024" t="s">
        <v>1369</v>
      </c>
      <c r="I5024" t="s">
        <v>17</v>
      </c>
      <c r="J5024" s="1">
        <v>45537</v>
      </c>
      <c r="K5024" s="1">
        <v>45351</v>
      </c>
    </row>
    <row r="5025" spans="1:12" x14ac:dyDescent="0.25">
      <c r="A5025" t="s">
        <v>30</v>
      </c>
      <c r="C5025" t="s">
        <v>32</v>
      </c>
      <c r="D5025" s="1">
        <v>40183</v>
      </c>
      <c r="E5025" t="s">
        <v>1028</v>
      </c>
      <c r="F5025" t="s">
        <v>1161</v>
      </c>
      <c r="G5025" t="s">
        <v>35</v>
      </c>
      <c r="H5025" t="s">
        <v>8</v>
      </c>
      <c r="I5025" t="s">
        <v>17</v>
      </c>
      <c r="J5025" s="1">
        <v>44645</v>
      </c>
      <c r="K5025" s="1">
        <v>44635</v>
      </c>
    </row>
    <row r="5026" spans="1:12" x14ac:dyDescent="0.25">
      <c r="A5026" t="s">
        <v>30</v>
      </c>
      <c r="C5026" t="s">
        <v>32</v>
      </c>
      <c r="D5026" s="1">
        <v>40183</v>
      </c>
      <c r="E5026" t="s">
        <v>1028</v>
      </c>
      <c r="F5026" t="s">
        <v>1161</v>
      </c>
      <c r="G5026" t="s">
        <v>35</v>
      </c>
      <c r="H5026" t="s">
        <v>9</v>
      </c>
      <c r="I5026" t="s">
        <v>17</v>
      </c>
      <c r="J5026" s="1">
        <v>44932</v>
      </c>
      <c r="K5026" s="1">
        <v>44735</v>
      </c>
    </row>
    <row r="5027" spans="1:12" x14ac:dyDescent="0.25">
      <c r="A5027" t="s">
        <v>30</v>
      </c>
      <c r="C5027" t="s">
        <v>32</v>
      </c>
      <c r="D5027" s="1">
        <v>40183</v>
      </c>
      <c r="E5027" t="s">
        <v>1028</v>
      </c>
      <c r="F5027" t="s">
        <v>1161</v>
      </c>
      <c r="G5027" t="s">
        <v>35</v>
      </c>
      <c r="H5027" t="s">
        <v>10</v>
      </c>
      <c r="I5027" t="s">
        <v>17</v>
      </c>
      <c r="J5027" s="1">
        <v>44468</v>
      </c>
      <c r="K5027" s="1">
        <v>44417</v>
      </c>
    </row>
    <row r="5028" spans="1:12" x14ac:dyDescent="0.25">
      <c r="A5028" t="s">
        <v>30</v>
      </c>
      <c r="C5028" t="s">
        <v>32</v>
      </c>
      <c r="D5028" s="1">
        <v>40183</v>
      </c>
      <c r="E5028" t="s">
        <v>1028</v>
      </c>
      <c r="F5028" t="s">
        <v>1161</v>
      </c>
      <c r="G5028" t="s">
        <v>35</v>
      </c>
      <c r="H5028" t="s">
        <v>11</v>
      </c>
      <c r="I5028" t="s">
        <v>17</v>
      </c>
      <c r="J5028" s="1">
        <v>42747</v>
      </c>
      <c r="K5028" s="1">
        <v>43616</v>
      </c>
      <c r="L5028" t="s">
        <v>982</v>
      </c>
    </row>
    <row r="5029" spans="1:12" x14ac:dyDescent="0.25">
      <c r="A5029" t="s">
        <v>1</v>
      </c>
      <c r="B5029" t="s">
        <v>2</v>
      </c>
      <c r="C5029" t="s">
        <v>3</v>
      </c>
      <c r="D5029" s="1">
        <v>40057</v>
      </c>
      <c r="E5029" t="s">
        <v>1088</v>
      </c>
      <c r="F5029" t="s">
        <v>1162</v>
      </c>
      <c r="G5029" t="s">
        <v>1163</v>
      </c>
      <c r="H5029" t="s">
        <v>4</v>
      </c>
      <c r="I5029" t="s">
        <v>17</v>
      </c>
      <c r="J5029" s="1">
        <v>45113</v>
      </c>
      <c r="K5029" s="1">
        <v>44824</v>
      </c>
      <c r="L5029" t="s">
        <v>1164</v>
      </c>
    </row>
    <row r="5030" spans="1:12" x14ac:dyDescent="0.25">
      <c r="A5030" t="s">
        <v>1</v>
      </c>
      <c r="B5030" t="s">
        <v>2</v>
      </c>
      <c r="C5030" t="s">
        <v>3</v>
      </c>
      <c r="D5030" s="1">
        <v>40057</v>
      </c>
      <c r="E5030" t="s">
        <v>1088</v>
      </c>
      <c r="F5030" t="s">
        <v>1162</v>
      </c>
      <c r="G5030" t="s">
        <v>1163</v>
      </c>
      <c r="H5030" t="s">
        <v>7</v>
      </c>
      <c r="I5030" t="s">
        <v>17</v>
      </c>
      <c r="J5030" s="1">
        <v>45113</v>
      </c>
      <c r="K5030" s="1">
        <v>44824</v>
      </c>
      <c r="L5030" t="s">
        <v>1164</v>
      </c>
    </row>
    <row r="5031" spans="1:12" x14ac:dyDescent="0.25">
      <c r="A5031" t="s">
        <v>1</v>
      </c>
      <c r="B5031" t="s">
        <v>2</v>
      </c>
      <c r="C5031" t="s">
        <v>3</v>
      </c>
      <c r="D5031" s="1">
        <v>40057</v>
      </c>
      <c r="E5031" t="s">
        <v>1088</v>
      </c>
      <c r="F5031" t="s">
        <v>1162</v>
      </c>
      <c r="G5031" t="s">
        <v>1163</v>
      </c>
      <c r="H5031" t="s">
        <v>1366</v>
      </c>
      <c r="I5031" t="s">
        <v>17</v>
      </c>
      <c r="J5031" s="1">
        <v>45574</v>
      </c>
      <c r="K5031" s="1">
        <v>45400</v>
      </c>
    </row>
    <row r="5032" spans="1:12" x14ac:dyDescent="0.25">
      <c r="A5032" t="s">
        <v>1</v>
      </c>
      <c r="B5032" t="s">
        <v>2</v>
      </c>
      <c r="C5032" t="s">
        <v>3</v>
      </c>
      <c r="D5032" s="1">
        <v>40057</v>
      </c>
      <c r="E5032" t="s">
        <v>1088</v>
      </c>
      <c r="F5032" t="s">
        <v>1162</v>
      </c>
      <c r="G5032" t="s">
        <v>1163</v>
      </c>
      <c r="H5032" t="s">
        <v>1367</v>
      </c>
      <c r="I5032" t="s">
        <v>17</v>
      </c>
      <c r="J5032" s="1">
        <v>45581</v>
      </c>
      <c r="K5032" s="1">
        <v>45400</v>
      </c>
    </row>
    <row r="5033" spans="1:12" x14ac:dyDescent="0.25">
      <c r="A5033" t="s">
        <v>1</v>
      </c>
      <c r="B5033" t="s">
        <v>2</v>
      </c>
      <c r="C5033" t="s">
        <v>3</v>
      </c>
      <c r="D5033" s="1">
        <v>40057</v>
      </c>
      <c r="E5033" t="s">
        <v>1088</v>
      </c>
      <c r="F5033" t="s">
        <v>1162</v>
      </c>
      <c r="G5033" t="s">
        <v>1163</v>
      </c>
      <c r="H5033" t="s">
        <v>1368</v>
      </c>
      <c r="I5033" t="s">
        <v>17</v>
      </c>
      <c r="J5033" s="1">
        <v>45574</v>
      </c>
      <c r="K5033" s="1">
        <v>45400</v>
      </c>
    </row>
    <row r="5034" spans="1:12" x14ac:dyDescent="0.25">
      <c r="A5034" t="s">
        <v>1</v>
      </c>
      <c r="B5034" t="s">
        <v>2</v>
      </c>
      <c r="C5034" t="s">
        <v>3</v>
      </c>
      <c r="D5034" s="1">
        <v>40057</v>
      </c>
      <c r="E5034" t="s">
        <v>1088</v>
      </c>
      <c r="F5034" t="s">
        <v>1162</v>
      </c>
      <c r="G5034" t="s">
        <v>1163</v>
      </c>
      <c r="H5034" t="s">
        <v>1369</v>
      </c>
      <c r="I5034" t="s">
        <v>17</v>
      </c>
      <c r="J5034" s="1">
        <v>45581</v>
      </c>
      <c r="K5034" s="1">
        <v>45400</v>
      </c>
    </row>
    <row r="5035" spans="1:12" x14ac:dyDescent="0.25">
      <c r="A5035" t="s">
        <v>1</v>
      </c>
      <c r="B5035" t="s">
        <v>2</v>
      </c>
      <c r="C5035" t="s">
        <v>3</v>
      </c>
      <c r="D5035" s="1">
        <v>40057</v>
      </c>
      <c r="E5035" t="s">
        <v>1088</v>
      </c>
      <c r="F5035" t="s">
        <v>1162</v>
      </c>
      <c r="G5035" t="s">
        <v>1163</v>
      </c>
      <c r="H5035" t="s">
        <v>1370</v>
      </c>
      <c r="I5035" t="s">
        <v>17</v>
      </c>
      <c r="J5035" s="1">
        <v>45583</v>
      </c>
      <c r="K5035" s="1">
        <v>45400</v>
      </c>
    </row>
    <row r="5036" spans="1:12" x14ac:dyDescent="0.25">
      <c r="A5036" t="s">
        <v>1</v>
      </c>
      <c r="B5036" t="s">
        <v>2</v>
      </c>
      <c r="C5036" t="s">
        <v>3</v>
      </c>
      <c r="D5036" s="1">
        <v>40057</v>
      </c>
      <c r="E5036" t="s">
        <v>1088</v>
      </c>
      <c r="F5036" t="s">
        <v>1162</v>
      </c>
      <c r="G5036" t="s">
        <v>1163</v>
      </c>
      <c r="H5036" t="s">
        <v>8</v>
      </c>
      <c r="I5036" t="s">
        <v>17</v>
      </c>
      <c r="J5036" s="1">
        <v>44643</v>
      </c>
      <c r="K5036" s="1">
        <v>44635</v>
      </c>
    </row>
    <row r="5037" spans="1:12" x14ac:dyDescent="0.25">
      <c r="A5037" t="s">
        <v>1</v>
      </c>
      <c r="B5037" t="s">
        <v>2</v>
      </c>
      <c r="C5037" t="s">
        <v>3</v>
      </c>
      <c r="D5037" s="1">
        <v>40057</v>
      </c>
      <c r="E5037" t="s">
        <v>1088</v>
      </c>
      <c r="F5037" t="s">
        <v>1162</v>
      </c>
      <c r="G5037" t="s">
        <v>1163</v>
      </c>
      <c r="H5037" t="s">
        <v>9</v>
      </c>
      <c r="I5037" t="s">
        <v>17</v>
      </c>
      <c r="J5037" s="1">
        <v>45364</v>
      </c>
      <c r="K5037" s="1">
        <v>45057</v>
      </c>
    </row>
    <row r="5038" spans="1:12" x14ac:dyDescent="0.25">
      <c r="A5038" t="s">
        <v>1</v>
      </c>
      <c r="B5038" t="s">
        <v>2</v>
      </c>
      <c r="C5038" t="s">
        <v>3</v>
      </c>
      <c r="D5038" s="1">
        <v>40057</v>
      </c>
      <c r="E5038" t="s">
        <v>1088</v>
      </c>
      <c r="F5038" t="s">
        <v>1162</v>
      </c>
      <c r="G5038" t="s">
        <v>1163</v>
      </c>
      <c r="H5038" t="s">
        <v>10</v>
      </c>
      <c r="I5038" t="s">
        <v>17</v>
      </c>
      <c r="J5038" s="1">
        <v>44445</v>
      </c>
      <c r="K5038" s="1">
        <v>44438</v>
      </c>
    </row>
    <row r="5039" spans="1:12" x14ac:dyDescent="0.25">
      <c r="A5039" t="s">
        <v>1</v>
      </c>
      <c r="B5039" t="s">
        <v>2</v>
      </c>
      <c r="C5039" t="s">
        <v>3</v>
      </c>
      <c r="D5039" s="1">
        <v>40057</v>
      </c>
      <c r="E5039" t="s">
        <v>1088</v>
      </c>
      <c r="F5039" t="s">
        <v>1162</v>
      </c>
      <c r="G5039" t="s">
        <v>1163</v>
      </c>
      <c r="H5039" t="s">
        <v>11</v>
      </c>
      <c r="I5039" t="s">
        <v>17</v>
      </c>
      <c r="J5039" s="1">
        <v>45113</v>
      </c>
      <c r="K5039" s="1">
        <v>43635</v>
      </c>
    </row>
    <row r="5040" spans="1:12" x14ac:dyDescent="0.25">
      <c r="A5040" t="s">
        <v>24</v>
      </c>
      <c r="B5040" t="s">
        <v>1626</v>
      </c>
      <c r="C5040" t="s">
        <v>16</v>
      </c>
      <c r="D5040" s="1">
        <v>39769</v>
      </c>
      <c r="E5040" t="s">
        <v>58</v>
      </c>
      <c r="F5040" t="s">
        <v>896</v>
      </c>
      <c r="G5040" t="s">
        <v>1165</v>
      </c>
      <c r="H5040" t="s">
        <v>192</v>
      </c>
      <c r="I5040" t="s">
        <v>17</v>
      </c>
      <c r="J5040" s="1">
        <v>45702</v>
      </c>
      <c r="K5040" s="1">
        <v>44837</v>
      </c>
    </row>
    <row r="5041" spans="1:12" x14ac:dyDescent="0.25">
      <c r="A5041" t="s">
        <v>24</v>
      </c>
      <c r="B5041" t="s">
        <v>1626</v>
      </c>
      <c r="C5041" t="s">
        <v>16</v>
      </c>
      <c r="D5041" s="1">
        <v>39769</v>
      </c>
      <c r="E5041" t="s">
        <v>58</v>
      </c>
      <c r="F5041" t="s">
        <v>896</v>
      </c>
      <c r="G5041" t="s">
        <v>1165</v>
      </c>
      <c r="H5041" t="s">
        <v>4</v>
      </c>
      <c r="I5041" t="s">
        <v>17</v>
      </c>
      <c r="J5041" s="1">
        <v>45664</v>
      </c>
      <c r="K5041" s="1">
        <v>44824</v>
      </c>
    </row>
    <row r="5042" spans="1:12" x14ac:dyDescent="0.25">
      <c r="A5042" t="s">
        <v>24</v>
      </c>
      <c r="B5042" t="s">
        <v>1626</v>
      </c>
      <c r="C5042" t="s">
        <v>16</v>
      </c>
      <c r="D5042" s="1">
        <v>39769</v>
      </c>
      <c r="E5042" t="s">
        <v>58</v>
      </c>
      <c r="F5042" t="s">
        <v>896</v>
      </c>
      <c r="G5042" t="s">
        <v>1165</v>
      </c>
      <c r="H5042" t="s">
        <v>4</v>
      </c>
      <c r="I5042" t="s">
        <v>17</v>
      </c>
      <c r="J5042" s="1">
        <v>45699</v>
      </c>
      <c r="K5042" s="1">
        <v>45699</v>
      </c>
    </row>
    <row r="5043" spans="1:12" x14ac:dyDescent="0.25">
      <c r="A5043" t="s">
        <v>24</v>
      </c>
      <c r="B5043" t="s">
        <v>1626</v>
      </c>
      <c r="C5043" t="s">
        <v>16</v>
      </c>
      <c r="D5043" s="1">
        <v>39769</v>
      </c>
      <c r="E5043" t="s">
        <v>58</v>
      </c>
      <c r="F5043" t="s">
        <v>896</v>
      </c>
      <c r="G5043" t="s">
        <v>1165</v>
      </c>
      <c r="H5043" t="s">
        <v>7</v>
      </c>
      <c r="I5043" t="s">
        <v>17</v>
      </c>
      <c r="J5043" s="1">
        <v>45699</v>
      </c>
      <c r="K5043" s="1">
        <v>44824</v>
      </c>
    </row>
    <row r="5044" spans="1:12" x14ac:dyDescent="0.25">
      <c r="A5044" t="s">
        <v>24</v>
      </c>
      <c r="B5044" t="s">
        <v>1626</v>
      </c>
      <c r="C5044" t="s">
        <v>16</v>
      </c>
      <c r="D5044" s="1">
        <v>39769</v>
      </c>
      <c r="E5044" t="s">
        <v>58</v>
      </c>
      <c r="F5044" t="s">
        <v>896</v>
      </c>
      <c r="G5044" t="s">
        <v>1165</v>
      </c>
      <c r="H5044" t="s">
        <v>1366</v>
      </c>
      <c r="I5044" t="s">
        <v>5</v>
      </c>
      <c r="K5044" s="1">
        <v>45351</v>
      </c>
    </row>
    <row r="5045" spans="1:12" x14ac:dyDescent="0.25">
      <c r="A5045" t="s">
        <v>24</v>
      </c>
      <c r="B5045" t="s">
        <v>1626</v>
      </c>
      <c r="C5045" t="s">
        <v>16</v>
      </c>
      <c r="D5045" s="1">
        <v>39769</v>
      </c>
      <c r="E5045" t="s">
        <v>58</v>
      </c>
      <c r="F5045" t="s">
        <v>896</v>
      </c>
      <c r="G5045" t="s">
        <v>1165</v>
      </c>
      <c r="H5045" t="s">
        <v>1367</v>
      </c>
      <c r="I5045" t="s">
        <v>5</v>
      </c>
      <c r="K5045" s="1">
        <v>45351</v>
      </c>
    </row>
    <row r="5046" spans="1:12" x14ac:dyDescent="0.25">
      <c r="A5046" t="s">
        <v>24</v>
      </c>
      <c r="B5046" t="s">
        <v>1626</v>
      </c>
      <c r="C5046" t="s">
        <v>16</v>
      </c>
      <c r="D5046" s="1">
        <v>39769</v>
      </c>
      <c r="E5046" t="s">
        <v>58</v>
      </c>
      <c r="F5046" t="s">
        <v>896</v>
      </c>
      <c r="G5046" t="s">
        <v>1165</v>
      </c>
      <c r="H5046" t="s">
        <v>1368</v>
      </c>
      <c r="I5046" t="s">
        <v>5</v>
      </c>
      <c r="K5046" s="1">
        <v>45351</v>
      </c>
    </row>
    <row r="5047" spans="1:12" x14ac:dyDescent="0.25">
      <c r="A5047" t="s">
        <v>24</v>
      </c>
      <c r="B5047" t="s">
        <v>1626</v>
      </c>
      <c r="C5047" t="s">
        <v>16</v>
      </c>
      <c r="D5047" s="1">
        <v>39769</v>
      </c>
      <c r="E5047" t="s">
        <v>58</v>
      </c>
      <c r="F5047" t="s">
        <v>896</v>
      </c>
      <c r="G5047" t="s">
        <v>1165</v>
      </c>
      <c r="H5047" t="s">
        <v>1369</v>
      </c>
      <c r="I5047" t="s">
        <v>5</v>
      </c>
      <c r="K5047" s="1">
        <v>45351</v>
      </c>
    </row>
    <row r="5048" spans="1:12" x14ac:dyDescent="0.25">
      <c r="A5048" t="s">
        <v>24</v>
      </c>
      <c r="B5048" t="s">
        <v>1626</v>
      </c>
      <c r="C5048" t="s">
        <v>16</v>
      </c>
      <c r="D5048" s="1">
        <v>39769</v>
      </c>
      <c r="E5048" t="s">
        <v>58</v>
      </c>
      <c r="F5048" t="s">
        <v>896</v>
      </c>
      <c r="G5048" t="s">
        <v>1165</v>
      </c>
      <c r="H5048" t="s">
        <v>1370</v>
      </c>
      <c r="I5048" t="s">
        <v>5</v>
      </c>
      <c r="K5048" s="1">
        <v>45351</v>
      </c>
    </row>
    <row r="5049" spans="1:12" x14ac:dyDescent="0.25">
      <c r="A5049" t="s">
        <v>24</v>
      </c>
      <c r="B5049" t="s">
        <v>1626</v>
      </c>
      <c r="C5049" t="s">
        <v>16</v>
      </c>
      <c r="D5049" s="1">
        <v>39769</v>
      </c>
      <c r="E5049" t="s">
        <v>58</v>
      </c>
      <c r="F5049" t="s">
        <v>896</v>
      </c>
      <c r="G5049" t="s">
        <v>1165</v>
      </c>
      <c r="H5049" t="s">
        <v>8</v>
      </c>
      <c r="I5049" t="s">
        <v>17</v>
      </c>
      <c r="J5049" s="1">
        <v>44837</v>
      </c>
      <c r="K5049" s="1">
        <v>44635</v>
      </c>
    </row>
    <row r="5050" spans="1:12" x14ac:dyDescent="0.25">
      <c r="A5050" t="s">
        <v>24</v>
      </c>
      <c r="B5050" t="s">
        <v>1626</v>
      </c>
      <c r="C5050" t="s">
        <v>16</v>
      </c>
      <c r="D5050" s="1">
        <v>39769</v>
      </c>
      <c r="E5050" t="s">
        <v>58</v>
      </c>
      <c r="F5050" t="s">
        <v>896</v>
      </c>
      <c r="G5050" t="s">
        <v>1165</v>
      </c>
      <c r="H5050" t="s">
        <v>9</v>
      </c>
      <c r="I5050" t="s">
        <v>17</v>
      </c>
      <c r="J5050" s="1">
        <v>45699</v>
      </c>
      <c r="K5050" s="1">
        <v>44735</v>
      </c>
      <c r="L5050" t="s">
        <v>1627</v>
      </c>
    </row>
    <row r="5051" spans="1:12" x14ac:dyDescent="0.25">
      <c r="A5051" t="s">
        <v>24</v>
      </c>
      <c r="B5051" t="s">
        <v>1626</v>
      </c>
      <c r="C5051" t="s">
        <v>16</v>
      </c>
      <c r="D5051" s="1">
        <v>39769</v>
      </c>
      <c r="E5051" t="s">
        <v>58</v>
      </c>
      <c r="F5051" t="s">
        <v>896</v>
      </c>
      <c r="G5051" t="s">
        <v>1165</v>
      </c>
      <c r="H5051" t="s">
        <v>10</v>
      </c>
      <c r="I5051" t="s">
        <v>17</v>
      </c>
      <c r="J5051" s="1">
        <v>44449</v>
      </c>
      <c r="K5051" s="1">
        <v>44417</v>
      </c>
    </row>
    <row r="5052" spans="1:12" x14ac:dyDescent="0.25">
      <c r="A5052" t="s">
        <v>24</v>
      </c>
      <c r="B5052" t="s">
        <v>1626</v>
      </c>
      <c r="C5052" t="s">
        <v>16</v>
      </c>
      <c r="D5052" s="1">
        <v>39769</v>
      </c>
      <c r="E5052" t="s">
        <v>58</v>
      </c>
      <c r="F5052" t="s">
        <v>896</v>
      </c>
      <c r="G5052" t="s">
        <v>1165</v>
      </c>
      <c r="H5052" t="s">
        <v>10</v>
      </c>
      <c r="I5052" t="s">
        <v>17</v>
      </c>
      <c r="J5052" s="1">
        <v>45699</v>
      </c>
      <c r="K5052" s="1">
        <v>45699</v>
      </c>
    </row>
    <row r="5053" spans="1:12" x14ac:dyDescent="0.25">
      <c r="A5053" t="s">
        <v>24</v>
      </c>
      <c r="B5053" t="s">
        <v>1626</v>
      </c>
      <c r="C5053" t="s">
        <v>16</v>
      </c>
      <c r="D5053" s="1">
        <v>39769</v>
      </c>
      <c r="E5053" t="s">
        <v>58</v>
      </c>
      <c r="F5053" t="s">
        <v>896</v>
      </c>
      <c r="G5053" t="s">
        <v>1165</v>
      </c>
      <c r="H5053" t="s">
        <v>11</v>
      </c>
      <c r="I5053" t="s">
        <v>17</v>
      </c>
      <c r="J5053" s="1">
        <v>42800</v>
      </c>
      <c r="K5053" s="1">
        <v>43616</v>
      </c>
      <c r="L5053" t="s">
        <v>982</v>
      </c>
    </row>
    <row r="5054" spans="1:12" x14ac:dyDescent="0.25">
      <c r="A5054" t="s">
        <v>24</v>
      </c>
      <c r="B5054" t="s">
        <v>1626</v>
      </c>
      <c r="C5054" t="s">
        <v>16</v>
      </c>
      <c r="D5054" s="1">
        <v>39769</v>
      </c>
      <c r="E5054" t="s">
        <v>58</v>
      </c>
      <c r="F5054" t="s">
        <v>896</v>
      </c>
      <c r="G5054" t="s">
        <v>1165</v>
      </c>
      <c r="H5054" t="s">
        <v>11</v>
      </c>
      <c r="I5054" t="s">
        <v>17</v>
      </c>
      <c r="J5054" s="1">
        <v>45699</v>
      </c>
      <c r="K5054" s="1">
        <v>45699</v>
      </c>
      <c r="L5054" t="s">
        <v>982</v>
      </c>
    </row>
    <row r="5055" spans="1:12" x14ac:dyDescent="0.25">
      <c r="A5055" t="s">
        <v>60</v>
      </c>
      <c r="B5055" t="s">
        <v>498</v>
      </c>
      <c r="C5055" t="s">
        <v>14</v>
      </c>
      <c r="D5055" s="1">
        <v>39762</v>
      </c>
      <c r="E5055" t="s">
        <v>1166</v>
      </c>
      <c r="F5055" t="s">
        <v>1167</v>
      </c>
      <c r="G5055" t="s">
        <v>1168</v>
      </c>
      <c r="H5055" t="s">
        <v>4</v>
      </c>
      <c r="I5055" t="s">
        <v>17</v>
      </c>
      <c r="J5055" s="1">
        <v>44942</v>
      </c>
      <c r="K5055" s="1">
        <v>44824</v>
      </c>
    </row>
    <row r="5056" spans="1:12" x14ac:dyDescent="0.25">
      <c r="A5056" t="s">
        <v>60</v>
      </c>
      <c r="B5056" t="s">
        <v>498</v>
      </c>
      <c r="C5056" t="s">
        <v>14</v>
      </c>
      <c r="D5056" s="1">
        <v>39762</v>
      </c>
      <c r="E5056" t="s">
        <v>1166</v>
      </c>
      <c r="F5056" t="s">
        <v>1167</v>
      </c>
      <c r="G5056" t="s">
        <v>1168</v>
      </c>
      <c r="H5056" t="s">
        <v>7</v>
      </c>
      <c r="I5056" t="s">
        <v>17</v>
      </c>
      <c r="J5056" s="1">
        <v>44942</v>
      </c>
      <c r="K5056" s="1">
        <v>44824</v>
      </c>
    </row>
    <row r="5057" spans="1:11" x14ac:dyDescent="0.25">
      <c r="A5057" t="s">
        <v>60</v>
      </c>
      <c r="B5057" t="s">
        <v>498</v>
      </c>
      <c r="C5057" t="s">
        <v>14</v>
      </c>
      <c r="D5057" s="1">
        <v>39762</v>
      </c>
      <c r="E5057" t="s">
        <v>1166</v>
      </c>
      <c r="F5057" t="s">
        <v>1167</v>
      </c>
      <c r="G5057" t="s">
        <v>1168</v>
      </c>
      <c r="H5057" t="s">
        <v>1366</v>
      </c>
      <c r="I5057" t="s">
        <v>5</v>
      </c>
      <c r="K5057" s="1">
        <v>45351</v>
      </c>
    </row>
    <row r="5058" spans="1:11" x14ac:dyDescent="0.25">
      <c r="A5058" t="s">
        <v>60</v>
      </c>
      <c r="B5058" t="s">
        <v>498</v>
      </c>
      <c r="C5058" t="s">
        <v>14</v>
      </c>
      <c r="D5058" s="1">
        <v>39762</v>
      </c>
      <c r="E5058" t="s">
        <v>1166</v>
      </c>
      <c r="F5058" t="s">
        <v>1167</v>
      </c>
      <c r="G5058" t="s">
        <v>1168</v>
      </c>
      <c r="H5058" t="s">
        <v>1367</v>
      </c>
      <c r="I5058" t="s">
        <v>18</v>
      </c>
      <c r="K5058" s="1">
        <v>45351</v>
      </c>
    </row>
    <row r="5059" spans="1:11" x14ac:dyDescent="0.25">
      <c r="A5059" t="s">
        <v>60</v>
      </c>
      <c r="B5059" t="s">
        <v>498</v>
      </c>
      <c r="C5059" t="s">
        <v>14</v>
      </c>
      <c r="D5059" s="1">
        <v>39762</v>
      </c>
      <c r="E5059" t="s">
        <v>1166</v>
      </c>
      <c r="F5059" t="s">
        <v>1167</v>
      </c>
      <c r="G5059" t="s">
        <v>1168</v>
      </c>
      <c r="H5059" t="s">
        <v>1368</v>
      </c>
      <c r="I5059" t="s">
        <v>5</v>
      </c>
      <c r="K5059" s="1">
        <v>45351</v>
      </c>
    </row>
    <row r="5060" spans="1:11" x14ac:dyDescent="0.25">
      <c r="A5060" t="s">
        <v>60</v>
      </c>
      <c r="B5060" t="s">
        <v>498</v>
      </c>
      <c r="C5060" t="s">
        <v>14</v>
      </c>
      <c r="D5060" s="1">
        <v>39762</v>
      </c>
      <c r="E5060" t="s">
        <v>1166</v>
      </c>
      <c r="F5060" t="s">
        <v>1167</v>
      </c>
      <c r="G5060" t="s">
        <v>1168</v>
      </c>
      <c r="H5060" t="s">
        <v>1369</v>
      </c>
      <c r="I5060" t="s">
        <v>5</v>
      </c>
      <c r="K5060" s="1">
        <v>45351</v>
      </c>
    </row>
    <row r="5061" spans="1:11" x14ac:dyDescent="0.25">
      <c r="A5061" t="s">
        <v>60</v>
      </c>
      <c r="B5061" t="s">
        <v>498</v>
      </c>
      <c r="C5061" t="s">
        <v>14</v>
      </c>
      <c r="D5061" s="1">
        <v>39762</v>
      </c>
      <c r="E5061" t="s">
        <v>1166</v>
      </c>
      <c r="F5061" t="s">
        <v>1167</v>
      </c>
      <c r="G5061" t="s">
        <v>1168</v>
      </c>
      <c r="H5061" t="s">
        <v>1370</v>
      </c>
      <c r="I5061" t="s">
        <v>17</v>
      </c>
      <c r="J5061" s="1">
        <v>45573</v>
      </c>
      <c r="K5061" s="1">
        <v>45351</v>
      </c>
    </row>
    <row r="5062" spans="1:11" x14ac:dyDescent="0.25">
      <c r="A5062" t="s">
        <v>60</v>
      </c>
      <c r="B5062" t="s">
        <v>498</v>
      </c>
      <c r="C5062" t="s">
        <v>14</v>
      </c>
      <c r="D5062" s="1">
        <v>39762</v>
      </c>
      <c r="E5062" t="s">
        <v>1166</v>
      </c>
      <c r="F5062" t="s">
        <v>1167</v>
      </c>
      <c r="G5062" t="s">
        <v>1168</v>
      </c>
      <c r="H5062" t="s">
        <v>8</v>
      </c>
      <c r="I5062" t="s">
        <v>17</v>
      </c>
      <c r="J5062" s="1">
        <v>44649</v>
      </c>
      <c r="K5062" s="1">
        <v>44635</v>
      </c>
    </row>
    <row r="5063" spans="1:11" x14ac:dyDescent="0.25">
      <c r="A5063" t="s">
        <v>60</v>
      </c>
      <c r="B5063" t="s">
        <v>498</v>
      </c>
      <c r="C5063" t="s">
        <v>14</v>
      </c>
      <c r="D5063" s="1">
        <v>39762</v>
      </c>
      <c r="E5063" t="s">
        <v>1166</v>
      </c>
      <c r="F5063" t="s">
        <v>1167</v>
      </c>
      <c r="G5063" t="s">
        <v>1168</v>
      </c>
      <c r="H5063" t="s">
        <v>9</v>
      </c>
      <c r="I5063" t="s">
        <v>17</v>
      </c>
      <c r="J5063" s="1">
        <v>44776</v>
      </c>
      <c r="K5063" s="1">
        <v>44735</v>
      </c>
    </row>
    <row r="5064" spans="1:11" x14ac:dyDescent="0.25">
      <c r="A5064" t="s">
        <v>60</v>
      </c>
      <c r="B5064" t="s">
        <v>498</v>
      </c>
      <c r="C5064" t="s">
        <v>14</v>
      </c>
      <c r="D5064" s="1">
        <v>39762</v>
      </c>
      <c r="E5064" t="s">
        <v>1166</v>
      </c>
      <c r="F5064" t="s">
        <v>1167</v>
      </c>
      <c r="G5064" t="s">
        <v>1168</v>
      </c>
      <c r="H5064" t="s">
        <v>10</v>
      </c>
      <c r="I5064" t="s">
        <v>17</v>
      </c>
      <c r="J5064" s="1">
        <v>44538</v>
      </c>
      <c r="K5064" s="1">
        <v>44533</v>
      </c>
    </row>
    <row r="5065" spans="1:11" x14ac:dyDescent="0.25">
      <c r="A5065" t="s">
        <v>60</v>
      </c>
      <c r="B5065" t="s">
        <v>498</v>
      </c>
      <c r="C5065" t="s">
        <v>14</v>
      </c>
      <c r="D5065" s="1">
        <v>39762</v>
      </c>
      <c r="E5065" t="s">
        <v>1166</v>
      </c>
      <c r="F5065" t="s">
        <v>1167</v>
      </c>
      <c r="G5065" t="s">
        <v>1168</v>
      </c>
      <c r="H5065" t="s">
        <v>11</v>
      </c>
      <c r="I5065" t="s">
        <v>17</v>
      </c>
      <c r="J5065" s="1">
        <v>42788</v>
      </c>
      <c r="K5065" s="1">
        <v>43291</v>
      </c>
    </row>
    <row r="5066" spans="1:11" x14ac:dyDescent="0.25">
      <c r="A5066" t="s">
        <v>12</v>
      </c>
      <c r="B5066" t="s">
        <v>51</v>
      </c>
      <c r="C5066" t="s">
        <v>52</v>
      </c>
      <c r="D5066" s="1">
        <v>39685</v>
      </c>
      <c r="E5066" t="s">
        <v>1169</v>
      </c>
      <c r="F5066" t="s">
        <v>1170</v>
      </c>
      <c r="G5066" t="s">
        <v>1628</v>
      </c>
      <c r="H5066" t="s">
        <v>4</v>
      </c>
      <c r="I5066" t="s">
        <v>17</v>
      </c>
      <c r="J5066" s="1">
        <v>44929</v>
      </c>
      <c r="K5066" s="1">
        <v>44824</v>
      </c>
    </row>
    <row r="5067" spans="1:11" x14ac:dyDescent="0.25">
      <c r="A5067" t="s">
        <v>12</v>
      </c>
      <c r="B5067" t="s">
        <v>51</v>
      </c>
      <c r="C5067" t="s">
        <v>52</v>
      </c>
      <c r="D5067" s="1">
        <v>39685</v>
      </c>
      <c r="E5067" t="s">
        <v>1169</v>
      </c>
      <c r="F5067" t="s">
        <v>1170</v>
      </c>
      <c r="G5067" t="s">
        <v>1628</v>
      </c>
      <c r="H5067" t="s">
        <v>7</v>
      </c>
      <c r="I5067" t="s">
        <v>17</v>
      </c>
      <c r="J5067" s="1">
        <v>44929</v>
      </c>
      <c r="K5067" s="1">
        <v>44824</v>
      </c>
    </row>
    <row r="5068" spans="1:11" x14ac:dyDescent="0.25">
      <c r="A5068" t="s">
        <v>12</v>
      </c>
      <c r="B5068" t="s">
        <v>51</v>
      </c>
      <c r="C5068" t="s">
        <v>52</v>
      </c>
      <c r="D5068" s="1">
        <v>39685</v>
      </c>
      <c r="E5068" t="s">
        <v>1169</v>
      </c>
      <c r="F5068" t="s">
        <v>1170</v>
      </c>
      <c r="G5068" t="s">
        <v>1628</v>
      </c>
      <c r="H5068" t="s">
        <v>1366</v>
      </c>
      <c r="I5068" t="s">
        <v>5</v>
      </c>
      <c r="K5068" s="1">
        <v>45770</v>
      </c>
    </row>
    <row r="5069" spans="1:11" x14ac:dyDescent="0.25">
      <c r="A5069" t="s">
        <v>12</v>
      </c>
      <c r="B5069" t="s">
        <v>51</v>
      </c>
      <c r="C5069" t="s">
        <v>52</v>
      </c>
      <c r="D5069" s="1">
        <v>39685</v>
      </c>
      <c r="E5069" t="s">
        <v>1169</v>
      </c>
      <c r="F5069" t="s">
        <v>1170</v>
      </c>
      <c r="G5069" t="s">
        <v>1628</v>
      </c>
      <c r="H5069" t="s">
        <v>1366</v>
      </c>
      <c r="I5069" t="s">
        <v>17</v>
      </c>
      <c r="J5069" s="1">
        <v>45449</v>
      </c>
      <c r="K5069" s="1">
        <v>45351</v>
      </c>
    </row>
    <row r="5070" spans="1:11" x14ac:dyDescent="0.25">
      <c r="A5070" t="s">
        <v>12</v>
      </c>
      <c r="B5070" t="s">
        <v>51</v>
      </c>
      <c r="C5070" t="s">
        <v>52</v>
      </c>
      <c r="D5070" s="1">
        <v>39685</v>
      </c>
      <c r="E5070" t="s">
        <v>1169</v>
      </c>
      <c r="F5070" t="s">
        <v>1170</v>
      </c>
      <c r="G5070" t="s">
        <v>1628</v>
      </c>
      <c r="H5070" t="s">
        <v>1367</v>
      </c>
      <c r="I5070" t="s">
        <v>5</v>
      </c>
      <c r="K5070" s="1">
        <v>45770</v>
      </c>
    </row>
    <row r="5071" spans="1:11" x14ac:dyDescent="0.25">
      <c r="A5071" t="s">
        <v>12</v>
      </c>
      <c r="B5071" t="s">
        <v>51</v>
      </c>
      <c r="C5071" t="s">
        <v>52</v>
      </c>
      <c r="D5071" s="1">
        <v>39685</v>
      </c>
      <c r="E5071" t="s">
        <v>1169</v>
      </c>
      <c r="F5071" t="s">
        <v>1170</v>
      </c>
      <c r="G5071" t="s">
        <v>1628</v>
      </c>
      <c r="H5071" t="s">
        <v>1367</v>
      </c>
      <c r="I5071" t="s">
        <v>17</v>
      </c>
      <c r="J5071" s="1">
        <v>45449</v>
      </c>
      <c r="K5071" s="1">
        <v>45351</v>
      </c>
    </row>
    <row r="5072" spans="1:11" x14ac:dyDescent="0.25">
      <c r="A5072" t="s">
        <v>12</v>
      </c>
      <c r="B5072" t="s">
        <v>51</v>
      </c>
      <c r="C5072" t="s">
        <v>52</v>
      </c>
      <c r="D5072" s="1">
        <v>39685</v>
      </c>
      <c r="E5072" t="s">
        <v>1169</v>
      </c>
      <c r="F5072" t="s">
        <v>1170</v>
      </c>
      <c r="G5072" t="s">
        <v>1628</v>
      </c>
      <c r="H5072" t="s">
        <v>1368</v>
      </c>
      <c r="I5072" t="s">
        <v>5</v>
      </c>
      <c r="K5072" s="1">
        <v>45770</v>
      </c>
    </row>
    <row r="5073" spans="1:12" x14ac:dyDescent="0.25">
      <c r="A5073" t="s">
        <v>12</v>
      </c>
      <c r="B5073" t="s">
        <v>51</v>
      </c>
      <c r="C5073" t="s">
        <v>52</v>
      </c>
      <c r="D5073" s="1">
        <v>39685</v>
      </c>
      <c r="E5073" t="s">
        <v>1169</v>
      </c>
      <c r="F5073" t="s">
        <v>1170</v>
      </c>
      <c r="G5073" t="s">
        <v>1628</v>
      </c>
      <c r="H5073" t="s">
        <v>1368</v>
      </c>
      <c r="I5073" t="s">
        <v>17</v>
      </c>
      <c r="J5073" s="1">
        <v>45449</v>
      </c>
      <c r="K5073" s="1">
        <v>45351</v>
      </c>
    </row>
    <row r="5074" spans="1:12" x14ac:dyDescent="0.25">
      <c r="A5074" t="s">
        <v>12</v>
      </c>
      <c r="B5074" t="s">
        <v>51</v>
      </c>
      <c r="C5074" t="s">
        <v>52</v>
      </c>
      <c r="D5074" s="1">
        <v>39685</v>
      </c>
      <c r="E5074" t="s">
        <v>1169</v>
      </c>
      <c r="F5074" t="s">
        <v>1170</v>
      </c>
      <c r="G5074" t="s">
        <v>1628</v>
      </c>
      <c r="H5074" t="s">
        <v>1369</v>
      </c>
      <c r="I5074" t="s">
        <v>5</v>
      </c>
      <c r="K5074" s="1">
        <v>45770</v>
      </c>
    </row>
    <row r="5075" spans="1:12" x14ac:dyDescent="0.25">
      <c r="A5075" t="s">
        <v>12</v>
      </c>
      <c r="B5075" t="s">
        <v>51</v>
      </c>
      <c r="C5075" t="s">
        <v>52</v>
      </c>
      <c r="D5075" s="1">
        <v>39685</v>
      </c>
      <c r="E5075" t="s">
        <v>1169</v>
      </c>
      <c r="F5075" t="s">
        <v>1170</v>
      </c>
      <c r="G5075" t="s">
        <v>1628</v>
      </c>
      <c r="H5075" t="s">
        <v>1369</v>
      </c>
      <c r="I5075" t="s">
        <v>17</v>
      </c>
      <c r="J5075" s="1">
        <v>45449</v>
      </c>
      <c r="K5075" s="1">
        <v>45351</v>
      </c>
    </row>
    <row r="5076" spans="1:12" x14ac:dyDescent="0.25">
      <c r="A5076" t="s">
        <v>12</v>
      </c>
      <c r="B5076" t="s">
        <v>51</v>
      </c>
      <c r="C5076" t="s">
        <v>52</v>
      </c>
      <c r="D5076" s="1">
        <v>39685</v>
      </c>
      <c r="E5076" t="s">
        <v>1169</v>
      </c>
      <c r="F5076" t="s">
        <v>1170</v>
      </c>
      <c r="G5076" t="s">
        <v>1628</v>
      </c>
      <c r="H5076" t="s">
        <v>1370</v>
      </c>
      <c r="I5076" t="s">
        <v>5</v>
      </c>
      <c r="K5076" s="1">
        <v>45770</v>
      </c>
    </row>
    <row r="5077" spans="1:12" x14ac:dyDescent="0.25">
      <c r="A5077" t="s">
        <v>12</v>
      </c>
      <c r="B5077" t="s">
        <v>51</v>
      </c>
      <c r="C5077" t="s">
        <v>52</v>
      </c>
      <c r="D5077" s="1">
        <v>39685</v>
      </c>
      <c r="E5077" t="s">
        <v>1169</v>
      </c>
      <c r="F5077" t="s">
        <v>1170</v>
      </c>
      <c r="G5077" t="s">
        <v>1628</v>
      </c>
      <c r="H5077" t="s">
        <v>1370</v>
      </c>
      <c r="I5077" t="s">
        <v>17</v>
      </c>
      <c r="J5077" s="1">
        <v>45449</v>
      </c>
      <c r="K5077" s="1">
        <v>45351</v>
      </c>
    </row>
    <row r="5078" spans="1:12" x14ac:dyDescent="0.25">
      <c r="A5078" t="s">
        <v>12</v>
      </c>
      <c r="B5078" t="s">
        <v>51</v>
      </c>
      <c r="C5078" t="s">
        <v>52</v>
      </c>
      <c r="D5078" s="1">
        <v>39685</v>
      </c>
      <c r="E5078" t="s">
        <v>1169</v>
      </c>
      <c r="F5078" t="s">
        <v>1170</v>
      </c>
      <c r="G5078" t="s">
        <v>1628</v>
      </c>
      <c r="H5078" t="s">
        <v>8</v>
      </c>
      <c r="I5078" t="s">
        <v>17</v>
      </c>
      <c r="J5078" s="1">
        <v>44677</v>
      </c>
      <c r="K5078" s="1">
        <v>44635</v>
      </c>
    </row>
    <row r="5079" spans="1:12" x14ac:dyDescent="0.25">
      <c r="A5079" t="s">
        <v>12</v>
      </c>
      <c r="B5079" t="s">
        <v>51</v>
      </c>
      <c r="C5079" t="s">
        <v>52</v>
      </c>
      <c r="D5079" s="1">
        <v>39685</v>
      </c>
      <c r="E5079" t="s">
        <v>1169</v>
      </c>
      <c r="F5079" t="s">
        <v>1170</v>
      </c>
      <c r="G5079" t="s">
        <v>1628</v>
      </c>
      <c r="H5079" t="s">
        <v>9</v>
      </c>
      <c r="I5079" t="s">
        <v>17</v>
      </c>
      <c r="J5079" s="1">
        <v>44929</v>
      </c>
      <c r="K5079" s="1">
        <v>44735</v>
      </c>
    </row>
    <row r="5080" spans="1:12" x14ac:dyDescent="0.25">
      <c r="A5080" t="s">
        <v>12</v>
      </c>
      <c r="B5080" t="s">
        <v>51</v>
      </c>
      <c r="C5080" t="s">
        <v>52</v>
      </c>
      <c r="D5080" s="1">
        <v>39685</v>
      </c>
      <c r="E5080" t="s">
        <v>1169</v>
      </c>
      <c r="F5080" t="s">
        <v>1170</v>
      </c>
      <c r="G5080" t="s">
        <v>1628</v>
      </c>
      <c r="H5080" t="s">
        <v>10</v>
      </c>
      <c r="I5080" t="s">
        <v>17</v>
      </c>
      <c r="J5080" s="1">
        <v>44459</v>
      </c>
      <c r="K5080" s="1">
        <v>44417</v>
      </c>
    </row>
    <row r="5081" spans="1:12" x14ac:dyDescent="0.25">
      <c r="A5081" t="s">
        <v>12</v>
      </c>
      <c r="B5081" t="s">
        <v>51</v>
      </c>
      <c r="C5081" t="s">
        <v>52</v>
      </c>
      <c r="D5081" s="1">
        <v>39685</v>
      </c>
      <c r="E5081" t="s">
        <v>1169</v>
      </c>
      <c r="F5081" t="s">
        <v>1170</v>
      </c>
      <c r="G5081" t="s">
        <v>1628</v>
      </c>
      <c r="H5081" t="s">
        <v>11</v>
      </c>
      <c r="I5081" t="s">
        <v>17</v>
      </c>
      <c r="J5081" s="1">
        <v>42803</v>
      </c>
      <c r="K5081" s="1">
        <v>43616</v>
      </c>
      <c r="L5081" t="s">
        <v>982</v>
      </c>
    </row>
    <row r="5082" spans="1:12" x14ac:dyDescent="0.25">
      <c r="A5082" t="s">
        <v>24</v>
      </c>
      <c r="B5082" t="s">
        <v>1363</v>
      </c>
      <c r="C5082" t="s">
        <v>16</v>
      </c>
      <c r="D5082" s="1">
        <v>39594</v>
      </c>
      <c r="E5082" t="s">
        <v>1171</v>
      </c>
      <c r="F5082" t="s">
        <v>1172</v>
      </c>
      <c r="G5082" t="s">
        <v>1173</v>
      </c>
      <c r="H5082" t="s">
        <v>4</v>
      </c>
      <c r="I5082" t="s">
        <v>17</v>
      </c>
      <c r="J5082" s="1">
        <v>44831</v>
      </c>
      <c r="K5082" s="1">
        <v>44824</v>
      </c>
    </row>
    <row r="5083" spans="1:12" x14ac:dyDescent="0.25">
      <c r="A5083" t="s">
        <v>24</v>
      </c>
      <c r="B5083" t="s">
        <v>1363</v>
      </c>
      <c r="C5083" t="s">
        <v>16</v>
      </c>
      <c r="D5083" s="1">
        <v>39594</v>
      </c>
      <c r="E5083" t="s">
        <v>1171</v>
      </c>
      <c r="F5083" t="s">
        <v>1172</v>
      </c>
      <c r="G5083" t="s">
        <v>1173</v>
      </c>
      <c r="H5083" t="s">
        <v>7</v>
      </c>
      <c r="I5083" t="s">
        <v>17</v>
      </c>
      <c r="J5083" s="1">
        <v>44831</v>
      </c>
      <c r="K5083" s="1">
        <v>44824</v>
      </c>
    </row>
    <row r="5084" spans="1:12" x14ac:dyDescent="0.25">
      <c r="A5084" t="s">
        <v>24</v>
      </c>
      <c r="B5084" t="s">
        <v>1363</v>
      </c>
      <c r="C5084" t="s">
        <v>16</v>
      </c>
      <c r="D5084" s="1">
        <v>39594</v>
      </c>
      <c r="E5084" t="s">
        <v>1171</v>
      </c>
      <c r="F5084" t="s">
        <v>1172</v>
      </c>
      <c r="G5084" t="s">
        <v>1173</v>
      </c>
      <c r="H5084" t="s">
        <v>1366</v>
      </c>
      <c r="I5084" t="s">
        <v>17</v>
      </c>
      <c r="J5084" s="1">
        <v>45357</v>
      </c>
      <c r="K5084" s="1">
        <v>45351</v>
      </c>
    </row>
    <row r="5085" spans="1:12" x14ac:dyDescent="0.25">
      <c r="A5085" t="s">
        <v>24</v>
      </c>
      <c r="B5085" t="s">
        <v>1363</v>
      </c>
      <c r="C5085" t="s">
        <v>16</v>
      </c>
      <c r="D5085" s="1">
        <v>39594</v>
      </c>
      <c r="E5085" t="s">
        <v>1171</v>
      </c>
      <c r="F5085" t="s">
        <v>1172</v>
      </c>
      <c r="G5085" t="s">
        <v>1173</v>
      </c>
      <c r="H5085" t="s">
        <v>1367</v>
      </c>
      <c r="I5085" t="s">
        <v>17</v>
      </c>
      <c r="J5085" s="1">
        <v>45357</v>
      </c>
      <c r="K5085" s="1">
        <v>45351</v>
      </c>
    </row>
    <row r="5086" spans="1:12" x14ac:dyDescent="0.25">
      <c r="A5086" t="s">
        <v>24</v>
      </c>
      <c r="B5086" t="s">
        <v>1363</v>
      </c>
      <c r="C5086" t="s">
        <v>16</v>
      </c>
      <c r="D5086" s="1">
        <v>39594</v>
      </c>
      <c r="E5086" t="s">
        <v>1171</v>
      </c>
      <c r="F5086" t="s">
        <v>1172</v>
      </c>
      <c r="G5086" t="s">
        <v>1173</v>
      </c>
      <c r="H5086" t="s">
        <v>1368</v>
      </c>
      <c r="I5086" t="s">
        <v>17</v>
      </c>
      <c r="J5086" s="1">
        <v>45357</v>
      </c>
      <c r="K5086" s="1">
        <v>45351</v>
      </c>
    </row>
    <row r="5087" spans="1:12" x14ac:dyDescent="0.25">
      <c r="A5087" t="s">
        <v>24</v>
      </c>
      <c r="B5087" t="s">
        <v>1363</v>
      </c>
      <c r="C5087" t="s">
        <v>16</v>
      </c>
      <c r="D5087" s="1">
        <v>39594</v>
      </c>
      <c r="E5087" t="s">
        <v>1171</v>
      </c>
      <c r="F5087" t="s">
        <v>1172</v>
      </c>
      <c r="G5087" t="s">
        <v>1173</v>
      </c>
      <c r="H5087" t="s">
        <v>1369</v>
      </c>
      <c r="I5087" t="s">
        <v>17</v>
      </c>
      <c r="J5087" s="1">
        <v>45357</v>
      </c>
      <c r="K5087" s="1">
        <v>45351</v>
      </c>
    </row>
    <row r="5088" spans="1:12" x14ac:dyDescent="0.25">
      <c r="A5088" t="s">
        <v>24</v>
      </c>
      <c r="B5088" t="s">
        <v>1363</v>
      </c>
      <c r="C5088" t="s">
        <v>16</v>
      </c>
      <c r="D5088" s="1">
        <v>39594</v>
      </c>
      <c r="E5088" t="s">
        <v>1171</v>
      </c>
      <c r="F5088" t="s">
        <v>1172</v>
      </c>
      <c r="G5088" t="s">
        <v>1173</v>
      </c>
      <c r="H5088" t="s">
        <v>1370</v>
      </c>
      <c r="I5088" t="s">
        <v>17</v>
      </c>
      <c r="J5088" s="1">
        <v>45357</v>
      </c>
      <c r="K5088" s="1">
        <v>45351</v>
      </c>
    </row>
    <row r="5089" spans="1:11" x14ac:dyDescent="0.25">
      <c r="A5089" t="s">
        <v>24</v>
      </c>
      <c r="B5089" t="s">
        <v>1363</v>
      </c>
      <c r="C5089" t="s">
        <v>16</v>
      </c>
      <c r="D5089" s="1">
        <v>39594</v>
      </c>
      <c r="E5089" t="s">
        <v>1171</v>
      </c>
      <c r="F5089" t="s">
        <v>1172</v>
      </c>
      <c r="G5089" t="s">
        <v>1173</v>
      </c>
      <c r="H5089" t="s">
        <v>8</v>
      </c>
      <c r="I5089" t="s">
        <v>17</v>
      </c>
      <c r="J5089" s="1">
        <v>44643</v>
      </c>
      <c r="K5089" s="1">
        <v>44635</v>
      </c>
    </row>
    <row r="5090" spans="1:11" x14ac:dyDescent="0.25">
      <c r="A5090" t="s">
        <v>24</v>
      </c>
      <c r="B5090" t="s">
        <v>1363</v>
      </c>
      <c r="C5090" t="s">
        <v>16</v>
      </c>
      <c r="D5090" s="1">
        <v>39594</v>
      </c>
      <c r="E5090" t="s">
        <v>1171</v>
      </c>
      <c r="F5090" t="s">
        <v>1172</v>
      </c>
      <c r="G5090" t="s">
        <v>1173</v>
      </c>
      <c r="H5090" t="s">
        <v>9</v>
      </c>
      <c r="I5090" t="s">
        <v>17</v>
      </c>
      <c r="J5090" s="1">
        <v>44802</v>
      </c>
      <c r="K5090" s="1">
        <v>44735</v>
      </c>
    </row>
    <row r="5091" spans="1:11" x14ac:dyDescent="0.25">
      <c r="A5091" t="s">
        <v>24</v>
      </c>
      <c r="B5091" t="s">
        <v>1363</v>
      </c>
      <c r="C5091" t="s">
        <v>16</v>
      </c>
      <c r="D5091" s="1">
        <v>39594</v>
      </c>
      <c r="E5091" t="s">
        <v>1171</v>
      </c>
      <c r="F5091" t="s">
        <v>1172</v>
      </c>
      <c r="G5091" t="s">
        <v>1173</v>
      </c>
      <c r="H5091" t="s">
        <v>9</v>
      </c>
      <c r="I5091" t="s">
        <v>17</v>
      </c>
      <c r="J5091" s="1">
        <v>44868</v>
      </c>
      <c r="K5091" s="1">
        <v>44820</v>
      </c>
    </row>
    <row r="5092" spans="1:11" x14ac:dyDescent="0.25">
      <c r="A5092" t="s">
        <v>24</v>
      </c>
      <c r="B5092" t="s">
        <v>1363</v>
      </c>
      <c r="C5092" t="s">
        <v>16</v>
      </c>
      <c r="D5092" s="1">
        <v>39594</v>
      </c>
      <c r="E5092" t="s">
        <v>1171</v>
      </c>
      <c r="F5092" t="s">
        <v>1172</v>
      </c>
      <c r="G5092" t="s">
        <v>1173</v>
      </c>
      <c r="H5092" t="s">
        <v>10</v>
      </c>
      <c r="I5092" t="s">
        <v>17</v>
      </c>
      <c r="J5092" s="1">
        <v>44438</v>
      </c>
      <c r="K5092" s="1">
        <v>44417</v>
      </c>
    </row>
    <row r="5093" spans="1:11" x14ac:dyDescent="0.25">
      <c r="A5093" t="s">
        <v>24</v>
      </c>
      <c r="B5093" t="s">
        <v>1363</v>
      </c>
      <c r="C5093" t="s">
        <v>16</v>
      </c>
      <c r="D5093" s="1">
        <v>39594</v>
      </c>
      <c r="E5093" t="s">
        <v>1171</v>
      </c>
      <c r="F5093" t="s">
        <v>1172</v>
      </c>
      <c r="G5093" t="s">
        <v>1173</v>
      </c>
      <c r="H5093" t="s">
        <v>10</v>
      </c>
      <c r="I5093" t="s">
        <v>17</v>
      </c>
      <c r="J5093" s="1">
        <v>44859</v>
      </c>
      <c r="K5093" s="1">
        <v>44859</v>
      </c>
    </row>
    <row r="5094" spans="1:11" x14ac:dyDescent="0.25">
      <c r="A5094" t="s">
        <v>24</v>
      </c>
      <c r="B5094" t="s">
        <v>1363</v>
      </c>
      <c r="C5094" t="s">
        <v>16</v>
      </c>
      <c r="D5094" s="1">
        <v>39594</v>
      </c>
      <c r="E5094" t="s">
        <v>1171</v>
      </c>
      <c r="F5094" t="s">
        <v>1172</v>
      </c>
      <c r="G5094" t="s">
        <v>1173</v>
      </c>
      <c r="H5094" t="s">
        <v>10</v>
      </c>
      <c r="I5094" t="s">
        <v>17</v>
      </c>
      <c r="J5094" s="1">
        <v>45026</v>
      </c>
      <c r="K5094" s="1">
        <v>45026</v>
      </c>
    </row>
    <row r="5095" spans="1:11" x14ac:dyDescent="0.25">
      <c r="A5095" t="s">
        <v>24</v>
      </c>
      <c r="B5095" t="s">
        <v>1363</v>
      </c>
      <c r="C5095" t="s">
        <v>16</v>
      </c>
      <c r="D5095" s="1">
        <v>39594</v>
      </c>
      <c r="E5095" t="s">
        <v>1171</v>
      </c>
      <c r="F5095" t="s">
        <v>1172</v>
      </c>
      <c r="G5095" t="s">
        <v>1173</v>
      </c>
      <c r="H5095" t="s">
        <v>10</v>
      </c>
      <c r="I5095" t="s">
        <v>17</v>
      </c>
      <c r="J5095" s="1">
        <v>45357</v>
      </c>
      <c r="K5095" s="1">
        <v>45357</v>
      </c>
    </row>
    <row r="5096" spans="1:11" x14ac:dyDescent="0.25">
      <c r="A5096" t="s">
        <v>24</v>
      </c>
      <c r="B5096" t="s">
        <v>1363</v>
      </c>
      <c r="C5096" t="s">
        <v>16</v>
      </c>
      <c r="D5096" s="1">
        <v>39594</v>
      </c>
      <c r="E5096" t="s">
        <v>1171</v>
      </c>
      <c r="F5096" t="s">
        <v>1172</v>
      </c>
      <c r="G5096" t="s">
        <v>1173</v>
      </c>
      <c r="H5096" t="s">
        <v>10</v>
      </c>
      <c r="I5096" t="s">
        <v>17</v>
      </c>
      <c r="J5096" s="1">
        <v>45392</v>
      </c>
      <c r="K5096" s="1">
        <v>45392</v>
      </c>
    </row>
    <row r="5097" spans="1:11" x14ac:dyDescent="0.25">
      <c r="A5097" t="s">
        <v>24</v>
      </c>
      <c r="B5097" t="s">
        <v>1363</v>
      </c>
      <c r="C5097" t="s">
        <v>16</v>
      </c>
      <c r="D5097" s="1">
        <v>39594</v>
      </c>
      <c r="E5097" t="s">
        <v>1171</v>
      </c>
      <c r="F5097" t="s">
        <v>1172</v>
      </c>
      <c r="G5097" t="s">
        <v>1173</v>
      </c>
      <c r="H5097" t="s">
        <v>11</v>
      </c>
      <c r="I5097" t="s">
        <v>17</v>
      </c>
      <c r="J5097" s="1">
        <v>42786</v>
      </c>
      <c r="K5097" s="1">
        <v>43291</v>
      </c>
    </row>
    <row r="5098" spans="1:11" x14ac:dyDescent="0.25">
      <c r="A5098" t="s">
        <v>30</v>
      </c>
      <c r="B5098" t="s">
        <v>156</v>
      </c>
      <c r="C5098" t="s">
        <v>32</v>
      </c>
      <c r="D5098" s="1">
        <v>39552</v>
      </c>
      <c r="E5098" t="s">
        <v>323</v>
      </c>
      <c r="F5098" t="s">
        <v>1174</v>
      </c>
      <c r="G5098" t="s">
        <v>160</v>
      </c>
      <c r="H5098" t="s">
        <v>192</v>
      </c>
      <c r="I5098" t="s">
        <v>17</v>
      </c>
      <c r="J5098" s="1">
        <v>44848</v>
      </c>
      <c r="K5098" s="1">
        <v>44837</v>
      </c>
    </row>
    <row r="5099" spans="1:11" x14ac:dyDescent="0.25">
      <c r="A5099" t="s">
        <v>30</v>
      </c>
      <c r="B5099" t="s">
        <v>156</v>
      </c>
      <c r="C5099" t="s">
        <v>32</v>
      </c>
      <c r="D5099" s="1">
        <v>39552</v>
      </c>
      <c r="E5099" t="s">
        <v>323</v>
      </c>
      <c r="F5099" t="s">
        <v>1174</v>
      </c>
      <c r="G5099" t="s">
        <v>160</v>
      </c>
      <c r="H5099" t="s">
        <v>4</v>
      </c>
      <c r="I5099" t="s">
        <v>17</v>
      </c>
      <c r="J5099" s="1">
        <v>44834</v>
      </c>
      <c r="K5099" s="1">
        <v>44824</v>
      </c>
    </row>
    <row r="5100" spans="1:11" x14ac:dyDescent="0.25">
      <c r="A5100" t="s">
        <v>30</v>
      </c>
      <c r="B5100" t="s">
        <v>156</v>
      </c>
      <c r="C5100" t="s">
        <v>32</v>
      </c>
      <c r="D5100" s="1">
        <v>39552</v>
      </c>
      <c r="E5100" t="s">
        <v>323</v>
      </c>
      <c r="F5100" t="s">
        <v>1174</v>
      </c>
      <c r="G5100" t="s">
        <v>160</v>
      </c>
      <c r="H5100" t="s">
        <v>7</v>
      </c>
      <c r="I5100" t="s">
        <v>17</v>
      </c>
      <c r="J5100" s="1">
        <v>44834</v>
      </c>
      <c r="K5100" s="1">
        <v>44824</v>
      </c>
    </row>
    <row r="5101" spans="1:11" x14ac:dyDescent="0.25">
      <c r="A5101" t="s">
        <v>30</v>
      </c>
      <c r="B5101" t="s">
        <v>156</v>
      </c>
      <c r="C5101" t="s">
        <v>32</v>
      </c>
      <c r="D5101" s="1">
        <v>39552</v>
      </c>
      <c r="E5101" t="s">
        <v>323</v>
      </c>
      <c r="F5101" t="s">
        <v>1174</v>
      </c>
      <c r="G5101" t="s">
        <v>160</v>
      </c>
      <c r="H5101" t="s">
        <v>1366</v>
      </c>
      <c r="I5101" t="s">
        <v>5</v>
      </c>
      <c r="K5101" s="1">
        <v>45351</v>
      </c>
    </row>
    <row r="5102" spans="1:11" x14ac:dyDescent="0.25">
      <c r="A5102" t="s">
        <v>30</v>
      </c>
      <c r="B5102" t="s">
        <v>156</v>
      </c>
      <c r="C5102" t="s">
        <v>32</v>
      </c>
      <c r="D5102" s="1">
        <v>39552</v>
      </c>
      <c r="E5102" t="s">
        <v>323</v>
      </c>
      <c r="F5102" t="s">
        <v>1174</v>
      </c>
      <c r="G5102" t="s">
        <v>160</v>
      </c>
      <c r="H5102" t="s">
        <v>1366</v>
      </c>
      <c r="I5102" t="s">
        <v>17</v>
      </c>
      <c r="J5102" s="1">
        <v>43699</v>
      </c>
      <c r="K5102" s="1">
        <v>43699</v>
      </c>
    </row>
    <row r="5103" spans="1:11" x14ac:dyDescent="0.25">
      <c r="A5103" t="s">
        <v>30</v>
      </c>
      <c r="B5103" t="s">
        <v>156</v>
      </c>
      <c r="C5103" t="s">
        <v>32</v>
      </c>
      <c r="D5103" s="1">
        <v>39552</v>
      </c>
      <c r="E5103" t="s">
        <v>323</v>
      </c>
      <c r="F5103" t="s">
        <v>1174</v>
      </c>
      <c r="G5103" t="s">
        <v>160</v>
      </c>
      <c r="H5103" t="s">
        <v>1367</v>
      </c>
      <c r="I5103" t="s">
        <v>5</v>
      </c>
      <c r="K5103" s="1">
        <v>45351</v>
      </c>
    </row>
    <row r="5104" spans="1:11" x14ac:dyDescent="0.25">
      <c r="A5104" t="s">
        <v>30</v>
      </c>
      <c r="B5104" t="s">
        <v>156</v>
      </c>
      <c r="C5104" t="s">
        <v>32</v>
      </c>
      <c r="D5104" s="1">
        <v>39552</v>
      </c>
      <c r="E5104" t="s">
        <v>323</v>
      </c>
      <c r="F5104" t="s">
        <v>1174</v>
      </c>
      <c r="G5104" t="s">
        <v>160</v>
      </c>
      <c r="H5104" t="s">
        <v>1368</v>
      </c>
      <c r="I5104" t="s">
        <v>5</v>
      </c>
      <c r="K5104" s="1">
        <v>45351</v>
      </c>
    </row>
    <row r="5105" spans="1:12" x14ac:dyDescent="0.25">
      <c r="A5105" t="s">
        <v>30</v>
      </c>
      <c r="B5105" t="s">
        <v>156</v>
      </c>
      <c r="C5105" t="s">
        <v>32</v>
      </c>
      <c r="D5105" s="1">
        <v>39552</v>
      </c>
      <c r="E5105" t="s">
        <v>323</v>
      </c>
      <c r="F5105" t="s">
        <v>1174</v>
      </c>
      <c r="G5105" t="s">
        <v>160</v>
      </c>
      <c r="H5105" t="s">
        <v>1369</v>
      </c>
      <c r="I5105" t="s">
        <v>5</v>
      </c>
      <c r="K5105" s="1">
        <v>45351</v>
      </c>
    </row>
    <row r="5106" spans="1:12" x14ac:dyDescent="0.25">
      <c r="A5106" t="s">
        <v>30</v>
      </c>
      <c r="B5106" t="s">
        <v>156</v>
      </c>
      <c r="C5106" t="s">
        <v>32</v>
      </c>
      <c r="D5106" s="1">
        <v>39552</v>
      </c>
      <c r="E5106" t="s">
        <v>323</v>
      </c>
      <c r="F5106" t="s">
        <v>1174</v>
      </c>
      <c r="G5106" t="s">
        <v>160</v>
      </c>
      <c r="H5106" t="s">
        <v>1369</v>
      </c>
      <c r="I5106" t="s">
        <v>17</v>
      </c>
      <c r="J5106" s="1">
        <v>43699</v>
      </c>
      <c r="K5106" s="1">
        <v>43699</v>
      </c>
    </row>
    <row r="5107" spans="1:12" x14ac:dyDescent="0.25">
      <c r="A5107" t="s">
        <v>30</v>
      </c>
      <c r="B5107" t="s">
        <v>156</v>
      </c>
      <c r="C5107" t="s">
        <v>32</v>
      </c>
      <c r="D5107" s="1">
        <v>39552</v>
      </c>
      <c r="E5107" t="s">
        <v>323</v>
      </c>
      <c r="F5107" t="s">
        <v>1174</v>
      </c>
      <c r="G5107" t="s">
        <v>160</v>
      </c>
      <c r="H5107" t="s">
        <v>1370</v>
      </c>
      <c r="I5107" t="s">
        <v>5</v>
      </c>
      <c r="K5107" s="1">
        <v>45351</v>
      </c>
    </row>
    <row r="5108" spans="1:12" x14ac:dyDescent="0.25">
      <c r="A5108" t="s">
        <v>30</v>
      </c>
      <c r="B5108" t="s">
        <v>156</v>
      </c>
      <c r="C5108" t="s">
        <v>32</v>
      </c>
      <c r="D5108" s="1">
        <v>39552</v>
      </c>
      <c r="E5108" t="s">
        <v>323</v>
      </c>
      <c r="F5108" t="s">
        <v>1174</v>
      </c>
      <c r="G5108" t="s">
        <v>160</v>
      </c>
      <c r="H5108" t="s">
        <v>8</v>
      </c>
      <c r="I5108" t="s">
        <v>17</v>
      </c>
      <c r="J5108" s="1">
        <v>44644</v>
      </c>
      <c r="K5108" s="1">
        <v>44635</v>
      </c>
    </row>
    <row r="5109" spans="1:12" x14ac:dyDescent="0.25">
      <c r="A5109" t="s">
        <v>30</v>
      </c>
      <c r="B5109" t="s">
        <v>156</v>
      </c>
      <c r="C5109" t="s">
        <v>32</v>
      </c>
      <c r="D5109" s="1">
        <v>39552</v>
      </c>
      <c r="E5109" t="s">
        <v>323</v>
      </c>
      <c r="F5109" t="s">
        <v>1174</v>
      </c>
      <c r="G5109" t="s">
        <v>160</v>
      </c>
      <c r="H5109" t="s">
        <v>9</v>
      </c>
      <c r="I5109" t="s">
        <v>17</v>
      </c>
      <c r="J5109" s="1">
        <v>44833</v>
      </c>
      <c r="K5109" s="1">
        <v>44735</v>
      </c>
    </row>
    <row r="5110" spans="1:12" x14ac:dyDescent="0.25">
      <c r="A5110" t="s">
        <v>30</v>
      </c>
      <c r="B5110" t="s">
        <v>156</v>
      </c>
      <c r="C5110" t="s">
        <v>32</v>
      </c>
      <c r="D5110" s="1">
        <v>39552</v>
      </c>
      <c r="E5110" t="s">
        <v>323</v>
      </c>
      <c r="F5110" t="s">
        <v>1174</v>
      </c>
      <c r="G5110" t="s">
        <v>160</v>
      </c>
      <c r="H5110" t="s">
        <v>10</v>
      </c>
      <c r="I5110" t="s">
        <v>17</v>
      </c>
      <c r="J5110" s="1">
        <v>44442</v>
      </c>
      <c r="K5110" s="1">
        <v>44417</v>
      </c>
      <c r="L5110" t="s">
        <v>1175</v>
      </c>
    </row>
    <row r="5111" spans="1:12" x14ac:dyDescent="0.25">
      <c r="A5111" t="s">
        <v>30</v>
      </c>
      <c r="B5111" t="s">
        <v>156</v>
      </c>
      <c r="C5111" t="s">
        <v>32</v>
      </c>
      <c r="D5111" s="1">
        <v>39552</v>
      </c>
      <c r="E5111" t="s">
        <v>323</v>
      </c>
      <c r="F5111" t="s">
        <v>1174</v>
      </c>
      <c r="G5111" t="s">
        <v>160</v>
      </c>
      <c r="H5111" t="s">
        <v>10</v>
      </c>
      <c r="I5111" t="s">
        <v>17</v>
      </c>
      <c r="J5111" s="1">
        <v>44448</v>
      </c>
      <c r="K5111" s="1">
        <v>44448</v>
      </c>
      <c r="L5111" t="s">
        <v>1175</v>
      </c>
    </row>
    <row r="5112" spans="1:12" x14ac:dyDescent="0.25">
      <c r="A5112" t="s">
        <v>30</v>
      </c>
      <c r="B5112" t="s">
        <v>156</v>
      </c>
      <c r="C5112" t="s">
        <v>32</v>
      </c>
      <c r="D5112" s="1">
        <v>39552</v>
      </c>
      <c r="E5112" t="s">
        <v>323</v>
      </c>
      <c r="F5112" t="s">
        <v>1174</v>
      </c>
      <c r="G5112" t="s">
        <v>160</v>
      </c>
      <c r="H5112" t="s">
        <v>10</v>
      </c>
      <c r="I5112" t="s">
        <v>17</v>
      </c>
      <c r="J5112" s="1">
        <v>44767</v>
      </c>
      <c r="K5112" s="1">
        <v>44755</v>
      </c>
      <c r="L5112" t="s">
        <v>1175</v>
      </c>
    </row>
    <row r="5113" spans="1:12" x14ac:dyDescent="0.25">
      <c r="A5113" t="s">
        <v>30</v>
      </c>
      <c r="B5113" t="s">
        <v>156</v>
      </c>
      <c r="C5113" t="s">
        <v>32</v>
      </c>
      <c r="D5113" s="1">
        <v>39552</v>
      </c>
      <c r="E5113" t="s">
        <v>323</v>
      </c>
      <c r="F5113" t="s">
        <v>1174</v>
      </c>
      <c r="G5113" t="s">
        <v>160</v>
      </c>
      <c r="H5113" t="s">
        <v>11</v>
      </c>
      <c r="I5113" t="s">
        <v>17</v>
      </c>
      <c r="J5113" s="1">
        <v>42754</v>
      </c>
      <c r="K5113" s="1">
        <v>43291</v>
      </c>
    </row>
    <row r="5114" spans="1:12" x14ac:dyDescent="0.25">
      <c r="A5114" t="s">
        <v>30</v>
      </c>
      <c r="B5114" t="s">
        <v>156</v>
      </c>
      <c r="C5114" t="s">
        <v>32</v>
      </c>
      <c r="D5114" s="1">
        <v>39552</v>
      </c>
      <c r="E5114" t="s">
        <v>323</v>
      </c>
      <c r="F5114" t="s">
        <v>1174</v>
      </c>
      <c r="G5114" t="s">
        <v>160</v>
      </c>
      <c r="H5114" t="s">
        <v>11</v>
      </c>
      <c r="I5114" t="s">
        <v>17</v>
      </c>
      <c r="J5114" s="1">
        <v>45112</v>
      </c>
      <c r="K5114" s="1">
        <v>45064</v>
      </c>
    </row>
    <row r="5115" spans="1:12" x14ac:dyDescent="0.25">
      <c r="A5115" t="s">
        <v>30</v>
      </c>
      <c r="B5115" t="s">
        <v>260</v>
      </c>
      <c r="C5115" t="s">
        <v>32</v>
      </c>
      <c r="D5115" s="1">
        <v>39545</v>
      </c>
      <c r="E5115" t="s">
        <v>1176</v>
      </c>
      <c r="F5115" t="s">
        <v>1177</v>
      </c>
      <c r="G5115" t="s">
        <v>1178</v>
      </c>
      <c r="H5115" t="s">
        <v>4</v>
      </c>
      <c r="I5115" t="s">
        <v>17</v>
      </c>
      <c r="J5115" s="1">
        <v>44834</v>
      </c>
      <c r="K5115" s="1">
        <v>44824</v>
      </c>
    </row>
    <row r="5116" spans="1:12" x14ac:dyDescent="0.25">
      <c r="A5116" t="s">
        <v>30</v>
      </c>
      <c r="B5116" t="s">
        <v>260</v>
      </c>
      <c r="C5116" t="s">
        <v>32</v>
      </c>
      <c r="D5116" s="1">
        <v>39545</v>
      </c>
      <c r="E5116" t="s">
        <v>1176</v>
      </c>
      <c r="F5116" t="s">
        <v>1177</v>
      </c>
      <c r="G5116" t="s">
        <v>1178</v>
      </c>
      <c r="H5116" t="s">
        <v>7</v>
      </c>
      <c r="I5116" t="s">
        <v>17</v>
      </c>
      <c r="J5116" s="1">
        <v>44834</v>
      </c>
      <c r="K5116" s="1">
        <v>44824</v>
      </c>
    </row>
    <row r="5117" spans="1:12" x14ac:dyDescent="0.25">
      <c r="A5117" t="s">
        <v>30</v>
      </c>
      <c r="B5117" t="s">
        <v>260</v>
      </c>
      <c r="C5117" t="s">
        <v>32</v>
      </c>
      <c r="D5117" s="1">
        <v>39545</v>
      </c>
      <c r="E5117" t="s">
        <v>1176</v>
      </c>
      <c r="F5117" t="s">
        <v>1177</v>
      </c>
      <c r="G5117" t="s">
        <v>1178</v>
      </c>
      <c r="H5117" t="s">
        <v>1366</v>
      </c>
      <c r="I5117" t="s">
        <v>17</v>
      </c>
      <c r="J5117" s="1">
        <v>45463</v>
      </c>
      <c r="K5117" s="1">
        <v>45351</v>
      </c>
    </row>
    <row r="5118" spans="1:12" x14ac:dyDescent="0.25">
      <c r="A5118" t="s">
        <v>30</v>
      </c>
      <c r="B5118" t="s">
        <v>260</v>
      </c>
      <c r="C5118" t="s">
        <v>32</v>
      </c>
      <c r="D5118" s="1">
        <v>39545</v>
      </c>
      <c r="E5118" t="s">
        <v>1176</v>
      </c>
      <c r="F5118" t="s">
        <v>1177</v>
      </c>
      <c r="G5118" t="s">
        <v>1178</v>
      </c>
      <c r="H5118" t="s">
        <v>1366</v>
      </c>
      <c r="I5118" t="s">
        <v>17</v>
      </c>
      <c r="J5118" s="1">
        <v>45796</v>
      </c>
      <c r="K5118" s="1">
        <v>45784</v>
      </c>
    </row>
    <row r="5119" spans="1:12" x14ac:dyDescent="0.25">
      <c r="A5119" t="s">
        <v>30</v>
      </c>
      <c r="B5119" t="s">
        <v>260</v>
      </c>
      <c r="C5119" t="s">
        <v>32</v>
      </c>
      <c r="D5119" s="1">
        <v>39545</v>
      </c>
      <c r="E5119" t="s">
        <v>1176</v>
      </c>
      <c r="F5119" t="s">
        <v>1177</v>
      </c>
      <c r="G5119" t="s">
        <v>1178</v>
      </c>
      <c r="H5119" t="s">
        <v>1367</v>
      </c>
      <c r="I5119" t="s">
        <v>17</v>
      </c>
      <c r="J5119" s="1">
        <v>45463</v>
      </c>
      <c r="K5119" s="1">
        <v>45351</v>
      </c>
    </row>
    <row r="5120" spans="1:12" x14ac:dyDescent="0.25">
      <c r="A5120" t="s">
        <v>30</v>
      </c>
      <c r="B5120" t="s">
        <v>260</v>
      </c>
      <c r="C5120" t="s">
        <v>32</v>
      </c>
      <c r="D5120" s="1">
        <v>39545</v>
      </c>
      <c r="E5120" t="s">
        <v>1176</v>
      </c>
      <c r="F5120" t="s">
        <v>1177</v>
      </c>
      <c r="G5120" t="s">
        <v>1178</v>
      </c>
      <c r="H5120" t="s">
        <v>1367</v>
      </c>
      <c r="I5120" t="s">
        <v>17</v>
      </c>
      <c r="J5120" s="1">
        <v>45796</v>
      </c>
      <c r="K5120" s="1">
        <v>45784</v>
      </c>
    </row>
    <row r="5121" spans="1:11" x14ac:dyDescent="0.25">
      <c r="A5121" t="s">
        <v>30</v>
      </c>
      <c r="B5121" t="s">
        <v>260</v>
      </c>
      <c r="C5121" t="s">
        <v>32</v>
      </c>
      <c r="D5121" s="1">
        <v>39545</v>
      </c>
      <c r="E5121" t="s">
        <v>1176</v>
      </c>
      <c r="F5121" t="s">
        <v>1177</v>
      </c>
      <c r="G5121" t="s">
        <v>1178</v>
      </c>
      <c r="H5121" t="s">
        <v>1368</v>
      </c>
      <c r="I5121" t="s">
        <v>17</v>
      </c>
      <c r="J5121" s="1">
        <v>45463</v>
      </c>
      <c r="K5121" s="1">
        <v>45351</v>
      </c>
    </row>
    <row r="5122" spans="1:11" x14ac:dyDescent="0.25">
      <c r="A5122" t="s">
        <v>30</v>
      </c>
      <c r="B5122" t="s">
        <v>260</v>
      </c>
      <c r="C5122" t="s">
        <v>32</v>
      </c>
      <c r="D5122" s="1">
        <v>39545</v>
      </c>
      <c r="E5122" t="s">
        <v>1176</v>
      </c>
      <c r="F5122" t="s">
        <v>1177</v>
      </c>
      <c r="G5122" t="s">
        <v>1178</v>
      </c>
      <c r="H5122" t="s">
        <v>1368</v>
      </c>
      <c r="I5122" t="s">
        <v>17</v>
      </c>
      <c r="J5122" s="1">
        <v>45796</v>
      </c>
      <c r="K5122" s="1">
        <v>45784</v>
      </c>
    </row>
    <row r="5123" spans="1:11" x14ac:dyDescent="0.25">
      <c r="A5123" t="s">
        <v>30</v>
      </c>
      <c r="B5123" t="s">
        <v>260</v>
      </c>
      <c r="C5123" t="s">
        <v>32</v>
      </c>
      <c r="D5123" s="1">
        <v>39545</v>
      </c>
      <c r="E5123" t="s">
        <v>1176</v>
      </c>
      <c r="F5123" t="s">
        <v>1177</v>
      </c>
      <c r="G5123" t="s">
        <v>1178</v>
      </c>
      <c r="H5123" t="s">
        <v>1369</v>
      </c>
      <c r="I5123" t="s">
        <v>17</v>
      </c>
      <c r="J5123" s="1">
        <v>43572</v>
      </c>
      <c r="K5123" s="1">
        <v>43572</v>
      </c>
    </row>
    <row r="5124" spans="1:11" x14ac:dyDescent="0.25">
      <c r="A5124" t="s">
        <v>30</v>
      </c>
      <c r="B5124" t="s">
        <v>260</v>
      </c>
      <c r="C5124" t="s">
        <v>32</v>
      </c>
      <c r="D5124" s="1">
        <v>39545</v>
      </c>
      <c r="E5124" t="s">
        <v>1176</v>
      </c>
      <c r="F5124" t="s">
        <v>1177</v>
      </c>
      <c r="G5124" t="s">
        <v>1178</v>
      </c>
      <c r="H5124" t="s">
        <v>1369</v>
      </c>
      <c r="I5124" t="s">
        <v>17</v>
      </c>
      <c r="J5124" s="1">
        <v>45463</v>
      </c>
      <c r="K5124" s="1">
        <v>45351</v>
      </c>
    </row>
    <row r="5125" spans="1:11" x14ac:dyDescent="0.25">
      <c r="A5125" t="s">
        <v>30</v>
      </c>
      <c r="B5125" t="s">
        <v>260</v>
      </c>
      <c r="C5125" t="s">
        <v>32</v>
      </c>
      <c r="D5125" s="1">
        <v>39545</v>
      </c>
      <c r="E5125" t="s">
        <v>1176</v>
      </c>
      <c r="F5125" t="s">
        <v>1177</v>
      </c>
      <c r="G5125" t="s">
        <v>1178</v>
      </c>
      <c r="H5125" t="s">
        <v>1369</v>
      </c>
      <c r="I5125" t="s">
        <v>17</v>
      </c>
      <c r="J5125" s="1">
        <v>45796</v>
      </c>
      <c r="K5125" s="1">
        <v>45784</v>
      </c>
    </row>
    <row r="5126" spans="1:11" x14ac:dyDescent="0.25">
      <c r="A5126" t="s">
        <v>30</v>
      </c>
      <c r="B5126" t="s">
        <v>260</v>
      </c>
      <c r="C5126" t="s">
        <v>32</v>
      </c>
      <c r="D5126" s="1">
        <v>39545</v>
      </c>
      <c r="E5126" t="s">
        <v>1176</v>
      </c>
      <c r="F5126" t="s">
        <v>1177</v>
      </c>
      <c r="G5126" t="s">
        <v>1178</v>
      </c>
      <c r="H5126" t="s">
        <v>1370</v>
      </c>
      <c r="I5126" t="s">
        <v>17</v>
      </c>
      <c r="J5126" s="1">
        <v>45463</v>
      </c>
      <c r="K5126" s="1">
        <v>45351</v>
      </c>
    </row>
    <row r="5127" spans="1:11" x14ac:dyDescent="0.25">
      <c r="A5127" t="s">
        <v>30</v>
      </c>
      <c r="B5127" t="s">
        <v>260</v>
      </c>
      <c r="C5127" t="s">
        <v>32</v>
      </c>
      <c r="D5127" s="1">
        <v>39545</v>
      </c>
      <c r="E5127" t="s">
        <v>1176</v>
      </c>
      <c r="F5127" t="s">
        <v>1177</v>
      </c>
      <c r="G5127" t="s">
        <v>1178</v>
      </c>
      <c r="H5127" t="s">
        <v>1370</v>
      </c>
      <c r="I5127" t="s">
        <v>17</v>
      </c>
      <c r="J5127" s="1">
        <v>45796</v>
      </c>
      <c r="K5127" s="1">
        <v>45784</v>
      </c>
    </row>
    <row r="5128" spans="1:11" x14ac:dyDescent="0.25">
      <c r="A5128" t="s">
        <v>30</v>
      </c>
      <c r="B5128" t="s">
        <v>260</v>
      </c>
      <c r="C5128" t="s">
        <v>32</v>
      </c>
      <c r="D5128" s="1">
        <v>39545</v>
      </c>
      <c r="E5128" t="s">
        <v>1176</v>
      </c>
      <c r="F5128" t="s">
        <v>1177</v>
      </c>
      <c r="G5128" t="s">
        <v>1178</v>
      </c>
      <c r="H5128" t="s">
        <v>8</v>
      </c>
      <c r="I5128" t="s">
        <v>17</v>
      </c>
      <c r="J5128" s="1">
        <v>44721</v>
      </c>
      <c r="K5128" s="1">
        <v>44635</v>
      </c>
    </row>
    <row r="5129" spans="1:11" x14ac:dyDescent="0.25">
      <c r="A5129" t="s">
        <v>30</v>
      </c>
      <c r="B5129" t="s">
        <v>260</v>
      </c>
      <c r="C5129" t="s">
        <v>32</v>
      </c>
      <c r="D5129" s="1">
        <v>39545</v>
      </c>
      <c r="E5129" t="s">
        <v>1176</v>
      </c>
      <c r="F5129" t="s">
        <v>1177</v>
      </c>
      <c r="G5129" t="s">
        <v>1178</v>
      </c>
      <c r="H5129" t="s">
        <v>9</v>
      </c>
      <c r="I5129" t="s">
        <v>17</v>
      </c>
      <c r="J5129" s="1">
        <v>44834</v>
      </c>
      <c r="K5129" s="1">
        <v>44735</v>
      </c>
    </row>
    <row r="5130" spans="1:11" x14ac:dyDescent="0.25">
      <c r="A5130" t="s">
        <v>30</v>
      </c>
      <c r="B5130" t="s">
        <v>260</v>
      </c>
      <c r="C5130" t="s">
        <v>32</v>
      </c>
      <c r="D5130" s="1">
        <v>39545</v>
      </c>
      <c r="E5130" t="s">
        <v>1176</v>
      </c>
      <c r="F5130" t="s">
        <v>1177</v>
      </c>
      <c r="G5130" t="s">
        <v>1178</v>
      </c>
      <c r="H5130" t="s">
        <v>10</v>
      </c>
      <c r="I5130" t="s">
        <v>17</v>
      </c>
      <c r="J5130" s="1">
        <v>44504</v>
      </c>
      <c r="K5130" s="1">
        <v>44417</v>
      </c>
    </row>
    <row r="5131" spans="1:11" x14ac:dyDescent="0.25">
      <c r="A5131" t="s">
        <v>30</v>
      </c>
      <c r="B5131" t="s">
        <v>260</v>
      </c>
      <c r="C5131" t="s">
        <v>32</v>
      </c>
      <c r="D5131" s="1">
        <v>39545</v>
      </c>
      <c r="E5131" t="s">
        <v>1176</v>
      </c>
      <c r="F5131" t="s">
        <v>1177</v>
      </c>
      <c r="G5131" t="s">
        <v>1178</v>
      </c>
      <c r="H5131" t="s">
        <v>10</v>
      </c>
      <c r="I5131" t="s">
        <v>17</v>
      </c>
      <c r="J5131" s="1">
        <v>44782</v>
      </c>
      <c r="K5131" s="1">
        <v>44782</v>
      </c>
    </row>
    <row r="5132" spans="1:11" x14ac:dyDescent="0.25">
      <c r="A5132" t="s">
        <v>30</v>
      </c>
      <c r="B5132" t="s">
        <v>260</v>
      </c>
      <c r="C5132" t="s">
        <v>32</v>
      </c>
      <c r="D5132" s="1">
        <v>39545</v>
      </c>
      <c r="E5132" t="s">
        <v>1176</v>
      </c>
      <c r="F5132" t="s">
        <v>1177</v>
      </c>
      <c r="G5132" t="s">
        <v>1178</v>
      </c>
      <c r="H5132" t="s">
        <v>10</v>
      </c>
      <c r="I5132" t="s">
        <v>17</v>
      </c>
      <c r="J5132" s="1">
        <v>45012</v>
      </c>
      <c r="K5132" s="1">
        <v>45012</v>
      </c>
    </row>
    <row r="5133" spans="1:11" x14ac:dyDescent="0.25">
      <c r="A5133" t="s">
        <v>30</v>
      </c>
      <c r="B5133" t="s">
        <v>260</v>
      </c>
      <c r="C5133" t="s">
        <v>32</v>
      </c>
      <c r="D5133" s="1">
        <v>39545</v>
      </c>
      <c r="E5133" t="s">
        <v>1176</v>
      </c>
      <c r="F5133" t="s">
        <v>1177</v>
      </c>
      <c r="G5133" t="s">
        <v>1178</v>
      </c>
      <c r="H5133" t="s">
        <v>11</v>
      </c>
      <c r="I5133" t="s">
        <v>17</v>
      </c>
      <c r="J5133" s="1">
        <v>42738</v>
      </c>
      <c r="K5133" s="1">
        <v>43291</v>
      </c>
    </row>
    <row r="5134" spans="1:11" x14ac:dyDescent="0.25">
      <c r="A5134" t="s">
        <v>41</v>
      </c>
      <c r="B5134" t="s">
        <v>223</v>
      </c>
      <c r="C5134" t="s">
        <v>14</v>
      </c>
      <c r="D5134" s="1">
        <v>39503</v>
      </c>
      <c r="E5134" t="s">
        <v>1179</v>
      </c>
      <c r="F5134" t="s">
        <v>1180</v>
      </c>
      <c r="G5134" t="s">
        <v>1629</v>
      </c>
      <c r="H5134" t="s">
        <v>4</v>
      </c>
      <c r="I5134" t="s">
        <v>17</v>
      </c>
      <c r="J5134" s="1">
        <v>44967</v>
      </c>
      <c r="K5134" s="1">
        <v>44824</v>
      </c>
    </row>
    <row r="5135" spans="1:11" x14ac:dyDescent="0.25">
      <c r="A5135" t="s">
        <v>41</v>
      </c>
      <c r="B5135" t="s">
        <v>223</v>
      </c>
      <c r="C5135" t="s">
        <v>14</v>
      </c>
      <c r="D5135" s="1">
        <v>39503</v>
      </c>
      <c r="E5135" t="s">
        <v>1179</v>
      </c>
      <c r="F5135" t="s">
        <v>1180</v>
      </c>
      <c r="G5135" t="s">
        <v>1629</v>
      </c>
      <c r="H5135" t="s">
        <v>7</v>
      </c>
      <c r="I5135" t="s">
        <v>17</v>
      </c>
      <c r="J5135" s="1">
        <v>44967</v>
      </c>
      <c r="K5135" s="1">
        <v>44824</v>
      </c>
    </row>
    <row r="5136" spans="1:11" x14ac:dyDescent="0.25">
      <c r="A5136" t="s">
        <v>41</v>
      </c>
      <c r="B5136" t="s">
        <v>223</v>
      </c>
      <c r="C5136" t="s">
        <v>14</v>
      </c>
      <c r="D5136" s="1">
        <v>39503</v>
      </c>
      <c r="E5136" t="s">
        <v>1179</v>
      </c>
      <c r="F5136" t="s">
        <v>1180</v>
      </c>
      <c r="G5136" t="s">
        <v>1629</v>
      </c>
      <c r="H5136" t="s">
        <v>1366</v>
      </c>
      <c r="I5136" t="s">
        <v>5</v>
      </c>
      <c r="K5136" s="1">
        <v>45351</v>
      </c>
    </row>
    <row r="5137" spans="1:11" x14ac:dyDescent="0.25">
      <c r="A5137" t="s">
        <v>41</v>
      </c>
      <c r="B5137" t="s">
        <v>223</v>
      </c>
      <c r="C5137" t="s">
        <v>14</v>
      </c>
      <c r="D5137" s="1">
        <v>39503</v>
      </c>
      <c r="E5137" t="s">
        <v>1179</v>
      </c>
      <c r="F5137" t="s">
        <v>1180</v>
      </c>
      <c r="G5137" t="s">
        <v>1629</v>
      </c>
      <c r="H5137" t="s">
        <v>1367</v>
      </c>
      <c r="I5137" t="s">
        <v>5</v>
      </c>
      <c r="K5137" s="1">
        <v>45351</v>
      </c>
    </row>
    <row r="5138" spans="1:11" x14ac:dyDescent="0.25">
      <c r="A5138" t="s">
        <v>41</v>
      </c>
      <c r="B5138" t="s">
        <v>223</v>
      </c>
      <c r="C5138" t="s">
        <v>14</v>
      </c>
      <c r="D5138" s="1">
        <v>39503</v>
      </c>
      <c r="E5138" t="s">
        <v>1179</v>
      </c>
      <c r="F5138" t="s">
        <v>1180</v>
      </c>
      <c r="G5138" t="s">
        <v>1629</v>
      </c>
      <c r="H5138" t="s">
        <v>1368</v>
      </c>
      <c r="I5138" t="s">
        <v>5</v>
      </c>
      <c r="K5138" s="1">
        <v>45351</v>
      </c>
    </row>
    <row r="5139" spans="1:11" x14ac:dyDescent="0.25">
      <c r="A5139" t="s">
        <v>41</v>
      </c>
      <c r="B5139" t="s">
        <v>223</v>
      </c>
      <c r="C5139" t="s">
        <v>14</v>
      </c>
      <c r="D5139" s="1">
        <v>39503</v>
      </c>
      <c r="E5139" t="s">
        <v>1179</v>
      </c>
      <c r="F5139" t="s">
        <v>1180</v>
      </c>
      <c r="G5139" t="s">
        <v>1629</v>
      </c>
      <c r="H5139" t="s">
        <v>1369</v>
      </c>
      <c r="I5139" t="s">
        <v>5</v>
      </c>
      <c r="K5139" s="1">
        <v>45351</v>
      </c>
    </row>
    <row r="5140" spans="1:11" x14ac:dyDescent="0.25">
      <c r="A5140" t="s">
        <v>41</v>
      </c>
      <c r="B5140" t="s">
        <v>223</v>
      </c>
      <c r="C5140" t="s">
        <v>14</v>
      </c>
      <c r="D5140" s="1">
        <v>39503</v>
      </c>
      <c r="E5140" t="s">
        <v>1179</v>
      </c>
      <c r="F5140" t="s">
        <v>1180</v>
      </c>
      <c r="G5140" t="s">
        <v>1629</v>
      </c>
      <c r="H5140" t="s">
        <v>1370</v>
      </c>
      <c r="I5140" t="s">
        <v>5</v>
      </c>
      <c r="K5140" s="1">
        <v>45351</v>
      </c>
    </row>
    <row r="5141" spans="1:11" x14ac:dyDescent="0.25">
      <c r="A5141" t="s">
        <v>41</v>
      </c>
      <c r="B5141" t="s">
        <v>223</v>
      </c>
      <c r="C5141" t="s">
        <v>14</v>
      </c>
      <c r="D5141" s="1">
        <v>39503</v>
      </c>
      <c r="E5141" t="s">
        <v>1179</v>
      </c>
      <c r="F5141" t="s">
        <v>1180</v>
      </c>
      <c r="G5141" t="s">
        <v>1629</v>
      </c>
      <c r="H5141" t="s">
        <v>8</v>
      </c>
      <c r="I5141" t="s">
        <v>17</v>
      </c>
      <c r="J5141" s="1">
        <v>44967</v>
      </c>
      <c r="K5141" s="1">
        <v>44635</v>
      </c>
    </row>
    <row r="5142" spans="1:11" x14ac:dyDescent="0.25">
      <c r="A5142" t="s">
        <v>41</v>
      </c>
      <c r="B5142" t="s">
        <v>223</v>
      </c>
      <c r="C5142" t="s">
        <v>14</v>
      </c>
      <c r="D5142" s="1">
        <v>39503</v>
      </c>
      <c r="E5142" t="s">
        <v>1179</v>
      </c>
      <c r="F5142" t="s">
        <v>1180</v>
      </c>
      <c r="G5142" t="s">
        <v>1629</v>
      </c>
      <c r="H5142" t="s">
        <v>9</v>
      </c>
      <c r="I5142" t="s">
        <v>17</v>
      </c>
      <c r="J5142" s="1">
        <v>44967</v>
      </c>
      <c r="K5142" s="1">
        <v>44735</v>
      </c>
    </row>
    <row r="5143" spans="1:11" x14ac:dyDescent="0.25">
      <c r="A5143" t="s">
        <v>41</v>
      </c>
      <c r="B5143" t="s">
        <v>223</v>
      </c>
      <c r="C5143" t="s">
        <v>14</v>
      </c>
      <c r="D5143" s="1">
        <v>39503</v>
      </c>
      <c r="E5143" t="s">
        <v>1179</v>
      </c>
      <c r="F5143" t="s">
        <v>1180</v>
      </c>
      <c r="G5143" t="s">
        <v>1629</v>
      </c>
      <c r="H5143" t="s">
        <v>10</v>
      </c>
      <c r="I5143" t="s">
        <v>17</v>
      </c>
      <c r="J5143" s="1">
        <v>45544</v>
      </c>
      <c r="K5143" s="1">
        <v>44486</v>
      </c>
    </row>
    <row r="5144" spans="1:11" x14ac:dyDescent="0.25">
      <c r="A5144" t="s">
        <v>41</v>
      </c>
      <c r="B5144" t="s">
        <v>223</v>
      </c>
      <c r="C5144" t="s">
        <v>14</v>
      </c>
      <c r="D5144" s="1">
        <v>39503</v>
      </c>
      <c r="E5144" t="s">
        <v>1179</v>
      </c>
      <c r="F5144" t="s">
        <v>1180</v>
      </c>
      <c r="G5144" t="s">
        <v>1629</v>
      </c>
      <c r="H5144" t="s">
        <v>11</v>
      </c>
      <c r="I5144" t="s">
        <v>17</v>
      </c>
      <c r="J5144" s="1">
        <v>44966</v>
      </c>
      <c r="K5144" s="1">
        <v>44486</v>
      </c>
    </row>
    <row r="5145" spans="1:11" x14ac:dyDescent="0.25">
      <c r="A5145" t="s">
        <v>41</v>
      </c>
      <c r="B5145" t="s">
        <v>485</v>
      </c>
      <c r="C5145" t="s">
        <v>124</v>
      </c>
      <c r="D5145" s="1">
        <v>38978</v>
      </c>
      <c r="E5145" t="s">
        <v>1181</v>
      </c>
      <c r="F5145" t="s">
        <v>1182</v>
      </c>
      <c r="G5145" t="s">
        <v>1183</v>
      </c>
      <c r="H5145" t="s">
        <v>4</v>
      </c>
      <c r="I5145" t="s">
        <v>17</v>
      </c>
      <c r="J5145" s="1">
        <v>45090</v>
      </c>
      <c r="K5145" s="1">
        <v>44840</v>
      </c>
    </row>
    <row r="5146" spans="1:11" x14ac:dyDescent="0.25">
      <c r="A5146" t="s">
        <v>41</v>
      </c>
      <c r="B5146" t="s">
        <v>485</v>
      </c>
      <c r="C5146" t="s">
        <v>124</v>
      </c>
      <c r="D5146" s="1">
        <v>38978</v>
      </c>
      <c r="E5146" t="s">
        <v>1181</v>
      </c>
      <c r="F5146" t="s">
        <v>1182</v>
      </c>
      <c r="G5146" t="s">
        <v>1183</v>
      </c>
      <c r="H5146" t="s">
        <v>7</v>
      </c>
      <c r="I5146" t="s">
        <v>17</v>
      </c>
      <c r="J5146" s="1">
        <v>45090</v>
      </c>
      <c r="K5146" s="1">
        <v>44840</v>
      </c>
    </row>
    <row r="5147" spans="1:11" x14ac:dyDescent="0.25">
      <c r="A5147" t="s">
        <v>30</v>
      </c>
      <c r="B5147" t="s">
        <v>565</v>
      </c>
      <c r="C5147" t="s">
        <v>32</v>
      </c>
      <c r="D5147" s="1">
        <v>38964</v>
      </c>
      <c r="E5147" t="s">
        <v>1184</v>
      </c>
      <c r="F5147" t="s">
        <v>1085</v>
      </c>
      <c r="G5147" t="s">
        <v>1185</v>
      </c>
      <c r="H5147" t="s">
        <v>4</v>
      </c>
      <c r="I5147" t="s">
        <v>17</v>
      </c>
      <c r="J5147" s="1">
        <v>44972</v>
      </c>
      <c r="K5147" s="1">
        <v>44824</v>
      </c>
    </row>
    <row r="5148" spans="1:11" x14ac:dyDescent="0.25">
      <c r="A5148" t="s">
        <v>30</v>
      </c>
      <c r="B5148" t="s">
        <v>565</v>
      </c>
      <c r="C5148" t="s">
        <v>32</v>
      </c>
      <c r="D5148" s="1">
        <v>38964</v>
      </c>
      <c r="E5148" t="s">
        <v>1184</v>
      </c>
      <c r="F5148" t="s">
        <v>1085</v>
      </c>
      <c r="G5148" t="s">
        <v>1185</v>
      </c>
      <c r="H5148" t="s">
        <v>7</v>
      </c>
      <c r="I5148" t="s">
        <v>17</v>
      </c>
      <c r="J5148" s="1">
        <v>44972</v>
      </c>
      <c r="K5148" s="1">
        <v>44824</v>
      </c>
    </row>
    <row r="5149" spans="1:11" x14ac:dyDescent="0.25">
      <c r="A5149" t="s">
        <v>30</v>
      </c>
      <c r="B5149" t="s">
        <v>565</v>
      </c>
      <c r="C5149" t="s">
        <v>32</v>
      </c>
      <c r="D5149" s="1">
        <v>38964</v>
      </c>
      <c r="E5149" t="s">
        <v>1184</v>
      </c>
      <c r="F5149" t="s">
        <v>1085</v>
      </c>
      <c r="G5149" t="s">
        <v>1185</v>
      </c>
      <c r="H5149" t="s">
        <v>1366</v>
      </c>
      <c r="I5149" t="s">
        <v>17</v>
      </c>
      <c r="J5149" s="1">
        <v>45629</v>
      </c>
      <c r="K5149" s="1">
        <v>45351</v>
      </c>
    </row>
    <row r="5150" spans="1:11" x14ac:dyDescent="0.25">
      <c r="A5150" t="s">
        <v>30</v>
      </c>
      <c r="B5150" t="s">
        <v>565</v>
      </c>
      <c r="C5150" t="s">
        <v>32</v>
      </c>
      <c r="D5150" s="1">
        <v>38964</v>
      </c>
      <c r="E5150" t="s">
        <v>1184</v>
      </c>
      <c r="F5150" t="s">
        <v>1085</v>
      </c>
      <c r="G5150" t="s">
        <v>1185</v>
      </c>
      <c r="H5150" t="s">
        <v>1367</v>
      </c>
      <c r="I5150" t="s">
        <v>5</v>
      </c>
      <c r="K5150" s="1">
        <v>45804</v>
      </c>
    </row>
    <row r="5151" spans="1:11" x14ac:dyDescent="0.25">
      <c r="A5151" t="s">
        <v>30</v>
      </c>
      <c r="B5151" t="s">
        <v>565</v>
      </c>
      <c r="C5151" t="s">
        <v>32</v>
      </c>
      <c r="D5151" s="1">
        <v>38964</v>
      </c>
      <c r="E5151" t="s">
        <v>1184</v>
      </c>
      <c r="F5151" t="s">
        <v>1085</v>
      </c>
      <c r="G5151" t="s">
        <v>1185</v>
      </c>
      <c r="H5151" t="s">
        <v>1367</v>
      </c>
      <c r="I5151" t="s">
        <v>17</v>
      </c>
      <c r="J5151" s="1">
        <v>45483</v>
      </c>
      <c r="K5151" s="1">
        <v>45351</v>
      </c>
    </row>
    <row r="5152" spans="1:11" x14ac:dyDescent="0.25">
      <c r="A5152" t="s">
        <v>30</v>
      </c>
      <c r="B5152" t="s">
        <v>565</v>
      </c>
      <c r="C5152" t="s">
        <v>32</v>
      </c>
      <c r="D5152" s="1">
        <v>38964</v>
      </c>
      <c r="E5152" t="s">
        <v>1184</v>
      </c>
      <c r="F5152" t="s">
        <v>1085</v>
      </c>
      <c r="G5152" t="s">
        <v>1185</v>
      </c>
      <c r="H5152" t="s">
        <v>1368</v>
      </c>
      <c r="I5152" t="s">
        <v>5</v>
      </c>
      <c r="K5152" s="1">
        <v>45804</v>
      </c>
    </row>
    <row r="5153" spans="1:11" x14ac:dyDescent="0.25">
      <c r="A5153" t="s">
        <v>30</v>
      </c>
      <c r="B5153" t="s">
        <v>565</v>
      </c>
      <c r="C5153" t="s">
        <v>32</v>
      </c>
      <c r="D5153" s="1">
        <v>38964</v>
      </c>
      <c r="E5153" t="s">
        <v>1184</v>
      </c>
      <c r="F5153" t="s">
        <v>1085</v>
      </c>
      <c r="G5153" t="s">
        <v>1185</v>
      </c>
      <c r="H5153" t="s">
        <v>1368</v>
      </c>
      <c r="I5153" t="s">
        <v>17</v>
      </c>
      <c r="J5153" s="1">
        <v>45483</v>
      </c>
      <c r="K5153" s="1">
        <v>45351</v>
      </c>
    </row>
    <row r="5154" spans="1:11" x14ac:dyDescent="0.25">
      <c r="A5154" t="s">
        <v>30</v>
      </c>
      <c r="B5154" t="s">
        <v>565</v>
      </c>
      <c r="C5154" t="s">
        <v>32</v>
      </c>
      <c r="D5154" s="1">
        <v>38964</v>
      </c>
      <c r="E5154" t="s">
        <v>1184</v>
      </c>
      <c r="F5154" t="s">
        <v>1085</v>
      </c>
      <c r="G5154" t="s">
        <v>1185</v>
      </c>
      <c r="H5154" t="s">
        <v>1369</v>
      </c>
      <c r="I5154" t="s">
        <v>17</v>
      </c>
      <c r="J5154" s="1">
        <v>45629</v>
      </c>
      <c r="K5154" s="1">
        <v>45351</v>
      </c>
    </row>
    <row r="5155" spans="1:11" x14ac:dyDescent="0.25">
      <c r="A5155" t="s">
        <v>30</v>
      </c>
      <c r="B5155" t="s">
        <v>565</v>
      </c>
      <c r="C5155" t="s">
        <v>32</v>
      </c>
      <c r="D5155" s="1">
        <v>38964</v>
      </c>
      <c r="E5155" t="s">
        <v>1184</v>
      </c>
      <c r="F5155" t="s">
        <v>1085</v>
      </c>
      <c r="G5155" t="s">
        <v>1185</v>
      </c>
      <c r="H5155" t="s">
        <v>1370</v>
      </c>
      <c r="I5155" t="s">
        <v>17</v>
      </c>
      <c r="J5155" s="1">
        <v>45629</v>
      </c>
      <c r="K5155" s="1">
        <v>45351</v>
      </c>
    </row>
    <row r="5156" spans="1:11" x14ac:dyDescent="0.25">
      <c r="A5156" t="s">
        <v>30</v>
      </c>
      <c r="B5156" t="s">
        <v>565</v>
      </c>
      <c r="C5156" t="s">
        <v>32</v>
      </c>
      <c r="D5156" s="1">
        <v>38964</v>
      </c>
      <c r="E5156" t="s">
        <v>1184</v>
      </c>
      <c r="F5156" t="s">
        <v>1085</v>
      </c>
      <c r="G5156" t="s">
        <v>1185</v>
      </c>
      <c r="H5156" t="s">
        <v>8</v>
      </c>
      <c r="I5156" t="s">
        <v>17</v>
      </c>
      <c r="J5156" s="1">
        <v>44642</v>
      </c>
      <c r="K5156" s="1">
        <v>44635</v>
      </c>
    </row>
    <row r="5157" spans="1:11" x14ac:dyDescent="0.25">
      <c r="A5157" t="s">
        <v>30</v>
      </c>
      <c r="B5157" t="s">
        <v>565</v>
      </c>
      <c r="C5157" t="s">
        <v>32</v>
      </c>
      <c r="D5157" s="1">
        <v>38964</v>
      </c>
      <c r="E5157" t="s">
        <v>1184</v>
      </c>
      <c r="F5157" t="s">
        <v>1085</v>
      </c>
      <c r="G5157" t="s">
        <v>1185</v>
      </c>
      <c r="H5157" t="s">
        <v>9</v>
      </c>
      <c r="I5157" t="s">
        <v>17</v>
      </c>
      <c r="J5157" s="1">
        <v>44937</v>
      </c>
      <c r="K5157" s="1">
        <v>44735</v>
      </c>
    </row>
    <row r="5158" spans="1:11" x14ac:dyDescent="0.25">
      <c r="A5158" t="s">
        <v>30</v>
      </c>
      <c r="B5158" t="s">
        <v>565</v>
      </c>
      <c r="C5158" t="s">
        <v>32</v>
      </c>
      <c r="D5158" s="1">
        <v>38964</v>
      </c>
      <c r="E5158" t="s">
        <v>1184</v>
      </c>
      <c r="F5158" t="s">
        <v>1085</v>
      </c>
      <c r="G5158" t="s">
        <v>1185</v>
      </c>
      <c r="H5158" t="s">
        <v>9</v>
      </c>
      <c r="I5158" t="s">
        <v>17</v>
      </c>
      <c r="J5158" s="1">
        <v>45127</v>
      </c>
      <c r="K5158" s="1">
        <v>45127</v>
      </c>
    </row>
    <row r="5159" spans="1:11" x14ac:dyDescent="0.25">
      <c r="A5159" t="s">
        <v>30</v>
      </c>
      <c r="B5159" t="s">
        <v>565</v>
      </c>
      <c r="C5159" t="s">
        <v>32</v>
      </c>
      <c r="D5159" s="1">
        <v>38964</v>
      </c>
      <c r="E5159" t="s">
        <v>1184</v>
      </c>
      <c r="F5159" t="s">
        <v>1085</v>
      </c>
      <c r="G5159" t="s">
        <v>1185</v>
      </c>
      <c r="H5159" t="s">
        <v>10</v>
      </c>
      <c r="I5159" t="s">
        <v>17</v>
      </c>
      <c r="J5159" s="1">
        <v>44449</v>
      </c>
      <c r="K5159" s="1">
        <v>44417</v>
      </c>
    </row>
    <row r="5160" spans="1:11" x14ac:dyDescent="0.25">
      <c r="A5160" t="s">
        <v>30</v>
      </c>
      <c r="B5160" t="s">
        <v>565</v>
      </c>
      <c r="C5160" t="s">
        <v>32</v>
      </c>
      <c r="D5160" s="1">
        <v>38964</v>
      </c>
      <c r="E5160" t="s">
        <v>1184</v>
      </c>
      <c r="F5160" t="s">
        <v>1085</v>
      </c>
      <c r="G5160" t="s">
        <v>1185</v>
      </c>
      <c r="H5160" t="s">
        <v>10</v>
      </c>
      <c r="I5160" t="s">
        <v>17</v>
      </c>
      <c r="J5160" s="1">
        <v>45005</v>
      </c>
      <c r="K5160" s="1">
        <v>45005</v>
      </c>
    </row>
    <row r="5161" spans="1:11" x14ac:dyDescent="0.25">
      <c r="A5161" t="s">
        <v>30</v>
      </c>
      <c r="B5161" t="s">
        <v>565</v>
      </c>
      <c r="C5161" t="s">
        <v>32</v>
      </c>
      <c r="D5161" s="1">
        <v>38964</v>
      </c>
      <c r="E5161" t="s">
        <v>1184</v>
      </c>
      <c r="F5161" t="s">
        <v>1085</v>
      </c>
      <c r="G5161" t="s">
        <v>1185</v>
      </c>
      <c r="H5161" t="s">
        <v>11</v>
      </c>
      <c r="I5161" t="s">
        <v>17</v>
      </c>
      <c r="J5161" s="1">
        <v>42739</v>
      </c>
      <c r="K5161" s="1">
        <v>43291</v>
      </c>
    </row>
    <row r="5162" spans="1:11" x14ac:dyDescent="0.25">
      <c r="A5162" t="s">
        <v>41</v>
      </c>
      <c r="B5162" t="s">
        <v>42</v>
      </c>
      <c r="C5162" t="s">
        <v>14</v>
      </c>
      <c r="D5162" s="1">
        <v>38950</v>
      </c>
      <c r="E5162" t="s">
        <v>1186</v>
      </c>
      <c r="F5162" t="s">
        <v>1187</v>
      </c>
      <c r="G5162" t="s">
        <v>128</v>
      </c>
      <c r="H5162" t="s">
        <v>4</v>
      </c>
      <c r="I5162" t="s">
        <v>17</v>
      </c>
      <c r="J5162" s="1">
        <v>45090</v>
      </c>
      <c r="K5162" s="1">
        <v>44840</v>
      </c>
    </row>
    <row r="5163" spans="1:11" x14ac:dyDescent="0.25">
      <c r="A5163" t="s">
        <v>41</v>
      </c>
      <c r="B5163" t="s">
        <v>42</v>
      </c>
      <c r="C5163" t="s">
        <v>14</v>
      </c>
      <c r="D5163" s="1">
        <v>38950</v>
      </c>
      <c r="E5163" t="s">
        <v>1186</v>
      </c>
      <c r="F5163" t="s">
        <v>1187</v>
      </c>
      <c r="G5163" t="s">
        <v>128</v>
      </c>
      <c r="H5163" t="s">
        <v>7</v>
      </c>
      <c r="I5163" t="s">
        <v>17</v>
      </c>
      <c r="J5163" s="1">
        <v>44861</v>
      </c>
      <c r="K5163" s="1">
        <v>44840</v>
      </c>
    </row>
    <row r="5164" spans="1:11" x14ac:dyDescent="0.25">
      <c r="A5164" t="s">
        <v>41</v>
      </c>
      <c r="B5164" t="s">
        <v>42</v>
      </c>
      <c r="C5164" t="s">
        <v>14</v>
      </c>
      <c r="D5164" s="1">
        <v>38950</v>
      </c>
      <c r="E5164" t="s">
        <v>1186</v>
      </c>
      <c r="F5164" t="s">
        <v>1187</v>
      </c>
      <c r="G5164" t="s">
        <v>128</v>
      </c>
      <c r="H5164" t="s">
        <v>1366</v>
      </c>
      <c r="I5164" t="s">
        <v>17</v>
      </c>
      <c r="J5164" s="1">
        <v>45385</v>
      </c>
      <c r="K5164" s="1">
        <v>45351</v>
      </c>
    </row>
    <row r="5165" spans="1:11" x14ac:dyDescent="0.25">
      <c r="A5165" t="s">
        <v>41</v>
      </c>
      <c r="B5165" t="s">
        <v>42</v>
      </c>
      <c r="C5165" t="s">
        <v>14</v>
      </c>
      <c r="D5165" s="1">
        <v>38950</v>
      </c>
      <c r="E5165" t="s">
        <v>1186</v>
      </c>
      <c r="F5165" t="s">
        <v>1187</v>
      </c>
      <c r="G5165" t="s">
        <v>128</v>
      </c>
      <c r="H5165" t="s">
        <v>1367</v>
      </c>
      <c r="I5165" t="s">
        <v>17</v>
      </c>
      <c r="J5165" s="1">
        <v>45385</v>
      </c>
      <c r="K5165" s="1">
        <v>45351</v>
      </c>
    </row>
    <row r="5166" spans="1:11" x14ac:dyDescent="0.25">
      <c r="A5166" t="s">
        <v>41</v>
      </c>
      <c r="B5166" t="s">
        <v>42</v>
      </c>
      <c r="C5166" t="s">
        <v>14</v>
      </c>
      <c r="D5166" s="1">
        <v>38950</v>
      </c>
      <c r="E5166" t="s">
        <v>1186</v>
      </c>
      <c r="F5166" t="s">
        <v>1187</v>
      </c>
      <c r="G5166" t="s">
        <v>128</v>
      </c>
      <c r="H5166" t="s">
        <v>1368</v>
      </c>
      <c r="I5166" t="s">
        <v>17</v>
      </c>
      <c r="J5166" s="1">
        <v>45385</v>
      </c>
      <c r="K5166" s="1">
        <v>45351</v>
      </c>
    </row>
    <row r="5167" spans="1:11" x14ac:dyDescent="0.25">
      <c r="A5167" t="s">
        <v>41</v>
      </c>
      <c r="B5167" t="s">
        <v>42</v>
      </c>
      <c r="C5167" t="s">
        <v>14</v>
      </c>
      <c r="D5167" s="1">
        <v>38950</v>
      </c>
      <c r="E5167" t="s">
        <v>1186</v>
      </c>
      <c r="F5167" t="s">
        <v>1187</v>
      </c>
      <c r="G5167" t="s">
        <v>128</v>
      </c>
      <c r="H5167" t="s">
        <v>1369</v>
      </c>
      <c r="I5167" t="s">
        <v>17</v>
      </c>
      <c r="J5167" s="1">
        <v>45385</v>
      </c>
      <c r="K5167" s="1">
        <v>45351</v>
      </c>
    </row>
    <row r="5168" spans="1:11" x14ac:dyDescent="0.25">
      <c r="A5168" t="s">
        <v>41</v>
      </c>
      <c r="B5168" t="s">
        <v>42</v>
      </c>
      <c r="C5168" t="s">
        <v>14</v>
      </c>
      <c r="D5168" s="1">
        <v>38950</v>
      </c>
      <c r="E5168" t="s">
        <v>1186</v>
      </c>
      <c r="F5168" t="s">
        <v>1187</v>
      </c>
      <c r="G5168" t="s">
        <v>128</v>
      </c>
      <c r="H5168" t="s">
        <v>1370</v>
      </c>
      <c r="I5168" t="s">
        <v>17</v>
      </c>
      <c r="J5168" s="1">
        <v>45385</v>
      </c>
      <c r="K5168" s="1">
        <v>45351</v>
      </c>
    </row>
    <row r="5169" spans="1:12" x14ac:dyDescent="0.25">
      <c r="A5169" t="s">
        <v>41</v>
      </c>
      <c r="B5169" t="s">
        <v>42</v>
      </c>
      <c r="C5169" t="s">
        <v>14</v>
      </c>
      <c r="D5169" s="1">
        <v>38950</v>
      </c>
      <c r="E5169" t="s">
        <v>1186</v>
      </c>
      <c r="F5169" t="s">
        <v>1187</v>
      </c>
      <c r="G5169" t="s">
        <v>128</v>
      </c>
      <c r="H5169" t="s">
        <v>8</v>
      </c>
      <c r="I5169" t="s">
        <v>17</v>
      </c>
      <c r="J5169" s="1">
        <v>45264</v>
      </c>
      <c r="K5169" s="1">
        <v>44944</v>
      </c>
    </row>
    <row r="5170" spans="1:12" x14ac:dyDescent="0.25">
      <c r="A5170" t="s">
        <v>41</v>
      </c>
      <c r="B5170" t="s">
        <v>42</v>
      </c>
      <c r="C5170" t="s">
        <v>14</v>
      </c>
      <c r="D5170" s="1">
        <v>38950</v>
      </c>
      <c r="E5170" t="s">
        <v>1186</v>
      </c>
      <c r="F5170" t="s">
        <v>1187</v>
      </c>
      <c r="G5170" t="s">
        <v>128</v>
      </c>
      <c r="H5170" t="s">
        <v>9</v>
      </c>
      <c r="I5170" t="s">
        <v>17</v>
      </c>
      <c r="J5170" s="1">
        <v>45047</v>
      </c>
      <c r="K5170" s="1">
        <v>44944</v>
      </c>
    </row>
    <row r="5171" spans="1:12" x14ac:dyDescent="0.25">
      <c r="A5171" t="s">
        <v>41</v>
      </c>
      <c r="B5171" t="s">
        <v>42</v>
      </c>
      <c r="C5171" t="s">
        <v>14</v>
      </c>
      <c r="D5171" s="1">
        <v>38950</v>
      </c>
      <c r="E5171" t="s">
        <v>1186</v>
      </c>
      <c r="F5171" t="s">
        <v>1187</v>
      </c>
      <c r="G5171" t="s">
        <v>128</v>
      </c>
      <c r="H5171" t="s">
        <v>10</v>
      </c>
      <c r="I5171" t="s">
        <v>17</v>
      </c>
      <c r="J5171" s="1">
        <v>45037</v>
      </c>
      <c r="K5171" s="1">
        <v>44944</v>
      </c>
    </row>
    <row r="5172" spans="1:12" x14ac:dyDescent="0.25">
      <c r="A5172" t="s">
        <v>41</v>
      </c>
      <c r="B5172" t="s">
        <v>42</v>
      </c>
      <c r="C5172" t="s">
        <v>14</v>
      </c>
      <c r="D5172" s="1">
        <v>38950</v>
      </c>
      <c r="E5172" t="s">
        <v>1186</v>
      </c>
      <c r="F5172" t="s">
        <v>1187</v>
      </c>
      <c r="G5172" t="s">
        <v>128</v>
      </c>
      <c r="H5172" t="s">
        <v>11</v>
      </c>
      <c r="I5172" t="s">
        <v>17</v>
      </c>
      <c r="J5172" s="1">
        <v>42804</v>
      </c>
      <c r="K5172" s="1">
        <v>43291</v>
      </c>
    </row>
    <row r="5173" spans="1:12" x14ac:dyDescent="0.25">
      <c r="A5173" t="s">
        <v>41</v>
      </c>
      <c r="C5173" t="s">
        <v>14</v>
      </c>
      <c r="D5173" s="1">
        <v>38887</v>
      </c>
      <c r="E5173" t="s">
        <v>1188</v>
      </c>
      <c r="F5173" t="s">
        <v>1189</v>
      </c>
      <c r="G5173" t="s">
        <v>1190</v>
      </c>
      <c r="H5173" t="s">
        <v>4</v>
      </c>
      <c r="I5173" t="s">
        <v>17</v>
      </c>
      <c r="J5173" s="1">
        <v>44858</v>
      </c>
      <c r="K5173" s="1">
        <v>44824</v>
      </c>
    </row>
    <row r="5174" spans="1:12" x14ac:dyDescent="0.25">
      <c r="A5174" t="s">
        <v>41</v>
      </c>
      <c r="C5174" t="s">
        <v>14</v>
      </c>
      <c r="D5174" s="1">
        <v>38887</v>
      </c>
      <c r="E5174" t="s">
        <v>1188</v>
      </c>
      <c r="F5174" t="s">
        <v>1189</v>
      </c>
      <c r="G5174" t="s">
        <v>1190</v>
      </c>
      <c r="H5174" t="s">
        <v>7</v>
      </c>
      <c r="I5174" t="s">
        <v>17</v>
      </c>
      <c r="J5174" s="1">
        <v>44978</v>
      </c>
      <c r="K5174" s="1">
        <v>44824</v>
      </c>
    </row>
    <row r="5175" spans="1:12" x14ac:dyDescent="0.25">
      <c r="A5175" t="s">
        <v>41</v>
      </c>
      <c r="C5175" t="s">
        <v>14</v>
      </c>
      <c r="D5175" s="1">
        <v>38887</v>
      </c>
      <c r="E5175" t="s">
        <v>1188</v>
      </c>
      <c r="F5175" t="s">
        <v>1189</v>
      </c>
      <c r="G5175" t="s">
        <v>1190</v>
      </c>
      <c r="H5175" t="s">
        <v>1366</v>
      </c>
      <c r="I5175" t="s">
        <v>5</v>
      </c>
      <c r="K5175" s="1">
        <v>45351</v>
      </c>
    </row>
    <row r="5176" spans="1:12" x14ac:dyDescent="0.25">
      <c r="A5176" t="s">
        <v>41</v>
      </c>
      <c r="C5176" t="s">
        <v>14</v>
      </c>
      <c r="D5176" s="1">
        <v>38887</v>
      </c>
      <c r="E5176" t="s">
        <v>1188</v>
      </c>
      <c r="F5176" t="s">
        <v>1189</v>
      </c>
      <c r="G5176" t="s">
        <v>1190</v>
      </c>
      <c r="H5176" t="s">
        <v>1367</v>
      </c>
      <c r="I5176" t="s">
        <v>17</v>
      </c>
      <c r="J5176" s="1">
        <v>45385</v>
      </c>
      <c r="K5176" s="1">
        <v>45351</v>
      </c>
    </row>
    <row r="5177" spans="1:12" x14ac:dyDescent="0.25">
      <c r="A5177" t="s">
        <v>41</v>
      </c>
      <c r="C5177" t="s">
        <v>14</v>
      </c>
      <c r="D5177" s="1">
        <v>38887</v>
      </c>
      <c r="E5177" t="s">
        <v>1188</v>
      </c>
      <c r="F5177" t="s">
        <v>1189</v>
      </c>
      <c r="G5177" t="s">
        <v>1190</v>
      </c>
      <c r="H5177" t="s">
        <v>1368</v>
      </c>
      <c r="I5177" t="s">
        <v>17</v>
      </c>
      <c r="J5177" s="1">
        <v>45579</v>
      </c>
      <c r="K5177" s="1">
        <v>45351</v>
      </c>
    </row>
    <row r="5178" spans="1:12" x14ac:dyDescent="0.25">
      <c r="A5178" t="s">
        <v>41</v>
      </c>
      <c r="C5178" t="s">
        <v>14</v>
      </c>
      <c r="D5178" s="1">
        <v>38887</v>
      </c>
      <c r="E5178" t="s">
        <v>1188</v>
      </c>
      <c r="F5178" t="s">
        <v>1189</v>
      </c>
      <c r="G5178" t="s">
        <v>1190</v>
      </c>
      <c r="H5178" t="s">
        <v>1369</v>
      </c>
      <c r="I5178" t="s">
        <v>5</v>
      </c>
      <c r="K5178" s="1">
        <v>45351</v>
      </c>
    </row>
    <row r="5179" spans="1:12" x14ac:dyDescent="0.25">
      <c r="A5179" t="s">
        <v>41</v>
      </c>
      <c r="C5179" t="s">
        <v>14</v>
      </c>
      <c r="D5179" s="1">
        <v>38887</v>
      </c>
      <c r="E5179" t="s">
        <v>1188</v>
      </c>
      <c r="F5179" t="s">
        <v>1189</v>
      </c>
      <c r="G5179" t="s">
        <v>1190</v>
      </c>
      <c r="H5179" t="s">
        <v>1370</v>
      </c>
      <c r="I5179" t="s">
        <v>5</v>
      </c>
      <c r="K5179" s="1">
        <v>45351</v>
      </c>
    </row>
    <row r="5180" spans="1:12" x14ac:dyDescent="0.25">
      <c r="A5180" t="s">
        <v>41</v>
      </c>
      <c r="C5180" t="s">
        <v>14</v>
      </c>
      <c r="D5180" s="1">
        <v>38887</v>
      </c>
      <c r="E5180" t="s">
        <v>1188</v>
      </c>
      <c r="F5180" t="s">
        <v>1189</v>
      </c>
      <c r="G5180" t="s">
        <v>1190</v>
      </c>
      <c r="H5180" t="s">
        <v>8</v>
      </c>
      <c r="I5180" t="s">
        <v>17</v>
      </c>
      <c r="J5180" s="1">
        <v>44978</v>
      </c>
      <c r="K5180" s="1">
        <v>44635</v>
      </c>
    </row>
    <row r="5181" spans="1:12" x14ac:dyDescent="0.25">
      <c r="A5181" t="s">
        <v>41</v>
      </c>
      <c r="C5181" t="s">
        <v>14</v>
      </c>
      <c r="D5181" s="1">
        <v>38887</v>
      </c>
      <c r="E5181" t="s">
        <v>1188</v>
      </c>
      <c r="F5181" t="s">
        <v>1189</v>
      </c>
      <c r="G5181" t="s">
        <v>1190</v>
      </c>
      <c r="H5181" t="s">
        <v>9</v>
      </c>
      <c r="I5181" t="s">
        <v>17</v>
      </c>
      <c r="J5181" s="1">
        <v>44767</v>
      </c>
      <c r="K5181" s="1">
        <v>44735</v>
      </c>
    </row>
    <row r="5182" spans="1:12" x14ac:dyDescent="0.25">
      <c r="A5182" t="s">
        <v>41</v>
      </c>
      <c r="C5182" t="s">
        <v>14</v>
      </c>
      <c r="D5182" s="1">
        <v>38887</v>
      </c>
      <c r="E5182" t="s">
        <v>1188</v>
      </c>
      <c r="F5182" t="s">
        <v>1189</v>
      </c>
      <c r="G5182" t="s">
        <v>1190</v>
      </c>
      <c r="H5182" t="s">
        <v>10</v>
      </c>
      <c r="I5182" t="s">
        <v>17</v>
      </c>
      <c r="J5182" s="1">
        <v>44448</v>
      </c>
      <c r="K5182" s="1">
        <v>44417</v>
      </c>
    </row>
    <row r="5183" spans="1:12" x14ac:dyDescent="0.25">
      <c r="A5183" t="s">
        <v>41</v>
      </c>
      <c r="C5183" t="s">
        <v>14</v>
      </c>
      <c r="D5183" s="1">
        <v>38887</v>
      </c>
      <c r="E5183" t="s">
        <v>1188</v>
      </c>
      <c r="F5183" t="s">
        <v>1189</v>
      </c>
      <c r="G5183" t="s">
        <v>1190</v>
      </c>
      <c r="H5183" t="s">
        <v>10</v>
      </c>
      <c r="I5183" t="s">
        <v>17</v>
      </c>
      <c r="J5183" s="1">
        <v>44985</v>
      </c>
      <c r="K5183" s="1">
        <v>44985</v>
      </c>
    </row>
    <row r="5184" spans="1:12" x14ac:dyDescent="0.25">
      <c r="A5184" t="s">
        <v>41</v>
      </c>
      <c r="C5184" t="s">
        <v>14</v>
      </c>
      <c r="D5184" s="1">
        <v>38887</v>
      </c>
      <c r="E5184" t="s">
        <v>1188</v>
      </c>
      <c r="F5184" t="s">
        <v>1189</v>
      </c>
      <c r="G5184" t="s">
        <v>1190</v>
      </c>
      <c r="H5184" t="s">
        <v>11</v>
      </c>
      <c r="I5184" t="s">
        <v>17</v>
      </c>
      <c r="J5184" s="1">
        <v>42800</v>
      </c>
      <c r="K5184" s="1">
        <v>43616</v>
      </c>
      <c r="L5184" t="s">
        <v>982</v>
      </c>
    </row>
    <row r="5185" spans="1:12" x14ac:dyDescent="0.25">
      <c r="A5185" t="s">
        <v>1</v>
      </c>
      <c r="B5185" t="s">
        <v>95</v>
      </c>
      <c r="C5185" t="s">
        <v>14</v>
      </c>
      <c r="D5185" s="1">
        <v>38884</v>
      </c>
      <c r="E5185" t="s">
        <v>1191</v>
      </c>
      <c r="F5185" t="s">
        <v>1192</v>
      </c>
      <c r="G5185" t="s">
        <v>1630</v>
      </c>
      <c r="H5185" t="s">
        <v>4</v>
      </c>
      <c r="I5185" t="s">
        <v>17</v>
      </c>
      <c r="J5185" s="1">
        <v>44839</v>
      </c>
      <c r="K5185" s="1">
        <v>44824</v>
      </c>
    </row>
    <row r="5186" spans="1:12" x14ac:dyDescent="0.25">
      <c r="A5186" t="s">
        <v>1</v>
      </c>
      <c r="B5186" t="s">
        <v>95</v>
      </c>
      <c r="C5186" t="s">
        <v>14</v>
      </c>
      <c r="D5186" s="1">
        <v>38884</v>
      </c>
      <c r="E5186" t="s">
        <v>1191</v>
      </c>
      <c r="F5186" t="s">
        <v>1192</v>
      </c>
      <c r="G5186" t="s">
        <v>1630</v>
      </c>
      <c r="H5186" t="s">
        <v>7</v>
      </c>
      <c r="I5186" t="s">
        <v>17</v>
      </c>
      <c r="J5186" s="1">
        <v>44839</v>
      </c>
      <c r="K5186" s="1">
        <v>44824</v>
      </c>
    </row>
    <row r="5187" spans="1:12" x14ac:dyDescent="0.25">
      <c r="A5187" t="s">
        <v>1</v>
      </c>
      <c r="B5187" t="s">
        <v>95</v>
      </c>
      <c r="C5187" t="s">
        <v>14</v>
      </c>
      <c r="D5187" s="1">
        <v>38884</v>
      </c>
      <c r="E5187" t="s">
        <v>1191</v>
      </c>
      <c r="F5187" t="s">
        <v>1192</v>
      </c>
      <c r="G5187" t="s">
        <v>1630</v>
      </c>
      <c r="H5187" t="s">
        <v>1366</v>
      </c>
      <c r="I5187" t="s">
        <v>5</v>
      </c>
      <c r="K5187" s="1">
        <v>45351</v>
      </c>
    </row>
    <row r="5188" spans="1:12" x14ac:dyDescent="0.25">
      <c r="A5188" t="s">
        <v>1</v>
      </c>
      <c r="B5188" t="s">
        <v>95</v>
      </c>
      <c r="C5188" t="s">
        <v>14</v>
      </c>
      <c r="D5188" s="1">
        <v>38884</v>
      </c>
      <c r="E5188" t="s">
        <v>1191</v>
      </c>
      <c r="F5188" t="s">
        <v>1192</v>
      </c>
      <c r="G5188" t="s">
        <v>1630</v>
      </c>
      <c r="H5188" t="s">
        <v>1367</v>
      </c>
      <c r="I5188" t="s">
        <v>5</v>
      </c>
      <c r="K5188" s="1">
        <v>45351</v>
      </c>
    </row>
    <row r="5189" spans="1:12" x14ac:dyDescent="0.25">
      <c r="A5189" t="s">
        <v>1</v>
      </c>
      <c r="B5189" t="s">
        <v>95</v>
      </c>
      <c r="C5189" t="s">
        <v>14</v>
      </c>
      <c r="D5189" s="1">
        <v>38884</v>
      </c>
      <c r="E5189" t="s">
        <v>1191</v>
      </c>
      <c r="F5189" t="s">
        <v>1192</v>
      </c>
      <c r="G5189" t="s">
        <v>1630</v>
      </c>
      <c r="H5189" t="s">
        <v>1368</v>
      </c>
      <c r="I5189" t="s">
        <v>5</v>
      </c>
      <c r="K5189" s="1">
        <v>45351</v>
      </c>
    </row>
    <row r="5190" spans="1:12" x14ac:dyDescent="0.25">
      <c r="A5190" t="s">
        <v>1</v>
      </c>
      <c r="B5190" t="s">
        <v>95</v>
      </c>
      <c r="C5190" t="s">
        <v>14</v>
      </c>
      <c r="D5190" s="1">
        <v>38884</v>
      </c>
      <c r="E5190" t="s">
        <v>1191</v>
      </c>
      <c r="F5190" t="s">
        <v>1192</v>
      </c>
      <c r="G5190" t="s">
        <v>1630</v>
      </c>
      <c r="H5190" t="s">
        <v>1369</v>
      </c>
      <c r="I5190" t="s">
        <v>5</v>
      </c>
      <c r="K5190" s="1">
        <v>45351</v>
      </c>
    </row>
    <row r="5191" spans="1:12" x14ac:dyDescent="0.25">
      <c r="A5191" t="s">
        <v>1</v>
      </c>
      <c r="B5191" t="s">
        <v>95</v>
      </c>
      <c r="C5191" t="s">
        <v>14</v>
      </c>
      <c r="D5191" s="1">
        <v>38884</v>
      </c>
      <c r="E5191" t="s">
        <v>1191</v>
      </c>
      <c r="F5191" t="s">
        <v>1192</v>
      </c>
      <c r="G5191" t="s">
        <v>1630</v>
      </c>
      <c r="H5191" t="s">
        <v>1370</v>
      </c>
      <c r="I5191" t="s">
        <v>5</v>
      </c>
      <c r="K5191" s="1">
        <v>45351</v>
      </c>
    </row>
    <row r="5192" spans="1:12" x14ac:dyDescent="0.25">
      <c r="A5192" t="s">
        <v>1</v>
      </c>
      <c r="B5192" t="s">
        <v>95</v>
      </c>
      <c r="C5192" t="s">
        <v>14</v>
      </c>
      <c r="D5192" s="1">
        <v>38884</v>
      </c>
      <c r="E5192" t="s">
        <v>1191</v>
      </c>
      <c r="F5192" t="s">
        <v>1192</v>
      </c>
      <c r="G5192" t="s">
        <v>1630</v>
      </c>
      <c r="H5192" t="s">
        <v>8</v>
      </c>
      <c r="I5192" t="s">
        <v>17</v>
      </c>
      <c r="J5192" s="1">
        <v>44658</v>
      </c>
      <c r="K5192" s="1">
        <v>44635</v>
      </c>
    </row>
    <row r="5193" spans="1:12" x14ac:dyDescent="0.25">
      <c r="A5193" t="s">
        <v>1</v>
      </c>
      <c r="B5193" t="s">
        <v>95</v>
      </c>
      <c r="C5193" t="s">
        <v>14</v>
      </c>
      <c r="D5193" s="1">
        <v>38884</v>
      </c>
      <c r="E5193" t="s">
        <v>1191</v>
      </c>
      <c r="F5193" t="s">
        <v>1192</v>
      </c>
      <c r="G5193" t="s">
        <v>1630</v>
      </c>
      <c r="H5193" t="s">
        <v>9</v>
      </c>
      <c r="I5193" t="s">
        <v>17</v>
      </c>
      <c r="J5193" s="1">
        <v>44783</v>
      </c>
      <c r="K5193" s="1">
        <v>44735</v>
      </c>
    </row>
    <row r="5194" spans="1:12" x14ac:dyDescent="0.25">
      <c r="A5194" t="s">
        <v>1</v>
      </c>
      <c r="B5194" t="s">
        <v>95</v>
      </c>
      <c r="C5194" t="s">
        <v>14</v>
      </c>
      <c r="D5194" s="1">
        <v>38884</v>
      </c>
      <c r="E5194" t="s">
        <v>1191</v>
      </c>
      <c r="F5194" t="s">
        <v>1192</v>
      </c>
      <c r="G5194" t="s">
        <v>1630</v>
      </c>
      <c r="H5194" t="s">
        <v>10</v>
      </c>
      <c r="I5194" t="s">
        <v>17</v>
      </c>
      <c r="J5194" s="1">
        <v>44459</v>
      </c>
      <c r="K5194" s="1">
        <v>44417</v>
      </c>
    </row>
    <row r="5195" spans="1:12" x14ac:dyDescent="0.25">
      <c r="A5195" t="s">
        <v>1</v>
      </c>
      <c r="B5195" t="s">
        <v>95</v>
      </c>
      <c r="C5195" t="s">
        <v>14</v>
      </c>
      <c r="D5195" s="1">
        <v>38884</v>
      </c>
      <c r="E5195" t="s">
        <v>1191</v>
      </c>
      <c r="F5195" t="s">
        <v>1192</v>
      </c>
      <c r="G5195" t="s">
        <v>1630</v>
      </c>
      <c r="H5195" t="s">
        <v>10</v>
      </c>
      <c r="I5195" t="s">
        <v>17</v>
      </c>
      <c r="J5195" s="1">
        <v>44790</v>
      </c>
      <c r="K5195" s="1">
        <v>44790</v>
      </c>
    </row>
    <row r="5196" spans="1:12" x14ac:dyDescent="0.25">
      <c r="A5196" t="s">
        <v>1</v>
      </c>
      <c r="B5196" t="s">
        <v>95</v>
      </c>
      <c r="C5196" t="s">
        <v>14</v>
      </c>
      <c r="D5196" s="1">
        <v>38884</v>
      </c>
      <c r="E5196" t="s">
        <v>1191</v>
      </c>
      <c r="F5196" t="s">
        <v>1192</v>
      </c>
      <c r="G5196" t="s">
        <v>1630</v>
      </c>
      <c r="H5196" t="s">
        <v>10</v>
      </c>
      <c r="I5196" t="s">
        <v>17</v>
      </c>
      <c r="J5196" s="1">
        <v>45168</v>
      </c>
      <c r="K5196" s="1">
        <v>45168</v>
      </c>
      <c r="L5196">
        <v>5</v>
      </c>
    </row>
    <row r="5197" spans="1:12" x14ac:dyDescent="0.25">
      <c r="A5197" t="s">
        <v>1</v>
      </c>
      <c r="B5197" t="s">
        <v>95</v>
      </c>
      <c r="C5197" t="s">
        <v>14</v>
      </c>
      <c r="D5197" s="1">
        <v>38884</v>
      </c>
      <c r="E5197" t="s">
        <v>1191</v>
      </c>
      <c r="F5197" t="s">
        <v>1192</v>
      </c>
      <c r="G5197" t="s">
        <v>1630</v>
      </c>
      <c r="H5197" t="s">
        <v>11</v>
      </c>
      <c r="I5197" t="s">
        <v>17</v>
      </c>
      <c r="J5197" s="1">
        <v>44567</v>
      </c>
      <c r="K5197" s="1">
        <v>43635</v>
      </c>
    </row>
    <row r="5198" spans="1:12" x14ac:dyDescent="0.25">
      <c r="A5198" t="s">
        <v>41</v>
      </c>
      <c r="C5198" t="s">
        <v>14</v>
      </c>
      <c r="D5198" s="1">
        <v>38600</v>
      </c>
      <c r="E5198" t="s">
        <v>163</v>
      </c>
      <c r="F5198" t="s">
        <v>1193</v>
      </c>
      <c r="G5198" t="s">
        <v>1194</v>
      </c>
      <c r="H5198" t="s">
        <v>4</v>
      </c>
      <c r="I5198" t="s">
        <v>17</v>
      </c>
      <c r="J5198" s="1">
        <v>44966</v>
      </c>
      <c r="K5198" s="1">
        <v>44824</v>
      </c>
    </row>
    <row r="5199" spans="1:12" x14ac:dyDescent="0.25">
      <c r="A5199" t="s">
        <v>41</v>
      </c>
      <c r="C5199" t="s">
        <v>14</v>
      </c>
      <c r="D5199" s="1">
        <v>38600</v>
      </c>
      <c r="E5199" t="s">
        <v>163</v>
      </c>
      <c r="F5199" t="s">
        <v>1193</v>
      </c>
      <c r="G5199" t="s">
        <v>1194</v>
      </c>
      <c r="H5199" t="s">
        <v>7</v>
      </c>
      <c r="I5199" t="s">
        <v>17</v>
      </c>
      <c r="J5199" s="1">
        <v>44966</v>
      </c>
      <c r="K5199" s="1">
        <v>44824</v>
      </c>
    </row>
    <row r="5200" spans="1:12" x14ac:dyDescent="0.25">
      <c r="A5200" t="s">
        <v>41</v>
      </c>
      <c r="C5200" t="s">
        <v>14</v>
      </c>
      <c r="D5200" s="1">
        <v>38600</v>
      </c>
      <c r="E5200" t="s">
        <v>163</v>
      </c>
      <c r="F5200" t="s">
        <v>1193</v>
      </c>
      <c r="G5200" t="s">
        <v>1194</v>
      </c>
      <c r="H5200" t="s">
        <v>1366</v>
      </c>
      <c r="I5200" t="s">
        <v>5</v>
      </c>
      <c r="K5200" s="1">
        <v>45721</v>
      </c>
    </row>
    <row r="5201" spans="1:11" x14ac:dyDescent="0.25">
      <c r="A5201" t="s">
        <v>41</v>
      </c>
      <c r="C5201" t="s">
        <v>14</v>
      </c>
      <c r="D5201" s="1">
        <v>38600</v>
      </c>
      <c r="E5201" t="s">
        <v>163</v>
      </c>
      <c r="F5201" t="s">
        <v>1193</v>
      </c>
      <c r="G5201" t="s">
        <v>1194</v>
      </c>
      <c r="H5201" t="s">
        <v>1366</v>
      </c>
      <c r="I5201" t="s">
        <v>17</v>
      </c>
      <c r="J5201" s="1">
        <v>45400</v>
      </c>
      <c r="K5201" s="1">
        <v>45351</v>
      </c>
    </row>
    <row r="5202" spans="1:11" x14ac:dyDescent="0.25">
      <c r="A5202" t="s">
        <v>41</v>
      </c>
      <c r="C5202" t="s">
        <v>14</v>
      </c>
      <c r="D5202" s="1">
        <v>38600</v>
      </c>
      <c r="E5202" t="s">
        <v>163</v>
      </c>
      <c r="F5202" t="s">
        <v>1193</v>
      </c>
      <c r="G5202" t="s">
        <v>1194</v>
      </c>
      <c r="H5202" t="s">
        <v>1367</v>
      </c>
      <c r="I5202" t="s">
        <v>17</v>
      </c>
      <c r="J5202" s="1">
        <v>45399</v>
      </c>
      <c r="K5202" s="1">
        <v>45351</v>
      </c>
    </row>
    <row r="5203" spans="1:11" x14ac:dyDescent="0.25">
      <c r="A5203" t="s">
        <v>41</v>
      </c>
      <c r="C5203" t="s">
        <v>14</v>
      </c>
      <c r="D5203" s="1">
        <v>38600</v>
      </c>
      <c r="E5203" t="s">
        <v>163</v>
      </c>
      <c r="F5203" t="s">
        <v>1193</v>
      </c>
      <c r="G5203" t="s">
        <v>1194</v>
      </c>
      <c r="H5203" t="s">
        <v>1367</v>
      </c>
      <c r="I5203" t="s">
        <v>18</v>
      </c>
      <c r="K5203" s="1">
        <v>45720</v>
      </c>
    </row>
    <row r="5204" spans="1:11" x14ac:dyDescent="0.25">
      <c r="A5204" t="s">
        <v>41</v>
      </c>
      <c r="C5204" t="s">
        <v>14</v>
      </c>
      <c r="D5204" s="1">
        <v>38600</v>
      </c>
      <c r="E5204" t="s">
        <v>163</v>
      </c>
      <c r="F5204" t="s">
        <v>1193</v>
      </c>
      <c r="G5204" t="s">
        <v>1194</v>
      </c>
      <c r="H5204" t="s">
        <v>1368</v>
      </c>
      <c r="I5204" t="s">
        <v>5</v>
      </c>
      <c r="K5204" s="1">
        <v>45721</v>
      </c>
    </row>
    <row r="5205" spans="1:11" x14ac:dyDescent="0.25">
      <c r="A5205" t="s">
        <v>41</v>
      </c>
      <c r="C5205" t="s">
        <v>14</v>
      </c>
      <c r="D5205" s="1">
        <v>38600</v>
      </c>
      <c r="E5205" t="s">
        <v>163</v>
      </c>
      <c r="F5205" t="s">
        <v>1193</v>
      </c>
      <c r="G5205" t="s">
        <v>1194</v>
      </c>
      <c r="H5205" t="s">
        <v>1368</v>
      </c>
      <c r="I5205" t="s">
        <v>17</v>
      </c>
      <c r="J5205" s="1">
        <v>45400</v>
      </c>
      <c r="K5205" s="1">
        <v>45351</v>
      </c>
    </row>
    <row r="5206" spans="1:11" x14ac:dyDescent="0.25">
      <c r="A5206" t="s">
        <v>41</v>
      </c>
      <c r="C5206" t="s">
        <v>14</v>
      </c>
      <c r="D5206" s="1">
        <v>38600</v>
      </c>
      <c r="E5206" t="s">
        <v>163</v>
      </c>
      <c r="F5206" t="s">
        <v>1193</v>
      </c>
      <c r="G5206" t="s">
        <v>1194</v>
      </c>
      <c r="H5206" t="s">
        <v>1369</v>
      </c>
      <c r="I5206" t="s">
        <v>5</v>
      </c>
      <c r="K5206" s="1">
        <v>45721</v>
      </c>
    </row>
    <row r="5207" spans="1:11" x14ac:dyDescent="0.25">
      <c r="A5207" t="s">
        <v>41</v>
      </c>
      <c r="C5207" t="s">
        <v>14</v>
      </c>
      <c r="D5207" s="1">
        <v>38600</v>
      </c>
      <c r="E5207" t="s">
        <v>163</v>
      </c>
      <c r="F5207" t="s">
        <v>1193</v>
      </c>
      <c r="G5207" t="s">
        <v>1194</v>
      </c>
      <c r="H5207" t="s">
        <v>1369</v>
      </c>
      <c r="I5207" t="s">
        <v>17</v>
      </c>
      <c r="J5207" s="1">
        <v>45400</v>
      </c>
      <c r="K5207" s="1">
        <v>45351</v>
      </c>
    </row>
    <row r="5208" spans="1:11" x14ac:dyDescent="0.25">
      <c r="A5208" t="s">
        <v>41</v>
      </c>
      <c r="C5208" t="s">
        <v>14</v>
      </c>
      <c r="D5208" s="1">
        <v>38600</v>
      </c>
      <c r="E5208" t="s">
        <v>163</v>
      </c>
      <c r="F5208" t="s">
        <v>1193</v>
      </c>
      <c r="G5208" t="s">
        <v>1194</v>
      </c>
      <c r="H5208" t="s">
        <v>1370</v>
      </c>
      <c r="I5208" t="s">
        <v>5</v>
      </c>
      <c r="K5208" s="1">
        <v>45721</v>
      </c>
    </row>
    <row r="5209" spans="1:11" x14ac:dyDescent="0.25">
      <c r="A5209" t="s">
        <v>41</v>
      </c>
      <c r="C5209" t="s">
        <v>14</v>
      </c>
      <c r="D5209" s="1">
        <v>38600</v>
      </c>
      <c r="E5209" t="s">
        <v>163</v>
      </c>
      <c r="F5209" t="s">
        <v>1193</v>
      </c>
      <c r="G5209" t="s">
        <v>1194</v>
      </c>
      <c r="H5209" t="s">
        <v>1370</v>
      </c>
      <c r="I5209" t="s">
        <v>17</v>
      </c>
      <c r="J5209" s="1">
        <v>45400</v>
      </c>
      <c r="K5209" s="1">
        <v>45351</v>
      </c>
    </row>
    <row r="5210" spans="1:11" x14ac:dyDescent="0.25">
      <c r="A5210" t="s">
        <v>41</v>
      </c>
      <c r="C5210" t="s">
        <v>14</v>
      </c>
      <c r="D5210" s="1">
        <v>38600</v>
      </c>
      <c r="E5210" t="s">
        <v>163</v>
      </c>
      <c r="F5210" t="s">
        <v>1193</v>
      </c>
      <c r="G5210" t="s">
        <v>1194</v>
      </c>
      <c r="H5210" t="s">
        <v>8</v>
      </c>
      <c r="I5210" t="s">
        <v>17</v>
      </c>
      <c r="J5210" s="1">
        <v>44784</v>
      </c>
      <c r="K5210" s="1">
        <v>44635</v>
      </c>
    </row>
    <row r="5211" spans="1:11" x14ac:dyDescent="0.25">
      <c r="A5211" t="s">
        <v>41</v>
      </c>
      <c r="C5211" t="s">
        <v>14</v>
      </c>
      <c r="D5211" s="1">
        <v>38600</v>
      </c>
      <c r="E5211" t="s">
        <v>163</v>
      </c>
      <c r="F5211" t="s">
        <v>1193</v>
      </c>
      <c r="G5211" t="s">
        <v>1194</v>
      </c>
      <c r="H5211" t="s">
        <v>9</v>
      </c>
      <c r="I5211" t="s">
        <v>17</v>
      </c>
      <c r="J5211" s="1">
        <v>44783</v>
      </c>
      <c r="K5211" s="1">
        <v>44735</v>
      </c>
    </row>
    <row r="5212" spans="1:11" x14ac:dyDescent="0.25">
      <c r="A5212" t="s">
        <v>41</v>
      </c>
      <c r="C5212" t="s">
        <v>14</v>
      </c>
      <c r="D5212" s="1">
        <v>38600</v>
      </c>
      <c r="E5212" t="s">
        <v>163</v>
      </c>
      <c r="F5212" t="s">
        <v>1193</v>
      </c>
      <c r="G5212" t="s">
        <v>1194</v>
      </c>
      <c r="H5212" t="s">
        <v>10</v>
      </c>
      <c r="I5212" t="s">
        <v>17</v>
      </c>
      <c r="J5212" s="1">
        <v>44783</v>
      </c>
      <c r="K5212" s="1">
        <v>44486</v>
      </c>
    </row>
    <row r="5213" spans="1:11" x14ac:dyDescent="0.25">
      <c r="A5213" t="s">
        <v>41</v>
      </c>
      <c r="C5213" t="s">
        <v>14</v>
      </c>
      <c r="D5213" s="1">
        <v>38600</v>
      </c>
      <c r="E5213" t="s">
        <v>163</v>
      </c>
      <c r="F5213" t="s">
        <v>1193</v>
      </c>
      <c r="G5213" t="s">
        <v>1194</v>
      </c>
      <c r="H5213" t="s">
        <v>11</v>
      </c>
      <c r="I5213" t="s">
        <v>17</v>
      </c>
      <c r="J5213" s="1">
        <v>44784</v>
      </c>
      <c r="K5213" s="1">
        <v>44486</v>
      </c>
    </row>
    <row r="5214" spans="1:11" x14ac:dyDescent="0.25">
      <c r="A5214" t="s">
        <v>41</v>
      </c>
      <c r="B5214" t="s">
        <v>119</v>
      </c>
      <c r="C5214" t="s">
        <v>124</v>
      </c>
      <c r="D5214" s="1">
        <v>38586</v>
      </c>
      <c r="E5214" t="s">
        <v>1196</v>
      </c>
      <c r="F5214" t="s">
        <v>1197</v>
      </c>
      <c r="G5214" t="s">
        <v>1198</v>
      </c>
      <c r="H5214" t="s">
        <v>4</v>
      </c>
      <c r="I5214" t="s">
        <v>17</v>
      </c>
      <c r="J5214" s="1">
        <v>45090</v>
      </c>
      <c r="K5214" s="1">
        <v>44840</v>
      </c>
    </row>
    <row r="5215" spans="1:11" x14ac:dyDescent="0.25">
      <c r="A5215" t="s">
        <v>41</v>
      </c>
      <c r="B5215" t="s">
        <v>119</v>
      </c>
      <c r="C5215" t="s">
        <v>124</v>
      </c>
      <c r="D5215" s="1">
        <v>38586</v>
      </c>
      <c r="E5215" t="s">
        <v>1196</v>
      </c>
      <c r="F5215" t="s">
        <v>1197</v>
      </c>
      <c r="G5215" t="s">
        <v>1198</v>
      </c>
      <c r="H5215" t="s">
        <v>7</v>
      </c>
      <c r="I5215" t="s">
        <v>17</v>
      </c>
      <c r="J5215" s="1">
        <v>45090</v>
      </c>
      <c r="K5215" s="1">
        <v>44840</v>
      </c>
    </row>
    <row r="5216" spans="1:11" x14ac:dyDescent="0.25">
      <c r="A5216" t="s">
        <v>30</v>
      </c>
      <c r="B5216" t="s">
        <v>106</v>
      </c>
      <c r="C5216" t="s">
        <v>32</v>
      </c>
      <c r="D5216" s="1">
        <v>38523</v>
      </c>
      <c r="E5216" t="s">
        <v>1199</v>
      </c>
      <c r="F5216" t="s">
        <v>1200</v>
      </c>
      <c r="G5216" t="s">
        <v>1201</v>
      </c>
      <c r="H5216" t="s">
        <v>192</v>
      </c>
      <c r="I5216" t="s">
        <v>17</v>
      </c>
      <c r="J5216" s="1">
        <v>45078</v>
      </c>
      <c r="K5216" s="1">
        <v>44837</v>
      </c>
    </row>
    <row r="5217" spans="1:12" x14ac:dyDescent="0.25">
      <c r="A5217" t="s">
        <v>30</v>
      </c>
      <c r="B5217" t="s">
        <v>106</v>
      </c>
      <c r="C5217" t="s">
        <v>32</v>
      </c>
      <c r="D5217" s="1">
        <v>38523</v>
      </c>
      <c r="E5217" t="s">
        <v>1199</v>
      </c>
      <c r="F5217" t="s">
        <v>1200</v>
      </c>
      <c r="G5217" t="s">
        <v>1201</v>
      </c>
      <c r="H5217" t="s">
        <v>4</v>
      </c>
      <c r="I5217" t="s">
        <v>17</v>
      </c>
      <c r="J5217" s="1">
        <v>44837</v>
      </c>
      <c r="K5217" s="1">
        <v>44824</v>
      </c>
    </row>
    <row r="5218" spans="1:12" x14ac:dyDescent="0.25">
      <c r="A5218" t="s">
        <v>30</v>
      </c>
      <c r="B5218" t="s">
        <v>106</v>
      </c>
      <c r="C5218" t="s">
        <v>32</v>
      </c>
      <c r="D5218" s="1">
        <v>38523</v>
      </c>
      <c r="E5218" t="s">
        <v>1199</v>
      </c>
      <c r="F5218" t="s">
        <v>1200</v>
      </c>
      <c r="G5218" t="s">
        <v>1201</v>
      </c>
      <c r="H5218" t="s">
        <v>7</v>
      </c>
      <c r="I5218" t="s">
        <v>17</v>
      </c>
      <c r="J5218" s="1">
        <v>44837</v>
      </c>
      <c r="K5218" s="1">
        <v>44824</v>
      </c>
    </row>
    <row r="5219" spans="1:12" x14ac:dyDescent="0.25">
      <c r="A5219" t="s">
        <v>30</v>
      </c>
      <c r="B5219" t="s">
        <v>106</v>
      </c>
      <c r="C5219" t="s">
        <v>32</v>
      </c>
      <c r="D5219" s="1">
        <v>38523</v>
      </c>
      <c r="E5219" t="s">
        <v>1199</v>
      </c>
      <c r="F5219" t="s">
        <v>1200</v>
      </c>
      <c r="G5219" t="s">
        <v>1201</v>
      </c>
      <c r="H5219" t="s">
        <v>1366</v>
      </c>
      <c r="I5219" t="s">
        <v>18</v>
      </c>
      <c r="K5219" s="1">
        <v>45351</v>
      </c>
    </row>
    <row r="5220" spans="1:12" x14ac:dyDescent="0.25">
      <c r="A5220" t="s">
        <v>30</v>
      </c>
      <c r="B5220" t="s">
        <v>106</v>
      </c>
      <c r="C5220" t="s">
        <v>32</v>
      </c>
      <c r="D5220" s="1">
        <v>38523</v>
      </c>
      <c r="E5220" t="s">
        <v>1199</v>
      </c>
      <c r="F5220" t="s">
        <v>1200</v>
      </c>
      <c r="G5220" t="s">
        <v>1201</v>
      </c>
      <c r="H5220" t="s">
        <v>1367</v>
      </c>
      <c r="I5220" t="s">
        <v>18</v>
      </c>
      <c r="K5220" s="1">
        <v>45351</v>
      </c>
    </row>
    <row r="5221" spans="1:12" x14ac:dyDescent="0.25">
      <c r="A5221" t="s">
        <v>30</v>
      </c>
      <c r="B5221" t="s">
        <v>106</v>
      </c>
      <c r="C5221" t="s">
        <v>32</v>
      </c>
      <c r="D5221" s="1">
        <v>38523</v>
      </c>
      <c r="E5221" t="s">
        <v>1199</v>
      </c>
      <c r="F5221" t="s">
        <v>1200</v>
      </c>
      <c r="G5221" t="s">
        <v>1201</v>
      </c>
      <c r="H5221" t="s">
        <v>1368</v>
      </c>
      <c r="I5221" t="s">
        <v>17</v>
      </c>
      <c r="J5221" s="1">
        <v>45797</v>
      </c>
      <c r="K5221" s="1">
        <v>45351</v>
      </c>
    </row>
    <row r="5222" spans="1:12" x14ac:dyDescent="0.25">
      <c r="A5222" t="s">
        <v>30</v>
      </c>
      <c r="B5222" t="s">
        <v>106</v>
      </c>
      <c r="C5222" t="s">
        <v>32</v>
      </c>
      <c r="D5222" s="1">
        <v>38523</v>
      </c>
      <c r="E5222" t="s">
        <v>1199</v>
      </c>
      <c r="F5222" t="s">
        <v>1200</v>
      </c>
      <c r="G5222" t="s">
        <v>1201</v>
      </c>
      <c r="H5222" t="s">
        <v>1369</v>
      </c>
      <c r="I5222" t="s">
        <v>18</v>
      </c>
      <c r="K5222" s="1">
        <v>43658</v>
      </c>
    </row>
    <row r="5223" spans="1:12" x14ac:dyDescent="0.25">
      <c r="A5223" t="s">
        <v>30</v>
      </c>
      <c r="B5223" t="s">
        <v>106</v>
      </c>
      <c r="C5223" t="s">
        <v>32</v>
      </c>
      <c r="D5223" s="1">
        <v>38523</v>
      </c>
      <c r="E5223" t="s">
        <v>1199</v>
      </c>
      <c r="F5223" t="s">
        <v>1200</v>
      </c>
      <c r="G5223" t="s">
        <v>1201</v>
      </c>
      <c r="H5223" t="s">
        <v>1370</v>
      </c>
      <c r="I5223" t="s">
        <v>17</v>
      </c>
      <c r="J5223" s="1">
        <v>45797</v>
      </c>
      <c r="K5223" s="1">
        <v>45351</v>
      </c>
    </row>
    <row r="5224" spans="1:12" x14ac:dyDescent="0.25">
      <c r="A5224" t="s">
        <v>30</v>
      </c>
      <c r="B5224" t="s">
        <v>106</v>
      </c>
      <c r="C5224" t="s">
        <v>32</v>
      </c>
      <c r="D5224" s="1">
        <v>38523</v>
      </c>
      <c r="E5224" t="s">
        <v>1199</v>
      </c>
      <c r="F5224" t="s">
        <v>1200</v>
      </c>
      <c r="G5224" t="s">
        <v>1201</v>
      </c>
      <c r="H5224" t="s">
        <v>8</v>
      </c>
      <c r="I5224" t="s">
        <v>17</v>
      </c>
      <c r="J5224" s="1">
        <v>44645</v>
      </c>
      <c r="K5224" s="1">
        <v>44635</v>
      </c>
    </row>
    <row r="5225" spans="1:12" x14ac:dyDescent="0.25">
      <c r="A5225" t="s">
        <v>30</v>
      </c>
      <c r="B5225" t="s">
        <v>106</v>
      </c>
      <c r="C5225" t="s">
        <v>32</v>
      </c>
      <c r="D5225" s="1">
        <v>38523</v>
      </c>
      <c r="E5225" t="s">
        <v>1199</v>
      </c>
      <c r="F5225" t="s">
        <v>1200</v>
      </c>
      <c r="G5225" t="s">
        <v>1201</v>
      </c>
      <c r="H5225" t="s">
        <v>9</v>
      </c>
      <c r="I5225" t="s">
        <v>17</v>
      </c>
      <c r="J5225" s="1">
        <v>44837</v>
      </c>
      <c r="K5225" s="1">
        <v>44735</v>
      </c>
    </row>
    <row r="5226" spans="1:12" x14ac:dyDescent="0.25">
      <c r="A5226" t="s">
        <v>30</v>
      </c>
      <c r="B5226" t="s">
        <v>106</v>
      </c>
      <c r="C5226" t="s">
        <v>32</v>
      </c>
      <c r="D5226" s="1">
        <v>38523</v>
      </c>
      <c r="E5226" t="s">
        <v>1199</v>
      </c>
      <c r="F5226" t="s">
        <v>1200</v>
      </c>
      <c r="G5226" t="s">
        <v>1201</v>
      </c>
      <c r="H5226" t="s">
        <v>10</v>
      </c>
      <c r="I5226" t="s">
        <v>17</v>
      </c>
      <c r="J5226" s="1">
        <v>44449</v>
      </c>
      <c r="K5226" s="1">
        <v>44417</v>
      </c>
    </row>
    <row r="5227" spans="1:12" x14ac:dyDescent="0.25">
      <c r="A5227" t="s">
        <v>30</v>
      </c>
      <c r="B5227" t="s">
        <v>106</v>
      </c>
      <c r="C5227" t="s">
        <v>32</v>
      </c>
      <c r="D5227" s="1">
        <v>38523</v>
      </c>
      <c r="E5227" t="s">
        <v>1199</v>
      </c>
      <c r="F5227" t="s">
        <v>1200</v>
      </c>
      <c r="G5227" t="s">
        <v>1201</v>
      </c>
      <c r="H5227" t="s">
        <v>11</v>
      </c>
      <c r="I5227" t="s">
        <v>17</v>
      </c>
      <c r="J5227" s="1">
        <v>42760</v>
      </c>
      <c r="K5227" s="1">
        <v>43616</v>
      </c>
      <c r="L5227" t="s">
        <v>982</v>
      </c>
    </row>
    <row r="5228" spans="1:12" x14ac:dyDescent="0.25">
      <c r="A5228" t="s">
        <v>30</v>
      </c>
      <c r="B5228" t="s">
        <v>106</v>
      </c>
      <c r="C5228" t="s">
        <v>32</v>
      </c>
      <c r="D5228" s="1">
        <v>38460</v>
      </c>
      <c r="E5228" t="s">
        <v>401</v>
      </c>
      <c r="F5228" t="s">
        <v>1202</v>
      </c>
      <c r="G5228" t="s">
        <v>1203</v>
      </c>
      <c r="H5228" t="s">
        <v>4</v>
      </c>
      <c r="I5228" t="s">
        <v>17</v>
      </c>
      <c r="J5228" s="1">
        <v>44889</v>
      </c>
      <c r="K5228" s="1">
        <v>44824</v>
      </c>
    </row>
    <row r="5229" spans="1:12" x14ac:dyDescent="0.25">
      <c r="A5229" t="s">
        <v>30</v>
      </c>
      <c r="B5229" t="s">
        <v>106</v>
      </c>
      <c r="C5229" t="s">
        <v>32</v>
      </c>
      <c r="D5229" s="1">
        <v>38460</v>
      </c>
      <c r="E5229" t="s">
        <v>401</v>
      </c>
      <c r="F5229" t="s">
        <v>1202</v>
      </c>
      <c r="G5229" t="s">
        <v>1203</v>
      </c>
      <c r="H5229" t="s">
        <v>7</v>
      </c>
      <c r="I5229" t="s">
        <v>17</v>
      </c>
      <c r="J5229" s="1">
        <v>44889</v>
      </c>
      <c r="K5229" s="1">
        <v>44824</v>
      </c>
    </row>
    <row r="5230" spans="1:12" x14ac:dyDescent="0.25">
      <c r="A5230" t="s">
        <v>30</v>
      </c>
      <c r="B5230" t="s">
        <v>106</v>
      </c>
      <c r="C5230" t="s">
        <v>32</v>
      </c>
      <c r="D5230" s="1">
        <v>38460</v>
      </c>
      <c r="E5230" t="s">
        <v>401</v>
      </c>
      <c r="F5230" t="s">
        <v>1202</v>
      </c>
      <c r="G5230" t="s">
        <v>1203</v>
      </c>
      <c r="H5230" t="s">
        <v>1366</v>
      </c>
      <c r="I5230" t="s">
        <v>17</v>
      </c>
      <c r="J5230" s="1">
        <v>45513</v>
      </c>
      <c r="K5230" s="1">
        <v>45351</v>
      </c>
    </row>
    <row r="5231" spans="1:12" x14ac:dyDescent="0.25">
      <c r="A5231" t="s">
        <v>30</v>
      </c>
      <c r="B5231" t="s">
        <v>106</v>
      </c>
      <c r="C5231" t="s">
        <v>32</v>
      </c>
      <c r="D5231" s="1">
        <v>38460</v>
      </c>
      <c r="E5231" t="s">
        <v>401</v>
      </c>
      <c r="F5231" t="s">
        <v>1202</v>
      </c>
      <c r="G5231" t="s">
        <v>1203</v>
      </c>
      <c r="H5231" t="s">
        <v>1367</v>
      </c>
      <c r="I5231" t="s">
        <v>17</v>
      </c>
      <c r="J5231" s="1">
        <v>45513</v>
      </c>
      <c r="K5231" s="1">
        <v>45351</v>
      </c>
    </row>
    <row r="5232" spans="1:12" x14ac:dyDescent="0.25">
      <c r="A5232" t="s">
        <v>30</v>
      </c>
      <c r="B5232" t="s">
        <v>106</v>
      </c>
      <c r="C5232" t="s">
        <v>32</v>
      </c>
      <c r="D5232" s="1">
        <v>38460</v>
      </c>
      <c r="E5232" t="s">
        <v>401</v>
      </c>
      <c r="F5232" t="s">
        <v>1202</v>
      </c>
      <c r="G5232" t="s">
        <v>1203</v>
      </c>
      <c r="H5232" t="s">
        <v>1368</v>
      </c>
      <c r="I5232" t="s">
        <v>17</v>
      </c>
      <c r="J5232" s="1">
        <v>45513</v>
      </c>
      <c r="K5232" s="1">
        <v>45351</v>
      </c>
    </row>
    <row r="5233" spans="1:11" x14ac:dyDescent="0.25">
      <c r="A5233" t="s">
        <v>30</v>
      </c>
      <c r="B5233" t="s">
        <v>106</v>
      </c>
      <c r="C5233" t="s">
        <v>32</v>
      </c>
      <c r="D5233" s="1">
        <v>38460</v>
      </c>
      <c r="E5233" t="s">
        <v>401</v>
      </c>
      <c r="F5233" t="s">
        <v>1202</v>
      </c>
      <c r="G5233" t="s">
        <v>1203</v>
      </c>
      <c r="H5233" t="s">
        <v>1369</v>
      </c>
      <c r="I5233" t="s">
        <v>17</v>
      </c>
      <c r="J5233" s="1">
        <v>45513</v>
      </c>
      <c r="K5233" s="1">
        <v>45351</v>
      </c>
    </row>
    <row r="5234" spans="1:11" x14ac:dyDescent="0.25">
      <c r="A5234" t="s">
        <v>30</v>
      </c>
      <c r="B5234" t="s">
        <v>106</v>
      </c>
      <c r="C5234" t="s">
        <v>32</v>
      </c>
      <c r="D5234" s="1">
        <v>38460</v>
      </c>
      <c r="E5234" t="s">
        <v>401</v>
      </c>
      <c r="F5234" t="s">
        <v>1202</v>
      </c>
      <c r="G5234" t="s">
        <v>1203</v>
      </c>
      <c r="H5234" t="s">
        <v>1370</v>
      </c>
      <c r="I5234" t="s">
        <v>17</v>
      </c>
      <c r="J5234" s="1">
        <v>45513</v>
      </c>
      <c r="K5234" s="1">
        <v>45351</v>
      </c>
    </row>
    <row r="5235" spans="1:11" x14ac:dyDescent="0.25">
      <c r="A5235" t="s">
        <v>30</v>
      </c>
      <c r="B5235" t="s">
        <v>106</v>
      </c>
      <c r="C5235" t="s">
        <v>32</v>
      </c>
      <c r="D5235" s="1">
        <v>38460</v>
      </c>
      <c r="E5235" t="s">
        <v>401</v>
      </c>
      <c r="F5235" t="s">
        <v>1202</v>
      </c>
      <c r="G5235" t="s">
        <v>1203</v>
      </c>
      <c r="H5235" t="s">
        <v>8</v>
      </c>
      <c r="I5235" t="s">
        <v>17</v>
      </c>
      <c r="J5235" s="1">
        <v>44643</v>
      </c>
      <c r="K5235" s="1">
        <v>44635</v>
      </c>
    </row>
    <row r="5236" spans="1:11" x14ac:dyDescent="0.25">
      <c r="A5236" t="s">
        <v>30</v>
      </c>
      <c r="B5236" t="s">
        <v>106</v>
      </c>
      <c r="C5236" t="s">
        <v>32</v>
      </c>
      <c r="D5236" s="1">
        <v>38460</v>
      </c>
      <c r="E5236" t="s">
        <v>401</v>
      </c>
      <c r="F5236" t="s">
        <v>1202</v>
      </c>
      <c r="G5236" t="s">
        <v>1203</v>
      </c>
      <c r="H5236" t="s">
        <v>9</v>
      </c>
      <c r="I5236" t="s">
        <v>17</v>
      </c>
      <c r="J5236" s="1">
        <v>44932</v>
      </c>
      <c r="K5236" s="1">
        <v>44735</v>
      </c>
    </row>
    <row r="5237" spans="1:11" x14ac:dyDescent="0.25">
      <c r="A5237" t="s">
        <v>30</v>
      </c>
      <c r="B5237" t="s">
        <v>106</v>
      </c>
      <c r="C5237" t="s">
        <v>32</v>
      </c>
      <c r="D5237" s="1">
        <v>38460</v>
      </c>
      <c r="E5237" t="s">
        <v>401</v>
      </c>
      <c r="F5237" t="s">
        <v>1202</v>
      </c>
      <c r="G5237" t="s">
        <v>1203</v>
      </c>
      <c r="H5237" t="s">
        <v>10</v>
      </c>
      <c r="I5237" t="s">
        <v>17</v>
      </c>
      <c r="J5237" s="1">
        <v>44448</v>
      </c>
      <c r="K5237" s="1">
        <v>44417</v>
      </c>
    </row>
    <row r="5238" spans="1:11" x14ac:dyDescent="0.25">
      <c r="A5238" t="s">
        <v>30</v>
      </c>
      <c r="B5238" t="s">
        <v>106</v>
      </c>
      <c r="C5238" t="s">
        <v>32</v>
      </c>
      <c r="D5238" s="1">
        <v>38460</v>
      </c>
      <c r="E5238" t="s">
        <v>401</v>
      </c>
      <c r="F5238" t="s">
        <v>1202</v>
      </c>
      <c r="G5238" t="s">
        <v>1203</v>
      </c>
      <c r="H5238" t="s">
        <v>11</v>
      </c>
      <c r="I5238" t="s">
        <v>17</v>
      </c>
      <c r="J5238" s="1">
        <v>44539</v>
      </c>
      <c r="K5238" s="1">
        <v>43635</v>
      </c>
    </row>
    <row r="5239" spans="1:11" x14ac:dyDescent="0.25">
      <c r="A5239" t="s">
        <v>30</v>
      </c>
      <c r="B5239" t="s">
        <v>189</v>
      </c>
      <c r="C5239" t="s">
        <v>32</v>
      </c>
      <c r="D5239" s="1">
        <v>38418</v>
      </c>
      <c r="E5239" t="s">
        <v>1204</v>
      </c>
      <c r="F5239" t="s">
        <v>1149</v>
      </c>
      <c r="G5239" t="s">
        <v>1205</v>
      </c>
      <c r="H5239" t="s">
        <v>4</v>
      </c>
      <c r="I5239" t="s">
        <v>17</v>
      </c>
      <c r="J5239" s="1">
        <v>44847</v>
      </c>
      <c r="K5239" s="1">
        <v>44824</v>
      </c>
    </row>
    <row r="5240" spans="1:11" x14ac:dyDescent="0.25">
      <c r="A5240" t="s">
        <v>30</v>
      </c>
      <c r="B5240" t="s">
        <v>189</v>
      </c>
      <c r="C5240" t="s">
        <v>32</v>
      </c>
      <c r="D5240" s="1">
        <v>38418</v>
      </c>
      <c r="E5240" t="s">
        <v>1204</v>
      </c>
      <c r="F5240" t="s">
        <v>1149</v>
      </c>
      <c r="G5240" t="s">
        <v>1205</v>
      </c>
      <c r="H5240" t="s">
        <v>7</v>
      </c>
      <c r="I5240" t="s">
        <v>17</v>
      </c>
      <c r="J5240" s="1">
        <v>44847</v>
      </c>
      <c r="K5240" s="1">
        <v>44824</v>
      </c>
    </row>
    <row r="5241" spans="1:11" x14ac:dyDescent="0.25">
      <c r="A5241" t="s">
        <v>30</v>
      </c>
      <c r="B5241" t="s">
        <v>189</v>
      </c>
      <c r="C5241" t="s">
        <v>32</v>
      </c>
      <c r="D5241" s="1">
        <v>38418</v>
      </c>
      <c r="E5241" t="s">
        <v>1204</v>
      </c>
      <c r="F5241" t="s">
        <v>1149</v>
      </c>
      <c r="G5241" t="s">
        <v>1205</v>
      </c>
      <c r="H5241" t="s">
        <v>1366</v>
      </c>
      <c r="I5241" t="s">
        <v>5</v>
      </c>
      <c r="K5241" s="1">
        <v>45804</v>
      </c>
    </row>
    <row r="5242" spans="1:11" x14ac:dyDescent="0.25">
      <c r="A5242" t="s">
        <v>30</v>
      </c>
      <c r="B5242" t="s">
        <v>189</v>
      </c>
      <c r="C5242" t="s">
        <v>32</v>
      </c>
      <c r="D5242" s="1">
        <v>38418</v>
      </c>
      <c r="E5242" t="s">
        <v>1204</v>
      </c>
      <c r="F5242" t="s">
        <v>1149</v>
      </c>
      <c r="G5242" t="s">
        <v>1205</v>
      </c>
      <c r="H5242" t="s">
        <v>1366</v>
      </c>
      <c r="I5242" t="s">
        <v>17</v>
      </c>
      <c r="J5242" s="1">
        <v>45483</v>
      </c>
      <c r="K5242" s="1">
        <v>45351</v>
      </c>
    </row>
    <row r="5243" spans="1:11" x14ac:dyDescent="0.25">
      <c r="A5243" t="s">
        <v>30</v>
      </c>
      <c r="B5243" t="s">
        <v>189</v>
      </c>
      <c r="C5243" t="s">
        <v>32</v>
      </c>
      <c r="D5243" s="1">
        <v>38418</v>
      </c>
      <c r="E5243" t="s">
        <v>1204</v>
      </c>
      <c r="F5243" t="s">
        <v>1149</v>
      </c>
      <c r="G5243" t="s">
        <v>1205</v>
      </c>
      <c r="H5243" t="s">
        <v>1367</v>
      </c>
      <c r="I5243" t="s">
        <v>5</v>
      </c>
      <c r="K5243" s="1">
        <v>45804</v>
      </c>
    </row>
    <row r="5244" spans="1:11" x14ac:dyDescent="0.25">
      <c r="A5244" t="s">
        <v>30</v>
      </c>
      <c r="B5244" t="s">
        <v>189</v>
      </c>
      <c r="C5244" t="s">
        <v>32</v>
      </c>
      <c r="D5244" s="1">
        <v>38418</v>
      </c>
      <c r="E5244" t="s">
        <v>1204</v>
      </c>
      <c r="F5244" t="s">
        <v>1149</v>
      </c>
      <c r="G5244" t="s">
        <v>1205</v>
      </c>
      <c r="H5244" t="s">
        <v>1367</v>
      </c>
      <c r="I5244" t="s">
        <v>17</v>
      </c>
      <c r="J5244" s="1">
        <v>45483</v>
      </c>
      <c r="K5244" s="1">
        <v>45351</v>
      </c>
    </row>
    <row r="5245" spans="1:11" x14ac:dyDescent="0.25">
      <c r="A5245" t="s">
        <v>30</v>
      </c>
      <c r="B5245" t="s">
        <v>189</v>
      </c>
      <c r="C5245" t="s">
        <v>32</v>
      </c>
      <c r="D5245" s="1">
        <v>38418</v>
      </c>
      <c r="E5245" t="s">
        <v>1204</v>
      </c>
      <c r="F5245" t="s">
        <v>1149</v>
      </c>
      <c r="G5245" t="s">
        <v>1205</v>
      </c>
      <c r="H5245" t="s">
        <v>1368</v>
      </c>
      <c r="I5245" t="s">
        <v>5</v>
      </c>
      <c r="K5245" s="1">
        <v>45804</v>
      </c>
    </row>
    <row r="5246" spans="1:11" x14ac:dyDescent="0.25">
      <c r="A5246" t="s">
        <v>30</v>
      </c>
      <c r="B5246" t="s">
        <v>189</v>
      </c>
      <c r="C5246" t="s">
        <v>32</v>
      </c>
      <c r="D5246" s="1">
        <v>38418</v>
      </c>
      <c r="E5246" t="s">
        <v>1204</v>
      </c>
      <c r="F5246" t="s">
        <v>1149</v>
      </c>
      <c r="G5246" t="s">
        <v>1205</v>
      </c>
      <c r="H5246" t="s">
        <v>1368</v>
      </c>
      <c r="I5246" t="s">
        <v>17</v>
      </c>
      <c r="J5246" s="1">
        <v>45483</v>
      </c>
      <c r="K5246" s="1">
        <v>45351</v>
      </c>
    </row>
    <row r="5247" spans="1:11" x14ac:dyDescent="0.25">
      <c r="A5247" t="s">
        <v>30</v>
      </c>
      <c r="B5247" t="s">
        <v>189</v>
      </c>
      <c r="C5247" t="s">
        <v>32</v>
      </c>
      <c r="D5247" s="1">
        <v>38418</v>
      </c>
      <c r="E5247" t="s">
        <v>1204</v>
      </c>
      <c r="F5247" t="s">
        <v>1149</v>
      </c>
      <c r="G5247" t="s">
        <v>1205</v>
      </c>
      <c r="H5247" t="s">
        <v>1369</v>
      </c>
      <c r="I5247" t="s">
        <v>5</v>
      </c>
      <c r="K5247" s="1">
        <v>45804</v>
      </c>
    </row>
    <row r="5248" spans="1:11" x14ac:dyDescent="0.25">
      <c r="A5248" t="s">
        <v>30</v>
      </c>
      <c r="B5248" t="s">
        <v>189</v>
      </c>
      <c r="C5248" t="s">
        <v>32</v>
      </c>
      <c r="D5248" s="1">
        <v>38418</v>
      </c>
      <c r="E5248" t="s">
        <v>1204</v>
      </c>
      <c r="F5248" t="s">
        <v>1149</v>
      </c>
      <c r="G5248" t="s">
        <v>1205</v>
      </c>
      <c r="H5248" t="s">
        <v>1369</v>
      </c>
      <c r="I5248" t="s">
        <v>17</v>
      </c>
      <c r="J5248" s="1">
        <v>45483</v>
      </c>
      <c r="K5248" s="1">
        <v>45351</v>
      </c>
    </row>
    <row r="5249" spans="1:11" x14ac:dyDescent="0.25">
      <c r="A5249" t="s">
        <v>30</v>
      </c>
      <c r="B5249" t="s">
        <v>189</v>
      </c>
      <c r="C5249" t="s">
        <v>32</v>
      </c>
      <c r="D5249" s="1">
        <v>38418</v>
      </c>
      <c r="E5249" t="s">
        <v>1204</v>
      </c>
      <c r="F5249" t="s">
        <v>1149</v>
      </c>
      <c r="G5249" t="s">
        <v>1205</v>
      </c>
      <c r="H5249" t="s">
        <v>1370</v>
      </c>
      <c r="I5249" t="s">
        <v>5</v>
      </c>
      <c r="K5249" s="1">
        <v>45804</v>
      </c>
    </row>
    <row r="5250" spans="1:11" x14ac:dyDescent="0.25">
      <c r="A5250" t="s">
        <v>30</v>
      </c>
      <c r="B5250" t="s">
        <v>189</v>
      </c>
      <c r="C5250" t="s">
        <v>32</v>
      </c>
      <c r="D5250" s="1">
        <v>38418</v>
      </c>
      <c r="E5250" t="s">
        <v>1204</v>
      </c>
      <c r="F5250" t="s">
        <v>1149</v>
      </c>
      <c r="G5250" t="s">
        <v>1205</v>
      </c>
      <c r="H5250" t="s">
        <v>1370</v>
      </c>
      <c r="I5250" t="s">
        <v>17</v>
      </c>
      <c r="J5250" s="1">
        <v>45483</v>
      </c>
      <c r="K5250" s="1">
        <v>45351</v>
      </c>
    </row>
    <row r="5251" spans="1:11" x14ac:dyDescent="0.25">
      <c r="A5251" t="s">
        <v>30</v>
      </c>
      <c r="B5251" t="s">
        <v>189</v>
      </c>
      <c r="C5251" t="s">
        <v>32</v>
      </c>
      <c r="D5251" s="1">
        <v>38418</v>
      </c>
      <c r="E5251" t="s">
        <v>1204</v>
      </c>
      <c r="F5251" t="s">
        <v>1149</v>
      </c>
      <c r="G5251" t="s">
        <v>1205</v>
      </c>
      <c r="H5251" t="s">
        <v>8</v>
      </c>
      <c r="I5251" t="s">
        <v>17</v>
      </c>
      <c r="J5251" s="1">
        <v>44649</v>
      </c>
      <c r="K5251" s="1">
        <v>44635</v>
      </c>
    </row>
    <row r="5252" spans="1:11" x14ac:dyDescent="0.25">
      <c r="A5252" t="s">
        <v>30</v>
      </c>
      <c r="B5252" t="s">
        <v>189</v>
      </c>
      <c r="C5252" t="s">
        <v>32</v>
      </c>
      <c r="D5252" s="1">
        <v>38418</v>
      </c>
      <c r="E5252" t="s">
        <v>1204</v>
      </c>
      <c r="F5252" t="s">
        <v>1149</v>
      </c>
      <c r="G5252" t="s">
        <v>1205</v>
      </c>
      <c r="H5252" t="s">
        <v>9</v>
      </c>
      <c r="I5252" t="s">
        <v>17</v>
      </c>
      <c r="J5252" s="1">
        <v>44804</v>
      </c>
      <c r="K5252" s="1">
        <v>44735</v>
      </c>
    </row>
    <row r="5253" spans="1:11" x14ac:dyDescent="0.25">
      <c r="A5253" t="s">
        <v>30</v>
      </c>
      <c r="B5253" t="s">
        <v>189</v>
      </c>
      <c r="C5253" t="s">
        <v>32</v>
      </c>
      <c r="D5253" s="1">
        <v>38418</v>
      </c>
      <c r="E5253" t="s">
        <v>1204</v>
      </c>
      <c r="F5253" t="s">
        <v>1149</v>
      </c>
      <c r="G5253" t="s">
        <v>1205</v>
      </c>
      <c r="H5253" t="s">
        <v>10</v>
      </c>
      <c r="I5253" t="s">
        <v>17</v>
      </c>
      <c r="J5253" s="1">
        <v>44448</v>
      </c>
      <c r="K5253" s="1">
        <v>44417</v>
      </c>
    </row>
    <row r="5254" spans="1:11" x14ac:dyDescent="0.25">
      <c r="A5254" t="s">
        <v>30</v>
      </c>
      <c r="B5254" t="s">
        <v>189</v>
      </c>
      <c r="C5254" t="s">
        <v>32</v>
      </c>
      <c r="D5254" s="1">
        <v>38418</v>
      </c>
      <c r="E5254" t="s">
        <v>1204</v>
      </c>
      <c r="F5254" t="s">
        <v>1149</v>
      </c>
      <c r="G5254" t="s">
        <v>1205</v>
      </c>
      <c r="H5254" t="s">
        <v>11</v>
      </c>
      <c r="I5254" t="s">
        <v>17</v>
      </c>
      <c r="J5254" s="1">
        <v>44217</v>
      </c>
      <c r="K5254" s="1">
        <v>43635</v>
      </c>
    </row>
    <row r="5255" spans="1:11" x14ac:dyDescent="0.25">
      <c r="A5255" t="s">
        <v>1</v>
      </c>
      <c r="B5255" t="s">
        <v>95</v>
      </c>
      <c r="C5255" t="s">
        <v>14</v>
      </c>
      <c r="D5255" s="1">
        <v>38418</v>
      </c>
      <c r="E5255" t="s">
        <v>1206</v>
      </c>
      <c r="F5255" t="s">
        <v>1207</v>
      </c>
      <c r="G5255" t="s">
        <v>1208</v>
      </c>
      <c r="H5255" t="s">
        <v>192</v>
      </c>
      <c r="I5255" t="s">
        <v>17</v>
      </c>
      <c r="J5255" s="1">
        <v>44838</v>
      </c>
      <c r="K5255" s="1">
        <v>44837</v>
      </c>
    </row>
    <row r="5256" spans="1:11" x14ac:dyDescent="0.25">
      <c r="A5256" t="s">
        <v>1</v>
      </c>
      <c r="B5256" t="s">
        <v>95</v>
      </c>
      <c r="C5256" t="s">
        <v>14</v>
      </c>
      <c r="D5256" s="1">
        <v>38418</v>
      </c>
      <c r="E5256" t="s">
        <v>1206</v>
      </c>
      <c r="F5256" t="s">
        <v>1207</v>
      </c>
      <c r="G5256" t="s">
        <v>1208</v>
      </c>
      <c r="H5256" t="s">
        <v>4</v>
      </c>
      <c r="I5256" t="s">
        <v>17</v>
      </c>
      <c r="J5256" s="1">
        <v>44825</v>
      </c>
      <c r="K5256" s="1">
        <v>44824</v>
      </c>
    </row>
    <row r="5257" spans="1:11" x14ac:dyDescent="0.25">
      <c r="A5257" t="s">
        <v>1</v>
      </c>
      <c r="B5257" t="s">
        <v>95</v>
      </c>
      <c r="C5257" t="s">
        <v>14</v>
      </c>
      <c r="D5257" s="1">
        <v>38418</v>
      </c>
      <c r="E5257" t="s">
        <v>1206</v>
      </c>
      <c r="F5257" t="s">
        <v>1207</v>
      </c>
      <c r="G5257" t="s">
        <v>1208</v>
      </c>
      <c r="H5257" t="s">
        <v>7</v>
      </c>
      <c r="I5257" t="s">
        <v>17</v>
      </c>
      <c r="J5257" s="1">
        <v>44825</v>
      </c>
      <c r="K5257" s="1">
        <v>44824</v>
      </c>
    </row>
    <row r="5258" spans="1:11" x14ac:dyDescent="0.25">
      <c r="A5258" t="s">
        <v>1</v>
      </c>
      <c r="B5258" t="s">
        <v>95</v>
      </c>
      <c r="C5258" t="s">
        <v>14</v>
      </c>
      <c r="D5258" s="1">
        <v>38418</v>
      </c>
      <c r="E5258" t="s">
        <v>1206</v>
      </c>
      <c r="F5258" t="s">
        <v>1207</v>
      </c>
      <c r="G5258" t="s">
        <v>1208</v>
      </c>
      <c r="H5258" t="s">
        <v>1366</v>
      </c>
      <c r="I5258" t="s">
        <v>5</v>
      </c>
      <c r="K5258" s="1">
        <v>45729</v>
      </c>
    </row>
    <row r="5259" spans="1:11" x14ac:dyDescent="0.25">
      <c r="A5259" t="s">
        <v>1</v>
      </c>
      <c r="B5259" t="s">
        <v>95</v>
      </c>
      <c r="C5259" t="s">
        <v>14</v>
      </c>
      <c r="D5259" s="1">
        <v>38418</v>
      </c>
      <c r="E5259" t="s">
        <v>1206</v>
      </c>
      <c r="F5259" t="s">
        <v>1207</v>
      </c>
      <c r="G5259" t="s">
        <v>1208</v>
      </c>
      <c r="H5259" t="s">
        <v>1366</v>
      </c>
      <c r="I5259" t="s">
        <v>17</v>
      </c>
      <c r="J5259" s="1">
        <v>45408</v>
      </c>
      <c r="K5259" s="1">
        <v>45351</v>
      </c>
    </row>
    <row r="5260" spans="1:11" x14ac:dyDescent="0.25">
      <c r="A5260" t="s">
        <v>1</v>
      </c>
      <c r="B5260" t="s">
        <v>95</v>
      </c>
      <c r="C5260" t="s">
        <v>14</v>
      </c>
      <c r="D5260" s="1">
        <v>38418</v>
      </c>
      <c r="E5260" t="s">
        <v>1206</v>
      </c>
      <c r="F5260" t="s">
        <v>1207</v>
      </c>
      <c r="G5260" t="s">
        <v>1208</v>
      </c>
      <c r="H5260" t="s">
        <v>1367</v>
      </c>
      <c r="I5260" t="s">
        <v>5</v>
      </c>
      <c r="K5260" s="1">
        <v>45729</v>
      </c>
    </row>
    <row r="5261" spans="1:11" x14ac:dyDescent="0.25">
      <c r="A5261" t="s">
        <v>1</v>
      </c>
      <c r="B5261" t="s">
        <v>95</v>
      </c>
      <c r="C5261" t="s">
        <v>14</v>
      </c>
      <c r="D5261" s="1">
        <v>38418</v>
      </c>
      <c r="E5261" t="s">
        <v>1206</v>
      </c>
      <c r="F5261" t="s">
        <v>1207</v>
      </c>
      <c r="G5261" t="s">
        <v>1208</v>
      </c>
      <c r="H5261" t="s">
        <v>1367</v>
      </c>
      <c r="I5261" t="s">
        <v>17</v>
      </c>
      <c r="J5261" s="1">
        <v>45408</v>
      </c>
      <c r="K5261" s="1">
        <v>45351</v>
      </c>
    </row>
    <row r="5262" spans="1:11" x14ac:dyDescent="0.25">
      <c r="A5262" t="s">
        <v>1</v>
      </c>
      <c r="B5262" t="s">
        <v>95</v>
      </c>
      <c r="C5262" t="s">
        <v>14</v>
      </c>
      <c r="D5262" s="1">
        <v>38418</v>
      </c>
      <c r="E5262" t="s">
        <v>1206</v>
      </c>
      <c r="F5262" t="s">
        <v>1207</v>
      </c>
      <c r="G5262" t="s">
        <v>1208</v>
      </c>
      <c r="H5262" t="s">
        <v>1368</v>
      </c>
      <c r="I5262" t="s">
        <v>5</v>
      </c>
      <c r="K5262" s="1">
        <v>45729</v>
      </c>
    </row>
    <row r="5263" spans="1:11" x14ac:dyDescent="0.25">
      <c r="A5263" t="s">
        <v>1</v>
      </c>
      <c r="B5263" t="s">
        <v>95</v>
      </c>
      <c r="C5263" t="s">
        <v>14</v>
      </c>
      <c r="D5263" s="1">
        <v>38418</v>
      </c>
      <c r="E5263" t="s">
        <v>1206</v>
      </c>
      <c r="F5263" t="s">
        <v>1207</v>
      </c>
      <c r="G5263" t="s">
        <v>1208</v>
      </c>
      <c r="H5263" t="s">
        <v>1368</v>
      </c>
      <c r="I5263" t="s">
        <v>17</v>
      </c>
      <c r="J5263" s="1">
        <v>45408</v>
      </c>
      <c r="K5263" s="1">
        <v>45351</v>
      </c>
    </row>
    <row r="5264" spans="1:11" x14ac:dyDescent="0.25">
      <c r="A5264" t="s">
        <v>1</v>
      </c>
      <c r="B5264" t="s">
        <v>95</v>
      </c>
      <c r="C5264" t="s">
        <v>14</v>
      </c>
      <c r="D5264" s="1">
        <v>38418</v>
      </c>
      <c r="E5264" t="s">
        <v>1206</v>
      </c>
      <c r="F5264" t="s">
        <v>1207</v>
      </c>
      <c r="G5264" t="s">
        <v>1208</v>
      </c>
      <c r="H5264" t="s">
        <v>1369</v>
      </c>
      <c r="I5264" t="s">
        <v>5</v>
      </c>
      <c r="K5264" s="1">
        <v>45729</v>
      </c>
    </row>
    <row r="5265" spans="1:11" x14ac:dyDescent="0.25">
      <c r="A5265" t="s">
        <v>1</v>
      </c>
      <c r="B5265" t="s">
        <v>95</v>
      </c>
      <c r="C5265" t="s">
        <v>14</v>
      </c>
      <c r="D5265" s="1">
        <v>38418</v>
      </c>
      <c r="E5265" t="s">
        <v>1206</v>
      </c>
      <c r="F5265" t="s">
        <v>1207</v>
      </c>
      <c r="G5265" t="s">
        <v>1208</v>
      </c>
      <c r="H5265" t="s">
        <v>1369</v>
      </c>
      <c r="I5265" t="s">
        <v>17</v>
      </c>
      <c r="J5265" s="1">
        <v>45408</v>
      </c>
      <c r="K5265" s="1">
        <v>45351</v>
      </c>
    </row>
    <row r="5266" spans="1:11" x14ac:dyDescent="0.25">
      <c r="A5266" t="s">
        <v>1</v>
      </c>
      <c r="B5266" t="s">
        <v>95</v>
      </c>
      <c r="C5266" t="s">
        <v>14</v>
      </c>
      <c r="D5266" s="1">
        <v>38418</v>
      </c>
      <c r="E5266" t="s">
        <v>1206</v>
      </c>
      <c r="F5266" t="s">
        <v>1207</v>
      </c>
      <c r="G5266" t="s">
        <v>1208</v>
      </c>
      <c r="H5266" t="s">
        <v>1370</v>
      </c>
      <c r="I5266" t="s">
        <v>5</v>
      </c>
      <c r="K5266" s="1">
        <v>45729</v>
      </c>
    </row>
    <row r="5267" spans="1:11" x14ac:dyDescent="0.25">
      <c r="A5267" t="s">
        <v>1</v>
      </c>
      <c r="B5267" t="s">
        <v>95</v>
      </c>
      <c r="C5267" t="s">
        <v>14</v>
      </c>
      <c r="D5267" s="1">
        <v>38418</v>
      </c>
      <c r="E5267" t="s">
        <v>1206</v>
      </c>
      <c r="F5267" t="s">
        <v>1207</v>
      </c>
      <c r="G5267" t="s">
        <v>1208</v>
      </c>
      <c r="H5267" t="s">
        <v>1370</v>
      </c>
      <c r="I5267" t="s">
        <v>17</v>
      </c>
      <c r="J5267" s="1">
        <v>45408</v>
      </c>
      <c r="K5267" s="1">
        <v>45351</v>
      </c>
    </row>
    <row r="5268" spans="1:11" x14ac:dyDescent="0.25">
      <c r="A5268" t="s">
        <v>1</v>
      </c>
      <c r="B5268" t="s">
        <v>95</v>
      </c>
      <c r="C5268" t="s">
        <v>14</v>
      </c>
      <c r="D5268" s="1">
        <v>38418</v>
      </c>
      <c r="E5268" t="s">
        <v>1206</v>
      </c>
      <c r="F5268" t="s">
        <v>1207</v>
      </c>
      <c r="G5268" t="s">
        <v>1208</v>
      </c>
      <c r="H5268" t="s">
        <v>8</v>
      </c>
      <c r="I5268" t="s">
        <v>17</v>
      </c>
      <c r="J5268" s="1">
        <v>44643</v>
      </c>
      <c r="K5268" s="1">
        <v>44635</v>
      </c>
    </row>
    <row r="5269" spans="1:11" x14ac:dyDescent="0.25">
      <c r="A5269" t="s">
        <v>1</v>
      </c>
      <c r="B5269" t="s">
        <v>95</v>
      </c>
      <c r="C5269" t="s">
        <v>14</v>
      </c>
      <c r="D5269" s="1">
        <v>38418</v>
      </c>
      <c r="E5269" t="s">
        <v>1206</v>
      </c>
      <c r="F5269" t="s">
        <v>1207</v>
      </c>
      <c r="G5269" t="s">
        <v>1208</v>
      </c>
      <c r="H5269" t="s">
        <v>9</v>
      </c>
      <c r="I5269" t="s">
        <v>17</v>
      </c>
      <c r="J5269" s="1">
        <v>44986</v>
      </c>
      <c r="K5269" s="1">
        <v>44735</v>
      </c>
    </row>
    <row r="5270" spans="1:11" x14ac:dyDescent="0.25">
      <c r="A5270" t="s">
        <v>1</v>
      </c>
      <c r="B5270" t="s">
        <v>95</v>
      </c>
      <c r="C5270" t="s">
        <v>14</v>
      </c>
      <c r="D5270" s="1">
        <v>38418</v>
      </c>
      <c r="E5270" t="s">
        <v>1206</v>
      </c>
      <c r="F5270" t="s">
        <v>1207</v>
      </c>
      <c r="G5270" t="s">
        <v>1208</v>
      </c>
      <c r="H5270" t="s">
        <v>10</v>
      </c>
      <c r="I5270" t="s">
        <v>17</v>
      </c>
      <c r="J5270" s="1">
        <v>44438</v>
      </c>
      <c r="K5270" s="1">
        <v>44417</v>
      </c>
    </row>
    <row r="5271" spans="1:11" x14ac:dyDescent="0.25">
      <c r="A5271" t="s">
        <v>1</v>
      </c>
      <c r="B5271" t="s">
        <v>95</v>
      </c>
      <c r="C5271" t="s">
        <v>14</v>
      </c>
      <c r="D5271" s="1">
        <v>38418</v>
      </c>
      <c r="E5271" t="s">
        <v>1206</v>
      </c>
      <c r="F5271" t="s">
        <v>1207</v>
      </c>
      <c r="G5271" t="s">
        <v>1208</v>
      </c>
      <c r="H5271" t="s">
        <v>10</v>
      </c>
      <c r="I5271" t="s">
        <v>17</v>
      </c>
      <c r="J5271" s="1">
        <v>44789</v>
      </c>
      <c r="K5271" s="1">
        <v>44789</v>
      </c>
    </row>
    <row r="5272" spans="1:11" x14ac:dyDescent="0.25">
      <c r="A5272" t="s">
        <v>1</v>
      </c>
      <c r="B5272" t="s">
        <v>95</v>
      </c>
      <c r="C5272" t="s">
        <v>14</v>
      </c>
      <c r="D5272" s="1">
        <v>38418</v>
      </c>
      <c r="E5272" t="s">
        <v>1206</v>
      </c>
      <c r="F5272" t="s">
        <v>1207</v>
      </c>
      <c r="G5272" t="s">
        <v>1208</v>
      </c>
      <c r="H5272" t="s">
        <v>11</v>
      </c>
      <c r="I5272" t="s">
        <v>17</v>
      </c>
      <c r="J5272" s="1">
        <v>44553</v>
      </c>
      <c r="K5272" s="1">
        <v>43635</v>
      </c>
    </row>
    <row r="5273" spans="1:11" x14ac:dyDescent="0.25">
      <c r="A5273" t="s">
        <v>30</v>
      </c>
      <c r="B5273" t="s">
        <v>565</v>
      </c>
      <c r="C5273" t="s">
        <v>32</v>
      </c>
      <c r="D5273" s="1">
        <v>38390</v>
      </c>
      <c r="E5273" t="s">
        <v>1209</v>
      </c>
      <c r="F5273" t="s">
        <v>1210</v>
      </c>
      <c r="G5273" t="s">
        <v>1211</v>
      </c>
      <c r="H5273" t="s">
        <v>4</v>
      </c>
      <c r="I5273" t="s">
        <v>17</v>
      </c>
      <c r="J5273" s="1">
        <v>45093</v>
      </c>
      <c r="K5273" s="1">
        <v>44824</v>
      </c>
    </row>
    <row r="5274" spans="1:11" x14ac:dyDescent="0.25">
      <c r="A5274" t="s">
        <v>30</v>
      </c>
      <c r="B5274" t="s">
        <v>565</v>
      </c>
      <c r="C5274" t="s">
        <v>32</v>
      </c>
      <c r="D5274" s="1">
        <v>38390</v>
      </c>
      <c r="E5274" t="s">
        <v>1209</v>
      </c>
      <c r="F5274" t="s">
        <v>1210</v>
      </c>
      <c r="G5274" t="s">
        <v>1211</v>
      </c>
      <c r="H5274" t="s">
        <v>7</v>
      </c>
      <c r="I5274" t="s">
        <v>17</v>
      </c>
      <c r="J5274" s="1">
        <v>45093</v>
      </c>
      <c r="K5274" s="1">
        <v>44824</v>
      </c>
    </row>
    <row r="5275" spans="1:11" x14ac:dyDescent="0.25">
      <c r="A5275" t="s">
        <v>30</v>
      </c>
      <c r="B5275" t="s">
        <v>565</v>
      </c>
      <c r="C5275" t="s">
        <v>32</v>
      </c>
      <c r="D5275" s="1">
        <v>38390</v>
      </c>
      <c r="E5275" t="s">
        <v>1209</v>
      </c>
      <c r="F5275" t="s">
        <v>1210</v>
      </c>
      <c r="G5275" t="s">
        <v>1211</v>
      </c>
      <c r="H5275" t="s">
        <v>1366</v>
      </c>
      <c r="I5275" t="s">
        <v>5</v>
      </c>
      <c r="K5275" s="1">
        <v>45351</v>
      </c>
    </row>
    <row r="5276" spans="1:11" x14ac:dyDescent="0.25">
      <c r="A5276" t="s">
        <v>30</v>
      </c>
      <c r="B5276" t="s">
        <v>565</v>
      </c>
      <c r="C5276" t="s">
        <v>32</v>
      </c>
      <c r="D5276" s="1">
        <v>38390</v>
      </c>
      <c r="E5276" t="s">
        <v>1209</v>
      </c>
      <c r="F5276" t="s">
        <v>1210</v>
      </c>
      <c r="G5276" t="s">
        <v>1211</v>
      </c>
      <c r="H5276" t="s">
        <v>1367</v>
      </c>
      <c r="I5276" t="s">
        <v>5</v>
      </c>
      <c r="K5276" s="1">
        <v>45351</v>
      </c>
    </row>
    <row r="5277" spans="1:11" x14ac:dyDescent="0.25">
      <c r="A5277" t="s">
        <v>30</v>
      </c>
      <c r="B5277" t="s">
        <v>565</v>
      </c>
      <c r="C5277" t="s">
        <v>32</v>
      </c>
      <c r="D5277" s="1">
        <v>38390</v>
      </c>
      <c r="E5277" t="s">
        <v>1209</v>
      </c>
      <c r="F5277" t="s">
        <v>1210</v>
      </c>
      <c r="G5277" t="s">
        <v>1211</v>
      </c>
      <c r="H5277" t="s">
        <v>1368</v>
      </c>
      <c r="I5277" t="s">
        <v>5</v>
      </c>
      <c r="K5277" s="1">
        <v>45351</v>
      </c>
    </row>
    <row r="5278" spans="1:11" x14ac:dyDescent="0.25">
      <c r="A5278" t="s">
        <v>30</v>
      </c>
      <c r="B5278" t="s">
        <v>565</v>
      </c>
      <c r="C5278" t="s">
        <v>32</v>
      </c>
      <c r="D5278" s="1">
        <v>38390</v>
      </c>
      <c r="E5278" t="s">
        <v>1209</v>
      </c>
      <c r="F5278" t="s">
        <v>1210</v>
      </c>
      <c r="G5278" t="s">
        <v>1211</v>
      </c>
      <c r="H5278" t="s">
        <v>1369</v>
      </c>
      <c r="I5278" t="s">
        <v>5</v>
      </c>
      <c r="K5278" s="1">
        <v>45351</v>
      </c>
    </row>
    <row r="5279" spans="1:11" x14ac:dyDescent="0.25">
      <c r="A5279" t="s">
        <v>30</v>
      </c>
      <c r="B5279" t="s">
        <v>565</v>
      </c>
      <c r="C5279" t="s">
        <v>32</v>
      </c>
      <c r="D5279" s="1">
        <v>38390</v>
      </c>
      <c r="E5279" t="s">
        <v>1209</v>
      </c>
      <c r="F5279" t="s">
        <v>1210</v>
      </c>
      <c r="G5279" t="s">
        <v>1211</v>
      </c>
      <c r="H5279" t="s">
        <v>1370</v>
      </c>
      <c r="I5279" t="s">
        <v>5</v>
      </c>
      <c r="K5279" s="1">
        <v>45351</v>
      </c>
    </row>
    <row r="5280" spans="1:11" x14ac:dyDescent="0.25">
      <c r="A5280" t="s">
        <v>30</v>
      </c>
      <c r="B5280" t="s">
        <v>565</v>
      </c>
      <c r="C5280" t="s">
        <v>32</v>
      </c>
      <c r="D5280" s="1">
        <v>38390</v>
      </c>
      <c r="E5280" t="s">
        <v>1209</v>
      </c>
      <c r="F5280" t="s">
        <v>1210</v>
      </c>
      <c r="G5280" t="s">
        <v>1211</v>
      </c>
      <c r="H5280" t="s">
        <v>8</v>
      </c>
      <c r="I5280" t="s">
        <v>17</v>
      </c>
      <c r="J5280" s="1">
        <v>44651</v>
      </c>
      <c r="K5280" s="1">
        <v>44635</v>
      </c>
    </row>
    <row r="5281" spans="1:11" x14ac:dyDescent="0.25">
      <c r="A5281" t="s">
        <v>30</v>
      </c>
      <c r="B5281" t="s">
        <v>565</v>
      </c>
      <c r="C5281" t="s">
        <v>32</v>
      </c>
      <c r="D5281" s="1">
        <v>38390</v>
      </c>
      <c r="E5281" t="s">
        <v>1209</v>
      </c>
      <c r="F5281" t="s">
        <v>1210</v>
      </c>
      <c r="G5281" t="s">
        <v>1211</v>
      </c>
      <c r="H5281" t="s">
        <v>9</v>
      </c>
      <c r="I5281" t="s">
        <v>17</v>
      </c>
      <c r="J5281" s="1">
        <v>45009</v>
      </c>
      <c r="K5281" s="1">
        <v>44735</v>
      </c>
    </row>
    <row r="5282" spans="1:11" x14ac:dyDescent="0.25">
      <c r="A5282" t="s">
        <v>30</v>
      </c>
      <c r="B5282" t="s">
        <v>565</v>
      </c>
      <c r="C5282" t="s">
        <v>32</v>
      </c>
      <c r="D5282" s="1">
        <v>38390</v>
      </c>
      <c r="E5282" t="s">
        <v>1209</v>
      </c>
      <c r="F5282" t="s">
        <v>1210</v>
      </c>
      <c r="G5282" t="s">
        <v>1211</v>
      </c>
      <c r="H5282" t="s">
        <v>10</v>
      </c>
      <c r="I5282" t="s">
        <v>17</v>
      </c>
      <c r="J5282" s="1">
        <v>44449</v>
      </c>
      <c r="K5282" s="1">
        <v>44417</v>
      </c>
    </row>
    <row r="5283" spans="1:11" x14ac:dyDescent="0.25">
      <c r="A5283" t="s">
        <v>30</v>
      </c>
      <c r="B5283" t="s">
        <v>565</v>
      </c>
      <c r="C5283" t="s">
        <v>32</v>
      </c>
      <c r="D5283" s="1">
        <v>38390</v>
      </c>
      <c r="E5283" t="s">
        <v>1209</v>
      </c>
      <c r="F5283" t="s">
        <v>1210</v>
      </c>
      <c r="G5283" t="s">
        <v>1211</v>
      </c>
      <c r="H5283" t="s">
        <v>11</v>
      </c>
      <c r="I5283" t="s">
        <v>17</v>
      </c>
      <c r="J5283" s="1">
        <v>44547</v>
      </c>
      <c r="K5283" s="1">
        <v>43635</v>
      </c>
    </row>
    <row r="5284" spans="1:11" x14ac:dyDescent="0.25">
      <c r="A5284" t="s">
        <v>30</v>
      </c>
      <c r="B5284" t="s">
        <v>260</v>
      </c>
      <c r="C5284" t="s">
        <v>32</v>
      </c>
      <c r="D5284" s="1">
        <v>38356</v>
      </c>
      <c r="E5284" t="s">
        <v>1212</v>
      </c>
      <c r="F5284" t="s">
        <v>1213</v>
      </c>
      <c r="G5284" t="s">
        <v>1214</v>
      </c>
      <c r="H5284" t="s">
        <v>4</v>
      </c>
      <c r="I5284" t="s">
        <v>17</v>
      </c>
      <c r="J5284" s="1">
        <v>45117</v>
      </c>
      <c r="K5284" s="1">
        <v>44824</v>
      </c>
    </row>
    <row r="5285" spans="1:11" x14ac:dyDescent="0.25">
      <c r="A5285" t="s">
        <v>30</v>
      </c>
      <c r="B5285" t="s">
        <v>260</v>
      </c>
      <c r="C5285" t="s">
        <v>32</v>
      </c>
      <c r="D5285" s="1">
        <v>38356</v>
      </c>
      <c r="E5285" t="s">
        <v>1212</v>
      </c>
      <c r="F5285" t="s">
        <v>1213</v>
      </c>
      <c r="G5285" t="s">
        <v>1214</v>
      </c>
      <c r="H5285" t="s">
        <v>7</v>
      </c>
      <c r="I5285" t="s">
        <v>17</v>
      </c>
      <c r="J5285" s="1">
        <v>45117</v>
      </c>
      <c r="K5285" s="1">
        <v>44824</v>
      </c>
    </row>
    <row r="5286" spans="1:11" x14ac:dyDescent="0.25">
      <c r="A5286" t="s">
        <v>30</v>
      </c>
      <c r="B5286" t="s">
        <v>260</v>
      </c>
      <c r="C5286" t="s">
        <v>32</v>
      </c>
      <c r="D5286" s="1">
        <v>38356</v>
      </c>
      <c r="E5286" t="s">
        <v>1212</v>
      </c>
      <c r="F5286" t="s">
        <v>1213</v>
      </c>
      <c r="G5286" t="s">
        <v>1214</v>
      </c>
      <c r="H5286" t="s">
        <v>1366</v>
      </c>
      <c r="I5286" t="s">
        <v>17</v>
      </c>
      <c r="J5286" s="1">
        <v>45435</v>
      </c>
      <c r="K5286" s="1">
        <v>45351</v>
      </c>
    </row>
    <row r="5287" spans="1:11" x14ac:dyDescent="0.25">
      <c r="A5287" t="s">
        <v>30</v>
      </c>
      <c r="B5287" t="s">
        <v>260</v>
      </c>
      <c r="C5287" t="s">
        <v>32</v>
      </c>
      <c r="D5287" s="1">
        <v>38356</v>
      </c>
      <c r="E5287" t="s">
        <v>1212</v>
      </c>
      <c r="F5287" t="s">
        <v>1213</v>
      </c>
      <c r="G5287" t="s">
        <v>1214</v>
      </c>
      <c r="H5287" t="s">
        <v>1366</v>
      </c>
      <c r="I5287" t="s">
        <v>17</v>
      </c>
      <c r="J5287" s="1">
        <v>45806</v>
      </c>
      <c r="K5287" s="1">
        <v>45756</v>
      </c>
    </row>
    <row r="5288" spans="1:11" x14ac:dyDescent="0.25">
      <c r="A5288" t="s">
        <v>30</v>
      </c>
      <c r="B5288" t="s">
        <v>260</v>
      </c>
      <c r="C5288" t="s">
        <v>32</v>
      </c>
      <c r="D5288" s="1">
        <v>38356</v>
      </c>
      <c r="E5288" t="s">
        <v>1212</v>
      </c>
      <c r="F5288" t="s">
        <v>1213</v>
      </c>
      <c r="G5288" t="s">
        <v>1214</v>
      </c>
      <c r="H5288" t="s">
        <v>1367</v>
      </c>
      <c r="I5288" t="s">
        <v>17</v>
      </c>
      <c r="J5288" s="1">
        <v>45435</v>
      </c>
      <c r="K5288" s="1">
        <v>45351</v>
      </c>
    </row>
    <row r="5289" spans="1:11" x14ac:dyDescent="0.25">
      <c r="A5289" t="s">
        <v>30</v>
      </c>
      <c r="B5289" t="s">
        <v>260</v>
      </c>
      <c r="C5289" t="s">
        <v>32</v>
      </c>
      <c r="D5289" s="1">
        <v>38356</v>
      </c>
      <c r="E5289" t="s">
        <v>1212</v>
      </c>
      <c r="F5289" t="s">
        <v>1213</v>
      </c>
      <c r="G5289" t="s">
        <v>1214</v>
      </c>
      <c r="H5289" t="s">
        <v>1367</v>
      </c>
      <c r="I5289" t="s">
        <v>17</v>
      </c>
      <c r="J5289" s="1">
        <v>45806</v>
      </c>
      <c r="K5289" s="1">
        <v>45756</v>
      </c>
    </row>
    <row r="5290" spans="1:11" x14ac:dyDescent="0.25">
      <c r="A5290" t="s">
        <v>30</v>
      </c>
      <c r="B5290" t="s">
        <v>260</v>
      </c>
      <c r="C5290" t="s">
        <v>32</v>
      </c>
      <c r="D5290" s="1">
        <v>38356</v>
      </c>
      <c r="E5290" t="s">
        <v>1212</v>
      </c>
      <c r="F5290" t="s">
        <v>1213</v>
      </c>
      <c r="G5290" t="s">
        <v>1214</v>
      </c>
      <c r="H5290" t="s">
        <v>1368</v>
      </c>
      <c r="I5290" t="s">
        <v>17</v>
      </c>
      <c r="J5290" s="1">
        <v>45435</v>
      </c>
      <c r="K5290" s="1">
        <v>45351</v>
      </c>
    </row>
    <row r="5291" spans="1:11" x14ac:dyDescent="0.25">
      <c r="A5291" t="s">
        <v>30</v>
      </c>
      <c r="B5291" t="s">
        <v>260</v>
      </c>
      <c r="C5291" t="s">
        <v>32</v>
      </c>
      <c r="D5291" s="1">
        <v>38356</v>
      </c>
      <c r="E5291" t="s">
        <v>1212</v>
      </c>
      <c r="F5291" t="s">
        <v>1213</v>
      </c>
      <c r="G5291" t="s">
        <v>1214</v>
      </c>
      <c r="H5291" t="s">
        <v>1368</v>
      </c>
      <c r="I5291" t="s">
        <v>17</v>
      </c>
      <c r="J5291" s="1">
        <v>45806</v>
      </c>
      <c r="K5291" s="1">
        <v>45756</v>
      </c>
    </row>
    <row r="5292" spans="1:11" x14ac:dyDescent="0.25">
      <c r="A5292" t="s">
        <v>30</v>
      </c>
      <c r="B5292" t="s">
        <v>260</v>
      </c>
      <c r="C5292" t="s">
        <v>32</v>
      </c>
      <c r="D5292" s="1">
        <v>38356</v>
      </c>
      <c r="E5292" t="s">
        <v>1212</v>
      </c>
      <c r="F5292" t="s">
        <v>1213</v>
      </c>
      <c r="G5292" t="s">
        <v>1214</v>
      </c>
      <c r="H5292" t="s">
        <v>1369</v>
      </c>
      <c r="I5292" t="s">
        <v>17</v>
      </c>
      <c r="J5292" s="1">
        <v>45435</v>
      </c>
      <c r="K5292" s="1">
        <v>45351</v>
      </c>
    </row>
    <row r="5293" spans="1:11" x14ac:dyDescent="0.25">
      <c r="A5293" t="s">
        <v>30</v>
      </c>
      <c r="B5293" t="s">
        <v>260</v>
      </c>
      <c r="C5293" t="s">
        <v>32</v>
      </c>
      <c r="D5293" s="1">
        <v>38356</v>
      </c>
      <c r="E5293" t="s">
        <v>1212</v>
      </c>
      <c r="F5293" t="s">
        <v>1213</v>
      </c>
      <c r="G5293" t="s">
        <v>1214</v>
      </c>
      <c r="H5293" t="s">
        <v>1369</v>
      </c>
      <c r="I5293" t="s">
        <v>17</v>
      </c>
      <c r="J5293" s="1">
        <v>45806</v>
      </c>
      <c r="K5293" s="1">
        <v>45756</v>
      </c>
    </row>
    <row r="5294" spans="1:11" x14ac:dyDescent="0.25">
      <c r="A5294" t="s">
        <v>30</v>
      </c>
      <c r="B5294" t="s">
        <v>260</v>
      </c>
      <c r="C5294" t="s">
        <v>32</v>
      </c>
      <c r="D5294" s="1">
        <v>38356</v>
      </c>
      <c r="E5294" t="s">
        <v>1212</v>
      </c>
      <c r="F5294" t="s">
        <v>1213</v>
      </c>
      <c r="G5294" t="s">
        <v>1214</v>
      </c>
      <c r="H5294" t="s">
        <v>1370</v>
      </c>
      <c r="I5294" t="s">
        <v>17</v>
      </c>
      <c r="J5294" s="1">
        <v>45435</v>
      </c>
      <c r="K5294" s="1">
        <v>45351</v>
      </c>
    </row>
    <row r="5295" spans="1:11" x14ac:dyDescent="0.25">
      <c r="A5295" t="s">
        <v>30</v>
      </c>
      <c r="B5295" t="s">
        <v>260</v>
      </c>
      <c r="C5295" t="s">
        <v>32</v>
      </c>
      <c r="D5295" s="1">
        <v>38356</v>
      </c>
      <c r="E5295" t="s">
        <v>1212</v>
      </c>
      <c r="F5295" t="s">
        <v>1213</v>
      </c>
      <c r="G5295" t="s">
        <v>1214</v>
      </c>
      <c r="H5295" t="s">
        <v>1370</v>
      </c>
      <c r="I5295" t="s">
        <v>17</v>
      </c>
      <c r="J5295" s="1">
        <v>45806</v>
      </c>
      <c r="K5295" s="1">
        <v>45756</v>
      </c>
    </row>
    <row r="5296" spans="1:11" x14ac:dyDescent="0.25">
      <c r="A5296" t="s">
        <v>30</v>
      </c>
      <c r="B5296" t="s">
        <v>260</v>
      </c>
      <c r="C5296" t="s">
        <v>32</v>
      </c>
      <c r="D5296" s="1">
        <v>38356</v>
      </c>
      <c r="E5296" t="s">
        <v>1212</v>
      </c>
      <c r="F5296" t="s">
        <v>1213</v>
      </c>
      <c r="G5296" t="s">
        <v>1214</v>
      </c>
      <c r="H5296" t="s">
        <v>8</v>
      </c>
      <c r="I5296" t="s">
        <v>17</v>
      </c>
      <c r="J5296" s="1">
        <v>44648</v>
      </c>
      <c r="K5296" s="1">
        <v>44635</v>
      </c>
    </row>
    <row r="5297" spans="1:11" x14ac:dyDescent="0.25">
      <c r="A5297" t="s">
        <v>30</v>
      </c>
      <c r="B5297" t="s">
        <v>260</v>
      </c>
      <c r="C5297" t="s">
        <v>32</v>
      </c>
      <c r="D5297" s="1">
        <v>38356</v>
      </c>
      <c r="E5297" t="s">
        <v>1212</v>
      </c>
      <c r="F5297" t="s">
        <v>1213</v>
      </c>
      <c r="G5297" t="s">
        <v>1214</v>
      </c>
      <c r="H5297" t="s">
        <v>9</v>
      </c>
      <c r="I5297" t="s">
        <v>17</v>
      </c>
      <c r="J5297" s="1">
        <v>44764</v>
      </c>
      <c r="K5297" s="1">
        <v>44735</v>
      </c>
    </row>
    <row r="5298" spans="1:11" x14ac:dyDescent="0.25">
      <c r="A5298" t="s">
        <v>30</v>
      </c>
      <c r="B5298" t="s">
        <v>260</v>
      </c>
      <c r="C5298" t="s">
        <v>32</v>
      </c>
      <c r="D5298" s="1">
        <v>38356</v>
      </c>
      <c r="E5298" t="s">
        <v>1212</v>
      </c>
      <c r="F5298" t="s">
        <v>1213</v>
      </c>
      <c r="G5298" t="s">
        <v>1214</v>
      </c>
      <c r="H5298" t="s">
        <v>10</v>
      </c>
      <c r="I5298" t="s">
        <v>17</v>
      </c>
      <c r="J5298" s="1">
        <v>44504</v>
      </c>
      <c r="K5298" s="1">
        <v>44417</v>
      </c>
    </row>
    <row r="5299" spans="1:11" x14ac:dyDescent="0.25">
      <c r="A5299" t="s">
        <v>30</v>
      </c>
      <c r="B5299" t="s">
        <v>260</v>
      </c>
      <c r="C5299" t="s">
        <v>32</v>
      </c>
      <c r="D5299" s="1">
        <v>38356</v>
      </c>
      <c r="E5299" t="s">
        <v>1212</v>
      </c>
      <c r="F5299" t="s">
        <v>1213</v>
      </c>
      <c r="G5299" t="s">
        <v>1214</v>
      </c>
      <c r="H5299" t="s">
        <v>11</v>
      </c>
      <c r="I5299" t="s">
        <v>17</v>
      </c>
      <c r="J5299" s="1">
        <v>42751</v>
      </c>
      <c r="K5299" s="1">
        <v>43291</v>
      </c>
    </row>
    <row r="5300" spans="1:11" x14ac:dyDescent="0.25">
      <c r="A5300" t="s">
        <v>60</v>
      </c>
      <c r="B5300" t="s">
        <v>274</v>
      </c>
      <c r="C5300" t="s">
        <v>14</v>
      </c>
      <c r="D5300" s="1">
        <v>38250</v>
      </c>
      <c r="E5300" t="s">
        <v>893</v>
      </c>
      <c r="F5300" t="s">
        <v>1215</v>
      </c>
      <c r="G5300" t="s">
        <v>278</v>
      </c>
      <c r="H5300" t="s">
        <v>192</v>
      </c>
      <c r="I5300" t="s">
        <v>17</v>
      </c>
      <c r="J5300" s="1">
        <v>44908</v>
      </c>
      <c r="K5300" s="1">
        <v>44837</v>
      </c>
    </row>
    <row r="5301" spans="1:11" x14ac:dyDescent="0.25">
      <c r="A5301" t="s">
        <v>60</v>
      </c>
      <c r="B5301" t="s">
        <v>274</v>
      </c>
      <c r="C5301" t="s">
        <v>14</v>
      </c>
      <c r="D5301" s="1">
        <v>38250</v>
      </c>
      <c r="E5301" t="s">
        <v>893</v>
      </c>
      <c r="F5301" t="s">
        <v>1215</v>
      </c>
      <c r="G5301" t="s">
        <v>278</v>
      </c>
      <c r="H5301" t="s">
        <v>4</v>
      </c>
      <c r="I5301" t="s">
        <v>17</v>
      </c>
      <c r="J5301" s="1">
        <v>44838</v>
      </c>
      <c r="K5301" s="1">
        <v>44824</v>
      </c>
    </row>
    <row r="5302" spans="1:11" x14ac:dyDescent="0.25">
      <c r="A5302" t="s">
        <v>60</v>
      </c>
      <c r="B5302" t="s">
        <v>274</v>
      </c>
      <c r="C5302" t="s">
        <v>14</v>
      </c>
      <c r="D5302" s="1">
        <v>38250</v>
      </c>
      <c r="E5302" t="s">
        <v>893</v>
      </c>
      <c r="F5302" t="s">
        <v>1215</v>
      </c>
      <c r="G5302" t="s">
        <v>278</v>
      </c>
      <c r="H5302" t="s">
        <v>7</v>
      </c>
      <c r="I5302" t="s">
        <v>17</v>
      </c>
      <c r="J5302" s="1">
        <v>44846</v>
      </c>
      <c r="K5302" s="1">
        <v>44824</v>
      </c>
    </row>
    <row r="5303" spans="1:11" x14ac:dyDescent="0.25">
      <c r="A5303" t="s">
        <v>60</v>
      </c>
      <c r="B5303" t="s">
        <v>274</v>
      </c>
      <c r="C5303" t="s">
        <v>14</v>
      </c>
      <c r="D5303" s="1">
        <v>38250</v>
      </c>
      <c r="E5303" t="s">
        <v>893</v>
      </c>
      <c r="F5303" t="s">
        <v>1215</v>
      </c>
      <c r="G5303" t="s">
        <v>278</v>
      </c>
      <c r="H5303" t="s">
        <v>1366</v>
      </c>
      <c r="I5303" t="s">
        <v>17</v>
      </c>
      <c r="J5303" s="1">
        <v>45432</v>
      </c>
      <c r="K5303" s="1">
        <v>45351</v>
      </c>
    </row>
    <row r="5304" spans="1:11" x14ac:dyDescent="0.25">
      <c r="A5304" t="s">
        <v>60</v>
      </c>
      <c r="B5304" t="s">
        <v>274</v>
      </c>
      <c r="C5304" t="s">
        <v>14</v>
      </c>
      <c r="D5304" s="1">
        <v>38250</v>
      </c>
      <c r="E5304" t="s">
        <v>893</v>
      </c>
      <c r="F5304" t="s">
        <v>1215</v>
      </c>
      <c r="G5304" t="s">
        <v>278</v>
      </c>
      <c r="H5304" t="s">
        <v>1366</v>
      </c>
      <c r="I5304" t="s">
        <v>17</v>
      </c>
      <c r="J5304" s="1">
        <v>45796</v>
      </c>
      <c r="K5304" s="1">
        <v>45753</v>
      </c>
    </row>
    <row r="5305" spans="1:11" x14ac:dyDescent="0.25">
      <c r="A5305" t="s">
        <v>60</v>
      </c>
      <c r="B5305" t="s">
        <v>274</v>
      </c>
      <c r="C5305" t="s">
        <v>14</v>
      </c>
      <c r="D5305" s="1">
        <v>38250</v>
      </c>
      <c r="E5305" t="s">
        <v>893</v>
      </c>
      <c r="F5305" t="s">
        <v>1215</v>
      </c>
      <c r="G5305" t="s">
        <v>278</v>
      </c>
      <c r="H5305" t="s">
        <v>1367</v>
      </c>
      <c r="I5305" t="s">
        <v>17</v>
      </c>
      <c r="J5305" s="1">
        <v>45432</v>
      </c>
      <c r="K5305" s="1">
        <v>45351</v>
      </c>
    </row>
    <row r="5306" spans="1:11" x14ac:dyDescent="0.25">
      <c r="A5306" t="s">
        <v>60</v>
      </c>
      <c r="B5306" t="s">
        <v>274</v>
      </c>
      <c r="C5306" t="s">
        <v>14</v>
      </c>
      <c r="D5306" s="1">
        <v>38250</v>
      </c>
      <c r="E5306" t="s">
        <v>893</v>
      </c>
      <c r="F5306" t="s">
        <v>1215</v>
      </c>
      <c r="G5306" t="s">
        <v>278</v>
      </c>
      <c r="H5306" t="s">
        <v>1367</v>
      </c>
      <c r="I5306" t="s">
        <v>17</v>
      </c>
      <c r="J5306" s="1">
        <v>45796</v>
      </c>
      <c r="K5306" s="1">
        <v>45753</v>
      </c>
    </row>
    <row r="5307" spans="1:11" x14ac:dyDescent="0.25">
      <c r="A5307" t="s">
        <v>60</v>
      </c>
      <c r="B5307" t="s">
        <v>274</v>
      </c>
      <c r="C5307" t="s">
        <v>14</v>
      </c>
      <c r="D5307" s="1">
        <v>38250</v>
      </c>
      <c r="E5307" t="s">
        <v>893</v>
      </c>
      <c r="F5307" t="s">
        <v>1215</v>
      </c>
      <c r="G5307" t="s">
        <v>278</v>
      </c>
      <c r="H5307" t="s">
        <v>1368</v>
      </c>
      <c r="I5307" t="s">
        <v>17</v>
      </c>
      <c r="J5307" s="1">
        <v>45432</v>
      </c>
      <c r="K5307" s="1">
        <v>45351</v>
      </c>
    </row>
    <row r="5308" spans="1:11" x14ac:dyDescent="0.25">
      <c r="A5308" t="s">
        <v>60</v>
      </c>
      <c r="B5308" t="s">
        <v>274</v>
      </c>
      <c r="C5308" t="s">
        <v>14</v>
      </c>
      <c r="D5308" s="1">
        <v>38250</v>
      </c>
      <c r="E5308" t="s">
        <v>893</v>
      </c>
      <c r="F5308" t="s">
        <v>1215</v>
      </c>
      <c r="G5308" t="s">
        <v>278</v>
      </c>
      <c r="H5308" t="s">
        <v>1368</v>
      </c>
      <c r="I5308" t="s">
        <v>17</v>
      </c>
      <c r="J5308" s="1">
        <v>45796</v>
      </c>
      <c r="K5308" s="1">
        <v>45753</v>
      </c>
    </row>
    <row r="5309" spans="1:11" x14ac:dyDescent="0.25">
      <c r="A5309" t="s">
        <v>60</v>
      </c>
      <c r="B5309" t="s">
        <v>274</v>
      </c>
      <c r="C5309" t="s">
        <v>14</v>
      </c>
      <c r="D5309" s="1">
        <v>38250</v>
      </c>
      <c r="E5309" t="s">
        <v>893</v>
      </c>
      <c r="F5309" t="s">
        <v>1215</v>
      </c>
      <c r="G5309" t="s">
        <v>278</v>
      </c>
      <c r="H5309" t="s">
        <v>1369</v>
      </c>
      <c r="I5309" t="s">
        <v>17</v>
      </c>
      <c r="J5309" s="1">
        <v>45425</v>
      </c>
      <c r="K5309" s="1">
        <v>45351</v>
      </c>
    </row>
    <row r="5310" spans="1:11" x14ac:dyDescent="0.25">
      <c r="A5310" t="s">
        <v>60</v>
      </c>
      <c r="B5310" t="s">
        <v>274</v>
      </c>
      <c r="C5310" t="s">
        <v>14</v>
      </c>
      <c r="D5310" s="1">
        <v>38250</v>
      </c>
      <c r="E5310" t="s">
        <v>893</v>
      </c>
      <c r="F5310" t="s">
        <v>1215</v>
      </c>
      <c r="G5310" t="s">
        <v>278</v>
      </c>
      <c r="H5310" t="s">
        <v>1369</v>
      </c>
      <c r="I5310" t="s">
        <v>17</v>
      </c>
      <c r="J5310" s="1">
        <v>45796</v>
      </c>
      <c r="K5310" s="1">
        <v>45746</v>
      </c>
    </row>
    <row r="5311" spans="1:11" x14ac:dyDescent="0.25">
      <c r="A5311" t="s">
        <v>60</v>
      </c>
      <c r="B5311" t="s">
        <v>274</v>
      </c>
      <c r="C5311" t="s">
        <v>14</v>
      </c>
      <c r="D5311" s="1">
        <v>38250</v>
      </c>
      <c r="E5311" t="s">
        <v>893</v>
      </c>
      <c r="F5311" t="s">
        <v>1215</v>
      </c>
      <c r="G5311" t="s">
        <v>278</v>
      </c>
      <c r="H5311" t="s">
        <v>1370</v>
      </c>
      <c r="I5311" t="s">
        <v>17</v>
      </c>
      <c r="J5311" s="1">
        <v>45425</v>
      </c>
      <c r="K5311" s="1">
        <v>45351</v>
      </c>
    </row>
    <row r="5312" spans="1:11" x14ac:dyDescent="0.25">
      <c r="A5312" t="s">
        <v>60</v>
      </c>
      <c r="B5312" t="s">
        <v>274</v>
      </c>
      <c r="C5312" t="s">
        <v>14</v>
      </c>
      <c r="D5312" s="1">
        <v>38250</v>
      </c>
      <c r="E5312" t="s">
        <v>893</v>
      </c>
      <c r="F5312" t="s">
        <v>1215</v>
      </c>
      <c r="G5312" t="s">
        <v>278</v>
      </c>
      <c r="H5312" t="s">
        <v>1370</v>
      </c>
      <c r="I5312" t="s">
        <v>17</v>
      </c>
      <c r="J5312" s="1">
        <v>45769</v>
      </c>
      <c r="K5312" s="1">
        <v>45746</v>
      </c>
    </row>
    <row r="5313" spans="1:12" x14ac:dyDescent="0.25">
      <c r="A5313" t="s">
        <v>60</v>
      </c>
      <c r="B5313" t="s">
        <v>274</v>
      </c>
      <c r="C5313" t="s">
        <v>14</v>
      </c>
      <c r="D5313" s="1">
        <v>38250</v>
      </c>
      <c r="E5313" t="s">
        <v>893</v>
      </c>
      <c r="F5313" t="s">
        <v>1215</v>
      </c>
      <c r="G5313" t="s">
        <v>278</v>
      </c>
      <c r="H5313" t="s">
        <v>8</v>
      </c>
      <c r="I5313" t="s">
        <v>17</v>
      </c>
      <c r="J5313" s="1">
        <v>44655</v>
      </c>
      <c r="K5313" s="1">
        <v>44635</v>
      </c>
    </row>
    <row r="5314" spans="1:12" x14ac:dyDescent="0.25">
      <c r="A5314" t="s">
        <v>60</v>
      </c>
      <c r="B5314" t="s">
        <v>274</v>
      </c>
      <c r="C5314" t="s">
        <v>14</v>
      </c>
      <c r="D5314" s="1">
        <v>38250</v>
      </c>
      <c r="E5314" t="s">
        <v>893</v>
      </c>
      <c r="F5314" t="s">
        <v>1215</v>
      </c>
      <c r="G5314" t="s">
        <v>278</v>
      </c>
      <c r="H5314" t="s">
        <v>9</v>
      </c>
      <c r="I5314" t="s">
        <v>17</v>
      </c>
      <c r="J5314" s="1">
        <v>44846</v>
      </c>
      <c r="K5314" s="1">
        <v>44735</v>
      </c>
    </row>
    <row r="5315" spans="1:12" x14ac:dyDescent="0.25">
      <c r="A5315" t="s">
        <v>60</v>
      </c>
      <c r="B5315" t="s">
        <v>274</v>
      </c>
      <c r="C5315" t="s">
        <v>14</v>
      </c>
      <c r="D5315" s="1">
        <v>38250</v>
      </c>
      <c r="E5315" t="s">
        <v>893</v>
      </c>
      <c r="F5315" t="s">
        <v>1215</v>
      </c>
      <c r="G5315" t="s">
        <v>278</v>
      </c>
      <c r="H5315" t="s">
        <v>10</v>
      </c>
      <c r="I5315" t="s">
        <v>17</v>
      </c>
      <c r="J5315" s="1">
        <v>44442</v>
      </c>
      <c r="K5315" s="1">
        <v>44417</v>
      </c>
    </row>
    <row r="5316" spans="1:12" x14ac:dyDescent="0.25">
      <c r="A5316" t="s">
        <v>60</v>
      </c>
      <c r="B5316" t="s">
        <v>274</v>
      </c>
      <c r="C5316" t="s">
        <v>14</v>
      </c>
      <c r="D5316" s="1">
        <v>38250</v>
      </c>
      <c r="E5316" t="s">
        <v>893</v>
      </c>
      <c r="F5316" t="s">
        <v>1215</v>
      </c>
      <c r="G5316" t="s">
        <v>278</v>
      </c>
      <c r="H5316" t="s">
        <v>11</v>
      </c>
      <c r="I5316" t="s">
        <v>17</v>
      </c>
      <c r="J5316" s="1">
        <v>42786</v>
      </c>
      <c r="K5316" s="1">
        <v>43616</v>
      </c>
      <c r="L5316" t="s">
        <v>982</v>
      </c>
    </row>
    <row r="5317" spans="1:12" x14ac:dyDescent="0.25">
      <c r="A5317" t="s">
        <v>41</v>
      </c>
      <c r="B5317" t="s">
        <v>42</v>
      </c>
      <c r="C5317" t="s">
        <v>124</v>
      </c>
      <c r="D5317" s="1">
        <v>38222</v>
      </c>
      <c r="E5317" t="s">
        <v>1216</v>
      </c>
      <c r="F5317" t="s">
        <v>1217</v>
      </c>
      <c r="G5317" t="s">
        <v>1218</v>
      </c>
      <c r="H5317" t="s">
        <v>4</v>
      </c>
      <c r="I5317" t="s">
        <v>17</v>
      </c>
      <c r="J5317" s="1">
        <v>45090</v>
      </c>
      <c r="K5317" s="1">
        <v>44840</v>
      </c>
    </row>
    <row r="5318" spans="1:12" x14ac:dyDescent="0.25">
      <c r="A5318" t="s">
        <v>41</v>
      </c>
      <c r="B5318" t="s">
        <v>42</v>
      </c>
      <c r="C5318" t="s">
        <v>124</v>
      </c>
      <c r="D5318" s="1">
        <v>38222</v>
      </c>
      <c r="E5318" t="s">
        <v>1216</v>
      </c>
      <c r="F5318" t="s">
        <v>1217</v>
      </c>
      <c r="G5318" t="s">
        <v>1218</v>
      </c>
      <c r="H5318" t="s">
        <v>7</v>
      </c>
      <c r="I5318" t="s">
        <v>17</v>
      </c>
      <c r="J5318" s="1">
        <v>45090</v>
      </c>
      <c r="K5318" s="1">
        <v>44840</v>
      </c>
    </row>
    <row r="5319" spans="1:12" x14ac:dyDescent="0.25">
      <c r="A5319" t="s">
        <v>41</v>
      </c>
      <c r="C5319" t="s">
        <v>14</v>
      </c>
      <c r="D5319" s="1">
        <v>37992</v>
      </c>
      <c r="E5319" t="s">
        <v>420</v>
      </c>
      <c r="F5319" t="s">
        <v>1219</v>
      </c>
      <c r="G5319" t="s">
        <v>1195</v>
      </c>
      <c r="H5319" t="s">
        <v>192</v>
      </c>
      <c r="I5319" t="s">
        <v>17</v>
      </c>
      <c r="J5319" s="1">
        <v>44964</v>
      </c>
      <c r="K5319" s="1">
        <v>44837</v>
      </c>
    </row>
    <row r="5320" spans="1:12" x14ac:dyDescent="0.25">
      <c r="A5320" t="s">
        <v>41</v>
      </c>
      <c r="C5320" t="s">
        <v>14</v>
      </c>
      <c r="D5320" s="1">
        <v>37992</v>
      </c>
      <c r="E5320" t="s">
        <v>420</v>
      </c>
      <c r="F5320" t="s">
        <v>1219</v>
      </c>
      <c r="G5320" t="s">
        <v>1195</v>
      </c>
      <c r="H5320" t="s">
        <v>4</v>
      </c>
      <c r="I5320" t="s">
        <v>17</v>
      </c>
      <c r="J5320" s="1">
        <v>44964</v>
      </c>
      <c r="K5320" s="1">
        <v>44824</v>
      </c>
    </row>
    <row r="5321" spans="1:12" x14ac:dyDescent="0.25">
      <c r="A5321" t="s">
        <v>41</v>
      </c>
      <c r="C5321" t="s">
        <v>14</v>
      </c>
      <c r="D5321" s="1">
        <v>37992</v>
      </c>
      <c r="E5321" t="s">
        <v>420</v>
      </c>
      <c r="F5321" t="s">
        <v>1219</v>
      </c>
      <c r="G5321" t="s">
        <v>1195</v>
      </c>
      <c r="H5321" t="s">
        <v>7</v>
      </c>
      <c r="I5321" t="s">
        <v>17</v>
      </c>
      <c r="J5321" s="1">
        <v>44965</v>
      </c>
      <c r="K5321" s="1">
        <v>44824</v>
      </c>
    </row>
    <row r="5322" spans="1:12" x14ac:dyDescent="0.25">
      <c r="A5322" t="s">
        <v>41</v>
      </c>
      <c r="C5322" t="s">
        <v>14</v>
      </c>
      <c r="D5322" s="1">
        <v>37992</v>
      </c>
      <c r="E5322" t="s">
        <v>420</v>
      </c>
      <c r="F5322" t="s">
        <v>1219</v>
      </c>
      <c r="G5322" t="s">
        <v>1195</v>
      </c>
      <c r="H5322" t="s">
        <v>1366</v>
      </c>
      <c r="I5322" t="s">
        <v>17</v>
      </c>
      <c r="J5322" s="1">
        <v>45503</v>
      </c>
      <c r="K5322" s="1">
        <v>45351</v>
      </c>
    </row>
    <row r="5323" spans="1:12" x14ac:dyDescent="0.25">
      <c r="A5323" t="s">
        <v>41</v>
      </c>
      <c r="C5323" t="s">
        <v>14</v>
      </c>
      <c r="D5323" s="1">
        <v>37992</v>
      </c>
      <c r="E5323" t="s">
        <v>420</v>
      </c>
      <c r="F5323" t="s">
        <v>1219</v>
      </c>
      <c r="G5323" t="s">
        <v>1195</v>
      </c>
      <c r="H5323" t="s">
        <v>1367</v>
      </c>
      <c r="I5323" t="s">
        <v>5</v>
      </c>
      <c r="K5323" s="1">
        <v>45749</v>
      </c>
    </row>
    <row r="5324" spans="1:12" x14ac:dyDescent="0.25">
      <c r="A5324" t="s">
        <v>41</v>
      </c>
      <c r="C5324" t="s">
        <v>14</v>
      </c>
      <c r="D5324" s="1">
        <v>37992</v>
      </c>
      <c r="E5324" t="s">
        <v>420</v>
      </c>
      <c r="F5324" t="s">
        <v>1219</v>
      </c>
      <c r="G5324" t="s">
        <v>1195</v>
      </c>
      <c r="H5324" t="s">
        <v>1367</v>
      </c>
      <c r="I5324" t="s">
        <v>17</v>
      </c>
      <c r="J5324" s="1">
        <v>45428</v>
      </c>
      <c r="K5324" s="1">
        <v>45351</v>
      </c>
    </row>
    <row r="5325" spans="1:12" x14ac:dyDescent="0.25">
      <c r="A5325" t="s">
        <v>41</v>
      </c>
      <c r="C5325" t="s">
        <v>14</v>
      </c>
      <c r="D5325" s="1">
        <v>37992</v>
      </c>
      <c r="E5325" t="s">
        <v>420</v>
      </c>
      <c r="F5325" t="s">
        <v>1219</v>
      </c>
      <c r="G5325" t="s">
        <v>1195</v>
      </c>
      <c r="H5325" t="s">
        <v>1368</v>
      </c>
      <c r="I5325" t="s">
        <v>5</v>
      </c>
      <c r="K5325" s="1">
        <v>45754</v>
      </c>
    </row>
    <row r="5326" spans="1:12" x14ac:dyDescent="0.25">
      <c r="A5326" t="s">
        <v>41</v>
      </c>
      <c r="C5326" t="s">
        <v>14</v>
      </c>
      <c r="D5326" s="1">
        <v>37992</v>
      </c>
      <c r="E5326" t="s">
        <v>420</v>
      </c>
      <c r="F5326" t="s">
        <v>1219</v>
      </c>
      <c r="G5326" t="s">
        <v>1195</v>
      </c>
      <c r="H5326" t="s">
        <v>1368</v>
      </c>
      <c r="I5326" t="s">
        <v>17</v>
      </c>
      <c r="J5326" s="1">
        <v>45433</v>
      </c>
      <c r="K5326" s="1">
        <v>45351</v>
      </c>
    </row>
    <row r="5327" spans="1:12" x14ac:dyDescent="0.25">
      <c r="A5327" t="s">
        <v>41</v>
      </c>
      <c r="C5327" t="s">
        <v>14</v>
      </c>
      <c r="D5327" s="1">
        <v>37992</v>
      </c>
      <c r="E5327" t="s">
        <v>420</v>
      </c>
      <c r="F5327" t="s">
        <v>1219</v>
      </c>
      <c r="G5327" t="s">
        <v>1195</v>
      </c>
      <c r="H5327" t="s">
        <v>1369</v>
      </c>
      <c r="I5327" t="s">
        <v>17</v>
      </c>
      <c r="J5327" s="1">
        <v>45503</v>
      </c>
      <c r="K5327" s="1">
        <v>45351</v>
      </c>
    </row>
    <row r="5328" spans="1:12" x14ac:dyDescent="0.25">
      <c r="A5328" t="s">
        <v>41</v>
      </c>
      <c r="C5328" t="s">
        <v>14</v>
      </c>
      <c r="D5328" s="1">
        <v>37992</v>
      </c>
      <c r="E5328" t="s">
        <v>420</v>
      </c>
      <c r="F5328" t="s">
        <v>1219</v>
      </c>
      <c r="G5328" t="s">
        <v>1195</v>
      </c>
      <c r="H5328" t="s">
        <v>1370</v>
      </c>
      <c r="I5328" t="s">
        <v>17</v>
      </c>
      <c r="J5328" s="1">
        <v>45503</v>
      </c>
      <c r="K5328" s="1">
        <v>45351</v>
      </c>
    </row>
    <row r="5329" spans="1:11" x14ac:dyDescent="0.25">
      <c r="A5329" t="s">
        <v>41</v>
      </c>
      <c r="C5329" t="s">
        <v>14</v>
      </c>
      <c r="D5329" s="1">
        <v>37992</v>
      </c>
      <c r="E5329" t="s">
        <v>420</v>
      </c>
      <c r="F5329" t="s">
        <v>1219</v>
      </c>
      <c r="G5329" t="s">
        <v>1195</v>
      </c>
      <c r="H5329" t="s">
        <v>8</v>
      </c>
      <c r="I5329" t="s">
        <v>17</v>
      </c>
      <c r="J5329" s="1">
        <v>44965</v>
      </c>
      <c r="K5329" s="1">
        <v>44635</v>
      </c>
    </row>
    <row r="5330" spans="1:11" x14ac:dyDescent="0.25">
      <c r="A5330" t="s">
        <v>41</v>
      </c>
      <c r="C5330" t="s">
        <v>14</v>
      </c>
      <c r="D5330" s="1">
        <v>37992</v>
      </c>
      <c r="E5330" t="s">
        <v>420</v>
      </c>
      <c r="F5330" t="s">
        <v>1219</v>
      </c>
      <c r="G5330" t="s">
        <v>1195</v>
      </c>
      <c r="H5330" t="s">
        <v>9</v>
      </c>
      <c r="I5330" t="s">
        <v>17</v>
      </c>
      <c r="J5330" s="1">
        <v>44965</v>
      </c>
      <c r="K5330" s="1">
        <v>44735</v>
      </c>
    </row>
    <row r="5331" spans="1:11" x14ac:dyDescent="0.25">
      <c r="A5331" t="s">
        <v>41</v>
      </c>
      <c r="C5331" t="s">
        <v>14</v>
      </c>
      <c r="D5331" s="1">
        <v>37992</v>
      </c>
      <c r="E5331" t="s">
        <v>420</v>
      </c>
      <c r="F5331" t="s">
        <v>1219</v>
      </c>
      <c r="G5331" t="s">
        <v>1195</v>
      </c>
      <c r="H5331" t="s">
        <v>10</v>
      </c>
      <c r="I5331" t="s">
        <v>17</v>
      </c>
      <c r="J5331" s="1">
        <v>44904</v>
      </c>
      <c r="K5331" s="1">
        <v>44486</v>
      </c>
    </row>
    <row r="5332" spans="1:11" x14ac:dyDescent="0.25">
      <c r="A5332" t="s">
        <v>41</v>
      </c>
      <c r="C5332" t="s">
        <v>14</v>
      </c>
      <c r="D5332" s="1">
        <v>37992</v>
      </c>
      <c r="E5332" t="s">
        <v>420</v>
      </c>
      <c r="F5332" t="s">
        <v>1219</v>
      </c>
      <c r="G5332" t="s">
        <v>1195</v>
      </c>
      <c r="H5332" t="s">
        <v>11</v>
      </c>
      <c r="I5332" t="s">
        <v>17</v>
      </c>
      <c r="J5332" s="1">
        <v>44964</v>
      </c>
      <c r="K5332" s="1">
        <v>44486</v>
      </c>
    </row>
    <row r="5333" spans="1:11" x14ac:dyDescent="0.25">
      <c r="A5333" t="s">
        <v>41</v>
      </c>
      <c r="B5333" t="s">
        <v>119</v>
      </c>
      <c r="C5333" t="s">
        <v>124</v>
      </c>
      <c r="D5333" s="1">
        <v>37977</v>
      </c>
      <c r="E5333" t="s">
        <v>120</v>
      </c>
      <c r="F5333" t="s">
        <v>1220</v>
      </c>
      <c r="G5333" t="s">
        <v>1221</v>
      </c>
      <c r="H5333" t="s">
        <v>4</v>
      </c>
      <c r="I5333" t="s">
        <v>17</v>
      </c>
      <c r="J5333" s="1">
        <v>45377</v>
      </c>
      <c r="K5333" s="1">
        <v>44840</v>
      </c>
    </row>
    <row r="5334" spans="1:11" x14ac:dyDescent="0.25">
      <c r="A5334" t="s">
        <v>41</v>
      </c>
      <c r="B5334" t="s">
        <v>119</v>
      </c>
      <c r="C5334" t="s">
        <v>124</v>
      </c>
      <c r="D5334" s="1">
        <v>37977</v>
      </c>
      <c r="E5334" t="s">
        <v>120</v>
      </c>
      <c r="F5334" t="s">
        <v>1220</v>
      </c>
      <c r="G5334" t="s">
        <v>1221</v>
      </c>
      <c r="H5334" t="s">
        <v>7</v>
      </c>
      <c r="I5334" t="s">
        <v>17</v>
      </c>
      <c r="J5334" s="1">
        <v>45377</v>
      </c>
      <c r="K5334" s="1">
        <v>44840</v>
      </c>
    </row>
    <row r="5335" spans="1:11" x14ac:dyDescent="0.25">
      <c r="A5335" t="s">
        <v>24</v>
      </c>
      <c r="B5335" t="s">
        <v>1422</v>
      </c>
      <c r="C5335" t="s">
        <v>16</v>
      </c>
      <c r="D5335" s="1">
        <v>37835</v>
      </c>
      <c r="E5335" t="s">
        <v>443</v>
      </c>
      <c r="F5335" t="s">
        <v>867</v>
      </c>
      <c r="G5335" t="s">
        <v>1222</v>
      </c>
      <c r="H5335" t="s">
        <v>4</v>
      </c>
      <c r="I5335" t="s">
        <v>17</v>
      </c>
      <c r="J5335" s="1">
        <v>44838</v>
      </c>
      <c r="K5335" s="1">
        <v>44824</v>
      </c>
    </row>
    <row r="5336" spans="1:11" x14ac:dyDescent="0.25">
      <c r="A5336" t="s">
        <v>24</v>
      </c>
      <c r="B5336" t="s">
        <v>1422</v>
      </c>
      <c r="C5336" t="s">
        <v>16</v>
      </c>
      <c r="D5336" s="1">
        <v>37835</v>
      </c>
      <c r="E5336" t="s">
        <v>443</v>
      </c>
      <c r="F5336" t="s">
        <v>867</v>
      </c>
      <c r="G5336" t="s">
        <v>1222</v>
      </c>
      <c r="H5336" t="s">
        <v>7</v>
      </c>
      <c r="I5336" t="s">
        <v>17</v>
      </c>
      <c r="J5336" s="1">
        <v>44838</v>
      </c>
      <c r="K5336" s="1">
        <v>44824</v>
      </c>
    </row>
    <row r="5337" spans="1:11" x14ac:dyDescent="0.25">
      <c r="A5337" t="s">
        <v>24</v>
      </c>
      <c r="B5337" t="s">
        <v>1422</v>
      </c>
      <c r="C5337" t="s">
        <v>16</v>
      </c>
      <c r="D5337" s="1">
        <v>37835</v>
      </c>
      <c r="E5337" t="s">
        <v>443</v>
      </c>
      <c r="F5337" t="s">
        <v>867</v>
      </c>
      <c r="G5337" t="s">
        <v>1222</v>
      </c>
      <c r="H5337" t="s">
        <v>1366</v>
      </c>
      <c r="I5337" t="s">
        <v>17</v>
      </c>
      <c r="J5337" s="1">
        <v>45415</v>
      </c>
      <c r="K5337" s="1">
        <v>45351</v>
      </c>
    </row>
    <row r="5338" spans="1:11" x14ac:dyDescent="0.25">
      <c r="A5338" t="s">
        <v>24</v>
      </c>
      <c r="B5338" t="s">
        <v>1422</v>
      </c>
      <c r="C5338" t="s">
        <v>16</v>
      </c>
      <c r="D5338" s="1">
        <v>37835</v>
      </c>
      <c r="E5338" t="s">
        <v>443</v>
      </c>
      <c r="F5338" t="s">
        <v>867</v>
      </c>
      <c r="G5338" t="s">
        <v>1222</v>
      </c>
      <c r="H5338" t="s">
        <v>1366</v>
      </c>
      <c r="I5338" t="s">
        <v>17</v>
      </c>
      <c r="J5338" s="1">
        <v>45777</v>
      </c>
      <c r="K5338" s="1">
        <v>45736</v>
      </c>
    </row>
    <row r="5339" spans="1:11" x14ac:dyDescent="0.25">
      <c r="A5339" t="s">
        <v>24</v>
      </c>
      <c r="B5339" t="s">
        <v>1422</v>
      </c>
      <c r="C5339" t="s">
        <v>16</v>
      </c>
      <c r="D5339" s="1">
        <v>37835</v>
      </c>
      <c r="E5339" t="s">
        <v>443</v>
      </c>
      <c r="F5339" t="s">
        <v>867</v>
      </c>
      <c r="G5339" t="s">
        <v>1222</v>
      </c>
      <c r="H5339" t="s">
        <v>1367</v>
      </c>
      <c r="I5339" t="s">
        <v>17</v>
      </c>
      <c r="J5339" s="1">
        <v>45415</v>
      </c>
      <c r="K5339" s="1">
        <v>45351</v>
      </c>
    </row>
    <row r="5340" spans="1:11" x14ac:dyDescent="0.25">
      <c r="A5340" t="s">
        <v>24</v>
      </c>
      <c r="B5340" t="s">
        <v>1422</v>
      </c>
      <c r="C5340" t="s">
        <v>16</v>
      </c>
      <c r="D5340" s="1">
        <v>37835</v>
      </c>
      <c r="E5340" t="s">
        <v>443</v>
      </c>
      <c r="F5340" t="s">
        <v>867</v>
      </c>
      <c r="G5340" t="s">
        <v>1222</v>
      </c>
      <c r="H5340" t="s">
        <v>1367</v>
      </c>
      <c r="I5340" t="s">
        <v>17</v>
      </c>
      <c r="J5340" s="1">
        <v>45775</v>
      </c>
      <c r="K5340" s="1">
        <v>45736</v>
      </c>
    </row>
    <row r="5341" spans="1:11" x14ac:dyDescent="0.25">
      <c r="A5341" t="s">
        <v>24</v>
      </c>
      <c r="B5341" t="s">
        <v>1422</v>
      </c>
      <c r="C5341" t="s">
        <v>16</v>
      </c>
      <c r="D5341" s="1">
        <v>37835</v>
      </c>
      <c r="E5341" t="s">
        <v>443</v>
      </c>
      <c r="F5341" t="s">
        <v>867</v>
      </c>
      <c r="G5341" t="s">
        <v>1222</v>
      </c>
      <c r="H5341" t="s">
        <v>1368</v>
      </c>
      <c r="I5341" t="s">
        <v>17</v>
      </c>
      <c r="J5341" s="1">
        <v>45415</v>
      </c>
      <c r="K5341" s="1">
        <v>45351</v>
      </c>
    </row>
    <row r="5342" spans="1:11" x14ac:dyDescent="0.25">
      <c r="A5342" t="s">
        <v>24</v>
      </c>
      <c r="B5342" t="s">
        <v>1422</v>
      </c>
      <c r="C5342" t="s">
        <v>16</v>
      </c>
      <c r="D5342" s="1">
        <v>37835</v>
      </c>
      <c r="E5342" t="s">
        <v>443</v>
      </c>
      <c r="F5342" t="s">
        <v>867</v>
      </c>
      <c r="G5342" t="s">
        <v>1222</v>
      </c>
      <c r="H5342" t="s">
        <v>1368</v>
      </c>
      <c r="I5342" t="s">
        <v>17</v>
      </c>
      <c r="J5342" s="1">
        <v>45775</v>
      </c>
      <c r="K5342" s="1">
        <v>45736</v>
      </c>
    </row>
    <row r="5343" spans="1:11" x14ac:dyDescent="0.25">
      <c r="A5343" t="s">
        <v>24</v>
      </c>
      <c r="B5343" t="s">
        <v>1422</v>
      </c>
      <c r="C5343" t="s">
        <v>16</v>
      </c>
      <c r="D5343" s="1">
        <v>37835</v>
      </c>
      <c r="E5343" t="s">
        <v>443</v>
      </c>
      <c r="F5343" t="s">
        <v>867</v>
      </c>
      <c r="G5343" t="s">
        <v>1222</v>
      </c>
      <c r="H5343" t="s">
        <v>1369</v>
      </c>
      <c r="I5343" t="s">
        <v>17</v>
      </c>
      <c r="J5343" s="1">
        <v>45415</v>
      </c>
      <c r="K5343" s="1">
        <v>45351</v>
      </c>
    </row>
    <row r="5344" spans="1:11" x14ac:dyDescent="0.25">
      <c r="A5344" t="s">
        <v>24</v>
      </c>
      <c r="B5344" t="s">
        <v>1422</v>
      </c>
      <c r="C5344" t="s">
        <v>16</v>
      </c>
      <c r="D5344" s="1">
        <v>37835</v>
      </c>
      <c r="E5344" t="s">
        <v>443</v>
      </c>
      <c r="F5344" t="s">
        <v>867</v>
      </c>
      <c r="G5344" t="s">
        <v>1222</v>
      </c>
      <c r="H5344" t="s">
        <v>1369</v>
      </c>
      <c r="I5344" t="s">
        <v>17</v>
      </c>
      <c r="J5344" s="1">
        <v>45777</v>
      </c>
      <c r="K5344" s="1">
        <v>45736</v>
      </c>
    </row>
    <row r="5345" spans="1:11" x14ac:dyDescent="0.25">
      <c r="A5345" t="s">
        <v>24</v>
      </c>
      <c r="B5345" t="s">
        <v>1422</v>
      </c>
      <c r="C5345" t="s">
        <v>16</v>
      </c>
      <c r="D5345" s="1">
        <v>37835</v>
      </c>
      <c r="E5345" t="s">
        <v>443</v>
      </c>
      <c r="F5345" t="s">
        <v>867</v>
      </c>
      <c r="G5345" t="s">
        <v>1222</v>
      </c>
      <c r="H5345" t="s">
        <v>1370</v>
      </c>
      <c r="I5345" t="s">
        <v>17</v>
      </c>
      <c r="J5345" s="1">
        <v>45415</v>
      </c>
      <c r="K5345" s="1">
        <v>45351</v>
      </c>
    </row>
    <row r="5346" spans="1:11" x14ac:dyDescent="0.25">
      <c r="A5346" t="s">
        <v>24</v>
      </c>
      <c r="B5346" t="s">
        <v>1422</v>
      </c>
      <c r="C5346" t="s">
        <v>16</v>
      </c>
      <c r="D5346" s="1">
        <v>37835</v>
      </c>
      <c r="E5346" t="s">
        <v>443</v>
      </c>
      <c r="F5346" t="s">
        <v>867</v>
      </c>
      <c r="G5346" t="s">
        <v>1222</v>
      </c>
      <c r="H5346" t="s">
        <v>1370</v>
      </c>
      <c r="I5346" t="s">
        <v>17</v>
      </c>
      <c r="J5346" s="1">
        <v>45777</v>
      </c>
      <c r="K5346" s="1">
        <v>45736</v>
      </c>
    </row>
    <row r="5347" spans="1:11" x14ac:dyDescent="0.25">
      <c r="A5347" t="s">
        <v>24</v>
      </c>
      <c r="B5347" t="s">
        <v>1422</v>
      </c>
      <c r="C5347" t="s">
        <v>16</v>
      </c>
      <c r="D5347" s="1">
        <v>37835</v>
      </c>
      <c r="E5347" t="s">
        <v>443</v>
      </c>
      <c r="F5347" t="s">
        <v>867</v>
      </c>
      <c r="G5347" t="s">
        <v>1222</v>
      </c>
      <c r="H5347" t="s">
        <v>8</v>
      </c>
      <c r="I5347" t="s">
        <v>17</v>
      </c>
      <c r="J5347" s="1">
        <v>44683</v>
      </c>
      <c r="K5347" s="1">
        <v>44635</v>
      </c>
    </row>
    <row r="5348" spans="1:11" x14ac:dyDescent="0.25">
      <c r="A5348" t="s">
        <v>24</v>
      </c>
      <c r="B5348" t="s">
        <v>1422</v>
      </c>
      <c r="C5348" t="s">
        <v>16</v>
      </c>
      <c r="D5348" s="1">
        <v>37835</v>
      </c>
      <c r="E5348" t="s">
        <v>443</v>
      </c>
      <c r="F5348" t="s">
        <v>867</v>
      </c>
      <c r="G5348" t="s">
        <v>1222</v>
      </c>
      <c r="H5348" t="s">
        <v>9</v>
      </c>
      <c r="I5348" t="s">
        <v>17</v>
      </c>
      <c r="J5348" s="1">
        <v>44838</v>
      </c>
      <c r="K5348" s="1">
        <v>44735</v>
      </c>
    </row>
    <row r="5349" spans="1:11" x14ac:dyDescent="0.25">
      <c r="A5349" t="s">
        <v>24</v>
      </c>
      <c r="B5349" t="s">
        <v>1422</v>
      </c>
      <c r="C5349" t="s">
        <v>16</v>
      </c>
      <c r="D5349" s="1">
        <v>37835</v>
      </c>
      <c r="E5349" t="s">
        <v>443</v>
      </c>
      <c r="F5349" t="s">
        <v>867</v>
      </c>
      <c r="G5349" t="s">
        <v>1222</v>
      </c>
      <c r="H5349" t="s">
        <v>10</v>
      </c>
      <c r="I5349" t="s">
        <v>17</v>
      </c>
      <c r="J5349" s="1">
        <v>44503</v>
      </c>
      <c r="K5349" s="1">
        <v>44417</v>
      </c>
    </row>
    <row r="5350" spans="1:11" x14ac:dyDescent="0.25">
      <c r="A5350" t="s">
        <v>24</v>
      </c>
      <c r="B5350" t="s">
        <v>1422</v>
      </c>
      <c r="C5350" t="s">
        <v>16</v>
      </c>
      <c r="D5350" s="1">
        <v>37835</v>
      </c>
      <c r="E5350" t="s">
        <v>443</v>
      </c>
      <c r="F5350" t="s">
        <v>867</v>
      </c>
      <c r="G5350" t="s">
        <v>1222</v>
      </c>
      <c r="H5350" t="s">
        <v>11</v>
      </c>
      <c r="I5350" t="s">
        <v>17</v>
      </c>
      <c r="J5350" s="1">
        <v>44539</v>
      </c>
      <c r="K5350" s="1">
        <v>44111</v>
      </c>
    </row>
    <row r="5351" spans="1:11" x14ac:dyDescent="0.25">
      <c r="A5351" t="s">
        <v>24</v>
      </c>
      <c r="B5351" t="s">
        <v>1422</v>
      </c>
      <c r="C5351" t="s">
        <v>16</v>
      </c>
      <c r="D5351" s="1">
        <v>37835</v>
      </c>
      <c r="E5351" t="s">
        <v>443</v>
      </c>
      <c r="F5351" t="s">
        <v>867</v>
      </c>
      <c r="G5351" t="s">
        <v>1222</v>
      </c>
      <c r="H5351" t="s">
        <v>11</v>
      </c>
      <c r="I5351" t="s">
        <v>17</v>
      </c>
      <c r="J5351" s="1">
        <v>44684</v>
      </c>
      <c r="K5351" s="1">
        <v>44684</v>
      </c>
    </row>
    <row r="5352" spans="1:11" x14ac:dyDescent="0.25">
      <c r="A5352" t="s">
        <v>30</v>
      </c>
      <c r="B5352" t="s">
        <v>156</v>
      </c>
      <c r="C5352" t="s">
        <v>32</v>
      </c>
      <c r="D5352" s="1">
        <v>37728</v>
      </c>
      <c r="E5352" t="s">
        <v>1223</v>
      </c>
      <c r="F5352" t="s">
        <v>1224</v>
      </c>
      <c r="G5352" t="s">
        <v>1631</v>
      </c>
      <c r="H5352" t="s">
        <v>4</v>
      </c>
      <c r="I5352" t="s">
        <v>17</v>
      </c>
      <c r="J5352" s="1">
        <v>44845</v>
      </c>
      <c r="K5352" s="1">
        <v>44824</v>
      </c>
    </row>
    <row r="5353" spans="1:11" x14ac:dyDescent="0.25">
      <c r="A5353" t="s">
        <v>30</v>
      </c>
      <c r="B5353" t="s">
        <v>156</v>
      </c>
      <c r="C5353" t="s">
        <v>32</v>
      </c>
      <c r="D5353" s="1">
        <v>37728</v>
      </c>
      <c r="E5353" t="s">
        <v>1223</v>
      </c>
      <c r="F5353" t="s">
        <v>1224</v>
      </c>
      <c r="G5353" t="s">
        <v>1631</v>
      </c>
      <c r="H5353" t="s">
        <v>7</v>
      </c>
      <c r="I5353" t="s">
        <v>17</v>
      </c>
      <c r="J5353" s="1">
        <v>44845</v>
      </c>
      <c r="K5353" s="1">
        <v>44824</v>
      </c>
    </row>
    <row r="5354" spans="1:11" x14ac:dyDescent="0.25">
      <c r="A5354" t="s">
        <v>30</v>
      </c>
      <c r="B5354" t="s">
        <v>156</v>
      </c>
      <c r="C5354" t="s">
        <v>32</v>
      </c>
      <c r="D5354" s="1">
        <v>37728</v>
      </c>
      <c r="E5354" t="s">
        <v>1223</v>
      </c>
      <c r="F5354" t="s">
        <v>1224</v>
      </c>
      <c r="G5354" t="s">
        <v>1631</v>
      </c>
      <c r="H5354" t="s">
        <v>1366</v>
      </c>
      <c r="I5354" t="s">
        <v>17</v>
      </c>
      <c r="J5354" s="1">
        <v>43645</v>
      </c>
      <c r="K5354" s="1">
        <v>43645</v>
      </c>
    </row>
    <row r="5355" spans="1:11" x14ac:dyDescent="0.25">
      <c r="A5355" t="s">
        <v>30</v>
      </c>
      <c r="B5355" t="s">
        <v>156</v>
      </c>
      <c r="C5355" t="s">
        <v>32</v>
      </c>
      <c r="D5355" s="1">
        <v>37728</v>
      </c>
      <c r="E5355" t="s">
        <v>1223</v>
      </c>
      <c r="F5355" t="s">
        <v>1224</v>
      </c>
      <c r="G5355" t="s">
        <v>1631</v>
      </c>
      <c r="H5355" t="s">
        <v>1366</v>
      </c>
      <c r="I5355" t="s">
        <v>17</v>
      </c>
      <c r="J5355" s="1">
        <v>45408</v>
      </c>
      <c r="K5355" s="1">
        <v>45351</v>
      </c>
    </row>
    <row r="5356" spans="1:11" x14ac:dyDescent="0.25">
      <c r="A5356" t="s">
        <v>30</v>
      </c>
      <c r="B5356" t="s">
        <v>156</v>
      </c>
      <c r="C5356" t="s">
        <v>32</v>
      </c>
      <c r="D5356" s="1">
        <v>37728</v>
      </c>
      <c r="E5356" t="s">
        <v>1223</v>
      </c>
      <c r="F5356" t="s">
        <v>1224</v>
      </c>
      <c r="G5356" t="s">
        <v>1631</v>
      </c>
      <c r="H5356" t="s">
        <v>1366</v>
      </c>
      <c r="I5356" t="s">
        <v>17</v>
      </c>
      <c r="J5356" s="1">
        <v>45751</v>
      </c>
      <c r="K5356" s="1">
        <v>45729</v>
      </c>
    </row>
    <row r="5357" spans="1:11" x14ac:dyDescent="0.25">
      <c r="A5357" t="s">
        <v>30</v>
      </c>
      <c r="B5357" t="s">
        <v>156</v>
      </c>
      <c r="C5357" t="s">
        <v>32</v>
      </c>
      <c r="D5357" s="1">
        <v>37728</v>
      </c>
      <c r="E5357" t="s">
        <v>1223</v>
      </c>
      <c r="F5357" t="s">
        <v>1224</v>
      </c>
      <c r="G5357" t="s">
        <v>1631</v>
      </c>
      <c r="H5357" t="s">
        <v>1367</v>
      </c>
      <c r="I5357" t="s">
        <v>5</v>
      </c>
      <c r="K5357" s="1">
        <v>45757</v>
      </c>
    </row>
    <row r="5358" spans="1:11" x14ac:dyDescent="0.25">
      <c r="A5358" t="s">
        <v>30</v>
      </c>
      <c r="B5358" t="s">
        <v>156</v>
      </c>
      <c r="C5358" t="s">
        <v>32</v>
      </c>
      <c r="D5358" s="1">
        <v>37728</v>
      </c>
      <c r="E5358" t="s">
        <v>1223</v>
      </c>
      <c r="F5358" t="s">
        <v>1224</v>
      </c>
      <c r="G5358" t="s">
        <v>1631</v>
      </c>
      <c r="H5358" t="s">
        <v>1367</v>
      </c>
      <c r="I5358" t="s">
        <v>17</v>
      </c>
      <c r="J5358" s="1">
        <v>43645</v>
      </c>
      <c r="K5358" s="1">
        <v>43645</v>
      </c>
    </row>
    <row r="5359" spans="1:11" x14ac:dyDescent="0.25">
      <c r="A5359" t="s">
        <v>30</v>
      </c>
      <c r="B5359" t="s">
        <v>156</v>
      </c>
      <c r="C5359" t="s">
        <v>32</v>
      </c>
      <c r="D5359" s="1">
        <v>37728</v>
      </c>
      <c r="E5359" t="s">
        <v>1223</v>
      </c>
      <c r="F5359" t="s">
        <v>1224</v>
      </c>
      <c r="G5359" t="s">
        <v>1631</v>
      </c>
      <c r="H5359" t="s">
        <v>1367</v>
      </c>
      <c r="I5359" t="s">
        <v>17</v>
      </c>
      <c r="J5359" s="1">
        <v>45408</v>
      </c>
      <c r="K5359" s="1">
        <v>45351</v>
      </c>
    </row>
    <row r="5360" spans="1:11" x14ac:dyDescent="0.25">
      <c r="A5360" t="s">
        <v>30</v>
      </c>
      <c r="B5360" t="s">
        <v>156</v>
      </c>
      <c r="C5360" t="s">
        <v>32</v>
      </c>
      <c r="D5360" s="1">
        <v>37728</v>
      </c>
      <c r="E5360" t="s">
        <v>1223</v>
      </c>
      <c r="F5360" t="s">
        <v>1224</v>
      </c>
      <c r="G5360" t="s">
        <v>1631</v>
      </c>
      <c r="H5360" t="s">
        <v>1367</v>
      </c>
      <c r="I5360" t="s">
        <v>17</v>
      </c>
      <c r="J5360" s="1">
        <v>45436</v>
      </c>
      <c r="K5360" s="1">
        <v>45436</v>
      </c>
    </row>
    <row r="5361" spans="1:12" x14ac:dyDescent="0.25">
      <c r="A5361" t="s">
        <v>30</v>
      </c>
      <c r="B5361" t="s">
        <v>156</v>
      </c>
      <c r="C5361" t="s">
        <v>32</v>
      </c>
      <c r="D5361" s="1">
        <v>37728</v>
      </c>
      <c r="E5361" t="s">
        <v>1223</v>
      </c>
      <c r="F5361" t="s">
        <v>1224</v>
      </c>
      <c r="G5361" t="s">
        <v>1631</v>
      </c>
      <c r="H5361" t="s">
        <v>1368</v>
      </c>
      <c r="I5361" t="s">
        <v>17</v>
      </c>
      <c r="J5361" s="1">
        <v>43645</v>
      </c>
      <c r="K5361" s="1">
        <v>43645</v>
      </c>
    </row>
    <row r="5362" spans="1:12" x14ac:dyDescent="0.25">
      <c r="A5362" t="s">
        <v>30</v>
      </c>
      <c r="B5362" t="s">
        <v>156</v>
      </c>
      <c r="C5362" t="s">
        <v>32</v>
      </c>
      <c r="D5362" s="1">
        <v>37728</v>
      </c>
      <c r="E5362" t="s">
        <v>1223</v>
      </c>
      <c r="F5362" t="s">
        <v>1224</v>
      </c>
      <c r="G5362" t="s">
        <v>1631</v>
      </c>
      <c r="H5362" t="s">
        <v>1368</v>
      </c>
      <c r="I5362" t="s">
        <v>17</v>
      </c>
      <c r="J5362" s="1">
        <v>45408</v>
      </c>
      <c r="K5362" s="1">
        <v>45351</v>
      </c>
    </row>
    <row r="5363" spans="1:12" x14ac:dyDescent="0.25">
      <c r="A5363" t="s">
        <v>30</v>
      </c>
      <c r="B5363" t="s">
        <v>156</v>
      </c>
      <c r="C5363" t="s">
        <v>32</v>
      </c>
      <c r="D5363" s="1">
        <v>37728</v>
      </c>
      <c r="E5363" t="s">
        <v>1223</v>
      </c>
      <c r="F5363" t="s">
        <v>1224</v>
      </c>
      <c r="G5363" t="s">
        <v>1631</v>
      </c>
      <c r="H5363" t="s">
        <v>1368</v>
      </c>
      <c r="I5363" t="s">
        <v>17</v>
      </c>
      <c r="J5363" s="1">
        <v>45751</v>
      </c>
      <c r="K5363" s="1">
        <v>45729</v>
      </c>
    </row>
    <row r="5364" spans="1:12" x14ac:dyDescent="0.25">
      <c r="A5364" t="s">
        <v>30</v>
      </c>
      <c r="B5364" t="s">
        <v>156</v>
      </c>
      <c r="C5364" t="s">
        <v>32</v>
      </c>
      <c r="D5364" s="1">
        <v>37728</v>
      </c>
      <c r="E5364" t="s">
        <v>1223</v>
      </c>
      <c r="F5364" t="s">
        <v>1224</v>
      </c>
      <c r="G5364" t="s">
        <v>1631</v>
      </c>
      <c r="H5364" t="s">
        <v>1369</v>
      </c>
      <c r="I5364" t="s">
        <v>5</v>
      </c>
      <c r="K5364" s="1">
        <v>45729</v>
      </c>
    </row>
    <row r="5365" spans="1:12" x14ac:dyDescent="0.25">
      <c r="A5365" t="s">
        <v>30</v>
      </c>
      <c r="B5365" t="s">
        <v>156</v>
      </c>
      <c r="C5365" t="s">
        <v>32</v>
      </c>
      <c r="D5365" s="1">
        <v>37728</v>
      </c>
      <c r="E5365" t="s">
        <v>1223</v>
      </c>
      <c r="F5365" t="s">
        <v>1224</v>
      </c>
      <c r="G5365" t="s">
        <v>1631</v>
      </c>
      <c r="H5365" t="s">
        <v>1369</v>
      </c>
      <c r="I5365" t="s">
        <v>17</v>
      </c>
      <c r="J5365" s="1">
        <v>43645</v>
      </c>
      <c r="K5365" s="1">
        <v>43645</v>
      </c>
    </row>
    <row r="5366" spans="1:12" x14ac:dyDescent="0.25">
      <c r="A5366" t="s">
        <v>30</v>
      </c>
      <c r="B5366" t="s">
        <v>156</v>
      </c>
      <c r="C5366" t="s">
        <v>32</v>
      </c>
      <c r="D5366" s="1">
        <v>37728</v>
      </c>
      <c r="E5366" t="s">
        <v>1223</v>
      </c>
      <c r="F5366" t="s">
        <v>1224</v>
      </c>
      <c r="G5366" t="s">
        <v>1631</v>
      </c>
      <c r="H5366" t="s">
        <v>1369</v>
      </c>
      <c r="I5366" t="s">
        <v>17</v>
      </c>
      <c r="J5366" s="1">
        <v>45408</v>
      </c>
      <c r="K5366" s="1">
        <v>45351</v>
      </c>
    </row>
    <row r="5367" spans="1:12" x14ac:dyDescent="0.25">
      <c r="A5367" t="s">
        <v>30</v>
      </c>
      <c r="B5367" t="s">
        <v>156</v>
      </c>
      <c r="C5367" t="s">
        <v>32</v>
      </c>
      <c r="D5367" s="1">
        <v>37728</v>
      </c>
      <c r="E5367" t="s">
        <v>1223</v>
      </c>
      <c r="F5367" t="s">
        <v>1224</v>
      </c>
      <c r="G5367" t="s">
        <v>1631</v>
      </c>
      <c r="H5367" t="s">
        <v>1370</v>
      </c>
      <c r="I5367" t="s">
        <v>5</v>
      </c>
      <c r="K5367" s="1">
        <v>45757</v>
      </c>
    </row>
    <row r="5368" spans="1:12" x14ac:dyDescent="0.25">
      <c r="A5368" t="s">
        <v>30</v>
      </c>
      <c r="B5368" t="s">
        <v>156</v>
      </c>
      <c r="C5368" t="s">
        <v>32</v>
      </c>
      <c r="D5368" s="1">
        <v>37728</v>
      </c>
      <c r="E5368" t="s">
        <v>1223</v>
      </c>
      <c r="F5368" t="s">
        <v>1224</v>
      </c>
      <c r="G5368" t="s">
        <v>1631</v>
      </c>
      <c r="H5368" t="s">
        <v>1370</v>
      </c>
      <c r="I5368" t="s">
        <v>17</v>
      </c>
      <c r="J5368" s="1">
        <v>45436</v>
      </c>
      <c r="K5368" s="1">
        <v>45351</v>
      </c>
    </row>
    <row r="5369" spans="1:12" x14ac:dyDescent="0.25">
      <c r="A5369" t="s">
        <v>30</v>
      </c>
      <c r="B5369" t="s">
        <v>156</v>
      </c>
      <c r="C5369" t="s">
        <v>32</v>
      </c>
      <c r="D5369" s="1">
        <v>37728</v>
      </c>
      <c r="E5369" t="s">
        <v>1223</v>
      </c>
      <c r="F5369" t="s">
        <v>1224</v>
      </c>
      <c r="G5369" t="s">
        <v>1631</v>
      </c>
      <c r="H5369" t="s">
        <v>8</v>
      </c>
      <c r="I5369" t="s">
        <v>17</v>
      </c>
      <c r="J5369" s="1">
        <v>44647</v>
      </c>
      <c r="K5369" s="1">
        <v>44635</v>
      </c>
    </row>
    <row r="5370" spans="1:12" x14ac:dyDescent="0.25">
      <c r="A5370" t="s">
        <v>30</v>
      </c>
      <c r="B5370" t="s">
        <v>156</v>
      </c>
      <c r="C5370" t="s">
        <v>32</v>
      </c>
      <c r="D5370" s="1">
        <v>37728</v>
      </c>
      <c r="E5370" t="s">
        <v>1223</v>
      </c>
      <c r="F5370" t="s">
        <v>1224</v>
      </c>
      <c r="G5370" t="s">
        <v>1631</v>
      </c>
      <c r="H5370" t="s">
        <v>9</v>
      </c>
      <c r="I5370" t="s">
        <v>17</v>
      </c>
      <c r="J5370" s="1">
        <v>44831</v>
      </c>
      <c r="K5370" s="1">
        <v>44735</v>
      </c>
    </row>
    <row r="5371" spans="1:12" x14ac:dyDescent="0.25">
      <c r="A5371" t="s">
        <v>30</v>
      </c>
      <c r="B5371" t="s">
        <v>156</v>
      </c>
      <c r="C5371" t="s">
        <v>32</v>
      </c>
      <c r="D5371" s="1">
        <v>37728</v>
      </c>
      <c r="E5371" t="s">
        <v>1223</v>
      </c>
      <c r="F5371" t="s">
        <v>1224</v>
      </c>
      <c r="G5371" t="s">
        <v>1631</v>
      </c>
      <c r="H5371" t="s">
        <v>10</v>
      </c>
      <c r="I5371" t="s">
        <v>17</v>
      </c>
      <c r="J5371" s="1">
        <v>44506</v>
      </c>
      <c r="K5371" s="1">
        <v>44417</v>
      </c>
    </row>
    <row r="5372" spans="1:12" x14ac:dyDescent="0.25">
      <c r="A5372" t="s">
        <v>30</v>
      </c>
      <c r="B5372" t="s">
        <v>156</v>
      </c>
      <c r="C5372" t="s">
        <v>32</v>
      </c>
      <c r="D5372" s="1">
        <v>37728</v>
      </c>
      <c r="E5372" t="s">
        <v>1223</v>
      </c>
      <c r="F5372" t="s">
        <v>1224</v>
      </c>
      <c r="G5372" t="s">
        <v>1631</v>
      </c>
      <c r="H5372" t="s">
        <v>11</v>
      </c>
      <c r="I5372" t="s">
        <v>17</v>
      </c>
      <c r="J5372" s="1">
        <v>42722</v>
      </c>
      <c r="K5372" s="1">
        <v>43616</v>
      </c>
      <c r="L5372" t="s">
        <v>982</v>
      </c>
    </row>
    <row r="5373" spans="1:12" x14ac:dyDescent="0.25">
      <c r="A5373" t="s">
        <v>60</v>
      </c>
      <c r="B5373" t="s">
        <v>61</v>
      </c>
      <c r="C5373" t="s">
        <v>14</v>
      </c>
      <c r="D5373" s="1">
        <v>37697</v>
      </c>
      <c r="E5373" t="s">
        <v>486</v>
      </c>
      <c r="F5373" t="s">
        <v>1075</v>
      </c>
      <c r="G5373" t="s">
        <v>1225</v>
      </c>
      <c r="H5373" t="s">
        <v>4</v>
      </c>
      <c r="I5373" t="s">
        <v>17</v>
      </c>
      <c r="J5373" s="1">
        <v>44890</v>
      </c>
      <c r="K5373" s="1">
        <v>44824</v>
      </c>
    </row>
    <row r="5374" spans="1:12" x14ac:dyDescent="0.25">
      <c r="A5374" t="s">
        <v>60</v>
      </c>
      <c r="B5374" t="s">
        <v>61</v>
      </c>
      <c r="C5374" t="s">
        <v>14</v>
      </c>
      <c r="D5374" s="1">
        <v>37697</v>
      </c>
      <c r="E5374" t="s">
        <v>486</v>
      </c>
      <c r="F5374" t="s">
        <v>1075</v>
      </c>
      <c r="G5374" t="s">
        <v>1225</v>
      </c>
      <c r="H5374" t="s">
        <v>7</v>
      </c>
      <c r="I5374" t="s">
        <v>17</v>
      </c>
      <c r="J5374" s="1">
        <v>44890</v>
      </c>
      <c r="K5374" s="1">
        <v>44824</v>
      </c>
    </row>
    <row r="5375" spans="1:12" x14ac:dyDescent="0.25">
      <c r="A5375" t="s">
        <v>60</v>
      </c>
      <c r="B5375" t="s">
        <v>61</v>
      </c>
      <c r="C5375" t="s">
        <v>14</v>
      </c>
      <c r="D5375" s="1">
        <v>37697</v>
      </c>
      <c r="E5375" t="s">
        <v>486</v>
      </c>
      <c r="F5375" t="s">
        <v>1075</v>
      </c>
      <c r="G5375" t="s">
        <v>1225</v>
      </c>
      <c r="H5375" t="s">
        <v>1366</v>
      </c>
      <c r="I5375" t="s">
        <v>17</v>
      </c>
      <c r="J5375" s="1">
        <v>45462</v>
      </c>
      <c r="K5375" s="1">
        <v>45351</v>
      </c>
    </row>
    <row r="5376" spans="1:12" x14ac:dyDescent="0.25">
      <c r="A5376" t="s">
        <v>60</v>
      </c>
      <c r="B5376" t="s">
        <v>61</v>
      </c>
      <c r="C5376" t="s">
        <v>14</v>
      </c>
      <c r="D5376" s="1">
        <v>37697</v>
      </c>
      <c r="E5376" t="s">
        <v>486</v>
      </c>
      <c r="F5376" t="s">
        <v>1075</v>
      </c>
      <c r="G5376" t="s">
        <v>1225</v>
      </c>
      <c r="H5376" t="s">
        <v>1366</v>
      </c>
      <c r="I5376" t="s">
        <v>17</v>
      </c>
      <c r="J5376" s="1">
        <v>45796</v>
      </c>
      <c r="K5376" s="1">
        <v>45783</v>
      </c>
    </row>
    <row r="5377" spans="1:12" x14ac:dyDescent="0.25">
      <c r="A5377" t="s">
        <v>60</v>
      </c>
      <c r="B5377" t="s">
        <v>61</v>
      </c>
      <c r="C5377" t="s">
        <v>14</v>
      </c>
      <c r="D5377" s="1">
        <v>37697</v>
      </c>
      <c r="E5377" t="s">
        <v>486</v>
      </c>
      <c r="F5377" t="s">
        <v>1075</v>
      </c>
      <c r="G5377" t="s">
        <v>1225</v>
      </c>
      <c r="H5377" t="s">
        <v>1367</v>
      </c>
      <c r="I5377" t="s">
        <v>17</v>
      </c>
      <c r="J5377" s="1">
        <v>45463</v>
      </c>
      <c r="K5377" s="1">
        <v>45351</v>
      </c>
    </row>
    <row r="5378" spans="1:12" x14ac:dyDescent="0.25">
      <c r="A5378" t="s">
        <v>60</v>
      </c>
      <c r="B5378" t="s">
        <v>61</v>
      </c>
      <c r="C5378" t="s">
        <v>14</v>
      </c>
      <c r="D5378" s="1">
        <v>37697</v>
      </c>
      <c r="E5378" t="s">
        <v>486</v>
      </c>
      <c r="F5378" t="s">
        <v>1075</v>
      </c>
      <c r="G5378" t="s">
        <v>1225</v>
      </c>
      <c r="H5378" t="s">
        <v>1367</v>
      </c>
      <c r="I5378" t="s">
        <v>17</v>
      </c>
      <c r="J5378" s="1">
        <v>45796</v>
      </c>
      <c r="K5378" s="1">
        <v>45784</v>
      </c>
    </row>
    <row r="5379" spans="1:12" x14ac:dyDescent="0.25">
      <c r="A5379" t="s">
        <v>60</v>
      </c>
      <c r="B5379" t="s">
        <v>61</v>
      </c>
      <c r="C5379" t="s">
        <v>14</v>
      </c>
      <c r="D5379" s="1">
        <v>37697</v>
      </c>
      <c r="E5379" t="s">
        <v>486</v>
      </c>
      <c r="F5379" t="s">
        <v>1075</v>
      </c>
      <c r="G5379" t="s">
        <v>1225</v>
      </c>
      <c r="H5379" t="s">
        <v>1368</v>
      </c>
      <c r="I5379" t="s">
        <v>17</v>
      </c>
      <c r="J5379" s="1">
        <v>45462</v>
      </c>
      <c r="K5379" s="1">
        <v>45351</v>
      </c>
    </row>
    <row r="5380" spans="1:12" x14ac:dyDescent="0.25">
      <c r="A5380" t="s">
        <v>60</v>
      </c>
      <c r="B5380" t="s">
        <v>61</v>
      </c>
      <c r="C5380" t="s">
        <v>14</v>
      </c>
      <c r="D5380" s="1">
        <v>37697</v>
      </c>
      <c r="E5380" t="s">
        <v>486</v>
      </c>
      <c r="F5380" t="s">
        <v>1075</v>
      </c>
      <c r="G5380" t="s">
        <v>1225</v>
      </c>
      <c r="H5380" t="s">
        <v>1368</v>
      </c>
      <c r="I5380" t="s">
        <v>17</v>
      </c>
      <c r="J5380" s="1">
        <v>45796</v>
      </c>
      <c r="K5380" s="1">
        <v>45783</v>
      </c>
    </row>
    <row r="5381" spans="1:12" x14ac:dyDescent="0.25">
      <c r="A5381" t="s">
        <v>60</v>
      </c>
      <c r="B5381" t="s">
        <v>61</v>
      </c>
      <c r="C5381" t="s">
        <v>14</v>
      </c>
      <c r="D5381" s="1">
        <v>37697</v>
      </c>
      <c r="E5381" t="s">
        <v>486</v>
      </c>
      <c r="F5381" t="s">
        <v>1075</v>
      </c>
      <c r="G5381" t="s">
        <v>1225</v>
      </c>
      <c r="H5381" t="s">
        <v>1369</v>
      </c>
      <c r="I5381" t="s">
        <v>17</v>
      </c>
      <c r="J5381" s="1">
        <v>45462</v>
      </c>
      <c r="K5381" s="1">
        <v>45351</v>
      </c>
    </row>
    <row r="5382" spans="1:12" x14ac:dyDescent="0.25">
      <c r="A5382" t="s">
        <v>60</v>
      </c>
      <c r="B5382" t="s">
        <v>61</v>
      </c>
      <c r="C5382" t="s">
        <v>14</v>
      </c>
      <c r="D5382" s="1">
        <v>37697</v>
      </c>
      <c r="E5382" t="s">
        <v>486</v>
      </c>
      <c r="F5382" t="s">
        <v>1075</v>
      </c>
      <c r="G5382" t="s">
        <v>1225</v>
      </c>
      <c r="H5382" t="s">
        <v>1369</v>
      </c>
      <c r="I5382" t="s">
        <v>17</v>
      </c>
      <c r="J5382" s="1">
        <v>45796</v>
      </c>
      <c r="K5382" s="1">
        <v>45783</v>
      </c>
    </row>
    <row r="5383" spans="1:12" x14ac:dyDescent="0.25">
      <c r="A5383" t="s">
        <v>60</v>
      </c>
      <c r="B5383" t="s">
        <v>61</v>
      </c>
      <c r="C5383" t="s">
        <v>14</v>
      </c>
      <c r="D5383" s="1">
        <v>37697</v>
      </c>
      <c r="E5383" t="s">
        <v>486</v>
      </c>
      <c r="F5383" t="s">
        <v>1075</v>
      </c>
      <c r="G5383" t="s">
        <v>1225</v>
      </c>
      <c r="H5383" t="s">
        <v>1370</v>
      </c>
      <c r="I5383" t="s">
        <v>17</v>
      </c>
      <c r="J5383" s="1">
        <v>45462</v>
      </c>
      <c r="K5383" s="1">
        <v>45351</v>
      </c>
    </row>
    <row r="5384" spans="1:12" x14ac:dyDescent="0.25">
      <c r="A5384" t="s">
        <v>60</v>
      </c>
      <c r="B5384" t="s">
        <v>61</v>
      </c>
      <c r="C5384" t="s">
        <v>14</v>
      </c>
      <c r="D5384" s="1">
        <v>37697</v>
      </c>
      <c r="E5384" t="s">
        <v>486</v>
      </c>
      <c r="F5384" t="s">
        <v>1075</v>
      </c>
      <c r="G5384" t="s">
        <v>1225</v>
      </c>
      <c r="H5384" t="s">
        <v>1370</v>
      </c>
      <c r="I5384" t="s">
        <v>17</v>
      </c>
      <c r="J5384" s="1">
        <v>45796</v>
      </c>
      <c r="K5384" s="1">
        <v>45783</v>
      </c>
    </row>
    <row r="5385" spans="1:12" x14ac:dyDescent="0.25">
      <c r="A5385" t="s">
        <v>60</v>
      </c>
      <c r="B5385" t="s">
        <v>61</v>
      </c>
      <c r="C5385" t="s">
        <v>14</v>
      </c>
      <c r="D5385" s="1">
        <v>37697</v>
      </c>
      <c r="E5385" t="s">
        <v>486</v>
      </c>
      <c r="F5385" t="s">
        <v>1075</v>
      </c>
      <c r="G5385" t="s">
        <v>1225</v>
      </c>
      <c r="H5385" t="s">
        <v>8</v>
      </c>
      <c r="I5385" t="s">
        <v>17</v>
      </c>
      <c r="J5385" s="1">
        <v>44684</v>
      </c>
      <c r="K5385" s="1">
        <v>44635</v>
      </c>
    </row>
    <row r="5386" spans="1:12" x14ac:dyDescent="0.25">
      <c r="A5386" t="s">
        <v>60</v>
      </c>
      <c r="B5386" t="s">
        <v>61</v>
      </c>
      <c r="C5386" t="s">
        <v>14</v>
      </c>
      <c r="D5386" s="1">
        <v>37697</v>
      </c>
      <c r="E5386" t="s">
        <v>486</v>
      </c>
      <c r="F5386" t="s">
        <v>1075</v>
      </c>
      <c r="G5386" t="s">
        <v>1225</v>
      </c>
      <c r="H5386" t="s">
        <v>9</v>
      </c>
      <c r="I5386" t="s">
        <v>17</v>
      </c>
      <c r="J5386" s="1">
        <v>44890</v>
      </c>
      <c r="K5386" s="1">
        <v>44735</v>
      </c>
    </row>
    <row r="5387" spans="1:12" x14ac:dyDescent="0.25">
      <c r="A5387" t="s">
        <v>60</v>
      </c>
      <c r="B5387" t="s">
        <v>61</v>
      </c>
      <c r="C5387" t="s">
        <v>14</v>
      </c>
      <c r="D5387" s="1">
        <v>37697</v>
      </c>
      <c r="E5387" t="s">
        <v>486</v>
      </c>
      <c r="F5387" t="s">
        <v>1075</v>
      </c>
      <c r="G5387" t="s">
        <v>1225</v>
      </c>
      <c r="H5387" t="s">
        <v>10</v>
      </c>
      <c r="I5387" t="s">
        <v>17</v>
      </c>
      <c r="J5387" s="1">
        <v>44439</v>
      </c>
      <c r="K5387" s="1">
        <v>44417</v>
      </c>
    </row>
    <row r="5388" spans="1:12" x14ac:dyDescent="0.25">
      <c r="A5388" t="s">
        <v>60</v>
      </c>
      <c r="B5388" t="s">
        <v>61</v>
      </c>
      <c r="C5388" t="s">
        <v>14</v>
      </c>
      <c r="D5388" s="1">
        <v>37697</v>
      </c>
      <c r="E5388" t="s">
        <v>486</v>
      </c>
      <c r="F5388" t="s">
        <v>1075</v>
      </c>
      <c r="G5388" t="s">
        <v>1225</v>
      </c>
      <c r="H5388" t="s">
        <v>11</v>
      </c>
      <c r="I5388" t="s">
        <v>17</v>
      </c>
      <c r="J5388" s="1">
        <v>42811</v>
      </c>
      <c r="K5388" s="1">
        <v>43616</v>
      </c>
      <c r="L5388" t="s">
        <v>982</v>
      </c>
    </row>
    <row r="5389" spans="1:12" x14ac:dyDescent="0.25">
      <c r="A5389" t="s">
        <v>41</v>
      </c>
      <c r="B5389" t="s">
        <v>42</v>
      </c>
      <c r="C5389" t="s">
        <v>124</v>
      </c>
      <c r="D5389" s="1">
        <v>37620</v>
      </c>
      <c r="E5389" t="s">
        <v>207</v>
      </c>
      <c r="F5389" t="s">
        <v>1226</v>
      </c>
      <c r="G5389" t="s">
        <v>1227</v>
      </c>
      <c r="H5389" t="s">
        <v>4</v>
      </c>
      <c r="I5389" t="s">
        <v>17</v>
      </c>
      <c r="J5389" s="1">
        <v>45377</v>
      </c>
      <c r="K5389" s="1">
        <v>44840</v>
      </c>
    </row>
    <row r="5390" spans="1:12" x14ac:dyDescent="0.25">
      <c r="A5390" t="s">
        <v>41</v>
      </c>
      <c r="B5390" t="s">
        <v>42</v>
      </c>
      <c r="C5390" t="s">
        <v>124</v>
      </c>
      <c r="D5390" s="1">
        <v>37620</v>
      </c>
      <c r="E5390" t="s">
        <v>207</v>
      </c>
      <c r="F5390" t="s">
        <v>1226</v>
      </c>
      <c r="G5390" t="s">
        <v>1227</v>
      </c>
      <c r="H5390" t="s">
        <v>7</v>
      </c>
      <c r="I5390" t="s">
        <v>17</v>
      </c>
      <c r="J5390" s="1">
        <v>45377</v>
      </c>
      <c r="K5390" s="1">
        <v>44840</v>
      </c>
    </row>
    <row r="5391" spans="1:12" x14ac:dyDescent="0.25">
      <c r="A5391" t="s">
        <v>30</v>
      </c>
      <c r="B5391" t="s">
        <v>106</v>
      </c>
      <c r="C5391" t="s">
        <v>32</v>
      </c>
      <c r="D5391" s="1">
        <v>37263</v>
      </c>
      <c r="E5391" t="s">
        <v>610</v>
      </c>
      <c r="F5391" t="s">
        <v>1228</v>
      </c>
      <c r="G5391" t="s">
        <v>1229</v>
      </c>
      <c r="H5391" t="s">
        <v>4</v>
      </c>
      <c r="I5391" t="s">
        <v>17</v>
      </c>
      <c r="J5391" s="1">
        <v>44935</v>
      </c>
      <c r="K5391" s="1">
        <v>44824</v>
      </c>
    </row>
    <row r="5392" spans="1:12" x14ac:dyDescent="0.25">
      <c r="A5392" t="s">
        <v>30</v>
      </c>
      <c r="B5392" t="s">
        <v>106</v>
      </c>
      <c r="C5392" t="s">
        <v>32</v>
      </c>
      <c r="D5392" s="1">
        <v>37263</v>
      </c>
      <c r="E5392" t="s">
        <v>610</v>
      </c>
      <c r="F5392" t="s">
        <v>1228</v>
      </c>
      <c r="G5392" t="s">
        <v>1229</v>
      </c>
      <c r="H5392" t="s">
        <v>7</v>
      </c>
      <c r="I5392" t="s">
        <v>17</v>
      </c>
      <c r="J5392" s="1">
        <v>44935</v>
      </c>
      <c r="K5392" s="1">
        <v>44824</v>
      </c>
    </row>
    <row r="5393" spans="1:12" x14ac:dyDescent="0.25">
      <c r="A5393" t="s">
        <v>30</v>
      </c>
      <c r="B5393" t="s">
        <v>106</v>
      </c>
      <c r="C5393" t="s">
        <v>32</v>
      </c>
      <c r="D5393" s="1">
        <v>37263</v>
      </c>
      <c r="E5393" t="s">
        <v>610</v>
      </c>
      <c r="F5393" t="s">
        <v>1228</v>
      </c>
      <c r="G5393" t="s">
        <v>1229</v>
      </c>
      <c r="H5393" t="s">
        <v>1366</v>
      </c>
      <c r="I5393" t="s">
        <v>17</v>
      </c>
      <c r="J5393" s="1">
        <v>45400</v>
      </c>
      <c r="K5393" s="1">
        <v>45351</v>
      </c>
    </row>
    <row r="5394" spans="1:12" x14ac:dyDescent="0.25">
      <c r="A5394" t="s">
        <v>30</v>
      </c>
      <c r="B5394" t="s">
        <v>106</v>
      </c>
      <c r="C5394" t="s">
        <v>32</v>
      </c>
      <c r="D5394" s="1">
        <v>37263</v>
      </c>
      <c r="E5394" t="s">
        <v>610</v>
      </c>
      <c r="F5394" t="s">
        <v>1228</v>
      </c>
      <c r="G5394" t="s">
        <v>1229</v>
      </c>
      <c r="H5394" t="s">
        <v>1366</v>
      </c>
      <c r="I5394" t="s">
        <v>17</v>
      </c>
      <c r="J5394" s="1">
        <v>45806</v>
      </c>
      <c r="K5394" s="1">
        <v>45721</v>
      </c>
    </row>
    <row r="5395" spans="1:12" x14ac:dyDescent="0.25">
      <c r="A5395" t="s">
        <v>30</v>
      </c>
      <c r="B5395" t="s">
        <v>106</v>
      </c>
      <c r="C5395" t="s">
        <v>32</v>
      </c>
      <c r="D5395" s="1">
        <v>37263</v>
      </c>
      <c r="E5395" t="s">
        <v>610</v>
      </c>
      <c r="F5395" t="s">
        <v>1228</v>
      </c>
      <c r="G5395" t="s">
        <v>1229</v>
      </c>
      <c r="H5395" t="s">
        <v>1367</v>
      </c>
      <c r="I5395" t="s">
        <v>17</v>
      </c>
      <c r="J5395" s="1">
        <v>43865</v>
      </c>
      <c r="K5395" s="1">
        <v>43853</v>
      </c>
    </row>
    <row r="5396" spans="1:12" x14ac:dyDescent="0.25">
      <c r="A5396" t="s">
        <v>30</v>
      </c>
      <c r="B5396" t="s">
        <v>106</v>
      </c>
      <c r="C5396" t="s">
        <v>32</v>
      </c>
      <c r="D5396" s="1">
        <v>37263</v>
      </c>
      <c r="E5396" t="s">
        <v>610</v>
      </c>
      <c r="F5396" t="s">
        <v>1228</v>
      </c>
      <c r="G5396" t="s">
        <v>1229</v>
      </c>
      <c r="H5396" t="s">
        <v>1367</v>
      </c>
      <c r="I5396" t="s">
        <v>17</v>
      </c>
      <c r="J5396" s="1">
        <v>45400</v>
      </c>
      <c r="K5396" s="1">
        <v>45351</v>
      </c>
    </row>
    <row r="5397" spans="1:12" x14ac:dyDescent="0.25">
      <c r="A5397" t="s">
        <v>30</v>
      </c>
      <c r="B5397" t="s">
        <v>106</v>
      </c>
      <c r="C5397" t="s">
        <v>32</v>
      </c>
      <c r="D5397" s="1">
        <v>37263</v>
      </c>
      <c r="E5397" t="s">
        <v>610</v>
      </c>
      <c r="F5397" t="s">
        <v>1228</v>
      </c>
      <c r="G5397" t="s">
        <v>1229</v>
      </c>
      <c r="H5397" t="s">
        <v>1367</v>
      </c>
      <c r="I5397" t="s">
        <v>17</v>
      </c>
      <c r="J5397" s="1">
        <v>45763</v>
      </c>
      <c r="K5397" s="1">
        <v>45721</v>
      </c>
    </row>
    <row r="5398" spans="1:12" x14ac:dyDescent="0.25">
      <c r="A5398" t="s">
        <v>30</v>
      </c>
      <c r="B5398" t="s">
        <v>106</v>
      </c>
      <c r="C5398" t="s">
        <v>32</v>
      </c>
      <c r="D5398" s="1">
        <v>37263</v>
      </c>
      <c r="E5398" t="s">
        <v>610</v>
      </c>
      <c r="F5398" t="s">
        <v>1228</v>
      </c>
      <c r="G5398" t="s">
        <v>1229</v>
      </c>
      <c r="H5398" t="s">
        <v>1368</v>
      </c>
      <c r="I5398" t="s">
        <v>17</v>
      </c>
      <c r="J5398" s="1">
        <v>45400</v>
      </c>
      <c r="K5398" s="1">
        <v>45351</v>
      </c>
    </row>
    <row r="5399" spans="1:12" x14ac:dyDescent="0.25">
      <c r="A5399" t="s">
        <v>30</v>
      </c>
      <c r="B5399" t="s">
        <v>106</v>
      </c>
      <c r="C5399" t="s">
        <v>32</v>
      </c>
      <c r="D5399" s="1">
        <v>37263</v>
      </c>
      <c r="E5399" t="s">
        <v>610</v>
      </c>
      <c r="F5399" t="s">
        <v>1228</v>
      </c>
      <c r="G5399" t="s">
        <v>1229</v>
      </c>
      <c r="H5399" t="s">
        <v>1368</v>
      </c>
      <c r="I5399" t="s">
        <v>17</v>
      </c>
      <c r="J5399" s="1">
        <v>45796</v>
      </c>
      <c r="K5399" s="1">
        <v>45721</v>
      </c>
    </row>
    <row r="5400" spans="1:12" x14ac:dyDescent="0.25">
      <c r="A5400" t="s">
        <v>30</v>
      </c>
      <c r="B5400" t="s">
        <v>106</v>
      </c>
      <c r="C5400" t="s">
        <v>32</v>
      </c>
      <c r="D5400" s="1">
        <v>37263</v>
      </c>
      <c r="E5400" t="s">
        <v>610</v>
      </c>
      <c r="F5400" t="s">
        <v>1228</v>
      </c>
      <c r="G5400" t="s">
        <v>1229</v>
      </c>
      <c r="H5400" t="s">
        <v>1369</v>
      </c>
      <c r="I5400" t="s">
        <v>17</v>
      </c>
      <c r="J5400" s="1">
        <v>43837</v>
      </c>
      <c r="K5400" s="1">
        <v>43837</v>
      </c>
    </row>
    <row r="5401" spans="1:12" x14ac:dyDescent="0.25">
      <c r="A5401" t="s">
        <v>30</v>
      </c>
      <c r="B5401" t="s">
        <v>106</v>
      </c>
      <c r="C5401" t="s">
        <v>32</v>
      </c>
      <c r="D5401" s="1">
        <v>37263</v>
      </c>
      <c r="E5401" t="s">
        <v>610</v>
      </c>
      <c r="F5401" t="s">
        <v>1228</v>
      </c>
      <c r="G5401" t="s">
        <v>1229</v>
      </c>
      <c r="H5401" t="s">
        <v>1369</v>
      </c>
      <c r="I5401" t="s">
        <v>17</v>
      </c>
      <c r="J5401" s="1">
        <v>45400</v>
      </c>
      <c r="K5401" s="1">
        <v>45351</v>
      </c>
    </row>
    <row r="5402" spans="1:12" x14ac:dyDescent="0.25">
      <c r="A5402" t="s">
        <v>30</v>
      </c>
      <c r="B5402" t="s">
        <v>106</v>
      </c>
      <c r="C5402" t="s">
        <v>32</v>
      </c>
      <c r="D5402" s="1">
        <v>37263</v>
      </c>
      <c r="E5402" t="s">
        <v>610</v>
      </c>
      <c r="F5402" t="s">
        <v>1228</v>
      </c>
      <c r="G5402" t="s">
        <v>1229</v>
      </c>
      <c r="H5402" t="s">
        <v>1369</v>
      </c>
      <c r="I5402" t="s">
        <v>17</v>
      </c>
      <c r="J5402" s="1">
        <v>45806</v>
      </c>
      <c r="K5402" s="1">
        <v>45721</v>
      </c>
    </row>
    <row r="5403" spans="1:12" x14ac:dyDescent="0.25">
      <c r="A5403" t="s">
        <v>30</v>
      </c>
      <c r="B5403" t="s">
        <v>106</v>
      </c>
      <c r="C5403" t="s">
        <v>32</v>
      </c>
      <c r="D5403" s="1">
        <v>37263</v>
      </c>
      <c r="E5403" t="s">
        <v>610</v>
      </c>
      <c r="F5403" t="s">
        <v>1228</v>
      </c>
      <c r="G5403" t="s">
        <v>1229</v>
      </c>
      <c r="H5403" t="s">
        <v>1370</v>
      </c>
      <c r="I5403" t="s">
        <v>17</v>
      </c>
      <c r="J5403" s="1">
        <v>45400</v>
      </c>
      <c r="K5403" s="1">
        <v>45351</v>
      </c>
    </row>
    <row r="5404" spans="1:12" x14ac:dyDescent="0.25">
      <c r="A5404" t="s">
        <v>30</v>
      </c>
      <c r="B5404" t="s">
        <v>106</v>
      </c>
      <c r="C5404" t="s">
        <v>32</v>
      </c>
      <c r="D5404" s="1">
        <v>37263</v>
      </c>
      <c r="E5404" t="s">
        <v>610</v>
      </c>
      <c r="F5404" t="s">
        <v>1228</v>
      </c>
      <c r="G5404" t="s">
        <v>1229</v>
      </c>
      <c r="H5404" t="s">
        <v>1370</v>
      </c>
      <c r="I5404" t="s">
        <v>17</v>
      </c>
      <c r="J5404" s="1">
        <v>45796</v>
      </c>
      <c r="K5404" s="1">
        <v>45721</v>
      </c>
      <c r="L5404" t="s">
        <v>1632</v>
      </c>
    </row>
    <row r="5405" spans="1:12" x14ac:dyDescent="0.25">
      <c r="A5405" t="s">
        <v>30</v>
      </c>
      <c r="B5405" t="s">
        <v>106</v>
      </c>
      <c r="C5405" t="s">
        <v>32</v>
      </c>
      <c r="D5405" s="1">
        <v>37263</v>
      </c>
      <c r="E5405" t="s">
        <v>610</v>
      </c>
      <c r="F5405" t="s">
        <v>1228</v>
      </c>
      <c r="G5405" t="s">
        <v>1229</v>
      </c>
      <c r="H5405" t="s">
        <v>8</v>
      </c>
      <c r="I5405" t="s">
        <v>17</v>
      </c>
      <c r="J5405" s="1">
        <v>44648</v>
      </c>
      <c r="K5405" s="1">
        <v>44635</v>
      </c>
    </row>
    <row r="5406" spans="1:12" x14ac:dyDescent="0.25">
      <c r="A5406" t="s">
        <v>30</v>
      </c>
      <c r="B5406" t="s">
        <v>106</v>
      </c>
      <c r="C5406" t="s">
        <v>32</v>
      </c>
      <c r="D5406" s="1">
        <v>37263</v>
      </c>
      <c r="E5406" t="s">
        <v>610</v>
      </c>
      <c r="F5406" t="s">
        <v>1228</v>
      </c>
      <c r="G5406" t="s">
        <v>1229</v>
      </c>
      <c r="H5406" t="s">
        <v>9</v>
      </c>
      <c r="I5406" t="s">
        <v>17</v>
      </c>
      <c r="J5406" s="1">
        <v>44935</v>
      </c>
      <c r="K5406" s="1">
        <v>44735</v>
      </c>
    </row>
    <row r="5407" spans="1:12" x14ac:dyDescent="0.25">
      <c r="A5407" t="s">
        <v>30</v>
      </c>
      <c r="B5407" t="s">
        <v>106</v>
      </c>
      <c r="C5407" t="s">
        <v>32</v>
      </c>
      <c r="D5407" s="1">
        <v>37263</v>
      </c>
      <c r="E5407" t="s">
        <v>610</v>
      </c>
      <c r="F5407" t="s">
        <v>1228</v>
      </c>
      <c r="G5407" t="s">
        <v>1229</v>
      </c>
      <c r="H5407" t="s">
        <v>10</v>
      </c>
      <c r="I5407" t="s">
        <v>17</v>
      </c>
      <c r="J5407" s="1">
        <v>44449</v>
      </c>
      <c r="K5407" s="1">
        <v>44417</v>
      </c>
    </row>
    <row r="5408" spans="1:12" x14ac:dyDescent="0.25">
      <c r="A5408" t="s">
        <v>30</v>
      </c>
      <c r="B5408" t="s">
        <v>106</v>
      </c>
      <c r="C5408" t="s">
        <v>32</v>
      </c>
      <c r="D5408" s="1">
        <v>37263</v>
      </c>
      <c r="E5408" t="s">
        <v>610</v>
      </c>
      <c r="F5408" t="s">
        <v>1228</v>
      </c>
      <c r="G5408" t="s">
        <v>1229</v>
      </c>
      <c r="H5408" t="s">
        <v>11</v>
      </c>
      <c r="I5408" t="s">
        <v>17</v>
      </c>
      <c r="J5408" s="1">
        <v>42747</v>
      </c>
      <c r="K5408" s="1">
        <v>43291</v>
      </c>
    </row>
    <row r="5409" spans="1:11" x14ac:dyDescent="0.25">
      <c r="A5409" t="s">
        <v>46</v>
      </c>
      <c r="C5409" t="s">
        <v>47</v>
      </c>
      <c r="D5409" s="1">
        <v>37207</v>
      </c>
      <c r="E5409" t="s">
        <v>100</v>
      </c>
      <c r="F5409" t="s">
        <v>1230</v>
      </c>
      <c r="G5409" t="s">
        <v>1231</v>
      </c>
      <c r="H5409" t="s">
        <v>4</v>
      </c>
      <c r="I5409" t="s">
        <v>17</v>
      </c>
      <c r="J5409" s="1">
        <v>44825</v>
      </c>
      <c r="K5409" s="1">
        <v>44824</v>
      </c>
    </row>
    <row r="5410" spans="1:11" x14ac:dyDescent="0.25">
      <c r="A5410" t="s">
        <v>46</v>
      </c>
      <c r="C5410" t="s">
        <v>47</v>
      </c>
      <c r="D5410" s="1">
        <v>37207</v>
      </c>
      <c r="E5410" t="s">
        <v>100</v>
      </c>
      <c r="F5410" t="s">
        <v>1230</v>
      </c>
      <c r="G5410" t="s">
        <v>1231</v>
      </c>
      <c r="H5410" t="s">
        <v>7</v>
      </c>
      <c r="I5410" t="s">
        <v>17</v>
      </c>
      <c r="J5410" s="1">
        <v>44959</v>
      </c>
      <c r="K5410" s="1">
        <v>44824</v>
      </c>
    </row>
    <row r="5411" spans="1:11" x14ac:dyDescent="0.25">
      <c r="A5411" t="s">
        <v>46</v>
      </c>
      <c r="C5411" t="s">
        <v>47</v>
      </c>
      <c r="D5411" s="1">
        <v>37207</v>
      </c>
      <c r="E5411" t="s">
        <v>100</v>
      </c>
      <c r="F5411" t="s">
        <v>1230</v>
      </c>
      <c r="G5411" t="s">
        <v>1231</v>
      </c>
      <c r="H5411" t="s">
        <v>1366</v>
      </c>
      <c r="I5411" t="s">
        <v>5</v>
      </c>
      <c r="K5411" s="1">
        <v>45351</v>
      </c>
    </row>
    <row r="5412" spans="1:11" x14ac:dyDescent="0.25">
      <c r="A5412" t="s">
        <v>46</v>
      </c>
      <c r="C5412" t="s">
        <v>47</v>
      </c>
      <c r="D5412" s="1">
        <v>37207</v>
      </c>
      <c r="E5412" t="s">
        <v>100</v>
      </c>
      <c r="F5412" t="s">
        <v>1230</v>
      </c>
      <c r="G5412" t="s">
        <v>1231</v>
      </c>
      <c r="H5412" t="s">
        <v>1367</v>
      </c>
      <c r="I5412" t="s">
        <v>5</v>
      </c>
      <c r="K5412" s="1">
        <v>45351</v>
      </c>
    </row>
    <row r="5413" spans="1:11" x14ac:dyDescent="0.25">
      <c r="A5413" t="s">
        <v>46</v>
      </c>
      <c r="C5413" t="s">
        <v>47</v>
      </c>
      <c r="D5413" s="1">
        <v>37207</v>
      </c>
      <c r="E5413" t="s">
        <v>100</v>
      </c>
      <c r="F5413" t="s">
        <v>1230</v>
      </c>
      <c r="G5413" t="s">
        <v>1231</v>
      </c>
      <c r="H5413" t="s">
        <v>1368</v>
      </c>
      <c r="I5413" t="s">
        <v>5</v>
      </c>
      <c r="K5413" s="1">
        <v>45351</v>
      </c>
    </row>
    <row r="5414" spans="1:11" x14ac:dyDescent="0.25">
      <c r="A5414" t="s">
        <v>46</v>
      </c>
      <c r="C5414" t="s">
        <v>47</v>
      </c>
      <c r="D5414" s="1">
        <v>37207</v>
      </c>
      <c r="E5414" t="s">
        <v>100</v>
      </c>
      <c r="F5414" t="s">
        <v>1230</v>
      </c>
      <c r="G5414" t="s">
        <v>1231</v>
      </c>
      <c r="H5414" t="s">
        <v>1369</v>
      </c>
      <c r="I5414" t="s">
        <v>5</v>
      </c>
      <c r="K5414" s="1">
        <v>45351</v>
      </c>
    </row>
    <row r="5415" spans="1:11" x14ac:dyDescent="0.25">
      <c r="A5415" t="s">
        <v>46</v>
      </c>
      <c r="C5415" t="s">
        <v>47</v>
      </c>
      <c r="D5415" s="1">
        <v>37207</v>
      </c>
      <c r="E5415" t="s">
        <v>100</v>
      </c>
      <c r="F5415" t="s">
        <v>1230</v>
      </c>
      <c r="G5415" t="s">
        <v>1231</v>
      </c>
      <c r="H5415" t="s">
        <v>1370</v>
      </c>
      <c r="I5415" t="s">
        <v>5</v>
      </c>
      <c r="K5415" s="1">
        <v>45351</v>
      </c>
    </row>
    <row r="5416" spans="1:11" x14ac:dyDescent="0.25">
      <c r="A5416" t="s">
        <v>46</v>
      </c>
      <c r="C5416" t="s">
        <v>47</v>
      </c>
      <c r="D5416" s="1">
        <v>37207</v>
      </c>
      <c r="E5416" t="s">
        <v>100</v>
      </c>
      <c r="F5416" t="s">
        <v>1230</v>
      </c>
      <c r="G5416" t="s">
        <v>1231</v>
      </c>
      <c r="H5416" t="s">
        <v>8</v>
      </c>
      <c r="I5416" t="s">
        <v>17</v>
      </c>
      <c r="J5416" s="1">
        <v>44643</v>
      </c>
      <c r="K5416" s="1">
        <v>44635</v>
      </c>
    </row>
    <row r="5417" spans="1:11" x14ac:dyDescent="0.25">
      <c r="A5417" t="s">
        <v>46</v>
      </c>
      <c r="C5417" t="s">
        <v>47</v>
      </c>
      <c r="D5417" s="1">
        <v>37207</v>
      </c>
      <c r="E5417" t="s">
        <v>100</v>
      </c>
      <c r="F5417" t="s">
        <v>1230</v>
      </c>
      <c r="G5417" t="s">
        <v>1231</v>
      </c>
      <c r="H5417" t="s">
        <v>9</v>
      </c>
      <c r="I5417" t="s">
        <v>17</v>
      </c>
      <c r="J5417" s="1">
        <v>44944</v>
      </c>
      <c r="K5417" s="1">
        <v>44735</v>
      </c>
    </row>
    <row r="5418" spans="1:11" x14ac:dyDescent="0.25">
      <c r="A5418" t="s">
        <v>46</v>
      </c>
      <c r="C5418" t="s">
        <v>47</v>
      </c>
      <c r="D5418" s="1">
        <v>37207</v>
      </c>
      <c r="E5418" t="s">
        <v>100</v>
      </c>
      <c r="F5418" t="s">
        <v>1230</v>
      </c>
      <c r="G5418" t="s">
        <v>1231</v>
      </c>
      <c r="H5418" t="s">
        <v>10</v>
      </c>
      <c r="I5418" t="s">
        <v>17</v>
      </c>
      <c r="J5418" s="1">
        <v>44449</v>
      </c>
      <c r="K5418" s="1">
        <v>44417</v>
      </c>
    </row>
    <row r="5419" spans="1:11" x14ac:dyDescent="0.25">
      <c r="A5419" t="s">
        <v>46</v>
      </c>
      <c r="C5419" t="s">
        <v>47</v>
      </c>
      <c r="D5419" s="1">
        <v>37207</v>
      </c>
      <c r="E5419" t="s">
        <v>100</v>
      </c>
      <c r="F5419" t="s">
        <v>1230</v>
      </c>
      <c r="G5419" t="s">
        <v>1231</v>
      </c>
      <c r="H5419" t="s">
        <v>11</v>
      </c>
      <c r="I5419" t="s">
        <v>17</v>
      </c>
      <c r="J5419" s="1">
        <v>42758</v>
      </c>
      <c r="K5419" s="1">
        <v>43291</v>
      </c>
    </row>
    <row r="5420" spans="1:11" x14ac:dyDescent="0.25">
      <c r="A5420" t="s">
        <v>46</v>
      </c>
      <c r="C5420" t="s">
        <v>47</v>
      </c>
      <c r="D5420" s="1">
        <v>37207</v>
      </c>
      <c r="E5420" t="s">
        <v>100</v>
      </c>
      <c r="F5420" t="s">
        <v>1230</v>
      </c>
      <c r="G5420" t="s">
        <v>1231</v>
      </c>
      <c r="H5420" t="s">
        <v>11</v>
      </c>
      <c r="I5420" t="s">
        <v>17</v>
      </c>
      <c r="J5420" s="1">
        <v>42804</v>
      </c>
      <c r="K5420" s="1">
        <v>43297</v>
      </c>
    </row>
    <row r="5421" spans="1:11" x14ac:dyDescent="0.25">
      <c r="A5421" t="s">
        <v>41</v>
      </c>
      <c r="B5421" t="s">
        <v>42</v>
      </c>
      <c r="C5421" t="s">
        <v>124</v>
      </c>
      <c r="D5421" s="1">
        <v>37144</v>
      </c>
      <c r="E5421" t="s">
        <v>649</v>
      </c>
      <c r="F5421" t="s">
        <v>1232</v>
      </c>
      <c r="G5421" t="s">
        <v>1233</v>
      </c>
      <c r="H5421" t="s">
        <v>4</v>
      </c>
      <c r="I5421" t="s">
        <v>17</v>
      </c>
      <c r="J5421" s="1">
        <v>45090</v>
      </c>
      <c r="K5421" s="1">
        <v>44840</v>
      </c>
    </row>
    <row r="5422" spans="1:11" x14ac:dyDescent="0.25">
      <c r="A5422" t="s">
        <v>41</v>
      </c>
      <c r="B5422" t="s">
        <v>42</v>
      </c>
      <c r="C5422" t="s">
        <v>124</v>
      </c>
      <c r="D5422" s="1">
        <v>37144</v>
      </c>
      <c r="E5422" t="s">
        <v>649</v>
      </c>
      <c r="F5422" t="s">
        <v>1232</v>
      </c>
      <c r="G5422" t="s">
        <v>1233</v>
      </c>
      <c r="H5422" t="s">
        <v>7</v>
      </c>
      <c r="I5422" t="s">
        <v>17</v>
      </c>
      <c r="J5422" s="1">
        <v>45090</v>
      </c>
      <c r="K5422" s="1">
        <v>44840</v>
      </c>
    </row>
    <row r="5423" spans="1:11" x14ac:dyDescent="0.25">
      <c r="C5423" t="s">
        <v>1633</v>
      </c>
      <c r="D5423" s="1">
        <v>37004</v>
      </c>
      <c r="E5423" t="s">
        <v>1634</v>
      </c>
      <c r="F5423" t="s">
        <v>1635</v>
      </c>
      <c r="G5423" t="s">
        <v>1636</v>
      </c>
      <c r="H5423" t="s">
        <v>192</v>
      </c>
      <c r="I5423" t="s">
        <v>17</v>
      </c>
      <c r="J5423" s="1">
        <v>45706</v>
      </c>
      <c r="K5423" s="1">
        <v>44837</v>
      </c>
    </row>
    <row r="5424" spans="1:11" x14ac:dyDescent="0.25">
      <c r="A5424" t="s">
        <v>41</v>
      </c>
      <c r="C5424" t="s">
        <v>14</v>
      </c>
      <c r="D5424" s="1">
        <v>36920</v>
      </c>
      <c r="E5424" t="s">
        <v>1234</v>
      </c>
      <c r="F5424" t="s">
        <v>1235</v>
      </c>
      <c r="G5424" t="s">
        <v>1236</v>
      </c>
      <c r="H5424" t="s">
        <v>4</v>
      </c>
      <c r="I5424" t="s">
        <v>17</v>
      </c>
      <c r="J5424" s="1">
        <v>44964</v>
      </c>
      <c r="K5424" s="1">
        <v>44824</v>
      </c>
    </row>
    <row r="5425" spans="1:12" x14ac:dyDescent="0.25">
      <c r="A5425" t="s">
        <v>41</v>
      </c>
      <c r="C5425" t="s">
        <v>14</v>
      </c>
      <c r="D5425" s="1">
        <v>36920</v>
      </c>
      <c r="E5425" t="s">
        <v>1234</v>
      </c>
      <c r="F5425" t="s">
        <v>1235</v>
      </c>
      <c r="G5425" t="s">
        <v>1236</v>
      </c>
      <c r="H5425" t="s">
        <v>7</v>
      </c>
      <c r="I5425" t="s">
        <v>17</v>
      </c>
      <c r="J5425" s="1">
        <v>44964</v>
      </c>
      <c r="K5425" s="1">
        <v>44824</v>
      </c>
    </row>
    <row r="5426" spans="1:12" x14ac:dyDescent="0.25">
      <c r="A5426" t="s">
        <v>41</v>
      </c>
      <c r="C5426" t="s">
        <v>14</v>
      </c>
      <c r="D5426" s="1">
        <v>36920</v>
      </c>
      <c r="E5426" t="s">
        <v>1234</v>
      </c>
      <c r="F5426" t="s">
        <v>1235</v>
      </c>
      <c r="G5426" t="s">
        <v>1236</v>
      </c>
      <c r="H5426" t="s">
        <v>1366</v>
      </c>
      <c r="I5426" t="s">
        <v>5</v>
      </c>
      <c r="K5426" s="1">
        <v>45351</v>
      </c>
    </row>
    <row r="5427" spans="1:12" x14ac:dyDescent="0.25">
      <c r="A5427" t="s">
        <v>41</v>
      </c>
      <c r="C5427" t="s">
        <v>14</v>
      </c>
      <c r="D5427" s="1">
        <v>36920</v>
      </c>
      <c r="E5427" t="s">
        <v>1234</v>
      </c>
      <c r="F5427" t="s">
        <v>1235</v>
      </c>
      <c r="G5427" t="s">
        <v>1236</v>
      </c>
      <c r="H5427" t="s">
        <v>1367</v>
      </c>
      <c r="I5427" t="s">
        <v>5</v>
      </c>
      <c r="K5427" s="1">
        <v>45351</v>
      </c>
    </row>
    <row r="5428" spans="1:12" x14ac:dyDescent="0.25">
      <c r="A5428" t="s">
        <v>41</v>
      </c>
      <c r="C5428" t="s">
        <v>14</v>
      </c>
      <c r="D5428" s="1">
        <v>36920</v>
      </c>
      <c r="E5428" t="s">
        <v>1234</v>
      </c>
      <c r="F5428" t="s">
        <v>1235</v>
      </c>
      <c r="G5428" t="s">
        <v>1236</v>
      </c>
      <c r="H5428" t="s">
        <v>1368</v>
      </c>
      <c r="I5428" t="s">
        <v>5</v>
      </c>
      <c r="K5428" s="1">
        <v>45351</v>
      </c>
    </row>
    <row r="5429" spans="1:12" x14ac:dyDescent="0.25">
      <c r="A5429" t="s">
        <v>41</v>
      </c>
      <c r="C5429" t="s">
        <v>14</v>
      </c>
      <c r="D5429" s="1">
        <v>36920</v>
      </c>
      <c r="E5429" t="s">
        <v>1234</v>
      </c>
      <c r="F5429" t="s">
        <v>1235</v>
      </c>
      <c r="G5429" t="s">
        <v>1236</v>
      </c>
      <c r="H5429" t="s">
        <v>1369</v>
      </c>
      <c r="I5429" t="s">
        <v>5</v>
      </c>
      <c r="K5429" s="1">
        <v>45351</v>
      </c>
    </row>
    <row r="5430" spans="1:12" x14ac:dyDescent="0.25">
      <c r="A5430" t="s">
        <v>41</v>
      </c>
      <c r="C5430" t="s">
        <v>14</v>
      </c>
      <c r="D5430" s="1">
        <v>36920</v>
      </c>
      <c r="E5430" t="s">
        <v>1234</v>
      </c>
      <c r="F5430" t="s">
        <v>1235</v>
      </c>
      <c r="G5430" t="s">
        <v>1236</v>
      </c>
      <c r="H5430" t="s">
        <v>1370</v>
      </c>
      <c r="I5430" t="s">
        <v>5</v>
      </c>
      <c r="K5430" s="1">
        <v>45351</v>
      </c>
    </row>
    <row r="5431" spans="1:12" x14ac:dyDescent="0.25">
      <c r="A5431" t="s">
        <v>41</v>
      </c>
      <c r="C5431" t="s">
        <v>14</v>
      </c>
      <c r="D5431" s="1">
        <v>36920</v>
      </c>
      <c r="E5431" t="s">
        <v>1234</v>
      </c>
      <c r="F5431" t="s">
        <v>1235</v>
      </c>
      <c r="G5431" t="s">
        <v>1236</v>
      </c>
      <c r="H5431" t="s">
        <v>8</v>
      </c>
      <c r="I5431" t="s">
        <v>17</v>
      </c>
      <c r="J5431" s="1">
        <v>44965</v>
      </c>
      <c r="K5431" s="1">
        <v>44635</v>
      </c>
    </row>
    <row r="5432" spans="1:12" x14ac:dyDescent="0.25">
      <c r="A5432" t="s">
        <v>41</v>
      </c>
      <c r="C5432" t="s">
        <v>14</v>
      </c>
      <c r="D5432" s="1">
        <v>36920</v>
      </c>
      <c r="E5432" t="s">
        <v>1234</v>
      </c>
      <c r="F5432" t="s">
        <v>1235</v>
      </c>
      <c r="G5432" t="s">
        <v>1236</v>
      </c>
      <c r="H5432" t="s">
        <v>9</v>
      </c>
      <c r="I5432" t="s">
        <v>17</v>
      </c>
      <c r="J5432" s="1">
        <v>44868</v>
      </c>
      <c r="K5432" s="1">
        <v>44735</v>
      </c>
    </row>
    <row r="5433" spans="1:12" x14ac:dyDescent="0.25">
      <c r="A5433" t="s">
        <v>41</v>
      </c>
      <c r="C5433" t="s">
        <v>14</v>
      </c>
      <c r="D5433" s="1">
        <v>36920</v>
      </c>
      <c r="E5433" t="s">
        <v>1234</v>
      </c>
      <c r="F5433" t="s">
        <v>1235</v>
      </c>
      <c r="G5433" t="s">
        <v>1236</v>
      </c>
      <c r="H5433" t="s">
        <v>10</v>
      </c>
      <c r="I5433" t="s">
        <v>17</v>
      </c>
      <c r="J5433" s="1">
        <v>44963</v>
      </c>
      <c r="K5433" s="1">
        <v>44486</v>
      </c>
    </row>
    <row r="5434" spans="1:12" x14ac:dyDescent="0.25">
      <c r="A5434" t="s">
        <v>41</v>
      </c>
      <c r="C5434" t="s">
        <v>14</v>
      </c>
      <c r="D5434" s="1">
        <v>36920</v>
      </c>
      <c r="E5434" t="s">
        <v>1234</v>
      </c>
      <c r="F5434" t="s">
        <v>1235</v>
      </c>
      <c r="G5434" t="s">
        <v>1236</v>
      </c>
      <c r="H5434" t="s">
        <v>11</v>
      </c>
      <c r="I5434" t="s">
        <v>17</v>
      </c>
      <c r="J5434" s="1">
        <v>44965</v>
      </c>
      <c r="K5434" s="1">
        <v>44486</v>
      </c>
    </row>
    <row r="5435" spans="1:12" x14ac:dyDescent="0.25">
      <c r="C5435" t="s">
        <v>45</v>
      </c>
      <c r="D5435" s="1">
        <v>36773</v>
      </c>
      <c r="E5435" t="s">
        <v>1637</v>
      </c>
      <c r="F5435" t="s">
        <v>1638</v>
      </c>
      <c r="G5435" t="s">
        <v>1617</v>
      </c>
      <c r="H5435" t="s">
        <v>4</v>
      </c>
      <c r="I5435" t="s">
        <v>17</v>
      </c>
      <c r="J5435" s="1">
        <v>44965</v>
      </c>
      <c r="K5435" s="1">
        <v>44824</v>
      </c>
    </row>
    <row r="5436" spans="1:12" x14ac:dyDescent="0.25">
      <c r="C5436" t="s">
        <v>45</v>
      </c>
      <c r="D5436" s="1">
        <v>36773</v>
      </c>
      <c r="E5436" t="s">
        <v>1637</v>
      </c>
      <c r="F5436" t="s">
        <v>1638</v>
      </c>
      <c r="G5436" t="s">
        <v>1617</v>
      </c>
      <c r="H5436" t="s">
        <v>7</v>
      </c>
      <c r="I5436" t="s">
        <v>17</v>
      </c>
      <c r="J5436" s="1">
        <v>44824</v>
      </c>
      <c r="K5436" s="1">
        <v>44824</v>
      </c>
    </row>
    <row r="5437" spans="1:12" x14ac:dyDescent="0.25">
      <c r="C5437" t="s">
        <v>45</v>
      </c>
      <c r="D5437" s="1">
        <v>36773</v>
      </c>
      <c r="E5437" t="s">
        <v>1637</v>
      </c>
      <c r="F5437" t="s">
        <v>1638</v>
      </c>
      <c r="G5437" t="s">
        <v>1617</v>
      </c>
      <c r="H5437" t="s">
        <v>1366</v>
      </c>
      <c r="I5437" t="s">
        <v>5</v>
      </c>
      <c r="K5437" s="1">
        <v>43762</v>
      </c>
    </row>
    <row r="5438" spans="1:12" x14ac:dyDescent="0.25">
      <c r="C5438" t="s">
        <v>45</v>
      </c>
      <c r="D5438" s="1">
        <v>36773</v>
      </c>
      <c r="E5438" t="s">
        <v>1637</v>
      </c>
      <c r="F5438" t="s">
        <v>1638</v>
      </c>
      <c r="G5438" t="s">
        <v>1617</v>
      </c>
      <c r="H5438" t="s">
        <v>1367</v>
      </c>
      <c r="I5438" t="s">
        <v>5</v>
      </c>
      <c r="K5438" s="1">
        <v>45351</v>
      </c>
    </row>
    <row r="5439" spans="1:12" x14ac:dyDescent="0.25">
      <c r="C5439" t="s">
        <v>45</v>
      </c>
      <c r="D5439" s="1">
        <v>36773</v>
      </c>
      <c r="E5439" t="s">
        <v>1637</v>
      </c>
      <c r="F5439" t="s">
        <v>1638</v>
      </c>
      <c r="G5439" t="s">
        <v>1617</v>
      </c>
      <c r="H5439" t="s">
        <v>1367</v>
      </c>
      <c r="I5439" t="s">
        <v>17</v>
      </c>
      <c r="J5439" s="1">
        <v>43788</v>
      </c>
      <c r="K5439" s="1">
        <v>43762</v>
      </c>
      <c r="L5439" t="s">
        <v>1639</v>
      </c>
    </row>
    <row r="5440" spans="1:12" x14ac:dyDescent="0.25">
      <c r="C5440" t="s">
        <v>45</v>
      </c>
      <c r="D5440" s="1">
        <v>36773</v>
      </c>
      <c r="E5440" t="s">
        <v>1637</v>
      </c>
      <c r="F5440" t="s">
        <v>1638</v>
      </c>
      <c r="G5440" t="s">
        <v>1617</v>
      </c>
      <c r="H5440" t="s">
        <v>1368</v>
      </c>
      <c r="I5440" t="s">
        <v>5</v>
      </c>
      <c r="K5440" s="1">
        <v>43762</v>
      </c>
    </row>
    <row r="5441" spans="1:11" x14ac:dyDescent="0.25">
      <c r="C5441" t="s">
        <v>45</v>
      </c>
      <c r="D5441" s="1">
        <v>36773</v>
      </c>
      <c r="E5441" t="s">
        <v>1637</v>
      </c>
      <c r="F5441" t="s">
        <v>1638</v>
      </c>
      <c r="G5441" t="s">
        <v>1617</v>
      </c>
      <c r="H5441" t="s">
        <v>1369</v>
      </c>
      <c r="I5441" t="s">
        <v>5</v>
      </c>
      <c r="K5441" s="1">
        <v>43762</v>
      </c>
    </row>
    <row r="5442" spans="1:11" x14ac:dyDescent="0.25">
      <c r="C5442" t="s">
        <v>45</v>
      </c>
      <c r="D5442" s="1">
        <v>36773</v>
      </c>
      <c r="E5442" t="s">
        <v>1637</v>
      </c>
      <c r="F5442" t="s">
        <v>1638</v>
      </c>
      <c r="G5442" t="s">
        <v>1617</v>
      </c>
      <c r="H5442" t="s">
        <v>1370</v>
      </c>
      <c r="I5442" t="s">
        <v>5</v>
      </c>
      <c r="K5442" s="1">
        <v>45351</v>
      </c>
    </row>
    <row r="5443" spans="1:11" x14ac:dyDescent="0.25">
      <c r="C5443" t="s">
        <v>45</v>
      </c>
      <c r="D5443" s="1">
        <v>36773</v>
      </c>
      <c r="E5443" t="s">
        <v>1637</v>
      </c>
      <c r="F5443" t="s">
        <v>1638</v>
      </c>
      <c r="G5443" t="s">
        <v>1617</v>
      </c>
      <c r="H5443" t="s">
        <v>8</v>
      </c>
      <c r="I5443" t="s">
        <v>17</v>
      </c>
      <c r="J5443" s="1">
        <v>44649</v>
      </c>
      <c r="K5443" s="1">
        <v>44635</v>
      </c>
    </row>
    <row r="5444" spans="1:11" x14ac:dyDescent="0.25">
      <c r="C5444" t="s">
        <v>45</v>
      </c>
      <c r="D5444" s="1">
        <v>36773</v>
      </c>
      <c r="E5444" t="s">
        <v>1637</v>
      </c>
      <c r="F5444" t="s">
        <v>1638</v>
      </c>
      <c r="G5444" t="s">
        <v>1617</v>
      </c>
      <c r="H5444" t="s">
        <v>9</v>
      </c>
      <c r="I5444" t="s">
        <v>17</v>
      </c>
      <c r="J5444" s="1">
        <v>44965</v>
      </c>
      <c r="K5444" s="1">
        <v>44830</v>
      </c>
    </row>
    <row r="5445" spans="1:11" x14ac:dyDescent="0.25">
      <c r="C5445" t="s">
        <v>45</v>
      </c>
      <c r="D5445" s="1">
        <v>36773</v>
      </c>
      <c r="E5445" t="s">
        <v>1637</v>
      </c>
      <c r="F5445" t="s">
        <v>1638</v>
      </c>
      <c r="G5445" t="s">
        <v>1617</v>
      </c>
      <c r="H5445" t="s">
        <v>10</v>
      </c>
      <c r="I5445" t="s">
        <v>17</v>
      </c>
      <c r="J5445" s="1">
        <v>44439</v>
      </c>
      <c r="K5445" s="1">
        <v>44438</v>
      </c>
    </row>
    <row r="5446" spans="1:11" x14ac:dyDescent="0.25">
      <c r="C5446" t="s">
        <v>45</v>
      </c>
      <c r="D5446" s="1">
        <v>36773</v>
      </c>
      <c r="E5446" t="s">
        <v>1637</v>
      </c>
      <c r="F5446" t="s">
        <v>1638</v>
      </c>
      <c r="G5446" t="s">
        <v>1617</v>
      </c>
      <c r="H5446" t="s">
        <v>11</v>
      </c>
      <c r="I5446" t="s">
        <v>17</v>
      </c>
      <c r="J5446" s="1">
        <v>45133</v>
      </c>
      <c r="K5446" s="1">
        <v>43635</v>
      </c>
    </row>
    <row r="5447" spans="1:11" x14ac:dyDescent="0.25">
      <c r="A5447" t="s">
        <v>46</v>
      </c>
      <c r="C5447" t="s">
        <v>14</v>
      </c>
      <c r="D5447" s="1">
        <v>36553</v>
      </c>
      <c r="E5447" t="s">
        <v>1237</v>
      </c>
      <c r="F5447" t="s">
        <v>1238</v>
      </c>
      <c r="G5447" t="s">
        <v>1239</v>
      </c>
      <c r="H5447" t="s">
        <v>4</v>
      </c>
      <c r="I5447" t="s">
        <v>17</v>
      </c>
      <c r="J5447" s="1">
        <v>45264</v>
      </c>
      <c r="K5447" s="1">
        <v>44824</v>
      </c>
    </row>
    <row r="5448" spans="1:11" x14ac:dyDescent="0.25">
      <c r="A5448" t="s">
        <v>46</v>
      </c>
      <c r="C5448" t="s">
        <v>14</v>
      </c>
      <c r="D5448" s="1">
        <v>36553</v>
      </c>
      <c r="E5448" t="s">
        <v>1237</v>
      </c>
      <c r="F5448" t="s">
        <v>1238</v>
      </c>
      <c r="G5448" t="s">
        <v>1239</v>
      </c>
      <c r="H5448" t="s">
        <v>7</v>
      </c>
      <c r="I5448" t="s">
        <v>17</v>
      </c>
      <c r="J5448" s="1">
        <v>45275</v>
      </c>
      <c r="K5448" s="1">
        <v>44824</v>
      </c>
    </row>
    <row r="5449" spans="1:11" x14ac:dyDescent="0.25">
      <c r="A5449" t="s">
        <v>46</v>
      </c>
      <c r="C5449" t="s">
        <v>14</v>
      </c>
      <c r="D5449" s="1">
        <v>36553</v>
      </c>
      <c r="E5449" t="s">
        <v>1237</v>
      </c>
      <c r="F5449" t="s">
        <v>1238</v>
      </c>
      <c r="G5449" t="s">
        <v>1239</v>
      </c>
      <c r="H5449" t="s">
        <v>1366</v>
      </c>
      <c r="I5449" t="s">
        <v>17</v>
      </c>
      <c r="J5449" s="1">
        <v>45526</v>
      </c>
      <c r="K5449" s="1">
        <v>45351</v>
      </c>
    </row>
    <row r="5450" spans="1:11" x14ac:dyDescent="0.25">
      <c r="A5450" t="s">
        <v>46</v>
      </c>
      <c r="C5450" t="s">
        <v>14</v>
      </c>
      <c r="D5450" s="1">
        <v>36553</v>
      </c>
      <c r="E5450" t="s">
        <v>1237</v>
      </c>
      <c r="F5450" t="s">
        <v>1238</v>
      </c>
      <c r="G5450" t="s">
        <v>1239</v>
      </c>
      <c r="H5450" t="s">
        <v>1367</v>
      </c>
      <c r="I5450" t="s">
        <v>17</v>
      </c>
      <c r="J5450" s="1">
        <v>45526</v>
      </c>
      <c r="K5450" s="1">
        <v>45351</v>
      </c>
    </row>
    <row r="5451" spans="1:11" x14ac:dyDescent="0.25">
      <c r="A5451" t="s">
        <v>46</v>
      </c>
      <c r="C5451" t="s">
        <v>14</v>
      </c>
      <c r="D5451" s="1">
        <v>36553</v>
      </c>
      <c r="E5451" t="s">
        <v>1237</v>
      </c>
      <c r="F5451" t="s">
        <v>1238</v>
      </c>
      <c r="G5451" t="s">
        <v>1239</v>
      </c>
      <c r="H5451" t="s">
        <v>1368</v>
      </c>
      <c r="I5451" t="s">
        <v>17</v>
      </c>
      <c r="J5451" s="1">
        <v>45526</v>
      </c>
      <c r="K5451" s="1">
        <v>45351</v>
      </c>
    </row>
    <row r="5452" spans="1:11" x14ac:dyDescent="0.25">
      <c r="A5452" t="s">
        <v>46</v>
      </c>
      <c r="C5452" t="s">
        <v>14</v>
      </c>
      <c r="D5452" s="1">
        <v>36553</v>
      </c>
      <c r="E5452" t="s">
        <v>1237</v>
      </c>
      <c r="F5452" t="s">
        <v>1238</v>
      </c>
      <c r="G5452" t="s">
        <v>1239</v>
      </c>
      <c r="H5452" t="s">
        <v>1369</v>
      </c>
      <c r="I5452" t="s">
        <v>17</v>
      </c>
      <c r="J5452" s="1">
        <v>45526</v>
      </c>
      <c r="K5452" s="1">
        <v>45351</v>
      </c>
    </row>
    <row r="5453" spans="1:11" x14ac:dyDescent="0.25">
      <c r="A5453" t="s">
        <v>46</v>
      </c>
      <c r="C5453" t="s">
        <v>14</v>
      </c>
      <c r="D5453" s="1">
        <v>36553</v>
      </c>
      <c r="E5453" t="s">
        <v>1237</v>
      </c>
      <c r="F5453" t="s">
        <v>1238</v>
      </c>
      <c r="G5453" t="s">
        <v>1239</v>
      </c>
      <c r="H5453" t="s">
        <v>1370</v>
      </c>
      <c r="I5453" t="s">
        <v>17</v>
      </c>
      <c r="J5453" s="1">
        <v>45526</v>
      </c>
      <c r="K5453" s="1">
        <v>45351</v>
      </c>
    </row>
    <row r="5454" spans="1:11" x14ac:dyDescent="0.25">
      <c r="A5454" t="s">
        <v>46</v>
      </c>
      <c r="C5454" t="s">
        <v>14</v>
      </c>
      <c r="D5454" s="1">
        <v>36553</v>
      </c>
      <c r="E5454" t="s">
        <v>1237</v>
      </c>
      <c r="F5454" t="s">
        <v>1238</v>
      </c>
      <c r="G5454" t="s">
        <v>1239</v>
      </c>
      <c r="H5454" t="s">
        <v>8</v>
      </c>
      <c r="I5454" t="s">
        <v>17</v>
      </c>
      <c r="J5454" s="1">
        <v>45275</v>
      </c>
      <c r="K5454" s="1">
        <v>44635</v>
      </c>
    </row>
    <row r="5455" spans="1:11" x14ac:dyDescent="0.25">
      <c r="A5455" t="s">
        <v>46</v>
      </c>
      <c r="C5455" t="s">
        <v>14</v>
      </c>
      <c r="D5455" s="1">
        <v>36553</v>
      </c>
      <c r="E5455" t="s">
        <v>1237</v>
      </c>
      <c r="F5455" t="s">
        <v>1238</v>
      </c>
      <c r="G5455" t="s">
        <v>1239</v>
      </c>
      <c r="H5455" t="s">
        <v>9</v>
      </c>
      <c r="I5455" t="s">
        <v>17</v>
      </c>
      <c r="J5455" s="1">
        <v>45047</v>
      </c>
      <c r="K5455" s="1">
        <v>44994</v>
      </c>
    </row>
    <row r="5456" spans="1:11" x14ac:dyDescent="0.25">
      <c r="A5456" t="s">
        <v>46</v>
      </c>
      <c r="C5456" t="s">
        <v>14</v>
      </c>
      <c r="D5456" s="1">
        <v>36553</v>
      </c>
      <c r="E5456" t="s">
        <v>1237</v>
      </c>
      <c r="F5456" t="s">
        <v>1238</v>
      </c>
      <c r="G5456" t="s">
        <v>1239</v>
      </c>
      <c r="H5456" t="s">
        <v>10</v>
      </c>
      <c r="I5456" t="s">
        <v>17</v>
      </c>
      <c r="J5456" s="1">
        <v>45278</v>
      </c>
      <c r="K5456" s="1">
        <v>44417</v>
      </c>
    </row>
    <row r="5457" spans="1:12" x14ac:dyDescent="0.25">
      <c r="A5457" t="s">
        <v>46</v>
      </c>
      <c r="C5457" t="s">
        <v>14</v>
      </c>
      <c r="D5457" s="1">
        <v>36553</v>
      </c>
      <c r="E5457" t="s">
        <v>1237</v>
      </c>
      <c r="F5457" t="s">
        <v>1238</v>
      </c>
      <c r="G5457" t="s">
        <v>1239</v>
      </c>
      <c r="H5457" t="s">
        <v>11</v>
      </c>
      <c r="I5457" t="s">
        <v>17</v>
      </c>
      <c r="J5457" s="1">
        <v>45275</v>
      </c>
      <c r="K5457" s="1">
        <v>43635</v>
      </c>
    </row>
    <row r="5458" spans="1:12" x14ac:dyDescent="0.25">
      <c r="A5458" t="s">
        <v>1</v>
      </c>
      <c r="B5458" t="s">
        <v>95</v>
      </c>
      <c r="C5458" t="s">
        <v>14</v>
      </c>
      <c r="D5458" s="1">
        <v>36423</v>
      </c>
      <c r="E5458" t="s">
        <v>1171</v>
      </c>
      <c r="F5458" t="s">
        <v>709</v>
      </c>
      <c r="G5458" t="s">
        <v>447</v>
      </c>
      <c r="H5458" t="s">
        <v>4</v>
      </c>
      <c r="I5458" t="s">
        <v>17</v>
      </c>
      <c r="J5458" s="1">
        <v>44939</v>
      </c>
      <c r="K5458" s="1">
        <v>44824</v>
      </c>
    </row>
    <row r="5459" spans="1:12" x14ac:dyDescent="0.25">
      <c r="A5459" t="s">
        <v>1</v>
      </c>
      <c r="B5459" t="s">
        <v>95</v>
      </c>
      <c r="C5459" t="s">
        <v>14</v>
      </c>
      <c r="D5459" s="1">
        <v>36423</v>
      </c>
      <c r="E5459" t="s">
        <v>1171</v>
      </c>
      <c r="F5459" t="s">
        <v>709</v>
      </c>
      <c r="G5459" t="s">
        <v>447</v>
      </c>
      <c r="H5459" t="s">
        <v>7</v>
      </c>
      <c r="I5459" t="s">
        <v>17</v>
      </c>
      <c r="J5459" s="1">
        <v>44939</v>
      </c>
      <c r="K5459" s="1">
        <v>44824</v>
      </c>
    </row>
    <row r="5460" spans="1:12" x14ac:dyDescent="0.25">
      <c r="A5460" t="s">
        <v>1</v>
      </c>
      <c r="B5460" t="s">
        <v>95</v>
      </c>
      <c r="C5460" t="s">
        <v>14</v>
      </c>
      <c r="D5460" s="1">
        <v>36423</v>
      </c>
      <c r="E5460" t="s">
        <v>1171</v>
      </c>
      <c r="F5460" t="s">
        <v>709</v>
      </c>
      <c r="G5460" t="s">
        <v>447</v>
      </c>
      <c r="H5460" t="s">
        <v>1366</v>
      </c>
      <c r="I5460" t="s">
        <v>17</v>
      </c>
      <c r="J5460" s="1">
        <v>45589</v>
      </c>
      <c r="K5460" s="1">
        <v>45351</v>
      </c>
    </row>
    <row r="5461" spans="1:12" x14ac:dyDescent="0.25">
      <c r="A5461" t="s">
        <v>1</v>
      </c>
      <c r="B5461" t="s">
        <v>95</v>
      </c>
      <c r="C5461" t="s">
        <v>14</v>
      </c>
      <c r="D5461" s="1">
        <v>36423</v>
      </c>
      <c r="E5461" t="s">
        <v>1171</v>
      </c>
      <c r="F5461" t="s">
        <v>709</v>
      </c>
      <c r="G5461" t="s">
        <v>447</v>
      </c>
      <c r="H5461" t="s">
        <v>1367</v>
      </c>
      <c r="I5461" t="s">
        <v>17</v>
      </c>
      <c r="J5461" s="1">
        <v>45589</v>
      </c>
      <c r="K5461" s="1">
        <v>45351</v>
      </c>
    </row>
    <row r="5462" spans="1:12" x14ac:dyDescent="0.25">
      <c r="A5462" t="s">
        <v>1</v>
      </c>
      <c r="B5462" t="s">
        <v>95</v>
      </c>
      <c r="C5462" t="s">
        <v>14</v>
      </c>
      <c r="D5462" s="1">
        <v>36423</v>
      </c>
      <c r="E5462" t="s">
        <v>1171</v>
      </c>
      <c r="F5462" t="s">
        <v>709</v>
      </c>
      <c r="G5462" t="s">
        <v>447</v>
      </c>
      <c r="H5462" t="s">
        <v>1368</v>
      </c>
      <c r="I5462" t="s">
        <v>17</v>
      </c>
      <c r="J5462" s="1">
        <v>45589</v>
      </c>
      <c r="K5462" s="1">
        <v>45351</v>
      </c>
    </row>
    <row r="5463" spans="1:12" x14ac:dyDescent="0.25">
      <c r="A5463" t="s">
        <v>1</v>
      </c>
      <c r="B5463" t="s">
        <v>95</v>
      </c>
      <c r="C5463" t="s">
        <v>14</v>
      </c>
      <c r="D5463" s="1">
        <v>36423</v>
      </c>
      <c r="E5463" t="s">
        <v>1171</v>
      </c>
      <c r="F5463" t="s">
        <v>709</v>
      </c>
      <c r="G5463" t="s">
        <v>447</v>
      </c>
      <c r="H5463" t="s">
        <v>1369</v>
      </c>
      <c r="I5463" t="s">
        <v>17</v>
      </c>
      <c r="J5463" s="1">
        <v>45589</v>
      </c>
      <c r="K5463" s="1">
        <v>45351</v>
      </c>
    </row>
    <row r="5464" spans="1:12" x14ac:dyDescent="0.25">
      <c r="A5464" t="s">
        <v>1</v>
      </c>
      <c r="B5464" t="s">
        <v>95</v>
      </c>
      <c r="C5464" t="s">
        <v>14</v>
      </c>
      <c r="D5464" s="1">
        <v>36423</v>
      </c>
      <c r="E5464" t="s">
        <v>1171</v>
      </c>
      <c r="F5464" t="s">
        <v>709</v>
      </c>
      <c r="G5464" t="s">
        <v>447</v>
      </c>
      <c r="H5464" t="s">
        <v>1370</v>
      </c>
      <c r="I5464" t="s">
        <v>17</v>
      </c>
      <c r="J5464" s="1">
        <v>45589</v>
      </c>
      <c r="K5464" s="1">
        <v>45351</v>
      </c>
    </row>
    <row r="5465" spans="1:12" x14ac:dyDescent="0.25">
      <c r="A5465" t="s">
        <v>1</v>
      </c>
      <c r="B5465" t="s">
        <v>95</v>
      </c>
      <c r="C5465" t="s">
        <v>14</v>
      </c>
      <c r="D5465" s="1">
        <v>36423</v>
      </c>
      <c r="E5465" t="s">
        <v>1171</v>
      </c>
      <c r="F5465" t="s">
        <v>709</v>
      </c>
      <c r="G5465" t="s">
        <v>447</v>
      </c>
      <c r="H5465" t="s">
        <v>8</v>
      </c>
      <c r="I5465" t="s">
        <v>17</v>
      </c>
      <c r="J5465" s="1">
        <v>44642</v>
      </c>
      <c r="K5465" s="1">
        <v>44635</v>
      </c>
    </row>
    <row r="5466" spans="1:12" x14ac:dyDescent="0.25">
      <c r="A5466" t="s">
        <v>1</v>
      </c>
      <c r="B5466" t="s">
        <v>95</v>
      </c>
      <c r="C5466" t="s">
        <v>14</v>
      </c>
      <c r="D5466" s="1">
        <v>36423</v>
      </c>
      <c r="E5466" t="s">
        <v>1171</v>
      </c>
      <c r="F5466" t="s">
        <v>709</v>
      </c>
      <c r="G5466" t="s">
        <v>447</v>
      </c>
      <c r="H5466" t="s">
        <v>9</v>
      </c>
      <c r="I5466" t="s">
        <v>17</v>
      </c>
      <c r="J5466" s="1">
        <v>44774</v>
      </c>
      <c r="K5466" s="1">
        <v>44735</v>
      </c>
    </row>
    <row r="5467" spans="1:12" x14ac:dyDescent="0.25">
      <c r="A5467" t="s">
        <v>1</v>
      </c>
      <c r="B5467" t="s">
        <v>95</v>
      </c>
      <c r="C5467" t="s">
        <v>14</v>
      </c>
      <c r="D5467" s="1">
        <v>36423</v>
      </c>
      <c r="E5467" t="s">
        <v>1171</v>
      </c>
      <c r="F5467" t="s">
        <v>709</v>
      </c>
      <c r="G5467" t="s">
        <v>447</v>
      </c>
      <c r="H5467" t="s">
        <v>10</v>
      </c>
      <c r="I5467" t="s">
        <v>17</v>
      </c>
      <c r="J5467" s="1">
        <v>44447</v>
      </c>
      <c r="K5467" s="1">
        <v>44417</v>
      </c>
    </row>
    <row r="5468" spans="1:12" x14ac:dyDescent="0.25">
      <c r="A5468" t="s">
        <v>1</v>
      </c>
      <c r="B5468" t="s">
        <v>95</v>
      </c>
      <c r="C5468" t="s">
        <v>14</v>
      </c>
      <c r="D5468" s="1">
        <v>36423</v>
      </c>
      <c r="E5468" t="s">
        <v>1171</v>
      </c>
      <c r="F5468" t="s">
        <v>709</v>
      </c>
      <c r="G5468" t="s">
        <v>447</v>
      </c>
      <c r="H5468" t="s">
        <v>10</v>
      </c>
      <c r="I5468" t="s">
        <v>17</v>
      </c>
      <c r="J5468" s="1">
        <v>44774</v>
      </c>
      <c r="K5468" s="1">
        <v>44774</v>
      </c>
    </row>
    <row r="5469" spans="1:12" x14ac:dyDescent="0.25">
      <c r="A5469" t="s">
        <v>1</v>
      </c>
      <c r="B5469" t="s">
        <v>95</v>
      </c>
      <c r="C5469" t="s">
        <v>14</v>
      </c>
      <c r="D5469" s="1">
        <v>36423</v>
      </c>
      <c r="E5469" t="s">
        <v>1171</v>
      </c>
      <c r="F5469" t="s">
        <v>709</v>
      </c>
      <c r="G5469" t="s">
        <v>447</v>
      </c>
      <c r="H5469" t="s">
        <v>11</v>
      </c>
      <c r="I5469" t="s">
        <v>17</v>
      </c>
      <c r="J5469" s="1">
        <v>42802</v>
      </c>
      <c r="K5469" s="1">
        <v>43616</v>
      </c>
      <c r="L5469" t="s">
        <v>982</v>
      </c>
    </row>
    <row r="5470" spans="1:12" x14ac:dyDescent="0.25">
      <c r="A5470" t="s">
        <v>1</v>
      </c>
      <c r="B5470" t="s">
        <v>95</v>
      </c>
      <c r="C5470" t="s">
        <v>14</v>
      </c>
      <c r="D5470" s="1">
        <v>36220</v>
      </c>
      <c r="E5470" t="s">
        <v>1240</v>
      </c>
      <c r="F5470" t="s">
        <v>1241</v>
      </c>
      <c r="G5470" t="s">
        <v>1640</v>
      </c>
      <c r="H5470" t="s">
        <v>4</v>
      </c>
      <c r="I5470" t="s">
        <v>17</v>
      </c>
      <c r="J5470" s="1">
        <v>44938</v>
      </c>
      <c r="K5470" s="1">
        <v>44824</v>
      </c>
    </row>
    <row r="5471" spans="1:12" x14ac:dyDescent="0.25">
      <c r="A5471" t="s">
        <v>1</v>
      </c>
      <c r="B5471" t="s">
        <v>95</v>
      </c>
      <c r="C5471" t="s">
        <v>14</v>
      </c>
      <c r="D5471" s="1">
        <v>36220</v>
      </c>
      <c r="E5471" t="s">
        <v>1240</v>
      </c>
      <c r="F5471" t="s">
        <v>1241</v>
      </c>
      <c r="G5471" t="s">
        <v>1640</v>
      </c>
      <c r="H5471" t="s">
        <v>7</v>
      </c>
      <c r="I5471" t="s">
        <v>17</v>
      </c>
      <c r="J5471" s="1">
        <v>44987</v>
      </c>
      <c r="K5471" s="1">
        <v>44824</v>
      </c>
    </row>
    <row r="5472" spans="1:12" x14ac:dyDescent="0.25">
      <c r="A5472" t="s">
        <v>1</v>
      </c>
      <c r="B5472" t="s">
        <v>95</v>
      </c>
      <c r="C5472" t="s">
        <v>14</v>
      </c>
      <c r="D5472" s="1">
        <v>36220</v>
      </c>
      <c r="E5472" t="s">
        <v>1240</v>
      </c>
      <c r="F5472" t="s">
        <v>1241</v>
      </c>
      <c r="G5472" t="s">
        <v>1640</v>
      </c>
      <c r="H5472" t="s">
        <v>1366</v>
      </c>
      <c r="I5472" t="s">
        <v>5</v>
      </c>
      <c r="K5472" s="1">
        <v>45351</v>
      </c>
    </row>
    <row r="5473" spans="1:11" x14ac:dyDescent="0.25">
      <c r="A5473" t="s">
        <v>1</v>
      </c>
      <c r="B5473" t="s">
        <v>95</v>
      </c>
      <c r="C5473" t="s">
        <v>14</v>
      </c>
      <c r="D5473" s="1">
        <v>36220</v>
      </c>
      <c r="E5473" t="s">
        <v>1240</v>
      </c>
      <c r="F5473" t="s">
        <v>1241</v>
      </c>
      <c r="G5473" t="s">
        <v>1640</v>
      </c>
      <c r="H5473" t="s">
        <v>1367</v>
      </c>
      <c r="I5473" t="s">
        <v>5</v>
      </c>
      <c r="K5473" s="1">
        <v>45789</v>
      </c>
    </row>
    <row r="5474" spans="1:11" x14ac:dyDescent="0.25">
      <c r="A5474" t="s">
        <v>1</v>
      </c>
      <c r="B5474" t="s">
        <v>95</v>
      </c>
      <c r="C5474" t="s">
        <v>14</v>
      </c>
      <c r="D5474" s="1">
        <v>36220</v>
      </c>
      <c r="E5474" t="s">
        <v>1240</v>
      </c>
      <c r="F5474" t="s">
        <v>1241</v>
      </c>
      <c r="G5474" t="s">
        <v>1640</v>
      </c>
      <c r="H5474" t="s">
        <v>1367</v>
      </c>
      <c r="I5474" t="s">
        <v>17</v>
      </c>
      <c r="J5474" s="1">
        <v>45468</v>
      </c>
      <c r="K5474" s="1">
        <v>45351</v>
      </c>
    </row>
    <row r="5475" spans="1:11" x14ac:dyDescent="0.25">
      <c r="A5475" t="s">
        <v>1</v>
      </c>
      <c r="B5475" t="s">
        <v>95</v>
      </c>
      <c r="C5475" t="s">
        <v>14</v>
      </c>
      <c r="D5475" s="1">
        <v>36220</v>
      </c>
      <c r="E5475" t="s">
        <v>1240</v>
      </c>
      <c r="F5475" t="s">
        <v>1241</v>
      </c>
      <c r="G5475" t="s">
        <v>1640</v>
      </c>
      <c r="H5475" t="s">
        <v>1368</v>
      </c>
      <c r="I5475" t="s">
        <v>17</v>
      </c>
      <c r="J5475" s="1">
        <v>45720</v>
      </c>
      <c r="K5475" s="1">
        <v>45351</v>
      </c>
    </row>
    <row r="5476" spans="1:11" x14ac:dyDescent="0.25">
      <c r="A5476" t="s">
        <v>1</v>
      </c>
      <c r="B5476" t="s">
        <v>95</v>
      </c>
      <c r="C5476" t="s">
        <v>14</v>
      </c>
      <c r="D5476" s="1">
        <v>36220</v>
      </c>
      <c r="E5476" t="s">
        <v>1240</v>
      </c>
      <c r="F5476" t="s">
        <v>1241</v>
      </c>
      <c r="G5476" t="s">
        <v>1640</v>
      </c>
      <c r="H5476" t="s">
        <v>1369</v>
      </c>
      <c r="I5476" t="s">
        <v>5</v>
      </c>
      <c r="K5476" s="1">
        <v>45351</v>
      </c>
    </row>
    <row r="5477" spans="1:11" x14ac:dyDescent="0.25">
      <c r="A5477" t="s">
        <v>1</v>
      </c>
      <c r="B5477" t="s">
        <v>95</v>
      </c>
      <c r="C5477" t="s">
        <v>14</v>
      </c>
      <c r="D5477" s="1">
        <v>36220</v>
      </c>
      <c r="E5477" t="s">
        <v>1240</v>
      </c>
      <c r="F5477" t="s">
        <v>1241</v>
      </c>
      <c r="G5477" t="s">
        <v>1640</v>
      </c>
      <c r="H5477" t="s">
        <v>1370</v>
      </c>
      <c r="I5477" t="s">
        <v>5</v>
      </c>
      <c r="K5477" s="1">
        <v>45351</v>
      </c>
    </row>
    <row r="5478" spans="1:11" x14ac:dyDescent="0.25">
      <c r="A5478" t="s">
        <v>1</v>
      </c>
      <c r="B5478" t="s">
        <v>95</v>
      </c>
      <c r="C5478" t="s">
        <v>14</v>
      </c>
      <c r="D5478" s="1">
        <v>36220</v>
      </c>
      <c r="E5478" t="s">
        <v>1240</v>
      </c>
      <c r="F5478" t="s">
        <v>1241</v>
      </c>
      <c r="G5478" t="s">
        <v>1640</v>
      </c>
      <c r="H5478" t="s">
        <v>8</v>
      </c>
      <c r="I5478" t="s">
        <v>17</v>
      </c>
      <c r="J5478" s="1">
        <v>44763</v>
      </c>
      <c r="K5478" s="1">
        <v>44635</v>
      </c>
    </row>
    <row r="5479" spans="1:11" x14ac:dyDescent="0.25">
      <c r="A5479" t="s">
        <v>1</v>
      </c>
      <c r="B5479" t="s">
        <v>95</v>
      </c>
      <c r="C5479" t="s">
        <v>14</v>
      </c>
      <c r="D5479" s="1">
        <v>36220</v>
      </c>
      <c r="E5479" t="s">
        <v>1240</v>
      </c>
      <c r="F5479" t="s">
        <v>1241</v>
      </c>
      <c r="G5479" t="s">
        <v>1640</v>
      </c>
      <c r="H5479" t="s">
        <v>9</v>
      </c>
      <c r="I5479" t="s">
        <v>17</v>
      </c>
      <c r="J5479" s="1">
        <v>44942</v>
      </c>
      <c r="K5479" s="1">
        <v>44735</v>
      </c>
    </row>
    <row r="5480" spans="1:11" x14ac:dyDescent="0.25">
      <c r="A5480" t="s">
        <v>1</v>
      </c>
      <c r="B5480" t="s">
        <v>95</v>
      </c>
      <c r="C5480" t="s">
        <v>14</v>
      </c>
      <c r="D5480" s="1">
        <v>36220</v>
      </c>
      <c r="E5480" t="s">
        <v>1240</v>
      </c>
      <c r="F5480" t="s">
        <v>1241</v>
      </c>
      <c r="G5480" t="s">
        <v>1640</v>
      </c>
      <c r="H5480" t="s">
        <v>10</v>
      </c>
      <c r="I5480" t="s">
        <v>17</v>
      </c>
      <c r="J5480" s="1">
        <v>44447</v>
      </c>
      <c r="K5480" s="1">
        <v>44417</v>
      </c>
    </row>
    <row r="5481" spans="1:11" x14ac:dyDescent="0.25">
      <c r="A5481" t="s">
        <v>1</v>
      </c>
      <c r="B5481" t="s">
        <v>95</v>
      </c>
      <c r="C5481" t="s">
        <v>14</v>
      </c>
      <c r="D5481" s="1">
        <v>36220</v>
      </c>
      <c r="E5481" t="s">
        <v>1240</v>
      </c>
      <c r="F5481" t="s">
        <v>1241</v>
      </c>
      <c r="G5481" t="s">
        <v>1640</v>
      </c>
      <c r="H5481" t="s">
        <v>10</v>
      </c>
      <c r="I5481" t="s">
        <v>17</v>
      </c>
      <c r="J5481" s="1">
        <v>45057</v>
      </c>
      <c r="K5481" s="1">
        <v>45057</v>
      </c>
    </row>
    <row r="5482" spans="1:11" x14ac:dyDescent="0.25">
      <c r="A5482" t="s">
        <v>1</v>
      </c>
      <c r="B5482" t="s">
        <v>95</v>
      </c>
      <c r="C5482" t="s">
        <v>14</v>
      </c>
      <c r="D5482" s="1">
        <v>36220</v>
      </c>
      <c r="E5482" t="s">
        <v>1240</v>
      </c>
      <c r="F5482" t="s">
        <v>1241</v>
      </c>
      <c r="G5482" t="s">
        <v>1640</v>
      </c>
      <c r="H5482" t="s">
        <v>10</v>
      </c>
      <c r="I5482" t="s">
        <v>17</v>
      </c>
      <c r="J5482" s="1">
        <v>45140</v>
      </c>
      <c r="K5482" s="1">
        <v>45140</v>
      </c>
    </row>
    <row r="5483" spans="1:11" x14ac:dyDescent="0.25">
      <c r="A5483" t="s">
        <v>1</v>
      </c>
      <c r="B5483" t="s">
        <v>95</v>
      </c>
      <c r="C5483" t="s">
        <v>14</v>
      </c>
      <c r="D5483" s="1">
        <v>36220</v>
      </c>
      <c r="E5483" t="s">
        <v>1240</v>
      </c>
      <c r="F5483" t="s">
        <v>1241</v>
      </c>
      <c r="G5483" t="s">
        <v>1640</v>
      </c>
      <c r="H5483" t="s">
        <v>10</v>
      </c>
      <c r="I5483" t="s">
        <v>17</v>
      </c>
      <c r="J5483" s="1">
        <v>45747</v>
      </c>
      <c r="K5483" s="1">
        <v>45747</v>
      </c>
    </row>
    <row r="5484" spans="1:11" x14ac:dyDescent="0.25">
      <c r="A5484" t="s">
        <v>1</v>
      </c>
      <c r="B5484" t="s">
        <v>95</v>
      </c>
      <c r="C5484" t="s">
        <v>14</v>
      </c>
      <c r="D5484" s="1">
        <v>36220</v>
      </c>
      <c r="E5484" t="s">
        <v>1240</v>
      </c>
      <c r="F5484" t="s">
        <v>1241</v>
      </c>
      <c r="G5484" t="s">
        <v>1640</v>
      </c>
      <c r="H5484" t="s">
        <v>11</v>
      </c>
      <c r="I5484" t="s">
        <v>17</v>
      </c>
      <c r="J5484" s="1">
        <v>44938</v>
      </c>
      <c r="K5484" s="1">
        <v>43635</v>
      </c>
    </row>
    <row r="5485" spans="1:11" x14ac:dyDescent="0.25">
      <c r="A5485" t="s">
        <v>12</v>
      </c>
      <c r="B5485" t="s">
        <v>51</v>
      </c>
      <c r="C5485" t="s">
        <v>52</v>
      </c>
      <c r="D5485" s="1">
        <v>36136</v>
      </c>
      <c r="E5485" t="s">
        <v>1242</v>
      </c>
      <c r="F5485" t="s">
        <v>1243</v>
      </c>
      <c r="G5485" t="s">
        <v>539</v>
      </c>
      <c r="H5485" t="s">
        <v>192</v>
      </c>
      <c r="I5485" t="s">
        <v>17</v>
      </c>
      <c r="J5485" s="1">
        <v>44838</v>
      </c>
      <c r="K5485" s="1">
        <v>44837</v>
      </c>
    </row>
    <row r="5486" spans="1:11" x14ac:dyDescent="0.25">
      <c r="A5486" t="s">
        <v>12</v>
      </c>
      <c r="B5486" t="s">
        <v>51</v>
      </c>
      <c r="C5486" t="s">
        <v>52</v>
      </c>
      <c r="D5486" s="1">
        <v>36136</v>
      </c>
      <c r="E5486" t="s">
        <v>1242</v>
      </c>
      <c r="F5486" t="s">
        <v>1243</v>
      </c>
      <c r="G5486" t="s">
        <v>539</v>
      </c>
      <c r="H5486" t="s">
        <v>4</v>
      </c>
      <c r="I5486" t="s">
        <v>17</v>
      </c>
      <c r="J5486" s="1">
        <v>44838</v>
      </c>
      <c r="K5486" s="1">
        <v>44824</v>
      </c>
    </row>
    <row r="5487" spans="1:11" x14ac:dyDescent="0.25">
      <c r="A5487" t="s">
        <v>12</v>
      </c>
      <c r="B5487" t="s">
        <v>51</v>
      </c>
      <c r="C5487" t="s">
        <v>52</v>
      </c>
      <c r="D5487" s="1">
        <v>36136</v>
      </c>
      <c r="E5487" t="s">
        <v>1242</v>
      </c>
      <c r="F5487" t="s">
        <v>1243</v>
      </c>
      <c r="G5487" t="s">
        <v>539</v>
      </c>
      <c r="H5487" t="s">
        <v>7</v>
      </c>
      <c r="I5487" t="s">
        <v>17</v>
      </c>
      <c r="J5487" s="1">
        <v>44838</v>
      </c>
      <c r="K5487" s="1">
        <v>44824</v>
      </c>
    </row>
    <row r="5488" spans="1:11" x14ac:dyDescent="0.25">
      <c r="A5488" t="s">
        <v>12</v>
      </c>
      <c r="B5488" t="s">
        <v>51</v>
      </c>
      <c r="C5488" t="s">
        <v>52</v>
      </c>
      <c r="D5488" s="1">
        <v>36136</v>
      </c>
      <c r="E5488" t="s">
        <v>1242</v>
      </c>
      <c r="F5488" t="s">
        <v>1243</v>
      </c>
      <c r="G5488" t="s">
        <v>539</v>
      </c>
      <c r="H5488" t="s">
        <v>1366</v>
      </c>
      <c r="I5488" t="s">
        <v>5</v>
      </c>
      <c r="K5488" s="1">
        <v>45351</v>
      </c>
    </row>
    <row r="5489" spans="1:12" x14ac:dyDescent="0.25">
      <c r="A5489" t="s">
        <v>12</v>
      </c>
      <c r="B5489" t="s">
        <v>51</v>
      </c>
      <c r="C5489" t="s">
        <v>52</v>
      </c>
      <c r="D5489" s="1">
        <v>36136</v>
      </c>
      <c r="E5489" t="s">
        <v>1242</v>
      </c>
      <c r="F5489" t="s">
        <v>1243</v>
      </c>
      <c r="G5489" t="s">
        <v>539</v>
      </c>
      <c r="H5489" t="s">
        <v>1367</v>
      </c>
      <c r="I5489" t="s">
        <v>17</v>
      </c>
      <c r="J5489" s="1">
        <v>45572</v>
      </c>
      <c r="K5489" s="1">
        <v>45351</v>
      </c>
    </row>
    <row r="5490" spans="1:12" x14ac:dyDescent="0.25">
      <c r="A5490" t="s">
        <v>12</v>
      </c>
      <c r="B5490" t="s">
        <v>51</v>
      </c>
      <c r="C5490" t="s">
        <v>52</v>
      </c>
      <c r="D5490" s="1">
        <v>36136</v>
      </c>
      <c r="E5490" t="s">
        <v>1242</v>
      </c>
      <c r="F5490" t="s">
        <v>1243</v>
      </c>
      <c r="G5490" t="s">
        <v>539</v>
      </c>
      <c r="H5490" t="s">
        <v>1368</v>
      </c>
      <c r="I5490" t="s">
        <v>5</v>
      </c>
      <c r="K5490" s="1">
        <v>45351</v>
      </c>
    </row>
    <row r="5491" spans="1:12" x14ac:dyDescent="0.25">
      <c r="A5491" t="s">
        <v>12</v>
      </c>
      <c r="B5491" t="s">
        <v>51</v>
      </c>
      <c r="C5491" t="s">
        <v>52</v>
      </c>
      <c r="D5491" s="1">
        <v>36136</v>
      </c>
      <c r="E5491" t="s">
        <v>1242</v>
      </c>
      <c r="F5491" t="s">
        <v>1243</v>
      </c>
      <c r="G5491" t="s">
        <v>539</v>
      </c>
      <c r="H5491" t="s">
        <v>1369</v>
      </c>
      <c r="I5491" t="s">
        <v>5</v>
      </c>
      <c r="K5491" s="1">
        <v>45351</v>
      </c>
    </row>
    <row r="5492" spans="1:12" x14ac:dyDescent="0.25">
      <c r="A5492" t="s">
        <v>12</v>
      </c>
      <c r="B5492" t="s">
        <v>51</v>
      </c>
      <c r="C5492" t="s">
        <v>52</v>
      </c>
      <c r="D5492" s="1">
        <v>36136</v>
      </c>
      <c r="E5492" t="s">
        <v>1242</v>
      </c>
      <c r="F5492" t="s">
        <v>1243</v>
      </c>
      <c r="G5492" t="s">
        <v>539</v>
      </c>
      <c r="H5492" t="s">
        <v>1370</v>
      </c>
      <c r="I5492" t="s">
        <v>5</v>
      </c>
      <c r="K5492" s="1">
        <v>45351</v>
      </c>
    </row>
    <row r="5493" spans="1:12" x14ac:dyDescent="0.25">
      <c r="A5493" t="s">
        <v>12</v>
      </c>
      <c r="B5493" t="s">
        <v>51</v>
      </c>
      <c r="C5493" t="s">
        <v>52</v>
      </c>
      <c r="D5493" s="1">
        <v>36136</v>
      </c>
      <c r="E5493" t="s">
        <v>1242</v>
      </c>
      <c r="F5493" t="s">
        <v>1243</v>
      </c>
      <c r="G5493" t="s">
        <v>539</v>
      </c>
      <c r="H5493" t="s">
        <v>8</v>
      </c>
      <c r="I5493" t="s">
        <v>17</v>
      </c>
      <c r="J5493" s="1">
        <v>44677</v>
      </c>
      <c r="K5493" s="1">
        <v>44635</v>
      </c>
    </row>
    <row r="5494" spans="1:12" x14ac:dyDescent="0.25">
      <c r="A5494" t="s">
        <v>12</v>
      </c>
      <c r="B5494" t="s">
        <v>51</v>
      </c>
      <c r="C5494" t="s">
        <v>52</v>
      </c>
      <c r="D5494" s="1">
        <v>36136</v>
      </c>
      <c r="E5494" t="s">
        <v>1242</v>
      </c>
      <c r="F5494" t="s">
        <v>1243</v>
      </c>
      <c r="G5494" t="s">
        <v>539</v>
      </c>
      <c r="H5494" t="s">
        <v>9</v>
      </c>
      <c r="I5494" t="s">
        <v>17</v>
      </c>
      <c r="J5494" s="1">
        <v>44838</v>
      </c>
      <c r="K5494" s="1">
        <v>44735</v>
      </c>
    </row>
    <row r="5495" spans="1:12" x14ac:dyDescent="0.25">
      <c r="A5495" t="s">
        <v>12</v>
      </c>
      <c r="B5495" t="s">
        <v>51</v>
      </c>
      <c r="C5495" t="s">
        <v>52</v>
      </c>
      <c r="D5495" s="1">
        <v>36136</v>
      </c>
      <c r="E5495" t="s">
        <v>1242</v>
      </c>
      <c r="F5495" t="s">
        <v>1243</v>
      </c>
      <c r="G5495" t="s">
        <v>539</v>
      </c>
      <c r="H5495" t="s">
        <v>10</v>
      </c>
      <c r="I5495" t="s">
        <v>17</v>
      </c>
      <c r="J5495" s="1">
        <v>44459</v>
      </c>
      <c r="K5495" s="1">
        <v>44417</v>
      </c>
    </row>
    <row r="5496" spans="1:12" x14ac:dyDescent="0.25">
      <c r="A5496" t="s">
        <v>12</v>
      </c>
      <c r="B5496" t="s">
        <v>51</v>
      </c>
      <c r="C5496" t="s">
        <v>52</v>
      </c>
      <c r="D5496" s="1">
        <v>36136</v>
      </c>
      <c r="E5496" t="s">
        <v>1242</v>
      </c>
      <c r="F5496" t="s">
        <v>1243</v>
      </c>
      <c r="G5496" t="s">
        <v>539</v>
      </c>
      <c r="H5496" t="s">
        <v>10</v>
      </c>
      <c r="I5496" t="s">
        <v>17</v>
      </c>
      <c r="J5496" s="1">
        <v>44889</v>
      </c>
      <c r="K5496" s="1">
        <v>44889</v>
      </c>
    </row>
    <row r="5497" spans="1:12" x14ac:dyDescent="0.25">
      <c r="A5497" t="s">
        <v>12</v>
      </c>
      <c r="B5497" t="s">
        <v>51</v>
      </c>
      <c r="C5497" t="s">
        <v>52</v>
      </c>
      <c r="D5497" s="1">
        <v>36136</v>
      </c>
      <c r="E5497" t="s">
        <v>1242</v>
      </c>
      <c r="F5497" t="s">
        <v>1243</v>
      </c>
      <c r="G5497" t="s">
        <v>539</v>
      </c>
      <c r="H5497" t="s">
        <v>11</v>
      </c>
      <c r="I5497" t="s">
        <v>17</v>
      </c>
      <c r="J5497" s="1">
        <v>42803</v>
      </c>
      <c r="K5497" s="1">
        <v>43616</v>
      </c>
      <c r="L5497" t="s">
        <v>982</v>
      </c>
    </row>
    <row r="5498" spans="1:12" x14ac:dyDescent="0.25">
      <c r="A5498" t="s">
        <v>41</v>
      </c>
      <c r="B5498" t="s">
        <v>223</v>
      </c>
      <c r="C5498" t="s">
        <v>14</v>
      </c>
      <c r="D5498" s="1">
        <v>35521</v>
      </c>
      <c r="E5498" t="s">
        <v>1244</v>
      </c>
      <c r="F5498" t="s">
        <v>1245</v>
      </c>
      <c r="G5498" t="s">
        <v>607</v>
      </c>
      <c r="H5498" t="s">
        <v>4</v>
      </c>
      <c r="I5498" t="s">
        <v>17</v>
      </c>
      <c r="J5498" s="1">
        <v>45090</v>
      </c>
      <c r="K5498" s="1">
        <v>44824</v>
      </c>
    </row>
    <row r="5499" spans="1:12" x14ac:dyDescent="0.25">
      <c r="A5499" t="s">
        <v>41</v>
      </c>
      <c r="B5499" t="s">
        <v>223</v>
      </c>
      <c r="C5499" t="s">
        <v>14</v>
      </c>
      <c r="D5499" s="1">
        <v>35521</v>
      </c>
      <c r="E5499" t="s">
        <v>1244</v>
      </c>
      <c r="F5499" t="s">
        <v>1245</v>
      </c>
      <c r="G5499" t="s">
        <v>607</v>
      </c>
      <c r="H5499" t="s">
        <v>7</v>
      </c>
      <c r="I5499" t="s">
        <v>17</v>
      </c>
      <c r="J5499" s="1">
        <v>44868</v>
      </c>
      <c r="K5499" s="1">
        <v>44824</v>
      </c>
    </row>
    <row r="5500" spans="1:12" x14ac:dyDescent="0.25">
      <c r="A5500" t="s">
        <v>41</v>
      </c>
      <c r="B5500" t="s">
        <v>223</v>
      </c>
      <c r="C5500" t="s">
        <v>14</v>
      </c>
      <c r="D5500" s="1">
        <v>35521</v>
      </c>
      <c r="E5500" t="s">
        <v>1244</v>
      </c>
      <c r="F5500" t="s">
        <v>1245</v>
      </c>
      <c r="G5500" t="s">
        <v>607</v>
      </c>
      <c r="H5500" t="s">
        <v>1366</v>
      </c>
      <c r="I5500" t="s">
        <v>17</v>
      </c>
      <c r="J5500" s="1">
        <v>45386</v>
      </c>
      <c r="K5500" s="1">
        <v>45351</v>
      </c>
    </row>
    <row r="5501" spans="1:12" x14ac:dyDescent="0.25">
      <c r="A5501" t="s">
        <v>41</v>
      </c>
      <c r="B5501" t="s">
        <v>223</v>
      </c>
      <c r="C5501" t="s">
        <v>14</v>
      </c>
      <c r="D5501" s="1">
        <v>35521</v>
      </c>
      <c r="E5501" t="s">
        <v>1244</v>
      </c>
      <c r="F5501" t="s">
        <v>1245</v>
      </c>
      <c r="G5501" t="s">
        <v>607</v>
      </c>
      <c r="H5501" t="s">
        <v>1367</v>
      </c>
      <c r="I5501" t="s">
        <v>17</v>
      </c>
      <c r="J5501" s="1">
        <v>45385</v>
      </c>
      <c r="K5501" s="1">
        <v>45351</v>
      </c>
    </row>
    <row r="5502" spans="1:12" x14ac:dyDescent="0.25">
      <c r="A5502" t="s">
        <v>41</v>
      </c>
      <c r="B5502" t="s">
        <v>223</v>
      </c>
      <c r="C5502" t="s">
        <v>14</v>
      </c>
      <c r="D5502" s="1">
        <v>35521</v>
      </c>
      <c r="E5502" t="s">
        <v>1244</v>
      </c>
      <c r="F5502" t="s">
        <v>1245</v>
      </c>
      <c r="G5502" t="s">
        <v>607</v>
      </c>
      <c r="H5502" t="s">
        <v>1368</v>
      </c>
      <c r="I5502" t="s">
        <v>17</v>
      </c>
      <c r="J5502" s="1">
        <v>45385</v>
      </c>
      <c r="K5502" s="1">
        <v>45351</v>
      </c>
    </row>
    <row r="5503" spans="1:12" x14ac:dyDescent="0.25">
      <c r="A5503" t="s">
        <v>41</v>
      </c>
      <c r="B5503" t="s">
        <v>223</v>
      </c>
      <c r="C5503" t="s">
        <v>14</v>
      </c>
      <c r="D5503" s="1">
        <v>35521</v>
      </c>
      <c r="E5503" t="s">
        <v>1244</v>
      </c>
      <c r="F5503" t="s">
        <v>1245</v>
      </c>
      <c r="G5503" t="s">
        <v>607</v>
      </c>
      <c r="H5503" t="s">
        <v>1369</v>
      </c>
      <c r="I5503" t="s">
        <v>17</v>
      </c>
      <c r="J5503" s="1">
        <v>45386</v>
      </c>
      <c r="K5503" s="1">
        <v>45351</v>
      </c>
    </row>
    <row r="5504" spans="1:12" x14ac:dyDescent="0.25">
      <c r="A5504" t="s">
        <v>41</v>
      </c>
      <c r="B5504" t="s">
        <v>223</v>
      </c>
      <c r="C5504" t="s">
        <v>14</v>
      </c>
      <c r="D5504" s="1">
        <v>35521</v>
      </c>
      <c r="E5504" t="s">
        <v>1244</v>
      </c>
      <c r="F5504" t="s">
        <v>1245</v>
      </c>
      <c r="G5504" t="s">
        <v>607</v>
      </c>
      <c r="H5504" t="s">
        <v>1370</v>
      </c>
      <c r="I5504" t="s">
        <v>17</v>
      </c>
      <c r="J5504" s="1">
        <v>45385</v>
      </c>
      <c r="K5504" s="1">
        <v>45351</v>
      </c>
    </row>
    <row r="5505" spans="1:11" x14ac:dyDescent="0.25">
      <c r="A5505" t="s">
        <v>41</v>
      </c>
      <c r="B5505" t="s">
        <v>223</v>
      </c>
      <c r="C5505" t="s">
        <v>14</v>
      </c>
      <c r="D5505" s="1">
        <v>35521</v>
      </c>
      <c r="E5505" t="s">
        <v>1244</v>
      </c>
      <c r="F5505" t="s">
        <v>1245</v>
      </c>
      <c r="G5505" t="s">
        <v>607</v>
      </c>
      <c r="H5505" t="s">
        <v>8</v>
      </c>
      <c r="I5505" t="s">
        <v>17</v>
      </c>
      <c r="J5505" s="1">
        <v>44869</v>
      </c>
      <c r="K5505" s="1">
        <v>44649</v>
      </c>
    </row>
    <row r="5506" spans="1:11" x14ac:dyDescent="0.25">
      <c r="A5506" t="s">
        <v>41</v>
      </c>
      <c r="B5506" t="s">
        <v>223</v>
      </c>
      <c r="C5506" t="s">
        <v>14</v>
      </c>
      <c r="D5506" s="1">
        <v>35521</v>
      </c>
      <c r="E5506" t="s">
        <v>1244</v>
      </c>
      <c r="F5506" t="s">
        <v>1245</v>
      </c>
      <c r="G5506" t="s">
        <v>607</v>
      </c>
      <c r="H5506" t="s">
        <v>9</v>
      </c>
      <c r="I5506" t="s">
        <v>17</v>
      </c>
      <c r="J5506" s="1">
        <v>44868</v>
      </c>
      <c r="K5506" s="1">
        <v>44735</v>
      </c>
    </row>
    <row r="5507" spans="1:11" x14ac:dyDescent="0.25">
      <c r="A5507" t="s">
        <v>41</v>
      </c>
      <c r="B5507" t="s">
        <v>223</v>
      </c>
      <c r="C5507" t="s">
        <v>14</v>
      </c>
      <c r="D5507" s="1">
        <v>35521</v>
      </c>
      <c r="E5507" t="s">
        <v>1244</v>
      </c>
      <c r="F5507" t="s">
        <v>1245</v>
      </c>
      <c r="G5507" t="s">
        <v>607</v>
      </c>
      <c r="H5507" t="s">
        <v>10</v>
      </c>
      <c r="I5507" t="s">
        <v>17</v>
      </c>
      <c r="J5507" s="1">
        <v>44449</v>
      </c>
      <c r="K5507" s="1">
        <v>44417</v>
      </c>
    </row>
    <row r="5508" spans="1:11" x14ac:dyDescent="0.25">
      <c r="A5508" t="s">
        <v>41</v>
      </c>
      <c r="B5508" t="s">
        <v>223</v>
      </c>
      <c r="C5508" t="s">
        <v>14</v>
      </c>
      <c r="D5508" s="1">
        <v>35521</v>
      </c>
      <c r="E5508" t="s">
        <v>1244</v>
      </c>
      <c r="F5508" t="s">
        <v>1245</v>
      </c>
      <c r="G5508" t="s">
        <v>607</v>
      </c>
      <c r="H5508" t="s">
        <v>10</v>
      </c>
      <c r="I5508" t="s">
        <v>17</v>
      </c>
      <c r="J5508" s="1">
        <v>44860</v>
      </c>
      <c r="K5508" s="1">
        <v>44859</v>
      </c>
    </row>
    <row r="5509" spans="1:11" x14ac:dyDescent="0.25">
      <c r="A5509" t="s">
        <v>41</v>
      </c>
      <c r="B5509" t="s">
        <v>223</v>
      </c>
      <c r="C5509" t="s">
        <v>14</v>
      </c>
      <c r="D5509" s="1">
        <v>35521</v>
      </c>
      <c r="E5509" t="s">
        <v>1244</v>
      </c>
      <c r="F5509" t="s">
        <v>1245</v>
      </c>
      <c r="G5509" t="s">
        <v>607</v>
      </c>
      <c r="H5509" t="s">
        <v>11</v>
      </c>
      <c r="I5509" t="s">
        <v>17</v>
      </c>
      <c r="J5509" s="1">
        <v>42802</v>
      </c>
      <c r="K5509" s="1">
        <v>43291</v>
      </c>
    </row>
    <row r="5510" spans="1:11" x14ac:dyDescent="0.25">
      <c r="A5510" t="s">
        <v>41</v>
      </c>
      <c r="B5510" t="s">
        <v>223</v>
      </c>
      <c r="C5510" t="s">
        <v>14</v>
      </c>
      <c r="D5510" s="1">
        <v>35521</v>
      </c>
      <c r="E5510" t="s">
        <v>1244</v>
      </c>
      <c r="F5510" t="s">
        <v>1245</v>
      </c>
      <c r="G5510" t="s">
        <v>607</v>
      </c>
      <c r="H5510" t="s">
        <v>11</v>
      </c>
      <c r="I5510" t="s">
        <v>17</v>
      </c>
      <c r="J5510" s="1">
        <v>44867</v>
      </c>
      <c r="K5510" s="1">
        <v>44867</v>
      </c>
    </row>
    <row r="5511" spans="1:11" x14ac:dyDescent="0.25">
      <c r="A5511" t="s">
        <v>30</v>
      </c>
      <c r="B5511" t="s">
        <v>189</v>
      </c>
      <c r="C5511" t="s">
        <v>32</v>
      </c>
      <c r="D5511" s="1">
        <v>35458</v>
      </c>
      <c r="E5511" t="s">
        <v>1246</v>
      </c>
      <c r="F5511" t="s">
        <v>1247</v>
      </c>
      <c r="G5511" t="s">
        <v>1248</v>
      </c>
      <c r="H5511" t="s">
        <v>4</v>
      </c>
      <c r="I5511" t="s">
        <v>17</v>
      </c>
      <c r="J5511" s="1">
        <v>44832</v>
      </c>
      <c r="K5511" s="1">
        <v>44824</v>
      </c>
    </row>
    <row r="5512" spans="1:11" x14ac:dyDescent="0.25">
      <c r="A5512" t="s">
        <v>30</v>
      </c>
      <c r="B5512" t="s">
        <v>189</v>
      </c>
      <c r="C5512" t="s">
        <v>32</v>
      </c>
      <c r="D5512" s="1">
        <v>35458</v>
      </c>
      <c r="E5512" t="s">
        <v>1246</v>
      </c>
      <c r="F5512" t="s">
        <v>1247</v>
      </c>
      <c r="G5512" t="s">
        <v>1248</v>
      </c>
      <c r="H5512" t="s">
        <v>7</v>
      </c>
      <c r="I5512" t="s">
        <v>17</v>
      </c>
      <c r="J5512" s="1">
        <v>44882</v>
      </c>
      <c r="K5512" s="1">
        <v>44824</v>
      </c>
    </row>
    <row r="5513" spans="1:11" x14ac:dyDescent="0.25">
      <c r="A5513" t="s">
        <v>30</v>
      </c>
      <c r="B5513" t="s">
        <v>189</v>
      </c>
      <c r="C5513" t="s">
        <v>32</v>
      </c>
      <c r="D5513" s="1">
        <v>35458</v>
      </c>
      <c r="E5513" t="s">
        <v>1246</v>
      </c>
      <c r="F5513" t="s">
        <v>1247</v>
      </c>
      <c r="G5513" t="s">
        <v>1248</v>
      </c>
      <c r="H5513" t="s">
        <v>1366</v>
      </c>
      <c r="I5513" t="s">
        <v>17</v>
      </c>
      <c r="J5513" s="1">
        <v>45471</v>
      </c>
      <c r="K5513" s="1">
        <v>45351</v>
      </c>
    </row>
    <row r="5514" spans="1:11" x14ac:dyDescent="0.25">
      <c r="A5514" t="s">
        <v>30</v>
      </c>
      <c r="B5514" t="s">
        <v>189</v>
      </c>
      <c r="C5514" t="s">
        <v>32</v>
      </c>
      <c r="D5514" s="1">
        <v>35458</v>
      </c>
      <c r="E5514" t="s">
        <v>1246</v>
      </c>
      <c r="F5514" t="s">
        <v>1247</v>
      </c>
      <c r="G5514" t="s">
        <v>1248</v>
      </c>
      <c r="H5514" t="s">
        <v>1366</v>
      </c>
      <c r="I5514" t="s">
        <v>17</v>
      </c>
      <c r="J5514" s="1">
        <v>45803</v>
      </c>
      <c r="K5514" s="1">
        <v>45792</v>
      </c>
    </row>
    <row r="5515" spans="1:11" x14ac:dyDescent="0.25">
      <c r="A5515" t="s">
        <v>30</v>
      </c>
      <c r="B5515" t="s">
        <v>189</v>
      </c>
      <c r="C5515" t="s">
        <v>32</v>
      </c>
      <c r="D5515" s="1">
        <v>35458</v>
      </c>
      <c r="E5515" t="s">
        <v>1246</v>
      </c>
      <c r="F5515" t="s">
        <v>1247</v>
      </c>
      <c r="G5515" t="s">
        <v>1248</v>
      </c>
      <c r="H5515" t="s">
        <v>1367</v>
      </c>
      <c r="I5515" t="s">
        <v>17</v>
      </c>
      <c r="J5515" s="1">
        <v>45470</v>
      </c>
      <c r="K5515" s="1">
        <v>45351</v>
      </c>
    </row>
    <row r="5516" spans="1:11" x14ac:dyDescent="0.25">
      <c r="A5516" t="s">
        <v>30</v>
      </c>
      <c r="B5516" t="s">
        <v>189</v>
      </c>
      <c r="C5516" t="s">
        <v>32</v>
      </c>
      <c r="D5516" s="1">
        <v>35458</v>
      </c>
      <c r="E5516" t="s">
        <v>1246</v>
      </c>
      <c r="F5516" t="s">
        <v>1247</v>
      </c>
      <c r="G5516" t="s">
        <v>1248</v>
      </c>
      <c r="H5516" t="s">
        <v>1367</v>
      </c>
      <c r="I5516" t="s">
        <v>17</v>
      </c>
      <c r="J5516" s="1">
        <v>45798</v>
      </c>
      <c r="K5516" s="1">
        <v>45791</v>
      </c>
    </row>
    <row r="5517" spans="1:11" x14ac:dyDescent="0.25">
      <c r="A5517" t="s">
        <v>30</v>
      </c>
      <c r="B5517" t="s">
        <v>189</v>
      </c>
      <c r="C5517" t="s">
        <v>32</v>
      </c>
      <c r="D5517" s="1">
        <v>35458</v>
      </c>
      <c r="E5517" t="s">
        <v>1246</v>
      </c>
      <c r="F5517" t="s">
        <v>1247</v>
      </c>
      <c r="G5517" t="s">
        <v>1248</v>
      </c>
      <c r="H5517" t="s">
        <v>1368</v>
      </c>
      <c r="I5517" t="s">
        <v>17</v>
      </c>
      <c r="J5517" s="1">
        <v>45471</v>
      </c>
      <c r="K5517" s="1">
        <v>45351</v>
      </c>
    </row>
    <row r="5518" spans="1:11" x14ac:dyDescent="0.25">
      <c r="A5518" t="s">
        <v>30</v>
      </c>
      <c r="B5518" t="s">
        <v>189</v>
      </c>
      <c r="C5518" t="s">
        <v>32</v>
      </c>
      <c r="D5518" s="1">
        <v>35458</v>
      </c>
      <c r="E5518" t="s">
        <v>1246</v>
      </c>
      <c r="F5518" t="s">
        <v>1247</v>
      </c>
      <c r="G5518" t="s">
        <v>1248</v>
      </c>
      <c r="H5518" t="s">
        <v>1368</v>
      </c>
      <c r="I5518" t="s">
        <v>17</v>
      </c>
      <c r="J5518" s="1">
        <v>45807</v>
      </c>
      <c r="K5518" s="1">
        <v>45792</v>
      </c>
    </row>
    <row r="5519" spans="1:11" x14ac:dyDescent="0.25">
      <c r="A5519" t="s">
        <v>30</v>
      </c>
      <c r="B5519" t="s">
        <v>189</v>
      </c>
      <c r="C5519" t="s">
        <v>32</v>
      </c>
      <c r="D5519" s="1">
        <v>35458</v>
      </c>
      <c r="E5519" t="s">
        <v>1246</v>
      </c>
      <c r="F5519" t="s">
        <v>1247</v>
      </c>
      <c r="G5519" t="s">
        <v>1248</v>
      </c>
      <c r="H5519" t="s">
        <v>1369</v>
      </c>
      <c r="I5519" t="s">
        <v>17</v>
      </c>
      <c r="J5519" s="1">
        <v>45471</v>
      </c>
      <c r="K5519" s="1">
        <v>45351</v>
      </c>
    </row>
    <row r="5520" spans="1:11" x14ac:dyDescent="0.25">
      <c r="A5520" t="s">
        <v>30</v>
      </c>
      <c r="B5520" t="s">
        <v>189</v>
      </c>
      <c r="C5520" t="s">
        <v>32</v>
      </c>
      <c r="D5520" s="1">
        <v>35458</v>
      </c>
      <c r="E5520" t="s">
        <v>1246</v>
      </c>
      <c r="F5520" t="s">
        <v>1247</v>
      </c>
      <c r="G5520" t="s">
        <v>1248</v>
      </c>
      <c r="H5520" t="s">
        <v>1369</v>
      </c>
      <c r="I5520" t="s">
        <v>17</v>
      </c>
      <c r="J5520" s="1">
        <v>45807</v>
      </c>
      <c r="K5520" s="1">
        <v>45792</v>
      </c>
    </row>
    <row r="5521" spans="1:12" x14ac:dyDescent="0.25">
      <c r="A5521" t="s">
        <v>30</v>
      </c>
      <c r="B5521" t="s">
        <v>189</v>
      </c>
      <c r="C5521" t="s">
        <v>32</v>
      </c>
      <c r="D5521" s="1">
        <v>35458</v>
      </c>
      <c r="E5521" t="s">
        <v>1246</v>
      </c>
      <c r="F5521" t="s">
        <v>1247</v>
      </c>
      <c r="G5521" t="s">
        <v>1248</v>
      </c>
      <c r="H5521" t="s">
        <v>1370</v>
      </c>
      <c r="I5521" t="s">
        <v>17</v>
      </c>
      <c r="J5521" s="1">
        <v>45471</v>
      </c>
      <c r="K5521" s="1">
        <v>45351</v>
      </c>
    </row>
    <row r="5522" spans="1:12" x14ac:dyDescent="0.25">
      <c r="A5522" t="s">
        <v>30</v>
      </c>
      <c r="B5522" t="s">
        <v>189</v>
      </c>
      <c r="C5522" t="s">
        <v>32</v>
      </c>
      <c r="D5522" s="1">
        <v>35458</v>
      </c>
      <c r="E5522" t="s">
        <v>1246</v>
      </c>
      <c r="F5522" t="s">
        <v>1247</v>
      </c>
      <c r="G5522" t="s">
        <v>1248</v>
      </c>
      <c r="H5522" t="s">
        <v>1370</v>
      </c>
      <c r="I5522" t="s">
        <v>17</v>
      </c>
      <c r="J5522" s="1">
        <v>45807</v>
      </c>
      <c r="K5522" s="1">
        <v>45792</v>
      </c>
    </row>
    <row r="5523" spans="1:12" x14ac:dyDescent="0.25">
      <c r="A5523" t="s">
        <v>30</v>
      </c>
      <c r="B5523" t="s">
        <v>189</v>
      </c>
      <c r="C5523" t="s">
        <v>32</v>
      </c>
      <c r="D5523" s="1">
        <v>35458</v>
      </c>
      <c r="E5523" t="s">
        <v>1246</v>
      </c>
      <c r="F5523" t="s">
        <v>1247</v>
      </c>
      <c r="G5523" t="s">
        <v>1248</v>
      </c>
      <c r="H5523" t="s">
        <v>8</v>
      </c>
      <c r="I5523" t="s">
        <v>17</v>
      </c>
      <c r="J5523" s="1">
        <v>44645</v>
      </c>
      <c r="K5523" s="1">
        <v>44635</v>
      </c>
    </row>
    <row r="5524" spans="1:12" x14ac:dyDescent="0.25">
      <c r="A5524" t="s">
        <v>30</v>
      </c>
      <c r="B5524" t="s">
        <v>189</v>
      </c>
      <c r="C5524" t="s">
        <v>32</v>
      </c>
      <c r="D5524" s="1">
        <v>35458</v>
      </c>
      <c r="E5524" t="s">
        <v>1246</v>
      </c>
      <c r="F5524" t="s">
        <v>1247</v>
      </c>
      <c r="G5524" t="s">
        <v>1248</v>
      </c>
      <c r="H5524" t="s">
        <v>9</v>
      </c>
      <c r="I5524" t="s">
        <v>17</v>
      </c>
      <c r="J5524" s="1">
        <v>44882</v>
      </c>
      <c r="K5524" s="1">
        <v>44735</v>
      </c>
    </row>
    <row r="5525" spans="1:12" x14ac:dyDescent="0.25">
      <c r="A5525" t="s">
        <v>30</v>
      </c>
      <c r="B5525" t="s">
        <v>189</v>
      </c>
      <c r="C5525" t="s">
        <v>32</v>
      </c>
      <c r="D5525" s="1">
        <v>35458</v>
      </c>
      <c r="E5525" t="s">
        <v>1246</v>
      </c>
      <c r="F5525" t="s">
        <v>1247</v>
      </c>
      <c r="G5525" t="s">
        <v>1248</v>
      </c>
      <c r="H5525" t="s">
        <v>9</v>
      </c>
      <c r="I5525" t="s">
        <v>17</v>
      </c>
      <c r="J5525" s="1">
        <v>44896</v>
      </c>
      <c r="K5525" s="1">
        <v>44896</v>
      </c>
    </row>
    <row r="5526" spans="1:12" x14ac:dyDescent="0.25">
      <c r="A5526" t="s">
        <v>30</v>
      </c>
      <c r="B5526" t="s">
        <v>189</v>
      </c>
      <c r="C5526" t="s">
        <v>32</v>
      </c>
      <c r="D5526" s="1">
        <v>35458</v>
      </c>
      <c r="E5526" t="s">
        <v>1246</v>
      </c>
      <c r="F5526" t="s">
        <v>1247</v>
      </c>
      <c r="G5526" t="s">
        <v>1248</v>
      </c>
      <c r="H5526" t="s">
        <v>10</v>
      </c>
      <c r="I5526" t="s">
        <v>17</v>
      </c>
      <c r="J5526" s="1">
        <v>44452</v>
      </c>
      <c r="K5526" s="1">
        <v>44417</v>
      </c>
    </row>
    <row r="5527" spans="1:12" x14ac:dyDescent="0.25">
      <c r="A5527" t="s">
        <v>30</v>
      </c>
      <c r="B5527" t="s">
        <v>189</v>
      </c>
      <c r="C5527" t="s">
        <v>32</v>
      </c>
      <c r="D5527" s="1">
        <v>35458</v>
      </c>
      <c r="E5527" t="s">
        <v>1246</v>
      </c>
      <c r="F5527" t="s">
        <v>1247</v>
      </c>
      <c r="G5527" t="s">
        <v>1248</v>
      </c>
      <c r="H5527" t="s">
        <v>11</v>
      </c>
      <c r="I5527" t="s">
        <v>17</v>
      </c>
      <c r="J5527" s="1">
        <v>42747</v>
      </c>
      <c r="K5527" s="1">
        <v>43616</v>
      </c>
      <c r="L5527" t="s">
        <v>982</v>
      </c>
    </row>
    <row r="5528" spans="1:12" x14ac:dyDescent="0.25">
      <c r="A5528" t="s">
        <v>60</v>
      </c>
      <c r="C5528" t="s">
        <v>14</v>
      </c>
      <c r="D5528" s="1">
        <v>34827</v>
      </c>
      <c r="E5528" t="s">
        <v>1249</v>
      </c>
      <c r="F5528" t="s">
        <v>1250</v>
      </c>
      <c r="G5528" t="s">
        <v>644</v>
      </c>
      <c r="H5528" t="s">
        <v>192</v>
      </c>
      <c r="I5528" t="s">
        <v>17</v>
      </c>
      <c r="J5528" s="1">
        <v>44838</v>
      </c>
      <c r="K5528" s="1">
        <v>44837</v>
      </c>
    </row>
    <row r="5529" spans="1:12" x14ac:dyDescent="0.25">
      <c r="A5529" t="s">
        <v>60</v>
      </c>
      <c r="C5529" t="s">
        <v>14</v>
      </c>
      <c r="D5529" s="1">
        <v>34827</v>
      </c>
      <c r="E5529" t="s">
        <v>1249</v>
      </c>
      <c r="F5529" t="s">
        <v>1250</v>
      </c>
      <c r="G5529" t="s">
        <v>644</v>
      </c>
      <c r="H5529" t="s">
        <v>4</v>
      </c>
      <c r="I5529" t="s">
        <v>17</v>
      </c>
      <c r="J5529" s="1">
        <v>44837</v>
      </c>
      <c r="K5529" s="1">
        <v>44824</v>
      </c>
    </row>
    <row r="5530" spans="1:12" x14ac:dyDescent="0.25">
      <c r="A5530" t="s">
        <v>60</v>
      </c>
      <c r="C5530" t="s">
        <v>14</v>
      </c>
      <c r="D5530" s="1">
        <v>34827</v>
      </c>
      <c r="E5530" t="s">
        <v>1249</v>
      </c>
      <c r="F5530" t="s">
        <v>1250</v>
      </c>
      <c r="G5530" t="s">
        <v>644</v>
      </c>
      <c r="H5530" t="s">
        <v>7</v>
      </c>
      <c r="I5530" t="s">
        <v>17</v>
      </c>
      <c r="J5530" s="1">
        <v>44837</v>
      </c>
      <c r="K5530" s="1">
        <v>44824</v>
      </c>
    </row>
    <row r="5531" spans="1:12" x14ac:dyDescent="0.25">
      <c r="A5531" t="s">
        <v>60</v>
      </c>
      <c r="C5531" t="s">
        <v>14</v>
      </c>
      <c r="D5531" s="1">
        <v>34827</v>
      </c>
      <c r="E5531" t="s">
        <v>1249</v>
      </c>
      <c r="F5531" t="s">
        <v>1250</v>
      </c>
      <c r="G5531" t="s">
        <v>644</v>
      </c>
      <c r="H5531" t="s">
        <v>1366</v>
      </c>
      <c r="I5531" t="s">
        <v>17</v>
      </c>
      <c r="J5531" s="1">
        <v>45572</v>
      </c>
      <c r="K5531" s="1">
        <v>45351</v>
      </c>
    </row>
    <row r="5532" spans="1:12" x14ac:dyDescent="0.25">
      <c r="A5532" t="s">
        <v>60</v>
      </c>
      <c r="C5532" t="s">
        <v>14</v>
      </c>
      <c r="D5532" s="1">
        <v>34827</v>
      </c>
      <c r="E5532" t="s">
        <v>1249</v>
      </c>
      <c r="F5532" t="s">
        <v>1250</v>
      </c>
      <c r="G5532" t="s">
        <v>644</v>
      </c>
      <c r="H5532" t="s">
        <v>1367</v>
      </c>
      <c r="I5532" t="s">
        <v>17</v>
      </c>
      <c r="J5532" s="1">
        <v>45572</v>
      </c>
      <c r="K5532" s="1">
        <v>45351</v>
      </c>
    </row>
    <row r="5533" spans="1:12" x14ac:dyDescent="0.25">
      <c r="A5533" t="s">
        <v>60</v>
      </c>
      <c r="C5533" t="s">
        <v>14</v>
      </c>
      <c r="D5533" s="1">
        <v>34827</v>
      </c>
      <c r="E5533" t="s">
        <v>1249</v>
      </c>
      <c r="F5533" t="s">
        <v>1250</v>
      </c>
      <c r="G5533" t="s">
        <v>644</v>
      </c>
      <c r="H5533" t="s">
        <v>1368</v>
      </c>
      <c r="I5533" t="s">
        <v>17</v>
      </c>
      <c r="J5533" s="1">
        <v>45572</v>
      </c>
      <c r="K5533" s="1">
        <v>45351</v>
      </c>
    </row>
    <row r="5534" spans="1:12" x14ac:dyDescent="0.25">
      <c r="A5534" t="s">
        <v>60</v>
      </c>
      <c r="C5534" t="s">
        <v>14</v>
      </c>
      <c r="D5534" s="1">
        <v>34827</v>
      </c>
      <c r="E5534" t="s">
        <v>1249</v>
      </c>
      <c r="F5534" t="s">
        <v>1250</v>
      </c>
      <c r="G5534" t="s">
        <v>644</v>
      </c>
      <c r="H5534" t="s">
        <v>1369</v>
      </c>
      <c r="I5534" t="s">
        <v>17</v>
      </c>
      <c r="J5534" s="1">
        <v>45572</v>
      </c>
      <c r="K5534" s="1">
        <v>45351</v>
      </c>
    </row>
    <row r="5535" spans="1:12" x14ac:dyDescent="0.25">
      <c r="A5535" t="s">
        <v>60</v>
      </c>
      <c r="C5535" t="s">
        <v>14</v>
      </c>
      <c r="D5535" s="1">
        <v>34827</v>
      </c>
      <c r="E5535" t="s">
        <v>1249</v>
      </c>
      <c r="F5535" t="s">
        <v>1250</v>
      </c>
      <c r="G5535" t="s">
        <v>644</v>
      </c>
      <c r="H5535" t="s">
        <v>1370</v>
      </c>
      <c r="I5535" t="s">
        <v>17</v>
      </c>
      <c r="J5535" s="1">
        <v>45572</v>
      </c>
      <c r="K5535" s="1">
        <v>45351</v>
      </c>
    </row>
    <row r="5536" spans="1:12" x14ac:dyDescent="0.25">
      <c r="A5536" t="s">
        <v>60</v>
      </c>
      <c r="C5536" t="s">
        <v>14</v>
      </c>
      <c r="D5536" s="1">
        <v>34827</v>
      </c>
      <c r="E5536" t="s">
        <v>1249</v>
      </c>
      <c r="F5536" t="s">
        <v>1250</v>
      </c>
      <c r="G5536" t="s">
        <v>644</v>
      </c>
      <c r="H5536" t="s">
        <v>8</v>
      </c>
      <c r="I5536" t="s">
        <v>17</v>
      </c>
      <c r="J5536" s="1">
        <v>44648</v>
      </c>
      <c r="K5536" s="1">
        <v>44635</v>
      </c>
    </row>
    <row r="5537" spans="1:12" x14ac:dyDescent="0.25">
      <c r="A5537" t="s">
        <v>60</v>
      </c>
      <c r="C5537" t="s">
        <v>14</v>
      </c>
      <c r="D5537" s="1">
        <v>34827</v>
      </c>
      <c r="E5537" t="s">
        <v>1249</v>
      </c>
      <c r="F5537" t="s">
        <v>1250</v>
      </c>
      <c r="G5537" t="s">
        <v>644</v>
      </c>
      <c r="H5537" t="s">
        <v>8</v>
      </c>
      <c r="I5537" t="s">
        <v>18</v>
      </c>
      <c r="K5537" s="1">
        <v>45783</v>
      </c>
    </row>
    <row r="5538" spans="1:12" x14ac:dyDescent="0.25">
      <c r="A5538" t="s">
        <v>60</v>
      </c>
      <c r="C5538" t="s">
        <v>14</v>
      </c>
      <c r="D5538" s="1">
        <v>34827</v>
      </c>
      <c r="E5538" t="s">
        <v>1249</v>
      </c>
      <c r="F5538" t="s">
        <v>1250</v>
      </c>
      <c r="G5538" t="s">
        <v>644</v>
      </c>
      <c r="H5538" t="s">
        <v>9</v>
      </c>
      <c r="I5538" t="s">
        <v>17</v>
      </c>
      <c r="J5538" s="1">
        <v>44837</v>
      </c>
      <c r="K5538" s="1">
        <v>44735</v>
      </c>
    </row>
    <row r="5539" spans="1:12" x14ac:dyDescent="0.25">
      <c r="A5539" t="s">
        <v>60</v>
      </c>
      <c r="C5539" t="s">
        <v>14</v>
      </c>
      <c r="D5539" s="1">
        <v>34827</v>
      </c>
      <c r="E5539" t="s">
        <v>1249</v>
      </c>
      <c r="F5539" t="s">
        <v>1250</v>
      </c>
      <c r="G5539" t="s">
        <v>644</v>
      </c>
      <c r="H5539" t="s">
        <v>10</v>
      </c>
      <c r="I5539" t="s">
        <v>17</v>
      </c>
      <c r="J5539" s="1">
        <v>44438</v>
      </c>
      <c r="K5539" s="1">
        <v>44417</v>
      </c>
    </row>
    <row r="5540" spans="1:12" x14ac:dyDescent="0.25">
      <c r="A5540" t="s">
        <v>60</v>
      </c>
      <c r="C5540" t="s">
        <v>14</v>
      </c>
      <c r="D5540" s="1">
        <v>34827</v>
      </c>
      <c r="E5540" t="s">
        <v>1249</v>
      </c>
      <c r="F5540" t="s">
        <v>1250</v>
      </c>
      <c r="G5540" t="s">
        <v>644</v>
      </c>
      <c r="H5540" t="s">
        <v>11</v>
      </c>
      <c r="I5540" t="s">
        <v>17</v>
      </c>
      <c r="J5540" s="1">
        <v>42783</v>
      </c>
      <c r="K5540" s="1">
        <v>43616</v>
      </c>
      <c r="L5540" t="s">
        <v>982</v>
      </c>
    </row>
    <row r="5541" spans="1:12" x14ac:dyDescent="0.25">
      <c r="A5541" t="s">
        <v>41</v>
      </c>
      <c r="B5541" t="s">
        <v>42</v>
      </c>
      <c r="C5541" t="s">
        <v>124</v>
      </c>
      <c r="D5541" s="1">
        <v>32020</v>
      </c>
      <c r="E5541" t="s">
        <v>1251</v>
      </c>
      <c r="F5541" t="s">
        <v>1252</v>
      </c>
      <c r="G5541" t="s">
        <v>1253</v>
      </c>
      <c r="H5541" t="s">
        <v>4</v>
      </c>
      <c r="I5541" t="s">
        <v>17</v>
      </c>
      <c r="J5541" s="1">
        <v>45377</v>
      </c>
      <c r="K5541" s="1">
        <v>44840</v>
      </c>
    </row>
    <row r="5542" spans="1:12" x14ac:dyDescent="0.25">
      <c r="A5542" t="s">
        <v>41</v>
      </c>
      <c r="B5542" t="s">
        <v>42</v>
      </c>
      <c r="C5542" t="s">
        <v>124</v>
      </c>
      <c r="D5542" s="1">
        <v>32020</v>
      </c>
      <c r="E5542" t="s">
        <v>1251</v>
      </c>
      <c r="F5542" t="s">
        <v>1252</v>
      </c>
      <c r="G5542" t="s">
        <v>1253</v>
      </c>
      <c r="H5542" t="s">
        <v>7</v>
      </c>
      <c r="I5542" t="s">
        <v>17</v>
      </c>
      <c r="J5542" s="1">
        <v>45377</v>
      </c>
      <c r="K5542" s="1">
        <v>44840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4A06-5D5F-453F-9409-AFD6F50F9EC1}">
  <sheetPr>
    <tabColor theme="6"/>
  </sheetPr>
  <dimension ref="A1:J419"/>
  <sheetViews>
    <sheetView workbookViewId="0">
      <selection activeCell="K356" sqref="K356"/>
    </sheetView>
  </sheetViews>
  <sheetFormatPr defaultRowHeight="15" x14ac:dyDescent="0.25"/>
  <cols>
    <col min="1" max="2" width="13.140625" style="1" customWidth="1"/>
    <col min="3" max="6" width="11.85546875" style="7" customWidth="1"/>
    <col min="7" max="7" width="21.7109375" style="7" customWidth="1"/>
    <col min="8" max="8" width="26.28515625" style="7" bestFit="1" customWidth="1"/>
    <col min="9" max="9" width="26.28515625" style="7" customWidth="1"/>
    <col min="10" max="10" width="19.85546875" style="7" customWidth="1"/>
  </cols>
  <sheetData>
    <row r="1" spans="1:10" x14ac:dyDescent="0.25">
      <c r="A1" s="1" t="s">
        <v>1271</v>
      </c>
      <c r="B1" s="1" t="s">
        <v>1272</v>
      </c>
      <c r="C1" s="7" t="s">
        <v>1273</v>
      </c>
      <c r="D1" s="7" t="s">
        <v>1274</v>
      </c>
      <c r="E1" s="7" t="s">
        <v>1275</v>
      </c>
      <c r="F1" s="7" t="s">
        <v>1276</v>
      </c>
      <c r="G1" s="7" t="s">
        <v>1277</v>
      </c>
      <c r="H1" s="7" t="s">
        <v>1278</v>
      </c>
      <c r="I1" s="7" t="s">
        <v>1279</v>
      </c>
      <c r="J1" s="7" t="s">
        <v>1280</v>
      </c>
    </row>
    <row r="2" spans="1:10" x14ac:dyDescent="0.25">
      <c r="A2" s="1">
        <v>43276</v>
      </c>
      <c r="B2" s="1">
        <f>A2+6</f>
        <v>43282</v>
      </c>
      <c r="C2" s="7" t="s">
        <v>1281</v>
      </c>
      <c r="D2" s="7" t="s">
        <v>1282</v>
      </c>
      <c r="E2" s="7">
        <v>1</v>
      </c>
      <c r="F2" s="7" t="s">
        <v>1283</v>
      </c>
      <c r="G2" s="7" t="str">
        <f>Table13[[#This Row],[Month]]&amp;", "&amp;Table13[[#This Row],[FY]]</f>
        <v>JUL, FY19</v>
      </c>
      <c r="H2" s="7" t="str">
        <f>Table13[[#This Row],[Week]]&amp;", "&amp;Table13[[#This Row],[Month]]&amp;" "&amp;Table13[[#This Row],[FY]]</f>
        <v>Week 1, JUL FY19</v>
      </c>
      <c r="I2" s="7" t="str">
        <f>Table13[[#This Row],[Month]]&amp;", "&amp;Table13[[#This Row],[FY]]</f>
        <v>JUL, FY19</v>
      </c>
      <c r="J2" s="7" t="str">
        <f>"Q"&amp;Table13[[#This Row],[QTR]]&amp;", "&amp;Table13[[#This Row],[FY]]</f>
        <v>Q1, FY19</v>
      </c>
    </row>
    <row r="3" spans="1:10" x14ac:dyDescent="0.25">
      <c r="A3" s="1">
        <f t="shared" ref="A3:B18" si="0">A2+7</f>
        <v>43283</v>
      </c>
      <c r="B3" s="1">
        <f t="shared" si="0"/>
        <v>43289</v>
      </c>
      <c r="C3" s="7" t="s">
        <v>1284</v>
      </c>
      <c r="D3" s="7" t="s">
        <v>1282</v>
      </c>
      <c r="E3" s="7">
        <v>1</v>
      </c>
      <c r="F3" s="7" t="s">
        <v>1283</v>
      </c>
      <c r="G3" s="7" t="str">
        <f>Table13[[#This Row],[Month]]&amp;", "&amp;Table13[[#This Row],[FY]]</f>
        <v>JUL, FY19</v>
      </c>
      <c r="H3" s="7" t="str">
        <f>Table13[[#This Row],[Week]]&amp;", "&amp;Table13[[#This Row],[Month]]&amp;" "&amp;Table13[[#This Row],[FY]]</f>
        <v>Week 2, JUL FY19</v>
      </c>
      <c r="I3" s="7" t="str">
        <f>Table13[[#This Row],[Month]]&amp;", "&amp;Table13[[#This Row],[FY]]</f>
        <v>JUL, FY19</v>
      </c>
      <c r="J3" s="7" t="str">
        <f>"Q"&amp;Table13[[#This Row],[QTR]]&amp;", "&amp;Table13[[#This Row],[FY]]</f>
        <v>Q1, FY19</v>
      </c>
    </row>
    <row r="4" spans="1:10" x14ac:dyDescent="0.25">
      <c r="A4" s="1">
        <f t="shared" si="0"/>
        <v>43290</v>
      </c>
      <c r="B4" s="1">
        <f t="shared" si="0"/>
        <v>43296</v>
      </c>
      <c r="C4" s="7" t="s">
        <v>1285</v>
      </c>
      <c r="D4" s="7" t="s">
        <v>1282</v>
      </c>
      <c r="E4" s="7">
        <v>1</v>
      </c>
      <c r="F4" s="7" t="s">
        <v>1283</v>
      </c>
      <c r="G4" s="7" t="str">
        <f>Table13[[#This Row],[Month]]&amp;", "&amp;Table13[[#This Row],[FY]]</f>
        <v>JUL, FY19</v>
      </c>
      <c r="H4" s="7" t="str">
        <f>Table13[[#This Row],[Week]]&amp;", "&amp;Table13[[#This Row],[Month]]&amp;" "&amp;Table13[[#This Row],[FY]]</f>
        <v>Week 3, JUL FY19</v>
      </c>
      <c r="I4" s="7" t="str">
        <f>Table13[[#This Row],[Month]]&amp;", "&amp;Table13[[#This Row],[FY]]</f>
        <v>JUL, FY19</v>
      </c>
      <c r="J4" s="7" t="str">
        <f>"Q"&amp;Table13[[#This Row],[QTR]]&amp;", "&amp;Table13[[#This Row],[FY]]</f>
        <v>Q1, FY19</v>
      </c>
    </row>
    <row r="5" spans="1:10" x14ac:dyDescent="0.25">
      <c r="A5" s="1">
        <f t="shared" si="0"/>
        <v>43297</v>
      </c>
      <c r="B5" s="1">
        <f t="shared" si="0"/>
        <v>43303</v>
      </c>
      <c r="C5" s="7" t="s">
        <v>1286</v>
      </c>
      <c r="D5" s="7" t="s">
        <v>1282</v>
      </c>
      <c r="E5" s="7">
        <v>1</v>
      </c>
      <c r="F5" s="7" t="s">
        <v>1283</v>
      </c>
      <c r="G5" s="7" t="str">
        <f>Table13[[#This Row],[Month]]&amp;", "&amp;Table13[[#This Row],[FY]]</f>
        <v>JUL, FY19</v>
      </c>
      <c r="H5" s="7" t="str">
        <f>Table13[[#This Row],[Week]]&amp;", "&amp;Table13[[#This Row],[Month]]&amp;" "&amp;Table13[[#This Row],[FY]]</f>
        <v>Week 4, JUL FY19</v>
      </c>
      <c r="I5" s="7" t="str">
        <f>Table13[[#This Row],[Month]]&amp;", "&amp;Table13[[#This Row],[FY]]</f>
        <v>JUL, FY19</v>
      </c>
      <c r="J5" s="7" t="str">
        <f>"Q"&amp;Table13[[#This Row],[QTR]]&amp;", "&amp;Table13[[#This Row],[FY]]</f>
        <v>Q1, FY19</v>
      </c>
    </row>
    <row r="6" spans="1:10" x14ac:dyDescent="0.25">
      <c r="A6" s="1">
        <f t="shared" si="0"/>
        <v>43304</v>
      </c>
      <c r="B6" s="1">
        <f t="shared" si="0"/>
        <v>43310</v>
      </c>
      <c r="C6" s="7" t="s">
        <v>1287</v>
      </c>
      <c r="D6" s="7" t="s">
        <v>1288</v>
      </c>
      <c r="E6" s="7">
        <v>1</v>
      </c>
      <c r="F6" s="7" t="s">
        <v>1283</v>
      </c>
      <c r="G6" s="7" t="str">
        <f>Table13[[#This Row],[Month]]&amp;", "&amp;Table13[[#This Row],[FY]]</f>
        <v>AUG, FY19</v>
      </c>
      <c r="H6" s="7" t="str">
        <f>Table13[[#This Row],[Week]]&amp;", "&amp;Table13[[#This Row],[Month]]&amp;" "&amp;Table13[[#This Row],[FY]]</f>
        <v>Week 5, AUG FY19</v>
      </c>
      <c r="I6" s="7" t="str">
        <f>Table13[[#This Row],[Month]]&amp;", "&amp;Table13[[#This Row],[FY]]</f>
        <v>AUG, FY19</v>
      </c>
      <c r="J6" s="7" t="str">
        <f>"Q"&amp;Table13[[#This Row],[QTR]]&amp;", "&amp;Table13[[#This Row],[FY]]</f>
        <v>Q1, FY19</v>
      </c>
    </row>
    <row r="7" spans="1:10" x14ac:dyDescent="0.25">
      <c r="A7" s="1">
        <f t="shared" si="0"/>
        <v>43311</v>
      </c>
      <c r="B7" s="1">
        <f t="shared" si="0"/>
        <v>43317</v>
      </c>
      <c r="C7" s="7" t="s">
        <v>1289</v>
      </c>
      <c r="D7" s="7" t="s">
        <v>1288</v>
      </c>
      <c r="E7" s="7">
        <v>1</v>
      </c>
      <c r="F7" s="7" t="s">
        <v>1283</v>
      </c>
      <c r="G7" s="7" t="str">
        <f>Table13[[#This Row],[Month]]&amp;", "&amp;Table13[[#This Row],[FY]]</f>
        <v>AUG, FY19</v>
      </c>
      <c r="H7" s="7" t="str">
        <f>Table13[[#This Row],[Week]]&amp;", "&amp;Table13[[#This Row],[Month]]&amp;" "&amp;Table13[[#This Row],[FY]]</f>
        <v>Week 6, AUG FY19</v>
      </c>
      <c r="I7" s="7" t="str">
        <f>Table13[[#This Row],[Month]]&amp;", "&amp;Table13[[#This Row],[FY]]</f>
        <v>AUG, FY19</v>
      </c>
      <c r="J7" s="7" t="str">
        <f>"Q"&amp;Table13[[#This Row],[QTR]]&amp;", "&amp;Table13[[#This Row],[FY]]</f>
        <v>Q1, FY19</v>
      </c>
    </row>
    <row r="8" spans="1:10" x14ac:dyDescent="0.25">
      <c r="A8" s="1">
        <f t="shared" si="0"/>
        <v>43318</v>
      </c>
      <c r="B8" s="1">
        <f t="shared" si="0"/>
        <v>43324</v>
      </c>
      <c r="C8" s="7" t="s">
        <v>1290</v>
      </c>
      <c r="D8" s="7" t="s">
        <v>1288</v>
      </c>
      <c r="E8" s="7">
        <v>1</v>
      </c>
      <c r="F8" s="7" t="s">
        <v>1283</v>
      </c>
      <c r="G8" s="7" t="str">
        <f>Table13[[#This Row],[Month]]&amp;", "&amp;Table13[[#This Row],[FY]]</f>
        <v>AUG, FY19</v>
      </c>
      <c r="H8" s="7" t="str">
        <f>Table13[[#This Row],[Week]]&amp;", "&amp;Table13[[#This Row],[Month]]&amp;" "&amp;Table13[[#This Row],[FY]]</f>
        <v>Week 7, AUG FY19</v>
      </c>
      <c r="I8" s="7" t="str">
        <f>Table13[[#This Row],[Month]]&amp;", "&amp;Table13[[#This Row],[FY]]</f>
        <v>AUG, FY19</v>
      </c>
      <c r="J8" s="7" t="str">
        <f>"Q"&amp;Table13[[#This Row],[QTR]]&amp;", "&amp;Table13[[#This Row],[FY]]</f>
        <v>Q1, FY19</v>
      </c>
    </row>
    <row r="9" spans="1:10" x14ac:dyDescent="0.25">
      <c r="A9" s="1">
        <f t="shared" si="0"/>
        <v>43325</v>
      </c>
      <c r="B9" s="1">
        <f t="shared" si="0"/>
        <v>43331</v>
      </c>
      <c r="C9" s="7" t="s">
        <v>1291</v>
      </c>
      <c r="D9" s="7" t="s">
        <v>1288</v>
      </c>
      <c r="E9" s="7">
        <v>1</v>
      </c>
      <c r="F9" s="7" t="s">
        <v>1283</v>
      </c>
      <c r="G9" s="7" t="str">
        <f>Table13[[#This Row],[Month]]&amp;", "&amp;Table13[[#This Row],[FY]]</f>
        <v>AUG, FY19</v>
      </c>
      <c r="H9" s="7" t="str">
        <f>Table13[[#This Row],[Week]]&amp;", "&amp;Table13[[#This Row],[Month]]&amp;" "&amp;Table13[[#This Row],[FY]]</f>
        <v>Week 8, AUG FY19</v>
      </c>
      <c r="I9" s="7" t="str">
        <f>Table13[[#This Row],[Month]]&amp;", "&amp;Table13[[#This Row],[FY]]</f>
        <v>AUG, FY19</v>
      </c>
      <c r="J9" s="7" t="str">
        <f>"Q"&amp;Table13[[#This Row],[QTR]]&amp;", "&amp;Table13[[#This Row],[FY]]</f>
        <v>Q1, FY19</v>
      </c>
    </row>
    <row r="10" spans="1:10" x14ac:dyDescent="0.25">
      <c r="A10" s="1">
        <f t="shared" si="0"/>
        <v>43332</v>
      </c>
      <c r="B10" s="1">
        <f t="shared" si="0"/>
        <v>43338</v>
      </c>
      <c r="C10" s="7" t="s">
        <v>1292</v>
      </c>
      <c r="D10" s="7" t="s">
        <v>1288</v>
      </c>
      <c r="E10" s="7">
        <v>1</v>
      </c>
      <c r="F10" s="7" t="s">
        <v>1283</v>
      </c>
      <c r="G10" s="7" t="str">
        <f>Table13[[#This Row],[Month]]&amp;", "&amp;Table13[[#This Row],[FY]]</f>
        <v>AUG, FY19</v>
      </c>
      <c r="H10" s="7" t="str">
        <f>Table13[[#This Row],[Week]]&amp;", "&amp;Table13[[#This Row],[Month]]&amp;" "&amp;Table13[[#This Row],[FY]]</f>
        <v>Week 9, AUG FY19</v>
      </c>
      <c r="I10" s="7" t="str">
        <f>Table13[[#This Row],[Month]]&amp;", "&amp;Table13[[#This Row],[FY]]</f>
        <v>AUG, FY19</v>
      </c>
      <c r="J10" s="7" t="str">
        <f>"Q"&amp;Table13[[#This Row],[QTR]]&amp;", "&amp;Table13[[#This Row],[FY]]</f>
        <v>Q1, FY19</v>
      </c>
    </row>
    <row r="11" spans="1:10" x14ac:dyDescent="0.25">
      <c r="A11" s="1">
        <f t="shared" si="0"/>
        <v>43339</v>
      </c>
      <c r="B11" s="1">
        <f t="shared" si="0"/>
        <v>43345</v>
      </c>
      <c r="C11" s="7" t="s">
        <v>1293</v>
      </c>
      <c r="D11" s="7" t="s">
        <v>1294</v>
      </c>
      <c r="E11" s="7">
        <v>1</v>
      </c>
      <c r="F11" s="7" t="s">
        <v>1283</v>
      </c>
      <c r="G11" s="7" t="str">
        <f>Table13[[#This Row],[Month]]&amp;", "&amp;Table13[[#This Row],[FY]]</f>
        <v>SEP, FY19</v>
      </c>
      <c r="H11" s="7" t="str">
        <f>Table13[[#This Row],[Week]]&amp;", "&amp;Table13[[#This Row],[Month]]&amp;" "&amp;Table13[[#This Row],[FY]]</f>
        <v>Week 10, SEP FY19</v>
      </c>
      <c r="I11" s="7" t="str">
        <f>Table13[[#This Row],[Month]]&amp;", "&amp;Table13[[#This Row],[FY]]</f>
        <v>SEP, FY19</v>
      </c>
      <c r="J11" s="7" t="str">
        <f>"Q"&amp;Table13[[#This Row],[QTR]]&amp;", "&amp;Table13[[#This Row],[FY]]</f>
        <v>Q1, FY19</v>
      </c>
    </row>
    <row r="12" spans="1:10" x14ac:dyDescent="0.25">
      <c r="A12" s="1">
        <f t="shared" si="0"/>
        <v>43346</v>
      </c>
      <c r="B12" s="1">
        <f t="shared" si="0"/>
        <v>43352</v>
      </c>
      <c r="C12" s="7" t="s">
        <v>1295</v>
      </c>
      <c r="D12" s="7" t="s">
        <v>1294</v>
      </c>
      <c r="E12" s="7">
        <v>1</v>
      </c>
      <c r="F12" s="7" t="s">
        <v>1283</v>
      </c>
      <c r="G12" s="7" t="str">
        <f>Table13[[#This Row],[Month]]&amp;", "&amp;Table13[[#This Row],[FY]]</f>
        <v>SEP, FY19</v>
      </c>
      <c r="H12" s="7" t="str">
        <f>Table13[[#This Row],[Week]]&amp;", "&amp;Table13[[#This Row],[Month]]&amp;" "&amp;Table13[[#This Row],[FY]]</f>
        <v>Week 11, SEP FY19</v>
      </c>
      <c r="I12" s="7" t="str">
        <f>Table13[[#This Row],[Month]]&amp;", "&amp;Table13[[#This Row],[FY]]</f>
        <v>SEP, FY19</v>
      </c>
      <c r="J12" s="7" t="str">
        <f>"Q"&amp;Table13[[#This Row],[QTR]]&amp;", "&amp;Table13[[#This Row],[FY]]</f>
        <v>Q1, FY19</v>
      </c>
    </row>
    <row r="13" spans="1:10" x14ac:dyDescent="0.25">
      <c r="A13" s="1">
        <f t="shared" si="0"/>
        <v>43353</v>
      </c>
      <c r="B13" s="1">
        <f t="shared" si="0"/>
        <v>43359</v>
      </c>
      <c r="C13" s="7" t="s">
        <v>1296</v>
      </c>
      <c r="D13" s="7" t="s">
        <v>1294</v>
      </c>
      <c r="E13" s="7">
        <v>1</v>
      </c>
      <c r="F13" s="7" t="s">
        <v>1283</v>
      </c>
      <c r="G13" s="7" t="str">
        <f>Table13[[#This Row],[Month]]&amp;", "&amp;Table13[[#This Row],[FY]]</f>
        <v>SEP, FY19</v>
      </c>
      <c r="H13" s="7" t="str">
        <f>Table13[[#This Row],[Week]]&amp;", "&amp;Table13[[#This Row],[Month]]&amp;" "&amp;Table13[[#This Row],[FY]]</f>
        <v>Week 12, SEP FY19</v>
      </c>
      <c r="I13" s="7" t="str">
        <f>Table13[[#This Row],[Month]]&amp;", "&amp;Table13[[#This Row],[FY]]</f>
        <v>SEP, FY19</v>
      </c>
      <c r="J13" s="7" t="str">
        <f>"Q"&amp;Table13[[#This Row],[QTR]]&amp;", "&amp;Table13[[#This Row],[FY]]</f>
        <v>Q1, FY19</v>
      </c>
    </row>
    <row r="14" spans="1:10" x14ac:dyDescent="0.25">
      <c r="A14" s="1">
        <f t="shared" si="0"/>
        <v>43360</v>
      </c>
      <c r="B14" s="1">
        <f t="shared" si="0"/>
        <v>43366</v>
      </c>
      <c r="C14" s="7" t="s">
        <v>1297</v>
      </c>
      <c r="D14" s="7" t="s">
        <v>1294</v>
      </c>
      <c r="E14" s="7">
        <v>1</v>
      </c>
      <c r="F14" s="7" t="s">
        <v>1283</v>
      </c>
      <c r="G14" s="7" t="str">
        <f>Table13[[#This Row],[Month]]&amp;", "&amp;Table13[[#This Row],[FY]]</f>
        <v>SEP, FY19</v>
      </c>
      <c r="H14" s="7" t="str">
        <f>Table13[[#This Row],[Week]]&amp;", "&amp;Table13[[#This Row],[Month]]&amp;" "&amp;Table13[[#This Row],[FY]]</f>
        <v>Week 13, SEP FY19</v>
      </c>
      <c r="I14" s="7" t="str">
        <f>Table13[[#This Row],[Month]]&amp;", "&amp;Table13[[#This Row],[FY]]</f>
        <v>SEP, FY19</v>
      </c>
      <c r="J14" s="7" t="str">
        <f>"Q"&amp;Table13[[#This Row],[QTR]]&amp;", "&amp;Table13[[#This Row],[FY]]</f>
        <v>Q1, FY19</v>
      </c>
    </row>
    <row r="15" spans="1:10" x14ac:dyDescent="0.25">
      <c r="A15" s="1">
        <f t="shared" si="0"/>
        <v>43367</v>
      </c>
      <c r="B15" s="1">
        <f t="shared" si="0"/>
        <v>43373</v>
      </c>
      <c r="C15" s="7" t="s">
        <v>1298</v>
      </c>
      <c r="D15" s="7" t="s">
        <v>1299</v>
      </c>
      <c r="E15" s="7">
        <f>E2+1</f>
        <v>2</v>
      </c>
      <c r="F15" s="7" t="s">
        <v>1283</v>
      </c>
      <c r="G15" s="7" t="str">
        <f>Table13[[#This Row],[Month]]&amp;", "&amp;Table13[[#This Row],[FY]]</f>
        <v>OCT, FY19</v>
      </c>
      <c r="H15" s="7" t="str">
        <f>Table13[[#This Row],[Week]]&amp;", "&amp;Table13[[#This Row],[Month]]&amp;" "&amp;Table13[[#This Row],[FY]]</f>
        <v>Week 14, OCT FY19</v>
      </c>
      <c r="I15" s="7" t="str">
        <f>Table13[[#This Row],[Month]]&amp;", "&amp;Table13[[#This Row],[FY]]</f>
        <v>OCT, FY19</v>
      </c>
      <c r="J15" s="7" t="str">
        <f>"Q"&amp;Table13[[#This Row],[QTR]]&amp;", "&amp;Table13[[#This Row],[FY]]</f>
        <v>Q2, FY19</v>
      </c>
    </row>
    <row r="16" spans="1:10" x14ac:dyDescent="0.25">
      <c r="A16" s="1">
        <f t="shared" si="0"/>
        <v>43374</v>
      </c>
      <c r="B16" s="1">
        <f t="shared" si="0"/>
        <v>43380</v>
      </c>
      <c r="C16" s="7" t="s">
        <v>1300</v>
      </c>
      <c r="D16" s="7" t="s">
        <v>1299</v>
      </c>
      <c r="E16" s="7">
        <f t="shared" ref="E16:E53" si="1">E3+1</f>
        <v>2</v>
      </c>
      <c r="F16" s="7" t="s">
        <v>1283</v>
      </c>
      <c r="G16" s="7" t="str">
        <f>Table13[[#This Row],[Month]]&amp;", "&amp;Table13[[#This Row],[FY]]</f>
        <v>OCT, FY19</v>
      </c>
      <c r="H16" s="7" t="str">
        <f>Table13[[#This Row],[Week]]&amp;", "&amp;Table13[[#This Row],[Month]]&amp;" "&amp;Table13[[#This Row],[FY]]</f>
        <v>Week 15, OCT FY19</v>
      </c>
      <c r="I16" s="7" t="str">
        <f>Table13[[#This Row],[Month]]&amp;", "&amp;Table13[[#This Row],[FY]]</f>
        <v>OCT, FY19</v>
      </c>
      <c r="J16" s="7" t="str">
        <f>"Q"&amp;Table13[[#This Row],[QTR]]&amp;", "&amp;Table13[[#This Row],[FY]]</f>
        <v>Q2, FY19</v>
      </c>
    </row>
    <row r="17" spans="1:10" x14ac:dyDescent="0.25">
      <c r="A17" s="1">
        <f t="shared" si="0"/>
        <v>43381</v>
      </c>
      <c r="B17" s="1">
        <f t="shared" si="0"/>
        <v>43387</v>
      </c>
      <c r="C17" s="7" t="s">
        <v>1301</v>
      </c>
      <c r="D17" s="7" t="s">
        <v>1299</v>
      </c>
      <c r="E17" s="7">
        <f t="shared" si="1"/>
        <v>2</v>
      </c>
      <c r="F17" s="7" t="s">
        <v>1283</v>
      </c>
      <c r="G17" s="7" t="str">
        <f>Table13[[#This Row],[Month]]&amp;", "&amp;Table13[[#This Row],[FY]]</f>
        <v>OCT, FY19</v>
      </c>
      <c r="H17" s="7" t="str">
        <f>Table13[[#This Row],[Week]]&amp;", "&amp;Table13[[#This Row],[Month]]&amp;" "&amp;Table13[[#This Row],[FY]]</f>
        <v>Week 16, OCT FY19</v>
      </c>
      <c r="I17" s="7" t="str">
        <f>Table13[[#This Row],[Month]]&amp;", "&amp;Table13[[#This Row],[FY]]</f>
        <v>OCT, FY19</v>
      </c>
      <c r="J17" s="7" t="str">
        <f>"Q"&amp;Table13[[#This Row],[QTR]]&amp;", "&amp;Table13[[#This Row],[FY]]</f>
        <v>Q2, FY19</v>
      </c>
    </row>
    <row r="18" spans="1:10" x14ac:dyDescent="0.25">
      <c r="A18" s="1">
        <f t="shared" si="0"/>
        <v>43388</v>
      </c>
      <c r="B18" s="1">
        <f t="shared" si="0"/>
        <v>43394</v>
      </c>
      <c r="C18" s="7" t="s">
        <v>1302</v>
      </c>
      <c r="D18" s="7" t="s">
        <v>1299</v>
      </c>
      <c r="E18" s="7">
        <f t="shared" si="1"/>
        <v>2</v>
      </c>
      <c r="F18" s="7" t="s">
        <v>1283</v>
      </c>
      <c r="G18" s="7" t="str">
        <f>Table13[[#This Row],[Month]]&amp;", "&amp;Table13[[#This Row],[FY]]</f>
        <v>OCT, FY19</v>
      </c>
      <c r="H18" s="7" t="str">
        <f>Table13[[#This Row],[Week]]&amp;", "&amp;Table13[[#This Row],[Month]]&amp;" "&amp;Table13[[#This Row],[FY]]</f>
        <v>Week 17, OCT FY19</v>
      </c>
      <c r="I18" s="7" t="str">
        <f>Table13[[#This Row],[Month]]&amp;", "&amp;Table13[[#This Row],[FY]]</f>
        <v>OCT, FY19</v>
      </c>
      <c r="J18" s="7" t="str">
        <f>"Q"&amp;Table13[[#This Row],[QTR]]&amp;", "&amp;Table13[[#This Row],[FY]]</f>
        <v>Q2, FY19</v>
      </c>
    </row>
    <row r="19" spans="1:10" x14ac:dyDescent="0.25">
      <c r="A19" s="1">
        <f t="shared" ref="A19:B34" si="2">A18+7</f>
        <v>43395</v>
      </c>
      <c r="B19" s="1">
        <f t="shared" si="2"/>
        <v>43401</v>
      </c>
      <c r="C19" s="7" t="s">
        <v>1303</v>
      </c>
      <c r="D19" s="7" t="s">
        <v>1304</v>
      </c>
      <c r="E19" s="7">
        <f t="shared" si="1"/>
        <v>2</v>
      </c>
      <c r="F19" s="7" t="s">
        <v>1283</v>
      </c>
      <c r="G19" s="7" t="str">
        <f>Table13[[#This Row],[Month]]&amp;", "&amp;Table13[[#This Row],[FY]]</f>
        <v>NOV, FY19</v>
      </c>
      <c r="H19" s="7" t="str">
        <f>Table13[[#This Row],[Week]]&amp;", "&amp;Table13[[#This Row],[Month]]&amp;" "&amp;Table13[[#This Row],[FY]]</f>
        <v>Week 18, NOV FY19</v>
      </c>
      <c r="I19" s="7" t="str">
        <f>Table13[[#This Row],[Month]]&amp;", "&amp;Table13[[#This Row],[FY]]</f>
        <v>NOV, FY19</v>
      </c>
      <c r="J19" s="7" t="str">
        <f>"Q"&amp;Table13[[#This Row],[QTR]]&amp;", "&amp;Table13[[#This Row],[FY]]</f>
        <v>Q2, FY19</v>
      </c>
    </row>
    <row r="20" spans="1:10" x14ac:dyDescent="0.25">
      <c r="A20" s="1">
        <f t="shared" si="2"/>
        <v>43402</v>
      </c>
      <c r="B20" s="1">
        <f t="shared" si="2"/>
        <v>43408</v>
      </c>
      <c r="C20" s="7" t="s">
        <v>1305</v>
      </c>
      <c r="D20" s="7" t="s">
        <v>1304</v>
      </c>
      <c r="E20" s="7">
        <f t="shared" si="1"/>
        <v>2</v>
      </c>
      <c r="F20" s="7" t="s">
        <v>1283</v>
      </c>
      <c r="G20" s="7" t="str">
        <f>Table13[[#This Row],[Month]]&amp;", "&amp;Table13[[#This Row],[FY]]</f>
        <v>NOV, FY19</v>
      </c>
      <c r="H20" s="7" t="str">
        <f>Table13[[#This Row],[Week]]&amp;", "&amp;Table13[[#This Row],[Month]]&amp;" "&amp;Table13[[#This Row],[FY]]</f>
        <v>Week 19, NOV FY19</v>
      </c>
      <c r="I20" s="7" t="str">
        <f>Table13[[#This Row],[Month]]&amp;", "&amp;Table13[[#This Row],[FY]]</f>
        <v>NOV, FY19</v>
      </c>
      <c r="J20" s="7" t="str">
        <f>"Q"&amp;Table13[[#This Row],[QTR]]&amp;", "&amp;Table13[[#This Row],[FY]]</f>
        <v>Q2, FY19</v>
      </c>
    </row>
    <row r="21" spans="1:10" x14ac:dyDescent="0.25">
      <c r="A21" s="1">
        <f t="shared" si="2"/>
        <v>43409</v>
      </c>
      <c r="B21" s="1">
        <f t="shared" si="2"/>
        <v>43415</v>
      </c>
      <c r="C21" s="7" t="s">
        <v>1306</v>
      </c>
      <c r="D21" s="7" t="s">
        <v>1304</v>
      </c>
      <c r="E21" s="7">
        <f t="shared" si="1"/>
        <v>2</v>
      </c>
      <c r="F21" s="7" t="s">
        <v>1283</v>
      </c>
      <c r="G21" s="7" t="str">
        <f>Table13[[#This Row],[Month]]&amp;", "&amp;Table13[[#This Row],[FY]]</f>
        <v>NOV, FY19</v>
      </c>
      <c r="H21" s="7" t="str">
        <f>Table13[[#This Row],[Week]]&amp;", "&amp;Table13[[#This Row],[Month]]&amp;" "&amp;Table13[[#This Row],[FY]]</f>
        <v>Week 20, NOV FY19</v>
      </c>
      <c r="I21" s="7" t="str">
        <f>Table13[[#This Row],[Month]]&amp;", "&amp;Table13[[#This Row],[FY]]</f>
        <v>NOV, FY19</v>
      </c>
      <c r="J21" s="7" t="str">
        <f>"Q"&amp;Table13[[#This Row],[QTR]]&amp;", "&amp;Table13[[#This Row],[FY]]</f>
        <v>Q2, FY19</v>
      </c>
    </row>
    <row r="22" spans="1:10" x14ac:dyDescent="0.25">
      <c r="A22" s="1">
        <f t="shared" si="2"/>
        <v>43416</v>
      </c>
      <c r="B22" s="1">
        <f t="shared" si="2"/>
        <v>43422</v>
      </c>
      <c r="C22" s="7" t="s">
        <v>1307</v>
      </c>
      <c r="D22" s="7" t="s">
        <v>1304</v>
      </c>
      <c r="E22" s="7">
        <f t="shared" si="1"/>
        <v>2</v>
      </c>
      <c r="F22" s="7" t="s">
        <v>1283</v>
      </c>
      <c r="G22" s="7" t="str">
        <f>Table13[[#This Row],[Month]]&amp;", "&amp;Table13[[#This Row],[FY]]</f>
        <v>NOV, FY19</v>
      </c>
      <c r="H22" s="7" t="str">
        <f>Table13[[#This Row],[Week]]&amp;", "&amp;Table13[[#This Row],[Month]]&amp;" "&amp;Table13[[#This Row],[FY]]</f>
        <v>Week 21, NOV FY19</v>
      </c>
      <c r="I22" s="7" t="str">
        <f>Table13[[#This Row],[Month]]&amp;", "&amp;Table13[[#This Row],[FY]]</f>
        <v>NOV, FY19</v>
      </c>
      <c r="J22" s="7" t="str">
        <f>"Q"&amp;Table13[[#This Row],[QTR]]&amp;", "&amp;Table13[[#This Row],[FY]]</f>
        <v>Q2, FY19</v>
      </c>
    </row>
    <row r="23" spans="1:10" x14ac:dyDescent="0.25">
      <c r="A23" s="1">
        <f t="shared" si="2"/>
        <v>43423</v>
      </c>
      <c r="B23" s="1">
        <f t="shared" si="2"/>
        <v>43429</v>
      </c>
      <c r="C23" s="7" t="s">
        <v>1308</v>
      </c>
      <c r="D23" s="7" t="s">
        <v>1304</v>
      </c>
      <c r="E23" s="7">
        <f t="shared" si="1"/>
        <v>2</v>
      </c>
      <c r="F23" s="7" t="s">
        <v>1283</v>
      </c>
      <c r="G23" s="7" t="str">
        <f>Table13[[#This Row],[Month]]&amp;", "&amp;Table13[[#This Row],[FY]]</f>
        <v>NOV, FY19</v>
      </c>
      <c r="H23" s="7" t="str">
        <f>Table13[[#This Row],[Week]]&amp;", "&amp;Table13[[#This Row],[Month]]&amp;" "&amp;Table13[[#This Row],[FY]]</f>
        <v>Week 22, NOV FY19</v>
      </c>
      <c r="I23" s="7" t="str">
        <f>Table13[[#This Row],[Month]]&amp;", "&amp;Table13[[#This Row],[FY]]</f>
        <v>NOV, FY19</v>
      </c>
      <c r="J23" s="7" t="str">
        <f>"Q"&amp;Table13[[#This Row],[QTR]]&amp;", "&amp;Table13[[#This Row],[FY]]</f>
        <v>Q2, FY19</v>
      </c>
    </row>
    <row r="24" spans="1:10" x14ac:dyDescent="0.25">
      <c r="A24" s="1">
        <f t="shared" si="2"/>
        <v>43430</v>
      </c>
      <c r="B24" s="1">
        <f t="shared" si="2"/>
        <v>43436</v>
      </c>
      <c r="C24" s="7" t="s">
        <v>1309</v>
      </c>
      <c r="D24" s="7" t="s">
        <v>1310</v>
      </c>
      <c r="E24" s="7">
        <f t="shared" si="1"/>
        <v>2</v>
      </c>
      <c r="F24" s="7" t="s">
        <v>1283</v>
      </c>
      <c r="G24" s="7" t="str">
        <f>Table13[[#This Row],[Month]]&amp;", "&amp;Table13[[#This Row],[FY]]</f>
        <v>DEC, FY19</v>
      </c>
      <c r="H24" s="7" t="str">
        <f>Table13[[#This Row],[Week]]&amp;", "&amp;Table13[[#This Row],[Month]]&amp;" "&amp;Table13[[#This Row],[FY]]</f>
        <v>Week 23, DEC FY19</v>
      </c>
      <c r="I24" s="7" t="str">
        <f>Table13[[#This Row],[Month]]&amp;", "&amp;Table13[[#This Row],[FY]]</f>
        <v>DEC, FY19</v>
      </c>
      <c r="J24" s="7" t="str">
        <f>"Q"&amp;Table13[[#This Row],[QTR]]&amp;", "&amp;Table13[[#This Row],[FY]]</f>
        <v>Q2, FY19</v>
      </c>
    </row>
    <row r="25" spans="1:10" x14ac:dyDescent="0.25">
      <c r="A25" s="1">
        <f t="shared" si="2"/>
        <v>43437</v>
      </c>
      <c r="B25" s="1">
        <f t="shared" si="2"/>
        <v>43443</v>
      </c>
      <c r="C25" s="7" t="s">
        <v>1311</v>
      </c>
      <c r="D25" s="7" t="s">
        <v>1310</v>
      </c>
      <c r="E25" s="7">
        <f t="shared" si="1"/>
        <v>2</v>
      </c>
      <c r="F25" s="7" t="s">
        <v>1283</v>
      </c>
      <c r="G25" s="7" t="str">
        <f>Table13[[#This Row],[Month]]&amp;", "&amp;Table13[[#This Row],[FY]]</f>
        <v>DEC, FY19</v>
      </c>
      <c r="H25" s="7" t="str">
        <f>Table13[[#This Row],[Week]]&amp;", "&amp;Table13[[#This Row],[Month]]&amp;" "&amp;Table13[[#This Row],[FY]]</f>
        <v>Week 24, DEC FY19</v>
      </c>
      <c r="I25" s="7" t="str">
        <f>Table13[[#This Row],[Month]]&amp;", "&amp;Table13[[#This Row],[FY]]</f>
        <v>DEC, FY19</v>
      </c>
      <c r="J25" s="7" t="str">
        <f>"Q"&amp;Table13[[#This Row],[QTR]]&amp;", "&amp;Table13[[#This Row],[FY]]</f>
        <v>Q2, FY19</v>
      </c>
    </row>
    <row r="26" spans="1:10" x14ac:dyDescent="0.25">
      <c r="A26" s="1">
        <f t="shared" si="2"/>
        <v>43444</v>
      </c>
      <c r="B26" s="1">
        <f t="shared" si="2"/>
        <v>43450</v>
      </c>
      <c r="C26" s="7" t="s">
        <v>1312</v>
      </c>
      <c r="D26" s="7" t="s">
        <v>1310</v>
      </c>
      <c r="E26" s="7">
        <f t="shared" si="1"/>
        <v>2</v>
      </c>
      <c r="F26" s="7" t="s">
        <v>1283</v>
      </c>
      <c r="G26" s="7" t="str">
        <f>Table13[[#This Row],[Month]]&amp;", "&amp;Table13[[#This Row],[FY]]</f>
        <v>DEC, FY19</v>
      </c>
      <c r="H26" s="7" t="str">
        <f>Table13[[#This Row],[Week]]&amp;", "&amp;Table13[[#This Row],[Month]]&amp;" "&amp;Table13[[#This Row],[FY]]</f>
        <v>Week 25, DEC FY19</v>
      </c>
      <c r="I26" s="7" t="str">
        <f>Table13[[#This Row],[Month]]&amp;", "&amp;Table13[[#This Row],[FY]]</f>
        <v>DEC, FY19</v>
      </c>
      <c r="J26" s="7" t="str">
        <f>"Q"&amp;Table13[[#This Row],[QTR]]&amp;", "&amp;Table13[[#This Row],[FY]]</f>
        <v>Q2, FY19</v>
      </c>
    </row>
    <row r="27" spans="1:10" x14ac:dyDescent="0.25">
      <c r="A27" s="1">
        <f t="shared" si="2"/>
        <v>43451</v>
      </c>
      <c r="B27" s="1">
        <f t="shared" si="2"/>
        <v>43457</v>
      </c>
      <c r="C27" s="7" t="s">
        <v>1313</v>
      </c>
      <c r="D27" s="7" t="s">
        <v>1310</v>
      </c>
      <c r="E27" s="7">
        <f t="shared" si="1"/>
        <v>2</v>
      </c>
      <c r="F27" s="7" t="s">
        <v>1283</v>
      </c>
      <c r="G27" s="7" t="str">
        <f>Table13[[#This Row],[Month]]&amp;", "&amp;Table13[[#This Row],[FY]]</f>
        <v>DEC, FY19</v>
      </c>
      <c r="H27" s="7" t="str">
        <f>Table13[[#This Row],[Week]]&amp;", "&amp;Table13[[#This Row],[Month]]&amp;" "&amp;Table13[[#This Row],[FY]]</f>
        <v>Week 26, DEC FY19</v>
      </c>
      <c r="I27" s="7" t="str">
        <f>Table13[[#This Row],[Month]]&amp;", "&amp;Table13[[#This Row],[FY]]</f>
        <v>DEC, FY19</v>
      </c>
      <c r="J27" s="7" t="str">
        <f>"Q"&amp;Table13[[#This Row],[QTR]]&amp;", "&amp;Table13[[#This Row],[FY]]</f>
        <v>Q2, FY19</v>
      </c>
    </row>
    <row r="28" spans="1:10" x14ac:dyDescent="0.25">
      <c r="A28" s="1">
        <f t="shared" si="2"/>
        <v>43458</v>
      </c>
      <c r="B28" s="1">
        <f t="shared" si="2"/>
        <v>43464</v>
      </c>
      <c r="C28" s="7" t="s">
        <v>1314</v>
      </c>
      <c r="D28" s="7" t="s">
        <v>1315</v>
      </c>
      <c r="E28" s="7">
        <f t="shared" si="1"/>
        <v>3</v>
      </c>
      <c r="F28" s="7" t="s">
        <v>1283</v>
      </c>
      <c r="G28" s="7" t="str">
        <f>Table13[[#This Row],[Month]]&amp;", "&amp;Table13[[#This Row],[FY]]</f>
        <v>JAN, FY19</v>
      </c>
      <c r="H28" s="7" t="str">
        <f>Table13[[#This Row],[Week]]&amp;", "&amp;Table13[[#This Row],[Month]]&amp;" "&amp;Table13[[#This Row],[FY]]</f>
        <v>Week 27, JAN FY19</v>
      </c>
      <c r="I28" s="7" t="str">
        <f>Table13[[#This Row],[Month]]&amp;", "&amp;Table13[[#This Row],[FY]]</f>
        <v>JAN, FY19</v>
      </c>
      <c r="J28" s="7" t="str">
        <f>"Q"&amp;Table13[[#This Row],[QTR]]&amp;", "&amp;Table13[[#This Row],[FY]]</f>
        <v>Q3, FY19</v>
      </c>
    </row>
    <row r="29" spans="1:10" x14ac:dyDescent="0.25">
      <c r="A29" s="1">
        <f t="shared" si="2"/>
        <v>43465</v>
      </c>
      <c r="B29" s="1">
        <f t="shared" si="2"/>
        <v>43471</v>
      </c>
      <c r="C29" s="7" t="s">
        <v>1316</v>
      </c>
      <c r="D29" s="7" t="s">
        <v>1315</v>
      </c>
      <c r="E29" s="7">
        <f t="shared" si="1"/>
        <v>3</v>
      </c>
      <c r="F29" s="7" t="s">
        <v>1283</v>
      </c>
      <c r="G29" s="7" t="str">
        <f>Table13[[#This Row],[Month]]&amp;", "&amp;Table13[[#This Row],[FY]]</f>
        <v>JAN, FY19</v>
      </c>
      <c r="H29" s="7" t="str">
        <f>Table13[[#This Row],[Week]]&amp;", "&amp;Table13[[#This Row],[Month]]&amp;" "&amp;Table13[[#This Row],[FY]]</f>
        <v>Week 28, JAN FY19</v>
      </c>
      <c r="I29" s="7" t="str">
        <f>Table13[[#This Row],[Month]]&amp;", "&amp;Table13[[#This Row],[FY]]</f>
        <v>JAN, FY19</v>
      </c>
      <c r="J29" s="7" t="str">
        <f>"Q"&amp;Table13[[#This Row],[QTR]]&amp;", "&amp;Table13[[#This Row],[FY]]</f>
        <v>Q3, FY19</v>
      </c>
    </row>
    <row r="30" spans="1:10" x14ac:dyDescent="0.25">
      <c r="A30" s="1">
        <f t="shared" si="2"/>
        <v>43472</v>
      </c>
      <c r="B30" s="1">
        <f t="shared" si="2"/>
        <v>43478</v>
      </c>
      <c r="C30" s="7" t="s">
        <v>1317</v>
      </c>
      <c r="D30" s="7" t="s">
        <v>1315</v>
      </c>
      <c r="E30" s="7">
        <f t="shared" si="1"/>
        <v>3</v>
      </c>
      <c r="F30" s="7" t="s">
        <v>1283</v>
      </c>
      <c r="G30" s="7" t="str">
        <f>Table13[[#This Row],[Month]]&amp;", "&amp;Table13[[#This Row],[FY]]</f>
        <v>JAN, FY19</v>
      </c>
      <c r="H30" s="7" t="str">
        <f>Table13[[#This Row],[Week]]&amp;", "&amp;Table13[[#This Row],[Month]]&amp;" "&amp;Table13[[#This Row],[FY]]</f>
        <v>Week 29, JAN FY19</v>
      </c>
      <c r="I30" s="7" t="str">
        <f>Table13[[#This Row],[Month]]&amp;", "&amp;Table13[[#This Row],[FY]]</f>
        <v>JAN, FY19</v>
      </c>
      <c r="J30" s="7" t="str">
        <f>"Q"&amp;Table13[[#This Row],[QTR]]&amp;", "&amp;Table13[[#This Row],[FY]]</f>
        <v>Q3, FY19</v>
      </c>
    </row>
    <row r="31" spans="1:10" x14ac:dyDescent="0.25">
      <c r="A31" s="1">
        <f t="shared" si="2"/>
        <v>43479</v>
      </c>
      <c r="B31" s="1">
        <f t="shared" si="2"/>
        <v>43485</v>
      </c>
      <c r="C31" s="7" t="s">
        <v>1318</v>
      </c>
      <c r="D31" s="7" t="s">
        <v>1315</v>
      </c>
      <c r="E31" s="7">
        <f t="shared" si="1"/>
        <v>3</v>
      </c>
      <c r="F31" s="7" t="s">
        <v>1283</v>
      </c>
      <c r="G31" s="7" t="str">
        <f>Table13[[#This Row],[Month]]&amp;", "&amp;Table13[[#This Row],[FY]]</f>
        <v>JAN, FY19</v>
      </c>
      <c r="H31" s="7" t="str">
        <f>Table13[[#This Row],[Week]]&amp;", "&amp;Table13[[#This Row],[Month]]&amp;" "&amp;Table13[[#This Row],[FY]]</f>
        <v>Week 30, JAN FY19</v>
      </c>
      <c r="I31" s="7" t="str">
        <f>Table13[[#This Row],[Month]]&amp;", "&amp;Table13[[#This Row],[FY]]</f>
        <v>JAN, FY19</v>
      </c>
      <c r="J31" s="7" t="str">
        <f>"Q"&amp;Table13[[#This Row],[QTR]]&amp;", "&amp;Table13[[#This Row],[FY]]</f>
        <v>Q3, FY19</v>
      </c>
    </row>
    <row r="32" spans="1:10" x14ac:dyDescent="0.25">
      <c r="A32" s="1">
        <f t="shared" si="2"/>
        <v>43486</v>
      </c>
      <c r="B32" s="1">
        <f t="shared" si="2"/>
        <v>43492</v>
      </c>
      <c r="C32" s="7" t="s">
        <v>1319</v>
      </c>
      <c r="D32" s="7" t="s">
        <v>1320</v>
      </c>
      <c r="E32" s="7">
        <f t="shared" si="1"/>
        <v>3</v>
      </c>
      <c r="F32" s="7" t="s">
        <v>1283</v>
      </c>
      <c r="G32" s="7" t="str">
        <f>Table13[[#This Row],[Month]]&amp;", "&amp;Table13[[#This Row],[FY]]</f>
        <v>FEB, FY19</v>
      </c>
      <c r="H32" s="7" t="str">
        <f>Table13[[#This Row],[Week]]&amp;", "&amp;Table13[[#This Row],[Month]]&amp;" "&amp;Table13[[#This Row],[FY]]</f>
        <v>Week 31, FEB FY19</v>
      </c>
      <c r="I32" s="7" t="str">
        <f>Table13[[#This Row],[Month]]&amp;", "&amp;Table13[[#This Row],[FY]]</f>
        <v>FEB, FY19</v>
      </c>
      <c r="J32" s="7" t="str">
        <f>"Q"&amp;Table13[[#This Row],[QTR]]&amp;", "&amp;Table13[[#This Row],[FY]]</f>
        <v>Q3, FY19</v>
      </c>
    </row>
    <row r="33" spans="1:10" x14ac:dyDescent="0.25">
      <c r="A33" s="1">
        <f t="shared" si="2"/>
        <v>43493</v>
      </c>
      <c r="B33" s="1">
        <f t="shared" si="2"/>
        <v>43499</v>
      </c>
      <c r="C33" s="7" t="s">
        <v>1321</v>
      </c>
      <c r="D33" s="7" t="s">
        <v>1320</v>
      </c>
      <c r="E33" s="7">
        <f t="shared" si="1"/>
        <v>3</v>
      </c>
      <c r="F33" s="7" t="s">
        <v>1283</v>
      </c>
      <c r="G33" s="7" t="str">
        <f>Table13[[#This Row],[Month]]&amp;", "&amp;Table13[[#This Row],[FY]]</f>
        <v>FEB, FY19</v>
      </c>
      <c r="H33" s="7" t="str">
        <f>Table13[[#This Row],[Week]]&amp;", "&amp;Table13[[#This Row],[Month]]&amp;" "&amp;Table13[[#This Row],[FY]]</f>
        <v>Week 32, FEB FY19</v>
      </c>
      <c r="I33" s="7" t="str">
        <f>Table13[[#This Row],[Month]]&amp;", "&amp;Table13[[#This Row],[FY]]</f>
        <v>FEB, FY19</v>
      </c>
      <c r="J33" s="7" t="str">
        <f>"Q"&amp;Table13[[#This Row],[QTR]]&amp;", "&amp;Table13[[#This Row],[FY]]</f>
        <v>Q3, FY19</v>
      </c>
    </row>
    <row r="34" spans="1:10" x14ac:dyDescent="0.25">
      <c r="A34" s="1">
        <f t="shared" si="2"/>
        <v>43500</v>
      </c>
      <c r="B34" s="1">
        <f t="shared" si="2"/>
        <v>43506</v>
      </c>
      <c r="C34" s="7" t="s">
        <v>1322</v>
      </c>
      <c r="D34" s="7" t="s">
        <v>1320</v>
      </c>
      <c r="E34" s="7">
        <f t="shared" si="1"/>
        <v>3</v>
      </c>
      <c r="F34" s="7" t="s">
        <v>1283</v>
      </c>
      <c r="G34" s="7" t="str">
        <f>Table13[[#This Row],[Month]]&amp;", "&amp;Table13[[#This Row],[FY]]</f>
        <v>FEB, FY19</v>
      </c>
      <c r="H34" s="7" t="str">
        <f>Table13[[#This Row],[Week]]&amp;", "&amp;Table13[[#This Row],[Month]]&amp;" "&amp;Table13[[#This Row],[FY]]</f>
        <v>Week 33, FEB FY19</v>
      </c>
      <c r="I34" s="7" t="str">
        <f>Table13[[#This Row],[Month]]&amp;", "&amp;Table13[[#This Row],[FY]]</f>
        <v>FEB, FY19</v>
      </c>
      <c r="J34" s="7" t="str">
        <f>"Q"&amp;Table13[[#This Row],[QTR]]&amp;", "&amp;Table13[[#This Row],[FY]]</f>
        <v>Q3, FY19</v>
      </c>
    </row>
    <row r="35" spans="1:10" x14ac:dyDescent="0.25">
      <c r="A35" s="1">
        <f t="shared" ref="A35:B50" si="3">A34+7</f>
        <v>43507</v>
      </c>
      <c r="B35" s="1">
        <f t="shared" si="3"/>
        <v>43513</v>
      </c>
      <c r="C35" s="7" t="s">
        <v>1323</v>
      </c>
      <c r="D35" s="7" t="s">
        <v>1320</v>
      </c>
      <c r="E35" s="7">
        <f t="shared" si="1"/>
        <v>3</v>
      </c>
      <c r="F35" s="7" t="s">
        <v>1283</v>
      </c>
      <c r="G35" s="7" t="str">
        <f>Table13[[#This Row],[Month]]&amp;", "&amp;Table13[[#This Row],[FY]]</f>
        <v>FEB, FY19</v>
      </c>
      <c r="H35" s="7" t="str">
        <f>Table13[[#This Row],[Week]]&amp;", "&amp;Table13[[#This Row],[Month]]&amp;" "&amp;Table13[[#This Row],[FY]]</f>
        <v>Week 34, FEB FY19</v>
      </c>
      <c r="I35" s="7" t="str">
        <f>Table13[[#This Row],[Month]]&amp;", "&amp;Table13[[#This Row],[FY]]</f>
        <v>FEB, FY19</v>
      </c>
      <c r="J35" s="7" t="str">
        <f>"Q"&amp;Table13[[#This Row],[QTR]]&amp;", "&amp;Table13[[#This Row],[FY]]</f>
        <v>Q3, FY19</v>
      </c>
    </row>
    <row r="36" spans="1:10" x14ac:dyDescent="0.25">
      <c r="A36" s="1">
        <f t="shared" si="3"/>
        <v>43514</v>
      </c>
      <c r="B36" s="1">
        <f t="shared" si="3"/>
        <v>43520</v>
      </c>
      <c r="C36" s="7" t="s">
        <v>1324</v>
      </c>
      <c r="D36" s="7" t="s">
        <v>1320</v>
      </c>
      <c r="E36" s="7">
        <f t="shared" si="1"/>
        <v>3</v>
      </c>
      <c r="F36" s="7" t="s">
        <v>1283</v>
      </c>
      <c r="G36" s="7" t="str">
        <f>Table13[[#This Row],[Month]]&amp;", "&amp;Table13[[#This Row],[FY]]</f>
        <v>FEB, FY19</v>
      </c>
      <c r="H36" s="7" t="str">
        <f>Table13[[#This Row],[Week]]&amp;", "&amp;Table13[[#This Row],[Month]]&amp;" "&amp;Table13[[#This Row],[FY]]</f>
        <v>Week 35, FEB FY19</v>
      </c>
      <c r="I36" s="7" t="str">
        <f>Table13[[#This Row],[Month]]&amp;", "&amp;Table13[[#This Row],[FY]]</f>
        <v>FEB, FY19</v>
      </c>
      <c r="J36" s="7" t="str">
        <f>"Q"&amp;Table13[[#This Row],[QTR]]&amp;", "&amp;Table13[[#This Row],[FY]]</f>
        <v>Q3, FY19</v>
      </c>
    </row>
    <row r="37" spans="1:10" x14ac:dyDescent="0.25">
      <c r="A37" s="1">
        <f t="shared" si="3"/>
        <v>43521</v>
      </c>
      <c r="B37" s="1">
        <f t="shared" si="3"/>
        <v>43527</v>
      </c>
      <c r="C37" s="7" t="s">
        <v>1325</v>
      </c>
      <c r="D37" s="7" t="s">
        <v>1326</v>
      </c>
      <c r="E37" s="7">
        <f t="shared" si="1"/>
        <v>3</v>
      </c>
      <c r="F37" s="7" t="s">
        <v>1283</v>
      </c>
      <c r="G37" s="7" t="str">
        <f>Table13[[#This Row],[Month]]&amp;", "&amp;Table13[[#This Row],[FY]]</f>
        <v>MAR, FY19</v>
      </c>
      <c r="H37" s="7" t="str">
        <f>Table13[[#This Row],[Week]]&amp;", "&amp;Table13[[#This Row],[Month]]&amp;" "&amp;Table13[[#This Row],[FY]]</f>
        <v>Week 36, MAR FY19</v>
      </c>
      <c r="I37" s="7" t="str">
        <f>Table13[[#This Row],[Month]]&amp;", "&amp;Table13[[#This Row],[FY]]</f>
        <v>MAR, FY19</v>
      </c>
      <c r="J37" s="7" t="str">
        <f>"Q"&amp;Table13[[#This Row],[QTR]]&amp;", "&amp;Table13[[#This Row],[FY]]</f>
        <v>Q3, FY19</v>
      </c>
    </row>
    <row r="38" spans="1:10" x14ac:dyDescent="0.25">
      <c r="A38" s="1">
        <f t="shared" si="3"/>
        <v>43528</v>
      </c>
      <c r="B38" s="1">
        <f t="shared" si="3"/>
        <v>43534</v>
      </c>
      <c r="C38" s="7" t="s">
        <v>1327</v>
      </c>
      <c r="D38" s="7" t="s">
        <v>1326</v>
      </c>
      <c r="E38" s="7">
        <f t="shared" si="1"/>
        <v>3</v>
      </c>
      <c r="F38" s="7" t="s">
        <v>1283</v>
      </c>
      <c r="G38" s="7" t="str">
        <f>Table13[[#This Row],[Month]]&amp;", "&amp;Table13[[#This Row],[FY]]</f>
        <v>MAR, FY19</v>
      </c>
      <c r="H38" s="7" t="str">
        <f>Table13[[#This Row],[Week]]&amp;", "&amp;Table13[[#This Row],[Month]]&amp;" "&amp;Table13[[#This Row],[FY]]</f>
        <v>Week 37, MAR FY19</v>
      </c>
      <c r="I38" s="7" t="str">
        <f>Table13[[#This Row],[Month]]&amp;", "&amp;Table13[[#This Row],[FY]]</f>
        <v>MAR, FY19</v>
      </c>
      <c r="J38" s="7" t="str">
        <f>"Q"&amp;Table13[[#This Row],[QTR]]&amp;", "&amp;Table13[[#This Row],[FY]]</f>
        <v>Q3, FY19</v>
      </c>
    </row>
    <row r="39" spans="1:10" x14ac:dyDescent="0.25">
      <c r="A39" s="1">
        <f t="shared" si="3"/>
        <v>43535</v>
      </c>
      <c r="B39" s="1">
        <f t="shared" si="3"/>
        <v>43541</v>
      </c>
      <c r="C39" s="7" t="s">
        <v>1328</v>
      </c>
      <c r="D39" s="7" t="s">
        <v>1326</v>
      </c>
      <c r="E39" s="7">
        <f t="shared" si="1"/>
        <v>3</v>
      </c>
      <c r="F39" s="7" t="s">
        <v>1283</v>
      </c>
      <c r="G39" s="7" t="str">
        <f>Table13[[#This Row],[Month]]&amp;", "&amp;Table13[[#This Row],[FY]]</f>
        <v>MAR, FY19</v>
      </c>
      <c r="H39" s="7" t="str">
        <f>Table13[[#This Row],[Week]]&amp;", "&amp;Table13[[#This Row],[Month]]&amp;" "&amp;Table13[[#This Row],[FY]]</f>
        <v>Week 38, MAR FY19</v>
      </c>
      <c r="I39" s="7" t="str">
        <f>Table13[[#This Row],[Month]]&amp;", "&amp;Table13[[#This Row],[FY]]</f>
        <v>MAR, FY19</v>
      </c>
      <c r="J39" s="7" t="str">
        <f>"Q"&amp;Table13[[#This Row],[QTR]]&amp;", "&amp;Table13[[#This Row],[FY]]</f>
        <v>Q3, FY19</v>
      </c>
    </row>
    <row r="40" spans="1:10" x14ac:dyDescent="0.25">
      <c r="A40" s="1">
        <f t="shared" si="3"/>
        <v>43542</v>
      </c>
      <c r="B40" s="1">
        <f t="shared" si="3"/>
        <v>43548</v>
      </c>
      <c r="C40" s="7" t="s">
        <v>1329</v>
      </c>
      <c r="D40" s="7" t="s">
        <v>1326</v>
      </c>
      <c r="E40" s="7">
        <f t="shared" si="1"/>
        <v>3</v>
      </c>
      <c r="F40" s="7" t="s">
        <v>1283</v>
      </c>
      <c r="G40" s="7" t="str">
        <f>Table13[[#This Row],[Month]]&amp;", "&amp;Table13[[#This Row],[FY]]</f>
        <v>MAR, FY19</v>
      </c>
      <c r="H40" s="7" t="str">
        <f>Table13[[#This Row],[Week]]&amp;", "&amp;Table13[[#This Row],[Month]]&amp;" "&amp;Table13[[#This Row],[FY]]</f>
        <v>Week 39, MAR FY19</v>
      </c>
      <c r="I40" s="7" t="str">
        <f>Table13[[#This Row],[Month]]&amp;", "&amp;Table13[[#This Row],[FY]]</f>
        <v>MAR, FY19</v>
      </c>
      <c r="J40" s="7" t="str">
        <f>"Q"&amp;Table13[[#This Row],[QTR]]&amp;", "&amp;Table13[[#This Row],[FY]]</f>
        <v>Q3, FY19</v>
      </c>
    </row>
    <row r="41" spans="1:10" x14ac:dyDescent="0.25">
      <c r="A41" s="1">
        <f t="shared" si="3"/>
        <v>43549</v>
      </c>
      <c r="B41" s="1">
        <f t="shared" si="3"/>
        <v>43555</v>
      </c>
      <c r="C41" s="7" t="s">
        <v>1330</v>
      </c>
      <c r="D41" s="7" t="s">
        <v>1331</v>
      </c>
      <c r="E41" s="7">
        <f t="shared" si="1"/>
        <v>4</v>
      </c>
      <c r="F41" s="7" t="s">
        <v>1283</v>
      </c>
      <c r="G41" s="7" t="str">
        <f>Table13[[#This Row],[Month]]&amp;", "&amp;Table13[[#This Row],[FY]]</f>
        <v>APR, FY19</v>
      </c>
      <c r="H41" s="7" t="str">
        <f>Table13[[#This Row],[Week]]&amp;", "&amp;Table13[[#This Row],[Month]]&amp;" "&amp;Table13[[#This Row],[FY]]</f>
        <v>Week 40, APR FY19</v>
      </c>
      <c r="I41" s="7" t="str">
        <f>Table13[[#This Row],[Month]]&amp;", "&amp;Table13[[#This Row],[FY]]</f>
        <v>APR, FY19</v>
      </c>
      <c r="J41" s="7" t="str">
        <f>"Q"&amp;Table13[[#This Row],[QTR]]&amp;", "&amp;Table13[[#This Row],[FY]]</f>
        <v>Q4, FY19</v>
      </c>
    </row>
    <row r="42" spans="1:10" x14ac:dyDescent="0.25">
      <c r="A42" s="1">
        <f t="shared" si="3"/>
        <v>43556</v>
      </c>
      <c r="B42" s="1">
        <f t="shared" si="3"/>
        <v>43562</v>
      </c>
      <c r="C42" s="7" t="s">
        <v>1332</v>
      </c>
      <c r="D42" s="7" t="s">
        <v>1331</v>
      </c>
      <c r="E42" s="7">
        <f t="shared" si="1"/>
        <v>4</v>
      </c>
      <c r="F42" s="7" t="s">
        <v>1283</v>
      </c>
      <c r="G42" s="7" t="str">
        <f>Table13[[#This Row],[Month]]&amp;", "&amp;Table13[[#This Row],[FY]]</f>
        <v>APR, FY19</v>
      </c>
      <c r="H42" s="7" t="str">
        <f>Table13[[#This Row],[Week]]&amp;", "&amp;Table13[[#This Row],[Month]]&amp;" "&amp;Table13[[#This Row],[FY]]</f>
        <v>Week 41, APR FY19</v>
      </c>
      <c r="I42" s="7" t="str">
        <f>Table13[[#This Row],[Month]]&amp;", "&amp;Table13[[#This Row],[FY]]</f>
        <v>APR, FY19</v>
      </c>
      <c r="J42" s="7" t="str">
        <f>"Q"&amp;Table13[[#This Row],[QTR]]&amp;", "&amp;Table13[[#This Row],[FY]]</f>
        <v>Q4, FY19</v>
      </c>
    </row>
    <row r="43" spans="1:10" x14ac:dyDescent="0.25">
      <c r="A43" s="1">
        <f t="shared" si="3"/>
        <v>43563</v>
      </c>
      <c r="B43" s="1">
        <f t="shared" si="3"/>
        <v>43569</v>
      </c>
      <c r="C43" s="7" t="s">
        <v>1333</v>
      </c>
      <c r="D43" s="7" t="s">
        <v>1331</v>
      </c>
      <c r="E43" s="7">
        <f t="shared" si="1"/>
        <v>4</v>
      </c>
      <c r="F43" s="7" t="s">
        <v>1283</v>
      </c>
      <c r="G43" s="7" t="str">
        <f>Table13[[#This Row],[Month]]&amp;", "&amp;Table13[[#This Row],[FY]]</f>
        <v>APR, FY19</v>
      </c>
      <c r="H43" s="7" t="str">
        <f>Table13[[#This Row],[Week]]&amp;", "&amp;Table13[[#This Row],[Month]]&amp;" "&amp;Table13[[#This Row],[FY]]</f>
        <v>Week 42, APR FY19</v>
      </c>
      <c r="I43" s="7" t="str">
        <f>Table13[[#This Row],[Month]]&amp;", "&amp;Table13[[#This Row],[FY]]</f>
        <v>APR, FY19</v>
      </c>
      <c r="J43" s="7" t="str">
        <f>"Q"&amp;Table13[[#This Row],[QTR]]&amp;", "&amp;Table13[[#This Row],[FY]]</f>
        <v>Q4, FY19</v>
      </c>
    </row>
    <row r="44" spans="1:10" x14ac:dyDescent="0.25">
      <c r="A44" s="1">
        <f t="shared" si="3"/>
        <v>43570</v>
      </c>
      <c r="B44" s="1">
        <f t="shared" si="3"/>
        <v>43576</v>
      </c>
      <c r="C44" s="7" t="s">
        <v>1334</v>
      </c>
      <c r="D44" s="7" t="s">
        <v>1331</v>
      </c>
      <c r="E44" s="7">
        <f t="shared" si="1"/>
        <v>4</v>
      </c>
      <c r="F44" s="7" t="s">
        <v>1283</v>
      </c>
      <c r="G44" s="7" t="str">
        <f>Table13[[#This Row],[Month]]&amp;", "&amp;Table13[[#This Row],[FY]]</f>
        <v>APR, FY19</v>
      </c>
      <c r="H44" s="7" t="str">
        <f>Table13[[#This Row],[Week]]&amp;", "&amp;Table13[[#This Row],[Month]]&amp;" "&amp;Table13[[#This Row],[FY]]</f>
        <v>Week 43, APR FY19</v>
      </c>
      <c r="I44" s="7" t="str">
        <f>Table13[[#This Row],[Month]]&amp;", "&amp;Table13[[#This Row],[FY]]</f>
        <v>APR, FY19</v>
      </c>
      <c r="J44" s="7" t="str">
        <f>"Q"&amp;Table13[[#This Row],[QTR]]&amp;", "&amp;Table13[[#This Row],[FY]]</f>
        <v>Q4, FY19</v>
      </c>
    </row>
    <row r="45" spans="1:10" x14ac:dyDescent="0.25">
      <c r="A45" s="1">
        <f t="shared" si="3"/>
        <v>43577</v>
      </c>
      <c r="B45" s="1">
        <f t="shared" si="3"/>
        <v>43583</v>
      </c>
      <c r="C45" s="7" t="s">
        <v>1335</v>
      </c>
      <c r="D45" s="7" t="s">
        <v>1336</v>
      </c>
      <c r="E45" s="7">
        <f t="shared" si="1"/>
        <v>4</v>
      </c>
      <c r="F45" s="7" t="s">
        <v>1283</v>
      </c>
      <c r="G45" s="7" t="str">
        <f>Table13[[#This Row],[Month]]&amp;", "&amp;Table13[[#This Row],[FY]]</f>
        <v>MAY, FY19</v>
      </c>
      <c r="H45" s="7" t="str">
        <f>Table13[[#This Row],[Week]]&amp;", "&amp;Table13[[#This Row],[Month]]&amp;" "&amp;Table13[[#This Row],[FY]]</f>
        <v>Week 44, MAY FY19</v>
      </c>
      <c r="I45" s="7" t="str">
        <f>Table13[[#This Row],[Month]]&amp;", "&amp;Table13[[#This Row],[FY]]</f>
        <v>MAY, FY19</v>
      </c>
      <c r="J45" s="7" t="str">
        <f>"Q"&amp;Table13[[#This Row],[QTR]]&amp;", "&amp;Table13[[#This Row],[FY]]</f>
        <v>Q4, FY19</v>
      </c>
    </row>
    <row r="46" spans="1:10" x14ac:dyDescent="0.25">
      <c r="A46" s="1">
        <f t="shared" si="3"/>
        <v>43584</v>
      </c>
      <c r="B46" s="1">
        <f t="shared" si="3"/>
        <v>43590</v>
      </c>
      <c r="C46" s="7" t="s">
        <v>1337</v>
      </c>
      <c r="D46" s="7" t="s">
        <v>1336</v>
      </c>
      <c r="E46" s="7">
        <f t="shared" si="1"/>
        <v>4</v>
      </c>
      <c r="F46" s="7" t="s">
        <v>1283</v>
      </c>
      <c r="G46" s="7" t="str">
        <f>Table13[[#This Row],[Month]]&amp;", "&amp;Table13[[#This Row],[FY]]</f>
        <v>MAY, FY19</v>
      </c>
      <c r="H46" s="7" t="str">
        <f>Table13[[#This Row],[Week]]&amp;", "&amp;Table13[[#This Row],[Month]]&amp;" "&amp;Table13[[#This Row],[FY]]</f>
        <v>Week 45, MAY FY19</v>
      </c>
      <c r="I46" s="7" t="str">
        <f>Table13[[#This Row],[Month]]&amp;", "&amp;Table13[[#This Row],[FY]]</f>
        <v>MAY, FY19</v>
      </c>
      <c r="J46" s="7" t="str">
        <f>"Q"&amp;Table13[[#This Row],[QTR]]&amp;", "&amp;Table13[[#This Row],[FY]]</f>
        <v>Q4, FY19</v>
      </c>
    </row>
    <row r="47" spans="1:10" x14ac:dyDescent="0.25">
      <c r="A47" s="1">
        <f t="shared" si="3"/>
        <v>43591</v>
      </c>
      <c r="B47" s="1">
        <f t="shared" si="3"/>
        <v>43597</v>
      </c>
      <c r="C47" s="7" t="s">
        <v>1338</v>
      </c>
      <c r="D47" s="7" t="s">
        <v>1336</v>
      </c>
      <c r="E47" s="7">
        <f t="shared" si="1"/>
        <v>4</v>
      </c>
      <c r="F47" s="7" t="s">
        <v>1283</v>
      </c>
      <c r="G47" s="7" t="str">
        <f>Table13[[#This Row],[Month]]&amp;", "&amp;Table13[[#This Row],[FY]]</f>
        <v>MAY, FY19</v>
      </c>
      <c r="H47" s="7" t="str">
        <f>Table13[[#This Row],[Week]]&amp;", "&amp;Table13[[#This Row],[Month]]&amp;" "&amp;Table13[[#This Row],[FY]]</f>
        <v>Week 46, MAY FY19</v>
      </c>
      <c r="I47" s="7" t="str">
        <f>Table13[[#This Row],[Month]]&amp;", "&amp;Table13[[#This Row],[FY]]</f>
        <v>MAY, FY19</v>
      </c>
      <c r="J47" s="7" t="str">
        <f>"Q"&amp;Table13[[#This Row],[QTR]]&amp;", "&amp;Table13[[#This Row],[FY]]</f>
        <v>Q4, FY19</v>
      </c>
    </row>
    <row r="48" spans="1:10" x14ac:dyDescent="0.25">
      <c r="A48" s="1">
        <f t="shared" si="3"/>
        <v>43598</v>
      </c>
      <c r="B48" s="1">
        <f t="shared" si="3"/>
        <v>43604</v>
      </c>
      <c r="C48" s="7" t="s">
        <v>1339</v>
      </c>
      <c r="D48" s="7" t="s">
        <v>1336</v>
      </c>
      <c r="E48" s="7">
        <f t="shared" si="1"/>
        <v>4</v>
      </c>
      <c r="F48" s="7" t="s">
        <v>1283</v>
      </c>
      <c r="G48" s="7" t="str">
        <f>Table13[[#This Row],[Month]]&amp;", "&amp;Table13[[#This Row],[FY]]</f>
        <v>MAY, FY19</v>
      </c>
      <c r="H48" s="7" t="str">
        <f>Table13[[#This Row],[Week]]&amp;", "&amp;Table13[[#This Row],[Month]]&amp;" "&amp;Table13[[#This Row],[FY]]</f>
        <v>Week 47, MAY FY19</v>
      </c>
      <c r="I48" s="7" t="str">
        <f>Table13[[#This Row],[Month]]&amp;", "&amp;Table13[[#This Row],[FY]]</f>
        <v>MAY, FY19</v>
      </c>
      <c r="J48" s="7" t="str">
        <f>"Q"&amp;Table13[[#This Row],[QTR]]&amp;", "&amp;Table13[[#This Row],[FY]]</f>
        <v>Q4, FY19</v>
      </c>
    </row>
    <row r="49" spans="1:10" x14ac:dyDescent="0.25">
      <c r="A49" s="1">
        <f t="shared" si="3"/>
        <v>43605</v>
      </c>
      <c r="B49" s="1">
        <f t="shared" si="3"/>
        <v>43611</v>
      </c>
      <c r="C49" s="7" t="s">
        <v>1340</v>
      </c>
      <c r="D49" s="7" t="s">
        <v>1336</v>
      </c>
      <c r="E49" s="7">
        <f t="shared" si="1"/>
        <v>4</v>
      </c>
      <c r="F49" s="7" t="s">
        <v>1283</v>
      </c>
      <c r="G49" s="7" t="str">
        <f>Table13[[#This Row],[Month]]&amp;", "&amp;Table13[[#This Row],[FY]]</f>
        <v>MAY, FY19</v>
      </c>
      <c r="H49" s="7" t="str">
        <f>Table13[[#This Row],[Week]]&amp;", "&amp;Table13[[#This Row],[Month]]&amp;" "&amp;Table13[[#This Row],[FY]]</f>
        <v>Week 48, MAY FY19</v>
      </c>
      <c r="I49" s="7" t="str">
        <f>Table13[[#This Row],[Month]]&amp;", "&amp;Table13[[#This Row],[FY]]</f>
        <v>MAY, FY19</v>
      </c>
      <c r="J49" s="7" t="str">
        <f>"Q"&amp;Table13[[#This Row],[QTR]]&amp;", "&amp;Table13[[#This Row],[FY]]</f>
        <v>Q4, FY19</v>
      </c>
    </row>
    <row r="50" spans="1:10" x14ac:dyDescent="0.25">
      <c r="A50" s="1">
        <f t="shared" si="3"/>
        <v>43612</v>
      </c>
      <c r="B50" s="1">
        <f t="shared" si="3"/>
        <v>43618</v>
      </c>
      <c r="C50" s="7" t="s">
        <v>1341</v>
      </c>
      <c r="D50" s="7" t="s">
        <v>1342</v>
      </c>
      <c r="E50" s="7">
        <f t="shared" si="1"/>
        <v>4</v>
      </c>
      <c r="F50" s="7" t="s">
        <v>1283</v>
      </c>
      <c r="G50" s="7" t="str">
        <f>Table13[[#This Row],[Month]]&amp;", "&amp;Table13[[#This Row],[FY]]</f>
        <v>JUN, FY19</v>
      </c>
      <c r="H50" s="7" t="str">
        <f>Table13[[#This Row],[Week]]&amp;", "&amp;Table13[[#This Row],[Month]]&amp;" "&amp;Table13[[#This Row],[FY]]</f>
        <v>Week 49, JUN FY19</v>
      </c>
      <c r="I50" s="7" t="str">
        <f>Table13[[#This Row],[Month]]&amp;", "&amp;Table13[[#This Row],[FY]]</f>
        <v>JUN, FY19</v>
      </c>
      <c r="J50" s="7" t="str">
        <f>"Q"&amp;Table13[[#This Row],[QTR]]&amp;", "&amp;Table13[[#This Row],[FY]]</f>
        <v>Q4, FY19</v>
      </c>
    </row>
    <row r="51" spans="1:10" x14ac:dyDescent="0.25">
      <c r="A51" s="1">
        <f t="shared" ref="A51:B66" si="4">A50+7</f>
        <v>43619</v>
      </c>
      <c r="B51" s="1">
        <f t="shared" si="4"/>
        <v>43625</v>
      </c>
      <c r="C51" s="7" t="s">
        <v>1343</v>
      </c>
      <c r="D51" s="7" t="s">
        <v>1342</v>
      </c>
      <c r="E51" s="7">
        <f t="shared" si="1"/>
        <v>4</v>
      </c>
      <c r="F51" s="7" t="s">
        <v>1283</v>
      </c>
      <c r="G51" s="7" t="str">
        <f>Table13[[#This Row],[Month]]&amp;", "&amp;Table13[[#This Row],[FY]]</f>
        <v>JUN, FY19</v>
      </c>
      <c r="H51" s="7" t="str">
        <f>Table13[[#This Row],[Week]]&amp;", "&amp;Table13[[#This Row],[Month]]&amp;" "&amp;Table13[[#This Row],[FY]]</f>
        <v>Week 50, JUN FY19</v>
      </c>
      <c r="I51" s="7" t="str">
        <f>Table13[[#This Row],[Month]]&amp;", "&amp;Table13[[#This Row],[FY]]</f>
        <v>JUN, FY19</v>
      </c>
      <c r="J51" s="7" t="str">
        <f>"Q"&amp;Table13[[#This Row],[QTR]]&amp;", "&amp;Table13[[#This Row],[FY]]</f>
        <v>Q4, FY19</v>
      </c>
    </row>
    <row r="52" spans="1:10" x14ac:dyDescent="0.25">
      <c r="A52" s="1">
        <f t="shared" si="4"/>
        <v>43626</v>
      </c>
      <c r="B52" s="1">
        <f t="shared" si="4"/>
        <v>43632</v>
      </c>
      <c r="C52" s="7" t="s">
        <v>1344</v>
      </c>
      <c r="D52" s="7" t="s">
        <v>1342</v>
      </c>
      <c r="E52" s="7">
        <f t="shared" si="1"/>
        <v>4</v>
      </c>
      <c r="F52" s="7" t="s">
        <v>1283</v>
      </c>
      <c r="G52" s="7" t="str">
        <f>Table13[[#This Row],[Month]]&amp;", "&amp;Table13[[#This Row],[FY]]</f>
        <v>JUN, FY19</v>
      </c>
      <c r="H52" s="7" t="str">
        <f>Table13[[#This Row],[Week]]&amp;", "&amp;Table13[[#This Row],[Month]]&amp;" "&amp;Table13[[#This Row],[FY]]</f>
        <v>Week 51, JUN FY19</v>
      </c>
      <c r="I52" s="7" t="str">
        <f>Table13[[#This Row],[Month]]&amp;", "&amp;Table13[[#This Row],[FY]]</f>
        <v>JUN, FY19</v>
      </c>
      <c r="J52" s="7" t="str">
        <f>"Q"&amp;Table13[[#This Row],[QTR]]&amp;", "&amp;Table13[[#This Row],[FY]]</f>
        <v>Q4, FY19</v>
      </c>
    </row>
    <row r="53" spans="1:10" x14ac:dyDescent="0.25">
      <c r="A53" s="1">
        <f t="shared" si="4"/>
        <v>43633</v>
      </c>
      <c r="B53" s="1">
        <f>B52+7</f>
        <v>43639</v>
      </c>
      <c r="C53" s="7" t="s">
        <v>1345</v>
      </c>
      <c r="D53" s="7" t="s">
        <v>1342</v>
      </c>
      <c r="E53" s="7">
        <f t="shared" si="1"/>
        <v>4</v>
      </c>
      <c r="F53" s="7" t="s">
        <v>1283</v>
      </c>
      <c r="G53" s="7" t="str">
        <f>Table13[[#This Row],[Month]]&amp;", "&amp;Table13[[#This Row],[FY]]</f>
        <v>JUN, FY19</v>
      </c>
      <c r="H53" s="7" t="str">
        <f>Table13[[#This Row],[Week]]&amp;", "&amp;Table13[[#This Row],[Month]]&amp;" "&amp;Table13[[#This Row],[FY]]</f>
        <v>Week 52, JUN FY19</v>
      </c>
      <c r="I53" s="7" t="str">
        <f>Table13[[#This Row],[Month]]&amp;", "&amp;Table13[[#This Row],[FY]]</f>
        <v>JUN, FY19</v>
      </c>
      <c r="J53" s="7" t="str">
        <f>"Q"&amp;Table13[[#This Row],[QTR]]&amp;", "&amp;Table13[[#This Row],[FY]]</f>
        <v>Q4, FY19</v>
      </c>
    </row>
    <row r="54" spans="1:10" x14ac:dyDescent="0.25">
      <c r="A54" s="1">
        <f t="shared" si="4"/>
        <v>43640</v>
      </c>
      <c r="B54" s="1">
        <f t="shared" si="4"/>
        <v>43646</v>
      </c>
      <c r="C54" s="7" t="s">
        <v>1346</v>
      </c>
      <c r="D54" s="7" t="s">
        <v>1342</v>
      </c>
      <c r="E54" s="7">
        <v>4</v>
      </c>
      <c r="F54" s="7" t="s">
        <v>1283</v>
      </c>
      <c r="G54" s="7" t="str">
        <f>Table13[[#This Row],[Month]]&amp;", "&amp;Table13[[#This Row],[FY]]</f>
        <v>JUN, FY19</v>
      </c>
      <c r="H54" s="7" t="str">
        <f>Table13[[#This Row],[Week]]&amp;", "&amp;Table13[[#This Row],[Month]]&amp;" "&amp;Table13[[#This Row],[FY]]</f>
        <v>Week 53, JUN FY19</v>
      </c>
      <c r="I54" s="7" t="str">
        <f>Table13[[#This Row],[Month]]&amp;", "&amp;Table13[[#This Row],[FY]]</f>
        <v>JUN, FY19</v>
      </c>
      <c r="J54" s="7" t="str">
        <f>"Q"&amp;Table13[[#This Row],[QTR]]&amp;", "&amp;Table13[[#This Row],[FY]]</f>
        <v>Q4, FY19</v>
      </c>
    </row>
    <row r="55" spans="1:10" x14ac:dyDescent="0.25">
      <c r="A55" s="1">
        <f t="shared" si="4"/>
        <v>43647</v>
      </c>
      <c r="B55" s="1">
        <f t="shared" si="4"/>
        <v>43653</v>
      </c>
      <c r="C55" s="7" t="s">
        <v>1281</v>
      </c>
      <c r="D55" s="7" t="s">
        <v>1282</v>
      </c>
      <c r="E55" s="7">
        <v>1</v>
      </c>
      <c r="F55" s="7" t="s">
        <v>1347</v>
      </c>
      <c r="G55" s="7" t="str">
        <f>Table13[[#This Row],[Month]]&amp;", "&amp;Table13[[#This Row],[FY]]</f>
        <v>JUL, FY20</v>
      </c>
      <c r="H55" s="7" t="str">
        <f>Table13[[#This Row],[Week]]&amp;", "&amp;Table13[[#This Row],[Month]]&amp;" "&amp;Table13[[#This Row],[FY]]</f>
        <v>Week 1, JUL FY20</v>
      </c>
      <c r="I55" s="7" t="str">
        <f>Table13[[#This Row],[Month]]&amp;", "&amp;Table13[[#This Row],[FY]]</f>
        <v>JUL, FY20</v>
      </c>
      <c r="J55" s="7" t="str">
        <f>"Q"&amp;Table13[[#This Row],[QTR]]&amp;", "&amp;Table13[[#This Row],[FY]]</f>
        <v>Q1, FY20</v>
      </c>
    </row>
    <row r="56" spans="1:10" x14ac:dyDescent="0.25">
      <c r="A56" s="1">
        <f t="shared" si="4"/>
        <v>43654</v>
      </c>
      <c r="B56" s="1">
        <f t="shared" si="4"/>
        <v>43660</v>
      </c>
      <c r="C56" s="7" t="s">
        <v>1284</v>
      </c>
      <c r="D56" s="7" t="s">
        <v>1282</v>
      </c>
      <c r="E56" s="7">
        <v>1</v>
      </c>
      <c r="F56" s="7" t="s">
        <v>1347</v>
      </c>
      <c r="G56" s="7" t="str">
        <f>Table13[[#This Row],[Month]]&amp;", "&amp;Table13[[#This Row],[FY]]</f>
        <v>JUL, FY20</v>
      </c>
      <c r="H56" s="7" t="str">
        <f>Table13[[#This Row],[Week]]&amp;", "&amp;Table13[[#This Row],[Month]]&amp;" "&amp;Table13[[#This Row],[FY]]</f>
        <v>Week 2, JUL FY20</v>
      </c>
      <c r="I56" s="7" t="str">
        <f>Table13[[#This Row],[Month]]&amp;", "&amp;Table13[[#This Row],[FY]]</f>
        <v>JUL, FY20</v>
      </c>
      <c r="J56" s="7" t="str">
        <f>"Q"&amp;Table13[[#This Row],[QTR]]&amp;", "&amp;Table13[[#This Row],[FY]]</f>
        <v>Q1, FY20</v>
      </c>
    </row>
    <row r="57" spans="1:10" x14ac:dyDescent="0.25">
      <c r="A57" s="1">
        <f t="shared" si="4"/>
        <v>43661</v>
      </c>
      <c r="B57" s="1">
        <f t="shared" si="4"/>
        <v>43667</v>
      </c>
      <c r="C57" s="7" t="s">
        <v>1285</v>
      </c>
      <c r="D57" s="7" t="s">
        <v>1282</v>
      </c>
      <c r="E57" s="7">
        <v>1</v>
      </c>
      <c r="F57" s="7" t="s">
        <v>1347</v>
      </c>
      <c r="G57" s="7" t="str">
        <f>Table13[[#This Row],[Month]]&amp;", "&amp;Table13[[#This Row],[FY]]</f>
        <v>JUL, FY20</v>
      </c>
      <c r="H57" s="7" t="str">
        <f>Table13[[#This Row],[Week]]&amp;", "&amp;Table13[[#This Row],[Month]]&amp;" "&amp;Table13[[#This Row],[FY]]</f>
        <v>Week 3, JUL FY20</v>
      </c>
      <c r="I57" s="7" t="str">
        <f>Table13[[#This Row],[Month]]&amp;", "&amp;Table13[[#This Row],[FY]]</f>
        <v>JUL, FY20</v>
      </c>
      <c r="J57" s="7" t="str">
        <f>"Q"&amp;Table13[[#This Row],[QTR]]&amp;", "&amp;Table13[[#This Row],[FY]]</f>
        <v>Q1, FY20</v>
      </c>
    </row>
    <row r="58" spans="1:10" x14ac:dyDescent="0.25">
      <c r="A58" s="1">
        <f t="shared" si="4"/>
        <v>43668</v>
      </c>
      <c r="B58" s="1">
        <f t="shared" si="4"/>
        <v>43674</v>
      </c>
      <c r="C58" s="7" t="s">
        <v>1286</v>
      </c>
      <c r="D58" s="7" t="s">
        <v>1282</v>
      </c>
      <c r="E58" s="7">
        <v>1</v>
      </c>
      <c r="F58" s="7" t="s">
        <v>1347</v>
      </c>
      <c r="G58" s="7" t="str">
        <f>Table13[[#This Row],[Month]]&amp;", "&amp;Table13[[#This Row],[FY]]</f>
        <v>JUL, FY20</v>
      </c>
      <c r="H58" s="7" t="str">
        <f>Table13[[#This Row],[Week]]&amp;", "&amp;Table13[[#This Row],[Month]]&amp;" "&amp;Table13[[#This Row],[FY]]</f>
        <v>Week 4, JUL FY20</v>
      </c>
      <c r="I58" s="7" t="str">
        <f>Table13[[#This Row],[Month]]&amp;", "&amp;Table13[[#This Row],[FY]]</f>
        <v>JUL, FY20</v>
      </c>
      <c r="J58" s="7" t="str">
        <f>"Q"&amp;Table13[[#This Row],[QTR]]&amp;", "&amp;Table13[[#This Row],[FY]]</f>
        <v>Q1, FY20</v>
      </c>
    </row>
    <row r="59" spans="1:10" x14ac:dyDescent="0.25">
      <c r="A59" s="1">
        <f t="shared" si="4"/>
        <v>43675</v>
      </c>
      <c r="B59" s="1">
        <f t="shared" si="4"/>
        <v>43681</v>
      </c>
      <c r="C59" s="7" t="s">
        <v>1287</v>
      </c>
      <c r="D59" s="7" t="s">
        <v>1288</v>
      </c>
      <c r="E59" s="7">
        <v>1</v>
      </c>
      <c r="F59" s="7" t="s">
        <v>1347</v>
      </c>
      <c r="G59" s="7" t="str">
        <f>Table13[[#This Row],[Month]]&amp;", "&amp;Table13[[#This Row],[FY]]</f>
        <v>AUG, FY20</v>
      </c>
      <c r="H59" s="7" t="str">
        <f>Table13[[#This Row],[Week]]&amp;", "&amp;Table13[[#This Row],[Month]]&amp;" "&amp;Table13[[#This Row],[FY]]</f>
        <v>Week 5, AUG FY20</v>
      </c>
      <c r="I59" s="7" t="str">
        <f>Table13[[#This Row],[Month]]&amp;", "&amp;Table13[[#This Row],[FY]]</f>
        <v>AUG, FY20</v>
      </c>
      <c r="J59" s="7" t="str">
        <f>"Q"&amp;Table13[[#This Row],[QTR]]&amp;", "&amp;Table13[[#This Row],[FY]]</f>
        <v>Q1, FY20</v>
      </c>
    </row>
    <row r="60" spans="1:10" x14ac:dyDescent="0.25">
      <c r="A60" s="1">
        <f t="shared" si="4"/>
        <v>43682</v>
      </c>
      <c r="B60" s="1">
        <f t="shared" si="4"/>
        <v>43688</v>
      </c>
      <c r="C60" s="7" t="s">
        <v>1289</v>
      </c>
      <c r="D60" s="7" t="s">
        <v>1288</v>
      </c>
      <c r="E60" s="7">
        <v>1</v>
      </c>
      <c r="F60" s="7" t="s">
        <v>1347</v>
      </c>
      <c r="G60" s="7" t="str">
        <f>Table13[[#This Row],[Month]]&amp;", "&amp;Table13[[#This Row],[FY]]</f>
        <v>AUG, FY20</v>
      </c>
      <c r="H60" s="7" t="str">
        <f>Table13[[#This Row],[Week]]&amp;", "&amp;Table13[[#This Row],[Month]]&amp;" "&amp;Table13[[#This Row],[FY]]</f>
        <v>Week 6, AUG FY20</v>
      </c>
      <c r="I60" s="7" t="str">
        <f>Table13[[#This Row],[Month]]&amp;", "&amp;Table13[[#This Row],[FY]]</f>
        <v>AUG, FY20</v>
      </c>
      <c r="J60" s="7" t="str">
        <f>"Q"&amp;Table13[[#This Row],[QTR]]&amp;", "&amp;Table13[[#This Row],[FY]]</f>
        <v>Q1, FY20</v>
      </c>
    </row>
    <row r="61" spans="1:10" x14ac:dyDescent="0.25">
      <c r="A61" s="1">
        <f t="shared" si="4"/>
        <v>43689</v>
      </c>
      <c r="B61" s="1">
        <f t="shared" si="4"/>
        <v>43695</v>
      </c>
      <c r="C61" s="7" t="s">
        <v>1290</v>
      </c>
      <c r="D61" s="7" t="s">
        <v>1288</v>
      </c>
      <c r="E61" s="7">
        <v>1</v>
      </c>
      <c r="F61" s="7" t="s">
        <v>1347</v>
      </c>
      <c r="G61" s="7" t="str">
        <f>Table13[[#This Row],[Month]]&amp;", "&amp;Table13[[#This Row],[FY]]</f>
        <v>AUG, FY20</v>
      </c>
      <c r="H61" s="7" t="str">
        <f>Table13[[#This Row],[Week]]&amp;", "&amp;Table13[[#This Row],[Month]]&amp;" "&amp;Table13[[#This Row],[FY]]</f>
        <v>Week 7, AUG FY20</v>
      </c>
      <c r="I61" s="7" t="str">
        <f>Table13[[#This Row],[Month]]&amp;", "&amp;Table13[[#This Row],[FY]]</f>
        <v>AUG, FY20</v>
      </c>
      <c r="J61" s="7" t="str">
        <f>"Q"&amp;Table13[[#This Row],[QTR]]&amp;", "&amp;Table13[[#This Row],[FY]]</f>
        <v>Q1, FY20</v>
      </c>
    </row>
    <row r="62" spans="1:10" x14ac:dyDescent="0.25">
      <c r="A62" s="1">
        <f t="shared" si="4"/>
        <v>43696</v>
      </c>
      <c r="B62" s="1">
        <f t="shared" si="4"/>
        <v>43702</v>
      </c>
      <c r="C62" s="7" t="s">
        <v>1291</v>
      </c>
      <c r="D62" s="7" t="s">
        <v>1288</v>
      </c>
      <c r="E62" s="7">
        <v>1</v>
      </c>
      <c r="F62" s="7" t="s">
        <v>1347</v>
      </c>
      <c r="G62" s="7" t="str">
        <f>Table13[[#This Row],[Month]]&amp;", "&amp;Table13[[#This Row],[FY]]</f>
        <v>AUG, FY20</v>
      </c>
      <c r="H62" s="7" t="str">
        <f>Table13[[#This Row],[Week]]&amp;", "&amp;Table13[[#This Row],[Month]]&amp;" "&amp;Table13[[#This Row],[FY]]</f>
        <v>Week 8, AUG FY20</v>
      </c>
      <c r="I62" s="7" t="str">
        <f>Table13[[#This Row],[Month]]&amp;", "&amp;Table13[[#This Row],[FY]]</f>
        <v>AUG, FY20</v>
      </c>
      <c r="J62" s="7" t="str">
        <f>"Q"&amp;Table13[[#This Row],[QTR]]&amp;", "&amp;Table13[[#This Row],[FY]]</f>
        <v>Q1, FY20</v>
      </c>
    </row>
    <row r="63" spans="1:10" x14ac:dyDescent="0.25">
      <c r="A63" s="1">
        <f t="shared" si="4"/>
        <v>43703</v>
      </c>
      <c r="B63" s="1">
        <f t="shared" si="4"/>
        <v>43709</v>
      </c>
      <c r="C63" s="7" t="s">
        <v>1292</v>
      </c>
      <c r="D63" s="7" t="s">
        <v>1288</v>
      </c>
      <c r="E63" s="7">
        <v>1</v>
      </c>
      <c r="F63" s="7" t="s">
        <v>1347</v>
      </c>
      <c r="G63" s="7" t="str">
        <f>Table13[[#This Row],[Month]]&amp;", "&amp;Table13[[#This Row],[FY]]</f>
        <v>AUG, FY20</v>
      </c>
      <c r="H63" s="7" t="str">
        <f>Table13[[#This Row],[Week]]&amp;", "&amp;Table13[[#This Row],[Month]]&amp;" "&amp;Table13[[#This Row],[FY]]</f>
        <v>Week 9, AUG FY20</v>
      </c>
      <c r="I63" s="7" t="str">
        <f>Table13[[#This Row],[Month]]&amp;", "&amp;Table13[[#This Row],[FY]]</f>
        <v>AUG, FY20</v>
      </c>
      <c r="J63" s="7" t="str">
        <f>"Q"&amp;Table13[[#This Row],[QTR]]&amp;", "&amp;Table13[[#This Row],[FY]]</f>
        <v>Q1, FY20</v>
      </c>
    </row>
    <row r="64" spans="1:10" x14ac:dyDescent="0.25">
      <c r="A64" s="1">
        <f t="shared" si="4"/>
        <v>43710</v>
      </c>
      <c r="B64" s="1">
        <f t="shared" si="4"/>
        <v>43716</v>
      </c>
      <c r="C64" s="7" t="s">
        <v>1293</v>
      </c>
      <c r="D64" s="7" t="s">
        <v>1294</v>
      </c>
      <c r="E64" s="7">
        <v>1</v>
      </c>
      <c r="F64" s="7" t="s">
        <v>1347</v>
      </c>
      <c r="G64" s="7" t="str">
        <f>Table13[[#This Row],[Month]]&amp;", "&amp;Table13[[#This Row],[FY]]</f>
        <v>SEP, FY20</v>
      </c>
      <c r="H64" s="7" t="str">
        <f>Table13[[#This Row],[Week]]&amp;", "&amp;Table13[[#This Row],[Month]]&amp;" "&amp;Table13[[#This Row],[FY]]</f>
        <v>Week 10, SEP FY20</v>
      </c>
      <c r="I64" s="7" t="str">
        <f>Table13[[#This Row],[Month]]&amp;", "&amp;Table13[[#This Row],[FY]]</f>
        <v>SEP, FY20</v>
      </c>
      <c r="J64" s="7" t="str">
        <f>"Q"&amp;Table13[[#This Row],[QTR]]&amp;", "&amp;Table13[[#This Row],[FY]]</f>
        <v>Q1, FY20</v>
      </c>
    </row>
    <row r="65" spans="1:10" x14ac:dyDescent="0.25">
      <c r="A65" s="1">
        <f t="shared" si="4"/>
        <v>43717</v>
      </c>
      <c r="B65" s="1">
        <f t="shared" si="4"/>
        <v>43723</v>
      </c>
      <c r="C65" s="7" t="s">
        <v>1295</v>
      </c>
      <c r="D65" s="7" t="s">
        <v>1294</v>
      </c>
      <c r="E65" s="7">
        <v>1</v>
      </c>
      <c r="F65" s="7" t="s">
        <v>1347</v>
      </c>
      <c r="G65" s="7" t="str">
        <f>Table13[[#This Row],[Month]]&amp;", "&amp;Table13[[#This Row],[FY]]</f>
        <v>SEP, FY20</v>
      </c>
      <c r="H65" s="7" t="str">
        <f>Table13[[#This Row],[Week]]&amp;", "&amp;Table13[[#This Row],[Month]]&amp;" "&amp;Table13[[#This Row],[FY]]</f>
        <v>Week 11, SEP FY20</v>
      </c>
      <c r="I65" s="7" t="str">
        <f>Table13[[#This Row],[Month]]&amp;", "&amp;Table13[[#This Row],[FY]]</f>
        <v>SEP, FY20</v>
      </c>
      <c r="J65" s="7" t="str">
        <f>"Q"&amp;Table13[[#This Row],[QTR]]&amp;", "&amp;Table13[[#This Row],[FY]]</f>
        <v>Q1, FY20</v>
      </c>
    </row>
    <row r="66" spans="1:10" x14ac:dyDescent="0.25">
      <c r="A66" s="1">
        <f t="shared" si="4"/>
        <v>43724</v>
      </c>
      <c r="B66" s="1">
        <f t="shared" si="4"/>
        <v>43730</v>
      </c>
      <c r="C66" s="7" t="s">
        <v>1296</v>
      </c>
      <c r="D66" s="7" t="s">
        <v>1294</v>
      </c>
      <c r="E66" s="7">
        <v>1</v>
      </c>
      <c r="F66" s="7" t="s">
        <v>1347</v>
      </c>
      <c r="G66" s="7" t="str">
        <f>Table13[[#This Row],[Month]]&amp;", "&amp;Table13[[#This Row],[FY]]</f>
        <v>SEP, FY20</v>
      </c>
      <c r="H66" s="7" t="str">
        <f>Table13[[#This Row],[Week]]&amp;", "&amp;Table13[[#This Row],[Month]]&amp;" "&amp;Table13[[#This Row],[FY]]</f>
        <v>Week 12, SEP FY20</v>
      </c>
      <c r="I66" s="7" t="str">
        <f>Table13[[#This Row],[Month]]&amp;", "&amp;Table13[[#This Row],[FY]]</f>
        <v>SEP, FY20</v>
      </c>
      <c r="J66" s="7" t="str">
        <f>"Q"&amp;Table13[[#This Row],[QTR]]&amp;", "&amp;Table13[[#This Row],[FY]]</f>
        <v>Q1, FY20</v>
      </c>
    </row>
    <row r="67" spans="1:10" x14ac:dyDescent="0.25">
      <c r="A67" s="1">
        <f t="shared" ref="A67:B82" si="5">A66+7</f>
        <v>43731</v>
      </c>
      <c r="B67" s="1">
        <f t="shared" si="5"/>
        <v>43737</v>
      </c>
      <c r="C67" s="7" t="s">
        <v>1297</v>
      </c>
      <c r="D67" s="7" t="s">
        <v>1294</v>
      </c>
      <c r="E67" s="7">
        <v>1</v>
      </c>
      <c r="F67" s="7" t="s">
        <v>1347</v>
      </c>
      <c r="G67" s="7" t="str">
        <f>Table13[[#This Row],[Month]]&amp;", "&amp;Table13[[#This Row],[FY]]</f>
        <v>SEP, FY20</v>
      </c>
      <c r="H67" s="7" t="str">
        <f>Table13[[#This Row],[Week]]&amp;", "&amp;Table13[[#This Row],[Month]]&amp;" "&amp;Table13[[#This Row],[FY]]</f>
        <v>Week 13, SEP FY20</v>
      </c>
      <c r="I67" s="7" t="str">
        <f>Table13[[#This Row],[Month]]&amp;", "&amp;Table13[[#This Row],[FY]]</f>
        <v>SEP, FY20</v>
      </c>
      <c r="J67" s="7" t="str">
        <f>"Q"&amp;Table13[[#This Row],[QTR]]&amp;", "&amp;Table13[[#This Row],[FY]]</f>
        <v>Q1, FY20</v>
      </c>
    </row>
    <row r="68" spans="1:10" x14ac:dyDescent="0.25">
      <c r="A68" s="1">
        <f t="shared" si="5"/>
        <v>43738</v>
      </c>
      <c r="B68" s="1">
        <f t="shared" si="5"/>
        <v>43744</v>
      </c>
      <c r="C68" s="7" t="s">
        <v>1298</v>
      </c>
      <c r="D68" s="7" t="s">
        <v>1299</v>
      </c>
      <c r="E68" s="7">
        <f t="shared" ref="E68:E105" si="6">E55+1</f>
        <v>2</v>
      </c>
      <c r="F68" s="7" t="s">
        <v>1347</v>
      </c>
      <c r="G68" s="7" t="str">
        <f>Table13[[#This Row],[Month]]&amp;", "&amp;Table13[[#This Row],[FY]]</f>
        <v>OCT, FY20</v>
      </c>
      <c r="H68" s="7" t="str">
        <f>Table13[[#This Row],[Week]]&amp;", "&amp;Table13[[#This Row],[Month]]&amp;" "&amp;Table13[[#This Row],[FY]]</f>
        <v>Week 14, OCT FY20</v>
      </c>
      <c r="I68" s="7" t="str">
        <f>Table13[[#This Row],[Month]]&amp;", "&amp;Table13[[#This Row],[FY]]</f>
        <v>OCT, FY20</v>
      </c>
      <c r="J68" s="7" t="str">
        <f>"Q"&amp;Table13[[#This Row],[QTR]]&amp;", "&amp;Table13[[#This Row],[FY]]</f>
        <v>Q2, FY20</v>
      </c>
    </row>
    <row r="69" spans="1:10" x14ac:dyDescent="0.25">
      <c r="A69" s="1">
        <f t="shared" si="5"/>
        <v>43745</v>
      </c>
      <c r="B69" s="1">
        <f t="shared" si="5"/>
        <v>43751</v>
      </c>
      <c r="C69" s="7" t="s">
        <v>1300</v>
      </c>
      <c r="D69" s="7" t="s">
        <v>1299</v>
      </c>
      <c r="E69" s="7">
        <f t="shared" si="6"/>
        <v>2</v>
      </c>
      <c r="F69" s="7" t="s">
        <v>1347</v>
      </c>
      <c r="G69" s="7" t="str">
        <f>Table13[[#This Row],[Month]]&amp;", "&amp;Table13[[#This Row],[FY]]</f>
        <v>OCT, FY20</v>
      </c>
      <c r="H69" s="7" t="str">
        <f>Table13[[#This Row],[Week]]&amp;", "&amp;Table13[[#This Row],[Month]]&amp;" "&amp;Table13[[#This Row],[FY]]</f>
        <v>Week 15, OCT FY20</v>
      </c>
      <c r="I69" s="7" t="str">
        <f>Table13[[#This Row],[Month]]&amp;", "&amp;Table13[[#This Row],[FY]]</f>
        <v>OCT, FY20</v>
      </c>
      <c r="J69" s="7" t="str">
        <f>"Q"&amp;Table13[[#This Row],[QTR]]&amp;", "&amp;Table13[[#This Row],[FY]]</f>
        <v>Q2, FY20</v>
      </c>
    </row>
    <row r="70" spans="1:10" x14ac:dyDescent="0.25">
      <c r="A70" s="1">
        <f t="shared" si="5"/>
        <v>43752</v>
      </c>
      <c r="B70" s="1">
        <f t="shared" si="5"/>
        <v>43758</v>
      </c>
      <c r="C70" s="7" t="s">
        <v>1301</v>
      </c>
      <c r="D70" s="7" t="s">
        <v>1299</v>
      </c>
      <c r="E70" s="7">
        <f t="shared" si="6"/>
        <v>2</v>
      </c>
      <c r="F70" s="7" t="s">
        <v>1347</v>
      </c>
      <c r="G70" s="7" t="str">
        <f>Table13[[#This Row],[Month]]&amp;", "&amp;Table13[[#This Row],[FY]]</f>
        <v>OCT, FY20</v>
      </c>
      <c r="H70" s="7" t="str">
        <f>Table13[[#This Row],[Week]]&amp;", "&amp;Table13[[#This Row],[Month]]&amp;" "&amp;Table13[[#This Row],[FY]]</f>
        <v>Week 16, OCT FY20</v>
      </c>
      <c r="I70" s="7" t="str">
        <f>Table13[[#This Row],[Month]]&amp;", "&amp;Table13[[#This Row],[FY]]</f>
        <v>OCT, FY20</v>
      </c>
      <c r="J70" s="7" t="str">
        <f>"Q"&amp;Table13[[#This Row],[QTR]]&amp;", "&amp;Table13[[#This Row],[FY]]</f>
        <v>Q2, FY20</v>
      </c>
    </row>
    <row r="71" spans="1:10" x14ac:dyDescent="0.25">
      <c r="A71" s="1">
        <f t="shared" si="5"/>
        <v>43759</v>
      </c>
      <c r="B71" s="1">
        <f t="shared" si="5"/>
        <v>43765</v>
      </c>
      <c r="C71" s="7" t="s">
        <v>1302</v>
      </c>
      <c r="D71" s="7" t="s">
        <v>1299</v>
      </c>
      <c r="E71" s="7">
        <f t="shared" si="6"/>
        <v>2</v>
      </c>
      <c r="F71" s="7" t="s">
        <v>1347</v>
      </c>
      <c r="G71" s="7" t="str">
        <f>Table13[[#This Row],[Month]]&amp;", "&amp;Table13[[#This Row],[FY]]</f>
        <v>OCT, FY20</v>
      </c>
      <c r="H71" s="7" t="str">
        <f>Table13[[#This Row],[Week]]&amp;", "&amp;Table13[[#This Row],[Month]]&amp;" "&amp;Table13[[#This Row],[FY]]</f>
        <v>Week 17, OCT FY20</v>
      </c>
      <c r="I71" s="7" t="str">
        <f>Table13[[#This Row],[Month]]&amp;", "&amp;Table13[[#This Row],[FY]]</f>
        <v>OCT, FY20</v>
      </c>
      <c r="J71" s="7" t="str">
        <f>"Q"&amp;Table13[[#This Row],[QTR]]&amp;", "&amp;Table13[[#This Row],[FY]]</f>
        <v>Q2, FY20</v>
      </c>
    </row>
    <row r="72" spans="1:10" x14ac:dyDescent="0.25">
      <c r="A72" s="1">
        <f t="shared" si="5"/>
        <v>43766</v>
      </c>
      <c r="B72" s="1">
        <f t="shared" si="5"/>
        <v>43772</v>
      </c>
      <c r="C72" s="7" t="s">
        <v>1303</v>
      </c>
      <c r="D72" s="7" t="s">
        <v>1304</v>
      </c>
      <c r="E72" s="7">
        <f t="shared" si="6"/>
        <v>2</v>
      </c>
      <c r="F72" s="7" t="s">
        <v>1347</v>
      </c>
      <c r="G72" s="7" t="str">
        <f>Table13[[#This Row],[Month]]&amp;", "&amp;Table13[[#This Row],[FY]]</f>
        <v>NOV, FY20</v>
      </c>
      <c r="H72" s="7" t="str">
        <f>Table13[[#This Row],[Week]]&amp;", "&amp;Table13[[#This Row],[Month]]&amp;" "&amp;Table13[[#This Row],[FY]]</f>
        <v>Week 18, NOV FY20</v>
      </c>
      <c r="I72" s="7" t="str">
        <f>Table13[[#This Row],[Month]]&amp;", "&amp;Table13[[#This Row],[FY]]</f>
        <v>NOV, FY20</v>
      </c>
      <c r="J72" s="7" t="str">
        <f>"Q"&amp;Table13[[#This Row],[QTR]]&amp;", "&amp;Table13[[#This Row],[FY]]</f>
        <v>Q2, FY20</v>
      </c>
    </row>
    <row r="73" spans="1:10" x14ac:dyDescent="0.25">
      <c r="A73" s="1">
        <f t="shared" si="5"/>
        <v>43773</v>
      </c>
      <c r="B73" s="1">
        <f t="shared" si="5"/>
        <v>43779</v>
      </c>
      <c r="C73" s="7" t="s">
        <v>1305</v>
      </c>
      <c r="D73" s="7" t="s">
        <v>1304</v>
      </c>
      <c r="E73" s="7">
        <f t="shared" si="6"/>
        <v>2</v>
      </c>
      <c r="F73" s="7" t="s">
        <v>1347</v>
      </c>
      <c r="G73" s="7" t="str">
        <f>Table13[[#This Row],[Month]]&amp;", "&amp;Table13[[#This Row],[FY]]</f>
        <v>NOV, FY20</v>
      </c>
      <c r="H73" s="7" t="str">
        <f>Table13[[#This Row],[Week]]&amp;", "&amp;Table13[[#This Row],[Month]]&amp;" "&amp;Table13[[#This Row],[FY]]</f>
        <v>Week 19, NOV FY20</v>
      </c>
      <c r="I73" s="7" t="str">
        <f>Table13[[#This Row],[Month]]&amp;", "&amp;Table13[[#This Row],[FY]]</f>
        <v>NOV, FY20</v>
      </c>
      <c r="J73" s="7" t="str">
        <f>"Q"&amp;Table13[[#This Row],[QTR]]&amp;", "&amp;Table13[[#This Row],[FY]]</f>
        <v>Q2, FY20</v>
      </c>
    </row>
    <row r="74" spans="1:10" x14ac:dyDescent="0.25">
      <c r="A74" s="1">
        <f t="shared" si="5"/>
        <v>43780</v>
      </c>
      <c r="B74" s="1">
        <f t="shared" si="5"/>
        <v>43786</v>
      </c>
      <c r="C74" s="7" t="s">
        <v>1306</v>
      </c>
      <c r="D74" s="7" t="s">
        <v>1304</v>
      </c>
      <c r="E74" s="7">
        <f t="shared" si="6"/>
        <v>2</v>
      </c>
      <c r="F74" s="7" t="s">
        <v>1347</v>
      </c>
      <c r="G74" s="7" t="str">
        <f>Table13[[#This Row],[Month]]&amp;", "&amp;Table13[[#This Row],[FY]]</f>
        <v>NOV, FY20</v>
      </c>
      <c r="H74" s="7" t="str">
        <f>Table13[[#This Row],[Week]]&amp;", "&amp;Table13[[#This Row],[Month]]&amp;" "&amp;Table13[[#This Row],[FY]]</f>
        <v>Week 20, NOV FY20</v>
      </c>
      <c r="I74" s="7" t="str">
        <f>Table13[[#This Row],[Month]]&amp;", "&amp;Table13[[#This Row],[FY]]</f>
        <v>NOV, FY20</v>
      </c>
      <c r="J74" s="7" t="str">
        <f>"Q"&amp;Table13[[#This Row],[QTR]]&amp;", "&amp;Table13[[#This Row],[FY]]</f>
        <v>Q2, FY20</v>
      </c>
    </row>
    <row r="75" spans="1:10" x14ac:dyDescent="0.25">
      <c r="A75" s="1">
        <f t="shared" si="5"/>
        <v>43787</v>
      </c>
      <c r="B75" s="1">
        <f t="shared" si="5"/>
        <v>43793</v>
      </c>
      <c r="C75" s="7" t="s">
        <v>1307</v>
      </c>
      <c r="D75" s="7" t="s">
        <v>1304</v>
      </c>
      <c r="E75" s="7">
        <f t="shared" si="6"/>
        <v>2</v>
      </c>
      <c r="F75" s="7" t="s">
        <v>1347</v>
      </c>
      <c r="G75" s="7" t="str">
        <f>Table13[[#This Row],[Month]]&amp;", "&amp;Table13[[#This Row],[FY]]</f>
        <v>NOV, FY20</v>
      </c>
      <c r="H75" s="7" t="str">
        <f>Table13[[#This Row],[Week]]&amp;", "&amp;Table13[[#This Row],[Month]]&amp;" "&amp;Table13[[#This Row],[FY]]</f>
        <v>Week 21, NOV FY20</v>
      </c>
      <c r="I75" s="7" t="str">
        <f>Table13[[#This Row],[Month]]&amp;", "&amp;Table13[[#This Row],[FY]]</f>
        <v>NOV, FY20</v>
      </c>
      <c r="J75" s="7" t="str">
        <f>"Q"&amp;Table13[[#This Row],[QTR]]&amp;", "&amp;Table13[[#This Row],[FY]]</f>
        <v>Q2, FY20</v>
      </c>
    </row>
    <row r="76" spans="1:10" x14ac:dyDescent="0.25">
      <c r="A76" s="1">
        <f t="shared" si="5"/>
        <v>43794</v>
      </c>
      <c r="B76" s="1">
        <f t="shared" si="5"/>
        <v>43800</v>
      </c>
      <c r="C76" s="7" t="s">
        <v>1308</v>
      </c>
      <c r="D76" s="7" t="s">
        <v>1304</v>
      </c>
      <c r="E76" s="7">
        <f t="shared" si="6"/>
        <v>2</v>
      </c>
      <c r="F76" s="7" t="s">
        <v>1347</v>
      </c>
      <c r="G76" s="7" t="str">
        <f>Table13[[#This Row],[Month]]&amp;", "&amp;Table13[[#This Row],[FY]]</f>
        <v>NOV, FY20</v>
      </c>
      <c r="H76" s="7" t="str">
        <f>Table13[[#This Row],[Week]]&amp;", "&amp;Table13[[#This Row],[Month]]&amp;" "&amp;Table13[[#This Row],[FY]]</f>
        <v>Week 22, NOV FY20</v>
      </c>
      <c r="I76" s="7" t="str">
        <f>Table13[[#This Row],[Month]]&amp;", "&amp;Table13[[#This Row],[FY]]</f>
        <v>NOV, FY20</v>
      </c>
      <c r="J76" s="7" t="str">
        <f>"Q"&amp;Table13[[#This Row],[QTR]]&amp;", "&amp;Table13[[#This Row],[FY]]</f>
        <v>Q2, FY20</v>
      </c>
    </row>
    <row r="77" spans="1:10" x14ac:dyDescent="0.25">
      <c r="A77" s="1">
        <f t="shared" si="5"/>
        <v>43801</v>
      </c>
      <c r="B77" s="1">
        <f t="shared" si="5"/>
        <v>43807</v>
      </c>
      <c r="C77" s="7" t="s">
        <v>1309</v>
      </c>
      <c r="D77" s="7" t="s">
        <v>1310</v>
      </c>
      <c r="E77" s="7">
        <f t="shared" si="6"/>
        <v>2</v>
      </c>
      <c r="F77" s="7" t="s">
        <v>1347</v>
      </c>
      <c r="G77" s="7" t="str">
        <f>Table13[[#This Row],[Month]]&amp;", "&amp;Table13[[#This Row],[FY]]</f>
        <v>DEC, FY20</v>
      </c>
      <c r="H77" s="7" t="str">
        <f>Table13[[#This Row],[Week]]&amp;", "&amp;Table13[[#This Row],[Month]]&amp;" "&amp;Table13[[#This Row],[FY]]</f>
        <v>Week 23, DEC FY20</v>
      </c>
      <c r="I77" s="7" t="str">
        <f>Table13[[#This Row],[Month]]&amp;", "&amp;Table13[[#This Row],[FY]]</f>
        <v>DEC, FY20</v>
      </c>
      <c r="J77" s="7" t="str">
        <f>"Q"&amp;Table13[[#This Row],[QTR]]&amp;", "&amp;Table13[[#This Row],[FY]]</f>
        <v>Q2, FY20</v>
      </c>
    </row>
    <row r="78" spans="1:10" x14ac:dyDescent="0.25">
      <c r="A78" s="1">
        <f t="shared" si="5"/>
        <v>43808</v>
      </c>
      <c r="B78" s="1">
        <f t="shared" si="5"/>
        <v>43814</v>
      </c>
      <c r="C78" s="7" t="s">
        <v>1311</v>
      </c>
      <c r="D78" s="7" t="s">
        <v>1310</v>
      </c>
      <c r="E78" s="7">
        <f t="shared" si="6"/>
        <v>2</v>
      </c>
      <c r="F78" s="7" t="s">
        <v>1347</v>
      </c>
      <c r="G78" s="7" t="str">
        <f>Table13[[#This Row],[Month]]&amp;", "&amp;Table13[[#This Row],[FY]]</f>
        <v>DEC, FY20</v>
      </c>
      <c r="H78" s="7" t="str">
        <f>Table13[[#This Row],[Week]]&amp;", "&amp;Table13[[#This Row],[Month]]&amp;" "&amp;Table13[[#This Row],[FY]]</f>
        <v>Week 24, DEC FY20</v>
      </c>
      <c r="I78" s="7" t="str">
        <f>Table13[[#This Row],[Month]]&amp;", "&amp;Table13[[#This Row],[FY]]</f>
        <v>DEC, FY20</v>
      </c>
      <c r="J78" s="7" t="str">
        <f>"Q"&amp;Table13[[#This Row],[QTR]]&amp;", "&amp;Table13[[#This Row],[FY]]</f>
        <v>Q2, FY20</v>
      </c>
    </row>
    <row r="79" spans="1:10" x14ac:dyDescent="0.25">
      <c r="A79" s="1">
        <f t="shared" si="5"/>
        <v>43815</v>
      </c>
      <c r="B79" s="1">
        <f t="shared" si="5"/>
        <v>43821</v>
      </c>
      <c r="C79" s="7" t="s">
        <v>1312</v>
      </c>
      <c r="D79" s="7" t="s">
        <v>1310</v>
      </c>
      <c r="E79" s="7">
        <f t="shared" si="6"/>
        <v>2</v>
      </c>
      <c r="F79" s="7" t="s">
        <v>1347</v>
      </c>
      <c r="G79" s="7" t="str">
        <f>Table13[[#This Row],[Month]]&amp;", "&amp;Table13[[#This Row],[FY]]</f>
        <v>DEC, FY20</v>
      </c>
      <c r="H79" s="7" t="str">
        <f>Table13[[#This Row],[Week]]&amp;", "&amp;Table13[[#This Row],[Month]]&amp;" "&amp;Table13[[#This Row],[FY]]</f>
        <v>Week 25, DEC FY20</v>
      </c>
      <c r="I79" s="7" t="str">
        <f>Table13[[#This Row],[Month]]&amp;", "&amp;Table13[[#This Row],[FY]]</f>
        <v>DEC, FY20</v>
      </c>
      <c r="J79" s="7" t="str">
        <f>"Q"&amp;Table13[[#This Row],[QTR]]&amp;", "&amp;Table13[[#This Row],[FY]]</f>
        <v>Q2, FY20</v>
      </c>
    </row>
    <row r="80" spans="1:10" x14ac:dyDescent="0.25">
      <c r="A80" s="1">
        <f t="shared" si="5"/>
        <v>43822</v>
      </c>
      <c r="B80" s="1">
        <f t="shared" si="5"/>
        <v>43828</v>
      </c>
      <c r="C80" s="7" t="s">
        <v>1313</v>
      </c>
      <c r="D80" s="7" t="s">
        <v>1310</v>
      </c>
      <c r="E80" s="7">
        <v>2</v>
      </c>
      <c r="F80" s="7" t="s">
        <v>1347</v>
      </c>
      <c r="G80" s="7" t="str">
        <f>Table13[[#This Row],[Month]]&amp;", "&amp;Table13[[#This Row],[FY]]</f>
        <v>DEC, FY20</v>
      </c>
      <c r="H80" s="7" t="str">
        <f>Table13[[#This Row],[Week]]&amp;", "&amp;Table13[[#This Row],[Month]]&amp;" "&amp;Table13[[#This Row],[FY]]</f>
        <v>Week 26, DEC FY20</v>
      </c>
      <c r="I80" s="7" t="str">
        <f>Table13[[#This Row],[Month]]&amp;", "&amp;Table13[[#This Row],[FY]]</f>
        <v>DEC, FY20</v>
      </c>
      <c r="J80" s="7" t="str">
        <f>"Q"&amp;Table13[[#This Row],[QTR]]&amp;", "&amp;Table13[[#This Row],[FY]]</f>
        <v>Q2, FY20</v>
      </c>
    </row>
    <row r="81" spans="1:10" x14ac:dyDescent="0.25">
      <c r="A81" s="1">
        <f t="shared" si="5"/>
        <v>43829</v>
      </c>
      <c r="B81" s="1">
        <f t="shared" si="5"/>
        <v>43835</v>
      </c>
      <c r="C81" s="7" t="s">
        <v>1314</v>
      </c>
      <c r="D81" s="7" t="s">
        <v>1315</v>
      </c>
      <c r="E81" s="7">
        <f t="shared" si="6"/>
        <v>3</v>
      </c>
      <c r="F81" s="7" t="s">
        <v>1347</v>
      </c>
      <c r="G81" s="7" t="str">
        <f>Table13[[#This Row],[Month]]&amp;", "&amp;Table13[[#This Row],[FY]]</f>
        <v>JAN, FY20</v>
      </c>
      <c r="H81" s="7" t="str">
        <f>Table13[[#This Row],[Week]]&amp;", "&amp;Table13[[#This Row],[Month]]&amp;" "&amp;Table13[[#This Row],[FY]]</f>
        <v>Week 27, JAN FY20</v>
      </c>
      <c r="I81" s="7" t="str">
        <f>Table13[[#This Row],[Month]]&amp;", "&amp;Table13[[#This Row],[FY]]</f>
        <v>JAN, FY20</v>
      </c>
      <c r="J81" s="7" t="str">
        <f>"Q"&amp;Table13[[#This Row],[QTR]]&amp;", "&amp;Table13[[#This Row],[FY]]</f>
        <v>Q3, FY20</v>
      </c>
    </row>
    <row r="82" spans="1:10" x14ac:dyDescent="0.25">
      <c r="A82" s="1">
        <f t="shared" si="5"/>
        <v>43836</v>
      </c>
      <c r="B82" s="1">
        <f t="shared" si="5"/>
        <v>43842</v>
      </c>
      <c r="C82" s="7" t="s">
        <v>1316</v>
      </c>
      <c r="D82" s="7" t="s">
        <v>1315</v>
      </c>
      <c r="E82" s="7">
        <f t="shared" si="6"/>
        <v>3</v>
      </c>
      <c r="F82" s="7" t="s">
        <v>1347</v>
      </c>
      <c r="G82" s="7" t="str">
        <f>Table13[[#This Row],[Month]]&amp;", "&amp;Table13[[#This Row],[FY]]</f>
        <v>JAN, FY20</v>
      </c>
      <c r="H82" s="7" t="str">
        <f>Table13[[#This Row],[Week]]&amp;", "&amp;Table13[[#This Row],[Month]]&amp;" "&amp;Table13[[#This Row],[FY]]</f>
        <v>Week 28, JAN FY20</v>
      </c>
      <c r="I82" s="7" t="str">
        <f>Table13[[#This Row],[Month]]&amp;", "&amp;Table13[[#This Row],[FY]]</f>
        <v>JAN, FY20</v>
      </c>
      <c r="J82" s="7" t="str">
        <f>"Q"&amp;Table13[[#This Row],[QTR]]&amp;", "&amp;Table13[[#This Row],[FY]]</f>
        <v>Q3, FY20</v>
      </c>
    </row>
    <row r="83" spans="1:10" x14ac:dyDescent="0.25">
      <c r="A83" s="1">
        <f t="shared" ref="A83:B98" si="7">A82+7</f>
        <v>43843</v>
      </c>
      <c r="B83" s="1">
        <f t="shared" si="7"/>
        <v>43849</v>
      </c>
      <c r="C83" s="7" t="s">
        <v>1317</v>
      </c>
      <c r="D83" s="7" t="s">
        <v>1315</v>
      </c>
      <c r="E83" s="7">
        <f t="shared" si="6"/>
        <v>3</v>
      </c>
      <c r="F83" s="7" t="s">
        <v>1347</v>
      </c>
      <c r="G83" s="7" t="str">
        <f>Table13[[#This Row],[Month]]&amp;", "&amp;Table13[[#This Row],[FY]]</f>
        <v>JAN, FY20</v>
      </c>
      <c r="H83" s="7" t="str">
        <f>Table13[[#This Row],[Week]]&amp;", "&amp;Table13[[#This Row],[Month]]&amp;" "&amp;Table13[[#This Row],[FY]]</f>
        <v>Week 29, JAN FY20</v>
      </c>
      <c r="I83" s="7" t="str">
        <f>Table13[[#This Row],[Month]]&amp;", "&amp;Table13[[#This Row],[FY]]</f>
        <v>JAN, FY20</v>
      </c>
      <c r="J83" s="7" t="str">
        <f>"Q"&amp;Table13[[#This Row],[QTR]]&amp;", "&amp;Table13[[#This Row],[FY]]</f>
        <v>Q3, FY20</v>
      </c>
    </row>
    <row r="84" spans="1:10" x14ac:dyDescent="0.25">
      <c r="A84" s="1">
        <f t="shared" si="7"/>
        <v>43850</v>
      </c>
      <c r="B84" s="1">
        <f t="shared" si="7"/>
        <v>43856</v>
      </c>
      <c r="C84" s="7" t="s">
        <v>1318</v>
      </c>
      <c r="D84" s="7" t="s">
        <v>1315</v>
      </c>
      <c r="E84" s="7">
        <f t="shared" si="6"/>
        <v>3</v>
      </c>
      <c r="F84" s="7" t="s">
        <v>1347</v>
      </c>
      <c r="G84" s="7" t="str">
        <f>Table13[[#This Row],[Month]]&amp;", "&amp;Table13[[#This Row],[FY]]</f>
        <v>JAN, FY20</v>
      </c>
      <c r="H84" s="7" t="str">
        <f>Table13[[#This Row],[Week]]&amp;", "&amp;Table13[[#This Row],[Month]]&amp;" "&amp;Table13[[#This Row],[FY]]</f>
        <v>Week 30, JAN FY20</v>
      </c>
      <c r="I84" s="7" t="str">
        <f>Table13[[#This Row],[Month]]&amp;", "&amp;Table13[[#This Row],[FY]]</f>
        <v>JAN, FY20</v>
      </c>
      <c r="J84" s="7" t="str">
        <f>"Q"&amp;Table13[[#This Row],[QTR]]&amp;", "&amp;Table13[[#This Row],[FY]]</f>
        <v>Q3, FY20</v>
      </c>
    </row>
    <row r="85" spans="1:10" x14ac:dyDescent="0.25">
      <c r="A85" s="1">
        <f t="shared" si="7"/>
        <v>43857</v>
      </c>
      <c r="B85" s="1">
        <f t="shared" si="7"/>
        <v>43863</v>
      </c>
      <c r="C85" s="7" t="s">
        <v>1319</v>
      </c>
      <c r="D85" s="7" t="s">
        <v>1320</v>
      </c>
      <c r="E85" s="7">
        <f t="shared" si="6"/>
        <v>3</v>
      </c>
      <c r="F85" s="7" t="s">
        <v>1347</v>
      </c>
      <c r="G85" s="7" t="str">
        <f>Table13[[#This Row],[Month]]&amp;", "&amp;Table13[[#This Row],[FY]]</f>
        <v>FEB, FY20</v>
      </c>
      <c r="H85" s="7" t="str">
        <f>Table13[[#This Row],[Week]]&amp;", "&amp;Table13[[#This Row],[Month]]&amp;" "&amp;Table13[[#This Row],[FY]]</f>
        <v>Week 31, FEB FY20</v>
      </c>
      <c r="I85" s="7" t="str">
        <f>Table13[[#This Row],[Month]]&amp;", "&amp;Table13[[#This Row],[FY]]</f>
        <v>FEB, FY20</v>
      </c>
      <c r="J85" s="7" t="str">
        <f>"Q"&amp;Table13[[#This Row],[QTR]]&amp;", "&amp;Table13[[#This Row],[FY]]</f>
        <v>Q3, FY20</v>
      </c>
    </row>
    <row r="86" spans="1:10" x14ac:dyDescent="0.25">
      <c r="A86" s="1">
        <f t="shared" si="7"/>
        <v>43864</v>
      </c>
      <c r="B86" s="1">
        <f t="shared" si="7"/>
        <v>43870</v>
      </c>
      <c r="C86" s="7" t="s">
        <v>1321</v>
      </c>
      <c r="D86" s="7" t="s">
        <v>1320</v>
      </c>
      <c r="E86" s="7">
        <f t="shared" si="6"/>
        <v>3</v>
      </c>
      <c r="F86" s="7" t="s">
        <v>1347</v>
      </c>
      <c r="G86" s="7" t="str">
        <f>Table13[[#This Row],[Month]]&amp;", "&amp;Table13[[#This Row],[FY]]</f>
        <v>FEB, FY20</v>
      </c>
      <c r="H86" s="7" t="str">
        <f>Table13[[#This Row],[Week]]&amp;", "&amp;Table13[[#This Row],[Month]]&amp;" "&amp;Table13[[#This Row],[FY]]</f>
        <v>Week 32, FEB FY20</v>
      </c>
      <c r="I86" s="7" t="str">
        <f>Table13[[#This Row],[Month]]&amp;", "&amp;Table13[[#This Row],[FY]]</f>
        <v>FEB, FY20</v>
      </c>
      <c r="J86" s="7" t="str">
        <f>"Q"&amp;Table13[[#This Row],[QTR]]&amp;", "&amp;Table13[[#This Row],[FY]]</f>
        <v>Q3, FY20</v>
      </c>
    </row>
    <row r="87" spans="1:10" x14ac:dyDescent="0.25">
      <c r="A87" s="1">
        <f t="shared" si="7"/>
        <v>43871</v>
      </c>
      <c r="B87" s="1">
        <f t="shared" si="7"/>
        <v>43877</v>
      </c>
      <c r="C87" s="7" t="s">
        <v>1322</v>
      </c>
      <c r="D87" s="7" t="s">
        <v>1320</v>
      </c>
      <c r="E87" s="7">
        <f t="shared" si="6"/>
        <v>3</v>
      </c>
      <c r="F87" s="7" t="s">
        <v>1347</v>
      </c>
      <c r="G87" s="7" t="str">
        <f>Table13[[#This Row],[Month]]&amp;", "&amp;Table13[[#This Row],[FY]]</f>
        <v>FEB, FY20</v>
      </c>
      <c r="H87" s="7" t="str">
        <f>Table13[[#This Row],[Week]]&amp;", "&amp;Table13[[#This Row],[Month]]&amp;" "&amp;Table13[[#This Row],[FY]]</f>
        <v>Week 33, FEB FY20</v>
      </c>
      <c r="I87" s="7" t="str">
        <f>Table13[[#This Row],[Month]]&amp;", "&amp;Table13[[#This Row],[FY]]</f>
        <v>FEB, FY20</v>
      </c>
      <c r="J87" s="7" t="str">
        <f>"Q"&amp;Table13[[#This Row],[QTR]]&amp;", "&amp;Table13[[#This Row],[FY]]</f>
        <v>Q3, FY20</v>
      </c>
    </row>
    <row r="88" spans="1:10" x14ac:dyDescent="0.25">
      <c r="A88" s="1">
        <f t="shared" si="7"/>
        <v>43878</v>
      </c>
      <c r="B88" s="1">
        <f t="shared" si="7"/>
        <v>43884</v>
      </c>
      <c r="C88" s="7" t="s">
        <v>1323</v>
      </c>
      <c r="D88" s="7" t="s">
        <v>1320</v>
      </c>
      <c r="E88" s="7">
        <f t="shared" si="6"/>
        <v>3</v>
      </c>
      <c r="F88" s="7" t="s">
        <v>1347</v>
      </c>
      <c r="G88" s="7" t="str">
        <f>Table13[[#This Row],[Month]]&amp;", "&amp;Table13[[#This Row],[FY]]</f>
        <v>FEB, FY20</v>
      </c>
      <c r="H88" s="7" t="str">
        <f>Table13[[#This Row],[Week]]&amp;", "&amp;Table13[[#This Row],[Month]]&amp;" "&amp;Table13[[#This Row],[FY]]</f>
        <v>Week 34, FEB FY20</v>
      </c>
      <c r="I88" s="7" t="str">
        <f>Table13[[#This Row],[Month]]&amp;", "&amp;Table13[[#This Row],[FY]]</f>
        <v>FEB, FY20</v>
      </c>
      <c r="J88" s="7" t="str">
        <f>"Q"&amp;Table13[[#This Row],[QTR]]&amp;", "&amp;Table13[[#This Row],[FY]]</f>
        <v>Q3, FY20</v>
      </c>
    </row>
    <row r="89" spans="1:10" x14ac:dyDescent="0.25">
      <c r="A89" s="1">
        <f t="shared" si="7"/>
        <v>43885</v>
      </c>
      <c r="B89" s="1">
        <f t="shared" si="7"/>
        <v>43891</v>
      </c>
      <c r="C89" s="7" t="s">
        <v>1324</v>
      </c>
      <c r="D89" s="7" t="s">
        <v>1320</v>
      </c>
      <c r="E89" s="7">
        <f t="shared" si="6"/>
        <v>3</v>
      </c>
      <c r="F89" s="7" t="s">
        <v>1347</v>
      </c>
      <c r="G89" s="7" t="str">
        <f>Table13[[#This Row],[Month]]&amp;", "&amp;Table13[[#This Row],[FY]]</f>
        <v>FEB, FY20</v>
      </c>
      <c r="H89" s="7" t="str">
        <f>Table13[[#This Row],[Week]]&amp;", "&amp;Table13[[#This Row],[Month]]&amp;" "&amp;Table13[[#This Row],[FY]]</f>
        <v>Week 35, FEB FY20</v>
      </c>
      <c r="I89" s="7" t="str">
        <f>Table13[[#This Row],[Month]]&amp;", "&amp;Table13[[#This Row],[FY]]</f>
        <v>FEB, FY20</v>
      </c>
      <c r="J89" s="7" t="str">
        <f>"Q"&amp;Table13[[#This Row],[QTR]]&amp;", "&amp;Table13[[#This Row],[FY]]</f>
        <v>Q3, FY20</v>
      </c>
    </row>
    <row r="90" spans="1:10" x14ac:dyDescent="0.25">
      <c r="A90" s="1">
        <f t="shared" si="7"/>
        <v>43892</v>
      </c>
      <c r="B90" s="1">
        <f t="shared" si="7"/>
        <v>43898</v>
      </c>
      <c r="C90" s="7" t="s">
        <v>1325</v>
      </c>
      <c r="D90" s="7" t="s">
        <v>1326</v>
      </c>
      <c r="E90" s="7">
        <f t="shared" si="6"/>
        <v>3</v>
      </c>
      <c r="F90" s="7" t="s">
        <v>1347</v>
      </c>
      <c r="G90" s="7" t="str">
        <f>Table13[[#This Row],[Month]]&amp;", "&amp;Table13[[#This Row],[FY]]</f>
        <v>MAR, FY20</v>
      </c>
      <c r="H90" s="7" t="str">
        <f>Table13[[#This Row],[Week]]&amp;", "&amp;Table13[[#This Row],[Month]]&amp;" "&amp;Table13[[#This Row],[FY]]</f>
        <v>Week 36, MAR FY20</v>
      </c>
      <c r="I90" s="7" t="str">
        <f>Table13[[#This Row],[Month]]&amp;", "&amp;Table13[[#This Row],[FY]]</f>
        <v>MAR, FY20</v>
      </c>
      <c r="J90" s="7" t="str">
        <f>"Q"&amp;Table13[[#This Row],[QTR]]&amp;", "&amp;Table13[[#This Row],[FY]]</f>
        <v>Q3, FY20</v>
      </c>
    </row>
    <row r="91" spans="1:10" x14ac:dyDescent="0.25">
      <c r="A91" s="1">
        <f t="shared" si="7"/>
        <v>43899</v>
      </c>
      <c r="B91" s="1">
        <f t="shared" si="7"/>
        <v>43905</v>
      </c>
      <c r="C91" s="7" t="s">
        <v>1327</v>
      </c>
      <c r="D91" s="7" t="s">
        <v>1326</v>
      </c>
      <c r="E91" s="7">
        <f t="shared" si="6"/>
        <v>3</v>
      </c>
      <c r="F91" s="7" t="s">
        <v>1347</v>
      </c>
      <c r="G91" s="7" t="str">
        <f>Table13[[#This Row],[Month]]&amp;", "&amp;Table13[[#This Row],[FY]]</f>
        <v>MAR, FY20</v>
      </c>
      <c r="H91" s="7" t="str">
        <f>Table13[[#This Row],[Week]]&amp;", "&amp;Table13[[#This Row],[Month]]&amp;" "&amp;Table13[[#This Row],[FY]]</f>
        <v>Week 37, MAR FY20</v>
      </c>
      <c r="I91" s="7" t="str">
        <f>Table13[[#This Row],[Month]]&amp;", "&amp;Table13[[#This Row],[FY]]</f>
        <v>MAR, FY20</v>
      </c>
      <c r="J91" s="7" t="str">
        <f>"Q"&amp;Table13[[#This Row],[QTR]]&amp;", "&amp;Table13[[#This Row],[FY]]</f>
        <v>Q3, FY20</v>
      </c>
    </row>
    <row r="92" spans="1:10" x14ac:dyDescent="0.25">
      <c r="A92" s="1">
        <f t="shared" si="7"/>
        <v>43906</v>
      </c>
      <c r="B92" s="1">
        <f t="shared" si="7"/>
        <v>43912</v>
      </c>
      <c r="C92" s="7" t="s">
        <v>1328</v>
      </c>
      <c r="D92" s="7" t="s">
        <v>1326</v>
      </c>
      <c r="E92" s="7">
        <f t="shared" si="6"/>
        <v>3</v>
      </c>
      <c r="F92" s="7" t="s">
        <v>1347</v>
      </c>
      <c r="G92" s="7" t="str">
        <f>Table13[[#This Row],[Month]]&amp;", "&amp;Table13[[#This Row],[FY]]</f>
        <v>MAR, FY20</v>
      </c>
      <c r="H92" s="7" t="str">
        <f>Table13[[#This Row],[Week]]&amp;", "&amp;Table13[[#This Row],[Month]]&amp;" "&amp;Table13[[#This Row],[FY]]</f>
        <v>Week 38, MAR FY20</v>
      </c>
      <c r="I92" s="7" t="str">
        <f>Table13[[#This Row],[Month]]&amp;", "&amp;Table13[[#This Row],[FY]]</f>
        <v>MAR, FY20</v>
      </c>
      <c r="J92" s="7" t="str">
        <f>"Q"&amp;Table13[[#This Row],[QTR]]&amp;", "&amp;Table13[[#This Row],[FY]]</f>
        <v>Q3, FY20</v>
      </c>
    </row>
    <row r="93" spans="1:10" x14ac:dyDescent="0.25">
      <c r="A93" s="1">
        <f t="shared" si="7"/>
        <v>43913</v>
      </c>
      <c r="B93" s="1">
        <f t="shared" si="7"/>
        <v>43919</v>
      </c>
      <c r="C93" s="7" t="s">
        <v>1329</v>
      </c>
      <c r="D93" s="7" t="s">
        <v>1326</v>
      </c>
      <c r="E93" s="7">
        <v>3</v>
      </c>
      <c r="F93" s="7" t="s">
        <v>1347</v>
      </c>
      <c r="G93" s="7" t="str">
        <f>Table13[[#This Row],[Month]]&amp;", "&amp;Table13[[#This Row],[FY]]</f>
        <v>MAR, FY20</v>
      </c>
      <c r="H93" s="7" t="str">
        <f>Table13[[#This Row],[Week]]&amp;", "&amp;Table13[[#This Row],[Month]]&amp;" "&amp;Table13[[#This Row],[FY]]</f>
        <v>Week 39, MAR FY20</v>
      </c>
      <c r="I93" s="7" t="str">
        <f>Table13[[#This Row],[Month]]&amp;", "&amp;Table13[[#This Row],[FY]]</f>
        <v>MAR, FY20</v>
      </c>
      <c r="J93" s="7" t="str">
        <f>"Q"&amp;Table13[[#This Row],[QTR]]&amp;", "&amp;Table13[[#This Row],[FY]]</f>
        <v>Q3, FY20</v>
      </c>
    </row>
    <row r="94" spans="1:10" x14ac:dyDescent="0.25">
      <c r="A94" s="1">
        <f t="shared" si="7"/>
        <v>43920</v>
      </c>
      <c r="B94" s="1">
        <f t="shared" si="7"/>
        <v>43926</v>
      </c>
      <c r="C94" s="7" t="s">
        <v>1330</v>
      </c>
      <c r="D94" s="7" t="s">
        <v>1331</v>
      </c>
      <c r="E94" s="7">
        <f t="shared" si="6"/>
        <v>4</v>
      </c>
      <c r="F94" s="7" t="s">
        <v>1347</v>
      </c>
      <c r="G94" s="7" t="str">
        <f>Table13[[#This Row],[Month]]&amp;", "&amp;Table13[[#This Row],[FY]]</f>
        <v>APR, FY20</v>
      </c>
      <c r="H94" s="7" t="str">
        <f>Table13[[#This Row],[Week]]&amp;", "&amp;Table13[[#This Row],[Month]]&amp;" "&amp;Table13[[#This Row],[FY]]</f>
        <v>Week 40, APR FY20</v>
      </c>
      <c r="I94" s="7" t="str">
        <f>Table13[[#This Row],[Month]]&amp;", "&amp;Table13[[#This Row],[FY]]</f>
        <v>APR, FY20</v>
      </c>
      <c r="J94" s="7" t="str">
        <f>"Q"&amp;Table13[[#This Row],[QTR]]&amp;", "&amp;Table13[[#This Row],[FY]]</f>
        <v>Q4, FY20</v>
      </c>
    </row>
    <row r="95" spans="1:10" x14ac:dyDescent="0.25">
      <c r="A95" s="1">
        <f t="shared" si="7"/>
        <v>43927</v>
      </c>
      <c r="B95" s="1">
        <f t="shared" si="7"/>
        <v>43933</v>
      </c>
      <c r="C95" s="7" t="s">
        <v>1332</v>
      </c>
      <c r="D95" s="7" t="s">
        <v>1331</v>
      </c>
      <c r="E95" s="7">
        <f t="shared" si="6"/>
        <v>4</v>
      </c>
      <c r="F95" s="7" t="s">
        <v>1347</v>
      </c>
      <c r="G95" s="7" t="str">
        <f>Table13[[#This Row],[Month]]&amp;", "&amp;Table13[[#This Row],[FY]]</f>
        <v>APR, FY20</v>
      </c>
      <c r="H95" s="7" t="str">
        <f>Table13[[#This Row],[Week]]&amp;", "&amp;Table13[[#This Row],[Month]]&amp;" "&amp;Table13[[#This Row],[FY]]</f>
        <v>Week 41, APR FY20</v>
      </c>
      <c r="I95" s="7" t="str">
        <f>Table13[[#This Row],[Month]]&amp;", "&amp;Table13[[#This Row],[FY]]</f>
        <v>APR, FY20</v>
      </c>
      <c r="J95" s="7" t="str">
        <f>"Q"&amp;Table13[[#This Row],[QTR]]&amp;", "&amp;Table13[[#This Row],[FY]]</f>
        <v>Q4, FY20</v>
      </c>
    </row>
    <row r="96" spans="1:10" x14ac:dyDescent="0.25">
      <c r="A96" s="1">
        <f t="shared" si="7"/>
        <v>43934</v>
      </c>
      <c r="B96" s="1">
        <f t="shared" si="7"/>
        <v>43940</v>
      </c>
      <c r="C96" s="7" t="s">
        <v>1333</v>
      </c>
      <c r="D96" s="7" t="s">
        <v>1331</v>
      </c>
      <c r="E96" s="7">
        <f t="shared" si="6"/>
        <v>4</v>
      </c>
      <c r="F96" s="7" t="s">
        <v>1347</v>
      </c>
      <c r="G96" s="7" t="str">
        <f>Table13[[#This Row],[Month]]&amp;", "&amp;Table13[[#This Row],[FY]]</f>
        <v>APR, FY20</v>
      </c>
      <c r="H96" s="7" t="str">
        <f>Table13[[#This Row],[Week]]&amp;", "&amp;Table13[[#This Row],[Month]]&amp;" "&amp;Table13[[#This Row],[FY]]</f>
        <v>Week 42, APR FY20</v>
      </c>
      <c r="I96" s="7" t="str">
        <f>Table13[[#This Row],[Month]]&amp;", "&amp;Table13[[#This Row],[FY]]</f>
        <v>APR, FY20</v>
      </c>
      <c r="J96" s="7" t="str">
        <f>"Q"&amp;Table13[[#This Row],[QTR]]&amp;", "&amp;Table13[[#This Row],[FY]]</f>
        <v>Q4, FY20</v>
      </c>
    </row>
    <row r="97" spans="1:10" x14ac:dyDescent="0.25">
      <c r="A97" s="1">
        <f t="shared" si="7"/>
        <v>43941</v>
      </c>
      <c r="B97" s="1">
        <f t="shared" si="7"/>
        <v>43947</v>
      </c>
      <c r="C97" s="7" t="s">
        <v>1334</v>
      </c>
      <c r="D97" s="7" t="s">
        <v>1331</v>
      </c>
      <c r="E97" s="7">
        <f t="shared" si="6"/>
        <v>4</v>
      </c>
      <c r="F97" s="7" t="s">
        <v>1347</v>
      </c>
      <c r="G97" s="7" t="str">
        <f>Table13[[#This Row],[Month]]&amp;", "&amp;Table13[[#This Row],[FY]]</f>
        <v>APR, FY20</v>
      </c>
      <c r="H97" s="7" t="str">
        <f>Table13[[#This Row],[Week]]&amp;", "&amp;Table13[[#This Row],[Month]]&amp;" "&amp;Table13[[#This Row],[FY]]</f>
        <v>Week 43, APR FY20</v>
      </c>
      <c r="I97" s="7" t="str">
        <f>Table13[[#This Row],[Month]]&amp;", "&amp;Table13[[#This Row],[FY]]</f>
        <v>APR, FY20</v>
      </c>
      <c r="J97" s="7" t="str">
        <f>"Q"&amp;Table13[[#This Row],[QTR]]&amp;", "&amp;Table13[[#This Row],[FY]]</f>
        <v>Q4, FY20</v>
      </c>
    </row>
    <row r="98" spans="1:10" x14ac:dyDescent="0.25">
      <c r="A98" s="1">
        <f t="shared" si="7"/>
        <v>43948</v>
      </c>
      <c r="B98" s="1">
        <f t="shared" si="7"/>
        <v>43954</v>
      </c>
      <c r="C98" s="7" t="s">
        <v>1335</v>
      </c>
      <c r="D98" s="7" t="s">
        <v>1336</v>
      </c>
      <c r="E98" s="7">
        <f t="shared" si="6"/>
        <v>4</v>
      </c>
      <c r="F98" s="7" t="s">
        <v>1347</v>
      </c>
      <c r="G98" s="7" t="str">
        <f>Table13[[#This Row],[Month]]&amp;", "&amp;Table13[[#This Row],[FY]]</f>
        <v>MAY, FY20</v>
      </c>
      <c r="H98" s="7" t="str">
        <f>Table13[[#This Row],[Week]]&amp;", "&amp;Table13[[#This Row],[Month]]&amp;" "&amp;Table13[[#This Row],[FY]]</f>
        <v>Week 44, MAY FY20</v>
      </c>
      <c r="I98" s="7" t="str">
        <f>Table13[[#This Row],[Month]]&amp;", "&amp;Table13[[#This Row],[FY]]</f>
        <v>MAY, FY20</v>
      </c>
      <c r="J98" s="7" t="str">
        <f>"Q"&amp;Table13[[#This Row],[QTR]]&amp;", "&amp;Table13[[#This Row],[FY]]</f>
        <v>Q4, FY20</v>
      </c>
    </row>
    <row r="99" spans="1:10" x14ac:dyDescent="0.25">
      <c r="A99" s="1">
        <f t="shared" ref="A99:B114" si="8">A98+7</f>
        <v>43955</v>
      </c>
      <c r="B99" s="1">
        <f t="shared" si="8"/>
        <v>43961</v>
      </c>
      <c r="C99" s="7" t="s">
        <v>1337</v>
      </c>
      <c r="D99" s="7" t="s">
        <v>1336</v>
      </c>
      <c r="E99" s="7">
        <f t="shared" si="6"/>
        <v>4</v>
      </c>
      <c r="F99" s="7" t="s">
        <v>1347</v>
      </c>
      <c r="G99" s="7" t="str">
        <f>Table13[[#This Row],[Month]]&amp;", "&amp;Table13[[#This Row],[FY]]</f>
        <v>MAY, FY20</v>
      </c>
      <c r="H99" s="7" t="str">
        <f>Table13[[#This Row],[Week]]&amp;", "&amp;Table13[[#This Row],[Month]]&amp;" "&amp;Table13[[#This Row],[FY]]</f>
        <v>Week 45, MAY FY20</v>
      </c>
      <c r="I99" s="7" t="str">
        <f>Table13[[#This Row],[Month]]&amp;", "&amp;Table13[[#This Row],[FY]]</f>
        <v>MAY, FY20</v>
      </c>
      <c r="J99" s="7" t="str">
        <f>"Q"&amp;Table13[[#This Row],[QTR]]&amp;", "&amp;Table13[[#This Row],[FY]]</f>
        <v>Q4, FY20</v>
      </c>
    </row>
    <row r="100" spans="1:10" x14ac:dyDescent="0.25">
      <c r="A100" s="1">
        <f t="shared" si="8"/>
        <v>43962</v>
      </c>
      <c r="B100" s="1">
        <f t="shared" si="8"/>
        <v>43968</v>
      </c>
      <c r="C100" s="7" t="s">
        <v>1338</v>
      </c>
      <c r="D100" s="7" t="s">
        <v>1336</v>
      </c>
      <c r="E100" s="7">
        <f t="shared" si="6"/>
        <v>4</v>
      </c>
      <c r="F100" s="7" t="s">
        <v>1347</v>
      </c>
      <c r="G100" s="7" t="str">
        <f>Table13[[#This Row],[Month]]&amp;", "&amp;Table13[[#This Row],[FY]]</f>
        <v>MAY, FY20</v>
      </c>
      <c r="H100" s="7" t="str">
        <f>Table13[[#This Row],[Week]]&amp;", "&amp;Table13[[#This Row],[Month]]&amp;" "&amp;Table13[[#This Row],[FY]]</f>
        <v>Week 46, MAY FY20</v>
      </c>
      <c r="I100" s="7" t="str">
        <f>Table13[[#This Row],[Month]]&amp;", "&amp;Table13[[#This Row],[FY]]</f>
        <v>MAY, FY20</v>
      </c>
      <c r="J100" s="7" t="str">
        <f>"Q"&amp;Table13[[#This Row],[QTR]]&amp;", "&amp;Table13[[#This Row],[FY]]</f>
        <v>Q4, FY20</v>
      </c>
    </row>
    <row r="101" spans="1:10" x14ac:dyDescent="0.25">
      <c r="A101" s="1">
        <f t="shared" si="8"/>
        <v>43969</v>
      </c>
      <c r="B101" s="1">
        <f t="shared" si="8"/>
        <v>43975</v>
      </c>
      <c r="C101" s="7" t="s">
        <v>1339</v>
      </c>
      <c r="D101" s="7" t="s">
        <v>1336</v>
      </c>
      <c r="E101" s="7">
        <f t="shared" si="6"/>
        <v>4</v>
      </c>
      <c r="F101" s="7" t="s">
        <v>1347</v>
      </c>
      <c r="G101" s="7" t="str">
        <f>Table13[[#This Row],[Month]]&amp;", "&amp;Table13[[#This Row],[FY]]</f>
        <v>MAY, FY20</v>
      </c>
      <c r="H101" s="7" t="str">
        <f>Table13[[#This Row],[Week]]&amp;", "&amp;Table13[[#This Row],[Month]]&amp;" "&amp;Table13[[#This Row],[FY]]</f>
        <v>Week 47, MAY FY20</v>
      </c>
      <c r="I101" s="7" t="str">
        <f>Table13[[#This Row],[Month]]&amp;", "&amp;Table13[[#This Row],[FY]]</f>
        <v>MAY, FY20</v>
      </c>
      <c r="J101" s="7" t="str">
        <f>"Q"&amp;Table13[[#This Row],[QTR]]&amp;", "&amp;Table13[[#This Row],[FY]]</f>
        <v>Q4, FY20</v>
      </c>
    </row>
    <row r="102" spans="1:10" x14ac:dyDescent="0.25">
      <c r="A102" s="1">
        <f t="shared" si="8"/>
        <v>43976</v>
      </c>
      <c r="B102" s="1">
        <f t="shared" si="8"/>
        <v>43982</v>
      </c>
      <c r="C102" s="7" t="s">
        <v>1340</v>
      </c>
      <c r="D102" s="7" t="s">
        <v>1336</v>
      </c>
      <c r="E102" s="7">
        <f t="shared" si="6"/>
        <v>4</v>
      </c>
      <c r="F102" s="7" t="s">
        <v>1347</v>
      </c>
      <c r="G102" s="7" t="str">
        <f>Table13[[#This Row],[Month]]&amp;", "&amp;Table13[[#This Row],[FY]]</f>
        <v>MAY, FY20</v>
      </c>
      <c r="H102" s="7" t="str">
        <f>Table13[[#This Row],[Week]]&amp;", "&amp;Table13[[#This Row],[Month]]&amp;" "&amp;Table13[[#This Row],[FY]]</f>
        <v>Week 48, MAY FY20</v>
      </c>
      <c r="I102" s="7" t="str">
        <f>Table13[[#This Row],[Month]]&amp;", "&amp;Table13[[#This Row],[FY]]</f>
        <v>MAY, FY20</v>
      </c>
      <c r="J102" s="7" t="str">
        <f>"Q"&amp;Table13[[#This Row],[QTR]]&amp;", "&amp;Table13[[#This Row],[FY]]</f>
        <v>Q4, FY20</v>
      </c>
    </row>
    <row r="103" spans="1:10" x14ac:dyDescent="0.25">
      <c r="A103" s="1">
        <f t="shared" si="8"/>
        <v>43983</v>
      </c>
      <c r="B103" s="1">
        <f t="shared" si="8"/>
        <v>43989</v>
      </c>
      <c r="C103" s="7" t="s">
        <v>1341</v>
      </c>
      <c r="D103" s="7" t="s">
        <v>1342</v>
      </c>
      <c r="E103" s="7">
        <f t="shared" si="6"/>
        <v>4</v>
      </c>
      <c r="F103" s="7" t="s">
        <v>1347</v>
      </c>
      <c r="G103" s="7" t="str">
        <f>Table13[[#This Row],[Month]]&amp;", "&amp;Table13[[#This Row],[FY]]</f>
        <v>JUN, FY20</v>
      </c>
      <c r="H103" s="7" t="str">
        <f>Table13[[#This Row],[Week]]&amp;", "&amp;Table13[[#This Row],[Month]]&amp;" "&amp;Table13[[#This Row],[FY]]</f>
        <v>Week 49, JUN FY20</v>
      </c>
      <c r="I103" s="7" t="str">
        <f>Table13[[#This Row],[Month]]&amp;", "&amp;Table13[[#This Row],[FY]]</f>
        <v>JUN, FY20</v>
      </c>
      <c r="J103" s="7" t="str">
        <f>"Q"&amp;Table13[[#This Row],[QTR]]&amp;", "&amp;Table13[[#This Row],[FY]]</f>
        <v>Q4, FY20</v>
      </c>
    </row>
    <row r="104" spans="1:10" x14ac:dyDescent="0.25">
      <c r="A104" s="1">
        <f t="shared" si="8"/>
        <v>43990</v>
      </c>
      <c r="B104" s="1">
        <f t="shared" si="8"/>
        <v>43996</v>
      </c>
      <c r="C104" s="7" t="s">
        <v>1343</v>
      </c>
      <c r="D104" s="7" t="s">
        <v>1342</v>
      </c>
      <c r="E104" s="7">
        <f t="shared" si="6"/>
        <v>4</v>
      </c>
      <c r="F104" s="7" t="s">
        <v>1347</v>
      </c>
      <c r="G104" s="7" t="str">
        <f>Table13[[#This Row],[Month]]&amp;", "&amp;Table13[[#This Row],[FY]]</f>
        <v>JUN, FY20</v>
      </c>
      <c r="H104" s="7" t="str">
        <f>Table13[[#This Row],[Week]]&amp;", "&amp;Table13[[#This Row],[Month]]&amp;" "&amp;Table13[[#This Row],[FY]]</f>
        <v>Week 50, JUN FY20</v>
      </c>
      <c r="I104" s="7" t="str">
        <f>Table13[[#This Row],[Month]]&amp;", "&amp;Table13[[#This Row],[FY]]</f>
        <v>JUN, FY20</v>
      </c>
      <c r="J104" s="7" t="str">
        <f>"Q"&amp;Table13[[#This Row],[QTR]]&amp;", "&amp;Table13[[#This Row],[FY]]</f>
        <v>Q4, FY20</v>
      </c>
    </row>
    <row r="105" spans="1:10" x14ac:dyDescent="0.25">
      <c r="A105" s="1">
        <f t="shared" si="8"/>
        <v>43997</v>
      </c>
      <c r="B105" s="1">
        <f t="shared" si="8"/>
        <v>44003</v>
      </c>
      <c r="C105" s="7" t="s">
        <v>1344</v>
      </c>
      <c r="D105" s="7" t="s">
        <v>1342</v>
      </c>
      <c r="E105" s="7">
        <f t="shared" si="6"/>
        <v>4</v>
      </c>
      <c r="F105" s="7" t="s">
        <v>1347</v>
      </c>
      <c r="G105" s="7" t="str">
        <f>Table13[[#This Row],[Month]]&amp;", "&amp;Table13[[#This Row],[FY]]</f>
        <v>JUN, FY20</v>
      </c>
      <c r="H105" s="7" t="str">
        <f>Table13[[#This Row],[Week]]&amp;", "&amp;Table13[[#This Row],[Month]]&amp;" "&amp;Table13[[#This Row],[FY]]</f>
        <v>Week 51, JUN FY20</v>
      </c>
      <c r="I105" s="7" t="str">
        <f>Table13[[#This Row],[Month]]&amp;", "&amp;Table13[[#This Row],[FY]]</f>
        <v>JUN, FY20</v>
      </c>
      <c r="J105" s="7" t="str">
        <f>"Q"&amp;Table13[[#This Row],[QTR]]&amp;", "&amp;Table13[[#This Row],[FY]]</f>
        <v>Q4, FY20</v>
      </c>
    </row>
    <row r="106" spans="1:10" x14ac:dyDescent="0.25">
      <c r="A106" s="1">
        <f t="shared" si="8"/>
        <v>44004</v>
      </c>
      <c r="B106" s="1">
        <f t="shared" si="8"/>
        <v>44010</v>
      </c>
      <c r="C106" s="7" t="s">
        <v>1345</v>
      </c>
      <c r="D106" s="7" t="s">
        <v>1342</v>
      </c>
      <c r="E106" s="7">
        <v>4</v>
      </c>
      <c r="F106" s="7" t="s">
        <v>1348</v>
      </c>
      <c r="G106" s="7" t="str">
        <f>Table13[[#This Row],[Month]]&amp;", "&amp;Table13[[#This Row],[FY]]</f>
        <v>JUN, FY21</v>
      </c>
      <c r="H106" s="7" t="str">
        <f>Table13[[#This Row],[Week]]&amp;", "&amp;Table13[[#This Row],[Month]]&amp;" "&amp;Table13[[#This Row],[FY]]</f>
        <v>Week 52, JUN FY21</v>
      </c>
      <c r="I106" s="7" t="str">
        <f>Table13[[#This Row],[Month]]&amp;", "&amp;Table13[[#This Row],[FY]]</f>
        <v>JUN, FY21</v>
      </c>
      <c r="J106" s="7" t="str">
        <f>"Q"&amp;Table13[[#This Row],[QTR]]&amp;", "&amp;Table13[[#This Row],[FY]]</f>
        <v>Q4, FY21</v>
      </c>
    </row>
    <row r="107" spans="1:10" x14ac:dyDescent="0.25">
      <c r="A107" s="1">
        <f t="shared" si="8"/>
        <v>44011</v>
      </c>
      <c r="B107" s="1">
        <f t="shared" si="8"/>
        <v>44017</v>
      </c>
      <c r="C107" s="7" t="s">
        <v>1281</v>
      </c>
      <c r="D107" s="7" t="s">
        <v>1282</v>
      </c>
      <c r="E107" s="7">
        <v>1</v>
      </c>
      <c r="F107" s="7" t="s">
        <v>1348</v>
      </c>
      <c r="G107" s="7" t="str">
        <f>Table13[[#This Row],[Month]]&amp;", "&amp;Table13[[#This Row],[FY]]</f>
        <v>JUL, FY21</v>
      </c>
      <c r="H107" s="7" t="str">
        <f>Table13[[#This Row],[Week]]&amp;", "&amp;Table13[[#This Row],[Month]]&amp;" "&amp;Table13[[#This Row],[FY]]</f>
        <v>Week 1, JUL FY21</v>
      </c>
      <c r="I107" s="7" t="str">
        <f>Table13[[#This Row],[Month]]&amp;", "&amp;Table13[[#This Row],[FY]]</f>
        <v>JUL, FY21</v>
      </c>
      <c r="J107" s="7" t="str">
        <f>"Q"&amp;Table13[[#This Row],[QTR]]&amp;", "&amp;Table13[[#This Row],[FY]]</f>
        <v>Q1, FY21</v>
      </c>
    </row>
    <row r="108" spans="1:10" x14ac:dyDescent="0.25">
      <c r="A108" s="1">
        <f t="shared" si="8"/>
        <v>44018</v>
      </c>
      <c r="B108" s="1">
        <f t="shared" si="8"/>
        <v>44024</v>
      </c>
      <c r="C108" s="7" t="s">
        <v>1284</v>
      </c>
      <c r="D108" s="7" t="s">
        <v>1282</v>
      </c>
      <c r="E108" s="7">
        <v>1</v>
      </c>
      <c r="F108" s="7" t="s">
        <v>1348</v>
      </c>
      <c r="G108" s="7" t="str">
        <f>Table13[[#This Row],[Month]]&amp;", "&amp;Table13[[#This Row],[FY]]</f>
        <v>JUL, FY21</v>
      </c>
      <c r="H108" s="7" t="str">
        <f>Table13[[#This Row],[Week]]&amp;", "&amp;Table13[[#This Row],[Month]]&amp;" "&amp;Table13[[#This Row],[FY]]</f>
        <v>Week 2, JUL FY21</v>
      </c>
      <c r="I108" s="7" t="str">
        <f>Table13[[#This Row],[Month]]&amp;", "&amp;Table13[[#This Row],[FY]]</f>
        <v>JUL, FY21</v>
      </c>
      <c r="J108" s="7" t="str">
        <f>"Q"&amp;Table13[[#This Row],[QTR]]&amp;", "&amp;Table13[[#This Row],[FY]]</f>
        <v>Q1, FY21</v>
      </c>
    </row>
    <row r="109" spans="1:10" x14ac:dyDescent="0.25">
      <c r="A109" s="1">
        <f t="shared" si="8"/>
        <v>44025</v>
      </c>
      <c r="B109" s="1">
        <f t="shared" si="8"/>
        <v>44031</v>
      </c>
      <c r="C109" s="7" t="s">
        <v>1285</v>
      </c>
      <c r="D109" s="7" t="s">
        <v>1282</v>
      </c>
      <c r="E109" s="7">
        <v>1</v>
      </c>
      <c r="F109" s="7" t="s">
        <v>1348</v>
      </c>
      <c r="G109" s="7" t="str">
        <f>Table13[[#This Row],[Month]]&amp;", "&amp;Table13[[#This Row],[FY]]</f>
        <v>JUL, FY21</v>
      </c>
      <c r="H109" s="7" t="str">
        <f>Table13[[#This Row],[Week]]&amp;", "&amp;Table13[[#This Row],[Month]]&amp;" "&amp;Table13[[#This Row],[FY]]</f>
        <v>Week 3, JUL FY21</v>
      </c>
      <c r="I109" s="7" t="str">
        <f>Table13[[#This Row],[Month]]&amp;", "&amp;Table13[[#This Row],[FY]]</f>
        <v>JUL, FY21</v>
      </c>
      <c r="J109" s="7" t="str">
        <f>"Q"&amp;Table13[[#This Row],[QTR]]&amp;", "&amp;Table13[[#This Row],[FY]]</f>
        <v>Q1, FY21</v>
      </c>
    </row>
    <row r="110" spans="1:10" x14ac:dyDescent="0.25">
      <c r="A110" s="1">
        <f t="shared" si="8"/>
        <v>44032</v>
      </c>
      <c r="B110" s="1">
        <f t="shared" si="8"/>
        <v>44038</v>
      </c>
      <c r="C110" s="7" t="s">
        <v>1286</v>
      </c>
      <c r="D110" s="7" t="s">
        <v>1282</v>
      </c>
      <c r="E110" s="7">
        <v>1</v>
      </c>
      <c r="F110" s="7" t="s">
        <v>1348</v>
      </c>
      <c r="G110" s="7" t="str">
        <f>Table13[[#This Row],[Month]]&amp;", "&amp;Table13[[#This Row],[FY]]</f>
        <v>JUL, FY21</v>
      </c>
      <c r="H110" s="7" t="str">
        <f>Table13[[#This Row],[Week]]&amp;", "&amp;Table13[[#This Row],[Month]]&amp;" "&amp;Table13[[#This Row],[FY]]</f>
        <v>Week 4, JUL FY21</v>
      </c>
      <c r="I110" s="7" t="str">
        <f>Table13[[#This Row],[Month]]&amp;", "&amp;Table13[[#This Row],[FY]]</f>
        <v>JUL, FY21</v>
      </c>
      <c r="J110" s="7" t="str">
        <f>"Q"&amp;Table13[[#This Row],[QTR]]&amp;", "&amp;Table13[[#This Row],[FY]]</f>
        <v>Q1, FY21</v>
      </c>
    </row>
    <row r="111" spans="1:10" x14ac:dyDescent="0.25">
      <c r="A111" s="1">
        <f t="shared" si="8"/>
        <v>44039</v>
      </c>
      <c r="B111" s="1">
        <f t="shared" si="8"/>
        <v>44045</v>
      </c>
      <c r="C111" s="7" t="s">
        <v>1287</v>
      </c>
      <c r="D111" s="7" t="s">
        <v>1288</v>
      </c>
      <c r="E111" s="7">
        <v>1</v>
      </c>
      <c r="F111" s="7" t="s">
        <v>1348</v>
      </c>
      <c r="G111" s="7" t="str">
        <f>Table13[[#This Row],[Month]]&amp;", "&amp;Table13[[#This Row],[FY]]</f>
        <v>AUG, FY21</v>
      </c>
      <c r="H111" s="7" t="str">
        <f>Table13[[#This Row],[Week]]&amp;", "&amp;Table13[[#This Row],[Month]]&amp;" "&amp;Table13[[#This Row],[FY]]</f>
        <v>Week 5, AUG FY21</v>
      </c>
      <c r="I111" s="7" t="str">
        <f>Table13[[#This Row],[Month]]&amp;", "&amp;Table13[[#This Row],[FY]]</f>
        <v>AUG, FY21</v>
      </c>
      <c r="J111" s="7" t="str">
        <f>"Q"&amp;Table13[[#This Row],[QTR]]&amp;", "&amp;Table13[[#This Row],[FY]]</f>
        <v>Q1, FY21</v>
      </c>
    </row>
    <row r="112" spans="1:10" x14ac:dyDescent="0.25">
      <c r="A112" s="1">
        <f t="shared" si="8"/>
        <v>44046</v>
      </c>
      <c r="B112" s="1">
        <f t="shared" si="8"/>
        <v>44052</v>
      </c>
      <c r="C112" s="7" t="s">
        <v>1289</v>
      </c>
      <c r="D112" s="7" t="s">
        <v>1288</v>
      </c>
      <c r="E112" s="7">
        <v>1</v>
      </c>
      <c r="F112" s="7" t="s">
        <v>1348</v>
      </c>
      <c r="G112" s="7" t="str">
        <f>Table13[[#This Row],[Month]]&amp;", "&amp;Table13[[#This Row],[FY]]</f>
        <v>AUG, FY21</v>
      </c>
      <c r="H112" s="7" t="str">
        <f>Table13[[#This Row],[Week]]&amp;", "&amp;Table13[[#This Row],[Month]]&amp;" "&amp;Table13[[#This Row],[FY]]</f>
        <v>Week 6, AUG FY21</v>
      </c>
      <c r="I112" s="7" t="str">
        <f>Table13[[#This Row],[Month]]&amp;", "&amp;Table13[[#This Row],[FY]]</f>
        <v>AUG, FY21</v>
      </c>
      <c r="J112" s="7" t="str">
        <f>"Q"&amp;Table13[[#This Row],[QTR]]&amp;", "&amp;Table13[[#This Row],[FY]]</f>
        <v>Q1, FY21</v>
      </c>
    </row>
    <row r="113" spans="1:10" x14ac:dyDescent="0.25">
      <c r="A113" s="1">
        <f t="shared" si="8"/>
        <v>44053</v>
      </c>
      <c r="B113" s="1">
        <f t="shared" si="8"/>
        <v>44059</v>
      </c>
      <c r="C113" s="7" t="s">
        <v>1290</v>
      </c>
      <c r="D113" s="7" t="s">
        <v>1288</v>
      </c>
      <c r="E113" s="7">
        <v>1</v>
      </c>
      <c r="F113" s="7" t="s">
        <v>1348</v>
      </c>
      <c r="G113" s="7" t="str">
        <f>Table13[[#This Row],[Month]]&amp;", "&amp;Table13[[#This Row],[FY]]</f>
        <v>AUG, FY21</v>
      </c>
      <c r="H113" s="7" t="str">
        <f>Table13[[#This Row],[Week]]&amp;", "&amp;Table13[[#This Row],[Month]]&amp;" "&amp;Table13[[#This Row],[FY]]</f>
        <v>Week 7, AUG FY21</v>
      </c>
      <c r="I113" s="7" t="str">
        <f>Table13[[#This Row],[Month]]&amp;", "&amp;Table13[[#This Row],[FY]]</f>
        <v>AUG, FY21</v>
      </c>
      <c r="J113" s="7" t="str">
        <f>"Q"&amp;Table13[[#This Row],[QTR]]&amp;", "&amp;Table13[[#This Row],[FY]]</f>
        <v>Q1, FY21</v>
      </c>
    </row>
    <row r="114" spans="1:10" x14ac:dyDescent="0.25">
      <c r="A114" s="1">
        <f t="shared" si="8"/>
        <v>44060</v>
      </c>
      <c r="B114" s="1">
        <f t="shared" si="8"/>
        <v>44066</v>
      </c>
      <c r="C114" s="7" t="s">
        <v>1291</v>
      </c>
      <c r="D114" s="7" t="s">
        <v>1288</v>
      </c>
      <c r="E114" s="7">
        <v>1</v>
      </c>
      <c r="F114" s="7" t="s">
        <v>1348</v>
      </c>
      <c r="G114" s="7" t="str">
        <f>Table13[[#This Row],[Month]]&amp;", "&amp;Table13[[#This Row],[FY]]</f>
        <v>AUG, FY21</v>
      </c>
      <c r="H114" s="7" t="str">
        <f>Table13[[#This Row],[Week]]&amp;", "&amp;Table13[[#This Row],[Month]]&amp;" "&amp;Table13[[#This Row],[FY]]</f>
        <v>Week 8, AUG FY21</v>
      </c>
      <c r="I114" s="7" t="str">
        <f>Table13[[#This Row],[Month]]&amp;", "&amp;Table13[[#This Row],[FY]]</f>
        <v>AUG, FY21</v>
      </c>
      <c r="J114" s="7" t="str">
        <f>"Q"&amp;Table13[[#This Row],[QTR]]&amp;", "&amp;Table13[[#This Row],[FY]]</f>
        <v>Q1, FY21</v>
      </c>
    </row>
    <row r="115" spans="1:10" x14ac:dyDescent="0.25">
      <c r="A115" s="1">
        <f t="shared" ref="A115:B130" si="9">A114+7</f>
        <v>44067</v>
      </c>
      <c r="B115" s="1">
        <f t="shared" si="9"/>
        <v>44073</v>
      </c>
      <c r="C115" s="7" t="s">
        <v>1292</v>
      </c>
      <c r="D115" s="7" t="s">
        <v>1288</v>
      </c>
      <c r="E115" s="7">
        <v>1</v>
      </c>
      <c r="F115" s="7" t="s">
        <v>1348</v>
      </c>
      <c r="G115" s="7" t="str">
        <f>Table13[[#This Row],[Month]]&amp;", "&amp;Table13[[#This Row],[FY]]</f>
        <v>AUG, FY21</v>
      </c>
      <c r="H115" s="7" t="str">
        <f>Table13[[#This Row],[Week]]&amp;", "&amp;Table13[[#This Row],[Month]]&amp;" "&amp;Table13[[#This Row],[FY]]</f>
        <v>Week 9, AUG FY21</v>
      </c>
      <c r="I115" s="7" t="str">
        <f>Table13[[#This Row],[Month]]&amp;", "&amp;Table13[[#This Row],[FY]]</f>
        <v>AUG, FY21</v>
      </c>
      <c r="J115" s="7" t="str">
        <f>"Q"&amp;Table13[[#This Row],[QTR]]&amp;", "&amp;Table13[[#This Row],[FY]]</f>
        <v>Q1, FY21</v>
      </c>
    </row>
    <row r="116" spans="1:10" x14ac:dyDescent="0.25">
      <c r="A116" s="1">
        <f t="shared" si="9"/>
        <v>44074</v>
      </c>
      <c r="B116" s="1">
        <f t="shared" si="9"/>
        <v>44080</v>
      </c>
      <c r="C116" s="7" t="s">
        <v>1293</v>
      </c>
      <c r="D116" s="7" t="s">
        <v>1294</v>
      </c>
      <c r="E116" s="7">
        <v>1</v>
      </c>
      <c r="F116" s="7" t="s">
        <v>1348</v>
      </c>
      <c r="G116" s="7" t="str">
        <f>Table13[[#This Row],[Month]]&amp;", "&amp;Table13[[#This Row],[FY]]</f>
        <v>SEP, FY21</v>
      </c>
      <c r="H116" s="7" t="str">
        <f>Table13[[#This Row],[Week]]&amp;", "&amp;Table13[[#This Row],[Month]]&amp;" "&amp;Table13[[#This Row],[FY]]</f>
        <v>Week 10, SEP FY21</v>
      </c>
      <c r="I116" s="7" t="str">
        <f>Table13[[#This Row],[Month]]&amp;", "&amp;Table13[[#This Row],[FY]]</f>
        <v>SEP, FY21</v>
      </c>
      <c r="J116" s="7" t="str">
        <f>"Q"&amp;Table13[[#This Row],[QTR]]&amp;", "&amp;Table13[[#This Row],[FY]]</f>
        <v>Q1, FY21</v>
      </c>
    </row>
    <row r="117" spans="1:10" x14ac:dyDescent="0.25">
      <c r="A117" s="1">
        <f t="shared" si="9"/>
        <v>44081</v>
      </c>
      <c r="B117" s="1">
        <f t="shared" si="9"/>
        <v>44087</v>
      </c>
      <c r="C117" s="7" t="s">
        <v>1295</v>
      </c>
      <c r="D117" s="7" t="s">
        <v>1294</v>
      </c>
      <c r="E117" s="7">
        <v>1</v>
      </c>
      <c r="F117" s="7" t="s">
        <v>1348</v>
      </c>
      <c r="G117" s="7" t="str">
        <f>Table13[[#This Row],[Month]]&amp;", "&amp;Table13[[#This Row],[FY]]</f>
        <v>SEP, FY21</v>
      </c>
      <c r="H117" s="7" t="str">
        <f>Table13[[#This Row],[Week]]&amp;", "&amp;Table13[[#This Row],[Month]]&amp;" "&amp;Table13[[#This Row],[FY]]</f>
        <v>Week 11, SEP FY21</v>
      </c>
      <c r="I117" s="7" t="str">
        <f>Table13[[#This Row],[Month]]&amp;", "&amp;Table13[[#This Row],[FY]]</f>
        <v>SEP, FY21</v>
      </c>
      <c r="J117" s="7" t="str">
        <f>"Q"&amp;Table13[[#This Row],[QTR]]&amp;", "&amp;Table13[[#This Row],[FY]]</f>
        <v>Q1, FY21</v>
      </c>
    </row>
    <row r="118" spans="1:10" x14ac:dyDescent="0.25">
      <c r="A118" s="1">
        <f t="shared" si="9"/>
        <v>44088</v>
      </c>
      <c r="B118" s="1">
        <f t="shared" si="9"/>
        <v>44094</v>
      </c>
      <c r="C118" s="7" t="s">
        <v>1296</v>
      </c>
      <c r="D118" s="7" t="s">
        <v>1294</v>
      </c>
      <c r="E118" s="7">
        <v>1</v>
      </c>
      <c r="F118" s="7" t="s">
        <v>1348</v>
      </c>
      <c r="G118" s="7" t="str">
        <f>Table13[[#This Row],[Month]]&amp;", "&amp;Table13[[#This Row],[FY]]</f>
        <v>SEP, FY21</v>
      </c>
      <c r="H118" s="7" t="str">
        <f>Table13[[#This Row],[Week]]&amp;", "&amp;Table13[[#This Row],[Month]]&amp;" "&amp;Table13[[#This Row],[FY]]</f>
        <v>Week 12, SEP FY21</v>
      </c>
      <c r="I118" s="7" t="str">
        <f>Table13[[#This Row],[Month]]&amp;", "&amp;Table13[[#This Row],[FY]]</f>
        <v>SEP, FY21</v>
      </c>
      <c r="J118" s="7" t="str">
        <f>"Q"&amp;Table13[[#This Row],[QTR]]&amp;", "&amp;Table13[[#This Row],[FY]]</f>
        <v>Q1, FY21</v>
      </c>
    </row>
    <row r="119" spans="1:10" x14ac:dyDescent="0.25">
      <c r="A119" s="1">
        <f t="shared" si="9"/>
        <v>44095</v>
      </c>
      <c r="B119" s="1">
        <f t="shared" si="9"/>
        <v>44101</v>
      </c>
      <c r="C119" s="7" t="s">
        <v>1297</v>
      </c>
      <c r="D119" s="7" t="s">
        <v>1294</v>
      </c>
      <c r="E119" s="7">
        <v>2</v>
      </c>
      <c r="F119" s="7" t="s">
        <v>1348</v>
      </c>
      <c r="G119" s="7" t="str">
        <f>Table13[[#This Row],[Month]]&amp;", "&amp;Table13[[#This Row],[FY]]</f>
        <v>SEP, FY21</v>
      </c>
      <c r="H119" s="7" t="str">
        <f>Table13[[#This Row],[Week]]&amp;", "&amp;Table13[[#This Row],[Month]]&amp;" "&amp;Table13[[#This Row],[FY]]</f>
        <v>Week 13, SEP FY21</v>
      </c>
      <c r="I119" s="7" t="str">
        <f>Table13[[#This Row],[Month]]&amp;", "&amp;Table13[[#This Row],[FY]]</f>
        <v>SEP, FY21</v>
      </c>
      <c r="J119" s="7" t="str">
        <f>"Q"&amp;Table13[[#This Row],[QTR]]&amp;", "&amp;Table13[[#This Row],[FY]]</f>
        <v>Q2, FY21</v>
      </c>
    </row>
    <row r="120" spans="1:10" x14ac:dyDescent="0.25">
      <c r="A120" s="1">
        <f t="shared" si="9"/>
        <v>44102</v>
      </c>
      <c r="B120" s="1">
        <f t="shared" si="9"/>
        <v>44108</v>
      </c>
      <c r="C120" s="7" t="s">
        <v>1298</v>
      </c>
      <c r="D120" s="7" t="s">
        <v>1299</v>
      </c>
      <c r="E120" s="7">
        <f t="shared" ref="E120:E157" si="10">E107+1</f>
        <v>2</v>
      </c>
      <c r="F120" s="7" t="s">
        <v>1348</v>
      </c>
      <c r="G120" s="7" t="str">
        <f>Table13[[#This Row],[Month]]&amp;", "&amp;Table13[[#This Row],[FY]]</f>
        <v>OCT, FY21</v>
      </c>
      <c r="H120" s="7" t="str">
        <f>Table13[[#This Row],[Week]]&amp;", "&amp;Table13[[#This Row],[Month]]&amp;" "&amp;Table13[[#This Row],[FY]]</f>
        <v>Week 14, OCT FY21</v>
      </c>
      <c r="I120" s="7" t="str">
        <f>Table13[[#This Row],[Month]]&amp;", "&amp;Table13[[#This Row],[FY]]</f>
        <v>OCT, FY21</v>
      </c>
      <c r="J120" s="7" t="str">
        <f>"Q"&amp;Table13[[#This Row],[QTR]]&amp;", "&amp;Table13[[#This Row],[FY]]</f>
        <v>Q2, FY21</v>
      </c>
    </row>
    <row r="121" spans="1:10" x14ac:dyDescent="0.25">
      <c r="A121" s="1">
        <f t="shared" si="9"/>
        <v>44109</v>
      </c>
      <c r="B121" s="1">
        <f t="shared" si="9"/>
        <v>44115</v>
      </c>
      <c r="C121" s="7" t="s">
        <v>1300</v>
      </c>
      <c r="D121" s="7" t="s">
        <v>1299</v>
      </c>
      <c r="E121" s="7">
        <f t="shared" si="10"/>
        <v>2</v>
      </c>
      <c r="F121" s="7" t="s">
        <v>1348</v>
      </c>
      <c r="G121" s="7" t="str">
        <f>Table13[[#This Row],[Month]]&amp;", "&amp;Table13[[#This Row],[FY]]</f>
        <v>OCT, FY21</v>
      </c>
      <c r="H121" s="7" t="str">
        <f>Table13[[#This Row],[Week]]&amp;", "&amp;Table13[[#This Row],[Month]]&amp;" "&amp;Table13[[#This Row],[FY]]</f>
        <v>Week 15, OCT FY21</v>
      </c>
      <c r="I121" s="7" t="str">
        <f>Table13[[#This Row],[Month]]&amp;", "&amp;Table13[[#This Row],[FY]]</f>
        <v>OCT, FY21</v>
      </c>
      <c r="J121" s="7" t="str">
        <f>"Q"&amp;Table13[[#This Row],[QTR]]&amp;", "&amp;Table13[[#This Row],[FY]]</f>
        <v>Q2, FY21</v>
      </c>
    </row>
    <row r="122" spans="1:10" x14ac:dyDescent="0.25">
      <c r="A122" s="1">
        <f t="shared" si="9"/>
        <v>44116</v>
      </c>
      <c r="B122" s="1">
        <f t="shared" si="9"/>
        <v>44122</v>
      </c>
      <c r="C122" s="7" t="s">
        <v>1301</v>
      </c>
      <c r="D122" s="7" t="s">
        <v>1299</v>
      </c>
      <c r="E122" s="7">
        <f t="shared" si="10"/>
        <v>2</v>
      </c>
      <c r="F122" s="7" t="s">
        <v>1348</v>
      </c>
      <c r="G122" s="7" t="str">
        <f>Table13[[#This Row],[Month]]&amp;", "&amp;Table13[[#This Row],[FY]]</f>
        <v>OCT, FY21</v>
      </c>
      <c r="H122" s="7" t="str">
        <f>Table13[[#This Row],[Week]]&amp;", "&amp;Table13[[#This Row],[Month]]&amp;" "&amp;Table13[[#This Row],[FY]]</f>
        <v>Week 16, OCT FY21</v>
      </c>
      <c r="I122" s="7" t="str">
        <f>Table13[[#This Row],[Month]]&amp;", "&amp;Table13[[#This Row],[FY]]</f>
        <v>OCT, FY21</v>
      </c>
      <c r="J122" s="7" t="str">
        <f>"Q"&amp;Table13[[#This Row],[QTR]]&amp;", "&amp;Table13[[#This Row],[FY]]</f>
        <v>Q2, FY21</v>
      </c>
    </row>
    <row r="123" spans="1:10" x14ac:dyDescent="0.25">
      <c r="A123" s="1">
        <f t="shared" si="9"/>
        <v>44123</v>
      </c>
      <c r="B123" s="1">
        <f t="shared" si="9"/>
        <v>44129</v>
      </c>
      <c r="C123" s="7" t="s">
        <v>1302</v>
      </c>
      <c r="D123" s="7" t="s">
        <v>1299</v>
      </c>
      <c r="E123" s="7">
        <f t="shared" si="10"/>
        <v>2</v>
      </c>
      <c r="F123" s="7" t="s">
        <v>1348</v>
      </c>
      <c r="G123" s="7" t="str">
        <f>Table13[[#This Row],[Month]]&amp;", "&amp;Table13[[#This Row],[FY]]</f>
        <v>OCT, FY21</v>
      </c>
      <c r="H123" s="7" t="str">
        <f>Table13[[#This Row],[Week]]&amp;", "&amp;Table13[[#This Row],[Month]]&amp;" "&amp;Table13[[#This Row],[FY]]</f>
        <v>Week 17, OCT FY21</v>
      </c>
      <c r="I123" s="7" t="str">
        <f>Table13[[#This Row],[Month]]&amp;", "&amp;Table13[[#This Row],[FY]]</f>
        <v>OCT, FY21</v>
      </c>
      <c r="J123" s="7" t="str">
        <f>"Q"&amp;Table13[[#This Row],[QTR]]&amp;", "&amp;Table13[[#This Row],[FY]]</f>
        <v>Q2, FY21</v>
      </c>
    </row>
    <row r="124" spans="1:10" x14ac:dyDescent="0.25">
      <c r="A124" s="1">
        <f t="shared" si="9"/>
        <v>44130</v>
      </c>
      <c r="B124" s="1">
        <f t="shared" si="9"/>
        <v>44136</v>
      </c>
      <c r="C124" s="7" t="s">
        <v>1303</v>
      </c>
      <c r="D124" s="7" t="s">
        <v>1304</v>
      </c>
      <c r="E124" s="7">
        <f t="shared" si="10"/>
        <v>2</v>
      </c>
      <c r="F124" s="7" t="s">
        <v>1348</v>
      </c>
      <c r="G124" s="7" t="str">
        <f>Table13[[#This Row],[Month]]&amp;", "&amp;Table13[[#This Row],[FY]]</f>
        <v>NOV, FY21</v>
      </c>
      <c r="H124" s="7" t="str">
        <f>Table13[[#This Row],[Week]]&amp;", "&amp;Table13[[#This Row],[Month]]&amp;" "&amp;Table13[[#This Row],[FY]]</f>
        <v>Week 18, NOV FY21</v>
      </c>
      <c r="I124" s="7" t="str">
        <f>Table13[[#This Row],[Month]]&amp;", "&amp;Table13[[#This Row],[FY]]</f>
        <v>NOV, FY21</v>
      </c>
      <c r="J124" s="7" t="str">
        <f>"Q"&amp;Table13[[#This Row],[QTR]]&amp;", "&amp;Table13[[#This Row],[FY]]</f>
        <v>Q2, FY21</v>
      </c>
    </row>
    <row r="125" spans="1:10" x14ac:dyDescent="0.25">
      <c r="A125" s="1">
        <f t="shared" si="9"/>
        <v>44137</v>
      </c>
      <c r="B125" s="1">
        <f t="shared" si="9"/>
        <v>44143</v>
      </c>
      <c r="C125" s="7" t="s">
        <v>1305</v>
      </c>
      <c r="D125" s="7" t="s">
        <v>1304</v>
      </c>
      <c r="E125" s="7">
        <f t="shared" si="10"/>
        <v>2</v>
      </c>
      <c r="F125" s="7" t="s">
        <v>1348</v>
      </c>
      <c r="G125" s="7" t="str">
        <f>Table13[[#This Row],[Month]]&amp;", "&amp;Table13[[#This Row],[FY]]</f>
        <v>NOV, FY21</v>
      </c>
      <c r="H125" s="7" t="str">
        <f>Table13[[#This Row],[Week]]&amp;", "&amp;Table13[[#This Row],[Month]]&amp;" "&amp;Table13[[#This Row],[FY]]</f>
        <v>Week 19, NOV FY21</v>
      </c>
      <c r="I125" s="7" t="str">
        <f>Table13[[#This Row],[Month]]&amp;", "&amp;Table13[[#This Row],[FY]]</f>
        <v>NOV, FY21</v>
      </c>
      <c r="J125" s="7" t="str">
        <f>"Q"&amp;Table13[[#This Row],[QTR]]&amp;", "&amp;Table13[[#This Row],[FY]]</f>
        <v>Q2, FY21</v>
      </c>
    </row>
    <row r="126" spans="1:10" x14ac:dyDescent="0.25">
      <c r="A126" s="1">
        <f t="shared" si="9"/>
        <v>44144</v>
      </c>
      <c r="B126" s="1">
        <f t="shared" si="9"/>
        <v>44150</v>
      </c>
      <c r="C126" s="7" t="s">
        <v>1306</v>
      </c>
      <c r="D126" s="7" t="s">
        <v>1304</v>
      </c>
      <c r="E126" s="7">
        <f t="shared" si="10"/>
        <v>2</v>
      </c>
      <c r="F126" s="7" t="s">
        <v>1348</v>
      </c>
      <c r="G126" s="7" t="str">
        <f>Table13[[#This Row],[Month]]&amp;", "&amp;Table13[[#This Row],[FY]]</f>
        <v>NOV, FY21</v>
      </c>
      <c r="H126" s="7" t="str">
        <f>Table13[[#This Row],[Week]]&amp;", "&amp;Table13[[#This Row],[Month]]&amp;" "&amp;Table13[[#This Row],[FY]]</f>
        <v>Week 20, NOV FY21</v>
      </c>
      <c r="I126" s="7" t="str">
        <f>Table13[[#This Row],[Month]]&amp;", "&amp;Table13[[#This Row],[FY]]</f>
        <v>NOV, FY21</v>
      </c>
      <c r="J126" s="7" t="str">
        <f>"Q"&amp;Table13[[#This Row],[QTR]]&amp;", "&amp;Table13[[#This Row],[FY]]</f>
        <v>Q2, FY21</v>
      </c>
    </row>
    <row r="127" spans="1:10" x14ac:dyDescent="0.25">
      <c r="A127" s="1">
        <f t="shared" si="9"/>
        <v>44151</v>
      </c>
      <c r="B127" s="1">
        <f t="shared" si="9"/>
        <v>44157</v>
      </c>
      <c r="C127" s="7" t="s">
        <v>1307</v>
      </c>
      <c r="D127" s="7" t="s">
        <v>1304</v>
      </c>
      <c r="E127" s="7">
        <f t="shared" si="10"/>
        <v>2</v>
      </c>
      <c r="F127" s="7" t="s">
        <v>1348</v>
      </c>
      <c r="G127" s="7" t="str">
        <f>Table13[[#This Row],[Month]]&amp;", "&amp;Table13[[#This Row],[FY]]</f>
        <v>NOV, FY21</v>
      </c>
      <c r="H127" s="7" t="str">
        <f>Table13[[#This Row],[Week]]&amp;", "&amp;Table13[[#This Row],[Month]]&amp;" "&amp;Table13[[#This Row],[FY]]</f>
        <v>Week 21, NOV FY21</v>
      </c>
      <c r="I127" s="7" t="str">
        <f>Table13[[#This Row],[Month]]&amp;", "&amp;Table13[[#This Row],[FY]]</f>
        <v>NOV, FY21</v>
      </c>
      <c r="J127" s="7" t="str">
        <f>"Q"&amp;Table13[[#This Row],[QTR]]&amp;", "&amp;Table13[[#This Row],[FY]]</f>
        <v>Q2, FY21</v>
      </c>
    </row>
    <row r="128" spans="1:10" x14ac:dyDescent="0.25">
      <c r="A128" s="1">
        <f t="shared" si="9"/>
        <v>44158</v>
      </c>
      <c r="B128" s="1">
        <f t="shared" si="9"/>
        <v>44164</v>
      </c>
      <c r="C128" s="7" t="s">
        <v>1308</v>
      </c>
      <c r="D128" s="7" t="s">
        <v>1304</v>
      </c>
      <c r="E128" s="7">
        <f t="shared" si="10"/>
        <v>2</v>
      </c>
      <c r="F128" s="7" t="s">
        <v>1348</v>
      </c>
      <c r="G128" s="7" t="str">
        <f>Table13[[#This Row],[Month]]&amp;", "&amp;Table13[[#This Row],[FY]]</f>
        <v>NOV, FY21</v>
      </c>
      <c r="H128" s="7" t="str">
        <f>Table13[[#This Row],[Week]]&amp;", "&amp;Table13[[#This Row],[Month]]&amp;" "&amp;Table13[[#This Row],[FY]]</f>
        <v>Week 22, NOV FY21</v>
      </c>
      <c r="I128" s="7" t="str">
        <f>Table13[[#This Row],[Month]]&amp;", "&amp;Table13[[#This Row],[FY]]</f>
        <v>NOV, FY21</v>
      </c>
      <c r="J128" s="7" t="str">
        <f>"Q"&amp;Table13[[#This Row],[QTR]]&amp;", "&amp;Table13[[#This Row],[FY]]</f>
        <v>Q2, FY21</v>
      </c>
    </row>
    <row r="129" spans="1:10" x14ac:dyDescent="0.25">
      <c r="A129" s="1">
        <f t="shared" si="9"/>
        <v>44165</v>
      </c>
      <c r="B129" s="1">
        <f t="shared" si="9"/>
        <v>44171</v>
      </c>
      <c r="C129" s="7" t="s">
        <v>1309</v>
      </c>
      <c r="D129" s="7" t="s">
        <v>1310</v>
      </c>
      <c r="E129" s="7">
        <f t="shared" si="10"/>
        <v>2</v>
      </c>
      <c r="F129" s="7" t="s">
        <v>1348</v>
      </c>
      <c r="G129" s="7" t="str">
        <f>Table13[[#This Row],[Month]]&amp;", "&amp;Table13[[#This Row],[FY]]</f>
        <v>DEC, FY21</v>
      </c>
      <c r="H129" s="7" t="str">
        <f>Table13[[#This Row],[Week]]&amp;", "&amp;Table13[[#This Row],[Month]]&amp;" "&amp;Table13[[#This Row],[FY]]</f>
        <v>Week 23, DEC FY21</v>
      </c>
      <c r="I129" s="7" t="str">
        <f>Table13[[#This Row],[Month]]&amp;", "&amp;Table13[[#This Row],[FY]]</f>
        <v>DEC, FY21</v>
      </c>
      <c r="J129" s="7" t="str">
        <f>"Q"&amp;Table13[[#This Row],[QTR]]&amp;", "&amp;Table13[[#This Row],[FY]]</f>
        <v>Q2, FY21</v>
      </c>
    </row>
    <row r="130" spans="1:10" x14ac:dyDescent="0.25">
      <c r="A130" s="1">
        <f t="shared" si="9"/>
        <v>44172</v>
      </c>
      <c r="B130" s="1">
        <f t="shared" si="9"/>
        <v>44178</v>
      </c>
      <c r="C130" s="7" t="s">
        <v>1311</v>
      </c>
      <c r="D130" s="7" t="s">
        <v>1310</v>
      </c>
      <c r="E130" s="7">
        <f t="shared" si="10"/>
        <v>2</v>
      </c>
      <c r="F130" s="7" t="s">
        <v>1348</v>
      </c>
      <c r="G130" s="7" t="str">
        <f>Table13[[#This Row],[Month]]&amp;", "&amp;Table13[[#This Row],[FY]]</f>
        <v>DEC, FY21</v>
      </c>
      <c r="H130" s="7" t="str">
        <f>Table13[[#This Row],[Week]]&amp;", "&amp;Table13[[#This Row],[Month]]&amp;" "&amp;Table13[[#This Row],[FY]]</f>
        <v>Week 24, DEC FY21</v>
      </c>
      <c r="I130" s="7" t="str">
        <f>Table13[[#This Row],[Month]]&amp;", "&amp;Table13[[#This Row],[FY]]</f>
        <v>DEC, FY21</v>
      </c>
      <c r="J130" s="7" t="str">
        <f>"Q"&amp;Table13[[#This Row],[QTR]]&amp;", "&amp;Table13[[#This Row],[FY]]</f>
        <v>Q2, FY21</v>
      </c>
    </row>
    <row r="131" spans="1:10" x14ac:dyDescent="0.25">
      <c r="A131" s="1">
        <f t="shared" ref="A131:B146" si="11">A130+7</f>
        <v>44179</v>
      </c>
      <c r="B131" s="1">
        <f t="shared" si="11"/>
        <v>44185</v>
      </c>
      <c r="C131" s="7" t="s">
        <v>1312</v>
      </c>
      <c r="D131" s="7" t="s">
        <v>1310</v>
      </c>
      <c r="E131" s="7">
        <f t="shared" si="10"/>
        <v>2</v>
      </c>
      <c r="F131" s="7" t="s">
        <v>1348</v>
      </c>
      <c r="G131" s="7" t="str">
        <f>Table13[[#This Row],[Month]]&amp;", "&amp;Table13[[#This Row],[FY]]</f>
        <v>DEC, FY21</v>
      </c>
      <c r="H131" s="7" t="str">
        <f>Table13[[#This Row],[Week]]&amp;", "&amp;Table13[[#This Row],[Month]]&amp;" "&amp;Table13[[#This Row],[FY]]</f>
        <v>Week 25, DEC FY21</v>
      </c>
      <c r="I131" s="7" t="str">
        <f>Table13[[#This Row],[Month]]&amp;", "&amp;Table13[[#This Row],[FY]]</f>
        <v>DEC, FY21</v>
      </c>
      <c r="J131" s="7" t="str">
        <f>"Q"&amp;Table13[[#This Row],[QTR]]&amp;", "&amp;Table13[[#This Row],[FY]]</f>
        <v>Q2, FY21</v>
      </c>
    </row>
    <row r="132" spans="1:10" x14ac:dyDescent="0.25">
      <c r="A132" s="1">
        <f t="shared" si="11"/>
        <v>44186</v>
      </c>
      <c r="B132" s="1">
        <f t="shared" si="11"/>
        <v>44192</v>
      </c>
      <c r="C132" s="7" t="s">
        <v>1313</v>
      </c>
      <c r="D132" s="7" t="s">
        <v>1310</v>
      </c>
      <c r="E132" s="7">
        <f t="shared" si="10"/>
        <v>3</v>
      </c>
      <c r="F132" s="7" t="s">
        <v>1348</v>
      </c>
      <c r="G132" s="7" t="str">
        <f>Table13[[#This Row],[Month]]&amp;", "&amp;Table13[[#This Row],[FY]]</f>
        <v>DEC, FY21</v>
      </c>
      <c r="H132" s="7" t="str">
        <f>Table13[[#This Row],[Week]]&amp;", "&amp;Table13[[#This Row],[Month]]&amp;" "&amp;Table13[[#This Row],[FY]]</f>
        <v>Week 26, DEC FY21</v>
      </c>
      <c r="I132" s="7" t="str">
        <f>Table13[[#This Row],[Month]]&amp;", "&amp;Table13[[#This Row],[FY]]</f>
        <v>DEC, FY21</v>
      </c>
      <c r="J132" s="7" t="str">
        <f>"Q"&amp;Table13[[#This Row],[QTR]]&amp;", "&amp;Table13[[#This Row],[FY]]</f>
        <v>Q3, FY21</v>
      </c>
    </row>
    <row r="133" spans="1:10" x14ac:dyDescent="0.25">
      <c r="A133" s="1">
        <f t="shared" si="11"/>
        <v>44193</v>
      </c>
      <c r="B133" s="1">
        <f t="shared" si="11"/>
        <v>44199</v>
      </c>
      <c r="C133" s="7" t="s">
        <v>1314</v>
      </c>
      <c r="D133" s="7" t="s">
        <v>1315</v>
      </c>
      <c r="E133" s="7">
        <f t="shared" si="10"/>
        <v>3</v>
      </c>
      <c r="F133" s="7" t="s">
        <v>1348</v>
      </c>
      <c r="G133" s="7" t="str">
        <f>Table13[[#This Row],[Month]]&amp;", "&amp;Table13[[#This Row],[FY]]</f>
        <v>JAN, FY21</v>
      </c>
      <c r="H133" s="7" t="str">
        <f>Table13[[#This Row],[Week]]&amp;", "&amp;Table13[[#This Row],[Month]]&amp;" "&amp;Table13[[#This Row],[FY]]</f>
        <v>Week 27, JAN FY21</v>
      </c>
      <c r="I133" s="7" t="str">
        <f>Table13[[#This Row],[Month]]&amp;", "&amp;Table13[[#This Row],[FY]]</f>
        <v>JAN, FY21</v>
      </c>
      <c r="J133" s="7" t="str">
        <f>"Q"&amp;Table13[[#This Row],[QTR]]&amp;", "&amp;Table13[[#This Row],[FY]]</f>
        <v>Q3, FY21</v>
      </c>
    </row>
    <row r="134" spans="1:10" x14ac:dyDescent="0.25">
      <c r="A134" s="1">
        <f t="shared" si="11"/>
        <v>44200</v>
      </c>
      <c r="B134" s="1">
        <f t="shared" si="11"/>
        <v>44206</v>
      </c>
      <c r="C134" s="7" t="s">
        <v>1316</v>
      </c>
      <c r="D134" s="7" t="s">
        <v>1315</v>
      </c>
      <c r="E134" s="7">
        <f t="shared" si="10"/>
        <v>3</v>
      </c>
      <c r="F134" s="7" t="s">
        <v>1348</v>
      </c>
      <c r="G134" s="7" t="str">
        <f>Table13[[#This Row],[Month]]&amp;", "&amp;Table13[[#This Row],[FY]]</f>
        <v>JAN, FY21</v>
      </c>
      <c r="H134" s="7" t="str">
        <f>Table13[[#This Row],[Week]]&amp;", "&amp;Table13[[#This Row],[Month]]&amp;" "&amp;Table13[[#This Row],[FY]]</f>
        <v>Week 28, JAN FY21</v>
      </c>
      <c r="I134" s="7" t="str">
        <f>Table13[[#This Row],[Month]]&amp;", "&amp;Table13[[#This Row],[FY]]</f>
        <v>JAN, FY21</v>
      </c>
      <c r="J134" s="7" t="str">
        <f>"Q"&amp;Table13[[#This Row],[QTR]]&amp;", "&amp;Table13[[#This Row],[FY]]</f>
        <v>Q3, FY21</v>
      </c>
    </row>
    <row r="135" spans="1:10" x14ac:dyDescent="0.25">
      <c r="A135" s="1">
        <f t="shared" si="11"/>
        <v>44207</v>
      </c>
      <c r="B135" s="1">
        <f t="shared" si="11"/>
        <v>44213</v>
      </c>
      <c r="C135" s="7" t="s">
        <v>1317</v>
      </c>
      <c r="D135" s="7" t="s">
        <v>1315</v>
      </c>
      <c r="E135" s="7">
        <f t="shared" si="10"/>
        <v>3</v>
      </c>
      <c r="F135" s="7" t="s">
        <v>1348</v>
      </c>
      <c r="G135" s="7" t="str">
        <f>Table13[[#This Row],[Month]]&amp;", "&amp;Table13[[#This Row],[FY]]</f>
        <v>JAN, FY21</v>
      </c>
      <c r="H135" s="7" t="str">
        <f>Table13[[#This Row],[Week]]&amp;", "&amp;Table13[[#This Row],[Month]]&amp;" "&amp;Table13[[#This Row],[FY]]</f>
        <v>Week 29, JAN FY21</v>
      </c>
      <c r="I135" s="7" t="str">
        <f>Table13[[#This Row],[Month]]&amp;", "&amp;Table13[[#This Row],[FY]]</f>
        <v>JAN, FY21</v>
      </c>
      <c r="J135" s="7" t="str">
        <f>"Q"&amp;Table13[[#This Row],[QTR]]&amp;", "&amp;Table13[[#This Row],[FY]]</f>
        <v>Q3, FY21</v>
      </c>
    </row>
    <row r="136" spans="1:10" x14ac:dyDescent="0.25">
      <c r="A136" s="1">
        <f t="shared" si="11"/>
        <v>44214</v>
      </c>
      <c r="B136" s="1">
        <f t="shared" si="11"/>
        <v>44220</v>
      </c>
      <c r="C136" s="7" t="s">
        <v>1318</v>
      </c>
      <c r="D136" s="7" t="s">
        <v>1315</v>
      </c>
      <c r="E136" s="7">
        <f t="shared" si="10"/>
        <v>3</v>
      </c>
      <c r="F136" s="7" t="s">
        <v>1348</v>
      </c>
      <c r="G136" s="7" t="str">
        <f>Table13[[#This Row],[Month]]&amp;", "&amp;Table13[[#This Row],[FY]]</f>
        <v>JAN, FY21</v>
      </c>
      <c r="H136" s="7" t="str">
        <f>Table13[[#This Row],[Week]]&amp;", "&amp;Table13[[#This Row],[Month]]&amp;" "&amp;Table13[[#This Row],[FY]]</f>
        <v>Week 30, JAN FY21</v>
      </c>
      <c r="I136" s="7" t="str">
        <f>Table13[[#This Row],[Month]]&amp;", "&amp;Table13[[#This Row],[FY]]</f>
        <v>JAN, FY21</v>
      </c>
      <c r="J136" s="7" t="str">
        <f>"Q"&amp;Table13[[#This Row],[QTR]]&amp;", "&amp;Table13[[#This Row],[FY]]</f>
        <v>Q3, FY21</v>
      </c>
    </row>
    <row r="137" spans="1:10" x14ac:dyDescent="0.25">
      <c r="A137" s="1">
        <f t="shared" si="11"/>
        <v>44221</v>
      </c>
      <c r="B137" s="1">
        <f t="shared" si="11"/>
        <v>44227</v>
      </c>
      <c r="C137" s="7" t="s">
        <v>1319</v>
      </c>
      <c r="D137" s="7" t="s">
        <v>1320</v>
      </c>
      <c r="E137" s="7">
        <f t="shared" si="10"/>
        <v>3</v>
      </c>
      <c r="F137" s="7" t="s">
        <v>1348</v>
      </c>
      <c r="G137" s="7" t="str">
        <f>Table13[[#This Row],[Month]]&amp;", "&amp;Table13[[#This Row],[FY]]</f>
        <v>FEB, FY21</v>
      </c>
      <c r="H137" s="7" t="str">
        <f>Table13[[#This Row],[Week]]&amp;", "&amp;Table13[[#This Row],[Month]]&amp;" "&amp;Table13[[#This Row],[FY]]</f>
        <v>Week 31, FEB FY21</v>
      </c>
      <c r="I137" s="7" t="str">
        <f>Table13[[#This Row],[Month]]&amp;", "&amp;Table13[[#This Row],[FY]]</f>
        <v>FEB, FY21</v>
      </c>
      <c r="J137" s="7" t="str">
        <f>"Q"&amp;Table13[[#This Row],[QTR]]&amp;", "&amp;Table13[[#This Row],[FY]]</f>
        <v>Q3, FY21</v>
      </c>
    </row>
    <row r="138" spans="1:10" x14ac:dyDescent="0.25">
      <c r="A138" s="1">
        <f t="shared" si="11"/>
        <v>44228</v>
      </c>
      <c r="B138" s="1">
        <f t="shared" si="11"/>
        <v>44234</v>
      </c>
      <c r="C138" s="7" t="s">
        <v>1321</v>
      </c>
      <c r="D138" s="7" t="s">
        <v>1320</v>
      </c>
      <c r="E138" s="7">
        <f t="shared" si="10"/>
        <v>3</v>
      </c>
      <c r="F138" s="7" t="s">
        <v>1348</v>
      </c>
      <c r="G138" s="7" t="str">
        <f>Table13[[#This Row],[Month]]&amp;", "&amp;Table13[[#This Row],[FY]]</f>
        <v>FEB, FY21</v>
      </c>
      <c r="H138" s="7" t="str">
        <f>Table13[[#This Row],[Week]]&amp;", "&amp;Table13[[#This Row],[Month]]&amp;" "&amp;Table13[[#This Row],[FY]]</f>
        <v>Week 32, FEB FY21</v>
      </c>
      <c r="I138" s="7" t="str">
        <f>Table13[[#This Row],[Month]]&amp;", "&amp;Table13[[#This Row],[FY]]</f>
        <v>FEB, FY21</v>
      </c>
      <c r="J138" s="7" t="str">
        <f>"Q"&amp;Table13[[#This Row],[QTR]]&amp;", "&amp;Table13[[#This Row],[FY]]</f>
        <v>Q3, FY21</v>
      </c>
    </row>
    <row r="139" spans="1:10" x14ac:dyDescent="0.25">
      <c r="A139" s="1">
        <f t="shared" si="11"/>
        <v>44235</v>
      </c>
      <c r="B139" s="1">
        <f t="shared" si="11"/>
        <v>44241</v>
      </c>
      <c r="C139" s="7" t="s">
        <v>1322</v>
      </c>
      <c r="D139" s="7" t="s">
        <v>1320</v>
      </c>
      <c r="E139" s="7">
        <f t="shared" si="10"/>
        <v>3</v>
      </c>
      <c r="F139" s="7" t="s">
        <v>1348</v>
      </c>
      <c r="G139" s="7" t="str">
        <f>Table13[[#This Row],[Month]]&amp;", "&amp;Table13[[#This Row],[FY]]</f>
        <v>FEB, FY21</v>
      </c>
      <c r="H139" s="7" t="str">
        <f>Table13[[#This Row],[Week]]&amp;", "&amp;Table13[[#This Row],[Month]]&amp;" "&amp;Table13[[#This Row],[FY]]</f>
        <v>Week 33, FEB FY21</v>
      </c>
      <c r="I139" s="7" t="str">
        <f>Table13[[#This Row],[Month]]&amp;", "&amp;Table13[[#This Row],[FY]]</f>
        <v>FEB, FY21</v>
      </c>
      <c r="J139" s="7" t="str">
        <f>"Q"&amp;Table13[[#This Row],[QTR]]&amp;", "&amp;Table13[[#This Row],[FY]]</f>
        <v>Q3, FY21</v>
      </c>
    </row>
    <row r="140" spans="1:10" x14ac:dyDescent="0.25">
      <c r="A140" s="1">
        <f t="shared" si="11"/>
        <v>44242</v>
      </c>
      <c r="B140" s="1">
        <f t="shared" si="11"/>
        <v>44248</v>
      </c>
      <c r="C140" s="7" t="s">
        <v>1323</v>
      </c>
      <c r="D140" s="7" t="s">
        <v>1320</v>
      </c>
      <c r="E140" s="7">
        <f t="shared" si="10"/>
        <v>3</v>
      </c>
      <c r="F140" s="7" t="s">
        <v>1348</v>
      </c>
      <c r="G140" s="7" t="str">
        <f>Table13[[#This Row],[Month]]&amp;", "&amp;Table13[[#This Row],[FY]]</f>
        <v>FEB, FY21</v>
      </c>
      <c r="H140" s="7" t="str">
        <f>Table13[[#This Row],[Week]]&amp;", "&amp;Table13[[#This Row],[Month]]&amp;" "&amp;Table13[[#This Row],[FY]]</f>
        <v>Week 34, FEB FY21</v>
      </c>
      <c r="I140" s="7" t="str">
        <f>Table13[[#This Row],[Month]]&amp;", "&amp;Table13[[#This Row],[FY]]</f>
        <v>FEB, FY21</v>
      </c>
      <c r="J140" s="7" t="str">
        <f>"Q"&amp;Table13[[#This Row],[QTR]]&amp;", "&amp;Table13[[#This Row],[FY]]</f>
        <v>Q3, FY21</v>
      </c>
    </row>
    <row r="141" spans="1:10" x14ac:dyDescent="0.25">
      <c r="A141" s="1">
        <f t="shared" si="11"/>
        <v>44249</v>
      </c>
      <c r="B141" s="1">
        <f t="shared" si="11"/>
        <v>44255</v>
      </c>
      <c r="C141" s="7" t="s">
        <v>1324</v>
      </c>
      <c r="D141" s="7" t="s">
        <v>1320</v>
      </c>
      <c r="E141" s="7">
        <f t="shared" si="10"/>
        <v>3</v>
      </c>
      <c r="F141" s="7" t="s">
        <v>1348</v>
      </c>
      <c r="G141" s="7" t="str">
        <f>Table13[[#This Row],[Month]]&amp;", "&amp;Table13[[#This Row],[FY]]</f>
        <v>FEB, FY21</v>
      </c>
      <c r="H141" s="7" t="str">
        <f>Table13[[#This Row],[Week]]&amp;", "&amp;Table13[[#This Row],[Month]]&amp;" "&amp;Table13[[#This Row],[FY]]</f>
        <v>Week 35, FEB FY21</v>
      </c>
      <c r="I141" s="7" t="str">
        <f>Table13[[#This Row],[Month]]&amp;", "&amp;Table13[[#This Row],[FY]]</f>
        <v>FEB, FY21</v>
      </c>
      <c r="J141" s="7" t="str">
        <f>"Q"&amp;Table13[[#This Row],[QTR]]&amp;", "&amp;Table13[[#This Row],[FY]]</f>
        <v>Q3, FY21</v>
      </c>
    </row>
    <row r="142" spans="1:10" x14ac:dyDescent="0.25">
      <c r="A142" s="1">
        <f t="shared" si="11"/>
        <v>44256</v>
      </c>
      <c r="B142" s="1">
        <f t="shared" si="11"/>
        <v>44262</v>
      </c>
      <c r="C142" s="7" t="s">
        <v>1325</v>
      </c>
      <c r="D142" s="7" t="s">
        <v>1326</v>
      </c>
      <c r="E142" s="7">
        <f t="shared" si="10"/>
        <v>3</v>
      </c>
      <c r="F142" s="7" t="s">
        <v>1348</v>
      </c>
      <c r="G142" s="7" t="str">
        <f>Table13[[#This Row],[Month]]&amp;", "&amp;Table13[[#This Row],[FY]]</f>
        <v>MAR, FY21</v>
      </c>
      <c r="H142" s="7" t="str">
        <f>Table13[[#This Row],[Week]]&amp;", "&amp;Table13[[#This Row],[Month]]&amp;" "&amp;Table13[[#This Row],[FY]]</f>
        <v>Week 36, MAR FY21</v>
      </c>
      <c r="I142" s="7" t="str">
        <f>Table13[[#This Row],[Month]]&amp;", "&amp;Table13[[#This Row],[FY]]</f>
        <v>MAR, FY21</v>
      </c>
      <c r="J142" s="7" t="str">
        <f>"Q"&amp;Table13[[#This Row],[QTR]]&amp;", "&amp;Table13[[#This Row],[FY]]</f>
        <v>Q3, FY21</v>
      </c>
    </row>
    <row r="143" spans="1:10" x14ac:dyDescent="0.25">
      <c r="A143" s="1">
        <f t="shared" si="11"/>
        <v>44263</v>
      </c>
      <c r="B143" s="1">
        <f t="shared" si="11"/>
        <v>44269</v>
      </c>
      <c r="C143" s="7" t="s">
        <v>1327</v>
      </c>
      <c r="D143" s="7" t="s">
        <v>1326</v>
      </c>
      <c r="E143" s="7">
        <f t="shared" si="10"/>
        <v>3</v>
      </c>
      <c r="F143" s="7" t="s">
        <v>1348</v>
      </c>
      <c r="G143" s="7" t="str">
        <f>Table13[[#This Row],[Month]]&amp;", "&amp;Table13[[#This Row],[FY]]</f>
        <v>MAR, FY21</v>
      </c>
      <c r="H143" s="7" t="str">
        <f>Table13[[#This Row],[Week]]&amp;", "&amp;Table13[[#This Row],[Month]]&amp;" "&amp;Table13[[#This Row],[FY]]</f>
        <v>Week 37, MAR FY21</v>
      </c>
      <c r="I143" s="7" t="str">
        <f>Table13[[#This Row],[Month]]&amp;", "&amp;Table13[[#This Row],[FY]]</f>
        <v>MAR, FY21</v>
      </c>
      <c r="J143" s="7" t="str">
        <f>"Q"&amp;Table13[[#This Row],[QTR]]&amp;", "&amp;Table13[[#This Row],[FY]]</f>
        <v>Q3, FY21</v>
      </c>
    </row>
    <row r="144" spans="1:10" x14ac:dyDescent="0.25">
      <c r="A144" s="1">
        <f t="shared" si="11"/>
        <v>44270</v>
      </c>
      <c r="B144" s="1">
        <f t="shared" si="11"/>
        <v>44276</v>
      </c>
      <c r="C144" s="7" t="s">
        <v>1328</v>
      </c>
      <c r="D144" s="7" t="s">
        <v>1326</v>
      </c>
      <c r="E144" s="7">
        <f t="shared" si="10"/>
        <v>3</v>
      </c>
      <c r="F144" s="7" t="s">
        <v>1348</v>
      </c>
      <c r="G144" s="7" t="str">
        <f>Table13[[#This Row],[Month]]&amp;", "&amp;Table13[[#This Row],[FY]]</f>
        <v>MAR, FY21</v>
      </c>
      <c r="H144" s="7" t="str">
        <f>Table13[[#This Row],[Week]]&amp;", "&amp;Table13[[#This Row],[Month]]&amp;" "&amp;Table13[[#This Row],[FY]]</f>
        <v>Week 38, MAR FY21</v>
      </c>
      <c r="I144" s="7" t="str">
        <f>Table13[[#This Row],[Month]]&amp;", "&amp;Table13[[#This Row],[FY]]</f>
        <v>MAR, FY21</v>
      </c>
      <c r="J144" s="7" t="str">
        <f>"Q"&amp;Table13[[#This Row],[QTR]]&amp;", "&amp;Table13[[#This Row],[FY]]</f>
        <v>Q3, FY21</v>
      </c>
    </row>
    <row r="145" spans="1:10" x14ac:dyDescent="0.25">
      <c r="A145" s="1">
        <f t="shared" si="11"/>
        <v>44277</v>
      </c>
      <c r="B145" s="1">
        <f t="shared" si="11"/>
        <v>44283</v>
      </c>
      <c r="C145" s="7" t="s">
        <v>1329</v>
      </c>
      <c r="D145" s="7" t="s">
        <v>1326</v>
      </c>
      <c r="E145" s="7">
        <f t="shared" si="10"/>
        <v>4</v>
      </c>
      <c r="F145" s="7" t="s">
        <v>1348</v>
      </c>
      <c r="G145" s="7" t="str">
        <f>Table13[[#This Row],[Month]]&amp;", "&amp;Table13[[#This Row],[FY]]</f>
        <v>MAR, FY21</v>
      </c>
      <c r="H145" s="7" t="str">
        <f>Table13[[#This Row],[Week]]&amp;", "&amp;Table13[[#This Row],[Month]]&amp;" "&amp;Table13[[#This Row],[FY]]</f>
        <v>Week 39, MAR FY21</v>
      </c>
      <c r="I145" s="7" t="str">
        <f>Table13[[#This Row],[Month]]&amp;", "&amp;Table13[[#This Row],[FY]]</f>
        <v>MAR, FY21</v>
      </c>
      <c r="J145" s="7" t="str">
        <f>"Q"&amp;Table13[[#This Row],[QTR]]&amp;", "&amp;Table13[[#This Row],[FY]]</f>
        <v>Q4, FY21</v>
      </c>
    </row>
    <row r="146" spans="1:10" x14ac:dyDescent="0.25">
      <c r="A146" s="1">
        <f t="shared" si="11"/>
        <v>44284</v>
      </c>
      <c r="B146" s="1">
        <f t="shared" si="11"/>
        <v>44290</v>
      </c>
      <c r="C146" s="7" t="s">
        <v>1330</v>
      </c>
      <c r="D146" s="7" t="s">
        <v>1331</v>
      </c>
      <c r="E146" s="7">
        <f t="shared" si="10"/>
        <v>4</v>
      </c>
      <c r="F146" s="7" t="s">
        <v>1348</v>
      </c>
      <c r="G146" s="7" t="str">
        <f>Table13[[#This Row],[Month]]&amp;", "&amp;Table13[[#This Row],[FY]]</f>
        <v>APR, FY21</v>
      </c>
      <c r="H146" s="7" t="str">
        <f>Table13[[#This Row],[Week]]&amp;", "&amp;Table13[[#This Row],[Month]]&amp;" "&amp;Table13[[#This Row],[FY]]</f>
        <v>Week 40, APR FY21</v>
      </c>
      <c r="I146" s="7" t="str">
        <f>Table13[[#This Row],[Month]]&amp;", "&amp;Table13[[#This Row],[FY]]</f>
        <v>APR, FY21</v>
      </c>
      <c r="J146" s="7" t="str">
        <f>"Q"&amp;Table13[[#This Row],[QTR]]&amp;", "&amp;Table13[[#This Row],[FY]]</f>
        <v>Q4, FY21</v>
      </c>
    </row>
    <row r="147" spans="1:10" x14ac:dyDescent="0.25">
      <c r="A147" s="1">
        <f t="shared" ref="A147:B157" si="12">A146+7</f>
        <v>44291</v>
      </c>
      <c r="B147" s="1">
        <f t="shared" si="12"/>
        <v>44297</v>
      </c>
      <c r="C147" s="7" t="s">
        <v>1332</v>
      </c>
      <c r="D147" s="7" t="s">
        <v>1331</v>
      </c>
      <c r="E147" s="7">
        <f t="shared" si="10"/>
        <v>4</v>
      </c>
      <c r="F147" s="7" t="s">
        <v>1348</v>
      </c>
      <c r="G147" s="7" t="str">
        <f>Table13[[#This Row],[Month]]&amp;", "&amp;Table13[[#This Row],[FY]]</f>
        <v>APR, FY21</v>
      </c>
      <c r="H147" s="7" t="str">
        <f>Table13[[#This Row],[Week]]&amp;", "&amp;Table13[[#This Row],[Month]]&amp;" "&amp;Table13[[#This Row],[FY]]</f>
        <v>Week 41, APR FY21</v>
      </c>
      <c r="I147" s="7" t="str">
        <f>Table13[[#This Row],[Month]]&amp;", "&amp;Table13[[#This Row],[FY]]</f>
        <v>APR, FY21</v>
      </c>
      <c r="J147" s="7" t="str">
        <f>"Q"&amp;Table13[[#This Row],[QTR]]&amp;", "&amp;Table13[[#This Row],[FY]]</f>
        <v>Q4, FY21</v>
      </c>
    </row>
    <row r="148" spans="1:10" x14ac:dyDescent="0.25">
      <c r="A148" s="1">
        <f t="shared" si="12"/>
        <v>44298</v>
      </c>
      <c r="B148" s="1">
        <f t="shared" si="12"/>
        <v>44304</v>
      </c>
      <c r="C148" s="7" t="s">
        <v>1333</v>
      </c>
      <c r="D148" s="7" t="s">
        <v>1331</v>
      </c>
      <c r="E148" s="7">
        <f t="shared" si="10"/>
        <v>4</v>
      </c>
      <c r="F148" s="7" t="s">
        <v>1348</v>
      </c>
      <c r="G148" s="7" t="str">
        <f>Table13[[#This Row],[Month]]&amp;", "&amp;Table13[[#This Row],[FY]]</f>
        <v>APR, FY21</v>
      </c>
      <c r="H148" s="7" t="str">
        <f>Table13[[#This Row],[Week]]&amp;", "&amp;Table13[[#This Row],[Month]]&amp;" "&amp;Table13[[#This Row],[FY]]</f>
        <v>Week 42, APR FY21</v>
      </c>
      <c r="I148" s="7" t="str">
        <f>Table13[[#This Row],[Month]]&amp;", "&amp;Table13[[#This Row],[FY]]</f>
        <v>APR, FY21</v>
      </c>
      <c r="J148" s="7" t="str">
        <f>"Q"&amp;Table13[[#This Row],[QTR]]&amp;", "&amp;Table13[[#This Row],[FY]]</f>
        <v>Q4, FY21</v>
      </c>
    </row>
    <row r="149" spans="1:10" x14ac:dyDescent="0.25">
      <c r="A149" s="1">
        <f t="shared" si="12"/>
        <v>44305</v>
      </c>
      <c r="B149" s="1">
        <f t="shared" si="12"/>
        <v>44311</v>
      </c>
      <c r="C149" s="7" t="s">
        <v>1334</v>
      </c>
      <c r="D149" s="7" t="s">
        <v>1331</v>
      </c>
      <c r="E149" s="7">
        <f t="shared" si="10"/>
        <v>4</v>
      </c>
      <c r="F149" s="7" t="s">
        <v>1348</v>
      </c>
      <c r="G149" s="7" t="str">
        <f>Table13[[#This Row],[Month]]&amp;", "&amp;Table13[[#This Row],[FY]]</f>
        <v>APR, FY21</v>
      </c>
      <c r="H149" s="7" t="str">
        <f>Table13[[#This Row],[Week]]&amp;", "&amp;Table13[[#This Row],[Month]]&amp;" "&amp;Table13[[#This Row],[FY]]</f>
        <v>Week 43, APR FY21</v>
      </c>
      <c r="I149" s="7" t="str">
        <f>Table13[[#This Row],[Month]]&amp;", "&amp;Table13[[#This Row],[FY]]</f>
        <v>APR, FY21</v>
      </c>
      <c r="J149" s="7" t="str">
        <f>"Q"&amp;Table13[[#This Row],[QTR]]&amp;", "&amp;Table13[[#This Row],[FY]]</f>
        <v>Q4, FY21</v>
      </c>
    </row>
    <row r="150" spans="1:10" x14ac:dyDescent="0.25">
      <c r="A150" s="1">
        <f t="shared" si="12"/>
        <v>44312</v>
      </c>
      <c r="B150" s="1">
        <f t="shared" si="12"/>
        <v>44318</v>
      </c>
      <c r="C150" s="7" t="s">
        <v>1335</v>
      </c>
      <c r="D150" s="7" t="s">
        <v>1336</v>
      </c>
      <c r="E150" s="7">
        <f t="shared" si="10"/>
        <v>4</v>
      </c>
      <c r="F150" s="7" t="s">
        <v>1348</v>
      </c>
      <c r="G150" s="7" t="str">
        <f>Table13[[#This Row],[Month]]&amp;", "&amp;Table13[[#This Row],[FY]]</f>
        <v>MAY, FY21</v>
      </c>
      <c r="H150" s="7" t="str">
        <f>Table13[[#This Row],[Week]]&amp;", "&amp;Table13[[#This Row],[Month]]&amp;" "&amp;Table13[[#This Row],[FY]]</f>
        <v>Week 44, MAY FY21</v>
      </c>
      <c r="I150" s="7" t="str">
        <f>Table13[[#This Row],[Month]]&amp;", "&amp;Table13[[#This Row],[FY]]</f>
        <v>MAY, FY21</v>
      </c>
      <c r="J150" s="7" t="str">
        <f>"Q"&amp;Table13[[#This Row],[QTR]]&amp;", "&amp;Table13[[#This Row],[FY]]</f>
        <v>Q4, FY21</v>
      </c>
    </row>
    <row r="151" spans="1:10" x14ac:dyDescent="0.25">
      <c r="A151" s="1">
        <f t="shared" si="12"/>
        <v>44319</v>
      </c>
      <c r="B151" s="1">
        <f t="shared" si="12"/>
        <v>44325</v>
      </c>
      <c r="C151" s="7" t="s">
        <v>1337</v>
      </c>
      <c r="D151" s="7" t="s">
        <v>1336</v>
      </c>
      <c r="E151" s="7">
        <f t="shared" si="10"/>
        <v>4</v>
      </c>
      <c r="F151" s="7" t="s">
        <v>1348</v>
      </c>
      <c r="G151" s="7" t="str">
        <f>Table13[[#This Row],[Month]]&amp;", "&amp;Table13[[#This Row],[FY]]</f>
        <v>MAY, FY21</v>
      </c>
      <c r="H151" s="7" t="str">
        <f>Table13[[#This Row],[Week]]&amp;", "&amp;Table13[[#This Row],[Month]]&amp;" "&amp;Table13[[#This Row],[FY]]</f>
        <v>Week 45, MAY FY21</v>
      </c>
      <c r="I151" s="7" t="str">
        <f>Table13[[#This Row],[Month]]&amp;", "&amp;Table13[[#This Row],[FY]]</f>
        <v>MAY, FY21</v>
      </c>
      <c r="J151" s="7" t="str">
        <f>"Q"&amp;Table13[[#This Row],[QTR]]&amp;", "&amp;Table13[[#This Row],[FY]]</f>
        <v>Q4, FY21</v>
      </c>
    </row>
    <row r="152" spans="1:10" x14ac:dyDescent="0.25">
      <c r="A152" s="1">
        <f t="shared" si="12"/>
        <v>44326</v>
      </c>
      <c r="B152" s="1">
        <f t="shared" si="12"/>
        <v>44332</v>
      </c>
      <c r="C152" s="7" t="s">
        <v>1338</v>
      </c>
      <c r="D152" s="7" t="s">
        <v>1336</v>
      </c>
      <c r="E152" s="7">
        <f t="shared" si="10"/>
        <v>4</v>
      </c>
      <c r="F152" s="7" t="s">
        <v>1348</v>
      </c>
      <c r="G152" s="7" t="str">
        <f>Table13[[#This Row],[Month]]&amp;", "&amp;Table13[[#This Row],[FY]]</f>
        <v>MAY, FY21</v>
      </c>
      <c r="H152" s="7" t="str">
        <f>Table13[[#This Row],[Week]]&amp;", "&amp;Table13[[#This Row],[Month]]&amp;" "&amp;Table13[[#This Row],[FY]]</f>
        <v>Week 46, MAY FY21</v>
      </c>
      <c r="I152" s="7" t="str">
        <f>Table13[[#This Row],[Month]]&amp;", "&amp;Table13[[#This Row],[FY]]</f>
        <v>MAY, FY21</v>
      </c>
      <c r="J152" s="7" t="str">
        <f>"Q"&amp;Table13[[#This Row],[QTR]]&amp;", "&amp;Table13[[#This Row],[FY]]</f>
        <v>Q4, FY21</v>
      </c>
    </row>
    <row r="153" spans="1:10" x14ac:dyDescent="0.25">
      <c r="A153" s="1">
        <f t="shared" si="12"/>
        <v>44333</v>
      </c>
      <c r="B153" s="1">
        <f t="shared" si="12"/>
        <v>44339</v>
      </c>
      <c r="C153" s="7" t="s">
        <v>1339</v>
      </c>
      <c r="D153" s="7" t="s">
        <v>1336</v>
      </c>
      <c r="E153" s="7">
        <f t="shared" si="10"/>
        <v>4</v>
      </c>
      <c r="F153" s="7" t="s">
        <v>1348</v>
      </c>
      <c r="G153" s="7" t="str">
        <f>Table13[[#This Row],[Month]]&amp;", "&amp;Table13[[#This Row],[FY]]</f>
        <v>MAY, FY21</v>
      </c>
      <c r="H153" s="7" t="str">
        <f>Table13[[#This Row],[Week]]&amp;", "&amp;Table13[[#This Row],[Month]]&amp;" "&amp;Table13[[#This Row],[FY]]</f>
        <v>Week 47, MAY FY21</v>
      </c>
      <c r="I153" s="7" t="str">
        <f>Table13[[#This Row],[Month]]&amp;", "&amp;Table13[[#This Row],[FY]]</f>
        <v>MAY, FY21</v>
      </c>
      <c r="J153" s="7" t="str">
        <f>"Q"&amp;Table13[[#This Row],[QTR]]&amp;", "&amp;Table13[[#This Row],[FY]]</f>
        <v>Q4, FY21</v>
      </c>
    </row>
    <row r="154" spans="1:10" x14ac:dyDescent="0.25">
      <c r="A154" s="1">
        <f t="shared" si="12"/>
        <v>44340</v>
      </c>
      <c r="B154" s="1">
        <f t="shared" si="12"/>
        <v>44346</v>
      </c>
      <c r="C154" s="7" t="s">
        <v>1340</v>
      </c>
      <c r="D154" s="7" t="s">
        <v>1336</v>
      </c>
      <c r="E154" s="7">
        <f t="shared" si="10"/>
        <v>4</v>
      </c>
      <c r="F154" s="7" t="s">
        <v>1348</v>
      </c>
      <c r="G154" s="7" t="str">
        <f>Table13[[#This Row],[Month]]&amp;", "&amp;Table13[[#This Row],[FY]]</f>
        <v>MAY, FY21</v>
      </c>
      <c r="H154" s="7" t="str">
        <f>Table13[[#This Row],[Week]]&amp;", "&amp;Table13[[#This Row],[Month]]&amp;" "&amp;Table13[[#This Row],[FY]]</f>
        <v>Week 48, MAY FY21</v>
      </c>
      <c r="I154" s="7" t="str">
        <f>Table13[[#This Row],[Month]]&amp;", "&amp;Table13[[#This Row],[FY]]</f>
        <v>MAY, FY21</v>
      </c>
      <c r="J154" s="7" t="str">
        <f>"Q"&amp;Table13[[#This Row],[QTR]]&amp;", "&amp;Table13[[#This Row],[FY]]</f>
        <v>Q4, FY21</v>
      </c>
    </row>
    <row r="155" spans="1:10" x14ac:dyDescent="0.25">
      <c r="A155" s="1">
        <f t="shared" si="12"/>
        <v>44347</v>
      </c>
      <c r="B155" s="1">
        <f t="shared" si="12"/>
        <v>44353</v>
      </c>
      <c r="C155" s="7" t="s">
        <v>1341</v>
      </c>
      <c r="D155" s="7" t="s">
        <v>1342</v>
      </c>
      <c r="E155" s="7">
        <f t="shared" si="10"/>
        <v>4</v>
      </c>
      <c r="F155" s="7" t="s">
        <v>1348</v>
      </c>
      <c r="G155" s="7" t="str">
        <f>Table13[[#This Row],[Month]]&amp;", "&amp;Table13[[#This Row],[FY]]</f>
        <v>JUN, FY21</v>
      </c>
      <c r="H155" s="7" t="str">
        <f>Table13[[#This Row],[Week]]&amp;", "&amp;Table13[[#This Row],[Month]]&amp;" "&amp;Table13[[#This Row],[FY]]</f>
        <v>Week 49, JUN FY21</v>
      </c>
      <c r="I155" s="7" t="str">
        <f>Table13[[#This Row],[Month]]&amp;", "&amp;Table13[[#This Row],[FY]]</f>
        <v>JUN, FY21</v>
      </c>
      <c r="J155" s="7" t="str">
        <f>"Q"&amp;Table13[[#This Row],[QTR]]&amp;", "&amp;Table13[[#This Row],[FY]]</f>
        <v>Q4, FY21</v>
      </c>
    </row>
    <row r="156" spans="1:10" x14ac:dyDescent="0.25">
      <c r="A156" s="1">
        <f t="shared" si="12"/>
        <v>44354</v>
      </c>
      <c r="B156" s="1">
        <f t="shared" si="12"/>
        <v>44360</v>
      </c>
      <c r="C156" s="7" t="s">
        <v>1343</v>
      </c>
      <c r="D156" s="7" t="s">
        <v>1342</v>
      </c>
      <c r="E156" s="7">
        <f t="shared" si="10"/>
        <v>4</v>
      </c>
      <c r="F156" s="7" t="s">
        <v>1348</v>
      </c>
      <c r="G156" s="7" t="str">
        <f>Table13[[#This Row],[Month]]&amp;", "&amp;Table13[[#This Row],[FY]]</f>
        <v>JUN, FY21</v>
      </c>
      <c r="H156" s="7" t="str">
        <f>Table13[[#This Row],[Week]]&amp;", "&amp;Table13[[#This Row],[Month]]&amp;" "&amp;Table13[[#This Row],[FY]]</f>
        <v>Week 50, JUN FY21</v>
      </c>
      <c r="I156" s="7" t="str">
        <f>Table13[[#This Row],[Month]]&amp;", "&amp;Table13[[#This Row],[FY]]</f>
        <v>JUN, FY21</v>
      </c>
      <c r="J156" s="7" t="str">
        <f>"Q"&amp;Table13[[#This Row],[QTR]]&amp;", "&amp;Table13[[#This Row],[FY]]</f>
        <v>Q4, FY21</v>
      </c>
    </row>
    <row r="157" spans="1:10" x14ac:dyDescent="0.25">
      <c r="A157" s="1">
        <f t="shared" si="12"/>
        <v>44361</v>
      </c>
      <c r="B157" s="1">
        <f t="shared" si="12"/>
        <v>44367</v>
      </c>
      <c r="C157" s="7" t="s">
        <v>1344</v>
      </c>
      <c r="D157" s="7" t="s">
        <v>1342</v>
      </c>
      <c r="E157" s="7">
        <f t="shared" si="10"/>
        <v>4</v>
      </c>
      <c r="F157" s="7" t="s">
        <v>1348</v>
      </c>
      <c r="G157" s="7" t="str">
        <f>Table13[[#This Row],[Month]]&amp;", "&amp;Table13[[#This Row],[FY]]</f>
        <v>JUN, FY21</v>
      </c>
      <c r="H157" s="7" t="str">
        <f>Table13[[#This Row],[Week]]&amp;", "&amp;Table13[[#This Row],[Month]]&amp;" "&amp;Table13[[#This Row],[FY]]</f>
        <v>Week 51, JUN FY21</v>
      </c>
      <c r="I157" s="7" t="str">
        <f>Table13[[#This Row],[Month]]&amp;", "&amp;Table13[[#This Row],[FY]]</f>
        <v>JUN, FY21</v>
      </c>
      <c r="J157" s="7" t="str">
        <f>"Q"&amp;Table13[[#This Row],[QTR]]&amp;", "&amp;Table13[[#This Row],[FY]]</f>
        <v>Q4, FY21</v>
      </c>
    </row>
    <row r="158" spans="1:10" x14ac:dyDescent="0.25">
      <c r="A158" s="1">
        <f>A157+7</f>
        <v>44368</v>
      </c>
      <c r="B158" s="1">
        <f>B157+7</f>
        <v>44374</v>
      </c>
      <c r="C158" s="7" t="s">
        <v>1345</v>
      </c>
      <c r="D158" s="7" t="s">
        <v>1342</v>
      </c>
      <c r="E158" s="7">
        <v>4</v>
      </c>
      <c r="F158" s="7" t="s">
        <v>1348</v>
      </c>
      <c r="G158" s="7" t="str">
        <f>Table13[[#This Row],[Month]]&amp;", "&amp;Table13[[#This Row],[FY]]</f>
        <v>JUN, FY21</v>
      </c>
      <c r="H158" s="7" t="str">
        <f>Table13[[#This Row],[Week]]&amp;", "&amp;Table13[[#This Row],[Month]]&amp;" "&amp;Table13[[#This Row],[FY]]</f>
        <v>Week 52, JUN FY21</v>
      </c>
      <c r="I158" s="7" t="str">
        <f>Table13[[#This Row],[Month]]&amp;", "&amp;Table13[[#This Row],[FY]]</f>
        <v>JUN, FY21</v>
      </c>
      <c r="J158" s="7" t="str">
        <f>"Q"&amp;Table13[[#This Row],[QTR]]&amp;", "&amp;Table13[[#This Row],[FY]]</f>
        <v>Q4, FY21</v>
      </c>
    </row>
    <row r="159" spans="1:10" x14ac:dyDescent="0.25">
      <c r="A159" s="1">
        <v>44375</v>
      </c>
      <c r="B159" s="1">
        <f>A159+6</f>
        <v>44381</v>
      </c>
      <c r="C159" s="7" t="s">
        <v>1281</v>
      </c>
      <c r="D159" s="7" t="s">
        <v>1282</v>
      </c>
      <c r="E159" s="7">
        <v>1</v>
      </c>
      <c r="F159" s="7" t="s">
        <v>1349</v>
      </c>
      <c r="G159" s="7" t="str">
        <f>Table13[[#This Row],[Month]]&amp;", "&amp;Table13[[#This Row],[FY]]</f>
        <v>JUL, FY22</v>
      </c>
      <c r="H159" s="7" t="str">
        <f>Table13[[#This Row],[Week]]&amp;", "&amp;Table13[[#This Row],[Month]]&amp;" "&amp;Table13[[#This Row],[FY]]</f>
        <v>Week 1, JUL FY22</v>
      </c>
      <c r="I159" s="7" t="str">
        <f>Table13[[#This Row],[Month]]&amp;", "&amp;Table13[[#This Row],[FY]]</f>
        <v>JUL, FY22</v>
      </c>
      <c r="J159" s="7" t="str">
        <f>"Q"&amp;Table13[[#This Row],[QTR]]&amp;", "&amp;Table13[[#This Row],[FY]]</f>
        <v>Q1, FY22</v>
      </c>
    </row>
    <row r="160" spans="1:10" x14ac:dyDescent="0.25">
      <c r="A160" s="1">
        <f t="shared" ref="A160:B175" si="13">A159+7</f>
        <v>44382</v>
      </c>
      <c r="B160" s="1">
        <f t="shared" si="13"/>
        <v>44388</v>
      </c>
      <c r="C160" s="7" t="s">
        <v>1284</v>
      </c>
      <c r="D160" s="7" t="s">
        <v>1282</v>
      </c>
      <c r="E160" s="7">
        <v>1</v>
      </c>
      <c r="F160" s="7" t="s">
        <v>1349</v>
      </c>
      <c r="G160" s="7" t="str">
        <f>Table13[[#This Row],[Month]]&amp;", "&amp;Table13[[#This Row],[FY]]</f>
        <v>JUL, FY22</v>
      </c>
      <c r="H160" s="7" t="str">
        <f>Table13[[#This Row],[Week]]&amp;", "&amp;Table13[[#This Row],[Month]]&amp;" "&amp;Table13[[#This Row],[FY]]</f>
        <v>Week 2, JUL FY22</v>
      </c>
      <c r="I160" s="7" t="str">
        <f>Table13[[#This Row],[Month]]&amp;", "&amp;Table13[[#This Row],[FY]]</f>
        <v>JUL, FY22</v>
      </c>
      <c r="J160" s="7" t="str">
        <f>"Q"&amp;Table13[[#This Row],[QTR]]&amp;", "&amp;Table13[[#This Row],[FY]]</f>
        <v>Q1, FY22</v>
      </c>
    </row>
    <row r="161" spans="1:10" x14ac:dyDescent="0.25">
      <c r="A161" s="1">
        <f t="shared" si="13"/>
        <v>44389</v>
      </c>
      <c r="B161" s="1">
        <f t="shared" si="13"/>
        <v>44395</v>
      </c>
      <c r="C161" s="7" t="s">
        <v>1285</v>
      </c>
      <c r="D161" s="7" t="s">
        <v>1282</v>
      </c>
      <c r="E161" s="7">
        <v>1</v>
      </c>
      <c r="F161" s="7" t="s">
        <v>1349</v>
      </c>
      <c r="G161" s="7" t="str">
        <f>Table13[[#This Row],[Month]]&amp;", "&amp;Table13[[#This Row],[FY]]</f>
        <v>JUL, FY22</v>
      </c>
      <c r="H161" s="7" t="str">
        <f>Table13[[#This Row],[Week]]&amp;", "&amp;Table13[[#This Row],[Month]]&amp;" "&amp;Table13[[#This Row],[FY]]</f>
        <v>Week 3, JUL FY22</v>
      </c>
      <c r="I161" s="7" t="str">
        <f>Table13[[#This Row],[Month]]&amp;", "&amp;Table13[[#This Row],[FY]]</f>
        <v>JUL, FY22</v>
      </c>
      <c r="J161" s="7" t="str">
        <f>"Q"&amp;Table13[[#This Row],[QTR]]&amp;", "&amp;Table13[[#This Row],[FY]]</f>
        <v>Q1, FY22</v>
      </c>
    </row>
    <row r="162" spans="1:10" x14ac:dyDescent="0.25">
      <c r="A162" s="1">
        <f t="shared" si="13"/>
        <v>44396</v>
      </c>
      <c r="B162" s="1">
        <f t="shared" si="13"/>
        <v>44402</v>
      </c>
      <c r="C162" s="7" t="s">
        <v>1286</v>
      </c>
      <c r="D162" s="7" t="s">
        <v>1282</v>
      </c>
      <c r="E162" s="7">
        <v>1</v>
      </c>
      <c r="F162" s="7" t="s">
        <v>1349</v>
      </c>
      <c r="G162" s="7" t="str">
        <f>Table13[[#This Row],[Month]]&amp;", "&amp;Table13[[#This Row],[FY]]</f>
        <v>JUL, FY22</v>
      </c>
      <c r="H162" s="7" t="str">
        <f>Table13[[#This Row],[Week]]&amp;", "&amp;Table13[[#This Row],[Month]]&amp;" "&amp;Table13[[#This Row],[FY]]</f>
        <v>Week 4, JUL FY22</v>
      </c>
      <c r="I162" s="7" t="str">
        <f>Table13[[#This Row],[Month]]&amp;", "&amp;Table13[[#This Row],[FY]]</f>
        <v>JUL, FY22</v>
      </c>
      <c r="J162" s="7" t="str">
        <f>"Q"&amp;Table13[[#This Row],[QTR]]&amp;", "&amp;Table13[[#This Row],[FY]]</f>
        <v>Q1, FY22</v>
      </c>
    </row>
    <row r="163" spans="1:10" x14ac:dyDescent="0.25">
      <c r="A163" s="1">
        <f t="shared" si="13"/>
        <v>44403</v>
      </c>
      <c r="B163" s="1">
        <f t="shared" si="13"/>
        <v>44409</v>
      </c>
      <c r="C163" s="7" t="s">
        <v>1287</v>
      </c>
      <c r="D163" s="7" t="s">
        <v>1288</v>
      </c>
      <c r="E163" s="7">
        <v>1</v>
      </c>
      <c r="F163" s="7" t="s">
        <v>1349</v>
      </c>
      <c r="G163" s="7" t="str">
        <f>Table13[[#This Row],[Month]]&amp;", "&amp;Table13[[#This Row],[FY]]</f>
        <v>AUG, FY22</v>
      </c>
      <c r="H163" s="7" t="str">
        <f>Table13[[#This Row],[Week]]&amp;", "&amp;Table13[[#This Row],[Month]]&amp;" "&amp;Table13[[#This Row],[FY]]</f>
        <v>Week 5, AUG FY22</v>
      </c>
      <c r="I163" s="7" t="str">
        <f>Table13[[#This Row],[Month]]&amp;", "&amp;Table13[[#This Row],[FY]]</f>
        <v>AUG, FY22</v>
      </c>
      <c r="J163" s="7" t="str">
        <f>"Q"&amp;Table13[[#This Row],[QTR]]&amp;", "&amp;Table13[[#This Row],[FY]]</f>
        <v>Q1, FY22</v>
      </c>
    </row>
    <row r="164" spans="1:10" x14ac:dyDescent="0.25">
      <c r="A164" s="1">
        <f t="shared" si="13"/>
        <v>44410</v>
      </c>
      <c r="B164" s="1">
        <f t="shared" si="13"/>
        <v>44416</v>
      </c>
      <c r="C164" s="7" t="s">
        <v>1289</v>
      </c>
      <c r="D164" s="7" t="s">
        <v>1288</v>
      </c>
      <c r="E164" s="7">
        <v>1</v>
      </c>
      <c r="F164" s="7" t="s">
        <v>1349</v>
      </c>
      <c r="G164" s="7" t="str">
        <f>Table13[[#This Row],[Month]]&amp;", "&amp;Table13[[#This Row],[FY]]</f>
        <v>AUG, FY22</v>
      </c>
      <c r="H164" s="7" t="str">
        <f>Table13[[#This Row],[Week]]&amp;", "&amp;Table13[[#This Row],[Month]]&amp;" "&amp;Table13[[#This Row],[FY]]</f>
        <v>Week 6, AUG FY22</v>
      </c>
      <c r="I164" s="7" t="str">
        <f>Table13[[#This Row],[Month]]&amp;", "&amp;Table13[[#This Row],[FY]]</f>
        <v>AUG, FY22</v>
      </c>
      <c r="J164" s="7" t="str">
        <f>"Q"&amp;Table13[[#This Row],[QTR]]&amp;", "&amp;Table13[[#This Row],[FY]]</f>
        <v>Q1, FY22</v>
      </c>
    </row>
    <row r="165" spans="1:10" x14ac:dyDescent="0.25">
      <c r="A165" s="1">
        <f t="shared" si="13"/>
        <v>44417</v>
      </c>
      <c r="B165" s="1">
        <f t="shared" si="13"/>
        <v>44423</v>
      </c>
      <c r="C165" s="7" t="s">
        <v>1290</v>
      </c>
      <c r="D165" s="7" t="s">
        <v>1288</v>
      </c>
      <c r="E165" s="7">
        <v>1</v>
      </c>
      <c r="F165" s="7" t="s">
        <v>1349</v>
      </c>
      <c r="G165" s="7" t="str">
        <f>Table13[[#This Row],[Month]]&amp;", "&amp;Table13[[#This Row],[FY]]</f>
        <v>AUG, FY22</v>
      </c>
      <c r="H165" s="7" t="str">
        <f>Table13[[#This Row],[Week]]&amp;", "&amp;Table13[[#This Row],[Month]]&amp;" "&amp;Table13[[#This Row],[FY]]</f>
        <v>Week 7, AUG FY22</v>
      </c>
      <c r="I165" s="7" t="str">
        <f>Table13[[#This Row],[Month]]&amp;", "&amp;Table13[[#This Row],[FY]]</f>
        <v>AUG, FY22</v>
      </c>
      <c r="J165" s="7" t="str">
        <f>"Q"&amp;Table13[[#This Row],[QTR]]&amp;", "&amp;Table13[[#This Row],[FY]]</f>
        <v>Q1, FY22</v>
      </c>
    </row>
    <row r="166" spans="1:10" x14ac:dyDescent="0.25">
      <c r="A166" s="1">
        <f t="shared" si="13"/>
        <v>44424</v>
      </c>
      <c r="B166" s="1">
        <f t="shared" si="13"/>
        <v>44430</v>
      </c>
      <c r="C166" s="7" t="s">
        <v>1291</v>
      </c>
      <c r="D166" s="7" t="s">
        <v>1288</v>
      </c>
      <c r="E166" s="7">
        <v>1</v>
      </c>
      <c r="F166" s="7" t="s">
        <v>1349</v>
      </c>
      <c r="G166" s="7" t="str">
        <f>Table13[[#This Row],[Month]]&amp;", "&amp;Table13[[#This Row],[FY]]</f>
        <v>AUG, FY22</v>
      </c>
      <c r="H166" s="7" t="str">
        <f>Table13[[#This Row],[Week]]&amp;", "&amp;Table13[[#This Row],[Month]]&amp;" "&amp;Table13[[#This Row],[FY]]</f>
        <v>Week 8, AUG FY22</v>
      </c>
      <c r="I166" s="7" t="str">
        <f>Table13[[#This Row],[Month]]&amp;", "&amp;Table13[[#This Row],[FY]]</f>
        <v>AUG, FY22</v>
      </c>
      <c r="J166" s="7" t="str">
        <f>"Q"&amp;Table13[[#This Row],[QTR]]&amp;", "&amp;Table13[[#This Row],[FY]]</f>
        <v>Q1, FY22</v>
      </c>
    </row>
    <row r="167" spans="1:10" x14ac:dyDescent="0.25">
      <c r="A167" s="1">
        <f t="shared" si="13"/>
        <v>44431</v>
      </c>
      <c r="B167" s="1">
        <f t="shared" si="13"/>
        <v>44437</v>
      </c>
      <c r="C167" s="7" t="s">
        <v>1292</v>
      </c>
      <c r="D167" s="7" t="s">
        <v>1288</v>
      </c>
      <c r="E167" s="7">
        <v>1</v>
      </c>
      <c r="F167" s="7" t="s">
        <v>1349</v>
      </c>
      <c r="G167" s="7" t="str">
        <f>Table13[[#This Row],[Month]]&amp;", "&amp;Table13[[#This Row],[FY]]</f>
        <v>AUG, FY22</v>
      </c>
      <c r="H167" s="7" t="str">
        <f>Table13[[#This Row],[Week]]&amp;", "&amp;Table13[[#This Row],[Month]]&amp;" "&amp;Table13[[#This Row],[FY]]</f>
        <v>Week 9, AUG FY22</v>
      </c>
      <c r="I167" s="7" t="str">
        <f>Table13[[#This Row],[Month]]&amp;", "&amp;Table13[[#This Row],[FY]]</f>
        <v>AUG, FY22</v>
      </c>
      <c r="J167" s="7" t="str">
        <f>"Q"&amp;Table13[[#This Row],[QTR]]&amp;", "&amp;Table13[[#This Row],[FY]]</f>
        <v>Q1, FY22</v>
      </c>
    </row>
    <row r="168" spans="1:10" x14ac:dyDescent="0.25">
      <c r="A168" s="1">
        <f t="shared" si="13"/>
        <v>44438</v>
      </c>
      <c r="B168" s="1">
        <f t="shared" si="13"/>
        <v>44444</v>
      </c>
      <c r="C168" s="7" t="s">
        <v>1293</v>
      </c>
      <c r="D168" s="7" t="s">
        <v>1294</v>
      </c>
      <c r="E168" s="7">
        <v>1</v>
      </c>
      <c r="F168" s="7" t="s">
        <v>1349</v>
      </c>
      <c r="G168" s="7" t="str">
        <f>Table13[[#This Row],[Month]]&amp;", "&amp;Table13[[#This Row],[FY]]</f>
        <v>SEP, FY22</v>
      </c>
      <c r="H168" s="7" t="str">
        <f>Table13[[#This Row],[Week]]&amp;", "&amp;Table13[[#This Row],[Month]]&amp;" "&amp;Table13[[#This Row],[FY]]</f>
        <v>Week 10, SEP FY22</v>
      </c>
      <c r="I168" s="7" t="str">
        <f>Table13[[#This Row],[Month]]&amp;", "&amp;Table13[[#This Row],[FY]]</f>
        <v>SEP, FY22</v>
      </c>
      <c r="J168" s="7" t="str">
        <f>"Q"&amp;Table13[[#This Row],[QTR]]&amp;", "&amp;Table13[[#This Row],[FY]]</f>
        <v>Q1, FY22</v>
      </c>
    </row>
    <row r="169" spans="1:10" x14ac:dyDescent="0.25">
      <c r="A169" s="1">
        <f t="shared" si="13"/>
        <v>44445</v>
      </c>
      <c r="B169" s="1">
        <f t="shared" si="13"/>
        <v>44451</v>
      </c>
      <c r="C169" s="7" t="s">
        <v>1295</v>
      </c>
      <c r="D169" s="7" t="s">
        <v>1294</v>
      </c>
      <c r="E169" s="7">
        <v>1</v>
      </c>
      <c r="F169" s="7" t="s">
        <v>1349</v>
      </c>
      <c r="G169" s="7" t="str">
        <f>Table13[[#This Row],[Month]]&amp;", "&amp;Table13[[#This Row],[FY]]</f>
        <v>SEP, FY22</v>
      </c>
      <c r="H169" s="7" t="str">
        <f>Table13[[#This Row],[Week]]&amp;", "&amp;Table13[[#This Row],[Month]]&amp;" "&amp;Table13[[#This Row],[FY]]</f>
        <v>Week 11, SEP FY22</v>
      </c>
      <c r="I169" s="7" t="str">
        <f>Table13[[#This Row],[Month]]&amp;", "&amp;Table13[[#This Row],[FY]]</f>
        <v>SEP, FY22</v>
      </c>
      <c r="J169" s="7" t="str">
        <f>"Q"&amp;Table13[[#This Row],[QTR]]&amp;", "&amp;Table13[[#This Row],[FY]]</f>
        <v>Q1, FY22</v>
      </c>
    </row>
    <row r="170" spans="1:10" x14ac:dyDescent="0.25">
      <c r="A170" s="1">
        <f t="shared" si="13"/>
        <v>44452</v>
      </c>
      <c r="B170" s="1">
        <f t="shared" si="13"/>
        <v>44458</v>
      </c>
      <c r="C170" s="7" t="s">
        <v>1296</v>
      </c>
      <c r="D170" s="7" t="s">
        <v>1294</v>
      </c>
      <c r="E170" s="7">
        <v>1</v>
      </c>
      <c r="F170" s="7" t="s">
        <v>1349</v>
      </c>
      <c r="G170" s="7" t="str">
        <f>Table13[[#This Row],[Month]]&amp;", "&amp;Table13[[#This Row],[FY]]</f>
        <v>SEP, FY22</v>
      </c>
      <c r="H170" s="7" t="str">
        <f>Table13[[#This Row],[Week]]&amp;", "&amp;Table13[[#This Row],[Month]]&amp;" "&amp;Table13[[#This Row],[FY]]</f>
        <v>Week 12, SEP FY22</v>
      </c>
      <c r="I170" s="7" t="str">
        <f>Table13[[#This Row],[Month]]&amp;", "&amp;Table13[[#This Row],[FY]]</f>
        <v>SEP, FY22</v>
      </c>
      <c r="J170" s="7" t="str">
        <f>"Q"&amp;Table13[[#This Row],[QTR]]&amp;", "&amp;Table13[[#This Row],[FY]]</f>
        <v>Q1, FY22</v>
      </c>
    </row>
    <row r="171" spans="1:10" x14ac:dyDescent="0.25">
      <c r="A171" s="1">
        <f t="shared" si="13"/>
        <v>44459</v>
      </c>
      <c r="B171" s="1">
        <f t="shared" si="13"/>
        <v>44465</v>
      </c>
      <c r="C171" s="7" t="s">
        <v>1297</v>
      </c>
      <c r="D171" s="7" t="s">
        <v>1294</v>
      </c>
      <c r="E171" s="7">
        <v>1</v>
      </c>
      <c r="F171" s="7" t="s">
        <v>1349</v>
      </c>
      <c r="G171" s="7" t="str">
        <f>Table13[[#This Row],[Month]]&amp;", "&amp;Table13[[#This Row],[FY]]</f>
        <v>SEP, FY22</v>
      </c>
      <c r="H171" s="7" t="str">
        <f>Table13[[#This Row],[Week]]&amp;", "&amp;Table13[[#This Row],[Month]]&amp;" "&amp;Table13[[#This Row],[FY]]</f>
        <v>Week 13, SEP FY22</v>
      </c>
      <c r="I171" s="7" t="str">
        <f>Table13[[#This Row],[Month]]&amp;", "&amp;Table13[[#This Row],[FY]]</f>
        <v>SEP, FY22</v>
      </c>
      <c r="J171" s="7" t="str">
        <f>"Q"&amp;Table13[[#This Row],[QTR]]&amp;", "&amp;Table13[[#This Row],[FY]]</f>
        <v>Q1, FY22</v>
      </c>
    </row>
    <row r="172" spans="1:10" x14ac:dyDescent="0.25">
      <c r="A172" s="1">
        <f t="shared" si="13"/>
        <v>44466</v>
      </c>
      <c r="B172" s="1">
        <f t="shared" si="13"/>
        <v>44472</v>
      </c>
      <c r="C172" s="7" t="s">
        <v>1298</v>
      </c>
      <c r="D172" s="7" t="s">
        <v>1299</v>
      </c>
      <c r="E172" s="7">
        <f>E159+1</f>
        <v>2</v>
      </c>
      <c r="F172" s="7" t="s">
        <v>1349</v>
      </c>
      <c r="G172" s="7" t="str">
        <f>Table13[[#This Row],[Month]]&amp;", "&amp;Table13[[#This Row],[FY]]</f>
        <v>OCT, FY22</v>
      </c>
      <c r="H172" s="7" t="str">
        <f>Table13[[#This Row],[Week]]&amp;", "&amp;Table13[[#This Row],[Month]]&amp;" "&amp;Table13[[#This Row],[FY]]</f>
        <v>Week 14, OCT FY22</v>
      </c>
      <c r="I172" s="7" t="str">
        <f>Table13[[#This Row],[Month]]&amp;", "&amp;Table13[[#This Row],[FY]]</f>
        <v>OCT, FY22</v>
      </c>
      <c r="J172" s="7" t="str">
        <f>"Q"&amp;Table13[[#This Row],[QTR]]&amp;", "&amp;Table13[[#This Row],[FY]]</f>
        <v>Q2, FY22</v>
      </c>
    </row>
    <row r="173" spans="1:10" x14ac:dyDescent="0.25">
      <c r="A173" s="1">
        <f t="shared" si="13"/>
        <v>44473</v>
      </c>
      <c r="B173" s="1">
        <f t="shared" si="13"/>
        <v>44479</v>
      </c>
      <c r="C173" s="7" t="s">
        <v>1300</v>
      </c>
      <c r="D173" s="7" t="s">
        <v>1299</v>
      </c>
      <c r="E173" s="7">
        <f t="shared" ref="E173:E210" si="14">E160+1</f>
        <v>2</v>
      </c>
      <c r="F173" s="7" t="s">
        <v>1349</v>
      </c>
      <c r="G173" s="7" t="str">
        <f>Table13[[#This Row],[Month]]&amp;", "&amp;Table13[[#This Row],[FY]]</f>
        <v>OCT, FY22</v>
      </c>
      <c r="H173" s="7" t="str">
        <f>Table13[[#This Row],[Week]]&amp;", "&amp;Table13[[#This Row],[Month]]&amp;" "&amp;Table13[[#This Row],[FY]]</f>
        <v>Week 15, OCT FY22</v>
      </c>
      <c r="I173" s="7" t="str">
        <f>Table13[[#This Row],[Month]]&amp;", "&amp;Table13[[#This Row],[FY]]</f>
        <v>OCT, FY22</v>
      </c>
      <c r="J173" s="7" t="str">
        <f>"Q"&amp;Table13[[#This Row],[QTR]]&amp;", "&amp;Table13[[#This Row],[FY]]</f>
        <v>Q2, FY22</v>
      </c>
    </row>
    <row r="174" spans="1:10" x14ac:dyDescent="0.25">
      <c r="A174" s="1">
        <f t="shared" si="13"/>
        <v>44480</v>
      </c>
      <c r="B174" s="1">
        <f t="shared" si="13"/>
        <v>44486</v>
      </c>
      <c r="C174" s="7" t="s">
        <v>1301</v>
      </c>
      <c r="D174" s="7" t="s">
        <v>1299</v>
      </c>
      <c r="E174" s="7">
        <f t="shared" si="14"/>
        <v>2</v>
      </c>
      <c r="F174" s="7" t="s">
        <v>1349</v>
      </c>
      <c r="G174" s="7" t="str">
        <f>Table13[[#This Row],[Month]]&amp;", "&amp;Table13[[#This Row],[FY]]</f>
        <v>OCT, FY22</v>
      </c>
      <c r="H174" s="7" t="str">
        <f>Table13[[#This Row],[Week]]&amp;", "&amp;Table13[[#This Row],[Month]]&amp;" "&amp;Table13[[#This Row],[FY]]</f>
        <v>Week 16, OCT FY22</v>
      </c>
      <c r="I174" s="7" t="str">
        <f>Table13[[#This Row],[Month]]&amp;", "&amp;Table13[[#This Row],[FY]]</f>
        <v>OCT, FY22</v>
      </c>
      <c r="J174" s="7" t="str">
        <f>"Q"&amp;Table13[[#This Row],[QTR]]&amp;", "&amp;Table13[[#This Row],[FY]]</f>
        <v>Q2, FY22</v>
      </c>
    </row>
    <row r="175" spans="1:10" x14ac:dyDescent="0.25">
      <c r="A175" s="1">
        <f t="shared" si="13"/>
        <v>44487</v>
      </c>
      <c r="B175" s="1">
        <f t="shared" si="13"/>
        <v>44493</v>
      </c>
      <c r="C175" s="7" t="s">
        <v>1302</v>
      </c>
      <c r="D175" s="7" t="s">
        <v>1299</v>
      </c>
      <c r="E175" s="7">
        <f t="shared" si="14"/>
        <v>2</v>
      </c>
      <c r="F175" s="7" t="s">
        <v>1349</v>
      </c>
      <c r="G175" s="7" t="str">
        <f>Table13[[#This Row],[Month]]&amp;", "&amp;Table13[[#This Row],[FY]]</f>
        <v>OCT, FY22</v>
      </c>
      <c r="H175" s="7" t="str">
        <f>Table13[[#This Row],[Week]]&amp;", "&amp;Table13[[#This Row],[Month]]&amp;" "&amp;Table13[[#This Row],[FY]]</f>
        <v>Week 17, OCT FY22</v>
      </c>
      <c r="I175" s="7" t="str">
        <f>Table13[[#This Row],[Month]]&amp;", "&amp;Table13[[#This Row],[FY]]</f>
        <v>OCT, FY22</v>
      </c>
      <c r="J175" s="7" t="str">
        <f>"Q"&amp;Table13[[#This Row],[QTR]]&amp;", "&amp;Table13[[#This Row],[FY]]</f>
        <v>Q2, FY22</v>
      </c>
    </row>
    <row r="176" spans="1:10" x14ac:dyDescent="0.25">
      <c r="A176" s="1">
        <f t="shared" ref="A176:B191" si="15">A175+7</f>
        <v>44494</v>
      </c>
      <c r="B176" s="1">
        <f t="shared" si="15"/>
        <v>44500</v>
      </c>
      <c r="C176" s="7" t="s">
        <v>1303</v>
      </c>
      <c r="D176" s="7" t="s">
        <v>1304</v>
      </c>
      <c r="E176" s="7">
        <f t="shared" si="14"/>
        <v>2</v>
      </c>
      <c r="F176" s="7" t="s">
        <v>1349</v>
      </c>
      <c r="G176" s="7" t="str">
        <f>Table13[[#This Row],[Month]]&amp;", "&amp;Table13[[#This Row],[FY]]</f>
        <v>NOV, FY22</v>
      </c>
      <c r="H176" s="7" t="str">
        <f>Table13[[#This Row],[Week]]&amp;", "&amp;Table13[[#This Row],[Month]]&amp;" "&amp;Table13[[#This Row],[FY]]</f>
        <v>Week 18, NOV FY22</v>
      </c>
      <c r="I176" s="7" t="str">
        <f>Table13[[#This Row],[Month]]&amp;", "&amp;Table13[[#This Row],[FY]]</f>
        <v>NOV, FY22</v>
      </c>
      <c r="J176" s="7" t="str">
        <f>"Q"&amp;Table13[[#This Row],[QTR]]&amp;", "&amp;Table13[[#This Row],[FY]]</f>
        <v>Q2, FY22</v>
      </c>
    </row>
    <row r="177" spans="1:10" x14ac:dyDescent="0.25">
      <c r="A177" s="1">
        <f t="shared" si="15"/>
        <v>44501</v>
      </c>
      <c r="B177" s="1">
        <f t="shared" si="15"/>
        <v>44507</v>
      </c>
      <c r="C177" s="7" t="s">
        <v>1305</v>
      </c>
      <c r="D177" s="7" t="s">
        <v>1304</v>
      </c>
      <c r="E177" s="7">
        <f t="shared" si="14"/>
        <v>2</v>
      </c>
      <c r="F177" s="7" t="s">
        <v>1349</v>
      </c>
      <c r="G177" s="7" t="str">
        <f>Table13[[#This Row],[Month]]&amp;", "&amp;Table13[[#This Row],[FY]]</f>
        <v>NOV, FY22</v>
      </c>
      <c r="H177" s="7" t="str">
        <f>Table13[[#This Row],[Week]]&amp;", "&amp;Table13[[#This Row],[Month]]&amp;" "&amp;Table13[[#This Row],[FY]]</f>
        <v>Week 19, NOV FY22</v>
      </c>
      <c r="I177" s="7" t="str">
        <f>Table13[[#This Row],[Month]]&amp;", "&amp;Table13[[#This Row],[FY]]</f>
        <v>NOV, FY22</v>
      </c>
      <c r="J177" s="7" t="str">
        <f>"Q"&amp;Table13[[#This Row],[QTR]]&amp;", "&amp;Table13[[#This Row],[FY]]</f>
        <v>Q2, FY22</v>
      </c>
    </row>
    <row r="178" spans="1:10" x14ac:dyDescent="0.25">
      <c r="A178" s="1">
        <f t="shared" si="15"/>
        <v>44508</v>
      </c>
      <c r="B178" s="1">
        <f t="shared" si="15"/>
        <v>44514</v>
      </c>
      <c r="C178" s="7" t="s">
        <v>1306</v>
      </c>
      <c r="D178" s="7" t="s">
        <v>1304</v>
      </c>
      <c r="E178" s="7">
        <f t="shared" si="14"/>
        <v>2</v>
      </c>
      <c r="F178" s="7" t="s">
        <v>1349</v>
      </c>
      <c r="G178" s="7" t="str">
        <f>Table13[[#This Row],[Month]]&amp;", "&amp;Table13[[#This Row],[FY]]</f>
        <v>NOV, FY22</v>
      </c>
      <c r="H178" s="7" t="str">
        <f>Table13[[#This Row],[Week]]&amp;", "&amp;Table13[[#This Row],[Month]]&amp;" "&amp;Table13[[#This Row],[FY]]</f>
        <v>Week 20, NOV FY22</v>
      </c>
      <c r="I178" s="7" t="str">
        <f>Table13[[#This Row],[Month]]&amp;", "&amp;Table13[[#This Row],[FY]]</f>
        <v>NOV, FY22</v>
      </c>
      <c r="J178" s="7" t="str">
        <f>"Q"&amp;Table13[[#This Row],[QTR]]&amp;", "&amp;Table13[[#This Row],[FY]]</f>
        <v>Q2, FY22</v>
      </c>
    </row>
    <row r="179" spans="1:10" x14ac:dyDescent="0.25">
      <c r="A179" s="1">
        <f t="shared" si="15"/>
        <v>44515</v>
      </c>
      <c r="B179" s="1">
        <f t="shared" si="15"/>
        <v>44521</v>
      </c>
      <c r="C179" s="7" t="s">
        <v>1307</v>
      </c>
      <c r="D179" s="7" t="s">
        <v>1304</v>
      </c>
      <c r="E179" s="7">
        <f t="shared" si="14"/>
        <v>2</v>
      </c>
      <c r="F179" s="7" t="s">
        <v>1349</v>
      </c>
      <c r="G179" s="7" t="str">
        <f>Table13[[#This Row],[Month]]&amp;", "&amp;Table13[[#This Row],[FY]]</f>
        <v>NOV, FY22</v>
      </c>
      <c r="H179" s="7" t="str">
        <f>Table13[[#This Row],[Week]]&amp;", "&amp;Table13[[#This Row],[Month]]&amp;" "&amp;Table13[[#This Row],[FY]]</f>
        <v>Week 21, NOV FY22</v>
      </c>
      <c r="I179" s="7" t="str">
        <f>Table13[[#This Row],[Month]]&amp;", "&amp;Table13[[#This Row],[FY]]</f>
        <v>NOV, FY22</v>
      </c>
      <c r="J179" s="7" t="str">
        <f>"Q"&amp;Table13[[#This Row],[QTR]]&amp;", "&amp;Table13[[#This Row],[FY]]</f>
        <v>Q2, FY22</v>
      </c>
    </row>
    <row r="180" spans="1:10" x14ac:dyDescent="0.25">
      <c r="A180" s="1">
        <f t="shared" si="15"/>
        <v>44522</v>
      </c>
      <c r="B180" s="1">
        <f t="shared" si="15"/>
        <v>44528</v>
      </c>
      <c r="C180" s="7" t="s">
        <v>1308</v>
      </c>
      <c r="D180" s="7" t="s">
        <v>1304</v>
      </c>
      <c r="E180" s="7">
        <f t="shared" si="14"/>
        <v>2</v>
      </c>
      <c r="F180" s="7" t="s">
        <v>1349</v>
      </c>
      <c r="G180" s="7" t="str">
        <f>Table13[[#This Row],[Month]]&amp;", "&amp;Table13[[#This Row],[FY]]</f>
        <v>NOV, FY22</v>
      </c>
      <c r="H180" s="7" t="str">
        <f>Table13[[#This Row],[Week]]&amp;", "&amp;Table13[[#This Row],[Month]]&amp;" "&amp;Table13[[#This Row],[FY]]</f>
        <v>Week 22, NOV FY22</v>
      </c>
      <c r="I180" s="7" t="str">
        <f>Table13[[#This Row],[Month]]&amp;", "&amp;Table13[[#This Row],[FY]]</f>
        <v>NOV, FY22</v>
      </c>
      <c r="J180" s="7" t="str">
        <f>"Q"&amp;Table13[[#This Row],[QTR]]&amp;", "&amp;Table13[[#This Row],[FY]]</f>
        <v>Q2, FY22</v>
      </c>
    </row>
    <row r="181" spans="1:10" x14ac:dyDescent="0.25">
      <c r="A181" s="1">
        <f t="shared" si="15"/>
        <v>44529</v>
      </c>
      <c r="B181" s="1">
        <f t="shared" si="15"/>
        <v>44535</v>
      </c>
      <c r="C181" s="7" t="s">
        <v>1309</v>
      </c>
      <c r="D181" s="7" t="s">
        <v>1310</v>
      </c>
      <c r="E181" s="7">
        <f t="shared" si="14"/>
        <v>2</v>
      </c>
      <c r="F181" s="7" t="s">
        <v>1349</v>
      </c>
      <c r="G181" s="7" t="str">
        <f>Table13[[#This Row],[Month]]&amp;", "&amp;Table13[[#This Row],[FY]]</f>
        <v>DEC, FY22</v>
      </c>
      <c r="H181" s="7" t="str">
        <f>Table13[[#This Row],[Week]]&amp;", "&amp;Table13[[#This Row],[Month]]&amp;" "&amp;Table13[[#This Row],[FY]]</f>
        <v>Week 23, DEC FY22</v>
      </c>
      <c r="I181" s="7" t="str">
        <f>Table13[[#This Row],[Month]]&amp;", "&amp;Table13[[#This Row],[FY]]</f>
        <v>DEC, FY22</v>
      </c>
      <c r="J181" s="7" t="str">
        <f>"Q"&amp;Table13[[#This Row],[QTR]]&amp;", "&amp;Table13[[#This Row],[FY]]</f>
        <v>Q2, FY22</v>
      </c>
    </row>
    <row r="182" spans="1:10" x14ac:dyDescent="0.25">
      <c r="A182" s="1">
        <f t="shared" si="15"/>
        <v>44536</v>
      </c>
      <c r="B182" s="1">
        <f t="shared" si="15"/>
        <v>44542</v>
      </c>
      <c r="C182" s="7" t="s">
        <v>1311</v>
      </c>
      <c r="D182" s="7" t="s">
        <v>1310</v>
      </c>
      <c r="E182" s="7">
        <f t="shared" si="14"/>
        <v>2</v>
      </c>
      <c r="F182" s="7" t="s">
        <v>1349</v>
      </c>
      <c r="G182" s="7" t="str">
        <f>Table13[[#This Row],[Month]]&amp;", "&amp;Table13[[#This Row],[FY]]</f>
        <v>DEC, FY22</v>
      </c>
      <c r="H182" s="7" t="str">
        <f>Table13[[#This Row],[Week]]&amp;", "&amp;Table13[[#This Row],[Month]]&amp;" "&amp;Table13[[#This Row],[FY]]</f>
        <v>Week 24, DEC FY22</v>
      </c>
      <c r="I182" s="7" t="str">
        <f>Table13[[#This Row],[Month]]&amp;", "&amp;Table13[[#This Row],[FY]]</f>
        <v>DEC, FY22</v>
      </c>
      <c r="J182" s="7" t="str">
        <f>"Q"&amp;Table13[[#This Row],[QTR]]&amp;", "&amp;Table13[[#This Row],[FY]]</f>
        <v>Q2, FY22</v>
      </c>
    </row>
    <row r="183" spans="1:10" x14ac:dyDescent="0.25">
      <c r="A183" s="1">
        <f t="shared" si="15"/>
        <v>44543</v>
      </c>
      <c r="B183" s="1">
        <f t="shared" si="15"/>
        <v>44549</v>
      </c>
      <c r="C183" s="7" t="s">
        <v>1312</v>
      </c>
      <c r="D183" s="7" t="s">
        <v>1310</v>
      </c>
      <c r="E183" s="7">
        <f t="shared" si="14"/>
        <v>2</v>
      </c>
      <c r="F183" s="7" t="s">
        <v>1349</v>
      </c>
      <c r="G183" s="7" t="str">
        <f>Table13[[#This Row],[Month]]&amp;", "&amp;Table13[[#This Row],[FY]]</f>
        <v>DEC, FY22</v>
      </c>
      <c r="H183" s="7" t="str">
        <f>Table13[[#This Row],[Week]]&amp;", "&amp;Table13[[#This Row],[Month]]&amp;" "&amp;Table13[[#This Row],[FY]]</f>
        <v>Week 25, DEC FY22</v>
      </c>
      <c r="I183" s="7" t="str">
        <f>Table13[[#This Row],[Month]]&amp;", "&amp;Table13[[#This Row],[FY]]</f>
        <v>DEC, FY22</v>
      </c>
      <c r="J183" s="7" t="str">
        <f>"Q"&amp;Table13[[#This Row],[QTR]]&amp;", "&amp;Table13[[#This Row],[FY]]</f>
        <v>Q2, FY22</v>
      </c>
    </row>
    <row r="184" spans="1:10" x14ac:dyDescent="0.25">
      <c r="A184" s="1">
        <f t="shared" si="15"/>
        <v>44550</v>
      </c>
      <c r="B184" s="1">
        <f t="shared" si="15"/>
        <v>44556</v>
      </c>
      <c r="C184" s="7" t="s">
        <v>1313</v>
      </c>
      <c r="D184" s="7" t="s">
        <v>1310</v>
      </c>
      <c r="E184" s="7">
        <f t="shared" si="14"/>
        <v>2</v>
      </c>
      <c r="F184" s="7" t="s">
        <v>1349</v>
      </c>
      <c r="G184" s="7" t="str">
        <f>Table13[[#This Row],[Month]]&amp;", "&amp;Table13[[#This Row],[FY]]</f>
        <v>DEC, FY22</v>
      </c>
      <c r="H184" s="7" t="str">
        <f>Table13[[#This Row],[Week]]&amp;", "&amp;Table13[[#This Row],[Month]]&amp;" "&amp;Table13[[#This Row],[FY]]</f>
        <v>Week 26, DEC FY22</v>
      </c>
      <c r="I184" s="7" t="str">
        <f>Table13[[#This Row],[Month]]&amp;", "&amp;Table13[[#This Row],[FY]]</f>
        <v>DEC, FY22</v>
      </c>
      <c r="J184" s="7" t="str">
        <f>"Q"&amp;Table13[[#This Row],[QTR]]&amp;", "&amp;Table13[[#This Row],[FY]]</f>
        <v>Q2, FY22</v>
      </c>
    </row>
    <row r="185" spans="1:10" x14ac:dyDescent="0.25">
      <c r="A185" s="1">
        <f t="shared" si="15"/>
        <v>44557</v>
      </c>
      <c r="B185" s="1">
        <f t="shared" si="15"/>
        <v>44563</v>
      </c>
      <c r="C185" s="7" t="s">
        <v>1314</v>
      </c>
      <c r="D185" s="7" t="s">
        <v>1315</v>
      </c>
      <c r="E185" s="7">
        <f t="shared" si="14"/>
        <v>3</v>
      </c>
      <c r="F185" s="7" t="s">
        <v>1349</v>
      </c>
      <c r="G185" s="7" t="str">
        <f>Table13[[#This Row],[Month]]&amp;", "&amp;Table13[[#This Row],[FY]]</f>
        <v>JAN, FY22</v>
      </c>
      <c r="H185" s="7" t="str">
        <f>Table13[[#This Row],[Week]]&amp;", "&amp;Table13[[#This Row],[Month]]&amp;" "&amp;Table13[[#This Row],[FY]]</f>
        <v>Week 27, JAN FY22</v>
      </c>
      <c r="I185" s="7" t="str">
        <f>Table13[[#This Row],[Month]]&amp;", "&amp;Table13[[#This Row],[FY]]</f>
        <v>JAN, FY22</v>
      </c>
      <c r="J185" s="7" t="str">
        <f>"Q"&amp;Table13[[#This Row],[QTR]]&amp;", "&amp;Table13[[#This Row],[FY]]</f>
        <v>Q3, FY22</v>
      </c>
    </row>
    <row r="186" spans="1:10" x14ac:dyDescent="0.25">
      <c r="A186" s="1">
        <f t="shared" si="15"/>
        <v>44564</v>
      </c>
      <c r="B186" s="1">
        <f t="shared" si="15"/>
        <v>44570</v>
      </c>
      <c r="C186" s="7" t="s">
        <v>1316</v>
      </c>
      <c r="D186" s="7" t="s">
        <v>1315</v>
      </c>
      <c r="E186" s="7">
        <f t="shared" si="14"/>
        <v>3</v>
      </c>
      <c r="F186" s="7" t="s">
        <v>1349</v>
      </c>
      <c r="G186" s="7" t="str">
        <f>Table13[[#This Row],[Month]]&amp;", "&amp;Table13[[#This Row],[FY]]</f>
        <v>JAN, FY22</v>
      </c>
      <c r="H186" s="7" t="str">
        <f>Table13[[#This Row],[Week]]&amp;", "&amp;Table13[[#This Row],[Month]]&amp;" "&amp;Table13[[#This Row],[FY]]</f>
        <v>Week 28, JAN FY22</v>
      </c>
      <c r="I186" s="7" t="str">
        <f>Table13[[#This Row],[Month]]&amp;", "&amp;Table13[[#This Row],[FY]]</f>
        <v>JAN, FY22</v>
      </c>
      <c r="J186" s="7" t="str">
        <f>"Q"&amp;Table13[[#This Row],[QTR]]&amp;", "&amp;Table13[[#This Row],[FY]]</f>
        <v>Q3, FY22</v>
      </c>
    </row>
    <row r="187" spans="1:10" x14ac:dyDescent="0.25">
      <c r="A187" s="1">
        <f t="shared" si="15"/>
        <v>44571</v>
      </c>
      <c r="B187" s="1">
        <f t="shared" si="15"/>
        <v>44577</v>
      </c>
      <c r="C187" s="7" t="s">
        <v>1317</v>
      </c>
      <c r="D187" s="7" t="s">
        <v>1315</v>
      </c>
      <c r="E187" s="7">
        <f t="shared" si="14"/>
        <v>3</v>
      </c>
      <c r="F187" s="7" t="s">
        <v>1349</v>
      </c>
      <c r="G187" s="7" t="str">
        <f>Table13[[#This Row],[Month]]&amp;", "&amp;Table13[[#This Row],[FY]]</f>
        <v>JAN, FY22</v>
      </c>
      <c r="H187" s="7" t="str">
        <f>Table13[[#This Row],[Week]]&amp;", "&amp;Table13[[#This Row],[Month]]&amp;" "&amp;Table13[[#This Row],[FY]]</f>
        <v>Week 29, JAN FY22</v>
      </c>
      <c r="I187" s="7" t="str">
        <f>Table13[[#This Row],[Month]]&amp;", "&amp;Table13[[#This Row],[FY]]</f>
        <v>JAN, FY22</v>
      </c>
      <c r="J187" s="7" t="str">
        <f>"Q"&amp;Table13[[#This Row],[QTR]]&amp;", "&amp;Table13[[#This Row],[FY]]</f>
        <v>Q3, FY22</v>
      </c>
    </row>
    <row r="188" spans="1:10" x14ac:dyDescent="0.25">
      <c r="A188" s="1">
        <f t="shared" si="15"/>
        <v>44578</v>
      </c>
      <c r="B188" s="1">
        <f t="shared" si="15"/>
        <v>44584</v>
      </c>
      <c r="C188" s="7" t="s">
        <v>1318</v>
      </c>
      <c r="D188" s="7" t="s">
        <v>1315</v>
      </c>
      <c r="E188" s="7">
        <f t="shared" si="14"/>
        <v>3</v>
      </c>
      <c r="F188" s="7" t="s">
        <v>1349</v>
      </c>
      <c r="G188" s="7" t="str">
        <f>Table13[[#This Row],[Month]]&amp;", "&amp;Table13[[#This Row],[FY]]</f>
        <v>JAN, FY22</v>
      </c>
      <c r="H188" s="7" t="str">
        <f>Table13[[#This Row],[Week]]&amp;", "&amp;Table13[[#This Row],[Month]]&amp;" "&amp;Table13[[#This Row],[FY]]</f>
        <v>Week 30, JAN FY22</v>
      </c>
      <c r="I188" s="7" t="str">
        <f>Table13[[#This Row],[Month]]&amp;", "&amp;Table13[[#This Row],[FY]]</f>
        <v>JAN, FY22</v>
      </c>
      <c r="J188" s="7" t="str">
        <f>"Q"&amp;Table13[[#This Row],[QTR]]&amp;", "&amp;Table13[[#This Row],[FY]]</f>
        <v>Q3, FY22</v>
      </c>
    </row>
    <row r="189" spans="1:10" x14ac:dyDescent="0.25">
      <c r="A189" s="1">
        <f t="shared" si="15"/>
        <v>44585</v>
      </c>
      <c r="B189" s="1">
        <f t="shared" si="15"/>
        <v>44591</v>
      </c>
      <c r="C189" s="7" t="s">
        <v>1319</v>
      </c>
      <c r="D189" s="7" t="s">
        <v>1320</v>
      </c>
      <c r="E189" s="7">
        <f t="shared" si="14"/>
        <v>3</v>
      </c>
      <c r="F189" s="7" t="s">
        <v>1349</v>
      </c>
      <c r="G189" s="7" t="str">
        <f>Table13[[#This Row],[Month]]&amp;", "&amp;Table13[[#This Row],[FY]]</f>
        <v>FEB, FY22</v>
      </c>
      <c r="H189" s="7" t="str">
        <f>Table13[[#This Row],[Week]]&amp;", "&amp;Table13[[#This Row],[Month]]&amp;" "&amp;Table13[[#This Row],[FY]]</f>
        <v>Week 31, FEB FY22</v>
      </c>
      <c r="I189" s="7" t="str">
        <f>Table13[[#This Row],[Month]]&amp;", "&amp;Table13[[#This Row],[FY]]</f>
        <v>FEB, FY22</v>
      </c>
      <c r="J189" s="7" t="str">
        <f>"Q"&amp;Table13[[#This Row],[QTR]]&amp;", "&amp;Table13[[#This Row],[FY]]</f>
        <v>Q3, FY22</v>
      </c>
    </row>
    <row r="190" spans="1:10" x14ac:dyDescent="0.25">
      <c r="A190" s="1">
        <f t="shared" si="15"/>
        <v>44592</v>
      </c>
      <c r="B190" s="1">
        <f t="shared" si="15"/>
        <v>44598</v>
      </c>
      <c r="C190" s="7" t="s">
        <v>1321</v>
      </c>
      <c r="D190" s="7" t="s">
        <v>1320</v>
      </c>
      <c r="E190" s="7">
        <f t="shared" si="14"/>
        <v>3</v>
      </c>
      <c r="F190" s="7" t="s">
        <v>1349</v>
      </c>
      <c r="G190" s="7" t="str">
        <f>Table13[[#This Row],[Month]]&amp;", "&amp;Table13[[#This Row],[FY]]</f>
        <v>FEB, FY22</v>
      </c>
      <c r="H190" s="7" t="str">
        <f>Table13[[#This Row],[Week]]&amp;", "&amp;Table13[[#This Row],[Month]]&amp;" "&amp;Table13[[#This Row],[FY]]</f>
        <v>Week 32, FEB FY22</v>
      </c>
      <c r="I190" s="7" t="str">
        <f>Table13[[#This Row],[Month]]&amp;", "&amp;Table13[[#This Row],[FY]]</f>
        <v>FEB, FY22</v>
      </c>
      <c r="J190" s="7" t="str">
        <f>"Q"&amp;Table13[[#This Row],[QTR]]&amp;", "&amp;Table13[[#This Row],[FY]]</f>
        <v>Q3, FY22</v>
      </c>
    </row>
    <row r="191" spans="1:10" x14ac:dyDescent="0.25">
      <c r="A191" s="1">
        <f t="shared" si="15"/>
        <v>44599</v>
      </c>
      <c r="B191" s="1">
        <f t="shared" si="15"/>
        <v>44605</v>
      </c>
      <c r="C191" s="7" t="s">
        <v>1322</v>
      </c>
      <c r="D191" s="7" t="s">
        <v>1320</v>
      </c>
      <c r="E191" s="7">
        <f t="shared" si="14"/>
        <v>3</v>
      </c>
      <c r="F191" s="7" t="s">
        <v>1349</v>
      </c>
      <c r="G191" s="7" t="str">
        <f>Table13[[#This Row],[Month]]&amp;", "&amp;Table13[[#This Row],[FY]]</f>
        <v>FEB, FY22</v>
      </c>
      <c r="H191" s="7" t="str">
        <f>Table13[[#This Row],[Week]]&amp;", "&amp;Table13[[#This Row],[Month]]&amp;" "&amp;Table13[[#This Row],[FY]]</f>
        <v>Week 33, FEB FY22</v>
      </c>
      <c r="I191" s="7" t="str">
        <f>Table13[[#This Row],[Month]]&amp;", "&amp;Table13[[#This Row],[FY]]</f>
        <v>FEB, FY22</v>
      </c>
      <c r="J191" s="7" t="str">
        <f>"Q"&amp;Table13[[#This Row],[QTR]]&amp;", "&amp;Table13[[#This Row],[FY]]</f>
        <v>Q3, FY22</v>
      </c>
    </row>
    <row r="192" spans="1:10" x14ac:dyDescent="0.25">
      <c r="A192" s="1">
        <f t="shared" ref="A192:B207" si="16">A191+7</f>
        <v>44606</v>
      </c>
      <c r="B192" s="1">
        <f t="shared" si="16"/>
        <v>44612</v>
      </c>
      <c r="C192" s="7" t="s">
        <v>1323</v>
      </c>
      <c r="D192" s="7" t="s">
        <v>1320</v>
      </c>
      <c r="E192" s="7">
        <f t="shared" si="14"/>
        <v>3</v>
      </c>
      <c r="F192" s="7" t="s">
        <v>1349</v>
      </c>
      <c r="G192" s="7" t="str">
        <f>Table13[[#This Row],[Month]]&amp;", "&amp;Table13[[#This Row],[FY]]</f>
        <v>FEB, FY22</v>
      </c>
      <c r="H192" s="7" t="str">
        <f>Table13[[#This Row],[Week]]&amp;", "&amp;Table13[[#This Row],[Month]]&amp;" "&amp;Table13[[#This Row],[FY]]</f>
        <v>Week 34, FEB FY22</v>
      </c>
      <c r="I192" s="7" t="str">
        <f>Table13[[#This Row],[Month]]&amp;", "&amp;Table13[[#This Row],[FY]]</f>
        <v>FEB, FY22</v>
      </c>
      <c r="J192" s="7" t="str">
        <f>"Q"&amp;Table13[[#This Row],[QTR]]&amp;", "&amp;Table13[[#This Row],[FY]]</f>
        <v>Q3, FY22</v>
      </c>
    </row>
    <row r="193" spans="1:10" x14ac:dyDescent="0.25">
      <c r="A193" s="1">
        <f t="shared" si="16"/>
        <v>44613</v>
      </c>
      <c r="B193" s="1">
        <f t="shared" si="16"/>
        <v>44619</v>
      </c>
      <c r="C193" s="7" t="s">
        <v>1324</v>
      </c>
      <c r="D193" s="7" t="s">
        <v>1320</v>
      </c>
      <c r="E193" s="7">
        <f t="shared" si="14"/>
        <v>3</v>
      </c>
      <c r="F193" s="7" t="s">
        <v>1349</v>
      </c>
      <c r="G193" s="7" t="str">
        <f>Table13[[#This Row],[Month]]&amp;", "&amp;Table13[[#This Row],[FY]]</f>
        <v>FEB, FY22</v>
      </c>
      <c r="H193" s="7" t="str">
        <f>Table13[[#This Row],[Week]]&amp;", "&amp;Table13[[#This Row],[Month]]&amp;" "&amp;Table13[[#This Row],[FY]]</f>
        <v>Week 35, FEB FY22</v>
      </c>
      <c r="I193" s="7" t="str">
        <f>Table13[[#This Row],[Month]]&amp;", "&amp;Table13[[#This Row],[FY]]</f>
        <v>FEB, FY22</v>
      </c>
      <c r="J193" s="7" t="str">
        <f>"Q"&amp;Table13[[#This Row],[QTR]]&amp;", "&amp;Table13[[#This Row],[FY]]</f>
        <v>Q3, FY22</v>
      </c>
    </row>
    <row r="194" spans="1:10" x14ac:dyDescent="0.25">
      <c r="A194" s="1">
        <f t="shared" si="16"/>
        <v>44620</v>
      </c>
      <c r="B194" s="1">
        <f t="shared" si="16"/>
        <v>44626</v>
      </c>
      <c r="C194" s="7" t="s">
        <v>1325</v>
      </c>
      <c r="D194" s="7" t="s">
        <v>1326</v>
      </c>
      <c r="E194" s="7">
        <f t="shared" si="14"/>
        <v>3</v>
      </c>
      <c r="F194" s="7" t="s">
        <v>1349</v>
      </c>
      <c r="G194" s="7" t="str">
        <f>Table13[[#This Row],[Month]]&amp;", "&amp;Table13[[#This Row],[FY]]</f>
        <v>MAR, FY22</v>
      </c>
      <c r="H194" s="7" t="str">
        <f>Table13[[#This Row],[Week]]&amp;", "&amp;Table13[[#This Row],[Month]]&amp;" "&amp;Table13[[#This Row],[FY]]</f>
        <v>Week 36, MAR FY22</v>
      </c>
      <c r="I194" s="7" t="str">
        <f>Table13[[#This Row],[Month]]&amp;", "&amp;Table13[[#This Row],[FY]]</f>
        <v>MAR, FY22</v>
      </c>
      <c r="J194" s="7" t="str">
        <f>"Q"&amp;Table13[[#This Row],[QTR]]&amp;", "&amp;Table13[[#This Row],[FY]]</f>
        <v>Q3, FY22</v>
      </c>
    </row>
    <row r="195" spans="1:10" x14ac:dyDescent="0.25">
      <c r="A195" s="1">
        <f t="shared" si="16"/>
        <v>44627</v>
      </c>
      <c r="B195" s="1">
        <f t="shared" si="16"/>
        <v>44633</v>
      </c>
      <c r="C195" s="7" t="s">
        <v>1327</v>
      </c>
      <c r="D195" s="7" t="s">
        <v>1326</v>
      </c>
      <c r="E195" s="7">
        <f t="shared" si="14"/>
        <v>3</v>
      </c>
      <c r="F195" s="7" t="s">
        <v>1349</v>
      </c>
      <c r="G195" s="7" t="str">
        <f>Table13[[#This Row],[Month]]&amp;", "&amp;Table13[[#This Row],[FY]]</f>
        <v>MAR, FY22</v>
      </c>
      <c r="H195" s="7" t="str">
        <f>Table13[[#This Row],[Week]]&amp;", "&amp;Table13[[#This Row],[Month]]&amp;" "&amp;Table13[[#This Row],[FY]]</f>
        <v>Week 37, MAR FY22</v>
      </c>
      <c r="I195" s="7" t="str">
        <f>Table13[[#This Row],[Month]]&amp;", "&amp;Table13[[#This Row],[FY]]</f>
        <v>MAR, FY22</v>
      </c>
      <c r="J195" s="7" t="str">
        <f>"Q"&amp;Table13[[#This Row],[QTR]]&amp;", "&amp;Table13[[#This Row],[FY]]</f>
        <v>Q3, FY22</v>
      </c>
    </row>
    <row r="196" spans="1:10" x14ac:dyDescent="0.25">
      <c r="A196" s="1">
        <f t="shared" si="16"/>
        <v>44634</v>
      </c>
      <c r="B196" s="1">
        <f t="shared" si="16"/>
        <v>44640</v>
      </c>
      <c r="C196" s="7" t="s">
        <v>1328</v>
      </c>
      <c r="D196" s="7" t="s">
        <v>1326</v>
      </c>
      <c r="E196" s="7">
        <f t="shared" si="14"/>
        <v>3</v>
      </c>
      <c r="F196" s="7" t="s">
        <v>1349</v>
      </c>
      <c r="G196" s="7" t="str">
        <f>Table13[[#This Row],[Month]]&amp;", "&amp;Table13[[#This Row],[FY]]</f>
        <v>MAR, FY22</v>
      </c>
      <c r="H196" s="7" t="str">
        <f>Table13[[#This Row],[Week]]&amp;", "&amp;Table13[[#This Row],[Month]]&amp;" "&amp;Table13[[#This Row],[FY]]</f>
        <v>Week 38, MAR FY22</v>
      </c>
      <c r="I196" s="7" t="str">
        <f>Table13[[#This Row],[Month]]&amp;", "&amp;Table13[[#This Row],[FY]]</f>
        <v>MAR, FY22</v>
      </c>
      <c r="J196" s="7" t="str">
        <f>"Q"&amp;Table13[[#This Row],[QTR]]&amp;", "&amp;Table13[[#This Row],[FY]]</f>
        <v>Q3, FY22</v>
      </c>
    </row>
    <row r="197" spans="1:10" x14ac:dyDescent="0.25">
      <c r="A197" s="1">
        <f t="shared" si="16"/>
        <v>44641</v>
      </c>
      <c r="B197" s="1">
        <f t="shared" si="16"/>
        <v>44647</v>
      </c>
      <c r="C197" s="7" t="s">
        <v>1329</v>
      </c>
      <c r="D197" s="7" t="s">
        <v>1326</v>
      </c>
      <c r="E197" s="7">
        <f t="shared" si="14"/>
        <v>3</v>
      </c>
      <c r="F197" s="7" t="s">
        <v>1349</v>
      </c>
      <c r="G197" s="7" t="str">
        <f>Table13[[#This Row],[Month]]&amp;", "&amp;Table13[[#This Row],[FY]]</f>
        <v>MAR, FY22</v>
      </c>
      <c r="H197" s="7" t="str">
        <f>Table13[[#This Row],[Week]]&amp;", "&amp;Table13[[#This Row],[Month]]&amp;" "&amp;Table13[[#This Row],[FY]]</f>
        <v>Week 39, MAR FY22</v>
      </c>
      <c r="I197" s="7" t="str">
        <f>Table13[[#This Row],[Month]]&amp;", "&amp;Table13[[#This Row],[FY]]</f>
        <v>MAR, FY22</v>
      </c>
      <c r="J197" s="7" t="str">
        <f>"Q"&amp;Table13[[#This Row],[QTR]]&amp;", "&amp;Table13[[#This Row],[FY]]</f>
        <v>Q3, FY22</v>
      </c>
    </row>
    <row r="198" spans="1:10" x14ac:dyDescent="0.25">
      <c r="A198" s="1">
        <f t="shared" si="16"/>
        <v>44648</v>
      </c>
      <c r="B198" s="1">
        <f t="shared" si="16"/>
        <v>44654</v>
      </c>
      <c r="C198" s="7" t="s">
        <v>1330</v>
      </c>
      <c r="D198" s="7" t="s">
        <v>1331</v>
      </c>
      <c r="E198" s="7">
        <f t="shared" si="14"/>
        <v>4</v>
      </c>
      <c r="F198" s="7" t="s">
        <v>1349</v>
      </c>
      <c r="G198" s="7" t="str">
        <f>Table13[[#This Row],[Month]]&amp;", "&amp;Table13[[#This Row],[FY]]</f>
        <v>APR, FY22</v>
      </c>
      <c r="H198" s="7" t="str">
        <f>Table13[[#This Row],[Week]]&amp;", "&amp;Table13[[#This Row],[Month]]&amp;" "&amp;Table13[[#This Row],[FY]]</f>
        <v>Week 40, APR FY22</v>
      </c>
      <c r="I198" s="7" t="str">
        <f>Table13[[#This Row],[Month]]&amp;", "&amp;Table13[[#This Row],[FY]]</f>
        <v>APR, FY22</v>
      </c>
      <c r="J198" s="7" t="str">
        <f>"Q"&amp;Table13[[#This Row],[QTR]]&amp;", "&amp;Table13[[#This Row],[FY]]</f>
        <v>Q4, FY22</v>
      </c>
    </row>
    <row r="199" spans="1:10" x14ac:dyDescent="0.25">
      <c r="A199" s="1">
        <f t="shared" si="16"/>
        <v>44655</v>
      </c>
      <c r="B199" s="1">
        <f t="shared" si="16"/>
        <v>44661</v>
      </c>
      <c r="C199" s="7" t="s">
        <v>1332</v>
      </c>
      <c r="D199" s="7" t="s">
        <v>1331</v>
      </c>
      <c r="E199" s="7">
        <f t="shared" si="14"/>
        <v>4</v>
      </c>
      <c r="F199" s="7" t="s">
        <v>1349</v>
      </c>
      <c r="G199" s="7" t="str">
        <f>Table13[[#This Row],[Month]]&amp;", "&amp;Table13[[#This Row],[FY]]</f>
        <v>APR, FY22</v>
      </c>
      <c r="H199" s="7" t="str">
        <f>Table13[[#This Row],[Week]]&amp;", "&amp;Table13[[#This Row],[Month]]&amp;" "&amp;Table13[[#This Row],[FY]]</f>
        <v>Week 41, APR FY22</v>
      </c>
      <c r="I199" s="7" t="str">
        <f>Table13[[#This Row],[Month]]&amp;", "&amp;Table13[[#This Row],[FY]]</f>
        <v>APR, FY22</v>
      </c>
      <c r="J199" s="7" t="str">
        <f>"Q"&amp;Table13[[#This Row],[QTR]]&amp;", "&amp;Table13[[#This Row],[FY]]</f>
        <v>Q4, FY22</v>
      </c>
    </row>
    <row r="200" spans="1:10" x14ac:dyDescent="0.25">
      <c r="A200" s="1">
        <f t="shared" si="16"/>
        <v>44662</v>
      </c>
      <c r="B200" s="1">
        <f t="shared" si="16"/>
        <v>44668</v>
      </c>
      <c r="C200" s="7" t="s">
        <v>1333</v>
      </c>
      <c r="D200" s="7" t="s">
        <v>1331</v>
      </c>
      <c r="E200" s="7">
        <f t="shared" si="14"/>
        <v>4</v>
      </c>
      <c r="F200" s="7" t="s">
        <v>1349</v>
      </c>
      <c r="G200" s="7" t="str">
        <f>Table13[[#This Row],[Month]]&amp;", "&amp;Table13[[#This Row],[FY]]</f>
        <v>APR, FY22</v>
      </c>
      <c r="H200" s="7" t="str">
        <f>Table13[[#This Row],[Week]]&amp;", "&amp;Table13[[#This Row],[Month]]&amp;" "&amp;Table13[[#This Row],[FY]]</f>
        <v>Week 42, APR FY22</v>
      </c>
      <c r="I200" s="7" t="str">
        <f>Table13[[#This Row],[Month]]&amp;", "&amp;Table13[[#This Row],[FY]]</f>
        <v>APR, FY22</v>
      </c>
      <c r="J200" s="7" t="str">
        <f>"Q"&amp;Table13[[#This Row],[QTR]]&amp;", "&amp;Table13[[#This Row],[FY]]</f>
        <v>Q4, FY22</v>
      </c>
    </row>
    <row r="201" spans="1:10" x14ac:dyDescent="0.25">
      <c r="A201" s="1">
        <f t="shared" si="16"/>
        <v>44669</v>
      </c>
      <c r="B201" s="1">
        <f t="shared" si="16"/>
        <v>44675</v>
      </c>
      <c r="C201" s="7" t="s">
        <v>1334</v>
      </c>
      <c r="D201" s="7" t="s">
        <v>1331</v>
      </c>
      <c r="E201" s="7">
        <f t="shared" si="14"/>
        <v>4</v>
      </c>
      <c r="F201" s="7" t="s">
        <v>1349</v>
      </c>
      <c r="G201" s="7" t="str">
        <f>Table13[[#This Row],[Month]]&amp;", "&amp;Table13[[#This Row],[FY]]</f>
        <v>APR, FY22</v>
      </c>
      <c r="H201" s="7" t="str">
        <f>Table13[[#This Row],[Week]]&amp;", "&amp;Table13[[#This Row],[Month]]&amp;" "&amp;Table13[[#This Row],[FY]]</f>
        <v>Week 43, APR FY22</v>
      </c>
      <c r="I201" s="7" t="str">
        <f>Table13[[#This Row],[Month]]&amp;", "&amp;Table13[[#This Row],[FY]]</f>
        <v>APR, FY22</v>
      </c>
      <c r="J201" s="7" t="str">
        <f>"Q"&amp;Table13[[#This Row],[QTR]]&amp;", "&amp;Table13[[#This Row],[FY]]</f>
        <v>Q4, FY22</v>
      </c>
    </row>
    <row r="202" spans="1:10" x14ac:dyDescent="0.25">
      <c r="A202" s="1">
        <f t="shared" si="16"/>
        <v>44676</v>
      </c>
      <c r="B202" s="1">
        <f t="shared" si="16"/>
        <v>44682</v>
      </c>
      <c r="C202" s="7" t="s">
        <v>1335</v>
      </c>
      <c r="D202" s="7" t="s">
        <v>1336</v>
      </c>
      <c r="E202" s="7">
        <f t="shared" si="14"/>
        <v>4</v>
      </c>
      <c r="F202" s="7" t="s">
        <v>1349</v>
      </c>
      <c r="G202" s="7" t="str">
        <f>Table13[[#This Row],[Month]]&amp;", "&amp;Table13[[#This Row],[FY]]</f>
        <v>MAY, FY22</v>
      </c>
      <c r="H202" s="7" t="str">
        <f>Table13[[#This Row],[Week]]&amp;", "&amp;Table13[[#This Row],[Month]]&amp;" "&amp;Table13[[#This Row],[FY]]</f>
        <v>Week 44, MAY FY22</v>
      </c>
      <c r="I202" s="7" t="str">
        <f>Table13[[#This Row],[Month]]&amp;", "&amp;Table13[[#This Row],[FY]]</f>
        <v>MAY, FY22</v>
      </c>
      <c r="J202" s="7" t="str">
        <f>"Q"&amp;Table13[[#This Row],[QTR]]&amp;", "&amp;Table13[[#This Row],[FY]]</f>
        <v>Q4, FY22</v>
      </c>
    </row>
    <row r="203" spans="1:10" x14ac:dyDescent="0.25">
      <c r="A203" s="1">
        <f t="shared" si="16"/>
        <v>44683</v>
      </c>
      <c r="B203" s="1">
        <f t="shared" si="16"/>
        <v>44689</v>
      </c>
      <c r="C203" s="7" t="s">
        <v>1337</v>
      </c>
      <c r="D203" s="7" t="s">
        <v>1336</v>
      </c>
      <c r="E203" s="7">
        <f t="shared" si="14"/>
        <v>4</v>
      </c>
      <c r="F203" s="7" t="s">
        <v>1349</v>
      </c>
      <c r="G203" s="7" t="str">
        <f>Table13[[#This Row],[Month]]&amp;", "&amp;Table13[[#This Row],[FY]]</f>
        <v>MAY, FY22</v>
      </c>
      <c r="H203" s="7" t="str">
        <f>Table13[[#This Row],[Week]]&amp;", "&amp;Table13[[#This Row],[Month]]&amp;" "&amp;Table13[[#This Row],[FY]]</f>
        <v>Week 45, MAY FY22</v>
      </c>
      <c r="I203" s="7" t="str">
        <f>Table13[[#This Row],[Month]]&amp;", "&amp;Table13[[#This Row],[FY]]</f>
        <v>MAY, FY22</v>
      </c>
      <c r="J203" s="7" t="str">
        <f>"Q"&amp;Table13[[#This Row],[QTR]]&amp;", "&amp;Table13[[#This Row],[FY]]</f>
        <v>Q4, FY22</v>
      </c>
    </row>
    <row r="204" spans="1:10" x14ac:dyDescent="0.25">
      <c r="A204" s="1">
        <f t="shared" si="16"/>
        <v>44690</v>
      </c>
      <c r="B204" s="1">
        <f t="shared" si="16"/>
        <v>44696</v>
      </c>
      <c r="C204" s="7" t="s">
        <v>1338</v>
      </c>
      <c r="D204" s="7" t="s">
        <v>1336</v>
      </c>
      <c r="E204" s="7">
        <f t="shared" si="14"/>
        <v>4</v>
      </c>
      <c r="F204" s="7" t="s">
        <v>1349</v>
      </c>
      <c r="G204" s="7" t="str">
        <f>Table13[[#This Row],[Month]]&amp;", "&amp;Table13[[#This Row],[FY]]</f>
        <v>MAY, FY22</v>
      </c>
      <c r="H204" s="7" t="str">
        <f>Table13[[#This Row],[Week]]&amp;", "&amp;Table13[[#This Row],[Month]]&amp;" "&amp;Table13[[#This Row],[FY]]</f>
        <v>Week 46, MAY FY22</v>
      </c>
      <c r="I204" s="7" t="str">
        <f>Table13[[#This Row],[Month]]&amp;", "&amp;Table13[[#This Row],[FY]]</f>
        <v>MAY, FY22</v>
      </c>
      <c r="J204" s="7" t="str">
        <f>"Q"&amp;Table13[[#This Row],[QTR]]&amp;", "&amp;Table13[[#This Row],[FY]]</f>
        <v>Q4, FY22</v>
      </c>
    </row>
    <row r="205" spans="1:10" x14ac:dyDescent="0.25">
      <c r="A205" s="1">
        <f t="shared" si="16"/>
        <v>44697</v>
      </c>
      <c r="B205" s="1">
        <f t="shared" si="16"/>
        <v>44703</v>
      </c>
      <c r="C205" s="7" t="s">
        <v>1339</v>
      </c>
      <c r="D205" s="7" t="s">
        <v>1336</v>
      </c>
      <c r="E205" s="7">
        <f t="shared" si="14"/>
        <v>4</v>
      </c>
      <c r="F205" s="7" t="s">
        <v>1349</v>
      </c>
      <c r="G205" s="7" t="str">
        <f>Table13[[#This Row],[Month]]&amp;", "&amp;Table13[[#This Row],[FY]]</f>
        <v>MAY, FY22</v>
      </c>
      <c r="H205" s="7" t="str">
        <f>Table13[[#This Row],[Week]]&amp;", "&amp;Table13[[#This Row],[Month]]&amp;" "&amp;Table13[[#This Row],[FY]]</f>
        <v>Week 47, MAY FY22</v>
      </c>
      <c r="I205" s="7" t="str">
        <f>Table13[[#This Row],[Month]]&amp;", "&amp;Table13[[#This Row],[FY]]</f>
        <v>MAY, FY22</v>
      </c>
      <c r="J205" s="7" t="str">
        <f>"Q"&amp;Table13[[#This Row],[QTR]]&amp;", "&amp;Table13[[#This Row],[FY]]</f>
        <v>Q4, FY22</v>
      </c>
    </row>
    <row r="206" spans="1:10" x14ac:dyDescent="0.25">
      <c r="A206" s="1">
        <f t="shared" si="16"/>
        <v>44704</v>
      </c>
      <c r="B206" s="1">
        <f t="shared" si="16"/>
        <v>44710</v>
      </c>
      <c r="C206" s="7" t="s">
        <v>1340</v>
      </c>
      <c r="D206" s="7" t="s">
        <v>1336</v>
      </c>
      <c r="E206" s="7">
        <f t="shared" si="14"/>
        <v>4</v>
      </c>
      <c r="F206" s="7" t="s">
        <v>1349</v>
      </c>
      <c r="G206" s="7" t="str">
        <f>Table13[[#This Row],[Month]]&amp;", "&amp;Table13[[#This Row],[FY]]</f>
        <v>MAY, FY22</v>
      </c>
      <c r="H206" s="7" t="str">
        <f>Table13[[#This Row],[Week]]&amp;", "&amp;Table13[[#This Row],[Month]]&amp;" "&amp;Table13[[#This Row],[FY]]</f>
        <v>Week 48, MAY FY22</v>
      </c>
      <c r="I206" s="7" t="str">
        <f>Table13[[#This Row],[Month]]&amp;", "&amp;Table13[[#This Row],[FY]]</f>
        <v>MAY, FY22</v>
      </c>
      <c r="J206" s="7" t="str">
        <f>"Q"&amp;Table13[[#This Row],[QTR]]&amp;", "&amp;Table13[[#This Row],[FY]]</f>
        <v>Q4, FY22</v>
      </c>
    </row>
    <row r="207" spans="1:10" x14ac:dyDescent="0.25">
      <c r="A207" s="1">
        <f t="shared" si="16"/>
        <v>44711</v>
      </c>
      <c r="B207" s="1">
        <f t="shared" si="16"/>
        <v>44717</v>
      </c>
      <c r="C207" s="7" t="s">
        <v>1341</v>
      </c>
      <c r="D207" s="7" t="s">
        <v>1342</v>
      </c>
      <c r="E207" s="7">
        <f t="shared" si="14"/>
        <v>4</v>
      </c>
      <c r="F207" s="7" t="s">
        <v>1349</v>
      </c>
      <c r="G207" s="7" t="str">
        <f>Table13[[#This Row],[Month]]&amp;", "&amp;Table13[[#This Row],[FY]]</f>
        <v>JUN, FY22</v>
      </c>
      <c r="H207" s="7" t="str">
        <f>Table13[[#This Row],[Week]]&amp;", "&amp;Table13[[#This Row],[Month]]&amp;" "&amp;Table13[[#This Row],[FY]]</f>
        <v>Week 49, JUN FY22</v>
      </c>
      <c r="I207" s="7" t="str">
        <f>Table13[[#This Row],[Month]]&amp;", "&amp;Table13[[#This Row],[FY]]</f>
        <v>JUN, FY22</v>
      </c>
      <c r="J207" s="7" t="str">
        <f>"Q"&amp;Table13[[#This Row],[QTR]]&amp;", "&amp;Table13[[#This Row],[FY]]</f>
        <v>Q4, FY22</v>
      </c>
    </row>
    <row r="208" spans="1:10" x14ac:dyDescent="0.25">
      <c r="A208" s="1">
        <f t="shared" ref="A208:B223" si="17">A207+7</f>
        <v>44718</v>
      </c>
      <c r="B208" s="1">
        <f t="shared" si="17"/>
        <v>44724</v>
      </c>
      <c r="C208" s="7" t="s">
        <v>1343</v>
      </c>
      <c r="D208" s="7" t="s">
        <v>1342</v>
      </c>
      <c r="E208" s="7">
        <f t="shared" si="14"/>
        <v>4</v>
      </c>
      <c r="F208" s="7" t="s">
        <v>1349</v>
      </c>
      <c r="G208" s="7" t="str">
        <f>Table13[[#This Row],[Month]]&amp;", "&amp;Table13[[#This Row],[FY]]</f>
        <v>JUN, FY22</v>
      </c>
      <c r="H208" s="7" t="str">
        <f>Table13[[#This Row],[Week]]&amp;", "&amp;Table13[[#This Row],[Month]]&amp;" "&amp;Table13[[#This Row],[FY]]</f>
        <v>Week 50, JUN FY22</v>
      </c>
      <c r="I208" s="7" t="str">
        <f>Table13[[#This Row],[Month]]&amp;", "&amp;Table13[[#This Row],[FY]]</f>
        <v>JUN, FY22</v>
      </c>
      <c r="J208" s="7" t="str">
        <f>"Q"&amp;Table13[[#This Row],[QTR]]&amp;", "&amp;Table13[[#This Row],[FY]]</f>
        <v>Q4, FY22</v>
      </c>
    </row>
    <row r="209" spans="1:10" x14ac:dyDescent="0.25">
      <c r="A209" s="1">
        <f t="shared" si="17"/>
        <v>44725</v>
      </c>
      <c r="B209" s="1">
        <f t="shared" si="17"/>
        <v>44731</v>
      </c>
      <c r="C209" s="7" t="s">
        <v>1344</v>
      </c>
      <c r="D209" s="7" t="s">
        <v>1342</v>
      </c>
      <c r="E209" s="7">
        <f t="shared" si="14"/>
        <v>4</v>
      </c>
      <c r="F209" s="7" t="s">
        <v>1349</v>
      </c>
      <c r="G209" s="7" t="str">
        <f>Table13[[#This Row],[Month]]&amp;", "&amp;Table13[[#This Row],[FY]]</f>
        <v>JUN, FY22</v>
      </c>
      <c r="H209" s="7" t="str">
        <f>Table13[[#This Row],[Week]]&amp;", "&amp;Table13[[#This Row],[Month]]&amp;" "&amp;Table13[[#This Row],[FY]]</f>
        <v>Week 51, JUN FY22</v>
      </c>
      <c r="I209" s="7" t="str">
        <f>Table13[[#This Row],[Month]]&amp;", "&amp;Table13[[#This Row],[FY]]</f>
        <v>JUN, FY22</v>
      </c>
      <c r="J209" s="7" t="str">
        <f>"Q"&amp;Table13[[#This Row],[QTR]]&amp;", "&amp;Table13[[#This Row],[FY]]</f>
        <v>Q4, FY22</v>
      </c>
    </row>
    <row r="210" spans="1:10" x14ac:dyDescent="0.25">
      <c r="A210" s="1">
        <f t="shared" si="17"/>
        <v>44732</v>
      </c>
      <c r="B210" s="1">
        <f>B209+7</f>
        <v>44738</v>
      </c>
      <c r="C210" s="7" t="s">
        <v>1345</v>
      </c>
      <c r="D210" s="7" t="s">
        <v>1342</v>
      </c>
      <c r="E210" s="7">
        <f t="shared" si="14"/>
        <v>4</v>
      </c>
      <c r="F210" s="7" t="s">
        <v>1349</v>
      </c>
      <c r="G210" s="7" t="str">
        <f>Table13[[#This Row],[Month]]&amp;", "&amp;Table13[[#This Row],[FY]]</f>
        <v>JUN, FY22</v>
      </c>
      <c r="H210" s="7" t="str">
        <f>Table13[[#This Row],[Week]]&amp;", "&amp;Table13[[#This Row],[Month]]&amp;" "&amp;Table13[[#This Row],[FY]]</f>
        <v>Week 52, JUN FY22</v>
      </c>
      <c r="I210" s="7" t="str">
        <f>Table13[[#This Row],[Month]]&amp;", "&amp;Table13[[#This Row],[FY]]</f>
        <v>JUN, FY22</v>
      </c>
      <c r="J210" s="7" t="str">
        <f>"Q"&amp;Table13[[#This Row],[QTR]]&amp;", "&amp;Table13[[#This Row],[FY]]</f>
        <v>Q4, FY22</v>
      </c>
    </row>
    <row r="211" spans="1:10" x14ac:dyDescent="0.25">
      <c r="A211" s="1">
        <f t="shared" si="17"/>
        <v>44739</v>
      </c>
      <c r="B211" s="1">
        <f t="shared" si="17"/>
        <v>44745</v>
      </c>
      <c r="C211" s="7" t="s">
        <v>1281</v>
      </c>
      <c r="D211" s="7" t="s">
        <v>1282</v>
      </c>
      <c r="E211" s="7">
        <v>1</v>
      </c>
      <c r="F211" s="7" t="s">
        <v>1350</v>
      </c>
      <c r="G211" s="7" t="str">
        <f>Table13[[#This Row],[Month]]&amp;", "&amp;Table13[[#This Row],[FY]]</f>
        <v>JUL, FY23</v>
      </c>
      <c r="H211" s="7" t="str">
        <f>Table13[[#This Row],[Week]]&amp;", "&amp;Table13[[#This Row],[Month]]&amp;" "&amp;Table13[[#This Row],[FY]]</f>
        <v>Week 1, JUL FY23</v>
      </c>
      <c r="I211" s="7" t="str">
        <f>Table13[[#This Row],[Month]]&amp;", "&amp;Table13[[#This Row],[FY]]</f>
        <v>JUL, FY23</v>
      </c>
      <c r="J211" s="7" t="str">
        <f>"Q"&amp;Table13[[#This Row],[QTR]]&amp;", "&amp;Table13[[#This Row],[FY]]</f>
        <v>Q1, FY23</v>
      </c>
    </row>
    <row r="212" spans="1:10" x14ac:dyDescent="0.25">
      <c r="A212" s="1">
        <f t="shared" si="17"/>
        <v>44746</v>
      </c>
      <c r="B212" s="1">
        <f t="shared" si="17"/>
        <v>44752</v>
      </c>
      <c r="C212" s="7" t="s">
        <v>1284</v>
      </c>
      <c r="D212" s="7" t="s">
        <v>1282</v>
      </c>
      <c r="E212" s="7">
        <v>1</v>
      </c>
      <c r="F212" s="7" t="s">
        <v>1350</v>
      </c>
      <c r="G212" s="7" t="str">
        <f>Table13[[#This Row],[Month]]&amp;", "&amp;Table13[[#This Row],[FY]]</f>
        <v>JUL, FY23</v>
      </c>
      <c r="H212" s="7" t="str">
        <f>Table13[[#This Row],[Week]]&amp;", "&amp;Table13[[#This Row],[Month]]&amp;" "&amp;Table13[[#This Row],[FY]]</f>
        <v>Week 2, JUL FY23</v>
      </c>
      <c r="I212" s="7" t="str">
        <f>Table13[[#This Row],[Month]]&amp;", "&amp;Table13[[#This Row],[FY]]</f>
        <v>JUL, FY23</v>
      </c>
      <c r="J212" s="7" t="str">
        <f>"Q"&amp;Table13[[#This Row],[QTR]]&amp;", "&amp;Table13[[#This Row],[FY]]</f>
        <v>Q1, FY23</v>
      </c>
    </row>
    <row r="213" spans="1:10" x14ac:dyDescent="0.25">
      <c r="A213" s="1">
        <f t="shared" si="17"/>
        <v>44753</v>
      </c>
      <c r="B213" s="1">
        <f t="shared" si="17"/>
        <v>44759</v>
      </c>
      <c r="C213" s="7" t="s">
        <v>1285</v>
      </c>
      <c r="D213" s="7" t="s">
        <v>1282</v>
      </c>
      <c r="E213" s="7">
        <v>1</v>
      </c>
      <c r="F213" s="7" t="s">
        <v>1350</v>
      </c>
      <c r="G213" s="7" t="str">
        <f>Table13[[#This Row],[Month]]&amp;", "&amp;Table13[[#This Row],[FY]]</f>
        <v>JUL, FY23</v>
      </c>
      <c r="H213" s="7" t="str">
        <f>Table13[[#This Row],[Week]]&amp;", "&amp;Table13[[#This Row],[Month]]&amp;" "&amp;Table13[[#This Row],[FY]]</f>
        <v>Week 3, JUL FY23</v>
      </c>
      <c r="I213" s="7" t="str">
        <f>Table13[[#This Row],[Month]]&amp;", "&amp;Table13[[#This Row],[FY]]</f>
        <v>JUL, FY23</v>
      </c>
      <c r="J213" s="7" t="str">
        <f>"Q"&amp;Table13[[#This Row],[QTR]]&amp;", "&amp;Table13[[#This Row],[FY]]</f>
        <v>Q1, FY23</v>
      </c>
    </row>
    <row r="214" spans="1:10" x14ac:dyDescent="0.25">
      <c r="A214" s="1">
        <f t="shared" si="17"/>
        <v>44760</v>
      </c>
      <c r="B214" s="1">
        <f t="shared" si="17"/>
        <v>44766</v>
      </c>
      <c r="C214" s="7" t="s">
        <v>1286</v>
      </c>
      <c r="D214" s="7" t="s">
        <v>1282</v>
      </c>
      <c r="E214" s="7">
        <v>1</v>
      </c>
      <c r="F214" s="7" t="s">
        <v>1350</v>
      </c>
      <c r="G214" s="7" t="str">
        <f>Table13[[#This Row],[Month]]&amp;", "&amp;Table13[[#This Row],[FY]]</f>
        <v>JUL, FY23</v>
      </c>
      <c r="H214" s="7" t="str">
        <f>Table13[[#This Row],[Week]]&amp;", "&amp;Table13[[#This Row],[Month]]&amp;" "&amp;Table13[[#This Row],[FY]]</f>
        <v>Week 4, JUL FY23</v>
      </c>
      <c r="I214" s="7" t="str">
        <f>Table13[[#This Row],[Month]]&amp;", "&amp;Table13[[#This Row],[FY]]</f>
        <v>JUL, FY23</v>
      </c>
      <c r="J214" s="7" t="str">
        <f>"Q"&amp;Table13[[#This Row],[QTR]]&amp;", "&amp;Table13[[#This Row],[FY]]</f>
        <v>Q1, FY23</v>
      </c>
    </row>
    <row r="215" spans="1:10" x14ac:dyDescent="0.25">
      <c r="A215" s="1">
        <f t="shared" si="17"/>
        <v>44767</v>
      </c>
      <c r="B215" s="1">
        <f t="shared" si="17"/>
        <v>44773</v>
      </c>
      <c r="C215" s="7" t="s">
        <v>1287</v>
      </c>
      <c r="D215" s="7" t="s">
        <v>1288</v>
      </c>
      <c r="E215" s="7">
        <v>1</v>
      </c>
      <c r="F215" s="7" t="s">
        <v>1350</v>
      </c>
      <c r="G215" s="7" t="str">
        <f>Table13[[#This Row],[Month]]&amp;", "&amp;Table13[[#This Row],[FY]]</f>
        <v>AUG, FY23</v>
      </c>
      <c r="H215" s="7" t="str">
        <f>Table13[[#This Row],[Week]]&amp;", "&amp;Table13[[#This Row],[Month]]&amp;" "&amp;Table13[[#This Row],[FY]]</f>
        <v>Week 5, AUG FY23</v>
      </c>
      <c r="I215" s="7" t="str">
        <f>Table13[[#This Row],[Month]]&amp;", "&amp;Table13[[#This Row],[FY]]</f>
        <v>AUG, FY23</v>
      </c>
      <c r="J215" s="7" t="str">
        <f>"Q"&amp;Table13[[#This Row],[QTR]]&amp;", "&amp;Table13[[#This Row],[FY]]</f>
        <v>Q1, FY23</v>
      </c>
    </row>
    <row r="216" spans="1:10" x14ac:dyDescent="0.25">
      <c r="A216" s="1">
        <f t="shared" si="17"/>
        <v>44774</v>
      </c>
      <c r="B216" s="1">
        <f t="shared" si="17"/>
        <v>44780</v>
      </c>
      <c r="C216" s="7" t="s">
        <v>1289</v>
      </c>
      <c r="D216" s="7" t="s">
        <v>1288</v>
      </c>
      <c r="E216" s="7">
        <v>1</v>
      </c>
      <c r="F216" s="7" t="s">
        <v>1350</v>
      </c>
      <c r="G216" s="7" t="str">
        <f>Table13[[#This Row],[Month]]&amp;", "&amp;Table13[[#This Row],[FY]]</f>
        <v>AUG, FY23</v>
      </c>
      <c r="H216" s="7" t="str">
        <f>Table13[[#This Row],[Week]]&amp;", "&amp;Table13[[#This Row],[Month]]&amp;" "&amp;Table13[[#This Row],[FY]]</f>
        <v>Week 6, AUG FY23</v>
      </c>
      <c r="I216" s="7" t="str">
        <f>Table13[[#This Row],[Month]]&amp;", "&amp;Table13[[#This Row],[FY]]</f>
        <v>AUG, FY23</v>
      </c>
      <c r="J216" s="7" t="str">
        <f>"Q"&amp;Table13[[#This Row],[QTR]]&amp;", "&amp;Table13[[#This Row],[FY]]</f>
        <v>Q1, FY23</v>
      </c>
    </row>
    <row r="217" spans="1:10" x14ac:dyDescent="0.25">
      <c r="A217" s="1">
        <f t="shared" si="17"/>
        <v>44781</v>
      </c>
      <c r="B217" s="1">
        <f t="shared" si="17"/>
        <v>44787</v>
      </c>
      <c r="C217" s="7" t="s">
        <v>1290</v>
      </c>
      <c r="D217" s="7" t="s">
        <v>1288</v>
      </c>
      <c r="E217" s="7">
        <v>1</v>
      </c>
      <c r="F217" s="7" t="s">
        <v>1350</v>
      </c>
      <c r="G217" s="7" t="str">
        <f>Table13[[#This Row],[Month]]&amp;", "&amp;Table13[[#This Row],[FY]]</f>
        <v>AUG, FY23</v>
      </c>
      <c r="H217" s="7" t="str">
        <f>Table13[[#This Row],[Week]]&amp;", "&amp;Table13[[#This Row],[Month]]&amp;" "&amp;Table13[[#This Row],[FY]]</f>
        <v>Week 7, AUG FY23</v>
      </c>
      <c r="I217" s="7" t="str">
        <f>Table13[[#This Row],[Month]]&amp;", "&amp;Table13[[#This Row],[FY]]</f>
        <v>AUG, FY23</v>
      </c>
      <c r="J217" s="7" t="str">
        <f>"Q"&amp;Table13[[#This Row],[QTR]]&amp;", "&amp;Table13[[#This Row],[FY]]</f>
        <v>Q1, FY23</v>
      </c>
    </row>
    <row r="218" spans="1:10" x14ac:dyDescent="0.25">
      <c r="A218" s="1">
        <f t="shared" si="17"/>
        <v>44788</v>
      </c>
      <c r="B218" s="1">
        <f t="shared" si="17"/>
        <v>44794</v>
      </c>
      <c r="C218" s="7" t="s">
        <v>1291</v>
      </c>
      <c r="D218" s="7" t="s">
        <v>1288</v>
      </c>
      <c r="E218" s="7">
        <v>1</v>
      </c>
      <c r="F218" s="7" t="s">
        <v>1350</v>
      </c>
      <c r="G218" s="7" t="str">
        <f>Table13[[#This Row],[Month]]&amp;", "&amp;Table13[[#This Row],[FY]]</f>
        <v>AUG, FY23</v>
      </c>
      <c r="H218" s="7" t="str">
        <f>Table13[[#This Row],[Week]]&amp;", "&amp;Table13[[#This Row],[Month]]&amp;" "&amp;Table13[[#This Row],[FY]]</f>
        <v>Week 8, AUG FY23</v>
      </c>
      <c r="I218" s="7" t="str">
        <f>Table13[[#This Row],[Month]]&amp;", "&amp;Table13[[#This Row],[FY]]</f>
        <v>AUG, FY23</v>
      </c>
      <c r="J218" s="7" t="str">
        <f>"Q"&amp;Table13[[#This Row],[QTR]]&amp;", "&amp;Table13[[#This Row],[FY]]</f>
        <v>Q1, FY23</v>
      </c>
    </row>
    <row r="219" spans="1:10" x14ac:dyDescent="0.25">
      <c r="A219" s="1">
        <f t="shared" si="17"/>
        <v>44795</v>
      </c>
      <c r="B219" s="1">
        <f t="shared" si="17"/>
        <v>44801</v>
      </c>
      <c r="C219" s="7" t="s">
        <v>1292</v>
      </c>
      <c r="D219" s="7" t="s">
        <v>1288</v>
      </c>
      <c r="E219" s="7">
        <v>1</v>
      </c>
      <c r="F219" s="7" t="s">
        <v>1350</v>
      </c>
      <c r="G219" s="7" t="str">
        <f>Table13[[#This Row],[Month]]&amp;", "&amp;Table13[[#This Row],[FY]]</f>
        <v>AUG, FY23</v>
      </c>
      <c r="H219" s="7" t="str">
        <f>Table13[[#This Row],[Week]]&amp;", "&amp;Table13[[#This Row],[Month]]&amp;" "&amp;Table13[[#This Row],[FY]]</f>
        <v>Week 9, AUG FY23</v>
      </c>
      <c r="I219" s="7" t="str">
        <f>Table13[[#This Row],[Month]]&amp;", "&amp;Table13[[#This Row],[FY]]</f>
        <v>AUG, FY23</v>
      </c>
      <c r="J219" s="7" t="str">
        <f>"Q"&amp;Table13[[#This Row],[QTR]]&amp;", "&amp;Table13[[#This Row],[FY]]</f>
        <v>Q1, FY23</v>
      </c>
    </row>
    <row r="220" spans="1:10" x14ac:dyDescent="0.25">
      <c r="A220" s="1">
        <f t="shared" si="17"/>
        <v>44802</v>
      </c>
      <c r="B220" s="1">
        <f t="shared" si="17"/>
        <v>44808</v>
      </c>
      <c r="C220" s="7" t="s">
        <v>1293</v>
      </c>
      <c r="D220" s="7" t="s">
        <v>1294</v>
      </c>
      <c r="E220" s="7">
        <v>1</v>
      </c>
      <c r="F220" s="7" t="s">
        <v>1350</v>
      </c>
      <c r="G220" s="7" t="str">
        <f>Table13[[#This Row],[Month]]&amp;", "&amp;Table13[[#This Row],[FY]]</f>
        <v>SEP, FY23</v>
      </c>
      <c r="H220" s="7" t="str">
        <f>Table13[[#This Row],[Week]]&amp;", "&amp;Table13[[#This Row],[Month]]&amp;" "&amp;Table13[[#This Row],[FY]]</f>
        <v>Week 10, SEP FY23</v>
      </c>
      <c r="I220" s="7" t="str">
        <f>Table13[[#This Row],[Month]]&amp;", "&amp;Table13[[#This Row],[FY]]</f>
        <v>SEP, FY23</v>
      </c>
      <c r="J220" s="7" t="str">
        <f>"Q"&amp;Table13[[#This Row],[QTR]]&amp;", "&amp;Table13[[#This Row],[FY]]</f>
        <v>Q1, FY23</v>
      </c>
    </row>
    <row r="221" spans="1:10" x14ac:dyDescent="0.25">
      <c r="A221" s="1">
        <f t="shared" si="17"/>
        <v>44809</v>
      </c>
      <c r="B221" s="1">
        <f t="shared" si="17"/>
        <v>44815</v>
      </c>
      <c r="C221" s="7" t="s">
        <v>1295</v>
      </c>
      <c r="D221" s="7" t="s">
        <v>1294</v>
      </c>
      <c r="E221" s="7">
        <v>1</v>
      </c>
      <c r="F221" s="7" t="s">
        <v>1350</v>
      </c>
      <c r="G221" s="7" t="str">
        <f>Table13[[#This Row],[Month]]&amp;", "&amp;Table13[[#This Row],[FY]]</f>
        <v>SEP, FY23</v>
      </c>
      <c r="H221" s="7" t="str">
        <f>Table13[[#This Row],[Week]]&amp;", "&amp;Table13[[#This Row],[Month]]&amp;" "&amp;Table13[[#This Row],[FY]]</f>
        <v>Week 11, SEP FY23</v>
      </c>
      <c r="I221" s="7" t="str">
        <f>Table13[[#This Row],[Month]]&amp;", "&amp;Table13[[#This Row],[FY]]</f>
        <v>SEP, FY23</v>
      </c>
      <c r="J221" s="7" t="str">
        <f>"Q"&amp;Table13[[#This Row],[QTR]]&amp;", "&amp;Table13[[#This Row],[FY]]</f>
        <v>Q1, FY23</v>
      </c>
    </row>
    <row r="222" spans="1:10" x14ac:dyDescent="0.25">
      <c r="A222" s="1">
        <f t="shared" si="17"/>
        <v>44816</v>
      </c>
      <c r="B222" s="1">
        <f t="shared" si="17"/>
        <v>44822</v>
      </c>
      <c r="C222" s="7" t="s">
        <v>1296</v>
      </c>
      <c r="D222" s="7" t="s">
        <v>1294</v>
      </c>
      <c r="E222" s="7">
        <v>1</v>
      </c>
      <c r="F222" s="7" t="s">
        <v>1350</v>
      </c>
      <c r="G222" s="7" t="str">
        <f>Table13[[#This Row],[Month]]&amp;", "&amp;Table13[[#This Row],[FY]]</f>
        <v>SEP, FY23</v>
      </c>
      <c r="H222" s="7" t="str">
        <f>Table13[[#This Row],[Week]]&amp;", "&amp;Table13[[#This Row],[Month]]&amp;" "&amp;Table13[[#This Row],[FY]]</f>
        <v>Week 12, SEP FY23</v>
      </c>
      <c r="I222" s="7" t="str">
        <f>Table13[[#This Row],[Month]]&amp;", "&amp;Table13[[#This Row],[FY]]</f>
        <v>SEP, FY23</v>
      </c>
      <c r="J222" s="7" t="str">
        <f>"Q"&amp;Table13[[#This Row],[QTR]]&amp;", "&amp;Table13[[#This Row],[FY]]</f>
        <v>Q1, FY23</v>
      </c>
    </row>
    <row r="223" spans="1:10" x14ac:dyDescent="0.25">
      <c r="A223" s="1">
        <f t="shared" si="17"/>
        <v>44823</v>
      </c>
      <c r="B223" s="1">
        <f t="shared" si="17"/>
        <v>44829</v>
      </c>
      <c r="C223" s="7" t="s">
        <v>1297</v>
      </c>
      <c r="D223" s="7" t="s">
        <v>1294</v>
      </c>
      <c r="E223" s="7">
        <v>1</v>
      </c>
      <c r="F223" s="7" t="s">
        <v>1350</v>
      </c>
      <c r="G223" s="7" t="str">
        <f>Table13[[#This Row],[Month]]&amp;", "&amp;Table13[[#This Row],[FY]]</f>
        <v>SEP, FY23</v>
      </c>
      <c r="H223" s="7" t="str">
        <f>Table13[[#This Row],[Week]]&amp;", "&amp;Table13[[#This Row],[Month]]&amp;" "&amp;Table13[[#This Row],[FY]]</f>
        <v>Week 13, SEP FY23</v>
      </c>
      <c r="I223" s="7" t="str">
        <f>Table13[[#This Row],[Month]]&amp;", "&amp;Table13[[#This Row],[FY]]</f>
        <v>SEP, FY23</v>
      </c>
      <c r="J223" s="7" t="str">
        <f>"Q"&amp;Table13[[#This Row],[QTR]]&amp;", "&amp;Table13[[#This Row],[FY]]</f>
        <v>Q1, FY23</v>
      </c>
    </row>
    <row r="224" spans="1:10" x14ac:dyDescent="0.25">
      <c r="A224" s="1">
        <f t="shared" ref="A224:B239" si="18">A223+7</f>
        <v>44830</v>
      </c>
      <c r="B224" s="1">
        <f t="shared" si="18"/>
        <v>44836</v>
      </c>
      <c r="C224" s="7" t="s">
        <v>1298</v>
      </c>
      <c r="D224" s="7" t="s">
        <v>1299</v>
      </c>
      <c r="E224" s="7">
        <f>E211+1</f>
        <v>2</v>
      </c>
      <c r="F224" s="7" t="s">
        <v>1350</v>
      </c>
      <c r="G224" s="7" t="str">
        <f>Table13[[#This Row],[Month]]&amp;", "&amp;Table13[[#This Row],[FY]]</f>
        <v>OCT, FY23</v>
      </c>
      <c r="H224" s="7" t="str">
        <f>Table13[[#This Row],[Week]]&amp;", "&amp;Table13[[#This Row],[Month]]&amp;" "&amp;Table13[[#This Row],[FY]]</f>
        <v>Week 14, OCT FY23</v>
      </c>
      <c r="I224" s="7" t="str">
        <f>Table13[[#This Row],[Month]]&amp;", "&amp;Table13[[#This Row],[FY]]</f>
        <v>OCT, FY23</v>
      </c>
      <c r="J224" s="7" t="str">
        <f>"Q"&amp;Table13[[#This Row],[QTR]]&amp;", "&amp;Table13[[#This Row],[FY]]</f>
        <v>Q2, FY23</v>
      </c>
    </row>
    <row r="225" spans="1:10" x14ac:dyDescent="0.25">
      <c r="A225" s="1">
        <f t="shared" si="18"/>
        <v>44837</v>
      </c>
      <c r="B225" s="1">
        <f t="shared" si="18"/>
        <v>44843</v>
      </c>
      <c r="C225" s="7" t="s">
        <v>1300</v>
      </c>
      <c r="D225" s="7" t="s">
        <v>1299</v>
      </c>
      <c r="E225" s="7">
        <f t="shared" ref="E225:E262" si="19">E212+1</f>
        <v>2</v>
      </c>
      <c r="F225" s="7" t="s">
        <v>1350</v>
      </c>
      <c r="G225" s="7" t="str">
        <f>Table13[[#This Row],[Month]]&amp;", "&amp;Table13[[#This Row],[FY]]</f>
        <v>OCT, FY23</v>
      </c>
      <c r="H225" s="7" t="str">
        <f>Table13[[#This Row],[Week]]&amp;", "&amp;Table13[[#This Row],[Month]]&amp;" "&amp;Table13[[#This Row],[FY]]</f>
        <v>Week 15, OCT FY23</v>
      </c>
      <c r="I225" s="7" t="str">
        <f>Table13[[#This Row],[Month]]&amp;", "&amp;Table13[[#This Row],[FY]]</f>
        <v>OCT, FY23</v>
      </c>
      <c r="J225" s="7" t="str">
        <f>"Q"&amp;Table13[[#This Row],[QTR]]&amp;", "&amp;Table13[[#This Row],[FY]]</f>
        <v>Q2, FY23</v>
      </c>
    </row>
    <row r="226" spans="1:10" x14ac:dyDescent="0.25">
      <c r="A226" s="1">
        <f t="shared" si="18"/>
        <v>44844</v>
      </c>
      <c r="B226" s="1">
        <f t="shared" si="18"/>
        <v>44850</v>
      </c>
      <c r="C226" s="7" t="s">
        <v>1301</v>
      </c>
      <c r="D226" s="7" t="s">
        <v>1299</v>
      </c>
      <c r="E226" s="7">
        <f t="shared" si="19"/>
        <v>2</v>
      </c>
      <c r="F226" s="7" t="s">
        <v>1350</v>
      </c>
      <c r="G226" s="7" t="str">
        <f>Table13[[#This Row],[Month]]&amp;", "&amp;Table13[[#This Row],[FY]]</f>
        <v>OCT, FY23</v>
      </c>
      <c r="H226" s="7" t="str">
        <f>Table13[[#This Row],[Week]]&amp;", "&amp;Table13[[#This Row],[Month]]&amp;" "&amp;Table13[[#This Row],[FY]]</f>
        <v>Week 16, OCT FY23</v>
      </c>
      <c r="I226" s="7" t="str">
        <f>Table13[[#This Row],[Month]]&amp;", "&amp;Table13[[#This Row],[FY]]</f>
        <v>OCT, FY23</v>
      </c>
      <c r="J226" s="7" t="str">
        <f>"Q"&amp;Table13[[#This Row],[QTR]]&amp;", "&amp;Table13[[#This Row],[FY]]</f>
        <v>Q2, FY23</v>
      </c>
    </row>
    <row r="227" spans="1:10" x14ac:dyDescent="0.25">
      <c r="A227" s="1">
        <f t="shared" si="18"/>
        <v>44851</v>
      </c>
      <c r="B227" s="1">
        <f t="shared" si="18"/>
        <v>44857</v>
      </c>
      <c r="C227" s="7" t="s">
        <v>1302</v>
      </c>
      <c r="D227" s="7" t="s">
        <v>1299</v>
      </c>
      <c r="E227" s="7">
        <f t="shared" si="19"/>
        <v>2</v>
      </c>
      <c r="F227" s="7" t="s">
        <v>1350</v>
      </c>
      <c r="G227" s="7" t="str">
        <f>Table13[[#This Row],[Month]]&amp;", "&amp;Table13[[#This Row],[FY]]</f>
        <v>OCT, FY23</v>
      </c>
      <c r="H227" s="7" t="str">
        <f>Table13[[#This Row],[Week]]&amp;", "&amp;Table13[[#This Row],[Month]]&amp;" "&amp;Table13[[#This Row],[FY]]</f>
        <v>Week 17, OCT FY23</v>
      </c>
      <c r="I227" s="7" t="str">
        <f>Table13[[#This Row],[Month]]&amp;", "&amp;Table13[[#This Row],[FY]]</f>
        <v>OCT, FY23</v>
      </c>
      <c r="J227" s="7" t="str">
        <f>"Q"&amp;Table13[[#This Row],[QTR]]&amp;", "&amp;Table13[[#This Row],[FY]]</f>
        <v>Q2, FY23</v>
      </c>
    </row>
    <row r="228" spans="1:10" x14ac:dyDescent="0.25">
      <c r="A228" s="1">
        <f t="shared" si="18"/>
        <v>44858</v>
      </c>
      <c r="B228" s="1">
        <f t="shared" si="18"/>
        <v>44864</v>
      </c>
      <c r="C228" s="7" t="s">
        <v>1303</v>
      </c>
      <c r="D228" s="7" t="s">
        <v>1304</v>
      </c>
      <c r="E228" s="7">
        <f t="shared" si="19"/>
        <v>2</v>
      </c>
      <c r="F228" s="7" t="s">
        <v>1350</v>
      </c>
      <c r="G228" s="7" t="str">
        <f>Table13[[#This Row],[Month]]&amp;", "&amp;Table13[[#This Row],[FY]]</f>
        <v>NOV, FY23</v>
      </c>
      <c r="H228" s="7" t="str">
        <f>Table13[[#This Row],[Week]]&amp;", "&amp;Table13[[#This Row],[Month]]&amp;" "&amp;Table13[[#This Row],[FY]]</f>
        <v>Week 18, NOV FY23</v>
      </c>
      <c r="I228" s="7" t="str">
        <f>Table13[[#This Row],[Month]]&amp;", "&amp;Table13[[#This Row],[FY]]</f>
        <v>NOV, FY23</v>
      </c>
      <c r="J228" s="7" t="str">
        <f>"Q"&amp;Table13[[#This Row],[QTR]]&amp;", "&amp;Table13[[#This Row],[FY]]</f>
        <v>Q2, FY23</v>
      </c>
    </row>
    <row r="229" spans="1:10" x14ac:dyDescent="0.25">
      <c r="A229" s="1">
        <f t="shared" si="18"/>
        <v>44865</v>
      </c>
      <c r="B229" s="1">
        <f t="shared" si="18"/>
        <v>44871</v>
      </c>
      <c r="C229" s="7" t="s">
        <v>1305</v>
      </c>
      <c r="D229" s="7" t="s">
        <v>1304</v>
      </c>
      <c r="E229" s="7">
        <f t="shared" si="19"/>
        <v>2</v>
      </c>
      <c r="F229" s="7" t="s">
        <v>1350</v>
      </c>
      <c r="G229" s="7" t="str">
        <f>Table13[[#This Row],[Month]]&amp;", "&amp;Table13[[#This Row],[FY]]</f>
        <v>NOV, FY23</v>
      </c>
      <c r="H229" s="7" t="str">
        <f>Table13[[#This Row],[Week]]&amp;", "&amp;Table13[[#This Row],[Month]]&amp;" "&amp;Table13[[#This Row],[FY]]</f>
        <v>Week 19, NOV FY23</v>
      </c>
      <c r="I229" s="7" t="str">
        <f>Table13[[#This Row],[Month]]&amp;", "&amp;Table13[[#This Row],[FY]]</f>
        <v>NOV, FY23</v>
      </c>
      <c r="J229" s="7" t="str">
        <f>"Q"&amp;Table13[[#This Row],[QTR]]&amp;", "&amp;Table13[[#This Row],[FY]]</f>
        <v>Q2, FY23</v>
      </c>
    </row>
    <row r="230" spans="1:10" x14ac:dyDescent="0.25">
      <c r="A230" s="1">
        <f t="shared" si="18"/>
        <v>44872</v>
      </c>
      <c r="B230" s="1">
        <f t="shared" si="18"/>
        <v>44878</v>
      </c>
      <c r="C230" s="7" t="s">
        <v>1306</v>
      </c>
      <c r="D230" s="7" t="s">
        <v>1304</v>
      </c>
      <c r="E230" s="7">
        <f t="shared" si="19"/>
        <v>2</v>
      </c>
      <c r="F230" s="7" t="s">
        <v>1350</v>
      </c>
      <c r="G230" s="7" t="str">
        <f>Table13[[#This Row],[Month]]&amp;", "&amp;Table13[[#This Row],[FY]]</f>
        <v>NOV, FY23</v>
      </c>
      <c r="H230" s="7" t="str">
        <f>Table13[[#This Row],[Week]]&amp;", "&amp;Table13[[#This Row],[Month]]&amp;" "&amp;Table13[[#This Row],[FY]]</f>
        <v>Week 20, NOV FY23</v>
      </c>
      <c r="I230" s="7" t="str">
        <f>Table13[[#This Row],[Month]]&amp;", "&amp;Table13[[#This Row],[FY]]</f>
        <v>NOV, FY23</v>
      </c>
      <c r="J230" s="7" t="str">
        <f>"Q"&amp;Table13[[#This Row],[QTR]]&amp;", "&amp;Table13[[#This Row],[FY]]</f>
        <v>Q2, FY23</v>
      </c>
    </row>
    <row r="231" spans="1:10" x14ac:dyDescent="0.25">
      <c r="A231" s="1">
        <f t="shared" si="18"/>
        <v>44879</v>
      </c>
      <c r="B231" s="1">
        <f t="shared" si="18"/>
        <v>44885</v>
      </c>
      <c r="C231" s="7" t="s">
        <v>1307</v>
      </c>
      <c r="D231" s="7" t="s">
        <v>1304</v>
      </c>
      <c r="E231" s="7">
        <f t="shared" si="19"/>
        <v>2</v>
      </c>
      <c r="F231" s="7" t="s">
        <v>1350</v>
      </c>
      <c r="G231" s="7" t="str">
        <f>Table13[[#This Row],[Month]]&amp;", "&amp;Table13[[#This Row],[FY]]</f>
        <v>NOV, FY23</v>
      </c>
      <c r="H231" s="7" t="str">
        <f>Table13[[#This Row],[Week]]&amp;", "&amp;Table13[[#This Row],[Month]]&amp;" "&amp;Table13[[#This Row],[FY]]</f>
        <v>Week 21, NOV FY23</v>
      </c>
      <c r="I231" s="7" t="str">
        <f>Table13[[#This Row],[Month]]&amp;", "&amp;Table13[[#This Row],[FY]]</f>
        <v>NOV, FY23</v>
      </c>
      <c r="J231" s="7" t="str">
        <f>"Q"&amp;Table13[[#This Row],[QTR]]&amp;", "&amp;Table13[[#This Row],[FY]]</f>
        <v>Q2, FY23</v>
      </c>
    </row>
    <row r="232" spans="1:10" x14ac:dyDescent="0.25">
      <c r="A232" s="1">
        <f t="shared" si="18"/>
        <v>44886</v>
      </c>
      <c r="B232" s="1">
        <f t="shared" si="18"/>
        <v>44892</v>
      </c>
      <c r="C232" s="7" t="s">
        <v>1308</v>
      </c>
      <c r="D232" s="7" t="s">
        <v>1304</v>
      </c>
      <c r="E232" s="7">
        <f t="shared" si="19"/>
        <v>2</v>
      </c>
      <c r="F232" s="7" t="s">
        <v>1350</v>
      </c>
      <c r="G232" s="7" t="str">
        <f>Table13[[#This Row],[Month]]&amp;", "&amp;Table13[[#This Row],[FY]]</f>
        <v>NOV, FY23</v>
      </c>
      <c r="H232" s="7" t="str">
        <f>Table13[[#This Row],[Week]]&amp;", "&amp;Table13[[#This Row],[Month]]&amp;" "&amp;Table13[[#This Row],[FY]]</f>
        <v>Week 22, NOV FY23</v>
      </c>
      <c r="I232" s="7" t="str">
        <f>Table13[[#This Row],[Month]]&amp;", "&amp;Table13[[#This Row],[FY]]</f>
        <v>NOV, FY23</v>
      </c>
      <c r="J232" s="7" t="str">
        <f>"Q"&amp;Table13[[#This Row],[QTR]]&amp;", "&amp;Table13[[#This Row],[FY]]</f>
        <v>Q2, FY23</v>
      </c>
    </row>
    <row r="233" spans="1:10" x14ac:dyDescent="0.25">
      <c r="A233" s="1">
        <f t="shared" si="18"/>
        <v>44893</v>
      </c>
      <c r="B233" s="1">
        <f t="shared" si="18"/>
        <v>44899</v>
      </c>
      <c r="C233" s="7" t="s">
        <v>1309</v>
      </c>
      <c r="D233" s="7" t="s">
        <v>1310</v>
      </c>
      <c r="E233" s="7">
        <f t="shared" si="19"/>
        <v>2</v>
      </c>
      <c r="F233" s="7" t="s">
        <v>1350</v>
      </c>
      <c r="G233" s="7" t="str">
        <f>Table13[[#This Row],[Month]]&amp;", "&amp;Table13[[#This Row],[FY]]</f>
        <v>DEC, FY23</v>
      </c>
      <c r="H233" s="7" t="str">
        <f>Table13[[#This Row],[Week]]&amp;", "&amp;Table13[[#This Row],[Month]]&amp;" "&amp;Table13[[#This Row],[FY]]</f>
        <v>Week 23, DEC FY23</v>
      </c>
      <c r="I233" s="7" t="str">
        <f>Table13[[#This Row],[Month]]&amp;", "&amp;Table13[[#This Row],[FY]]</f>
        <v>DEC, FY23</v>
      </c>
      <c r="J233" s="7" t="str">
        <f>"Q"&amp;Table13[[#This Row],[QTR]]&amp;", "&amp;Table13[[#This Row],[FY]]</f>
        <v>Q2, FY23</v>
      </c>
    </row>
    <row r="234" spans="1:10" x14ac:dyDescent="0.25">
      <c r="A234" s="1">
        <f t="shared" si="18"/>
        <v>44900</v>
      </c>
      <c r="B234" s="1">
        <f t="shared" si="18"/>
        <v>44906</v>
      </c>
      <c r="C234" s="7" t="s">
        <v>1311</v>
      </c>
      <c r="D234" s="7" t="s">
        <v>1310</v>
      </c>
      <c r="E234" s="7">
        <f t="shared" si="19"/>
        <v>2</v>
      </c>
      <c r="F234" s="7" t="s">
        <v>1350</v>
      </c>
      <c r="G234" s="7" t="str">
        <f>Table13[[#This Row],[Month]]&amp;", "&amp;Table13[[#This Row],[FY]]</f>
        <v>DEC, FY23</v>
      </c>
      <c r="H234" s="7" t="str">
        <f>Table13[[#This Row],[Week]]&amp;", "&amp;Table13[[#This Row],[Month]]&amp;" "&amp;Table13[[#This Row],[FY]]</f>
        <v>Week 24, DEC FY23</v>
      </c>
      <c r="I234" s="7" t="str">
        <f>Table13[[#This Row],[Month]]&amp;", "&amp;Table13[[#This Row],[FY]]</f>
        <v>DEC, FY23</v>
      </c>
      <c r="J234" s="7" t="str">
        <f>"Q"&amp;Table13[[#This Row],[QTR]]&amp;", "&amp;Table13[[#This Row],[FY]]</f>
        <v>Q2, FY23</v>
      </c>
    </row>
    <row r="235" spans="1:10" x14ac:dyDescent="0.25">
      <c r="A235" s="1">
        <f t="shared" si="18"/>
        <v>44907</v>
      </c>
      <c r="B235" s="1">
        <f t="shared" si="18"/>
        <v>44913</v>
      </c>
      <c r="C235" s="7" t="s">
        <v>1312</v>
      </c>
      <c r="D235" s="7" t="s">
        <v>1310</v>
      </c>
      <c r="E235" s="7">
        <f t="shared" si="19"/>
        <v>2</v>
      </c>
      <c r="F235" s="7" t="s">
        <v>1350</v>
      </c>
      <c r="G235" s="7" t="str">
        <f>Table13[[#This Row],[Month]]&amp;", "&amp;Table13[[#This Row],[FY]]</f>
        <v>DEC, FY23</v>
      </c>
      <c r="H235" s="7" t="str">
        <f>Table13[[#This Row],[Week]]&amp;", "&amp;Table13[[#This Row],[Month]]&amp;" "&amp;Table13[[#This Row],[FY]]</f>
        <v>Week 25, DEC FY23</v>
      </c>
      <c r="I235" s="7" t="str">
        <f>Table13[[#This Row],[Month]]&amp;", "&amp;Table13[[#This Row],[FY]]</f>
        <v>DEC, FY23</v>
      </c>
      <c r="J235" s="7" t="str">
        <f>"Q"&amp;Table13[[#This Row],[QTR]]&amp;", "&amp;Table13[[#This Row],[FY]]</f>
        <v>Q2, FY23</v>
      </c>
    </row>
    <row r="236" spans="1:10" x14ac:dyDescent="0.25">
      <c r="A236" s="1">
        <f t="shared" si="18"/>
        <v>44914</v>
      </c>
      <c r="B236" s="1">
        <f t="shared" si="18"/>
        <v>44920</v>
      </c>
      <c r="C236" s="7" t="s">
        <v>1313</v>
      </c>
      <c r="D236" s="7" t="s">
        <v>1310</v>
      </c>
      <c r="E236" s="7">
        <f t="shared" si="19"/>
        <v>2</v>
      </c>
      <c r="F236" s="7" t="s">
        <v>1350</v>
      </c>
      <c r="G236" s="7" t="str">
        <f>Table13[[#This Row],[Month]]&amp;", "&amp;Table13[[#This Row],[FY]]</f>
        <v>DEC, FY23</v>
      </c>
      <c r="H236" s="7" t="str">
        <f>Table13[[#This Row],[Week]]&amp;", "&amp;Table13[[#This Row],[Month]]&amp;" "&amp;Table13[[#This Row],[FY]]</f>
        <v>Week 26, DEC FY23</v>
      </c>
      <c r="I236" s="7" t="str">
        <f>Table13[[#This Row],[Month]]&amp;", "&amp;Table13[[#This Row],[FY]]</f>
        <v>DEC, FY23</v>
      </c>
      <c r="J236" s="7" t="str">
        <f>"Q"&amp;Table13[[#This Row],[QTR]]&amp;", "&amp;Table13[[#This Row],[FY]]</f>
        <v>Q2, FY23</v>
      </c>
    </row>
    <row r="237" spans="1:10" x14ac:dyDescent="0.25">
      <c r="A237" s="1">
        <f t="shared" si="18"/>
        <v>44921</v>
      </c>
      <c r="B237" s="1">
        <f t="shared" si="18"/>
        <v>44927</v>
      </c>
      <c r="C237" s="7" t="s">
        <v>1314</v>
      </c>
      <c r="D237" s="7" t="s">
        <v>1315</v>
      </c>
      <c r="E237" s="7">
        <f t="shared" si="19"/>
        <v>3</v>
      </c>
      <c r="F237" s="7" t="s">
        <v>1350</v>
      </c>
      <c r="G237" s="7" t="str">
        <f>Table13[[#This Row],[Month]]&amp;", "&amp;Table13[[#This Row],[FY]]</f>
        <v>JAN, FY23</v>
      </c>
      <c r="H237" s="7" t="str">
        <f>Table13[[#This Row],[Week]]&amp;", "&amp;Table13[[#This Row],[Month]]&amp;" "&amp;Table13[[#This Row],[FY]]</f>
        <v>Week 27, JAN FY23</v>
      </c>
      <c r="I237" s="7" t="str">
        <f>Table13[[#This Row],[Month]]&amp;", "&amp;Table13[[#This Row],[FY]]</f>
        <v>JAN, FY23</v>
      </c>
      <c r="J237" s="7" t="str">
        <f>"Q"&amp;Table13[[#This Row],[QTR]]&amp;", "&amp;Table13[[#This Row],[FY]]</f>
        <v>Q3, FY23</v>
      </c>
    </row>
    <row r="238" spans="1:10" x14ac:dyDescent="0.25">
      <c r="A238" s="1">
        <f t="shared" si="18"/>
        <v>44928</v>
      </c>
      <c r="B238" s="1">
        <f t="shared" si="18"/>
        <v>44934</v>
      </c>
      <c r="C238" s="7" t="s">
        <v>1316</v>
      </c>
      <c r="D238" s="7" t="s">
        <v>1315</v>
      </c>
      <c r="E238" s="7">
        <f t="shared" si="19"/>
        <v>3</v>
      </c>
      <c r="F238" s="7" t="s">
        <v>1350</v>
      </c>
      <c r="G238" s="7" t="str">
        <f>Table13[[#This Row],[Month]]&amp;", "&amp;Table13[[#This Row],[FY]]</f>
        <v>JAN, FY23</v>
      </c>
      <c r="H238" s="7" t="str">
        <f>Table13[[#This Row],[Week]]&amp;", "&amp;Table13[[#This Row],[Month]]&amp;" "&amp;Table13[[#This Row],[FY]]</f>
        <v>Week 28, JAN FY23</v>
      </c>
      <c r="I238" s="7" t="str">
        <f>Table13[[#This Row],[Month]]&amp;", "&amp;Table13[[#This Row],[FY]]</f>
        <v>JAN, FY23</v>
      </c>
      <c r="J238" s="7" t="str">
        <f>"Q"&amp;Table13[[#This Row],[QTR]]&amp;", "&amp;Table13[[#This Row],[FY]]</f>
        <v>Q3, FY23</v>
      </c>
    </row>
    <row r="239" spans="1:10" x14ac:dyDescent="0.25">
      <c r="A239" s="1">
        <f t="shared" si="18"/>
        <v>44935</v>
      </c>
      <c r="B239" s="1">
        <f t="shared" si="18"/>
        <v>44941</v>
      </c>
      <c r="C239" s="7" t="s">
        <v>1317</v>
      </c>
      <c r="D239" s="7" t="s">
        <v>1315</v>
      </c>
      <c r="E239" s="7">
        <f t="shared" si="19"/>
        <v>3</v>
      </c>
      <c r="F239" s="7" t="s">
        <v>1350</v>
      </c>
      <c r="G239" s="7" t="str">
        <f>Table13[[#This Row],[Month]]&amp;", "&amp;Table13[[#This Row],[FY]]</f>
        <v>JAN, FY23</v>
      </c>
      <c r="H239" s="7" t="str">
        <f>Table13[[#This Row],[Week]]&amp;", "&amp;Table13[[#This Row],[Month]]&amp;" "&amp;Table13[[#This Row],[FY]]</f>
        <v>Week 29, JAN FY23</v>
      </c>
      <c r="I239" s="7" t="str">
        <f>Table13[[#This Row],[Month]]&amp;", "&amp;Table13[[#This Row],[FY]]</f>
        <v>JAN, FY23</v>
      </c>
      <c r="J239" s="7" t="str">
        <f>"Q"&amp;Table13[[#This Row],[QTR]]&amp;", "&amp;Table13[[#This Row],[FY]]</f>
        <v>Q3, FY23</v>
      </c>
    </row>
    <row r="240" spans="1:10" x14ac:dyDescent="0.25">
      <c r="A240" s="1">
        <f t="shared" ref="A240:B255" si="20">A239+7</f>
        <v>44942</v>
      </c>
      <c r="B240" s="1">
        <f t="shared" si="20"/>
        <v>44948</v>
      </c>
      <c r="C240" s="7" t="s">
        <v>1318</v>
      </c>
      <c r="D240" s="7" t="s">
        <v>1315</v>
      </c>
      <c r="E240" s="7">
        <f t="shared" si="19"/>
        <v>3</v>
      </c>
      <c r="F240" s="7" t="s">
        <v>1350</v>
      </c>
      <c r="G240" s="7" t="str">
        <f>Table13[[#This Row],[Month]]&amp;", "&amp;Table13[[#This Row],[FY]]</f>
        <v>JAN, FY23</v>
      </c>
      <c r="H240" s="7" t="str">
        <f>Table13[[#This Row],[Week]]&amp;", "&amp;Table13[[#This Row],[Month]]&amp;" "&amp;Table13[[#This Row],[FY]]</f>
        <v>Week 30, JAN FY23</v>
      </c>
      <c r="I240" s="7" t="str">
        <f>Table13[[#This Row],[Month]]&amp;", "&amp;Table13[[#This Row],[FY]]</f>
        <v>JAN, FY23</v>
      </c>
      <c r="J240" s="7" t="str">
        <f>"Q"&amp;Table13[[#This Row],[QTR]]&amp;", "&amp;Table13[[#This Row],[FY]]</f>
        <v>Q3, FY23</v>
      </c>
    </row>
    <row r="241" spans="1:10" x14ac:dyDescent="0.25">
      <c r="A241" s="1">
        <f t="shared" si="20"/>
        <v>44949</v>
      </c>
      <c r="B241" s="1">
        <f t="shared" si="20"/>
        <v>44955</v>
      </c>
      <c r="C241" s="7" t="s">
        <v>1319</v>
      </c>
      <c r="D241" s="7" t="s">
        <v>1320</v>
      </c>
      <c r="E241" s="7">
        <f t="shared" si="19"/>
        <v>3</v>
      </c>
      <c r="F241" s="7" t="s">
        <v>1350</v>
      </c>
      <c r="G241" s="7" t="str">
        <f>Table13[[#This Row],[Month]]&amp;", "&amp;Table13[[#This Row],[FY]]</f>
        <v>FEB, FY23</v>
      </c>
      <c r="H241" s="7" t="str">
        <f>Table13[[#This Row],[Week]]&amp;", "&amp;Table13[[#This Row],[Month]]&amp;" "&amp;Table13[[#This Row],[FY]]</f>
        <v>Week 31, FEB FY23</v>
      </c>
      <c r="I241" s="7" t="str">
        <f>Table13[[#This Row],[Month]]&amp;", "&amp;Table13[[#This Row],[FY]]</f>
        <v>FEB, FY23</v>
      </c>
      <c r="J241" s="7" t="str">
        <f>"Q"&amp;Table13[[#This Row],[QTR]]&amp;", "&amp;Table13[[#This Row],[FY]]</f>
        <v>Q3, FY23</v>
      </c>
    </row>
    <row r="242" spans="1:10" x14ac:dyDescent="0.25">
      <c r="A242" s="1">
        <f t="shared" si="20"/>
        <v>44956</v>
      </c>
      <c r="B242" s="1">
        <f t="shared" si="20"/>
        <v>44962</v>
      </c>
      <c r="C242" s="7" t="s">
        <v>1321</v>
      </c>
      <c r="D242" s="7" t="s">
        <v>1320</v>
      </c>
      <c r="E242" s="7">
        <f t="shared" si="19"/>
        <v>3</v>
      </c>
      <c r="F242" s="7" t="s">
        <v>1350</v>
      </c>
      <c r="G242" s="7" t="str">
        <f>Table13[[#This Row],[Month]]&amp;", "&amp;Table13[[#This Row],[FY]]</f>
        <v>FEB, FY23</v>
      </c>
      <c r="H242" s="7" t="str">
        <f>Table13[[#This Row],[Week]]&amp;", "&amp;Table13[[#This Row],[Month]]&amp;" "&amp;Table13[[#This Row],[FY]]</f>
        <v>Week 32, FEB FY23</v>
      </c>
      <c r="I242" s="7" t="str">
        <f>Table13[[#This Row],[Month]]&amp;", "&amp;Table13[[#This Row],[FY]]</f>
        <v>FEB, FY23</v>
      </c>
      <c r="J242" s="7" t="str">
        <f>"Q"&amp;Table13[[#This Row],[QTR]]&amp;", "&amp;Table13[[#This Row],[FY]]</f>
        <v>Q3, FY23</v>
      </c>
    </row>
    <row r="243" spans="1:10" x14ac:dyDescent="0.25">
      <c r="A243" s="1">
        <f t="shared" si="20"/>
        <v>44963</v>
      </c>
      <c r="B243" s="1">
        <f t="shared" si="20"/>
        <v>44969</v>
      </c>
      <c r="C243" s="7" t="s">
        <v>1322</v>
      </c>
      <c r="D243" s="7" t="s">
        <v>1320</v>
      </c>
      <c r="E243" s="7">
        <f t="shared" si="19"/>
        <v>3</v>
      </c>
      <c r="F243" s="7" t="s">
        <v>1350</v>
      </c>
      <c r="G243" s="7" t="str">
        <f>Table13[[#This Row],[Month]]&amp;", "&amp;Table13[[#This Row],[FY]]</f>
        <v>FEB, FY23</v>
      </c>
      <c r="H243" s="7" t="str">
        <f>Table13[[#This Row],[Week]]&amp;", "&amp;Table13[[#This Row],[Month]]&amp;" "&amp;Table13[[#This Row],[FY]]</f>
        <v>Week 33, FEB FY23</v>
      </c>
      <c r="I243" s="7" t="str">
        <f>Table13[[#This Row],[Month]]&amp;", "&amp;Table13[[#This Row],[FY]]</f>
        <v>FEB, FY23</v>
      </c>
      <c r="J243" s="7" t="str">
        <f>"Q"&amp;Table13[[#This Row],[QTR]]&amp;", "&amp;Table13[[#This Row],[FY]]</f>
        <v>Q3, FY23</v>
      </c>
    </row>
    <row r="244" spans="1:10" x14ac:dyDescent="0.25">
      <c r="A244" s="1">
        <f t="shared" si="20"/>
        <v>44970</v>
      </c>
      <c r="B244" s="1">
        <f t="shared" si="20"/>
        <v>44976</v>
      </c>
      <c r="C244" s="7" t="s">
        <v>1323</v>
      </c>
      <c r="D244" s="7" t="s">
        <v>1320</v>
      </c>
      <c r="E244" s="7">
        <f t="shared" si="19"/>
        <v>3</v>
      </c>
      <c r="F244" s="7" t="s">
        <v>1350</v>
      </c>
      <c r="G244" s="7" t="str">
        <f>Table13[[#This Row],[Month]]&amp;", "&amp;Table13[[#This Row],[FY]]</f>
        <v>FEB, FY23</v>
      </c>
      <c r="H244" s="7" t="str">
        <f>Table13[[#This Row],[Week]]&amp;", "&amp;Table13[[#This Row],[Month]]&amp;" "&amp;Table13[[#This Row],[FY]]</f>
        <v>Week 34, FEB FY23</v>
      </c>
      <c r="I244" s="7" t="str">
        <f>Table13[[#This Row],[Month]]&amp;", "&amp;Table13[[#This Row],[FY]]</f>
        <v>FEB, FY23</v>
      </c>
      <c r="J244" s="7" t="str">
        <f>"Q"&amp;Table13[[#This Row],[QTR]]&amp;", "&amp;Table13[[#This Row],[FY]]</f>
        <v>Q3, FY23</v>
      </c>
    </row>
    <row r="245" spans="1:10" x14ac:dyDescent="0.25">
      <c r="A245" s="1">
        <f t="shared" si="20"/>
        <v>44977</v>
      </c>
      <c r="B245" s="1">
        <f t="shared" si="20"/>
        <v>44983</v>
      </c>
      <c r="C245" s="7" t="s">
        <v>1324</v>
      </c>
      <c r="D245" s="7" t="s">
        <v>1320</v>
      </c>
      <c r="E245" s="7">
        <f t="shared" si="19"/>
        <v>3</v>
      </c>
      <c r="F245" s="7" t="s">
        <v>1350</v>
      </c>
      <c r="G245" s="7" t="str">
        <f>Table13[[#This Row],[Month]]&amp;", "&amp;Table13[[#This Row],[FY]]</f>
        <v>FEB, FY23</v>
      </c>
      <c r="H245" s="7" t="str">
        <f>Table13[[#This Row],[Week]]&amp;", "&amp;Table13[[#This Row],[Month]]&amp;" "&amp;Table13[[#This Row],[FY]]</f>
        <v>Week 35, FEB FY23</v>
      </c>
      <c r="I245" s="7" t="str">
        <f>Table13[[#This Row],[Month]]&amp;", "&amp;Table13[[#This Row],[FY]]</f>
        <v>FEB, FY23</v>
      </c>
      <c r="J245" s="7" t="str">
        <f>"Q"&amp;Table13[[#This Row],[QTR]]&amp;", "&amp;Table13[[#This Row],[FY]]</f>
        <v>Q3, FY23</v>
      </c>
    </row>
    <row r="246" spans="1:10" x14ac:dyDescent="0.25">
      <c r="A246" s="1">
        <f t="shared" si="20"/>
        <v>44984</v>
      </c>
      <c r="B246" s="1">
        <f t="shared" si="20"/>
        <v>44990</v>
      </c>
      <c r="C246" s="7" t="s">
        <v>1325</v>
      </c>
      <c r="D246" s="7" t="s">
        <v>1326</v>
      </c>
      <c r="E246" s="7">
        <f t="shared" si="19"/>
        <v>3</v>
      </c>
      <c r="F246" s="7" t="s">
        <v>1350</v>
      </c>
      <c r="G246" s="7" t="str">
        <f>Table13[[#This Row],[Month]]&amp;", "&amp;Table13[[#This Row],[FY]]</f>
        <v>MAR, FY23</v>
      </c>
      <c r="H246" s="7" t="str">
        <f>Table13[[#This Row],[Week]]&amp;", "&amp;Table13[[#This Row],[Month]]&amp;" "&amp;Table13[[#This Row],[FY]]</f>
        <v>Week 36, MAR FY23</v>
      </c>
      <c r="I246" s="7" t="str">
        <f>Table13[[#This Row],[Month]]&amp;", "&amp;Table13[[#This Row],[FY]]</f>
        <v>MAR, FY23</v>
      </c>
      <c r="J246" s="7" t="str">
        <f>"Q"&amp;Table13[[#This Row],[QTR]]&amp;", "&amp;Table13[[#This Row],[FY]]</f>
        <v>Q3, FY23</v>
      </c>
    </row>
    <row r="247" spans="1:10" x14ac:dyDescent="0.25">
      <c r="A247" s="1">
        <f t="shared" si="20"/>
        <v>44991</v>
      </c>
      <c r="B247" s="1">
        <f t="shared" si="20"/>
        <v>44997</v>
      </c>
      <c r="C247" s="7" t="s">
        <v>1327</v>
      </c>
      <c r="D247" s="7" t="s">
        <v>1326</v>
      </c>
      <c r="E247" s="7">
        <f t="shared" si="19"/>
        <v>3</v>
      </c>
      <c r="F247" s="7" t="s">
        <v>1350</v>
      </c>
      <c r="G247" s="7" t="str">
        <f>Table13[[#This Row],[Month]]&amp;", "&amp;Table13[[#This Row],[FY]]</f>
        <v>MAR, FY23</v>
      </c>
      <c r="H247" s="7" t="str">
        <f>Table13[[#This Row],[Week]]&amp;", "&amp;Table13[[#This Row],[Month]]&amp;" "&amp;Table13[[#This Row],[FY]]</f>
        <v>Week 37, MAR FY23</v>
      </c>
      <c r="I247" s="7" t="str">
        <f>Table13[[#This Row],[Month]]&amp;", "&amp;Table13[[#This Row],[FY]]</f>
        <v>MAR, FY23</v>
      </c>
      <c r="J247" s="7" t="str">
        <f>"Q"&amp;Table13[[#This Row],[QTR]]&amp;", "&amp;Table13[[#This Row],[FY]]</f>
        <v>Q3, FY23</v>
      </c>
    </row>
    <row r="248" spans="1:10" x14ac:dyDescent="0.25">
      <c r="A248" s="1">
        <f t="shared" si="20"/>
        <v>44998</v>
      </c>
      <c r="B248" s="1">
        <f t="shared" si="20"/>
        <v>45004</v>
      </c>
      <c r="C248" s="7" t="s">
        <v>1328</v>
      </c>
      <c r="D248" s="7" t="s">
        <v>1326</v>
      </c>
      <c r="E248" s="7">
        <f t="shared" si="19"/>
        <v>3</v>
      </c>
      <c r="F248" s="7" t="s">
        <v>1350</v>
      </c>
      <c r="G248" s="7" t="str">
        <f>Table13[[#This Row],[Month]]&amp;", "&amp;Table13[[#This Row],[FY]]</f>
        <v>MAR, FY23</v>
      </c>
      <c r="H248" s="7" t="str">
        <f>Table13[[#This Row],[Week]]&amp;", "&amp;Table13[[#This Row],[Month]]&amp;" "&amp;Table13[[#This Row],[FY]]</f>
        <v>Week 38, MAR FY23</v>
      </c>
      <c r="I248" s="7" t="str">
        <f>Table13[[#This Row],[Month]]&amp;", "&amp;Table13[[#This Row],[FY]]</f>
        <v>MAR, FY23</v>
      </c>
      <c r="J248" s="7" t="str">
        <f>"Q"&amp;Table13[[#This Row],[QTR]]&amp;", "&amp;Table13[[#This Row],[FY]]</f>
        <v>Q3, FY23</v>
      </c>
    </row>
    <row r="249" spans="1:10" x14ac:dyDescent="0.25">
      <c r="A249" s="1">
        <f t="shared" si="20"/>
        <v>45005</v>
      </c>
      <c r="B249" s="1">
        <f t="shared" si="20"/>
        <v>45011</v>
      </c>
      <c r="C249" s="7" t="s">
        <v>1329</v>
      </c>
      <c r="D249" s="7" t="s">
        <v>1326</v>
      </c>
      <c r="E249" s="7">
        <f t="shared" si="19"/>
        <v>3</v>
      </c>
      <c r="F249" s="7" t="s">
        <v>1350</v>
      </c>
      <c r="G249" s="7" t="str">
        <f>Table13[[#This Row],[Month]]&amp;", "&amp;Table13[[#This Row],[FY]]</f>
        <v>MAR, FY23</v>
      </c>
      <c r="H249" s="7" t="str">
        <f>Table13[[#This Row],[Week]]&amp;", "&amp;Table13[[#This Row],[Month]]&amp;" "&amp;Table13[[#This Row],[FY]]</f>
        <v>Week 39, MAR FY23</v>
      </c>
      <c r="I249" s="7" t="str">
        <f>Table13[[#This Row],[Month]]&amp;", "&amp;Table13[[#This Row],[FY]]</f>
        <v>MAR, FY23</v>
      </c>
      <c r="J249" s="7" t="str">
        <f>"Q"&amp;Table13[[#This Row],[QTR]]&amp;", "&amp;Table13[[#This Row],[FY]]</f>
        <v>Q3, FY23</v>
      </c>
    </row>
    <row r="250" spans="1:10" x14ac:dyDescent="0.25">
      <c r="A250" s="1">
        <f t="shared" si="20"/>
        <v>45012</v>
      </c>
      <c r="B250" s="1">
        <f t="shared" si="20"/>
        <v>45018</v>
      </c>
      <c r="C250" s="7" t="s">
        <v>1330</v>
      </c>
      <c r="D250" s="7" t="s">
        <v>1331</v>
      </c>
      <c r="E250" s="7">
        <f t="shared" si="19"/>
        <v>4</v>
      </c>
      <c r="F250" s="7" t="s">
        <v>1350</v>
      </c>
      <c r="G250" s="7" t="str">
        <f>Table13[[#This Row],[Month]]&amp;", "&amp;Table13[[#This Row],[FY]]</f>
        <v>APR, FY23</v>
      </c>
      <c r="H250" s="7" t="str">
        <f>Table13[[#This Row],[Week]]&amp;", "&amp;Table13[[#This Row],[Month]]&amp;" "&amp;Table13[[#This Row],[FY]]</f>
        <v>Week 40, APR FY23</v>
      </c>
      <c r="I250" s="7" t="str">
        <f>Table13[[#This Row],[Month]]&amp;", "&amp;Table13[[#This Row],[FY]]</f>
        <v>APR, FY23</v>
      </c>
      <c r="J250" s="7" t="str">
        <f>"Q"&amp;Table13[[#This Row],[QTR]]&amp;", "&amp;Table13[[#This Row],[FY]]</f>
        <v>Q4, FY23</v>
      </c>
    </row>
    <row r="251" spans="1:10" x14ac:dyDescent="0.25">
      <c r="A251" s="1">
        <f t="shared" si="20"/>
        <v>45019</v>
      </c>
      <c r="B251" s="1">
        <f t="shared" si="20"/>
        <v>45025</v>
      </c>
      <c r="C251" s="7" t="s">
        <v>1332</v>
      </c>
      <c r="D251" s="7" t="s">
        <v>1331</v>
      </c>
      <c r="E251" s="7">
        <f t="shared" si="19"/>
        <v>4</v>
      </c>
      <c r="F251" s="7" t="s">
        <v>1350</v>
      </c>
      <c r="G251" s="7" t="str">
        <f>Table13[[#This Row],[Month]]&amp;", "&amp;Table13[[#This Row],[FY]]</f>
        <v>APR, FY23</v>
      </c>
      <c r="H251" s="7" t="str">
        <f>Table13[[#This Row],[Week]]&amp;", "&amp;Table13[[#This Row],[Month]]&amp;" "&amp;Table13[[#This Row],[FY]]</f>
        <v>Week 41, APR FY23</v>
      </c>
      <c r="I251" s="7" t="str">
        <f>Table13[[#This Row],[Month]]&amp;", "&amp;Table13[[#This Row],[FY]]</f>
        <v>APR, FY23</v>
      </c>
      <c r="J251" s="7" t="str">
        <f>"Q"&amp;Table13[[#This Row],[QTR]]&amp;", "&amp;Table13[[#This Row],[FY]]</f>
        <v>Q4, FY23</v>
      </c>
    </row>
    <row r="252" spans="1:10" x14ac:dyDescent="0.25">
      <c r="A252" s="1">
        <f t="shared" si="20"/>
        <v>45026</v>
      </c>
      <c r="B252" s="1">
        <f t="shared" si="20"/>
        <v>45032</v>
      </c>
      <c r="C252" s="7" t="s">
        <v>1333</v>
      </c>
      <c r="D252" s="7" t="s">
        <v>1331</v>
      </c>
      <c r="E252" s="7">
        <f t="shared" si="19"/>
        <v>4</v>
      </c>
      <c r="F252" s="7" t="s">
        <v>1350</v>
      </c>
      <c r="G252" s="7" t="str">
        <f>Table13[[#This Row],[Month]]&amp;", "&amp;Table13[[#This Row],[FY]]</f>
        <v>APR, FY23</v>
      </c>
      <c r="H252" s="7" t="str">
        <f>Table13[[#This Row],[Week]]&amp;", "&amp;Table13[[#This Row],[Month]]&amp;" "&amp;Table13[[#This Row],[FY]]</f>
        <v>Week 42, APR FY23</v>
      </c>
      <c r="I252" s="7" t="str">
        <f>Table13[[#This Row],[Month]]&amp;", "&amp;Table13[[#This Row],[FY]]</f>
        <v>APR, FY23</v>
      </c>
      <c r="J252" s="7" t="str">
        <f>"Q"&amp;Table13[[#This Row],[QTR]]&amp;", "&amp;Table13[[#This Row],[FY]]</f>
        <v>Q4, FY23</v>
      </c>
    </row>
    <row r="253" spans="1:10" x14ac:dyDescent="0.25">
      <c r="A253" s="1">
        <f t="shared" si="20"/>
        <v>45033</v>
      </c>
      <c r="B253" s="1">
        <f t="shared" si="20"/>
        <v>45039</v>
      </c>
      <c r="C253" s="7" t="s">
        <v>1334</v>
      </c>
      <c r="D253" s="7" t="s">
        <v>1331</v>
      </c>
      <c r="E253" s="7">
        <f t="shared" si="19"/>
        <v>4</v>
      </c>
      <c r="F253" s="7" t="s">
        <v>1350</v>
      </c>
      <c r="G253" s="7" t="str">
        <f>Table13[[#This Row],[Month]]&amp;", "&amp;Table13[[#This Row],[FY]]</f>
        <v>APR, FY23</v>
      </c>
      <c r="H253" s="7" t="str">
        <f>Table13[[#This Row],[Week]]&amp;", "&amp;Table13[[#This Row],[Month]]&amp;" "&amp;Table13[[#This Row],[FY]]</f>
        <v>Week 43, APR FY23</v>
      </c>
      <c r="I253" s="7" t="str">
        <f>Table13[[#This Row],[Month]]&amp;", "&amp;Table13[[#This Row],[FY]]</f>
        <v>APR, FY23</v>
      </c>
      <c r="J253" s="7" t="str">
        <f>"Q"&amp;Table13[[#This Row],[QTR]]&amp;", "&amp;Table13[[#This Row],[FY]]</f>
        <v>Q4, FY23</v>
      </c>
    </row>
    <row r="254" spans="1:10" x14ac:dyDescent="0.25">
      <c r="A254" s="1">
        <f t="shared" si="20"/>
        <v>45040</v>
      </c>
      <c r="B254" s="1">
        <f t="shared" si="20"/>
        <v>45046</v>
      </c>
      <c r="C254" s="7" t="s">
        <v>1335</v>
      </c>
      <c r="D254" s="7" t="s">
        <v>1336</v>
      </c>
      <c r="E254" s="7">
        <f t="shared" si="19"/>
        <v>4</v>
      </c>
      <c r="F254" s="7" t="s">
        <v>1350</v>
      </c>
      <c r="G254" s="7" t="str">
        <f>Table13[[#This Row],[Month]]&amp;", "&amp;Table13[[#This Row],[FY]]</f>
        <v>MAY, FY23</v>
      </c>
      <c r="H254" s="7" t="str">
        <f>Table13[[#This Row],[Week]]&amp;", "&amp;Table13[[#This Row],[Month]]&amp;" "&amp;Table13[[#This Row],[FY]]</f>
        <v>Week 44, MAY FY23</v>
      </c>
      <c r="I254" s="7" t="str">
        <f>Table13[[#This Row],[Month]]&amp;", "&amp;Table13[[#This Row],[FY]]</f>
        <v>MAY, FY23</v>
      </c>
      <c r="J254" s="7" t="str">
        <f>"Q"&amp;Table13[[#This Row],[QTR]]&amp;", "&amp;Table13[[#This Row],[FY]]</f>
        <v>Q4, FY23</v>
      </c>
    </row>
    <row r="255" spans="1:10" x14ac:dyDescent="0.25">
      <c r="A255" s="1">
        <f t="shared" si="20"/>
        <v>45047</v>
      </c>
      <c r="B255" s="1">
        <f t="shared" si="20"/>
        <v>45053</v>
      </c>
      <c r="C255" s="7" t="s">
        <v>1337</v>
      </c>
      <c r="D255" s="7" t="s">
        <v>1336</v>
      </c>
      <c r="E255" s="7">
        <f t="shared" si="19"/>
        <v>4</v>
      </c>
      <c r="F255" s="7" t="s">
        <v>1350</v>
      </c>
      <c r="G255" s="7" t="str">
        <f>Table13[[#This Row],[Month]]&amp;", "&amp;Table13[[#This Row],[FY]]</f>
        <v>MAY, FY23</v>
      </c>
      <c r="H255" s="7" t="str">
        <f>Table13[[#This Row],[Week]]&amp;", "&amp;Table13[[#This Row],[Month]]&amp;" "&amp;Table13[[#This Row],[FY]]</f>
        <v>Week 45, MAY FY23</v>
      </c>
      <c r="I255" s="7" t="str">
        <f>Table13[[#This Row],[Month]]&amp;", "&amp;Table13[[#This Row],[FY]]</f>
        <v>MAY, FY23</v>
      </c>
      <c r="J255" s="7" t="str">
        <f>"Q"&amp;Table13[[#This Row],[QTR]]&amp;", "&amp;Table13[[#This Row],[FY]]</f>
        <v>Q4, FY23</v>
      </c>
    </row>
    <row r="256" spans="1:10" x14ac:dyDescent="0.25">
      <c r="A256" s="1">
        <f t="shared" ref="A256:B271" si="21">A255+7</f>
        <v>45054</v>
      </c>
      <c r="B256" s="1">
        <f t="shared" si="21"/>
        <v>45060</v>
      </c>
      <c r="C256" s="7" t="s">
        <v>1338</v>
      </c>
      <c r="D256" s="7" t="s">
        <v>1336</v>
      </c>
      <c r="E256" s="7">
        <f t="shared" si="19"/>
        <v>4</v>
      </c>
      <c r="F256" s="7" t="s">
        <v>1350</v>
      </c>
      <c r="G256" s="7" t="str">
        <f>Table13[[#This Row],[Month]]&amp;", "&amp;Table13[[#This Row],[FY]]</f>
        <v>MAY, FY23</v>
      </c>
      <c r="H256" s="7" t="str">
        <f>Table13[[#This Row],[Week]]&amp;", "&amp;Table13[[#This Row],[Month]]&amp;" "&amp;Table13[[#This Row],[FY]]</f>
        <v>Week 46, MAY FY23</v>
      </c>
      <c r="I256" s="7" t="str">
        <f>Table13[[#This Row],[Month]]&amp;", "&amp;Table13[[#This Row],[FY]]</f>
        <v>MAY, FY23</v>
      </c>
      <c r="J256" s="7" t="str">
        <f>"Q"&amp;Table13[[#This Row],[QTR]]&amp;", "&amp;Table13[[#This Row],[FY]]</f>
        <v>Q4, FY23</v>
      </c>
    </row>
    <row r="257" spans="1:10" x14ac:dyDescent="0.25">
      <c r="A257" s="1">
        <f t="shared" si="21"/>
        <v>45061</v>
      </c>
      <c r="B257" s="1">
        <f t="shared" si="21"/>
        <v>45067</v>
      </c>
      <c r="C257" s="7" t="s">
        <v>1339</v>
      </c>
      <c r="D257" s="7" t="s">
        <v>1336</v>
      </c>
      <c r="E257" s="7">
        <f t="shared" si="19"/>
        <v>4</v>
      </c>
      <c r="F257" s="7" t="s">
        <v>1350</v>
      </c>
      <c r="G257" s="7" t="str">
        <f>Table13[[#This Row],[Month]]&amp;", "&amp;Table13[[#This Row],[FY]]</f>
        <v>MAY, FY23</v>
      </c>
      <c r="H257" s="7" t="str">
        <f>Table13[[#This Row],[Week]]&amp;", "&amp;Table13[[#This Row],[Month]]&amp;" "&amp;Table13[[#This Row],[FY]]</f>
        <v>Week 47, MAY FY23</v>
      </c>
      <c r="I257" s="7" t="str">
        <f>Table13[[#This Row],[Month]]&amp;", "&amp;Table13[[#This Row],[FY]]</f>
        <v>MAY, FY23</v>
      </c>
      <c r="J257" s="7" t="str">
        <f>"Q"&amp;Table13[[#This Row],[QTR]]&amp;", "&amp;Table13[[#This Row],[FY]]</f>
        <v>Q4, FY23</v>
      </c>
    </row>
    <row r="258" spans="1:10" x14ac:dyDescent="0.25">
      <c r="A258" s="1">
        <f t="shared" si="21"/>
        <v>45068</v>
      </c>
      <c r="B258" s="1">
        <f t="shared" si="21"/>
        <v>45074</v>
      </c>
      <c r="C258" s="7" t="s">
        <v>1340</v>
      </c>
      <c r="D258" s="7" t="s">
        <v>1336</v>
      </c>
      <c r="E258" s="7">
        <f t="shared" si="19"/>
        <v>4</v>
      </c>
      <c r="F258" s="7" t="s">
        <v>1350</v>
      </c>
      <c r="G258" s="7" t="str">
        <f>Table13[[#This Row],[Month]]&amp;", "&amp;Table13[[#This Row],[FY]]</f>
        <v>MAY, FY23</v>
      </c>
      <c r="H258" s="7" t="str">
        <f>Table13[[#This Row],[Week]]&amp;", "&amp;Table13[[#This Row],[Month]]&amp;" "&amp;Table13[[#This Row],[FY]]</f>
        <v>Week 48, MAY FY23</v>
      </c>
      <c r="I258" s="7" t="str">
        <f>Table13[[#This Row],[Month]]&amp;", "&amp;Table13[[#This Row],[FY]]</f>
        <v>MAY, FY23</v>
      </c>
      <c r="J258" s="7" t="str">
        <f>"Q"&amp;Table13[[#This Row],[QTR]]&amp;", "&amp;Table13[[#This Row],[FY]]</f>
        <v>Q4, FY23</v>
      </c>
    </row>
    <row r="259" spans="1:10" x14ac:dyDescent="0.25">
      <c r="A259" s="1">
        <f t="shared" si="21"/>
        <v>45075</v>
      </c>
      <c r="B259" s="1">
        <f t="shared" si="21"/>
        <v>45081</v>
      </c>
      <c r="C259" s="7" t="s">
        <v>1341</v>
      </c>
      <c r="D259" s="7" t="s">
        <v>1342</v>
      </c>
      <c r="E259" s="7">
        <f t="shared" si="19"/>
        <v>4</v>
      </c>
      <c r="F259" s="7" t="s">
        <v>1350</v>
      </c>
      <c r="G259" s="7" t="str">
        <f>Table13[[#This Row],[Month]]&amp;", "&amp;Table13[[#This Row],[FY]]</f>
        <v>JUN, FY23</v>
      </c>
      <c r="H259" s="7" t="str">
        <f>Table13[[#This Row],[Week]]&amp;", "&amp;Table13[[#This Row],[Month]]&amp;" "&amp;Table13[[#This Row],[FY]]</f>
        <v>Week 49, JUN FY23</v>
      </c>
      <c r="I259" s="7" t="str">
        <f>Table13[[#This Row],[Month]]&amp;", "&amp;Table13[[#This Row],[FY]]</f>
        <v>JUN, FY23</v>
      </c>
      <c r="J259" s="7" t="str">
        <f>"Q"&amp;Table13[[#This Row],[QTR]]&amp;", "&amp;Table13[[#This Row],[FY]]</f>
        <v>Q4, FY23</v>
      </c>
    </row>
    <row r="260" spans="1:10" x14ac:dyDescent="0.25">
      <c r="A260" s="1">
        <f t="shared" si="21"/>
        <v>45082</v>
      </c>
      <c r="B260" s="1">
        <f t="shared" si="21"/>
        <v>45088</v>
      </c>
      <c r="C260" s="7" t="s">
        <v>1343</v>
      </c>
      <c r="D260" s="7" t="s">
        <v>1342</v>
      </c>
      <c r="E260" s="7">
        <f t="shared" si="19"/>
        <v>4</v>
      </c>
      <c r="F260" s="7" t="s">
        <v>1350</v>
      </c>
      <c r="G260" s="7" t="str">
        <f>Table13[[#This Row],[Month]]&amp;", "&amp;Table13[[#This Row],[FY]]</f>
        <v>JUN, FY23</v>
      </c>
      <c r="H260" s="7" t="str">
        <f>Table13[[#This Row],[Week]]&amp;", "&amp;Table13[[#This Row],[Month]]&amp;" "&amp;Table13[[#This Row],[FY]]</f>
        <v>Week 50, JUN FY23</v>
      </c>
      <c r="I260" s="7" t="str">
        <f>Table13[[#This Row],[Month]]&amp;", "&amp;Table13[[#This Row],[FY]]</f>
        <v>JUN, FY23</v>
      </c>
      <c r="J260" s="7" t="str">
        <f>"Q"&amp;Table13[[#This Row],[QTR]]&amp;", "&amp;Table13[[#This Row],[FY]]</f>
        <v>Q4, FY23</v>
      </c>
    </row>
    <row r="261" spans="1:10" x14ac:dyDescent="0.25">
      <c r="A261" s="1">
        <f t="shared" si="21"/>
        <v>45089</v>
      </c>
      <c r="B261" s="1">
        <f t="shared" si="21"/>
        <v>45095</v>
      </c>
      <c r="C261" s="7" t="s">
        <v>1344</v>
      </c>
      <c r="D261" s="7" t="s">
        <v>1342</v>
      </c>
      <c r="E261" s="7">
        <f t="shared" si="19"/>
        <v>4</v>
      </c>
      <c r="F261" s="7" t="s">
        <v>1350</v>
      </c>
      <c r="G261" s="7" t="str">
        <f>Table13[[#This Row],[Month]]&amp;", "&amp;Table13[[#This Row],[FY]]</f>
        <v>JUN, FY23</v>
      </c>
      <c r="H261" s="7" t="str">
        <f>Table13[[#This Row],[Week]]&amp;", "&amp;Table13[[#This Row],[Month]]&amp;" "&amp;Table13[[#This Row],[FY]]</f>
        <v>Week 51, JUN FY23</v>
      </c>
      <c r="I261" s="7" t="str">
        <f>Table13[[#This Row],[Month]]&amp;", "&amp;Table13[[#This Row],[FY]]</f>
        <v>JUN, FY23</v>
      </c>
      <c r="J261" s="7" t="str">
        <f>"Q"&amp;Table13[[#This Row],[QTR]]&amp;", "&amp;Table13[[#This Row],[FY]]</f>
        <v>Q4, FY23</v>
      </c>
    </row>
    <row r="262" spans="1:10" x14ac:dyDescent="0.25">
      <c r="A262" s="1">
        <f t="shared" si="21"/>
        <v>45096</v>
      </c>
      <c r="B262" s="1">
        <f t="shared" si="21"/>
        <v>45102</v>
      </c>
      <c r="C262" s="7" t="s">
        <v>1345</v>
      </c>
      <c r="D262" s="7" t="s">
        <v>1342</v>
      </c>
      <c r="E262" s="7">
        <f t="shared" si="19"/>
        <v>4</v>
      </c>
      <c r="F262" s="7" t="s">
        <v>1350</v>
      </c>
      <c r="G262" s="7" t="str">
        <f>Table13[[#This Row],[Month]]&amp;", "&amp;Table13[[#This Row],[FY]]</f>
        <v>JUN, FY23</v>
      </c>
      <c r="H262" s="7" t="str">
        <f>Table13[[#This Row],[Week]]&amp;", "&amp;Table13[[#This Row],[Month]]&amp;" "&amp;Table13[[#This Row],[FY]]</f>
        <v>Week 52, JUN FY23</v>
      </c>
      <c r="I262" s="7" t="str">
        <f>Table13[[#This Row],[Month]]&amp;", "&amp;Table13[[#This Row],[FY]]</f>
        <v>JUN, FY23</v>
      </c>
      <c r="J262" s="7" t="str">
        <f>"Q"&amp;Table13[[#This Row],[QTR]]&amp;", "&amp;Table13[[#This Row],[FY]]</f>
        <v>Q4, FY23</v>
      </c>
    </row>
    <row r="263" spans="1:10" x14ac:dyDescent="0.25">
      <c r="A263" s="1">
        <f t="shared" si="21"/>
        <v>45103</v>
      </c>
      <c r="B263" s="1">
        <f t="shared" si="21"/>
        <v>45109</v>
      </c>
      <c r="C263" s="7" t="s">
        <v>1281</v>
      </c>
      <c r="D263" s="7" t="s">
        <v>1282</v>
      </c>
      <c r="E263" s="7">
        <v>1</v>
      </c>
      <c r="F263" s="7" t="s">
        <v>1351</v>
      </c>
      <c r="G263" s="7" t="str">
        <f>Table13[[#This Row],[Month]]&amp;", "&amp;Table13[[#This Row],[FY]]</f>
        <v>JUL, FY24</v>
      </c>
      <c r="H263" s="7" t="str">
        <f>Table13[[#This Row],[Week]]&amp;", "&amp;Table13[[#This Row],[Month]]&amp;" "&amp;Table13[[#This Row],[FY]]</f>
        <v>Week 1, JUL FY24</v>
      </c>
      <c r="I263" s="7" t="str">
        <f>Table13[[#This Row],[Month]]&amp;", "&amp;Table13[[#This Row],[FY]]</f>
        <v>JUL, FY24</v>
      </c>
      <c r="J263" s="7" t="str">
        <f>"Q"&amp;Table13[[#This Row],[QTR]]&amp;", "&amp;Table13[[#This Row],[FY]]</f>
        <v>Q1, FY24</v>
      </c>
    </row>
    <row r="264" spans="1:10" x14ac:dyDescent="0.25">
      <c r="A264" s="1">
        <f t="shared" si="21"/>
        <v>45110</v>
      </c>
      <c r="B264" s="1">
        <f t="shared" si="21"/>
        <v>45116</v>
      </c>
      <c r="C264" s="7" t="s">
        <v>1284</v>
      </c>
      <c r="D264" s="7" t="s">
        <v>1282</v>
      </c>
      <c r="E264" s="7">
        <v>1</v>
      </c>
      <c r="F264" s="7" t="s">
        <v>1351</v>
      </c>
      <c r="G264" s="7" t="str">
        <f>Table13[[#This Row],[Month]]&amp;", "&amp;Table13[[#This Row],[FY]]</f>
        <v>JUL, FY24</v>
      </c>
      <c r="H264" s="7" t="str">
        <f>Table13[[#This Row],[Week]]&amp;", "&amp;Table13[[#This Row],[Month]]&amp;" "&amp;Table13[[#This Row],[FY]]</f>
        <v>Week 2, JUL FY24</v>
      </c>
      <c r="I264" s="7" t="str">
        <f>Table13[[#This Row],[Month]]&amp;", "&amp;Table13[[#This Row],[FY]]</f>
        <v>JUL, FY24</v>
      </c>
      <c r="J264" s="7" t="str">
        <f>"Q"&amp;Table13[[#This Row],[QTR]]&amp;", "&amp;Table13[[#This Row],[FY]]</f>
        <v>Q1, FY24</v>
      </c>
    </row>
    <row r="265" spans="1:10" x14ac:dyDescent="0.25">
      <c r="A265" s="1">
        <f t="shared" si="21"/>
        <v>45117</v>
      </c>
      <c r="B265" s="1">
        <f t="shared" si="21"/>
        <v>45123</v>
      </c>
      <c r="C265" s="7" t="s">
        <v>1285</v>
      </c>
      <c r="D265" s="7" t="s">
        <v>1282</v>
      </c>
      <c r="E265" s="7">
        <v>1</v>
      </c>
      <c r="F265" s="7" t="s">
        <v>1351</v>
      </c>
      <c r="G265" s="7" t="str">
        <f>Table13[[#This Row],[Month]]&amp;", "&amp;Table13[[#This Row],[FY]]</f>
        <v>JUL, FY24</v>
      </c>
      <c r="H265" s="7" t="str">
        <f>Table13[[#This Row],[Week]]&amp;", "&amp;Table13[[#This Row],[Month]]&amp;" "&amp;Table13[[#This Row],[FY]]</f>
        <v>Week 3, JUL FY24</v>
      </c>
      <c r="I265" s="7" t="str">
        <f>Table13[[#This Row],[Month]]&amp;", "&amp;Table13[[#This Row],[FY]]</f>
        <v>JUL, FY24</v>
      </c>
      <c r="J265" s="7" t="str">
        <f>"Q"&amp;Table13[[#This Row],[QTR]]&amp;", "&amp;Table13[[#This Row],[FY]]</f>
        <v>Q1, FY24</v>
      </c>
    </row>
    <row r="266" spans="1:10" x14ac:dyDescent="0.25">
      <c r="A266" s="1">
        <f t="shared" si="21"/>
        <v>45124</v>
      </c>
      <c r="B266" s="1">
        <f t="shared" si="21"/>
        <v>45130</v>
      </c>
      <c r="C266" s="7" t="s">
        <v>1286</v>
      </c>
      <c r="D266" s="7" t="s">
        <v>1282</v>
      </c>
      <c r="E266" s="7">
        <v>1</v>
      </c>
      <c r="F266" s="7" t="s">
        <v>1351</v>
      </c>
      <c r="G266" s="7" t="str">
        <f>Table13[[#This Row],[Month]]&amp;", "&amp;Table13[[#This Row],[FY]]</f>
        <v>JUL, FY24</v>
      </c>
      <c r="H266" s="7" t="str">
        <f>Table13[[#This Row],[Week]]&amp;", "&amp;Table13[[#This Row],[Month]]&amp;" "&amp;Table13[[#This Row],[FY]]</f>
        <v>Week 4, JUL FY24</v>
      </c>
      <c r="I266" s="7" t="str">
        <f>Table13[[#This Row],[Month]]&amp;", "&amp;Table13[[#This Row],[FY]]</f>
        <v>JUL, FY24</v>
      </c>
      <c r="J266" s="7" t="str">
        <f>"Q"&amp;Table13[[#This Row],[QTR]]&amp;", "&amp;Table13[[#This Row],[FY]]</f>
        <v>Q1, FY24</v>
      </c>
    </row>
    <row r="267" spans="1:10" x14ac:dyDescent="0.25">
      <c r="A267" s="1">
        <f t="shared" si="21"/>
        <v>45131</v>
      </c>
      <c r="B267" s="1">
        <f t="shared" si="21"/>
        <v>45137</v>
      </c>
      <c r="C267" s="7" t="s">
        <v>1287</v>
      </c>
      <c r="D267" s="7" t="s">
        <v>1288</v>
      </c>
      <c r="E267" s="7">
        <v>1</v>
      </c>
      <c r="F267" s="7" t="s">
        <v>1351</v>
      </c>
      <c r="G267" s="7" t="str">
        <f>Table13[[#This Row],[Month]]&amp;", "&amp;Table13[[#This Row],[FY]]</f>
        <v>AUG, FY24</v>
      </c>
      <c r="H267" s="7" t="str">
        <f>Table13[[#This Row],[Week]]&amp;", "&amp;Table13[[#This Row],[Month]]&amp;" "&amp;Table13[[#This Row],[FY]]</f>
        <v>Week 5, AUG FY24</v>
      </c>
      <c r="I267" s="7" t="str">
        <f>Table13[[#This Row],[Month]]&amp;", "&amp;Table13[[#This Row],[FY]]</f>
        <v>AUG, FY24</v>
      </c>
      <c r="J267" s="7" t="str">
        <f>"Q"&amp;Table13[[#This Row],[QTR]]&amp;", "&amp;Table13[[#This Row],[FY]]</f>
        <v>Q1, FY24</v>
      </c>
    </row>
    <row r="268" spans="1:10" x14ac:dyDescent="0.25">
      <c r="A268" s="1">
        <f t="shared" si="21"/>
        <v>45138</v>
      </c>
      <c r="B268" s="1">
        <f t="shared" si="21"/>
        <v>45144</v>
      </c>
      <c r="C268" s="7" t="s">
        <v>1289</v>
      </c>
      <c r="D268" s="7" t="s">
        <v>1288</v>
      </c>
      <c r="E268" s="7">
        <v>1</v>
      </c>
      <c r="F268" s="7" t="s">
        <v>1351</v>
      </c>
      <c r="G268" s="7" t="str">
        <f>Table13[[#This Row],[Month]]&amp;", "&amp;Table13[[#This Row],[FY]]</f>
        <v>AUG, FY24</v>
      </c>
      <c r="H268" s="7" t="str">
        <f>Table13[[#This Row],[Week]]&amp;", "&amp;Table13[[#This Row],[Month]]&amp;" "&amp;Table13[[#This Row],[FY]]</f>
        <v>Week 6, AUG FY24</v>
      </c>
      <c r="I268" s="7" t="str">
        <f>Table13[[#This Row],[Month]]&amp;", "&amp;Table13[[#This Row],[FY]]</f>
        <v>AUG, FY24</v>
      </c>
      <c r="J268" s="7" t="str">
        <f>"Q"&amp;Table13[[#This Row],[QTR]]&amp;", "&amp;Table13[[#This Row],[FY]]</f>
        <v>Q1, FY24</v>
      </c>
    </row>
    <row r="269" spans="1:10" x14ac:dyDescent="0.25">
      <c r="A269" s="1">
        <f t="shared" si="21"/>
        <v>45145</v>
      </c>
      <c r="B269" s="1">
        <f t="shared" si="21"/>
        <v>45151</v>
      </c>
      <c r="C269" s="7" t="s">
        <v>1290</v>
      </c>
      <c r="D269" s="7" t="s">
        <v>1288</v>
      </c>
      <c r="E269" s="7">
        <v>1</v>
      </c>
      <c r="F269" s="7" t="s">
        <v>1351</v>
      </c>
      <c r="G269" s="7" t="str">
        <f>Table13[[#This Row],[Month]]&amp;", "&amp;Table13[[#This Row],[FY]]</f>
        <v>AUG, FY24</v>
      </c>
      <c r="H269" s="7" t="str">
        <f>Table13[[#This Row],[Week]]&amp;", "&amp;Table13[[#This Row],[Month]]&amp;" "&amp;Table13[[#This Row],[FY]]</f>
        <v>Week 7, AUG FY24</v>
      </c>
      <c r="I269" s="7" t="str">
        <f>Table13[[#This Row],[Month]]&amp;", "&amp;Table13[[#This Row],[FY]]</f>
        <v>AUG, FY24</v>
      </c>
      <c r="J269" s="7" t="str">
        <f>"Q"&amp;Table13[[#This Row],[QTR]]&amp;", "&amp;Table13[[#This Row],[FY]]</f>
        <v>Q1, FY24</v>
      </c>
    </row>
    <row r="270" spans="1:10" x14ac:dyDescent="0.25">
      <c r="A270" s="1">
        <f t="shared" si="21"/>
        <v>45152</v>
      </c>
      <c r="B270" s="1">
        <f t="shared" si="21"/>
        <v>45158</v>
      </c>
      <c r="C270" s="7" t="s">
        <v>1291</v>
      </c>
      <c r="D270" s="7" t="s">
        <v>1288</v>
      </c>
      <c r="E270" s="7">
        <v>1</v>
      </c>
      <c r="F270" s="7" t="s">
        <v>1351</v>
      </c>
      <c r="G270" s="7" t="str">
        <f>Table13[[#This Row],[Month]]&amp;", "&amp;Table13[[#This Row],[FY]]</f>
        <v>AUG, FY24</v>
      </c>
      <c r="H270" s="7" t="str">
        <f>Table13[[#This Row],[Week]]&amp;", "&amp;Table13[[#This Row],[Month]]&amp;" "&amp;Table13[[#This Row],[FY]]</f>
        <v>Week 8, AUG FY24</v>
      </c>
      <c r="I270" s="7" t="str">
        <f>Table13[[#This Row],[Month]]&amp;", "&amp;Table13[[#This Row],[FY]]</f>
        <v>AUG, FY24</v>
      </c>
      <c r="J270" s="7" t="str">
        <f>"Q"&amp;Table13[[#This Row],[QTR]]&amp;", "&amp;Table13[[#This Row],[FY]]</f>
        <v>Q1, FY24</v>
      </c>
    </row>
    <row r="271" spans="1:10" x14ac:dyDescent="0.25">
      <c r="A271" s="1">
        <f t="shared" si="21"/>
        <v>45159</v>
      </c>
      <c r="B271" s="1">
        <f t="shared" si="21"/>
        <v>45165</v>
      </c>
      <c r="C271" s="7" t="s">
        <v>1292</v>
      </c>
      <c r="D271" s="7" t="s">
        <v>1288</v>
      </c>
      <c r="E271" s="7">
        <v>1</v>
      </c>
      <c r="F271" s="7" t="s">
        <v>1351</v>
      </c>
      <c r="G271" s="7" t="str">
        <f>Table13[[#This Row],[Month]]&amp;", "&amp;Table13[[#This Row],[FY]]</f>
        <v>AUG, FY24</v>
      </c>
      <c r="H271" s="7" t="str">
        <f>Table13[[#This Row],[Week]]&amp;", "&amp;Table13[[#This Row],[Month]]&amp;" "&amp;Table13[[#This Row],[FY]]</f>
        <v>Week 9, AUG FY24</v>
      </c>
      <c r="I271" s="7" t="str">
        <f>Table13[[#This Row],[Month]]&amp;", "&amp;Table13[[#This Row],[FY]]</f>
        <v>AUG, FY24</v>
      </c>
      <c r="J271" s="7" t="str">
        <f>"Q"&amp;Table13[[#This Row],[QTR]]&amp;", "&amp;Table13[[#This Row],[FY]]</f>
        <v>Q1, FY24</v>
      </c>
    </row>
    <row r="272" spans="1:10" x14ac:dyDescent="0.25">
      <c r="A272" s="1">
        <f t="shared" ref="A272:B287" si="22">A271+7</f>
        <v>45166</v>
      </c>
      <c r="B272" s="1">
        <f t="shared" si="22"/>
        <v>45172</v>
      </c>
      <c r="C272" s="7" t="s">
        <v>1293</v>
      </c>
      <c r="D272" s="7" t="s">
        <v>1294</v>
      </c>
      <c r="E272" s="7">
        <v>1</v>
      </c>
      <c r="F272" s="7" t="s">
        <v>1351</v>
      </c>
      <c r="G272" s="7" t="str">
        <f>Table13[[#This Row],[Month]]&amp;", "&amp;Table13[[#This Row],[FY]]</f>
        <v>SEP, FY24</v>
      </c>
      <c r="H272" s="7" t="str">
        <f>Table13[[#This Row],[Week]]&amp;", "&amp;Table13[[#This Row],[Month]]&amp;" "&amp;Table13[[#This Row],[FY]]</f>
        <v>Week 10, SEP FY24</v>
      </c>
      <c r="I272" s="7" t="str">
        <f>Table13[[#This Row],[Month]]&amp;", "&amp;Table13[[#This Row],[FY]]</f>
        <v>SEP, FY24</v>
      </c>
      <c r="J272" s="7" t="str">
        <f>"Q"&amp;Table13[[#This Row],[QTR]]&amp;", "&amp;Table13[[#This Row],[FY]]</f>
        <v>Q1, FY24</v>
      </c>
    </row>
    <row r="273" spans="1:10" x14ac:dyDescent="0.25">
      <c r="A273" s="1">
        <f t="shared" si="22"/>
        <v>45173</v>
      </c>
      <c r="B273" s="1">
        <f t="shared" si="22"/>
        <v>45179</v>
      </c>
      <c r="C273" s="7" t="s">
        <v>1295</v>
      </c>
      <c r="D273" s="7" t="s">
        <v>1294</v>
      </c>
      <c r="E273" s="7">
        <v>1</v>
      </c>
      <c r="F273" s="7" t="s">
        <v>1351</v>
      </c>
      <c r="G273" s="7" t="str">
        <f>Table13[[#This Row],[Month]]&amp;", "&amp;Table13[[#This Row],[FY]]</f>
        <v>SEP, FY24</v>
      </c>
      <c r="H273" s="7" t="str">
        <f>Table13[[#This Row],[Week]]&amp;", "&amp;Table13[[#This Row],[Month]]&amp;" "&amp;Table13[[#This Row],[FY]]</f>
        <v>Week 11, SEP FY24</v>
      </c>
      <c r="I273" s="7" t="str">
        <f>Table13[[#This Row],[Month]]&amp;", "&amp;Table13[[#This Row],[FY]]</f>
        <v>SEP, FY24</v>
      </c>
      <c r="J273" s="7" t="str">
        <f>"Q"&amp;Table13[[#This Row],[QTR]]&amp;", "&amp;Table13[[#This Row],[FY]]</f>
        <v>Q1, FY24</v>
      </c>
    </row>
    <row r="274" spans="1:10" x14ac:dyDescent="0.25">
      <c r="A274" s="1">
        <f t="shared" si="22"/>
        <v>45180</v>
      </c>
      <c r="B274" s="1">
        <f t="shared" si="22"/>
        <v>45186</v>
      </c>
      <c r="C274" s="7" t="s">
        <v>1296</v>
      </c>
      <c r="D274" s="7" t="s">
        <v>1294</v>
      </c>
      <c r="E274" s="7">
        <v>1</v>
      </c>
      <c r="F274" s="7" t="s">
        <v>1351</v>
      </c>
      <c r="G274" s="7" t="str">
        <f>Table13[[#This Row],[Month]]&amp;", "&amp;Table13[[#This Row],[FY]]</f>
        <v>SEP, FY24</v>
      </c>
      <c r="H274" s="7" t="str">
        <f>Table13[[#This Row],[Week]]&amp;", "&amp;Table13[[#This Row],[Month]]&amp;" "&amp;Table13[[#This Row],[FY]]</f>
        <v>Week 12, SEP FY24</v>
      </c>
      <c r="I274" s="7" t="str">
        <f>Table13[[#This Row],[Month]]&amp;", "&amp;Table13[[#This Row],[FY]]</f>
        <v>SEP, FY24</v>
      </c>
      <c r="J274" s="7" t="str">
        <f>"Q"&amp;Table13[[#This Row],[QTR]]&amp;", "&amp;Table13[[#This Row],[FY]]</f>
        <v>Q1, FY24</v>
      </c>
    </row>
    <row r="275" spans="1:10" x14ac:dyDescent="0.25">
      <c r="A275" s="1">
        <f t="shared" si="22"/>
        <v>45187</v>
      </c>
      <c r="B275" s="1">
        <f t="shared" si="22"/>
        <v>45193</v>
      </c>
      <c r="C275" s="7" t="s">
        <v>1297</v>
      </c>
      <c r="D275" s="7" t="s">
        <v>1294</v>
      </c>
      <c r="E275" s="7">
        <v>1</v>
      </c>
      <c r="F275" s="7" t="s">
        <v>1351</v>
      </c>
      <c r="G275" s="7" t="str">
        <f>Table13[[#This Row],[Month]]&amp;", "&amp;Table13[[#This Row],[FY]]</f>
        <v>SEP, FY24</v>
      </c>
      <c r="H275" s="7" t="str">
        <f>Table13[[#This Row],[Week]]&amp;", "&amp;Table13[[#This Row],[Month]]&amp;" "&amp;Table13[[#This Row],[FY]]</f>
        <v>Week 13, SEP FY24</v>
      </c>
      <c r="I275" s="7" t="str">
        <f>Table13[[#This Row],[Month]]&amp;", "&amp;Table13[[#This Row],[FY]]</f>
        <v>SEP, FY24</v>
      </c>
      <c r="J275" s="7" t="str">
        <f>"Q"&amp;Table13[[#This Row],[QTR]]&amp;", "&amp;Table13[[#This Row],[FY]]</f>
        <v>Q1, FY24</v>
      </c>
    </row>
    <row r="276" spans="1:10" x14ac:dyDescent="0.25">
      <c r="A276" s="1">
        <f t="shared" si="22"/>
        <v>45194</v>
      </c>
      <c r="B276" s="1">
        <f t="shared" si="22"/>
        <v>45200</v>
      </c>
      <c r="C276" s="7" t="s">
        <v>1298</v>
      </c>
      <c r="D276" s="7" t="s">
        <v>1299</v>
      </c>
      <c r="E276" s="7">
        <f>E263+1</f>
        <v>2</v>
      </c>
      <c r="F276" s="7" t="s">
        <v>1351</v>
      </c>
      <c r="G276" s="7" t="str">
        <f>Table13[[#This Row],[Month]]&amp;", "&amp;Table13[[#This Row],[FY]]</f>
        <v>OCT, FY24</v>
      </c>
      <c r="H276" s="7" t="str">
        <f>Table13[[#This Row],[Week]]&amp;", "&amp;Table13[[#This Row],[Month]]&amp;" "&amp;Table13[[#This Row],[FY]]</f>
        <v>Week 14, OCT FY24</v>
      </c>
      <c r="I276" s="7" t="str">
        <f>Table13[[#This Row],[Month]]&amp;", "&amp;Table13[[#This Row],[FY]]</f>
        <v>OCT, FY24</v>
      </c>
      <c r="J276" s="7" t="str">
        <f>"Q"&amp;Table13[[#This Row],[QTR]]&amp;", "&amp;Table13[[#This Row],[FY]]</f>
        <v>Q2, FY24</v>
      </c>
    </row>
    <row r="277" spans="1:10" x14ac:dyDescent="0.25">
      <c r="A277" s="1">
        <f t="shared" si="22"/>
        <v>45201</v>
      </c>
      <c r="B277" s="1">
        <f t="shared" si="22"/>
        <v>45207</v>
      </c>
      <c r="C277" s="7" t="s">
        <v>1300</v>
      </c>
      <c r="D277" s="7" t="s">
        <v>1299</v>
      </c>
      <c r="E277" s="7">
        <f t="shared" ref="E277:E314" si="23">E264+1</f>
        <v>2</v>
      </c>
      <c r="F277" s="7" t="s">
        <v>1351</v>
      </c>
      <c r="G277" s="7" t="str">
        <f>Table13[[#This Row],[Month]]&amp;", "&amp;Table13[[#This Row],[FY]]</f>
        <v>OCT, FY24</v>
      </c>
      <c r="H277" s="7" t="str">
        <f>Table13[[#This Row],[Week]]&amp;", "&amp;Table13[[#This Row],[Month]]&amp;" "&amp;Table13[[#This Row],[FY]]</f>
        <v>Week 15, OCT FY24</v>
      </c>
      <c r="I277" s="7" t="str">
        <f>Table13[[#This Row],[Month]]&amp;", "&amp;Table13[[#This Row],[FY]]</f>
        <v>OCT, FY24</v>
      </c>
      <c r="J277" s="7" t="str">
        <f>"Q"&amp;Table13[[#This Row],[QTR]]&amp;", "&amp;Table13[[#This Row],[FY]]</f>
        <v>Q2, FY24</v>
      </c>
    </row>
    <row r="278" spans="1:10" x14ac:dyDescent="0.25">
      <c r="A278" s="1">
        <f t="shared" si="22"/>
        <v>45208</v>
      </c>
      <c r="B278" s="1">
        <f t="shared" si="22"/>
        <v>45214</v>
      </c>
      <c r="C278" s="7" t="s">
        <v>1301</v>
      </c>
      <c r="D278" s="7" t="s">
        <v>1299</v>
      </c>
      <c r="E278" s="7">
        <f t="shared" si="23"/>
        <v>2</v>
      </c>
      <c r="F278" s="7" t="s">
        <v>1351</v>
      </c>
      <c r="G278" s="7" t="str">
        <f>Table13[[#This Row],[Month]]&amp;", "&amp;Table13[[#This Row],[FY]]</f>
        <v>OCT, FY24</v>
      </c>
      <c r="H278" s="7" t="str">
        <f>Table13[[#This Row],[Week]]&amp;", "&amp;Table13[[#This Row],[Month]]&amp;" "&amp;Table13[[#This Row],[FY]]</f>
        <v>Week 16, OCT FY24</v>
      </c>
      <c r="I278" s="7" t="str">
        <f>Table13[[#This Row],[Month]]&amp;", "&amp;Table13[[#This Row],[FY]]</f>
        <v>OCT, FY24</v>
      </c>
      <c r="J278" s="7" t="str">
        <f>"Q"&amp;Table13[[#This Row],[QTR]]&amp;", "&amp;Table13[[#This Row],[FY]]</f>
        <v>Q2, FY24</v>
      </c>
    </row>
    <row r="279" spans="1:10" x14ac:dyDescent="0.25">
      <c r="A279" s="1">
        <f t="shared" si="22"/>
        <v>45215</v>
      </c>
      <c r="B279" s="1">
        <f t="shared" si="22"/>
        <v>45221</v>
      </c>
      <c r="C279" s="7" t="s">
        <v>1302</v>
      </c>
      <c r="D279" s="7" t="s">
        <v>1299</v>
      </c>
      <c r="E279" s="7">
        <f t="shared" si="23"/>
        <v>2</v>
      </c>
      <c r="F279" s="7" t="s">
        <v>1351</v>
      </c>
      <c r="G279" s="7" t="str">
        <f>Table13[[#This Row],[Month]]&amp;", "&amp;Table13[[#This Row],[FY]]</f>
        <v>OCT, FY24</v>
      </c>
      <c r="H279" s="7" t="str">
        <f>Table13[[#This Row],[Week]]&amp;", "&amp;Table13[[#This Row],[Month]]&amp;" "&amp;Table13[[#This Row],[FY]]</f>
        <v>Week 17, OCT FY24</v>
      </c>
      <c r="I279" s="7" t="str">
        <f>Table13[[#This Row],[Month]]&amp;", "&amp;Table13[[#This Row],[FY]]</f>
        <v>OCT, FY24</v>
      </c>
      <c r="J279" s="7" t="str">
        <f>"Q"&amp;Table13[[#This Row],[QTR]]&amp;", "&amp;Table13[[#This Row],[FY]]</f>
        <v>Q2, FY24</v>
      </c>
    </row>
    <row r="280" spans="1:10" x14ac:dyDescent="0.25">
      <c r="A280" s="1">
        <f t="shared" si="22"/>
        <v>45222</v>
      </c>
      <c r="B280" s="1">
        <f t="shared" si="22"/>
        <v>45228</v>
      </c>
      <c r="C280" s="7" t="s">
        <v>1303</v>
      </c>
      <c r="D280" s="7" t="s">
        <v>1304</v>
      </c>
      <c r="E280" s="7">
        <f t="shared" si="23"/>
        <v>2</v>
      </c>
      <c r="F280" s="7" t="s">
        <v>1351</v>
      </c>
      <c r="G280" s="7" t="str">
        <f>Table13[[#This Row],[Month]]&amp;", "&amp;Table13[[#This Row],[FY]]</f>
        <v>NOV, FY24</v>
      </c>
      <c r="H280" s="7" t="str">
        <f>Table13[[#This Row],[Week]]&amp;", "&amp;Table13[[#This Row],[Month]]&amp;" "&amp;Table13[[#This Row],[FY]]</f>
        <v>Week 18, NOV FY24</v>
      </c>
      <c r="I280" s="7" t="str">
        <f>Table13[[#This Row],[Month]]&amp;", "&amp;Table13[[#This Row],[FY]]</f>
        <v>NOV, FY24</v>
      </c>
      <c r="J280" s="7" t="str">
        <f>"Q"&amp;Table13[[#This Row],[QTR]]&amp;", "&amp;Table13[[#This Row],[FY]]</f>
        <v>Q2, FY24</v>
      </c>
    </row>
    <row r="281" spans="1:10" x14ac:dyDescent="0.25">
      <c r="A281" s="1">
        <f t="shared" si="22"/>
        <v>45229</v>
      </c>
      <c r="B281" s="1">
        <f t="shared" si="22"/>
        <v>45235</v>
      </c>
      <c r="C281" s="7" t="s">
        <v>1305</v>
      </c>
      <c r="D281" s="7" t="s">
        <v>1304</v>
      </c>
      <c r="E281" s="7">
        <f t="shared" si="23"/>
        <v>2</v>
      </c>
      <c r="F281" s="7" t="s">
        <v>1351</v>
      </c>
      <c r="G281" s="7" t="str">
        <f>Table13[[#This Row],[Month]]&amp;", "&amp;Table13[[#This Row],[FY]]</f>
        <v>NOV, FY24</v>
      </c>
      <c r="H281" s="7" t="str">
        <f>Table13[[#This Row],[Week]]&amp;", "&amp;Table13[[#This Row],[Month]]&amp;" "&amp;Table13[[#This Row],[FY]]</f>
        <v>Week 19, NOV FY24</v>
      </c>
      <c r="I281" s="7" t="str">
        <f>Table13[[#This Row],[Month]]&amp;", "&amp;Table13[[#This Row],[FY]]</f>
        <v>NOV, FY24</v>
      </c>
      <c r="J281" s="7" t="str">
        <f>"Q"&amp;Table13[[#This Row],[QTR]]&amp;", "&amp;Table13[[#This Row],[FY]]</f>
        <v>Q2, FY24</v>
      </c>
    </row>
    <row r="282" spans="1:10" x14ac:dyDescent="0.25">
      <c r="A282" s="1">
        <f t="shared" si="22"/>
        <v>45236</v>
      </c>
      <c r="B282" s="1">
        <f t="shared" si="22"/>
        <v>45242</v>
      </c>
      <c r="C282" s="7" t="s">
        <v>1306</v>
      </c>
      <c r="D282" s="7" t="s">
        <v>1304</v>
      </c>
      <c r="E282" s="7">
        <f t="shared" si="23"/>
        <v>2</v>
      </c>
      <c r="F282" s="7" t="s">
        <v>1351</v>
      </c>
      <c r="G282" s="7" t="str">
        <f>Table13[[#This Row],[Month]]&amp;", "&amp;Table13[[#This Row],[FY]]</f>
        <v>NOV, FY24</v>
      </c>
      <c r="H282" s="7" t="str">
        <f>Table13[[#This Row],[Week]]&amp;", "&amp;Table13[[#This Row],[Month]]&amp;" "&amp;Table13[[#This Row],[FY]]</f>
        <v>Week 20, NOV FY24</v>
      </c>
      <c r="I282" s="7" t="str">
        <f>Table13[[#This Row],[Month]]&amp;", "&amp;Table13[[#This Row],[FY]]</f>
        <v>NOV, FY24</v>
      </c>
      <c r="J282" s="7" t="str">
        <f>"Q"&amp;Table13[[#This Row],[QTR]]&amp;", "&amp;Table13[[#This Row],[FY]]</f>
        <v>Q2, FY24</v>
      </c>
    </row>
    <row r="283" spans="1:10" x14ac:dyDescent="0.25">
      <c r="A283" s="1">
        <f t="shared" si="22"/>
        <v>45243</v>
      </c>
      <c r="B283" s="1">
        <f t="shared" si="22"/>
        <v>45249</v>
      </c>
      <c r="C283" s="7" t="s">
        <v>1307</v>
      </c>
      <c r="D283" s="7" t="s">
        <v>1304</v>
      </c>
      <c r="E283" s="7">
        <f t="shared" si="23"/>
        <v>2</v>
      </c>
      <c r="F283" s="7" t="s">
        <v>1351</v>
      </c>
      <c r="G283" s="7" t="str">
        <f>Table13[[#This Row],[Month]]&amp;", "&amp;Table13[[#This Row],[FY]]</f>
        <v>NOV, FY24</v>
      </c>
      <c r="H283" s="7" t="str">
        <f>Table13[[#This Row],[Week]]&amp;", "&amp;Table13[[#This Row],[Month]]&amp;" "&amp;Table13[[#This Row],[FY]]</f>
        <v>Week 21, NOV FY24</v>
      </c>
      <c r="I283" s="7" t="str">
        <f>Table13[[#This Row],[Month]]&amp;", "&amp;Table13[[#This Row],[FY]]</f>
        <v>NOV, FY24</v>
      </c>
      <c r="J283" s="7" t="str">
        <f>"Q"&amp;Table13[[#This Row],[QTR]]&amp;", "&amp;Table13[[#This Row],[FY]]</f>
        <v>Q2, FY24</v>
      </c>
    </row>
    <row r="284" spans="1:10" x14ac:dyDescent="0.25">
      <c r="A284" s="1">
        <f t="shared" si="22"/>
        <v>45250</v>
      </c>
      <c r="B284" s="1">
        <f t="shared" si="22"/>
        <v>45256</v>
      </c>
      <c r="C284" s="7" t="s">
        <v>1308</v>
      </c>
      <c r="D284" s="7" t="s">
        <v>1304</v>
      </c>
      <c r="E284" s="7">
        <f t="shared" si="23"/>
        <v>2</v>
      </c>
      <c r="F284" s="7" t="s">
        <v>1351</v>
      </c>
      <c r="G284" s="7" t="str">
        <f>Table13[[#This Row],[Month]]&amp;", "&amp;Table13[[#This Row],[FY]]</f>
        <v>NOV, FY24</v>
      </c>
      <c r="H284" s="7" t="str">
        <f>Table13[[#This Row],[Week]]&amp;", "&amp;Table13[[#This Row],[Month]]&amp;" "&amp;Table13[[#This Row],[FY]]</f>
        <v>Week 22, NOV FY24</v>
      </c>
      <c r="I284" s="7" t="str">
        <f>Table13[[#This Row],[Month]]&amp;", "&amp;Table13[[#This Row],[FY]]</f>
        <v>NOV, FY24</v>
      </c>
      <c r="J284" s="7" t="str">
        <f>"Q"&amp;Table13[[#This Row],[QTR]]&amp;", "&amp;Table13[[#This Row],[FY]]</f>
        <v>Q2, FY24</v>
      </c>
    </row>
    <row r="285" spans="1:10" x14ac:dyDescent="0.25">
      <c r="A285" s="1">
        <f t="shared" si="22"/>
        <v>45257</v>
      </c>
      <c r="B285" s="1">
        <f t="shared" si="22"/>
        <v>45263</v>
      </c>
      <c r="C285" s="7" t="s">
        <v>1309</v>
      </c>
      <c r="D285" s="7" t="s">
        <v>1310</v>
      </c>
      <c r="E285" s="7">
        <f t="shared" si="23"/>
        <v>2</v>
      </c>
      <c r="F285" s="7" t="s">
        <v>1351</v>
      </c>
      <c r="G285" s="7" t="str">
        <f>Table13[[#This Row],[Month]]&amp;", "&amp;Table13[[#This Row],[FY]]</f>
        <v>DEC, FY24</v>
      </c>
      <c r="H285" s="7" t="str">
        <f>Table13[[#This Row],[Week]]&amp;", "&amp;Table13[[#This Row],[Month]]&amp;" "&amp;Table13[[#This Row],[FY]]</f>
        <v>Week 23, DEC FY24</v>
      </c>
      <c r="I285" s="7" t="str">
        <f>Table13[[#This Row],[Month]]&amp;", "&amp;Table13[[#This Row],[FY]]</f>
        <v>DEC, FY24</v>
      </c>
      <c r="J285" s="7" t="str">
        <f>"Q"&amp;Table13[[#This Row],[QTR]]&amp;", "&amp;Table13[[#This Row],[FY]]</f>
        <v>Q2, FY24</v>
      </c>
    </row>
    <row r="286" spans="1:10" x14ac:dyDescent="0.25">
      <c r="A286" s="1">
        <f t="shared" si="22"/>
        <v>45264</v>
      </c>
      <c r="B286" s="1">
        <f t="shared" si="22"/>
        <v>45270</v>
      </c>
      <c r="C286" s="7" t="s">
        <v>1311</v>
      </c>
      <c r="D286" s="7" t="s">
        <v>1310</v>
      </c>
      <c r="E286" s="7">
        <f t="shared" si="23"/>
        <v>2</v>
      </c>
      <c r="F286" s="7" t="s">
        <v>1351</v>
      </c>
      <c r="G286" s="7" t="str">
        <f>Table13[[#This Row],[Month]]&amp;", "&amp;Table13[[#This Row],[FY]]</f>
        <v>DEC, FY24</v>
      </c>
      <c r="H286" s="7" t="str">
        <f>Table13[[#This Row],[Week]]&amp;", "&amp;Table13[[#This Row],[Month]]&amp;" "&amp;Table13[[#This Row],[FY]]</f>
        <v>Week 24, DEC FY24</v>
      </c>
      <c r="I286" s="7" t="str">
        <f>Table13[[#This Row],[Month]]&amp;", "&amp;Table13[[#This Row],[FY]]</f>
        <v>DEC, FY24</v>
      </c>
      <c r="J286" s="7" t="str">
        <f>"Q"&amp;Table13[[#This Row],[QTR]]&amp;", "&amp;Table13[[#This Row],[FY]]</f>
        <v>Q2, FY24</v>
      </c>
    </row>
    <row r="287" spans="1:10" x14ac:dyDescent="0.25">
      <c r="A287" s="1">
        <f t="shared" si="22"/>
        <v>45271</v>
      </c>
      <c r="B287" s="1">
        <f t="shared" si="22"/>
        <v>45277</v>
      </c>
      <c r="C287" s="7" t="s">
        <v>1312</v>
      </c>
      <c r="D287" s="7" t="s">
        <v>1310</v>
      </c>
      <c r="E287" s="7">
        <f t="shared" si="23"/>
        <v>2</v>
      </c>
      <c r="F287" s="7" t="s">
        <v>1351</v>
      </c>
      <c r="G287" s="7" t="str">
        <f>Table13[[#This Row],[Month]]&amp;", "&amp;Table13[[#This Row],[FY]]</f>
        <v>DEC, FY24</v>
      </c>
      <c r="H287" s="7" t="str">
        <f>Table13[[#This Row],[Week]]&amp;", "&amp;Table13[[#This Row],[Month]]&amp;" "&amp;Table13[[#This Row],[FY]]</f>
        <v>Week 25, DEC FY24</v>
      </c>
      <c r="I287" s="7" t="str">
        <f>Table13[[#This Row],[Month]]&amp;", "&amp;Table13[[#This Row],[FY]]</f>
        <v>DEC, FY24</v>
      </c>
      <c r="J287" s="7" t="str">
        <f>"Q"&amp;Table13[[#This Row],[QTR]]&amp;", "&amp;Table13[[#This Row],[FY]]</f>
        <v>Q2, FY24</v>
      </c>
    </row>
    <row r="288" spans="1:10" x14ac:dyDescent="0.25">
      <c r="A288" s="1">
        <f t="shared" ref="A288:B303" si="24">A287+7</f>
        <v>45278</v>
      </c>
      <c r="B288" s="1">
        <f t="shared" si="24"/>
        <v>45284</v>
      </c>
      <c r="C288" s="7" t="s">
        <v>1313</v>
      </c>
      <c r="D288" s="7" t="s">
        <v>1310</v>
      </c>
      <c r="E288" s="7">
        <f t="shared" si="23"/>
        <v>2</v>
      </c>
      <c r="F288" s="7" t="s">
        <v>1351</v>
      </c>
      <c r="G288" s="7" t="str">
        <f>Table13[[#This Row],[Month]]&amp;", "&amp;Table13[[#This Row],[FY]]</f>
        <v>DEC, FY24</v>
      </c>
      <c r="H288" s="7" t="str">
        <f>Table13[[#This Row],[Week]]&amp;", "&amp;Table13[[#This Row],[Month]]&amp;" "&amp;Table13[[#This Row],[FY]]</f>
        <v>Week 26, DEC FY24</v>
      </c>
      <c r="I288" s="7" t="str">
        <f>Table13[[#This Row],[Month]]&amp;", "&amp;Table13[[#This Row],[FY]]</f>
        <v>DEC, FY24</v>
      </c>
      <c r="J288" s="7" t="str">
        <f>"Q"&amp;Table13[[#This Row],[QTR]]&amp;", "&amp;Table13[[#This Row],[FY]]</f>
        <v>Q2, FY24</v>
      </c>
    </row>
    <row r="289" spans="1:10" x14ac:dyDescent="0.25">
      <c r="A289" s="1">
        <f t="shared" si="24"/>
        <v>45285</v>
      </c>
      <c r="B289" s="1">
        <f t="shared" si="24"/>
        <v>45291</v>
      </c>
      <c r="C289" s="7" t="s">
        <v>1314</v>
      </c>
      <c r="D289" s="7" t="s">
        <v>1315</v>
      </c>
      <c r="E289" s="7">
        <f t="shared" si="23"/>
        <v>3</v>
      </c>
      <c r="F289" s="7" t="s">
        <v>1351</v>
      </c>
      <c r="G289" s="7" t="str">
        <f>Table13[[#This Row],[Month]]&amp;", "&amp;Table13[[#This Row],[FY]]</f>
        <v>JAN, FY24</v>
      </c>
      <c r="H289" s="7" t="str">
        <f>Table13[[#This Row],[Week]]&amp;", "&amp;Table13[[#This Row],[Month]]&amp;" "&amp;Table13[[#This Row],[FY]]</f>
        <v>Week 27, JAN FY24</v>
      </c>
      <c r="I289" s="7" t="str">
        <f>Table13[[#This Row],[Month]]&amp;", "&amp;Table13[[#This Row],[FY]]</f>
        <v>JAN, FY24</v>
      </c>
      <c r="J289" s="7" t="str">
        <f>"Q"&amp;Table13[[#This Row],[QTR]]&amp;", "&amp;Table13[[#This Row],[FY]]</f>
        <v>Q3, FY24</v>
      </c>
    </row>
    <row r="290" spans="1:10" x14ac:dyDescent="0.25">
      <c r="A290" s="1">
        <f t="shared" si="24"/>
        <v>45292</v>
      </c>
      <c r="B290" s="1">
        <f t="shared" si="24"/>
        <v>45298</v>
      </c>
      <c r="C290" s="7" t="s">
        <v>1316</v>
      </c>
      <c r="D290" s="7" t="s">
        <v>1315</v>
      </c>
      <c r="E290" s="7">
        <f t="shared" si="23"/>
        <v>3</v>
      </c>
      <c r="F290" s="7" t="s">
        <v>1351</v>
      </c>
      <c r="G290" s="7" t="str">
        <f>Table13[[#This Row],[Month]]&amp;", "&amp;Table13[[#This Row],[FY]]</f>
        <v>JAN, FY24</v>
      </c>
      <c r="H290" s="7" t="str">
        <f>Table13[[#This Row],[Week]]&amp;", "&amp;Table13[[#This Row],[Month]]&amp;" "&amp;Table13[[#This Row],[FY]]</f>
        <v>Week 28, JAN FY24</v>
      </c>
      <c r="I290" s="7" t="str">
        <f>Table13[[#This Row],[Month]]&amp;", "&amp;Table13[[#This Row],[FY]]</f>
        <v>JAN, FY24</v>
      </c>
      <c r="J290" s="7" t="str">
        <f>"Q"&amp;Table13[[#This Row],[QTR]]&amp;", "&amp;Table13[[#This Row],[FY]]</f>
        <v>Q3, FY24</v>
      </c>
    </row>
    <row r="291" spans="1:10" x14ac:dyDescent="0.25">
      <c r="A291" s="1">
        <f t="shared" si="24"/>
        <v>45299</v>
      </c>
      <c r="B291" s="1">
        <f t="shared" si="24"/>
        <v>45305</v>
      </c>
      <c r="C291" s="7" t="s">
        <v>1317</v>
      </c>
      <c r="D291" s="7" t="s">
        <v>1315</v>
      </c>
      <c r="E291" s="7">
        <f t="shared" si="23"/>
        <v>3</v>
      </c>
      <c r="F291" s="7" t="s">
        <v>1351</v>
      </c>
      <c r="G291" s="7" t="str">
        <f>Table13[[#This Row],[Month]]&amp;", "&amp;Table13[[#This Row],[FY]]</f>
        <v>JAN, FY24</v>
      </c>
      <c r="H291" s="7" t="str">
        <f>Table13[[#This Row],[Week]]&amp;", "&amp;Table13[[#This Row],[Month]]&amp;" "&amp;Table13[[#This Row],[FY]]</f>
        <v>Week 29, JAN FY24</v>
      </c>
      <c r="I291" s="7" t="str">
        <f>Table13[[#This Row],[Month]]&amp;", "&amp;Table13[[#This Row],[FY]]</f>
        <v>JAN, FY24</v>
      </c>
      <c r="J291" s="7" t="str">
        <f>"Q"&amp;Table13[[#This Row],[QTR]]&amp;", "&amp;Table13[[#This Row],[FY]]</f>
        <v>Q3, FY24</v>
      </c>
    </row>
    <row r="292" spans="1:10" x14ac:dyDescent="0.25">
      <c r="A292" s="1">
        <f t="shared" si="24"/>
        <v>45306</v>
      </c>
      <c r="B292" s="1">
        <f t="shared" si="24"/>
        <v>45312</v>
      </c>
      <c r="C292" s="7" t="s">
        <v>1318</v>
      </c>
      <c r="D292" s="7" t="s">
        <v>1315</v>
      </c>
      <c r="E292" s="7">
        <f t="shared" si="23"/>
        <v>3</v>
      </c>
      <c r="F292" s="7" t="s">
        <v>1351</v>
      </c>
      <c r="G292" s="7" t="str">
        <f>Table13[[#This Row],[Month]]&amp;", "&amp;Table13[[#This Row],[FY]]</f>
        <v>JAN, FY24</v>
      </c>
      <c r="H292" s="7" t="str">
        <f>Table13[[#This Row],[Week]]&amp;", "&amp;Table13[[#This Row],[Month]]&amp;" "&amp;Table13[[#This Row],[FY]]</f>
        <v>Week 30, JAN FY24</v>
      </c>
      <c r="I292" s="7" t="str">
        <f>Table13[[#This Row],[Month]]&amp;", "&amp;Table13[[#This Row],[FY]]</f>
        <v>JAN, FY24</v>
      </c>
      <c r="J292" s="7" t="str">
        <f>"Q"&amp;Table13[[#This Row],[QTR]]&amp;", "&amp;Table13[[#This Row],[FY]]</f>
        <v>Q3, FY24</v>
      </c>
    </row>
    <row r="293" spans="1:10" x14ac:dyDescent="0.25">
      <c r="A293" s="1">
        <f t="shared" si="24"/>
        <v>45313</v>
      </c>
      <c r="B293" s="1">
        <f t="shared" si="24"/>
        <v>45319</v>
      </c>
      <c r="C293" s="7" t="s">
        <v>1319</v>
      </c>
      <c r="D293" s="7" t="s">
        <v>1320</v>
      </c>
      <c r="E293" s="7">
        <f t="shared" si="23"/>
        <v>3</v>
      </c>
      <c r="F293" s="7" t="s">
        <v>1351</v>
      </c>
      <c r="G293" s="7" t="str">
        <f>Table13[[#This Row],[Month]]&amp;", "&amp;Table13[[#This Row],[FY]]</f>
        <v>FEB, FY24</v>
      </c>
      <c r="H293" s="7" t="str">
        <f>Table13[[#This Row],[Week]]&amp;", "&amp;Table13[[#This Row],[Month]]&amp;" "&amp;Table13[[#This Row],[FY]]</f>
        <v>Week 31, FEB FY24</v>
      </c>
      <c r="I293" s="7" t="str">
        <f>Table13[[#This Row],[Month]]&amp;", "&amp;Table13[[#This Row],[FY]]</f>
        <v>FEB, FY24</v>
      </c>
      <c r="J293" s="7" t="str">
        <f>"Q"&amp;Table13[[#This Row],[QTR]]&amp;", "&amp;Table13[[#This Row],[FY]]</f>
        <v>Q3, FY24</v>
      </c>
    </row>
    <row r="294" spans="1:10" x14ac:dyDescent="0.25">
      <c r="A294" s="1">
        <f t="shared" si="24"/>
        <v>45320</v>
      </c>
      <c r="B294" s="1">
        <f t="shared" si="24"/>
        <v>45326</v>
      </c>
      <c r="C294" s="7" t="s">
        <v>1321</v>
      </c>
      <c r="D294" s="7" t="s">
        <v>1320</v>
      </c>
      <c r="E294" s="7">
        <f t="shared" si="23"/>
        <v>3</v>
      </c>
      <c r="F294" s="7" t="s">
        <v>1351</v>
      </c>
      <c r="G294" s="7" t="str">
        <f>Table13[[#This Row],[Month]]&amp;", "&amp;Table13[[#This Row],[FY]]</f>
        <v>FEB, FY24</v>
      </c>
      <c r="H294" s="7" t="str">
        <f>Table13[[#This Row],[Week]]&amp;", "&amp;Table13[[#This Row],[Month]]&amp;" "&amp;Table13[[#This Row],[FY]]</f>
        <v>Week 32, FEB FY24</v>
      </c>
      <c r="I294" s="7" t="str">
        <f>Table13[[#This Row],[Month]]&amp;", "&amp;Table13[[#This Row],[FY]]</f>
        <v>FEB, FY24</v>
      </c>
      <c r="J294" s="7" t="str">
        <f>"Q"&amp;Table13[[#This Row],[QTR]]&amp;", "&amp;Table13[[#This Row],[FY]]</f>
        <v>Q3, FY24</v>
      </c>
    </row>
    <row r="295" spans="1:10" x14ac:dyDescent="0.25">
      <c r="A295" s="1">
        <f t="shared" si="24"/>
        <v>45327</v>
      </c>
      <c r="B295" s="1">
        <f t="shared" si="24"/>
        <v>45333</v>
      </c>
      <c r="C295" s="7" t="s">
        <v>1322</v>
      </c>
      <c r="D295" s="7" t="s">
        <v>1320</v>
      </c>
      <c r="E295" s="7">
        <f t="shared" si="23"/>
        <v>3</v>
      </c>
      <c r="F295" s="7" t="s">
        <v>1351</v>
      </c>
      <c r="G295" s="7" t="str">
        <f>Table13[[#This Row],[Month]]&amp;", "&amp;Table13[[#This Row],[FY]]</f>
        <v>FEB, FY24</v>
      </c>
      <c r="H295" s="7" t="str">
        <f>Table13[[#This Row],[Week]]&amp;", "&amp;Table13[[#This Row],[Month]]&amp;" "&amp;Table13[[#This Row],[FY]]</f>
        <v>Week 33, FEB FY24</v>
      </c>
      <c r="I295" s="7" t="str">
        <f>Table13[[#This Row],[Month]]&amp;", "&amp;Table13[[#This Row],[FY]]</f>
        <v>FEB, FY24</v>
      </c>
      <c r="J295" s="7" t="str">
        <f>"Q"&amp;Table13[[#This Row],[QTR]]&amp;", "&amp;Table13[[#This Row],[FY]]</f>
        <v>Q3, FY24</v>
      </c>
    </row>
    <row r="296" spans="1:10" x14ac:dyDescent="0.25">
      <c r="A296" s="1">
        <f t="shared" si="24"/>
        <v>45334</v>
      </c>
      <c r="B296" s="1">
        <f t="shared" si="24"/>
        <v>45340</v>
      </c>
      <c r="C296" s="7" t="s">
        <v>1323</v>
      </c>
      <c r="D296" s="7" t="s">
        <v>1320</v>
      </c>
      <c r="E296" s="7">
        <f t="shared" si="23"/>
        <v>3</v>
      </c>
      <c r="F296" s="7" t="s">
        <v>1351</v>
      </c>
      <c r="G296" s="7" t="str">
        <f>Table13[[#This Row],[Month]]&amp;", "&amp;Table13[[#This Row],[FY]]</f>
        <v>FEB, FY24</v>
      </c>
      <c r="H296" s="7" t="str">
        <f>Table13[[#This Row],[Week]]&amp;", "&amp;Table13[[#This Row],[Month]]&amp;" "&amp;Table13[[#This Row],[FY]]</f>
        <v>Week 34, FEB FY24</v>
      </c>
      <c r="I296" s="7" t="str">
        <f>Table13[[#This Row],[Month]]&amp;", "&amp;Table13[[#This Row],[FY]]</f>
        <v>FEB, FY24</v>
      </c>
      <c r="J296" s="7" t="str">
        <f>"Q"&amp;Table13[[#This Row],[QTR]]&amp;", "&amp;Table13[[#This Row],[FY]]</f>
        <v>Q3, FY24</v>
      </c>
    </row>
    <row r="297" spans="1:10" x14ac:dyDescent="0.25">
      <c r="A297" s="1">
        <f t="shared" si="24"/>
        <v>45341</v>
      </c>
      <c r="B297" s="1">
        <f t="shared" si="24"/>
        <v>45347</v>
      </c>
      <c r="C297" s="7" t="s">
        <v>1324</v>
      </c>
      <c r="D297" s="7" t="s">
        <v>1320</v>
      </c>
      <c r="E297" s="7">
        <f t="shared" si="23"/>
        <v>3</v>
      </c>
      <c r="F297" s="7" t="s">
        <v>1351</v>
      </c>
      <c r="G297" s="7" t="str">
        <f>Table13[[#This Row],[Month]]&amp;", "&amp;Table13[[#This Row],[FY]]</f>
        <v>FEB, FY24</v>
      </c>
      <c r="H297" s="7" t="str">
        <f>Table13[[#This Row],[Week]]&amp;", "&amp;Table13[[#This Row],[Month]]&amp;" "&amp;Table13[[#This Row],[FY]]</f>
        <v>Week 35, FEB FY24</v>
      </c>
      <c r="I297" s="7" t="str">
        <f>Table13[[#This Row],[Month]]&amp;", "&amp;Table13[[#This Row],[FY]]</f>
        <v>FEB, FY24</v>
      </c>
      <c r="J297" s="7" t="str">
        <f>"Q"&amp;Table13[[#This Row],[QTR]]&amp;", "&amp;Table13[[#This Row],[FY]]</f>
        <v>Q3, FY24</v>
      </c>
    </row>
    <row r="298" spans="1:10" x14ac:dyDescent="0.25">
      <c r="A298" s="1">
        <f t="shared" si="24"/>
        <v>45348</v>
      </c>
      <c r="B298" s="1">
        <f t="shared" si="24"/>
        <v>45354</v>
      </c>
      <c r="C298" s="7" t="s">
        <v>1325</v>
      </c>
      <c r="D298" s="7" t="s">
        <v>1326</v>
      </c>
      <c r="E298" s="7">
        <f t="shared" si="23"/>
        <v>3</v>
      </c>
      <c r="F298" s="7" t="s">
        <v>1351</v>
      </c>
      <c r="G298" s="7" t="str">
        <f>Table13[[#This Row],[Month]]&amp;", "&amp;Table13[[#This Row],[FY]]</f>
        <v>MAR, FY24</v>
      </c>
      <c r="H298" s="7" t="str">
        <f>Table13[[#This Row],[Week]]&amp;", "&amp;Table13[[#This Row],[Month]]&amp;" "&amp;Table13[[#This Row],[FY]]</f>
        <v>Week 36, MAR FY24</v>
      </c>
      <c r="I298" s="7" t="str">
        <f>Table13[[#This Row],[Month]]&amp;", "&amp;Table13[[#This Row],[FY]]</f>
        <v>MAR, FY24</v>
      </c>
      <c r="J298" s="7" t="str">
        <f>"Q"&amp;Table13[[#This Row],[QTR]]&amp;", "&amp;Table13[[#This Row],[FY]]</f>
        <v>Q3, FY24</v>
      </c>
    </row>
    <row r="299" spans="1:10" x14ac:dyDescent="0.25">
      <c r="A299" s="1">
        <f t="shared" si="24"/>
        <v>45355</v>
      </c>
      <c r="B299" s="1">
        <f t="shared" si="24"/>
        <v>45361</v>
      </c>
      <c r="C299" s="7" t="s">
        <v>1327</v>
      </c>
      <c r="D299" s="7" t="s">
        <v>1326</v>
      </c>
      <c r="E299" s="7">
        <f t="shared" si="23"/>
        <v>3</v>
      </c>
      <c r="F299" s="7" t="s">
        <v>1351</v>
      </c>
      <c r="G299" s="7" t="str">
        <f>Table13[[#This Row],[Month]]&amp;", "&amp;Table13[[#This Row],[FY]]</f>
        <v>MAR, FY24</v>
      </c>
      <c r="H299" s="7" t="str">
        <f>Table13[[#This Row],[Week]]&amp;", "&amp;Table13[[#This Row],[Month]]&amp;" "&amp;Table13[[#This Row],[FY]]</f>
        <v>Week 37, MAR FY24</v>
      </c>
      <c r="I299" s="7" t="str">
        <f>Table13[[#This Row],[Month]]&amp;", "&amp;Table13[[#This Row],[FY]]</f>
        <v>MAR, FY24</v>
      </c>
      <c r="J299" s="7" t="str">
        <f>"Q"&amp;Table13[[#This Row],[QTR]]&amp;", "&amp;Table13[[#This Row],[FY]]</f>
        <v>Q3, FY24</v>
      </c>
    </row>
    <row r="300" spans="1:10" x14ac:dyDescent="0.25">
      <c r="A300" s="1">
        <f t="shared" si="24"/>
        <v>45362</v>
      </c>
      <c r="B300" s="1">
        <f t="shared" si="24"/>
        <v>45368</v>
      </c>
      <c r="C300" s="7" t="s">
        <v>1328</v>
      </c>
      <c r="D300" s="7" t="s">
        <v>1326</v>
      </c>
      <c r="E300" s="7">
        <f t="shared" si="23"/>
        <v>3</v>
      </c>
      <c r="F300" s="7" t="s">
        <v>1351</v>
      </c>
      <c r="G300" s="7" t="str">
        <f>Table13[[#This Row],[Month]]&amp;", "&amp;Table13[[#This Row],[FY]]</f>
        <v>MAR, FY24</v>
      </c>
      <c r="H300" s="7" t="str">
        <f>Table13[[#This Row],[Week]]&amp;", "&amp;Table13[[#This Row],[Month]]&amp;" "&amp;Table13[[#This Row],[FY]]</f>
        <v>Week 38, MAR FY24</v>
      </c>
      <c r="I300" s="7" t="str">
        <f>Table13[[#This Row],[Month]]&amp;", "&amp;Table13[[#This Row],[FY]]</f>
        <v>MAR, FY24</v>
      </c>
      <c r="J300" s="7" t="str">
        <f>"Q"&amp;Table13[[#This Row],[QTR]]&amp;", "&amp;Table13[[#This Row],[FY]]</f>
        <v>Q3, FY24</v>
      </c>
    </row>
    <row r="301" spans="1:10" x14ac:dyDescent="0.25">
      <c r="A301" s="1">
        <f t="shared" si="24"/>
        <v>45369</v>
      </c>
      <c r="B301" s="1">
        <f t="shared" si="24"/>
        <v>45375</v>
      </c>
      <c r="C301" s="7" t="s">
        <v>1329</v>
      </c>
      <c r="D301" s="7" t="s">
        <v>1326</v>
      </c>
      <c r="E301" s="7">
        <f t="shared" si="23"/>
        <v>3</v>
      </c>
      <c r="F301" s="7" t="s">
        <v>1351</v>
      </c>
      <c r="G301" s="7" t="str">
        <f>Table13[[#This Row],[Month]]&amp;", "&amp;Table13[[#This Row],[FY]]</f>
        <v>MAR, FY24</v>
      </c>
      <c r="H301" s="7" t="str">
        <f>Table13[[#This Row],[Week]]&amp;", "&amp;Table13[[#This Row],[Month]]&amp;" "&amp;Table13[[#This Row],[FY]]</f>
        <v>Week 39, MAR FY24</v>
      </c>
      <c r="I301" s="7" t="str">
        <f>Table13[[#This Row],[Month]]&amp;", "&amp;Table13[[#This Row],[FY]]</f>
        <v>MAR, FY24</v>
      </c>
      <c r="J301" s="7" t="str">
        <f>"Q"&amp;Table13[[#This Row],[QTR]]&amp;", "&amp;Table13[[#This Row],[FY]]</f>
        <v>Q3, FY24</v>
      </c>
    </row>
    <row r="302" spans="1:10" x14ac:dyDescent="0.25">
      <c r="A302" s="1">
        <f t="shared" si="24"/>
        <v>45376</v>
      </c>
      <c r="B302" s="1">
        <f t="shared" si="24"/>
        <v>45382</v>
      </c>
      <c r="C302" s="7" t="s">
        <v>1330</v>
      </c>
      <c r="D302" s="7" t="s">
        <v>1331</v>
      </c>
      <c r="E302" s="7">
        <f t="shared" si="23"/>
        <v>4</v>
      </c>
      <c r="F302" s="7" t="s">
        <v>1351</v>
      </c>
      <c r="G302" s="7" t="str">
        <f>Table13[[#This Row],[Month]]&amp;", "&amp;Table13[[#This Row],[FY]]</f>
        <v>APR, FY24</v>
      </c>
      <c r="H302" s="7" t="str">
        <f>Table13[[#This Row],[Week]]&amp;", "&amp;Table13[[#This Row],[Month]]&amp;" "&amp;Table13[[#This Row],[FY]]</f>
        <v>Week 40, APR FY24</v>
      </c>
      <c r="I302" s="7" t="str">
        <f>Table13[[#This Row],[Month]]&amp;", "&amp;Table13[[#This Row],[FY]]</f>
        <v>APR, FY24</v>
      </c>
      <c r="J302" s="7" t="str">
        <f>"Q"&amp;Table13[[#This Row],[QTR]]&amp;", "&amp;Table13[[#This Row],[FY]]</f>
        <v>Q4, FY24</v>
      </c>
    </row>
    <row r="303" spans="1:10" x14ac:dyDescent="0.25">
      <c r="A303" s="1">
        <f t="shared" si="24"/>
        <v>45383</v>
      </c>
      <c r="B303" s="1">
        <f t="shared" si="24"/>
        <v>45389</v>
      </c>
      <c r="C303" s="7" t="s">
        <v>1332</v>
      </c>
      <c r="D303" s="7" t="s">
        <v>1331</v>
      </c>
      <c r="E303" s="7">
        <f t="shared" si="23"/>
        <v>4</v>
      </c>
      <c r="F303" s="7" t="s">
        <v>1351</v>
      </c>
      <c r="G303" s="7" t="str">
        <f>Table13[[#This Row],[Month]]&amp;", "&amp;Table13[[#This Row],[FY]]</f>
        <v>APR, FY24</v>
      </c>
      <c r="H303" s="7" t="str">
        <f>Table13[[#This Row],[Week]]&amp;", "&amp;Table13[[#This Row],[Month]]&amp;" "&amp;Table13[[#This Row],[FY]]</f>
        <v>Week 41, APR FY24</v>
      </c>
      <c r="I303" s="7" t="str">
        <f>Table13[[#This Row],[Month]]&amp;", "&amp;Table13[[#This Row],[FY]]</f>
        <v>APR, FY24</v>
      </c>
      <c r="J303" s="7" t="str">
        <f>"Q"&amp;Table13[[#This Row],[QTR]]&amp;", "&amp;Table13[[#This Row],[FY]]</f>
        <v>Q4, FY24</v>
      </c>
    </row>
    <row r="304" spans="1:10" x14ac:dyDescent="0.25">
      <c r="A304" s="1">
        <f t="shared" ref="A304:B319" si="25">A303+7</f>
        <v>45390</v>
      </c>
      <c r="B304" s="1">
        <f t="shared" si="25"/>
        <v>45396</v>
      </c>
      <c r="C304" s="7" t="s">
        <v>1333</v>
      </c>
      <c r="D304" s="7" t="s">
        <v>1331</v>
      </c>
      <c r="E304" s="7">
        <f t="shared" si="23"/>
        <v>4</v>
      </c>
      <c r="F304" s="7" t="s">
        <v>1351</v>
      </c>
      <c r="G304" s="7" t="str">
        <f>Table13[[#This Row],[Month]]&amp;", "&amp;Table13[[#This Row],[FY]]</f>
        <v>APR, FY24</v>
      </c>
      <c r="H304" s="7" t="str">
        <f>Table13[[#This Row],[Week]]&amp;", "&amp;Table13[[#This Row],[Month]]&amp;" "&amp;Table13[[#This Row],[FY]]</f>
        <v>Week 42, APR FY24</v>
      </c>
      <c r="I304" s="7" t="str">
        <f>Table13[[#This Row],[Month]]&amp;", "&amp;Table13[[#This Row],[FY]]</f>
        <v>APR, FY24</v>
      </c>
      <c r="J304" s="7" t="str">
        <f>"Q"&amp;Table13[[#This Row],[QTR]]&amp;", "&amp;Table13[[#This Row],[FY]]</f>
        <v>Q4, FY24</v>
      </c>
    </row>
    <row r="305" spans="1:10" x14ac:dyDescent="0.25">
      <c r="A305" s="1">
        <f t="shared" si="25"/>
        <v>45397</v>
      </c>
      <c r="B305" s="1">
        <f t="shared" si="25"/>
        <v>45403</v>
      </c>
      <c r="C305" s="7" t="s">
        <v>1334</v>
      </c>
      <c r="D305" s="7" t="s">
        <v>1331</v>
      </c>
      <c r="E305" s="7">
        <f t="shared" si="23"/>
        <v>4</v>
      </c>
      <c r="F305" s="7" t="s">
        <v>1351</v>
      </c>
      <c r="G305" s="7" t="str">
        <f>Table13[[#This Row],[Month]]&amp;", "&amp;Table13[[#This Row],[FY]]</f>
        <v>APR, FY24</v>
      </c>
      <c r="H305" s="7" t="str">
        <f>Table13[[#This Row],[Week]]&amp;", "&amp;Table13[[#This Row],[Month]]&amp;" "&amp;Table13[[#This Row],[FY]]</f>
        <v>Week 43, APR FY24</v>
      </c>
      <c r="I305" s="7" t="str">
        <f>Table13[[#This Row],[Month]]&amp;", "&amp;Table13[[#This Row],[FY]]</f>
        <v>APR, FY24</v>
      </c>
      <c r="J305" s="7" t="str">
        <f>"Q"&amp;Table13[[#This Row],[QTR]]&amp;", "&amp;Table13[[#This Row],[FY]]</f>
        <v>Q4, FY24</v>
      </c>
    </row>
    <row r="306" spans="1:10" x14ac:dyDescent="0.25">
      <c r="A306" s="1">
        <f t="shared" si="25"/>
        <v>45404</v>
      </c>
      <c r="B306" s="1">
        <f t="shared" si="25"/>
        <v>45410</v>
      </c>
      <c r="C306" s="7" t="s">
        <v>1335</v>
      </c>
      <c r="D306" s="7" t="s">
        <v>1336</v>
      </c>
      <c r="E306" s="7">
        <f t="shared" si="23"/>
        <v>4</v>
      </c>
      <c r="F306" s="7" t="s">
        <v>1351</v>
      </c>
      <c r="G306" s="7" t="str">
        <f>Table13[[#This Row],[Month]]&amp;", "&amp;Table13[[#This Row],[FY]]</f>
        <v>MAY, FY24</v>
      </c>
      <c r="H306" s="7" t="str">
        <f>Table13[[#This Row],[Week]]&amp;", "&amp;Table13[[#This Row],[Month]]&amp;" "&amp;Table13[[#This Row],[FY]]</f>
        <v>Week 44, MAY FY24</v>
      </c>
      <c r="I306" s="7" t="str">
        <f>Table13[[#This Row],[Month]]&amp;", "&amp;Table13[[#This Row],[FY]]</f>
        <v>MAY, FY24</v>
      </c>
      <c r="J306" s="7" t="str">
        <f>"Q"&amp;Table13[[#This Row],[QTR]]&amp;", "&amp;Table13[[#This Row],[FY]]</f>
        <v>Q4, FY24</v>
      </c>
    </row>
    <row r="307" spans="1:10" x14ac:dyDescent="0.25">
      <c r="A307" s="1">
        <f t="shared" si="25"/>
        <v>45411</v>
      </c>
      <c r="B307" s="1">
        <f t="shared" si="25"/>
        <v>45417</v>
      </c>
      <c r="C307" s="7" t="s">
        <v>1337</v>
      </c>
      <c r="D307" s="7" t="s">
        <v>1336</v>
      </c>
      <c r="E307" s="7">
        <f t="shared" si="23"/>
        <v>4</v>
      </c>
      <c r="F307" s="7" t="s">
        <v>1351</v>
      </c>
      <c r="G307" s="7" t="str">
        <f>Table13[[#This Row],[Month]]&amp;", "&amp;Table13[[#This Row],[FY]]</f>
        <v>MAY, FY24</v>
      </c>
      <c r="H307" s="7" t="str">
        <f>Table13[[#This Row],[Week]]&amp;", "&amp;Table13[[#This Row],[Month]]&amp;" "&amp;Table13[[#This Row],[FY]]</f>
        <v>Week 45, MAY FY24</v>
      </c>
      <c r="I307" s="7" t="str">
        <f>Table13[[#This Row],[Month]]&amp;", "&amp;Table13[[#This Row],[FY]]</f>
        <v>MAY, FY24</v>
      </c>
      <c r="J307" s="7" t="str">
        <f>"Q"&amp;Table13[[#This Row],[QTR]]&amp;", "&amp;Table13[[#This Row],[FY]]</f>
        <v>Q4, FY24</v>
      </c>
    </row>
    <row r="308" spans="1:10" x14ac:dyDescent="0.25">
      <c r="A308" s="1">
        <f t="shared" si="25"/>
        <v>45418</v>
      </c>
      <c r="B308" s="1">
        <f t="shared" si="25"/>
        <v>45424</v>
      </c>
      <c r="C308" s="7" t="s">
        <v>1338</v>
      </c>
      <c r="D308" s="7" t="s">
        <v>1336</v>
      </c>
      <c r="E308" s="7">
        <f t="shared" si="23"/>
        <v>4</v>
      </c>
      <c r="F308" s="7" t="s">
        <v>1351</v>
      </c>
      <c r="G308" s="7" t="str">
        <f>Table13[[#This Row],[Month]]&amp;", "&amp;Table13[[#This Row],[FY]]</f>
        <v>MAY, FY24</v>
      </c>
      <c r="H308" s="7" t="str">
        <f>Table13[[#This Row],[Week]]&amp;", "&amp;Table13[[#This Row],[Month]]&amp;" "&amp;Table13[[#This Row],[FY]]</f>
        <v>Week 46, MAY FY24</v>
      </c>
      <c r="I308" s="7" t="str">
        <f>Table13[[#This Row],[Month]]&amp;", "&amp;Table13[[#This Row],[FY]]</f>
        <v>MAY, FY24</v>
      </c>
      <c r="J308" s="7" t="str">
        <f>"Q"&amp;Table13[[#This Row],[QTR]]&amp;", "&amp;Table13[[#This Row],[FY]]</f>
        <v>Q4, FY24</v>
      </c>
    </row>
    <row r="309" spans="1:10" x14ac:dyDescent="0.25">
      <c r="A309" s="1">
        <f t="shared" si="25"/>
        <v>45425</v>
      </c>
      <c r="B309" s="1">
        <f t="shared" si="25"/>
        <v>45431</v>
      </c>
      <c r="C309" s="7" t="s">
        <v>1339</v>
      </c>
      <c r="D309" s="7" t="s">
        <v>1336</v>
      </c>
      <c r="E309" s="7">
        <f t="shared" si="23"/>
        <v>4</v>
      </c>
      <c r="F309" s="7" t="s">
        <v>1351</v>
      </c>
      <c r="G309" s="7" t="str">
        <f>Table13[[#This Row],[Month]]&amp;", "&amp;Table13[[#This Row],[FY]]</f>
        <v>MAY, FY24</v>
      </c>
      <c r="H309" s="7" t="str">
        <f>Table13[[#This Row],[Week]]&amp;", "&amp;Table13[[#This Row],[Month]]&amp;" "&amp;Table13[[#This Row],[FY]]</f>
        <v>Week 47, MAY FY24</v>
      </c>
      <c r="I309" s="7" t="str">
        <f>Table13[[#This Row],[Month]]&amp;", "&amp;Table13[[#This Row],[FY]]</f>
        <v>MAY, FY24</v>
      </c>
      <c r="J309" s="7" t="str">
        <f>"Q"&amp;Table13[[#This Row],[QTR]]&amp;", "&amp;Table13[[#This Row],[FY]]</f>
        <v>Q4, FY24</v>
      </c>
    </row>
    <row r="310" spans="1:10" x14ac:dyDescent="0.25">
      <c r="A310" s="1">
        <f t="shared" si="25"/>
        <v>45432</v>
      </c>
      <c r="B310" s="1">
        <f t="shared" si="25"/>
        <v>45438</v>
      </c>
      <c r="C310" s="7" t="s">
        <v>1340</v>
      </c>
      <c r="D310" s="7" t="s">
        <v>1336</v>
      </c>
      <c r="E310" s="7">
        <f t="shared" si="23"/>
        <v>4</v>
      </c>
      <c r="F310" s="7" t="s">
        <v>1351</v>
      </c>
      <c r="G310" s="7" t="str">
        <f>Table13[[#This Row],[Month]]&amp;", "&amp;Table13[[#This Row],[FY]]</f>
        <v>MAY, FY24</v>
      </c>
      <c r="H310" s="7" t="str">
        <f>Table13[[#This Row],[Week]]&amp;", "&amp;Table13[[#This Row],[Month]]&amp;" "&amp;Table13[[#This Row],[FY]]</f>
        <v>Week 48, MAY FY24</v>
      </c>
      <c r="I310" s="7" t="str">
        <f>Table13[[#This Row],[Month]]&amp;", "&amp;Table13[[#This Row],[FY]]</f>
        <v>MAY, FY24</v>
      </c>
      <c r="J310" s="7" t="str">
        <f>"Q"&amp;Table13[[#This Row],[QTR]]&amp;", "&amp;Table13[[#This Row],[FY]]</f>
        <v>Q4, FY24</v>
      </c>
    </row>
    <row r="311" spans="1:10" x14ac:dyDescent="0.25">
      <c r="A311" s="1">
        <f t="shared" si="25"/>
        <v>45439</v>
      </c>
      <c r="B311" s="1">
        <f t="shared" si="25"/>
        <v>45445</v>
      </c>
      <c r="C311" s="7" t="s">
        <v>1341</v>
      </c>
      <c r="D311" s="7" t="s">
        <v>1342</v>
      </c>
      <c r="E311" s="7">
        <f t="shared" si="23"/>
        <v>4</v>
      </c>
      <c r="F311" s="7" t="s">
        <v>1351</v>
      </c>
      <c r="G311" s="7" t="str">
        <f>Table13[[#This Row],[Month]]&amp;", "&amp;Table13[[#This Row],[FY]]</f>
        <v>JUN, FY24</v>
      </c>
      <c r="H311" s="7" t="str">
        <f>Table13[[#This Row],[Week]]&amp;", "&amp;Table13[[#This Row],[Month]]&amp;" "&amp;Table13[[#This Row],[FY]]</f>
        <v>Week 49, JUN FY24</v>
      </c>
      <c r="I311" s="7" t="str">
        <f>Table13[[#This Row],[Month]]&amp;", "&amp;Table13[[#This Row],[FY]]</f>
        <v>JUN, FY24</v>
      </c>
      <c r="J311" s="7" t="str">
        <f>"Q"&amp;Table13[[#This Row],[QTR]]&amp;", "&amp;Table13[[#This Row],[FY]]</f>
        <v>Q4, FY24</v>
      </c>
    </row>
    <row r="312" spans="1:10" x14ac:dyDescent="0.25">
      <c r="A312" s="1">
        <f t="shared" si="25"/>
        <v>45446</v>
      </c>
      <c r="B312" s="1">
        <f t="shared" si="25"/>
        <v>45452</v>
      </c>
      <c r="C312" s="7" t="s">
        <v>1343</v>
      </c>
      <c r="D312" s="7" t="s">
        <v>1342</v>
      </c>
      <c r="E312" s="7">
        <f t="shared" si="23"/>
        <v>4</v>
      </c>
      <c r="F312" s="7" t="s">
        <v>1351</v>
      </c>
      <c r="G312" s="7" t="str">
        <f>Table13[[#This Row],[Month]]&amp;", "&amp;Table13[[#This Row],[FY]]</f>
        <v>JUN, FY24</v>
      </c>
      <c r="H312" s="7" t="str">
        <f>Table13[[#This Row],[Week]]&amp;", "&amp;Table13[[#This Row],[Month]]&amp;" "&amp;Table13[[#This Row],[FY]]</f>
        <v>Week 50, JUN FY24</v>
      </c>
      <c r="I312" s="7" t="str">
        <f>Table13[[#This Row],[Month]]&amp;", "&amp;Table13[[#This Row],[FY]]</f>
        <v>JUN, FY24</v>
      </c>
      <c r="J312" s="7" t="str">
        <f>"Q"&amp;Table13[[#This Row],[QTR]]&amp;", "&amp;Table13[[#This Row],[FY]]</f>
        <v>Q4, FY24</v>
      </c>
    </row>
    <row r="313" spans="1:10" x14ac:dyDescent="0.25">
      <c r="A313" s="1">
        <f t="shared" si="25"/>
        <v>45453</v>
      </c>
      <c r="B313" s="1">
        <f t="shared" si="25"/>
        <v>45459</v>
      </c>
      <c r="C313" s="7" t="s">
        <v>1344</v>
      </c>
      <c r="D313" s="7" t="s">
        <v>1342</v>
      </c>
      <c r="E313" s="7">
        <f t="shared" si="23"/>
        <v>4</v>
      </c>
      <c r="F313" s="7" t="s">
        <v>1351</v>
      </c>
      <c r="G313" s="7" t="str">
        <f>Table13[[#This Row],[Month]]&amp;", "&amp;Table13[[#This Row],[FY]]</f>
        <v>JUN, FY24</v>
      </c>
      <c r="H313" s="7" t="str">
        <f>Table13[[#This Row],[Week]]&amp;", "&amp;Table13[[#This Row],[Month]]&amp;" "&amp;Table13[[#This Row],[FY]]</f>
        <v>Week 51, JUN FY24</v>
      </c>
      <c r="I313" s="7" t="str">
        <f>Table13[[#This Row],[Month]]&amp;", "&amp;Table13[[#This Row],[FY]]</f>
        <v>JUN, FY24</v>
      </c>
      <c r="J313" s="7" t="str">
        <f>"Q"&amp;Table13[[#This Row],[QTR]]&amp;", "&amp;Table13[[#This Row],[FY]]</f>
        <v>Q4, FY24</v>
      </c>
    </row>
    <row r="314" spans="1:10" x14ac:dyDescent="0.25">
      <c r="A314" s="1">
        <f t="shared" si="25"/>
        <v>45460</v>
      </c>
      <c r="B314" s="1">
        <f t="shared" si="25"/>
        <v>45466</v>
      </c>
      <c r="C314" s="7" t="s">
        <v>1345</v>
      </c>
      <c r="D314" s="7" t="s">
        <v>1342</v>
      </c>
      <c r="E314" s="7">
        <f t="shared" si="23"/>
        <v>4</v>
      </c>
      <c r="F314" s="7" t="s">
        <v>1351</v>
      </c>
      <c r="G314" s="7" t="str">
        <f>Table13[[#This Row],[Month]]&amp;", "&amp;Table13[[#This Row],[FY]]</f>
        <v>JUN, FY24</v>
      </c>
      <c r="H314" s="7" t="str">
        <f>Table13[[#This Row],[Week]]&amp;", "&amp;Table13[[#This Row],[Month]]&amp;" "&amp;Table13[[#This Row],[FY]]</f>
        <v>Week 52, JUN FY24</v>
      </c>
      <c r="I314" s="7" t="str">
        <f>Table13[[#This Row],[Month]]&amp;", "&amp;Table13[[#This Row],[FY]]</f>
        <v>JUN, FY24</v>
      </c>
      <c r="J314" s="7" t="str">
        <f>"Q"&amp;Table13[[#This Row],[QTR]]&amp;", "&amp;Table13[[#This Row],[FY]]</f>
        <v>Q4, FY24</v>
      </c>
    </row>
    <row r="315" spans="1:10" x14ac:dyDescent="0.25">
      <c r="A315" s="1">
        <f t="shared" si="25"/>
        <v>45467</v>
      </c>
      <c r="B315" s="1">
        <f t="shared" si="25"/>
        <v>45473</v>
      </c>
      <c r="C315" s="7" t="s">
        <v>1346</v>
      </c>
      <c r="D315" s="7" t="s">
        <v>1342</v>
      </c>
      <c r="E315" s="7">
        <v>4</v>
      </c>
      <c r="F315" s="7" t="s">
        <v>1351</v>
      </c>
      <c r="G315" s="7" t="str">
        <f>Table13[[#This Row],[Month]]&amp;", "&amp;Table13[[#This Row],[FY]]</f>
        <v>JUN, FY24</v>
      </c>
      <c r="H315" s="7" t="str">
        <f>Table13[[#This Row],[Week]]&amp;", "&amp;Table13[[#This Row],[Month]]&amp;" "&amp;Table13[[#This Row],[FY]]</f>
        <v>Week 53, JUN FY24</v>
      </c>
      <c r="I315" s="7" t="str">
        <f>Table13[[#This Row],[Month]]&amp;", "&amp;Table13[[#This Row],[FY]]</f>
        <v>JUN, FY24</v>
      </c>
      <c r="J315" s="7" t="str">
        <f>"Q"&amp;Table13[[#This Row],[QTR]]&amp;", "&amp;Table13[[#This Row],[FY]]</f>
        <v>Q4, FY24</v>
      </c>
    </row>
    <row r="316" spans="1:10" x14ac:dyDescent="0.25">
      <c r="A316" s="1">
        <f t="shared" si="25"/>
        <v>45474</v>
      </c>
      <c r="B316" s="1">
        <f t="shared" si="25"/>
        <v>45480</v>
      </c>
      <c r="C316" s="7" t="s">
        <v>1281</v>
      </c>
      <c r="D316" s="7" t="s">
        <v>1282</v>
      </c>
      <c r="E316" s="7">
        <v>1</v>
      </c>
      <c r="F316" s="7" t="s">
        <v>1352</v>
      </c>
      <c r="G316" s="7" t="str">
        <f>Table13[[#This Row],[Month]]&amp;", "&amp;Table13[[#This Row],[FY]]</f>
        <v>JUL, FY25</v>
      </c>
      <c r="H316" s="7" t="str">
        <f>Table13[[#This Row],[Week]]&amp;", "&amp;Table13[[#This Row],[Month]]&amp;" "&amp;Table13[[#This Row],[FY]]</f>
        <v>Week 1, JUL FY25</v>
      </c>
      <c r="I316" s="7" t="str">
        <f>Table13[[#This Row],[Month]]&amp;", "&amp;Table13[[#This Row],[FY]]</f>
        <v>JUL, FY25</v>
      </c>
      <c r="J316" s="7" t="str">
        <f>"Q"&amp;Table13[[#This Row],[QTR]]&amp;", "&amp;Table13[[#This Row],[FY]]</f>
        <v>Q1, FY25</v>
      </c>
    </row>
    <row r="317" spans="1:10" x14ac:dyDescent="0.25">
      <c r="A317" s="1">
        <f t="shared" si="25"/>
        <v>45481</v>
      </c>
      <c r="B317" s="1">
        <f t="shared" si="25"/>
        <v>45487</v>
      </c>
      <c r="C317" s="7" t="s">
        <v>1284</v>
      </c>
      <c r="D317" s="7" t="s">
        <v>1282</v>
      </c>
      <c r="E317" s="7">
        <v>1</v>
      </c>
      <c r="F317" s="7" t="s">
        <v>1352</v>
      </c>
      <c r="G317" s="7" t="str">
        <f>Table13[[#This Row],[Month]]&amp;", "&amp;Table13[[#This Row],[FY]]</f>
        <v>JUL, FY25</v>
      </c>
      <c r="H317" s="7" t="str">
        <f>Table13[[#This Row],[Week]]&amp;", "&amp;Table13[[#This Row],[Month]]&amp;" "&amp;Table13[[#This Row],[FY]]</f>
        <v>Week 2, JUL FY25</v>
      </c>
      <c r="I317" s="7" t="str">
        <f>Table13[[#This Row],[Month]]&amp;", "&amp;Table13[[#This Row],[FY]]</f>
        <v>JUL, FY25</v>
      </c>
      <c r="J317" s="7" t="str">
        <f>"Q"&amp;Table13[[#This Row],[QTR]]&amp;", "&amp;Table13[[#This Row],[FY]]</f>
        <v>Q1, FY25</v>
      </c>
    </row>
    <row r="318" spans="1:10" x14ac:dyDescent="0.25">
      <c r="A318" s="1">
        <f t="shared" si="25"/>
        <v>45488</v>
      </c>
      <c r="B318" s="1">
        <f t="shared" si="25"/>
        <v>45494</v>
      </c>
      <c r="C318" s="7" t="s">
        <v>1285</v>
      </c>
      <c r="D318" s="7" t="s">
        <v>1282</v>
      </c>
      <c r="E318" s="7">
        <v>1</v>
      </c>
      <c r="F318" s="7" t="s">
        <v>1352</v>
      </c>
      <c r="G318" s="7" t="str">
        <f>Table13[[#This Row],[Month]]&amp;", "&amp;Table13[[#This Row],[FY]]</f>
        <v>JUL, FY25</v>
      </c>
      <c r="H318" s="7" t="str">
        <f>Table13[[#This Row],[Week]]&amp;", "&amp;Table13[[#This Row],[Month]]&amp;" "&amp;Table13[[#This Row],[FY]]</f>
        <v>Week 3, JUL FY25</v>
      </c>
      <c r="I318" s="7" t="str">
        <f>Table13[[#This Row],[Month]]&amp;", "&amp;Table13[[#This Row],[FY]]</f>
        <v>JUL, FY25</v>
      </c>
      <c r="J318" s="7" t="str">
        <f>"Q"&amp;Table13[[#This Row],[QTR]]&amp;", "&amp;Table13[[#This Row],[FY]]</f>
        <v>Q1, FY25</v>
      </c>
    </row>
    <row r="319" spans="1:10" x14ac:dyDescent="0.25">
      <c r="A319" s="1">
        <f t="shared" si="25"/>
        <v>45495</v>
      </c>
      <c r="B319" s="1">
        <f t="shared" si="25"/>
        <v>45501</v>
      </c>
      <c r="C319" s="7" t="s">
        <v>1286</v>
      </c>
      <c r="D319" s="7" t="s">
        <v>1282</v>
      </c>
      <c r="E319" s="7">
        <v>1</v>
      </c>
      <c r="F319" s="7" t="s">
        <v>1352</v>
      </c>
      <c r="G319" s="7" t="str">
        <f>Table13[[#This Row],[Month]]&amp;", "&amp;Table13[[#This Row],[FY]]</f>
        <v>JUL, FY25</v>
      </c>
      <c r="H319" s="7" t="str">
        <f>Table13[[#This Row],[Week]]&amp;", "&amp;Table13[[#This Row],[Month]]&amp;" "&amp;Table13[[#This Row],[FY]]</f>
        <v>Week 4, JUL FY25</v>
      </c>
      <c r="I319" s="7" t="str">
        <f>Table13[[#This Row],[Month]]&amp;", "&amp;Table13[[#This Row],[FY]]</f>
        <v>JUL, FY25</v>
      </c>
      <c r="J319" s="7" t="str">
        <f>"Q"&amp;Table13[[#This Row],[QTR]]&amp;", "&amp;Table13[[#This Row],[FY]]</f>
        <v>Q1, FY25</v>
      </c>
    </row>
    <row r="320" spans="1:10" x14ac:dyDescent="0.25">
      <c r="A320" s="1">
        <f t="shared" ref="A320:B335" si="26">A319+7</f>
        <v>45502</v>
      </c>
      <c r="B320" s="1">
        <f t="shared" si="26"/>
        <v>45508</v>
      </c>
      <c r="C320" s="7" t="s">
        <v>1287</v>
      </c>
      <c r="D320" s="7" t="s">
        <v>1288</v>
      </c>
      <c r="E320" s="7">
        <v>1</v>
      </c>
      <c r="F320" s="7" t="s">
        <v>1352</v>
      </c>
      <c r="G320" s="7" t="str">
        <f>Table13[[#This Row],[Month]]&amp;", "&amp;Table13[[#This Row],[FY]]</f>
        <v>AUG, FY25</v>
      </c>
      <c r="H320" s="7" t="str">
        <f>Table13[[#This Row],[Week]]&amp;", "&amp;Table13[[#This Row],[Month]]&amp;" "&amp;Table13[[#This Row],[FY]]</f>
        <v>Week 5, AUG FY25</v>
      </c>
      <c r="I320" s="7" t="str">
        <f>Table13[[#This Row],[Month]]&amp;", "&amp;Table13[[#This Row],[FY]]</f>
        <v>AUG, FY25</v>
      </c>
      <c r="J320" s="7" t="str">
        <f>"Q"&amp;Table13[[#This Row],[QTR]]&amp;", "&amp;Table13[[#This Row],[FY]]</f>
        <v>Q1, FY25</v>
      </c>
    </row>
    <row r="321" spans="1:10" x14ac:dyDescent="0.25">
      <c r="A321" s="1">
        <f t="shared" si="26"/>
        <v>45509</v>
      </c>
      <c r="B321" s="1">
        <f t="shared" si="26"/>
        <v>45515</v>
      </c>
      <c r="C321" s="7" t="s">
        <v>1289</v>
      </c>
      <c r="D321" s="7" t="s">
        <v>1288</v>
      </c>
      <c r="E321" s="7">
        <v>1</v>
      </c>
      <c r="F321" s="7" t="s">
        <v>1352</v>
      </c>
      <c r="G321" s="7" t="str">
        <f>Table13[[#This Row],[Month]]&amp;", "&amp;Table13[[#This Row],[FY]]</f>
        <v>AUG, FY25</v>
      </c>
      <c r="H321" s="7" t="str">
        <f>Table13[[#This Row],[Week]]&amp;", "&amp;Table13[[#This Row],[Month]]&amp;" "&amp;Table13[[#This Row],[FY]]</f>
        <v>Week 6, AUG FY25</v>
      </c>
      <c r="I321" s="7" t="str">
        <f>Table13[[#This Row],[Month]]&amp;", "&amp;Table13[[#This Row],[FY]]</f>
        <v>AUG, FY25</v>
      </c>
      <c r="J321" s="7" t="str">
        <f>"Q"&amp;Table13[[#This Row],[QTR]]&amp;", "&amp;Table13[[#This Row],[FY]]</f>
        <v>Q1, FY25</v>
      </c>
    </row>
    <row r="322" spans="1:10" x14ac:dyDescent="0.25">
      <c r="A322" s="1">
        <f t="shared" si="26"/>
        <v>45516</v>
      </c>
      <c r="B322" s="1">
        <f t="shared" si="26"/>
        <v>45522</v>
      </c>
      <c r="C322" s="7" t="s">
        <v>1290</v>
      </c>
      <c r="D322" s="7" t="s">
        <v>1288</v>
      </c>
      <c r="E322" s="7">
        <v>1</v>
      </c>
      <c r="F322" s="7" t="s">
        <v>1352</v>
      </c>
      <c r="G322" s="7" t="str">
        <f>Table13[[#This Row],[Month]]&amp;", "&amp;Table13[[#This Row],[FY]]</f>
        <v>AUG, FY25</v>
      </c>
      <c r="H322" s="7" t="str">
        <f>Table13[[#This Row],[Week]]&amp;", "&amp;Table13[[#This Row],[Month]]&amp;" "&amp;Table13[[#This Row],[FY]]</f>
        <v>Week 7, AUG FY25</v>
      </c>
      <c r="I322" s="7" t="str">
        <f>Table13[[#This Row],[Month]]&amp;", "&amp;Table13[[#This Row],[FY]]</f>
        <v>AUG, FY25</v>
      </c>
      <c r="J322" s="7" t="str">
        <f>"Q"&amp;Table13[[#This Row],[QTR]]&amp;", "&amp;Table13[[#This Row],[FY]]</f>
        <v>Q1, FY25</v>
      </c>
    </row>
    <row r="323" spans="1:10" x14ac:dyDescent="0.25">
      <c r="A323" s="1">
        <f t="shared" si="26"/>
        <v>45523</v>
      </c>
      <c r="B323" s="1">
        <f t="shared" si="26"/>
        <v>45529</v>
      </c>
      <c r="C323" s="7" t="s">
        <v>1291</v>
      </c>
      <c r="D323" s="7" t="s">
        <v>1288</v>
      </c>
      <c r="E323" s="7">
        <v>1</v>
      </c>
      <c r="F323" s="7" t="s">
        <v>1352</v>
      </c>
      <c r="G323" s="7" t="str">
        <f>Table13[[#This Row],[Month]]&amp;", "&amp;Table13[[#This Row],[FY]]</f>
        <v>AUG, FY25</v>
      </c>
      <c r="H323" s="7" t="str">
        <f>Table13[[#This Row],[Week]]&amp;", "&amp;Table13[[#This Row],[Month]]&amp;" "&amp;Table13[[#This Row],[FY]]</f>
        <v>Week 8, AUG FY25</v>
      </c>
      <c r="I323" s="7" t="str">
        <f>Table13[[#This Row],[Month]]&amp;", "&amp;Table13[[#This Row],[FY]]</f>
        <v>AUG, FY25</v>
      </c>
      <c r="J323" s="7" t="str">
        <f>"Q"&amp;Table13[[#This Row],[QTR]]&amp;", "&amp;Table13[[#This Row],[FY]]</f>
        <v>Q1, FY25</v>
      </c>
    </row>
    <row r="324" spans="1:10" x14ac:dyDescent="0.25">
      <c r="A324" s="1">
        <f t="shared" si="26"/>
        <v>45530</v>
      </c>
      <c r="B324" s="1">
        <f t="shared" si="26"/>
        <v>45536</v>
      </c>
      <c r="C324" s="7" t="s">
        <v>1292</v>
      </c>
      <c r="D324" s="7" t="s">
        <v>1288</v>
      </c>
      <c r="E324" s="7">
        <v>1</v>
      </c>
      <c r="F324" s="7" t="s">
        <v>1352</v>
      </c>
      <c r="G324" s="7" t="str">
        <f>Table13[[#This Row],[Month]]&amp;", "&amp;Table13[[#This Row],[FY]]</f>
        <v>AUG, FY25</v>
      </c>
      <c r="H324" s="7" t="str">
        <f>Table13[[#This Row],[Week]]&amp;", "&amp;Table13[[#This Row],[Month]]&amp;" "&amp;Table13[[#This Row],[FY]]</f>
        <v>Week 9, AUG FY25</v>
      </c>
      <c r="I324" s="7" t="str">
        <f>Table13[[#This Row],[Month]]&amp;", "&amp;Table13[[#This Row],[FY]]</f>
        <v>AUG, FY25</v>
      </c>
      <c r="J324" s="7" t="str">
        <f>"Q"&amp;Table13[[#This Row],[QTR]]&amp;", "&amp;Table13[[#This Row],[FY]]</f>
        <v>Q1, FY25</v>
      </c>
    </row>
    <row r="325" spans="1:10" x14ac:dyDescent="0.25">
      <c r="A325" s="1">
        <f t="shared" si="26"/>
        <v>45537</v>
      </c>
      <c r="B325" s="1">
        <f t="shared" si="26"/>
        <v>45543</v>
      </c>
      <c r="C325" s="7" t="s">
        <v>1293</v>
      </c>
      <c r="D325" s="7" t="s">
        <v>1294</v>
      </c>
      <c r="E325" s="7">
        <v>1</v>
      </c>
      <c r="F325" s="7" t="s">
        <v>1352</v>
      </c>
      <c r="G325" s="7" t="str">
        <f>Table13[[#This Row],[Month]]&amp;", "&amp;Table13[[#This Row],[FY]]</f>
        <v>SEP, FY25</v>
      </c>
      <c r="H325" s="7" t="str">
        <f>Table13[[#This Row],[Week]]&amp;", "&amp;Table13[[#This Row],[Month]]&amp;" "&amp;Table13[[#This Row],[FY]]</f>
        <v>Week 10, SEP FY25</v>
      </c>
      <c r="I325" s="7" t="str">
        <f>Table13[[#This Row],[Month]]&amp;", "&amp;Table13[[#This Row],[FY]]</f>
        <v>SEP, FY25</v>
      </c>
      <c r="J325" s="7" t="str">
        <f>"Q"&amp;Table13[[#This Row],[QTR]]&amp;", "&amp;Table13[[#This Row],[FY]]</f>
        <v>Q1, FY25</v>
      </c>
    </row>
    <row r="326" spans="1:10" x14ac:dyDescent="0.25">
      <c r="A326" s="1">
        <f t="shared" si="26"/>
        <v>45544</v>
      </c>
      <c r="B326" s="1">
        <f t="shared" si="26"/>
        <v>45550</v>
      </c>
      <c r="C326" s="7" t="s">
        <v>1295</v>
      </c>
      <c r="D326" s="7" t="s">
        <v>1294</v>
      </c>
      <c r="E326" s="7">
        <v>1</v>
      </c>
      <c r="F326" s="7" t="s">
        <v>1352</v>
      </c>
      <c r="G326" s="7" t="str">
        <f>Table13[[#This Row],[Month]]&amp;", "&amp;Table13[[#This Row],[FY]]</f>
        <v>SEP, FY25</v>
      </c>
      <c r="H326" s="7" t="str">
        <f>Table13[[#This Row],[Week]]&amp;", "&amp;Table13[[#This Row],[Month]]&amp;" "&amp;Table13[[#This Row],[FY]]</f>
        <v>Week 11, SEP FY25</v>
      </c>
      <c r="I326" s="7" t="str">
        <f>Table13[[#This Row],[Month]]&amp;", "&amp;Table13[[#This Row],[FY]]</f>
        <v>SEP, FY25</v>
      </c>
      <c r="J326" s="7" t="str">
        <f>"Q"&amp;Table13[[#This Row],[QTR]]&amp;", "&amp;Table13[[#This Row],[FY]]</f>
        <v>Q1, FY25</v>
      </c>
    </row>
    <row r="327" spans="1:10" x14ac:dyDescent="0.25">
      <c r="A327" s="1">
        <f t="shared" si="26"/>
        <v>45551</v>
      </c>
      <c r="B327" s="1">
        <f t="shared" si="26"/>
        <v>45557</v>
      </c>
      <c r="C327" s="7" t="s">
        <v>1296</v>
      </c>
      <c r="D327" s="7" t="s">
        <v>1294</v>
      </c>
      <c r="E327" s="7">
        <v>1</v>
      </c>
      <c r="F327" s="7" t="s">
        <v>1352</v>
      </c>
      <c r="G327" s="7" t="str">
        <f>Table13[[#This Row],[Month]]&amp;", "&amp;Table13[[#This Row],[FY]]</f>
        <v>SEP, FY25</v>
      </c>
      <c r="H327" s="7" t="str">
        <f>Table13[[#This Row],[Week]]&amp;", "&amp;Table13[[#This Row],[Month]]&amp;" "&amp;Table13[[#This Row],[FY]]</f>
        <v>Week 12, SEP FY25</v>
      </c>
      <c r="I327" s="7" t="str">
        <f>Table13[[#This Row],[Month]]&amp;", "&amp;Table13[[#This Row],[FY]]</f>
        <v>SEP, FY25</v>
      </c>
      <c r="J327" s="7" t="str">
        <f>"Q"&amp;Table13[[#This Row],[QTR]]&amp;", "&amp;Table13[[#This Row],[FY]]</f>
        <v>Q1, FY25</v>
      </c>
    </row>
    <row r="328" spans="1:10" x14ac:dyDescent="0.25">
      <c r="A328" s="1">
        <f t="shared" si="26"/>
        <v>45558</v>
      </c>
      <c r="B328" s="1">
        <f t="shared" si="26"/>
        <v>45564</v>
      </c>
      <c r="C328" s="7" t="s">
        <v>1297</v>
      </c>
      <c r="D328" s="7" t="s">
        <v>1294</v>
      </c>
      <c r="E328" s="7">
        <v>1</v>
      </c>
      <c r="F328" s="7" t="s">
        <v>1352</v>
      </c>
      <c r="G328" s="7" t="str">
        <f>Table13[[#This Row],[Month]]&amp;", "&amp;Table13[[#This Row],[FY]]</f>
        <v>SEP, FY25</v>
      </c>
      <c r="H328" s="7" t="str">
        <f>Table13[[#This Row],[Week]]&amp;", "&amp;Table13[[#This Row],[Month]]&amp;" "&amp;Table13[[#This Row],[FY]]</f>
        <v>Week 13, SEP FY25</v>
      </c>
      <c r="I328" s="7" t="str">
        <f>Table13[[#This Row],[Month]]&amp;", "&amp;Table13[[#This Row],[FY]]</f>
        <v>SEP, FY25</v>
      </c>
      <c r="J328" s="7" t="str">
        <f>"Q"&amp;Table13[[#This Row],[QTR]]&amp;", "&amp;Table13[[#This Row],[FY]]</f>
        <v>Q1, FY25</v>
      </c>
    </row>
    <row r="329" spans="1:10" x14ac:dyDescent="0.25">
      <c r="A329" s="1">
        <f t="shared" si="26"/>
        <v>45565</v>
      </c>
      <c r="B329" s="1">
        <f t="shared" si="26"/>
        <v>45571</v>
      </c>
      <c r="C329" s="7" t="s">
        <v>1298</v>
      </c>
      <c r="D329" s="7" t="s">
        <v>1299</v>
      </c>
      <c r="E329" s="7">
        <v>2</v>
      </c>
      <c r="F329" s="7" t="s">
        <v>1352</v>
      </c>
      <c r="G329" s="7" t="str">
        <f>Table13[[#This Row],[Month]]&amp;", "&amp;Table13[[#This Row],[FY]]</f>
        <v>OCT, FY25</v>
      </c>
      <c r="H329" s="7" t="str">
        <f>Table13[[#This Row],[Week]]&amp;", "&amp;Table13[[#This Row],[Month]]&amp;" "&amp;Table13[[#This Row],[FY]]</f>
        <v>Week 14, OCT FY25</v>
      </c>
      <c r="I329" s="7" t="str">
        <f>Table13[[#This Row],[Month]]&amp;", "&amp;Table13[[#This Row],[FY]]</f>
        <v>OCT, FY25</v>
      </c>
      <c r="J329" s="7" t="str">
        <f>"Q"&amp;Table13[[#This Row],[QTR]]&amp;", "&amp;Table13[[#This Row],[FY]]</f>
        <v>Q2, FY25</v>
      </c>
    </row>
    <row r="330" spans="1:10" x14ac:dyDescent="0.25">
      <c r="A330" s="1">
        <f t="shared" si="26"/>
        <v>45572</v>
      </c>
      <c r="B330" s="1">
        <f t="shared" si="26"/>
        <v>45578</v>
      </c>
      <c r="C330" s="7" t="s">
        <v>1300</v>
      </c>
      <c r="D330" s="7" t="s">
        <v>1299</v>
      </c>
      <c r="E330" s="7">
        <v>2</v>
      </c>
      <c r="F330" s="7" t="s">
        <v>1352</v>
      </c>
      <c r="G330" s="7" t="str">
        <f>Table13[[#This Row],[Month]]&amp;", "&amp;Table13[[#This Row],[FY]]</f>
        <v>OCT, FY25</v>
      </c>
      <c r="H330" s="7" t="str">
        <f>Table13[[#This Row],[Week]]&amp;", "&amp;Table13[[#This Row],[Month]]&amp;" "&amp;Table13[[#This Row],[FY]]</f>
        <v>Week 15, OCT FY25</v>
      </c>
      <c r="I330" s="7" t="str">
        <f>Table13[[#This Row],[Month]]&amp;", "&amp;Table13[[#This Row],[FY]]</f>
        <v>OCT, FY25</v>
      </c>
      <c r="J330" s="7" t="str">
        <f>"Q"&amp;Table13[[#This Row],[QTR]]&amp;", "&amp;Table13[[#This Row],[FY]]</f>
        <v>Q2, FY25</v>
      </c>
    </row>
    <row r="331" spans="1:10" x14ac:dyDescent="0.25">
      <c r="A331" s="1">
        <f t="shared" si="26"/>
        <v>45579</v>
      </c>
      <c r="B331" s="1">
        <f t="shared" si="26"/>
        <v>45585</v>
      </c>
      <c r="C331" s="7" t="s">
        <v>1301</v>
      </c>
      <c r="D331" s="7" t="s">
        <v>1299</v>
      </c>
      <c r="E331" s="7">
        <v>2</v>
      </c>
      <c r="F331" s="7" t="s">
        <v>1352</v>
      </c>
      <c r="G331" s="7" t="str">
        <f>Table13[[#This Row],[Month]]&amp;", "&amp;Table13[[#This Row],[FY]]</f>
        <v>OCT, FY25</v>
      </c>
      <c r="H331" s="7" t="str">
        <f>Table13[[#This Row],[Week]]&amp;", "&amp;Table13[[#This Row],[Month]]&amp;" "&amp;Table13[[#This Row],[FY]]</f>
        <v>Week 16, OCT FY25</v>
      </c>
      <c r="I331" s="7" t="str">
        <f>Table13[[#This Row],[Month]]&amp;", "&amp;Table13[[#This Row],[FY]]</f>
        <v>OCT, FY25</v>
      </c>
      <c r="J331" s="7" t="str">
        <f>"Q"&amp;Table13[[#This Row],[QTR]]&amp;", "&amp;Table13[[#This Row],[FY]]</f>
        <v>Q2, FY25</v>
      </c>
    </row>
    <row r="332" spans="1:10" x14ac:dyDescent="0.25">
      <c r="A332" s="1">
        <f t="shared" si="26"/>
        <v>45586</v>
      </c>
      <c r="B332" s="1">
        <f t="shared" si="26"/>
        <v>45592</v>
      </c>
      <c r="C332" s="7" t="s">
        <v>1302</v>
      </c>
      <c r="D332" s="7" t="s">
        <v>1299</v>
      </c>
      <c r="E332" s="7">
        <v>2</v>
      </c>
      <c r="F332" s="7" t="s">
        <v>1352</v>
      </c>
      <c r="G332" s="7" t="str">
        <f>Table13[[#This Row],[Month]]&amp;", "&amp;Table13[[#This Row],[FY]]</f>
        <v>OCT, FY25</v>
      </c>
      <c r="H332" s="7" t="str">
        <f>Table13[[#This Row],[Week]]&amp;", "&amp;Table13[[#This Row],[Month]]&amp;" "&amp;Table13[[#This Row],[FY]]</f>
        <v>Week 17, OCT FY25</v>
      </c>
      <c r="I332" s="7" t="str">
        <f>Table13[[#This Row],[Month]]&amp;", "&amp;Table13[[#This Row],[FY]]</f>
        <v>OCT, FY25</v>
      </c>
      <c r="J332" s="7" t="str">
        <f>"Q"&amp;Table13[[#This Row],[QTR]]&amp;", "&amp;Table13[[#This Row],[FY]]</f>
        <v>Q2, FY25</v>
      </c>
    </row>
    <row r="333" spans="1:10" x14ac:dyDescent="0.25">
      <c r="A333" s="1">
        <f t="shared" si="26"/>
        <v>45593</v>
      </c>
      <c r="B333" s="1">
        <f t="shared" si="26"/>
        <v>45599</v>
      </c>
      <c r="C333" s="7" t="s">
        <v>1303</v>
      </c>
      <c r="D333" s="7" t="s">
        <v>1304</v>
      </c>
      <c r="E333" s="7">
        <v>2</v>
      </c>
      <c r="F333" s="7" t="s">
        <v>1352</v>
      </c>
      <c r="G333" s="7" t="str">
        <f>Table13[[#This Row],[Month]]&amp;", "&amp;Table13[[#This Row],[FY]]</f>
        <v>NOV, FY25</v>
      </c>
      <c r="H333" s="7" t="str">
        <f>Table13[[#This Row],[Week]]&amp;", "&amp;Table13[[#This Row],[Month]]&amp;" "&amp;Table13[[#This Row],[FY]]</f>
        <v>Week 18, NOV FY25</v>
      </c>
      <c r="I333" s="7" t="str">
        <f>Table13[[#This Row],[Month]]&amp;", "&amp;Table13[[#This Row],[FY]]</f>
        <v>NOV, FY25</v>
      </c>
      <c r="J333" s="7" t="str">
        <f>"Q"&amp;Table13[[#This Row],[QTR]]&amp;", "&amp;Table13[[#This Row],[FY]]</f>
        <v>Q2, FY25</v>
      </c>
    </row>
    <row r="334" spans="1:10" x14ac:dyDescent="0.25">
      <c r="A334" s="1">
        <f t="shared" si="26"/>
        <v>45600</v>
      </c>
      <c r="B334" s="1">
        <f t="shared" si="26"/>
        <v>45606</v>
      </c>
      <c r="C334" s="7" t="s">
        <v>1305</v>
      </c>
      <c r="D334" s="7" t="s">
        <v>1304</v>
      </c>
      <c r="E334" s="7">
        <v>2</v>
      </c>
      <c r="F334" s="7" t="s">
        <v>1352</v>
      </c>
      <c r="G334" s="7" t="str">
        <f>Table13[[#This Row],[Month]]&amp;", "&amp;Table13[[#This Row],[FY]]</f>
        <v>NOV, FY25</v>
      </c>
      <c r="H334" s="7" t="str">
        <f>Table13[[#This Row],[Week]]&amp;", "&amp;Table13[[#This Row],[Month]]&amp;" "&amp;Table13[[#This Row],[FY]]</f>
        <v>Week 19, NOV FY25</v>
      </c>
      <c r="I334" s="7" t="str">
        <f>Table13[[#This Row],[Month]]&amp;", "&amp;Table13[[#This Row],[FY]]</f>
        <v>NOV, FY25</v>
      </c>
      <c r="J334" s="7" t="str">
        <f>"Q"&amp;Table13[[#This Row],[QTR]]&amp;", "&amp;Table13[[#This Row],[FY]]</f>
        <v>Q2, FY25</v>
      </c>
    </row>
    <row r="335" spans="1:10" x14ac:dyDescent="0.25">
      <c r="A335" s="1">
        <f t="shared" si="26"/>
        <v>45607</v>
      </c>
      <c r="B335" s="1">
        <f t="shared" si="26"/>
        <v>45613</v>
      </c>
      <c r="C335" s="7" t="s">
        <v>1306</v>
      </c>
      <c r="D335" s="7" t="s">
        <v>1304</v>
      </c>
      <c r="E335" s="7">
        <v>2</v>
      </c>
      <c r="F335" s="7" t="s">
        <v>1352</v>
      </c>
      <c r="G335" s="7" t="str">
        <f>Table13[[#This Row],[Month]]&amp;", "&amp;Table13[[#This Row],[FY]]</f>
        <v>NOV, FY25</v>
      </c>
      <c r="H335" s="7" t="str">
        <f>Table13[[#This Row],[Week]]&amp;", "&amp;Table13[[#This Row],[Month]]&amp;" "&amp;Table13[[#This Row],[FY]]</f>
        <v>Week 20, NOV FY25</v>
      </c>
      <c r="I335" s="7" t="str">
        <f>Table13[[#This Row],[Month]]&amp;", "&amp;Table13[[#This Row],[FY]]</f>
        <v>NOV, FY25</v>
      </c>
      <c r="J335" s="7" t="str">
        <f>"Q"&amp;Table13[[#This Row],[QTR]]&amp;", "&amp;Table13[[#This Row],[FY]]</f>
        <v>Q2, FY25</v>
      </c>
    </row>
    <row r="336" spans="1:10" x14ac:dyDescent="0.25">
      <c r="A336" s="1">
        <f t="shared" ref="A336:B351" si="27">A335+7</f>
        <v>45614</v>
      </c>
      <c r="B336" s="1">
        <f t="shared" si="27"/>
        <v>45620</v>
      </c>
      <c r="C336" s="7" t="s">
        <v>1307</v>
      </c>
      <c r="D336" s="7" t="s">
        <v>1304</v>
      </c>
      <c r="E336" s="7">
        <v>2</v>
      </c>
      <c r="F336" s="7" t="s">
        <v>1352</v>
      </c>
      <c r="G336" s="7" t="str">
        <f>Table13[[#This Row],[Month]]&amp;", "&amp;Table13[[#This Row],[FY]]</f>
        <v>NOV, FY25</v>
      </c>
      <c r="H336" s="7" t="str">
        <f>Table13[[#This Row],[Week]]&amp;", "&amp;Table13[[#This Row],[Month]]&amp;" "&amp;Table13[[#This Row],[FY]]</f>
        <v>Week 21, NOV FY25</v>
      </c>
      <c r="I336" s="7" t="str">
        <f>Table13[[#This Row],[Month]]&amp;", "&amp;Table13[[#This Row],[FY]]</f>
        <v>NOV, FY25</v>
      </c>
      <c r="J336" s="7" t="str">
        <f>"Q"&amp;Table13[[#This Row],[QTR]]&amp;", "&amp;Table13[[#This Row],[FY]]</f>
        <v>Q2, FY25</v>
      </c>
    </row>
    <row r="337" spans="1:10" x14ac:dyDescent="0.25">
      <c r="A337" s="1">
        <f t="shared" si="27"/>
        <v>45621</v>
      </c>
      <c r="B337" s="1">
        <f t="shared" si="27"/>
        <v>45627</v>
      </c>
      <c r="C337" s="7" t="s">
        <v>1308</v>
      </c>
      <c r="D337" s="7" t="s">
        <v>1304</v>
      </c>
      <c r="E337" s="7">
        <v>2</v>
      </c>
      <c r="F337" s="7" t="s">
        <v>1352</v>
      </c>
      <c r="G337" s="7" t="str">
        <f>Table13[[#This Row],[Month]]&amp;", "&amp;Table13[[#This Row],[FY]]</f>
        <v>NOV, FY25</v>
      </c>
      <c r="H337" s="7" t="str">
        <f>Table13[[#This Row],[Week]]&amp;", "&amp;Table13[[#This Row],[Month]]&amp;" "&amp;Table13[[#This Row],[FY]]</f>
        <v>Week 22, NOV FY25</v>
      </c>
      <c r="I337" s="7" t="str">
        <f>Table13[[#This Row],[Month]]&amp;", "&amp;Table13[[#This Row],[FY]]</f>
        <v>NOV, FY25</v>
      </c>
      <c r="J337" s="7" t="str">
        <f>"Q"&amp;Table13[[#This Row],[QTR]]&amp;", "&amp;Table13[[#This Row],[FY]]</f>
        <v>Q2, FY25</v>
      </c>
    </row>
    <row r="338" spans="1:10" x14ac:dyDescent="0.25">
      <c r="A338" s="1">
        <f t="shared" si="27"/>
        <v>45628</v>
      </c>
      <c r="B338" s="1">
        <f t="shared" si="27"/>
        <v>45634</v>
      </c>
      <c r="C338" s="7" t="s">
        <v>1309</v>
      </c>
      <c r="D338" s="7" t="s">
        <v>1310</v>
      </c>
      <c r="E338" s="7">
        <v>2</v>
      </c>
      <c r="F338" s="7" t="s">
        <v>1352</v>
      </c>
      <c r="G338" s="7" t="str">
        <f>Table13[[#This Row],[Month]]&amp;", "&amp;Table13[[#This Row],[FY]]</f>
        <v>DEC, FY25</v>
      </c>
      <c r="H338" s="7" t="str">
        <f>Table13[[#This Row],[Week]]&amp;", "&amp;Table13[[#This Row],[Month]]&amp;" "&amp;Table13[[#This Row],[FY]]</f>
        <v>Week 23, DEC FY25</v>
      </c>
      <c r="I338" s="7" t="str">
        <f>Table13[[#This Row],[Month]]&amp;", "&amp;Table13[[#This Row],[FY]]</f>
        <v>DEC, FY25</v>
      </c>
      <c r="J338" s="7" t="str">
        <f>"Q"&amp;Table13[[#This Row],[QTR]]&amp;", "&amp;Table13[[#This Row],[FY]]</f>
        <v>Q2, FY25</v>
      </c>
    </row>
    <row r="339" spans="1:10" x14ac:dyDescent="0.25">
      <c r="A339" s="1">
        <f t="shared" si="27"/>
        <v>45635</v>
      </c>
      <c r="B339" s="1">
        <f t="shared" si="27"/>
        <v>45641</v>
      </c>
      <c r="C339" s="7" t="s">
        <v>1311</v>
      </c>
      <c r="D339" s="7" t="s">
        <v>1310</v>
      </c>
      <c r="E339" s="7">
        <v>2</v>
      </c>
      <c r="F339" s="7" t="s">
        <v>1352</v>
      </c>
      <c r="G339" s="7" t="str">
        <f>Table13[[#This Row],[Month]]&amp;", "&amp;Table13[[#This Row],[FY]]</f>
        <v>DEC, FY25</v>
      </c>
      <c r="H339" s="7" t="str">
        <f>Table13[[#This Row],[Week]]&amp;", "&amp;Table13[[#This Row],[Month]]&amp;" "&amp;Table13[[#This Row],[FY]]</f>
        <v>Week 24, DEC FY25</v>
      </c>
      <c r="I339" s="7" t="str">
        <f>Table13[[#This Row],[Month]]&amp;", "&amp;Table13[[#This Row],[FY]]</f>
        <v>DEC, FY25</v>
      </c>
      <c r="J339" s="7" t="str">
        <f>"Q"&amp;Table13[[#This Row],[QTR]]&amp;", "&amp;Table13[[#This Row],[FY]]</f>
        <v>Q2, FY25</v>
      </c>
    </row>
    <row r="340" spans="1:10" x14ac:dyDescent="0.25">
      <c r="A340" s="1">
        <f t="shared" si="27"/>
        <v>45642</v>
      </c>
      <c r="B340" s="1">
        <f t="shared" si="27"/>
        <v>45648</v>
      </c>
      <c r="C340" s="7" t="s">
        <v>1312</v>
      </c>
      <c r="D340" s="7" t="s">
        <v>1310</v>
      </c>
      <c r="E340" s="7">
        <v>2</v>
      </c>
      <c r="F340" s="7" t="s">
        <v>1352</v>
      </c>
      <c r="G340" s="7" t="str">
        <f>Table13[[#This Row],[Month]]&amp;", "&amp;Table13[[#This Row],[FY]]</f>
        <v>DEC, FY25</v>
      </c>
      <c r="H340" s="7" t="str">
        <f>Table13[[#This Row],[Week]]&amp;", "&amp;Table13[[#This Row],[Month]]&amp;" "&amp;Table13[[#This Row],[FY]]</f>
        <v>Week 25, DEC FY25</v>
      </c>
      <c r="I340" s="7" t="str">
        <f>Table13[[#This Row],[Month]]&amp;", "&amp;Table13[[#This Row],[FY]]</f>
        <v>DEC, FY25</v>
      </c>
      <c r="J340" s="7" t="str">
        <f>"Q"&amp;Table13[[#This Row],[QTR]]&amp;", "&amp;Table13[[#This Row],[FY]]</f>
        <v>Q2, FY25</v>
      </c>
    </row>
    <row r="341" spans="1:10" x14ac:dyDescent="0.25">
      <c r="A341" s="1">
        <f t="shared" si="27"/>
        <v>45649</v>
      </c>
      <c r="B341" s="1">
        <f t="shared" si="27"/>
        <v>45655</v>
      </c>
      <c r="C341" s="7" t="s">
        <v>1313</v>
      </c>
      <c r="D341" s="7" t="s">
        <v>1310</v>
      </c>
      <c r="E341" s="7">
        <v>2</v>
      </c>
      <c r="F341" s="7" t="s">
        <v>1352</v>
      </c>
      <c r="G341" s="7" t="str">
        <f>Table13[[#This Row],[Month]]&amp;", "&amp;Table13[[#This Row],[FY]]</f>
        <v>DEC, FY25</v>
      </c>
      <c r="H341" s="7" t="str">
        <f>Table13[[#This Row],[Week]]&amp;", "&amp;Table13[[#This Row],[Month]]&amp;" "&amp;Table13[[#This Row],[FY]]</f>
        <v>Week 26, DEC FY25</v>
      </c>
      <c r="I341" s="7" t="str">
        <f>Table13[[#This Row],[Month]]&amp;", "&amp;Table13[[#This Row],[FY]]</f>
        <v>DEC, FY25</v>
      </c>
      <c r="J341" s="7" t="str">
        <f>"Q"&amp;Table13[[#This Row],[QTR]]&amp;", "&amp;Table13[[#This Row],[FY]]</f>
        <v>Q2, FY25</v>
      </c>
    </row>
    <row r="342" spans="1:10" x14ac:dyDescent="0.25">
      <c r="A342" s="1">
        <f t="shared" si="27"/>
        <v>45656</v>
      </c>
      <c r="B342" s="1">
        <f t="shared" si="27"/>
        <v>45662</v>
      </c>
      <c r="C342" s="7" t="s">
        <v>1314</v>
      </c>
      <c r="D342" s="7" t="s">
        <v>1315</v>
      </c>
      <c r="E342" s="7">
        <v>3</v>
      </c>
      <c r="F342" s="7" t="s">
        <v>1352</v>
      </c>
      <c r="G342" s="7" t="str">
        <f>Table13[[#This Row],[Month]]&amp;", "&amp;Table13[[#This Row],[FY]]</f>
        <v>JAN, FY25</v>
      </c>
      <c r="H342" s="7" t="str">
        <f>Table13[[#This Row],[Week]]&amp;", "&amp;Table13[[#This Row],[Month]]&amp;" "&amp;Table13[[#This Row],[FY]]</f>
        <v>Week 27, JAN FY25</v>
      </c>
      <c r="I342" s="7" t="str">
        <f>Table13[[#This Row],[Month]]&amp;", "&amp;Table13[[#This Row],[FY]]</f>
        <v>JAN, FY25</v>
      </c>
      <c r="J342" s="7" t="str">
        <f>"Q"&amp;Table13[[#This Row],[QTR]]&amp;", "&amp;Table13[[#This Row],[FY]]</f>
        <v>Q3, FY25</v>
      </c>
    </row>
    <row r="343" spans="1:10" x14ac:dyDescent="0.25">
      <c r="A343" s="1">
        <f t="shared" si="27"/>
        <v>45663</v>
      </c>
      <c r="B343" s="1">
        <f t="shared" si="27"/>
        <v>45669</v>
      </c>
      <c r="C343" s="7" t="s">
        <v>1316</v>
      </c>
      <c r="D343" s="7" t="s">
        <v>1315</v>
      </c>
      <c r="E343" s="7">
        <v>3</v>
      </c>
      <c r="F343" s="7" t="s">
        <v>1352</v>
      </c>
      <c r="G343" s="7" t="str">
        <f>Table13[[#This Row],[Month]]&amp;", "&amp;Table13[[#This Row],[FY]]</f>
        <v>JAN, FY25</v>
      </c>
      <c r="H343" s="7" t="str">
        <f>Table13[[#This Row],[Week]]&amp;", "&amp;Table13[[#This Row],[Month]]&amp;" "&amp;Table13[[#This Row],[FY]]</f>
        <v>Week 28, JAN FY25</v>
      </c>
      <c r="I343" s="7" t="str">
        <f>Table13[[#This Row],[Month]]&amp;", "&amp;Table13[[#This Row],[FY]]</f>
        <v>JAN, FY25</v>
      </c>
      <c r="J343" s="7" t="str">
        <f>"Q"&amp;Table13[[#This Row],[QTR]]&amp;", "&amp;Table13[[#This Row],[FY]]</f>
        <v>Q3, FY25</v>
      </c>
    </row>
    <row r="344" spans="1:10" x14ac:dyDescent="0.25">
      <c r="A344" s="1">
        <f t="shared" si="27"/>
        <v>45670</v>
      </c>
      <c r="B344" s="1">
        <f t="shared" si="27"/>
        <v>45676</v>
      </c>
      <c r="C344" s="7" t="s">
        <v>1317</v>
      </c>
      <c r="D344" s="7" t="s">
        <v>1315</v>
      </c>
      <c r="E344" s="7">
        <v>3</v>
      </c>
      <c r="F344" s="7" t="s">
        <v>1352</v>
      </c>
      <c r="G344" s="7" t="str">
        <f>Table13[[#This Row],[Month]]&amp;", "&amp;Table13[[#This Row],[FY]]</f>
        <v>JAN, FY25</v>
      </c>
      <c r="H344" s="7" t="str">
        <f>Table13[[#This Row],[Week]]&amp;", "&amp;Table13[[#This Row],[Month]]&amp;" "&amp;Table13[[#This Row],[FY]]</f>
        <v>Week 29, JAN FY25</v>
      </c>
      <c r="I344" s="7" t="str">
        <f>Table13[[#This Row],[Month]]&amp;", "&amp;Table13[[#This Row],[FY]]</f>
        <v>JAN, FY25</v>
      </c>
      <c r="J344" s="7" t="str">
        <f>"Q"&amp;Table13[[#This Row],[QTR]]&amp;", "&amp;Table13[[#This Row],[FY]]</f>
        <v>Q3, FY25</v>
      </c>
    </row>
    <row r="345" spans="1:10" x14ac:dyDescent="0.25">
      <c r="A345" s="1">
        <f t="shared" si="27"/>
        <v>45677</v>
      </c>
      <c r="B345" s="1">
        <f t="shared" si="27"/>
        <v>45683</v>
      </c>
      <c r="C345" s="7" t="s">
        <v>1318</v>
      </c>
      <c r="D345" s="7" t="s">
        <v>1315</v>
      </c>
      <c r="E345" s="7">
        <v>3</v>
      </c>
      <c r="F345" s="7" t="s">
        <v>1352</v>
      </c>
      <c r="G345" s="7" t="str">
        <f>Table13[[#This Row],[Month]]&amp;", "&amp;Table13[[#This Row],[FY]]</f>
        <v>JAN, FY25</v>
      </c>
      <c r="H345" s="7" t="str">
        <f>Table13[[#This Row],[Week]]&amp;", "&amp;Table13[[#This Row],[Month]]&amp;" "&amp;Table13[[#This Row],[FY]]</f>
        <v>Week 30, JAN FY25</v>
      </c>
      <c r="I345" s="7" t="str">
        <f>Table13[[#This Row],[Month]]&amp;", "&amp;Table13[[#This Row],[FY]]</f>
        <v>JAN, FY25</v>
      </c>
      <c r="J345" s="7" t="str">
        <f>"Q"&amp;Table13[[#This Row],[QTR]]&amp;", "&amp;Table13[[#This Row],[FY]]</f>
        <v>Q3, FY25</v>
      </c>
    </row>
    <row r="346" spans="1:10" x14ac:dyDescent="0.25">
      <c r="A346" s="1">
        <f t="shared" si="27"/>
        <v>45684</v>
      </c>
      <c r="B346" s="1">
        <f t="shared" si="27"/>
        <v>45690</v>
      </c>
      <c r="C346" s="7" t="s">
        <v>1319</v>
      </c>
      <c r="D346" s="7" t="s">
        <v>1320</v>
      </c>
      <c r="E346" s="7">
        <v>3</v>
      </c>
      <c r="F346" s="7" t="s">
        <v>1352</v>
      </c>
      <c r="G346" s="7" t="str">
        <f>Table13[[#This Row],[Month]]&amp;", "&amp;Table13[[#This Row],[FY]]</f>
        <v>FEB, FY25</v>
      </c>
      <c r="H346" s="7" t="str">
        <f>Table13[[#This Row],[Week]]&amp;", "&amp;Table13[[#This Row],[Month]]&amp;" "&amp;Table13[[#This Row],[FY]]</f>
        <v>Week 31, FEB FY25</v>
      </c>
      <c r="I346" s="7" t="str">
        <f>Table13[[#This Row],[Month]]&amp;", "&amp;Table13[[#This Row],[FY]]</f>
        <v>FEB, FY25</v>
      </c>
      <c r="J346" s="7" t="str">
        <f>"Q"&amp;Table13[[#This Row],[QTR]]&amp;", "&amp;Table13[[#This Row],[FY]]</f>
        <v>Q3, FY25</v>
      </c>
    </row>
    <row r="347" spans="1:10" x14ac:dyDescent="0.25">
      <c r="A347" s="1">
        <f t="shared" si="27"/>
        <v>45691</v>
      </c>
      <c r="B347" s="1">
        <f t="shared" si="27"/>
        <v>45697</v>
      </c>
      <c r="C347" s="7" t="s">
        <v>1321</v>
      </c>
      <c r="D347" s="7" t="s">
        <v>1320</v>
      </c>
      <c r="E347" s="7">
        <v>3</v>
      </c>
      <c r="F347" s="7" t="s">
        <v>1352</v>
      </c>
      <c r="G347" s="7" t="str">
        <f>Table13[[#This Row],[Month]]&amp;", "&amp;Table13[[#This Row],[FY]]</f>
        <v>FEB, FY25</v>
      </c>
      <c r="H347" s="7" t="str">
        <f>Table13[[#This Row],[Week]]&amp;", "&amp;Table13[[#This Row],[Month]]&amp;" "&amp;Table13[[#This Row],[FY]]</f>
        <v>Week 32, FEB FY25</v>
      </c>
      <c r="I347" s="7" t="str">
        <f>Table13[[#This Row],[Month]]&amp;", "&amp;Table13[[#This Row],[FY]]</f>
        <v>FEB, FY25</v>
      </c>
      <c r="J347" s="7" t="str">
        <f>"Q"&amp;Table13[[#This Row],[QTR]]&amp;", "&amp;Table13[[#This Row],[FY]]</f>
        <v>Q3, FY25</v>
      </c>
    </row>
    <row r="348" spans="1:10" x14ac:dyDescent="0.25">
      <c r="A348" s="1">
        <f t="shared" si="27"/>
        <v>45698</v>
      </c>
      <c r="B348" s="1">
        <f t="shared" si="27"/>
        <v>45704</v>
      </c>
      <c r="C348" s="7" t="s">
        <v>1322</v>
      </c>
      <c r="D348" s="7" t="s">
        <v>1320</v>
      </c>
      <c r="E348" s="7">
        <v>3</v>
      </c>
      <c r="F348" s="7" t="s">
        <v>1352</v>
      </c>
      <c r="G348" s="7" t="str">
        <f>Table13[[#This Row],[Month]]&amp;", "&amp;Table13[[#This Row],[FY]]</f>
        <v>FEB, FY25</v>
      </c>
      <c r="H348" s="7" t="str">
        <f>Table13[[#This Row],[Week]]&amp;", "&amp;Table13[[#This Row],[Month]]&amp;" "&amp;Table13[[#This Row],[FY]]</f>
        <v>Week 33, FEB FY25</v>
      </c>
      <c r="I348" s="7" t="str">
        <f>Table13[[#This Row],[Month]]&amp;", "&amp;Table13[[#This Row],[FY]]</f>
        <v>FEB, FY25</v>
      </c>
      <c r="J348" s="7" t="str">
        <f>"Q"&amp;Table13[[#This Row],[QTR]]&amp;", "&amp;Table13[[#This Row],[FY]]</f>
        <v>Q3, FY25</v>
      </c>
    </row>
    <row r="349" spans="1:10" x14ac:dyDescent="0.25">
      <c r="A349" s="1">
        <f t="shared" si="27"/>
        <v>45705</v>
      </c>
      <c r="B349" s="1">
        <f t="shared" si="27"/>
        <v>45711</v>
      </c>
      <c r="C349" s="7" t="s">
        <v>1323</v>
      </c>
      <c r="D349" s="7" t="s">
        <v>1320</v>
      </c>
      <c r="E349" s="7">
        <v>3</v>
      </c>
      <c r="F349" s="7" t="s">
        <v>1352</v>
      </c>
      <c r="G349" s="7" t="str">
        <f>Table13[[#This Row],[Month]]&amp;", "&amp;Table13[[#This Row],[FY]]</f>
        <v>FEB, FY25</v>
      </c>
      <c r="H349" s="7" t="str">
        <f>Table13[[#This Row],[Week]]&amp;", "&amp;Table13[[#This Row],[Month]]&amp;" "&amp;Table13[[#This Row],[FY]]</f>
        <v>Week 34, FEB FY25</v>
      </c>
      <c r="I349" s="7" t="str">
        <f>Table13[[#This Row],[Month]]&amp;", "&amp;Table13[[#This Row],[FY]]</f>
        <v>FEB, FY25</v>
      </c>
      <c r="J349" s="7" t="str">
        <f>"Q"&amp;Table13[[#This Row],[QTR]]&amp;", "&amp;Table13[[#This Row],[FY]]</f>
        <v>Q3, FY25</v>
      </c>
    </row>
    <row r="350" spans="1:10" x14ac:dyDescent="0.25">
      <c r="A350" s="1">
        <f t="shared" si="27"/>
        <v>45712</v>
      </c>
      <c r="B350" s="1">
        <f t="shared" si="27"/>
        <v>45718</v>
      </c>
      <c r="C350" s="7" t="s">
        <v>1324</v>
      </c>
      <c r="D350" s="7" t="s">
        <v>1320</v>
      </c>
      <c r="E350" s="7">
        <v>3</v>
      </c>
      <c r="F350" s="7" t="s">
        <v>1352</v>
      </c>
      <c r="G350" s="7" t="str">
        <f>Table13[[#This Row],[Month]]&amp;", "&amp;Table13[[#This Row],[FY]]</f>
        <v>FEB, FY25</v>
      </c>
      <c r="H350" s="7" t="str">
        <f>Table13[[#This Row],[Week]]&amp;", "&amp;Table13[[#This Row],[Month]]&amp;" "&amp;Table13[[#This Row],[FY]]</f>
        <v>Week 35, FEB FY25</v>
      </c>
      <c r="I350" s="7" t="str">
        <f>Table13[[#This Row],[Month]]&amp;", "&amp;Table13[[#This Row],[FY]]</f>
        <v>FEB, FY25</v>
      </c>
      <c r="J350" s="7" t="str">
        <f>"Q"&amp;Table13[[#This Row],[QTR]]&amp;", "&amp;Table13[[#This Row],[FY]]</f>
        <v>Q3, FY25</v>
      </c>
    </row>
    <row r="351" spans="1:10" x14ac:dyDescent="0.25">
      <c r="A351" s="1">
        <f t="shared" si="27"/>
        <v>45719</v>
      </c>
      <c r="B351" s="1">
        <f t="shared" si="27"/>
        <v>45725</v>
      </c>
      <c r="C351" s="7" t="s">
        <v>1325</v>
      </c>
      <c r="D351" s="7" t="s">
        <v>1326</v>
      </c>
      <c r="E351" s="7">
        <v>3</v>
      </c>
      <c r="F351" s="7" t="s">
        <v>1352</v>
      </c>
      <c r="G351" s="7" t="str">
        <f>Table13[[#This Row],[Month]]&amp;", "&amp;Table13[[#This Row],[FY]]</f>
        <v>MAR, FY25</v>
      </c>
      <c r="H351" s="7" t="str">
        <f>Table13[[#This Row],[Week]]&amp;", "&amp;Table13[[#This Row],[Month]]&amp;" "&amp;Table13[[#This Row],[FY]]</f>
        <v>Week 36, MAR FY25</v>
      </c>
      <c r="I351" s="7" t="str">
        <f>Table13[[#This Row],[Month]]&amp;", "&amp;Table13[[#This Row],[FY]]</f>
        <v>MAR, FY25</v>
      </c>
      <c r="J351" s="7" t="str">
        <f>"Q"&amp;Table13[[#This Row],[QTR]]&amp;", "&amp;Table13[[#This Row],[FY]]</f>
        <v>Q3, FY25</v>
      </c>
    </row>
    <row r="352" spans="1:10" x14ac:dyDescent="0.25">
      <c r="A352" s="1">
        <f t="shared" ref="A352:B367" si="28">A351+7</f>
        <v>45726</v>
      </c>
      <c r="B352" s="1">
        <f t="shared" si="28"/>
        <v>45732</v>
      </c>
      <c r="C352" s="7" t="s">
        <v>1327</v>
      </c>
      <c r="D352" s="7" t="s">
        <v>1326</v>
      </c>
      <c r="E352" s="7">
        <v>3</v>
      </c>
      <c r="F352" s="7" t="s">
        <v>1352</v>
      </c>
      <c r="G352" s="7" t="str">
        <f>Table13[[#This Row],[Month]]&amp;", "&amp;Table13[[#This Row],[FY]]</f>
        <v>MAR, FY25</v>
      </c>
      <c r="H352" s="7" t="str">
        <f>Table13[[#This Row],[Week]]&amp;", "&amp;Table13[[#This Row],[Month]]&amp;" "&amp;Table13[[#This Row],[FY]]</f>
        <v>Week 37, MAR FY25</v>
      </c>
      <c r="I352" s="7" t="str">
        <f>Table13[[#This Row],[Month]]&amp;", "&amp;Table13[[#This Row],[FY]]</f>
        <v>MAR, FY25</v>
      </c>
      <c r="J352" s="7" t="str">
        <f>"Q"&amp;Table13[[#This Row],[QTR]]&amp;", "&amp;Table13[[#This Row],[FY]]</f>
        <v>Q3, FY25</v>
      </c>
    </row>
    <row r="353" spans="1:10" x14ac:dyDescent="0.25">
      <c r="A353" s="1">
        <f t="shared" si="28"/>
        <v>45733</v>
      </c>
      <c r="B353" s="1">
        <f t="shared" si="28"/>
        <v>45739</v>
      </c>
      <c r="C353" s="7" t="s">
        <v>1328</v>
      </c>
      <c r="D353" s="7" t="s">
        <v>1326</v>
      </c>
      <c r="E353" s="7">
        <v>3</v>
      </c>
      <c r="F353" s="7" t="s">
        <v>1352</v>
      </c>
      <c r="G353" s="7" t="str">
        <f>Table13[[#This Row],[Month]]&amp;", "&amp;Table13[[#This Row],[FY]]</f>
        <v>MAR, FY25</v>
      </c>
      <c r="H353" s="7" t="str">
        <f>Table13[[#This Row],[Week]]&amp;", "&amp;Table13[[#This Row],[Month]]&amp;" "&amp;Table13[[#This Row],[FY]]</f>
        <v>Week 38, MAR FY25</v>
      </c>
      <c r="I353" s="7" t="str">
        <f>Table13[[#This Row],[Month]]&amp;", "&amp;Table13[[#This Row],[FY]]</f>
        <v>MAR, FY25</v>
      </c>
      <c r="J353" s="7" t="str">
        <f>"Q"&amp;Table13[[#This Row],[QTR]]&amp;", "&amp;Table13[[#This Row],[FY]]</f>
        <v>Q3, FY25</v>
      </c>
    </row>
    <row r="354" spans="1:10" x14ac:dyDescent="0.25">
      <c r="A354" s="1">
        <f t="shared" si="28"/>
        <v>45740</v>
      </c>
      <c r="B354" s="1">
        <f t="shared" si="28"/>
        <v>45746</v>
      </c>
      <c r="C354" s="7" t="s">
        <v>1329</v>
      </c>
      <c r="D354" s="7" t="s">
        <v>1326</v>
      </c>
      <c r="E354" s="7">
        <v>3</v>
      </c>
      <c r="F354" s="7" t="s">
        <v>1352</v>
      </c>
      <c r="G354" s="7" t="str">
        <f>Table13[[#This Row],[Month]]&amp;", "&amp;Table13[[#This Row],[FY]]</f>
        <v>MAR, FY25</v>
      </c>
      <c r="H354" s="7" t="str">
        <f>Table13[[#This Row],[Week]]&amp;", "&amp;Table13[[#This Row],[Month]]&amp;" "&amp;Table13[[#This Row],[FY]]</f>
        <v>Week 39, MAR FY25</v>
      </c>
      <c r="I354" s="7" t="str">
        <f>Table13[[#This Row],[Month]]&amp;", "&amp;Table13[[#This Row],[FY]]</f>
        <v>MAR, FY25</v>
      </c>
      <c r="J354" s="7" t="str">
        <f>"Q"&amp;Table13[[#This Row],[QTR]]&amp;", "&amp;Table13[[#This Row],[FY]]</f>
        <v>Q3, FY25</v>
      </c>
    </row>
    <row r="355" spans="1:10" x14ac:dyDescent="0.25">
      <c r="A355" s="1">
        <f t="shared" si="28"/>
        <v>45747</v>
      </c>
      <c r="B355" s="1">
        <f t="shared" si="28"/>
        <v>45753</v>
      </c>
      <c r="C355" s="7" t="s">
        <v>1330</v>
      </c>
      <c r="D355" s="7" t="s">
        <v>1331</v>
      </c>
      <c r="E355" s="7">
        <v>4</v>
      </c>
      <c r="F355" s="7" t="s">
        <v>1352</v>
      </c>
      <c r="G355" s="7" t="str">
        <f>Table13[[#This Row],[Month]]&amp;", "&amp;Table13[[#This Row],[FY]]</f>
        <v>APR, FY25</v>
      </c>
      <c r="H355" s="7" t="str">
        <f>Table13[[#This Row],[Week]]&amp;", "&amp;Table13[[#This Row],[Month]]&amp;" "&amp;Table13[[#This Row],[FY]]</f>
        <v>Week 40, APR FY25</v>
      </c>
      <c r="I355" s="7" t="str">
        <f>Table13[[#This Row],[Month]]&amp;", "&amp;Table13[[#This Row],[FY]]</f>
        <v>APR, FY25</v>
      </c>
      <c r="J355" s="7" t="str">
        <f>"Q"&amp;Table13[[#This Row],[QTR]]&amp;", "&amp;Table13[[#This Row],[FY]]</f>
        <v>Q4, FY25</v>
      </c>
    </row>
    <row r="356" spans="1:10" x14ac:dyDescent="0.25">
      <c r="A356" s="1">
        <f t="shared" si="28"/>
        <v>45754</v>
      </c>
      <c r="B356" s="1">
        <f t="shared" si="28"/>
        <v>45760</v>
      </c>
      <c r="C356" s="7" t="s">
        <v>1332</v>
      </c>
      <c r="D356" s="7" t="s">
        <v>1331</v>
      </c>
      <c r="E356" s="7">
        <v>4</v>
      </c>
      <c r="F356" s="7" t="s">
        <v>1352</v>
      </c>
      <c r="G356" s="7" t="str">
        <f>Table13[[#This Row],[Month]]&amp;", "&amp;Table13[[#This Row],[FY]]</f>
        <v>APR, FY25</v>
      </c>
      <c r="H356" s="7" t="str">
        <f>Table13[[#This Row],[Week]]&amp;", "&amp;Table13[[#This Row],[Month]]&amp;" "&amp;Table13[[#This Row],[FY]]</f>
        <v>Week 41, APR FY25</v>
      </c>
      <c r="I356" s="7" t="str">
        <f>Table13[[#This Row],[Month]]&amp;", "&amp;Table13[[#This Row],[FY]]</f>
        <v>APR, FY25</v>
      </c>
      <c r="J356" s="7" t="str">
        <f>"Q"&amp;Table13[[#This Row],[QTR]]&amp;", "&amp;Table13[[#This Row],[FY]]</f>
        <v>Q4, FY25</v>
      </c>
    </row>
    <row r="357" spans="1:10" x14ac:dyDescent="0.25">
      <c r="A357" s="1">
        <f t="shared" si="28"/>
        <v>45761</v>
      </c>
      <c r="B357" s="1">
        <f t="shared" si="28"/>
        <v>45767</v>
      </c>
      <c r="C357" s="7" t="s">
        <v>1333</v>
      </c>
      <c r="D357" s="7" t="s">
        <v>1331</v>
      </c>
      <c r="E357" s="7">
        <v>4</v>
      </c>
      <c r="F357" s="7" t="s">
        <v>1352</v>
      </c>
      <c r="G357" s="7" t="str">
        <f>Table13[[#This Row],[Month]]&amp;", "&amp;Table13[[#This Row],[FY]]</f>
        <v>APR, FY25</v>
      </c>
      <c r="H357" s="7" t="str">
        <f>Table13[[#This Row],[Week]]&amp;", "&amp;Table13[[#This Row],[Month]]&amp;" "&amp;Table13[[#This Row],[FY]]</f>
        <v>Week 42, APR FY25</v>
      </c>
      <c r="I357" s="7" t="str">
        <f>Table13[[#This Row],[Month]]&amp;", "&amp;Table13[[#This Row],[FY]]</f>
        <v>APR, FY25</v>
      </c>
      <c r="J357" s="7" t="str">
        <f>"Q"&amp;Table13[[#This Row],[QTR]]&amp;", "&amp;Table13[[#This Row],[FY]]</f>
        <v>Q4, FY25</v>
      </c>
    </row>
    <row r="358" spans="1:10" x14ac:dyDescent="0.25">
      <c r="A358" s="1">
        <f t="shared" si="28"/>
        <v>45768</v>
      </c>
      <c r="B358" s="1">
        <f t="shared" si="28"/>
        <v>45774</v>
      </c>
      <c r="C358" s="7" t="s">
        <v>1334</v>
      </c>
      <c r="D358" s="7" t="s">
        <v>1331</v>
      </c>
      <c r="E358" s="7">
        <v>4</v>
      </c>
      <c r="F358" s="7" t="s">
        <v>1352</v>
      </c>
      <c r="G358" s="7" t="str">
        <f>Table13[[#This Row],[Month]]&amp;", "&amp;Table13[[#This Row],[FY]]</f>
        <v>APR, FY25</v>
      </c>
      <c r="H358" s="7" t="str">
        <f>Table13[[#This Row],[Week]]&amp;", "&amp;Table13[[#This Row],[Month]]&amp;" "&amp;Table13[[#This Row],[FY]]</f>
        <v>Week 43, APR FY25</v>
      </c>
      <c r="I358" s="7" t="str">
        <f>Table13[[#This Row],[Month]]&amp;", "&amp;Table13[[#This Row],[FY]]</f>
        <v>APR, FY25</v>
      </c>
      <c r="J358" s="7" t="str">
        <f>"Q"&amp;Table13[[#This Row],[QTR]]&amp;", "&amp;Table13[[#This Row],[FY]]</f>
        <v>Q4, FY25</v>
      </c>
    </row>
    <row r="359" spans="1:10" x14ac:dyDescent="0.25">
      <c r="A359" s="1">
        <f t="shared" si="28"/>
        <v>45775</v>
      </c>
      <c r="B359" s="1">
        <f t="shared" si="28"/>
        <v>45781</v>
      </c>
      <c r="C359" s="7" t="s">
        <v>1335</v>
      </c>
      <c r="D359" s="7" t="s">
        <v>1336</v>
      </c>
      <c r="E359" s="7">
        <v>4</v>
      </c>
      <c r="F359" s="7" t="s">
        <v>1352</v>
      </c>
      <c r="G359" s="7" t="str">
        <f>Table13[[#This Row],[Month]]&amp;", "&amp;Table13[[#This Row],[FY]]</f>
        <v>MAY, FY25</v>
      </c>
      <c r="H359" s="7" t="str">
        <f>Table13[[#This Row],[Week]]&amp;", "&amp;Table13[[#This Row],[Month]]&amp;" "&amp;Table13[[#This Row],[FY]]</f>
        <v>Week 44, MAY FY25</v>
      </c>
      <c r="I359" s="7" t="str">
        <f>Table13[[#This Row],[Month]]&amp;", "&amp;Table13[[#This Row],[FY]]</f>
        <v>MAY, FY25</v>
      </c>
      <c r="J359" s="7" t="str">
        <f>"Q"&amp;Table13[[#This Row],[QTR]]&amp;", "&amp;Table13[[#This Row],[FY]]</f>
        <v>Q4, FY25</v>
      </c>
    </row>
    <row r="360" spans="1:10" x14ac:dyDescent="0.25">
      <c r="A360" s="1">
        <f t="shared" si="28"/>
        <v>45782</v>
      </c>
      <c r="B360" s="1">
        <f t="shared" si="28"/>
        <v>45788</v>
      </c>
      <c r="C360" s="7" t="s">
        <v>1337</v>
      </c>
      <c r="D360" s="7" t="s">
        <v>1336</v>
      </c>
      <c r="E360" s="7">
        <v>4</v>
      </c>
      <c r="F360" s="7" t="s">
        <v>1352</v>
      </c>
      <c r="G360" s="7" t="str">
        <f>Table13[[#This Row],[Month]]&amp;", "&amp;Table13[[#This Row],[FY]]</f>
        <v>MAY, FY25</v>
      </c>
      <c r="H360" s="7" t="str">
        <f>Table13[[#This Row],[Week]]&amp;", "&amp;Table13[[#This Row],[Month]]&amp;" "&amp;Table13[[#This Row],[FY]]</f>
        <v>Week 45, MAY FY25</v>
      </c>
      <c r="I360" s="7" t="str">
        <f>Table13[[#This Row],[Month]]&amp;", "&amp;Table13[[#This Row],[FY]]</f>
        <v>MAY, FY25</v>
      </c>
      <c r="J360" s="7" t="str">
        <f>"Q"&amp;Table13[[#This Row],[QTR]]&amp;", "&amp;Table13[[#This Row],[FY]]</f>
        <v>Q4, FY25</v>
      </c>
    </row>
    <row r="361" spans="1:10" x14ac:dyDescent="0.25">
      <c r="A361" s="1">
        <f t="shared" si="28"/>
        <v>45789</v>
      </c>
      <c r="B361" s="1">
        <f t="shared" si="28"/>
        <v>45795</v>
      </c>
      <c r="C361" s="7" t="s">
        <v>1338</v>
      </c>
      <c r="D361" s="7" t="s">
        <v>1336</v>
      </c>
      <c r="E361" s="7">
        <v>4</v>
      </c>
      <c r="F361" s="7" t="s">
        <v>1352</v>
      </c>
      <c r="G361" s="7" t="str">
        <f>Table13[[#This Row],[Month]]&amp;", "&amp;Table13[[#This Row],[FY]]</f>
        <v>MAY, FY25</v>
      </c>
      <c r="H361" s="7" t="str">
        <f>Table13[[#This Row],[Week]]&amp;", "&amp;Table13[[#This Row],[Month]]&amp;" "&amp;Table13[[#This Row],[FY]]</f>
        <v>Week 46, MAY FY25</v>
      </c>
      <c r="I361" s="7" t="str">
        <f>Table13[[#This Row],[Month]]&amp;", "&amp;Table13[[#This Row],[FY]]</f>
        <v>MAY, FY25</v>
      </c>
      <c r="J361" s="7" t="str">
        <f>"Q"&amp;Table13[[#This Row],[QTR]]&amp;", "&amp;Table13[[#This Row],[FY]]</f>
        <v>Q4, FY25</v>
      </c>
    </row>
    <row r="362" spans="1:10" x14ac:dyDescent="0.25">
      <c r="A362" s="1">
        <f t="shared" si="28"/>
        <v>45796</v>
      </c>
      <c r="B362" s="1">
        <f t="shared" si="28"/>
        <v>45802</v>
      </c>
      <c r="C362" s="7" t="s">
        <v>1339</v>
      </c>
      <c r="D362" s="7" t="s">
        <v>1336</v>
      </c>
      <c r="E362" s="7">
        <v>4</v>
      </c>
      <c r="F362" s="7" t="s">
        <v>1352</v>
      </c>
      <c r="G362" s="7" t="str">
        <f>Table13[[#This Row],[Month]]&amp;", "&amp;Table13[[#This Row],[FY]]</f>
        <v>MAY, FY25</v>
      </c>
      <c r="H362" s="7" t="str">
        <f>Table13[[#This Row],[Week]]&amp;", "&amp;Table13[[#This Row],[Month]]&amp;" "&amp;Table13[[#This Row],[FY]]</f>
        <v>Week 47, MAY FY25</v>
      </c>
      <c r="I362" s="7" t="str">
        <f>Table13[[#This Row],[Month]]&amp;", "&amp;Table13[[#This Row],[FY]]</f>
        <v>MAY, FY25</v>
      </c>
      <c r="J362" s="7" t="str">
        <f>"Q"&amp;Table13[[#This Row],[QTR]]&amp;", "&amp;Table13[[#This Row],[FY]]</f>
        <v>Q4, FY25</v>
      </c>
    </row>
    <row r="363" spans="1:10" x14ac:dyDescent="0.25">
      <c r="A363" s="1">
        <f t="shared" si="28"/>
        <v>45803</v>
      </c>
      <c r="B363" s="1">
        <f t="shared" si="28"/>
        <v>45809</v>
      </c>
      <c r="C363" s="7" t="s">
        <v>1340</v>
      </c>
      <c r="D363" s="7" t="s">
        <v>1336</v>
      </c>
      <c r="E363" s="7">
        <v>4</v>
      </c>
      <c r="F363" s="7" t="s">
        <v>1352</v>
      </c>
      <c r="G363" s="7" t="str">
        <f>Table13[[#This Row],[Month]]&amp;", "&amp;Table13[[#This Row],[FY]]</f>
        <v>MAY, FY25</v>
      </c>
      <c r="H363" s="7" t="str">
        <f>Table13[[#This Row],[Week]]&amp;", "&amp;Table13[[#This Row],[Month]]&amp;" "&amp;Table13[[#This Row],[FY]]</f>
        <v>Week 48, MAY FY25</v>
      </c>
      <c r="I363" s="7" t="str">
        <f>Table13[[#This Row],[Month]]&amp;", "&amp;Table13[[#This Row],[FY]]</f>
        <v>MAY, FY25</v>
      </c>
      <c r="J363" s="7" t="str">
        <f>"Q"&amp;Table13[[#This Row],[QTR]]&amp;", "&amp;Table13[[#This Row],[FY]]</f>
        <v>Q4, FY25</v>
      </c>
    </row>
    <row r="364" spans="1:10" x14ac:dyDescent="0.25">
      <c r="A364" s="1">
        <f t="shared" si="28"/>
        <v>45810</v>
      </c>
      <c r="B364" s="1">
        <f t="shared" si="28"/>
        <v>45816</v>
      </c>
      <c r="C364" s="7" t="s">
        <v>1341</v>
      </c>
      <c r="D364" s="7" t="s">
        <v>1342</v>
      </c>
      <c r="E364" s="7">
        <v>4</v>
      </c>
      <c r="F364" s="7" t="s">
        <v>1352</v>
      </c>
      <c r="G364" s="7" t="str">
        <f>Table13[[#This Row],[Month]]&amp;", "&amp;Table13[[#This Row],[FY]]</f>
        <v>JUN, FY25</v>
      </c>
      <c r="H364" s="7" t="str">
        <f>Table13[[#This Row],[Week]]&amp;", "&amp;Table13[[#This Row],[Month]]&amp;" "&amp;Table13[[#This Row],[FY]]</f>
        <v>Week 49, JUN FY25</v>
      </c>
      <c r="I364" s="7" t="str">
        <f>Table13[[#This Row],[Month]]&amp;", "&amp;Table13[[#This Row],[FY]]</f>
        <v>JUN, FY25</v>
      </c>
      <c r="J364" s="7" t="str">
        <f>"Q"&amp;Table13[[#This Row],[QTR]]&amp;", "&amp;Table13[[#This Row],[FY]]</f>
        <v>Q4, FY25</v>
      </c>
    </row>
    <row r="365" spans="1:10" x14ac:dyDescent="0.25">
      <c r="A365" s="1">
        <f t="shared" si="28"/>
        <v>45817</v>
      </c>
      <c r="B365" s="1">
        <f t="shared" si="28"/>
        <v>45823</v>
      </c>
      <c r="C365" s="7" t="s">
        <v>1343</v>
      </c>
      <c r="D365" s="7" t="s">
        <v>1342</v>
      </c>
      <c r="E365" s="7">
        <v>4</v>
      </c>
      <c r="F365" s="7" t="s">
        <v>1352</v>
      </c>
      <c r="G365" s="7" t="str">
        <f>Table13[[#This Row],[Month]]&amp;", "&amp;Table13[[#This Row],[FY]]</f>
        <v>JUN, FY25</v>
      </c>
      <c r="H365" s="7" t="str">
        <f>Table13[[#This Row],[Week]]&amp;", "&amp;Table13[[#This Row],[Month]]&amp;" "&amp;Table13[[#This Row],[FY]]</f>
        <v>Week 50, JUN FY25</v>
      </c>
      <c r="I365" s="7" t="str">
        <f>Table13[[#This Row],[Month]]&amp;", "&amp;Table13[[#This Row],[FY]]</f>
        <v>JUN, FY25</v>
      </c>
      <c r="J365" s="7" t="str">
        <f>"Q"&amp;Table13[[#This Row],[QTR]]&amp;", "&amp;Table13[[#This Row],[FY]]</f>
        <v>Q4, FY25</v>
      </c>
    </row>
    <row r="366" spans="1:10" x14ac:dyDescent="0.25">
      <c r="A366" s="1">
        <f t="shared" si="28"/>
        <v>45824</v>
      </c>
      <c r="B366" s="1">
        <f t="shared" si="28"/>
        <v>45830</v>
      </c>
      <c r="C366" s="7" t="s">
        <v>1344</v>
      </c>
      <c r="D366" s="7" t="s">
        <v>1342</v>
      </c>
      <c r="E366" s="7">
        <v>4</v>
      </c>
      <c r="F366" s="7" t="s">
        <v>1352</v>
      </c>
      <c r="G366" s="7" t="str">
        <f>Table13[[#This Row],[Month]]&amp;", "&amp;Table13[[#This Row],[FY]]</f>
        <v>JUN, FY25</v>
      </c>
      <c r="H366" s="7" t="str">
        <f>Table13[[#This Row],[Week]]&amp;", "&amp;Table13[[#This Row],[Month]]&amp;" "&amp;Table13[[#This Row],[FY]]</f>
        <v>Week 51, JUN FY25</v>
      </c>
      <c r="I366" s="7" t="str">
        <f>Table13[[#This Row],[Month]]&amp;", "&amp;Table13[[#This Row],[FY]]</f>
        <v>JUN, FY25</v>
      </c>
      <c r="J366" s="7" t="str">
        <f>"Q"&amp;Table13[[#This Row],[QTR]]&amp;", "&amp;Table13[[#This Row],[FY]]</f>
        <v>Q4, FY25</v>
      </c>
    </row>
    <row r="367" spans="1:10" x14ac:dyDescent="0.25">
      <c r="A367" s="1">
        <f t="shared" si="28"/>
        <v>45831</v>
      </c>
      <c r="B367" s="1">
        <f t="shared" si="28"/>
        <v>45837</v>
      </c>
      <c r="C367" s="7" t="s">
        <v>1345</v>
      </c>
      <c r="D367" s="7" t="s">
        <v>1342</v>
      </c>
      <c r="E367" s="7">
        <v>4</v>
      </c>
      <c r="F367" s="7" t="s">
        <v>1352</v>
      </c>
      <c r="G367" s="7" t="str">
        <f>Table13[[#This Row],[Month]]&amp;", "&amp;Table13[[#This Row],[FY]]</f>
        <v>JUN, FY25</v>
      </c>
      <c r="H367" s="7" t="str">
        <f>Table13[[#This Row],[Week]]&amp;", "&amp;Table13[[#This Row],[Month]]&amp;" "&amp;Table13[[#This Row],[FY]]</f>
        <v>Week 52, JUN FY25</v>
      </c>
      <c r="I367" s="7" t="str">
        <f>Table13[[#This Row],[Month]]&amp;", "&amp;Table13[[#This Row],[FY]]</f>
        <v>JUN, FY25</v>
      </c>
      <c r="J367" s="7" t="str">
        <f>"Q"&amp;Table13[[#This Row],[QTR]]&amp;", "&amp;Table13[[#This Row],[FY]]</f>
        <v>Q4, FY25</v>
      </c>
    </row>
    <row r="368" spans="1:10" x14ac:dyDescent="0.25">
      <c r="A368" s="1">
        <f t="shared" ref="A368:B383" si="29">A367+7</f>
        <v>45838</v>
      </c>
      <c r="B368" s="1">
        <f t="shared" si="29"/>
        <v>45844</v>
      </c>
      <c r="C368" s="7" t="s">
        <v>1281</v>
      </c>
      <c r="D368" s="7" t="s">
        <v>1282</v>
      </c>
      <c r="E368" s="7">
        <v>1</v>
      </c>
      <c r="F368" s="7" t="s">
        <v>1353</v>
      </c>
      <c r="G368" s="7" t="str">
        <f>Table13[[#This Row],[Month]]&amp;", "&amp;Table13[[#This Row],[FY]]</f>
        <v>JUL, FY26</v>
      </c>
      <c r="H368" s="7" t="str">
        <f>Table13[[#This Row],[Week]]&amp;", "&amp;Table13[[#This Row],[Month]]&amp;" "&amp;Table13[[#This Row],[FY]]</f>
        <v>Week 1, JUL FY26</v>
      </c>
      <c r="I368" s="7" t="str">
        <f>Table13[[#This Row],[Month]]&amp;", "&amp;Table13[[#This Row],[FY]]</f>
        <v>JUL, FY26</v>
      </c>
      <c r="J368" s="7" t="str">
        <f>"Q"&amp;Table13[[#This Row],[QTR]]&amp;", "&amp;Table13[[#This Row],[FY]]</f>
        <v>Q1, FY26</v>
      </c>
    </row>
    <row r="369" spans="1:10" x14ac:dyDescent="0.25">
      <c r="A369" s="1">
        <f t="shared" si="29"/>
        <v>45845</v>
      </c>
      <c r="B369" s="1">
        <f t="shared" si="29"/>
        <v>45851</v>
      </c>
      <c r="C369" s="7" t="s">
        <v>1284</v>
      </c>
      <c r="D369" s="7" t="s">
        <v>1282</v>
      </c>
      <c r="E369" s="7">
        <v>1</v>
      </c>
      <c r="F369" s="7" t="s">
        <v>1353</v>
      </c>
      <c r="G369" s="7" t="str">
        <f>Table13[[#This Row],[Month]]&amp;", "&amp;Table13[[#This Row],[FY]]</f>
        <v>JUL, FY26</v>
      </c>
      <c r="H369" s="7" t="str">
        <f>Table13[[#This Row],[Week]]&amp;", "&amp;Table13[[#This Row],[Month]]&amp;" "&amp;Table13[[#This Row],[FY]]</f>
        <v>Week 2, JUL FY26</v>
      </c>
      <c r="I369" s="7" t="str">
        <f>Table13[[#This Row],[Month]]&amp;", "&amp;Table13[[#This Row],[FY]]</f>
        <v>JUL, FY26</v>
      </c>
      <c r="J369" s="7" t="str">
        <f>"Q"&amp;Table13[[#This Row],[QTR]]&amp;", "&amp;Table13[[#This Row],[FY]]</f>
        <v>Q1, FY26</v>
      </c>
    </row>
    <row r="370" spans="1:10" x14ac:dyDescent="0.25">
      <c r="A370" s="1">
        <f t="shared" si="29"/>
        <v>45852</v>
      </c>
      <c r="B370" s="1">
        <f t="shared" si="29"/>
        <v>45858</v>
      </c>
      <c r="C370" s="7" t="s">
        <v>1285</v>
      </c>
      <c r="D370" s="7" t="s">
        <v>1282</v>
      </c>
      <c r="E370" s="7">
        <v>1</v>
      </c>
      <c r="F370" s="7" t="s">
        <v>1353</v>
      </c>
      <c r="G370" s="7" t="str">
        <f>Table13[[#This Row],[Month]]&amp;", "&amp;Table13[[#This Row],[FY]]</f>
        <v>JUL, FY26</v>
      </c>
      <c r="H370" s="7" t="str">
        <f>Table13[[#This Row],[Week]]&amp;", "&amp;Table13[[#This Row],[Month]]&amp;" "&amp;Table13[[#This Row],[FY]]</f>
        <v>Week 3, JUL FY26</v>
      </c>
      <c r="I370" s="7" t="str">
        <f>Table13[[#This Row],[Month]]&amp;", "&amp;Table13[[#This Row],[FY]]</f>
        <v>JUL, FY26</v>
      </c>
      <c r="J370" s="7" t="str">
        <f>"Q"&amp;Table13[[#This Row],[QTR]]&amp;", "&amp;Table13[[#This Row],[FY]]</f>
        <v>Q1, FY26</v>
      </c>
    </row>
    <row r="371" spans="1:10" x14ac:dyDescent="0.25">
      <c r="A371" s="1">
        <f t="shared" si="29"/>
        <v>45859</v>
      </c>
      <c r="B371" s="1">
        <f t="shared" si="29"/>
        <v>45865</v>
      </c>
      <c r="C371" s="7" t="s">
        <v>1286</v>
      </c>
      <c r="D371" s="7" t="s">
        <v>1282</v>
      </c>
      <c r="E371" s="7">
        <v>1</v>
      </c>
      <c r="F371" s="7" t="s">
        <v>1353</v>
      </c>
      <c r="G371" s="7" t="str">
        <f>Table13[[#This Row],[Month]]&amp;", "&amp;Table13[[#This Row],[FY]]</f>
        <v>JUL, FY26</v>
      </c>
      <c r="H371" s="7" t="str">
        <f>Table13[[#This Row],[Week]]&amp;", "&amp;Table13[[#This Row],[Month]]&amp;" "&amp;Table13[[#This Row],[FY]]</f>
        <v>Week 4, JUL FY26</v>
      </c>
      <c r="I371" s="7" t="str">
        <f>Table13[[#This Row],[Month]]&amp;", "&amp;Table13[[#This Row],[FY]]</f>
        <v>JUL, FY26</v>
      </c>
      <c r="J371" s="7" t="str">
        <f>"Q"&amp;Table13[[#This Row],[QTR]]&amp;", "&amp;Table13[[#This Row],[FY]]</f>
        <v>Q1, FY26</v>
      </c>
    </row>
    <row r="372" spans="1:10" x14ac:dyDescent="0.25">
      <c r="A372" s="1">
        <f t="shared" si="29"/>
        <v>45866</v>
      </c>
      <c r="B372" s="1">
        <f t="shared" si="29"/>
        <v>45872</v>
      </c>
      <c r="C372" s="7" t="s">
        <v>1287</v>
      </c>
      <c r="D372" s="7" t="s">
        <v>1288</v>
      </c>
      <c r="E372" s="7">
        <v>1</v>
      </c>
      <c r="F372" s="7" t="s">
        <v>1353</v>
      </c>
      <c r="G372" s="7" t="str">
        <f>Table13[[#This Row],[Month]]&amp;", "&amp;Table13[[#This Row],[FY]]</f>
        <v>AUG, FY26</v>
      </c>
      <c r="H372" s="7" t="str">
        <f>Table13[[#This Row],[Week]]&amp;", "&amp;Table13[[#This Row],[Month]]&amp;" "&amp;Table13[[#This Row],[FY]]</f>
        <v>Week 5, AUG FY26</v>
      </c>
      <c r="I372" s="7" t="str">
        <f>Table13[[#This Row],[Month]]&amp;", "&amp;Table13[[#This Row],[FY]]</f>
        <v>AUG, FY26</v>
      </c>
      <c r="J372" s="7" t="str">
        <f>"Q"&amp;Table13[[#This Row],[QTR]]&amp;", "&amp;Table13[[#This Row],[FY]]</f>
        <v>Q1, FY26</v>
      </c>
    </row>
    <row r="373" spans="1:10" x14ac:dyDescent="0.25">
      <c r="A373" s="1">
        <f t="shared" si="29"/>
        <v>45873</v>
      </c>
      <c r="B373" s="1">
        <f t="shared" si="29"/>
        <v>45879</v>
      </c>
      <c r="C373" s="7" t="s">
        <v>1289</v>
      </c>
      <c r="D373" s="7" t="s">
        <v>1288</v>
      </c>
      <c r="E373" s="7">
        <v>1</v>
      </c>
      <c r="F373" s="7" t="s">
        <v>1353</v>
      </c>
      <c r="G373" s="7" t="str">
        <f>Table13[[#This Row],[Month]]&amp;", "&amp;Table13[[#This Row],[FY]]</f>
        <v>AUG, FY26</v>
      </c>
      <c r="H373" s="7" t="str">
        <f>Table13[[#This Row],[Week]]&amp;", "&amp;Table13[[#This Row],[Month]]&amp;" "&amp;Table13[[#This Row],[FY]]</f>
        <v>Week 6, AUG FY26</v>
      </c>
      <c r="I373" s="7" t="str">
        <f>Table13[[#This Row],[Month]]&amp;", "&amp;Table13[[#This Row],[FY]]</f>
        <v>AUG, FY26</v>
      </c>
      <c r="J373" s="7" t="str">
        <f>"Q"&amp;Table13[[#This Row],[QTR]]&amp;", "&amp;Table13[[#This Row],[FY]]</f>
        <v>Q1, FY26</v>
      </c>
    </row>
    <row r="374" spans="1:10" x14ac:dyDescent="0.25">
      <c r="A374" s="1">
        <f t="shared" si="29"/>
        <v>45880</v>
      </c>
      <c r="B374" s="1">
        <f t="shared" si="29"/>
        <v>45886</v>
      </c>
      <c r="C374" s="7" t="s">
        <v>1290</v>
      </c>
      <c r="D374" s="7" t="s">
        <v>1288</v>
      </c>
      <c r="E374" s="7">
        <v>1</v>
      </c>
      <c r="F374" s="7" t="s">
        <v>1353</v>
      </c>
      <c r="G374" s="7" t="str">
        <f>Table13[[#This Row],[Month]]&amp;", "&amp;Table13[[#This Row],[FY]]</f>
        <v>AUG, FY26</v>
      </c>
      <c r="H374" s="7" t="str">
        <f>Table13[[#This Row],[Week]]&amp;", "&amp;Table13[[#This Row],[Month]]&amp;" "&amp;Table13[[#This Row],[FY]]</f>
        <v>Week 7, AUG FY26</v>
      </c>
      <c r="I374" s="7" t="str">
        <f>Table13[[#This Row],[Month]]&amp;", "&amp;Table13[[#This Row],[FY]]</f>
        <v>AUG, FY26</v>
      </c>
      <c r="J374" s="7" t="str">
        <f>"Q"&amp;Table13[[#This Row],[QTR]]&amp;", "&amp;Table13[[#This Row],[FY]]</f>
        <v>Q1, FY26</v>
      </c>
    </row>
    <row r="375" spans="1:10" x14ac:dyDescent="0.25">
      <c r="A375" s="1">
        <f t="shared" si="29"/>
        <v>45887</v>
      </c>
      <c r="B375" s="1">
        <f t="shared" si="29"/>
        <v>45893</v>
      </c>
      <c r="C375" s="7" t="s">
        <v>1291</v>
      </c>
      <c r="D375" s="7" t="s">
        <v>1288</v>
      </c>
      <c r="E375" s="7">
        <v>1</v>
      </c>
      <c r="F375" s="7" t="s">
        <v>1353</v>
      </c>
      <c r="G375" s="7" t="str">
        <f>Table13[[#This Row],[Month]]&amp;", "&amp;Table13[[#This Row],[FY]]</f>
        <v>AUG, FY26</v>
      </c>
      <c r="H375" s="7" t="str">
        <f>Table13[[#This Row],[Week]]&amp;", "&amp;Table13[[#This Row],[Month]]&amp;" "&amp;Table13[[#This Row],[FY]]</f>
        <v>Week 8, AUG FY26</v>
      </c>
      <c r="I375" s="7" t="str">
        <f>Table13[[#This Row],[Month]]&amp;", "&amp;Table13[[#This Row],[FY]]</f>
        <v>AUG, FY26</v>
      </c>
      <c r="J375" s="7" t="str">
        <f>"Q"&amp;Table13[[#This Row],[QTR]]&amp;", "&amp;Table13[[#This Row],[FY]]</f>
        <v>Q1, FY26</v>
      </c>
    </row>
    <row r="376" spans="1:10" x14ac:dyDescent="0.25">
      <c r="A376" s="1">
        <f t="shared" si="29"/>
        <v>45894</v>
      </c>
      <c r="B376" s="1">
        <f t="shared" si="29"/>
        <v>45900</v>
      </c>
      <c r="C376" s="7" t="s">
        <v>1292</v>
      </c>
      <c r="D376" s="7" t="s">
        <v>1288</v>
      </c>
      <c r="E376" s="7">
        <v>1</v>
      </c>
      <c r="F376" s="7" t="s">
        <v>1353</v>
      </c>
      <c r="G376" s="7" t="str">
        <f>Table13[[#This Row],[Month]]&amp;", "&amp;Table13[[#This Row],[FY]]</f>
        <v>AUG, FY26</v>
      </c>
      <c r="H376" s="7" t="str">
        <f>Table13[[#This Row],[Week]]&amp;", "&amp;Table13[[#This Row],[Month]]&amp;" "&amp;Table13[[#This Row],[FY]]</f>
        <v>Week 9, AUG FY26</v>
      </c>
      <c r="I376" s="7" t="str">
        <f>Table13[[#This Row],[Month]]&amp;", "&amp;Table13[[#This Row],[FY]]</f>
        <v>AUG, FY26</v>
      </c>
      <c r="J376" s="7" t="str">
        <f>"Q"&amp;Table13[[#This Row],[QTR]]&amp;", "&amp;Table13[[#This Row],[FY]]</f>
        <v>Q1, FY26</v>
      </c>
    </row>
    <row r="377" spans="1:10" x14ac:dyDescent="0.25">
      <c r="A377" s="1">
        <f t="shared" si="29"/>
        <v>45901</v>
      </c>
      <c r="B377" s="1">
        <f t="shared" si="29"/>
        <v>45907</v>
      </c>
      <c r="C377" s="7" t="s">
        <v>1293</v>
      </c>
      <c r="D377" s="7" t="s">
        <v>1294</v>
      </c>
      <c r="E377" s="7">
        <v>1</v>
      </c>
      <c r="F377" s="7" t="s">
        <v>1353</v>
      </c>
      <c r="G377" s="7" t="str">
        <f>Table13[[#This Row],[Month]]&amp;", "&amp;Table13[[#This Row],[FY]]</f>
        <v>SEP, FY26</v>
      </c>
      <c r="H377" s="7" t="str">
        <f>Table13[[#This Row],[Week]]&amp;", "&amp;Table13[[#This Row],[Month]]&amp;" "&amp;Table13[[#This Row],[FY]]</f>
        <v>Week 10, SEP FY26</v>
      </c>
      <c r="I377" s="7" t="str">
        <f>Table13[[#This Row],[Month]]&amp;", "&amp;Table13[[#This Row],[FY]]</f>
        <v>SEP, FY26</v>
      </c>
      <c r="J377" s="7" t="str">
        <f>"Q"&amp;Table13[[#This Row],[QTR]]&amp;", "&amp;Table13[[#This Row],[FY]]</f>
        <v>Q1, FY26</v>
      </c>
    </row>
    <row r="378" spans="1:10" x14ac:dyDescent="0.25">
      <c r="A378" s="1">
        <f t="shared" si="29"/>
        <v>45908</v>
      </c>
      <c r="B378" s="1">
        <f t="shared" si="29"/>
        <v>45914</v>
      </c>
      <c r="C378" s="7" t="s">
        <v>1295</v>
      </c>
      <c r="D378" s="7" t="s">
        <v>1294</v>
      </c>
      <c r="E378" s="7">
        <v>1</v>
      </c>
      <c r="F378" s="7" t="s">
        <v>1353</v>
      </c>
      <c r="G378" s="7" t="str">
        <f>Table13[[#This Row],[Month]]&amp;", "&amp;Table13[[#This Row],[FY]]</f>
        <v>SEP, FY26</v>
      </c>
      <c r="H378" s="7" t="str">
        <f>Table13[[#This Row],[Week]]&amp;", "&amp;Table13[[#This Row],[Month]]&amp;" "&amp;Table13[[#This Row],[FY]]</f>
        <v>Week 11, SEP FY26</v>
      </c>
      <c r="I378" s="7" t="str">
        <f>Table13[[#This Row],[Month]]&amp;", "&amp;Table13[[#This Row],[FY]]</f>
        <v>SEP, FY26</v>
      </c>
      <c r="J378" s="7" t="str">
        <f>"Q"&amp;Table13[[#This Row],[QTR]]&amp;", "&amp;Table13[[#This Row],[FY]]</f>
        <v>Q1, FY26</v>
      </c>
    </row>
    <row r="379" spans="1:10" x14ac:dyDescent="0.25">
      <c r="A379" s="1">
        <f t="shared" si="29"/>
        <v>45915</v>
      </c>
      <c r="B379" s="1">
        <f t="shared" si="29"/>
        <v>45921</v>
      </c>
      <c r="C379" s="7" t="s">
        <v>1296</v>
      </c>
      <c r="D379" s="7" t="s">
        <v>1294</v>
      </c>
      <c r="E379" s="7">
        <v>1</v>
      </c>
      <c r="F379" s="7" t="s">
        <v>1353</v>
      </c>
      <c r="G379" s="7" t="str">
        <f>Table13[[#This Row],[Month]]&amp;", "&amp;Table13[[#This Row],[FY]]</f>
        <v>SEP, FY26</v>
      </c>
      <c r="H379" s="7" t="str">
        <f>Table13[[#This Row],[Week]]&amp;", "&amp;Table13[[#This Row],[Month]]&amp;" "&amp;Table13[[#This Row],[FY]]</f>
        <v>Week 12, SEP FY26</v>
      </c>
      <c r="I379" s="7" t="str">
        <f>Table13[[#This Row],[Month]]&amp;", "&amp;Table13[[#This Row],[FY]]</f>
        <v>SEP, FY26</v>
      </c>
      <c r="J379" s="7" t="str">
        <f>"Q"&amp;Table13[[#This Row],[QTR]]&amp;", "&amp;Table13[[#This Row],[FY]]</f>
        <v>Q1, FY26</v>
      </c>
    </row>
    <row r="380" spans="1:10" x14ac:dyDescent="0.25">
      <c r="A380" s="1">
        <f t="shared" si="29"/>
        <v>45922</v>
      </c>
      <c r="B380" s="1">
        <f t="shared" si="29"/>
        <v>45928</v>
      </c>
      <c r="C380" s="7" t="s">
        <v>1297</v>
      </c>
      <c r="D380" s="7" t="s">
        <v>1294</v>
      </c>
      <c r="E380" s="7">
        <v>1</v>
      </c>
      <c r="F380" s="7" t="s">
        <v>1353</v>
      </c>
      <c r="G380" s="7" t="str">
        <f>Table13[[#This Row],[Month]]&amp;", "&amp;Table13[[#This Row],[FY]]</f>
        <v>SEP, FY26</v>
      </c>
      <c r="H380" s="7" t="str">
        <f>Table13[[#This Row],[Week]]&amp;", "&amp;Table13[[#This Row],[Month]]&amp;" "&amp;Table13[[#This Row],[FY]]</f>
        <v>Week 13, SEP FY26</v>
      </c>
      <c r="I380" s="7" t="str">
        <f>Table13[[#This Row],[Month]]&amp;", "&amp;Table13[[#This Row],[FY]]</f>
        <v>SEP, FY26</v>
      </c>
      <c r="J380" s="7" t="str">
        <f>"Q"&amp;Table13[[#This Row],[QTR]]&amp;", "&amp;Table13[[#This Row],[FY]]</f>
        <v>Q1, FY26</v>
      </c>
    </row>
    <row r="381" spans="1:10" x14ac:dyDescent="0.25">
      <c r="A381" s="1">
        <f t="shared" si="29"/>
        <v>45929</v>
      </c>
      <c r="B381" s="1">
        <f t="shared" si="29"/>
        <v>45935</v>
      </c>
      <c r="C381" s="7" t="s">
        <v>1298</v>
      </c>
      <c r="D381" s="7" t="s">
        <v>1299</v>
      </c>
      <c r="E381" s="7">
        <v>2</v>
      </c>
      <c r="F381" s="7" t="s">
        <v>1353</v>
      </c>
      <c r="G381" s="7" t="str">
        <f>Table13[[#This Row],[Month]]&amp;", "&amp;Table13[[#This Row],[FY]]</f>
        <v>OCT, FY26</v>
      </c>
      <c r="H381" s="7" t="str">
        <f>Table13[[#This Row],[Week]]&amp;", "&amp;Table13[[#This Row],[Month]]&amp;" "&amp;Table13[[#This Row],[FY]]</f>
        <v>Week 14, OCT FY26</v>
      </c>
      <c r="I381" s="7" t="str">
        <f>Table13[[#This Row],[Month]]&amp;", "&amp;Table13[[#This Row],[FY]]</f>
        <v>OCT, FY26</v>
      </c>
      <c r="J381" s="7" t="str">
        <f>"Q"&amp;Table13[[#This Row],[QTR]]&amp;", "&amp;Table13[[#This Row],[FY]]</f>
        <v>Q2, FY26</v>
      </c>
    </row>
    <row r="382" spans="1:10" x14ac:dyDescent="0.25">
      <c r="A382" s="1">
        <f t="shared" si="29"/>
        <v>45936</v>
      </c>
      <c r="B382" s="1">
        <f t="shared" si="29"/>
        <v>45942</v>
      </c>
      <c r="C382" s="7" t="s">
        <v>1300</v>
      </c>
      <c r="D382" s="7" t="s">
        <v>1299</v>
      </c>
      <c r="E382" s="7">
        <v>2</v>
      </c>
      <c r="F382" s="7" t="s">
        <v>1353</v>
      </c>
      <c r="G382" s="7" t="str">
        <f>Table13[[#This Row],[Month]]&amp;", "&amp;Table13[[#This Row],[FY]]</f>
        <v>OCT, FY26</v>
      </c>
      <c r="H382" s="7" t="str">
        <f>Table13[[#This Row],[Week]]&amp;", "&amp;Table13[[#This Row],[Month]]&amp;" "&amp;Table13[[#This Row],[FY]]</f>
        <v>Week 15, OCT FY26</v>
      </c>
      <c r="I382" s="7" t="str">
        <f>Table13[[#This Row],[Month]]&amp;", "&amp;Table13[[#This Row],[FY]]</f>
        <v>OCT, FY26</v>
      </c>
      <c r="J382" s="7" t="str">
        <f>"Q"&amp;Table13[[#This Row],[QTR]]&amp;", "&amp;Table13[[#This Row],[FY]]</f>
        <v>Q2, FY26</v>
      </c>
    </row>
    <row r="383" spans="1:10" x14ac:dyDescent="0.25">
      <c r="A383" s="1">
        <f t="shared" si="29"/>
        <v>45943</v>
      </c>
      <c r="B383" s="1">
        <f t="shared" si="29"/>
        <v>45949</v>
      </c>
      <c r="C383" s="7" t="s">
        <v>1301</v>
      </c>
      <c r="D383" s="7" t="s">
        <v>1299</v>
      </c>
      <c r="E383" s="7">
        <v>2</v>
      </c>
      <c r="F383" s="7" t="s">
        <v>1353</v>
      </c>
      <c r="G383" s="7" t="str">
        <f>Table13[[#This Row],[Month]]&amp;", "&amp;Table13[[#This Row],[FY]]</f>
        <v>OCT, FY26</v>
      </c>
      <c r="H383" s="7" t="str">
        <f>Table13[[#This Row],[Week]]&amp;", "&amp;Table13[[#This Row],[Month]]&amp;" "&amp;Table13[[#This Row],[FY]]</f>
        <v>Week 16, OCT FY26</v>
      </c>
      <c r="I383" s="7" t="str">
        <f>Table13[[#This Row],[Month]]&amp;", "&amp;Table13[[#This Row],[FY]]</f>
        <v>OCT, FY26</v>
      </c>
      <c r="J383" s="7" t="str">
        <f>"Q"&amp;Table13[[#This Row],[QTR]]&amp;", "&amp;Table13[[#This Row],[FY]]</f>
        <v>Q2, FY26</v>
      </c>
    </row>
    <row r="384" spans="1:10" x14ac:dyDescent="0.25">
      <c r="A384" s="1">
        <f t="shared" ref="A384:B399" si="30">A383+7</f>
        <v>45950</v>
      </c>
      <c r="B384" s="1">
        <f t="shared" si="30"/>
        <v>45956</v>
      </c>
      <c r="C384" s="7" t="s">
        <v>1302</v>
      </c>
      <c r="D384" s="7" t="s">
        <v>1299</v>
      </c>
      <c r="E384" s="7">
        <v>2</v>
      </c>
      <c r="F384" s="7" t="s">
        <v>1353</v>
      </c>
      <c r="G384" s="7" t="str">
        <f>Table13[[#This Row],[Month]]&amp;", "&amp;Table13[[#This Row],[FY]]</f>
        <v>OCT, FY26</v>
      </c>
      <c r="H384" s="7" t="str">
        <f>Table13[[#This Row],[Week]]&amp;", "&amp;Table13[[#This Row],[Month]]&amp;" "&amp;Table13[[#This Row],[FY]]</f>
        <v>Week 17, OCT FY26</v>
      </c>
      <c r="I384" s="7" t="str">
        <f>Table13[[#This Row],[Month]]&amp;", "&amp;Table13[[#This Row],[FY]]</f>
        <v>OCT, FY26</v>
      </c>
      <c r="J384" s="7" t="str">
        <f>"Q"&amp;Table13[[#This Row],[QTR]]&amp;", "&amp;Table13[[#This Row],[FY]]</f>
        <v>Q2, FY26</v>
      </c>
    </row>
    <row r="385" spans="1:10" x14ac:dyDescent="0.25">
      <c r="A385" s="1">
        <f t="shared" si="30"/>
        <v>45957</v>
      </c>
      <c r="B385" s="1">
        <f t="shared" si="30"/>
        <v>45963</v>
      </c>
      <c r="C385" s="7" t="s">
        <v>1303</v>
      </c>
      <c r="D385" s="7" t="s">
        <v>1304</v>
      </c>
      <c r="E385" s="7">
        <v>2</v>
      </c>
      <c r="F385" s="7" t="s">
        <v>1353</v>
      </c>
      <c r="G385" s="7" t="str">
        <f>Table13[[#This Row],[Month]]&amp;", "&amp;Table13[[#This Row],[FY]]</f>
        <v>NOV, FY26</v>
      </c>
      <c r="H385" s="7" t="str">
        <f>Table13[[#This Row],[Week]]&amp;", "&amp;Table13[[#This Row],[Month]]&amp;" "&amp;Table13[[#This Row],[FY]]</f>
        <v>Week 18, NOV FY26</v>
      </c>
      <c r="I385" s="7" t="str">
        <f>Table13[[#This Row],[Month]]&amp;", "&amp;Table13[[#This Row],[FY]]</f>
        <v>NOV, FY26</v>
      </c>
      <c r="J385" s="7" t="str">
        <f>"Q"&amp;Table13[[#This Row],[QTR]]&amp;", "&amp;Table13[[#This Row],[FY]]</f>
        <v>Q2, FY26</v>
      </c>
    </row>
    <row r="386" spans="1:10" x14ac:dyDescent="0.25">
      <c r="A386" s="1">
        <f t="shared" si="30"/>
        <v>45964</v>
      </c>
      <c r="B386" s="1">
        <f t="shared" si="30"/>
        <v>45970</v>
      </c>
      <c r="C386" s="7" t="s">
        <v>1305</v>
      </c>
      <c r="D386" s="7" t="s">
        <v>1304</v>
      </c>
      <c r="E386" s="7">
        <v>2</v>
      </c>
      <c r="F386" s="7" t="s">
        <v>1353</v>
      </c>
      <c r="G386" s="7" t="str">
        <f>Table13[[#This Row],[Month]]&amp;", "&amp;Table13[[#This Row],[FY]]</f>
        <v>NOV, FY26</v>
      </c>
      <c r="H386" s="7" t="str">
        <f>Table13[[#This Row],[Week]]&amp;", "&amp;Table13[[#This Row],[Month]]&amp;" "&amp;Table13[[#This Row],[FY]]</f>
        <v>Week 19, NOV FY26</v>
      </c>
      <c r="I386" s="7" t="str">
        <f>Table13[[#This Row],[Month]]&amp;", "&amp;Table13[[#This Row],[FY]]</f>
        <v>NOV, FY26</v>
      </c>
      <c r="J386" s="7" t="str">
        <f>"Q"&amp;Table13[[#This Row],[QTR]]&amp;", "&amp;Table13[[#This Row],[FY]]</f>
        <v>Q2, FY26</v>
      </c>
    </row>
    <row r="387" spans="1:10" x14ac:dyDescent="0.25">
      <c r="A387" s="1">
        <f t="shared" si="30"/>
        <v>45971</v>
      </c>
      <c r="B387" s="1">
        <f t="shared" si="30"/>
        <v>45977</v>
      </c>
      <c r="C387" s="7" t="s">
        <v>1306</v>
      </c>
      <c r="D387" s="7" t="s">
        <v>1304</v>
      </c>
      <c r="E387" s="7">
        <v>2</v>
      </c>
      <c r="F387" s="7" t="s">
        <v>1353</v>
      </c>
      <c r="G387" s="7" t="str">
        <f>Table13[[#This Row],[Month]]&amp;", "&amp;Table13[[#This Row],[FY]]</f>
        <v>NOV, FY26</v>
      </c>
      <c r="H387" s="7" t="str">
        <f>Table13[[#This Row],[Week]]&amp;", "&amp;Table13[[#This Row],[Month]]&amp;" "&amp;Table13[[#This Row],[FY]]</f>
        <v>Week 20, NOV FY26</v>
      </c>
      <c r="I387" s="7" t="str">
        <f>Table13[[#This Row],[Month]]&amp;", "&amp;Table13[[#This Row],[FY]]</f>
        <v>NOV, FY26</v>
      </c>
      <c r="J387" s="7" t="str">
        <f>"Q"&amp;Table13[[#This Row],[QTR]]&amp;", "&amp;Table13[[#This Row],[FY]]</f>
        <v>Q2, FY26</v>
      </c>
    </row>
    <row r="388" spans="1:10" x14ac:dyDescent="0.25">
      <c r="A388" s="1">
        <f t="shared" si="30"/>
        <v>45978</v>
      </c>
      <c r="B388" s="1">
        <f t="shared" si="30"/>
        <v>45984</v>
      </c>
      <c r="C388" s="7" t="s">
        <v>1307</v>
      </c>
      <c r="D388" s="7" t="s">
        <v>1304</v>
      </c>
      <c r="E388" s="7">
        <v>2</v>
      </c>
      <c r="F388" s="7" t="s">
        <v>1353</v>
      </c>
      <c r="G388" s="7" t="str">
        <f>Table13[[#This Row],[Month]]&amp;", "&amp;Table13[[#This Row],[FY]]</f>
        <v>NOV, FY26</v>
      </c>
      <c r="H388" s="7" t="str">
        <f>Table13[[#This Row],[Week]]&amp;", "&amp;Table13[[#This Row],[Month]]&amp;" "&amp;Table13[[#This Row],[FY]]</f>
        <v>Week 21, NOV FY26</v>
      </c>
      <c r="I388" s="7" t="str">
        <f>Table13[[#This Row],[Month]]&amp;", "&amp;Table13[[#This Row],[FY]]</f>
        <v>NOV, FY26</v>
      </c>
      <c r="J388" s="7" t="str">
        <f>"Q"&amp;Table13[[#This Row],[QTR]]&amp;", "&amp;Table13[[#This Row],[FY]]</f>
        <v>Q2, FY26</v>
      </c>
    </row>
    <row r="389" spans="1:10" x14ac:dyDescent="0.25">
      <c r="A389" s="1">
        <f t="shared" si="30"/>
        <v>45985</v>
      </c>
      <c r="B389" s="1">
        <f t="shared" si="30"/>
        <v>45991</v>
      </c>
      <c r="C389" s="7" t="s">
        <v>1308</v>
      </c>
      <c r="D389" s="7" t="s">
        <v>1304</v>
      </c>
      <c r="E389" s="7">
        <v>2</v>
      </c>
      <c r="F389" s="7" t="s">
        <v>1353</v>
      </c>
      <c r="G389" s="7" t="str">
        <f>Table13[[#This Row],[Month]]&amp;", "&amp;Table13[[#This Row],[FY]]</f>
        <v>NOV, FY26</v>
      </c>
      <c r="H389" s="7" t="str">
        <f>Table13[[#This Row],[Week]]&amp;", "&amp;Table13[[#This Row],[Month]]&amp;" "&amp;Table13[[#This Row],[FY]]</f>
        <v>Week 22, NOV FY26</v>
      </c>
      <c r="I389" s="7" t="str">
        <f>Table13[[#This Row],[Month]]&amp;", "&amp;Table13[[#This Row],[FY]]</f>
        <v>NOV, FY26</v>
      </c>
      <c r="J389" s="7" t="str">
        <f>"Q"&amp;Table13[[#This Row],[QTR]]&amp;", "&amp;Table13[[#This Row],[FY]]</f>
        <v>Q2, FY26</v>
      </c>
    </row>
    <row r="390" spans="1:10" x14ac:dyDescent="0.25">
      <c r="A390" s="1">
        <f t="shared" si="30"/>
        <v>45992</v>
      </c>
      <c r="B390" s="1">
        <f t="shared" si="30"/>
        <v>45998</v>
      </c>
      <c r="C390" s="7" t="s">
        <v>1309</v>
      </c>
      <c r="D390" s="7" t="s">
        <v>1310</v>
      </c>
      <c r="E390" s="7">
        <v>2</v>
      </c>
      <c r="F390" s="7" t="s">
        <v>1353</v>
      </c>
      <c r="G390" s="7" t="str">
        <f>Table13[[#This Row],[Month]]&amp;", "&amp;Table13[[#This Row],[FY]]</f>
        <v>DEC, FY26</v>
      </c>
      <c r="H390" s="7" t="str">
        <f>Table13[[#This Row],[Week]]&amp;", "&amp;Table13[[#This Row],[Month]]&amp;" "&amp;Table13[[#This Row],[FY]]</f>
        <v>Week 23, DEC FY26</v>
      </c>
      <c r="I390" s="7" t="str">
        <f>Table13[[#This Row],[Month]]&amp;", "&amp;Table13[[#This Row],[FY]]</f>
        <v>DEC, FY26</v>
      </c>
      <c r="J390" s="7" t="str">
        <f>"Q"&amp;Table13[[#This Row],[QTR]]&amp;", "&amp;Table13[[#This Row],[FY]]</f>
        <v>Q2, FY26</v>
      </c>
    </row>
    <row r="391" spans="1:10" x14ac:dyDescent="0.25">
      <c r="A391" s="1">
        <f t="shared" si="30"/>
        <v>45999</v>
      </c>
      <c r="B391" s="1">
        <f t="shared" si="30"/>
        <v>46005</v>
      </c>
      <c r="C391" s="7" t="s">
        <v>1311</v>
      </c>
      <c r="D391" s="7" t="s">
        <v>1310</v>
      </c>
      <c r="E391" s="7">
        <v>2</v>
      </c>
      <c r="F391" s="7" t="s">
        <v>1353</v>
      </c>
      <c r="G391" s="7" t="str">
        <f>Table13[[#This Row],[Month]]&amp;", "&amp;Table13[[#This Row],[FY]]</f>
        <v>DEC, FY26</v>
      </c>
      <c r="H391" s="7" t="str">
        <f>Table13[[#This Row],[Week]]&amp;", "&amp;Table13[[#This Row],[Month]]&amp;" "&amp;Table13[[#This Row],[FY]]</f>
        <v>Week 24, DEC FY26</v>
      </c>
      <c r="I391" s="7" t="str">
        <f>Table13[[#This Row],[Month]]&amp;", "&amp;Table13[[#This Row],[FY]]</f>
        <v>DEC, FY26</v>
      </c>
      <c r="J391" s="7" t="str">
        <f>"Q"&amp;Table13[[#This Row],[QTR]]&amp;", "&amp;Table13[[#This Row],[FY]]</f>
        <v>Q2, FY26</v>
      </c>
    </row>
    <row r="392" spans="1:10" x14ac:dyDescent="0.25">
      <c r="A392" s="1">
        <f t="shared" si="30"/>
        <v>46006</v>
      </c>
      <c r="B392" s="1">
        <f t="shared" si="30"/>
        <v>46012</v>
      </c>
      <c r="C392" s="7" t="s">
        <v>1312</v>
      </c>
      <c r="D392" s="7" t="s">
        <v>1310</v>
      </c>
      <c r="E392" s="7">
        <v>2</v>
      </c>
      <c r="F392" s="7" t="s">
        <v>1353</v>
      </c>
      <c r="G392" s="7" t="str">
        <f>Table13[[#This Row],[Month]]&amp;", "&amp;Table13[[#This Row],[FY]]</f>
        <v>DEC, FY26</v>
      </c>
      <c r="H392" s="7" t="str">
        <f>Table13[[#This Row],[Week]]&amp;", "&amp;Table13[[#This Row],[Month]]&amp;" "&amp;Table13[[#This Row],[FY]]</f>
        <v>Week 25, DEC FY26</v>
      </c>
      <c r="I392" s="7" t="str">
        <f>Table13[[#This Row],[Month]]&amp;", "&amp;Table13[[#This Row],[FY]]</f>
        <v>DEC, FY26</v>
      </c>
      <c r="J392" s="7" t="str">
        <f>"Q"&amp;Table13[[#This Row],[QTR]]&amp;", "&amp;Table13[[#This Row],[FY]]</f>
        <v>Q2, FY26</v>
      </c>
    </row>
    <row r="393" spans="1:10" x14ac:dyDescent="0.25">
      <c r="A393" s="1">
        <f t="shared" si="30"/>
        <v>46013</v>
      </c>
      <c r="B393" s="1">
        <f t="shared" si="30"/>
        <v>46019</v>
      </c>
      <c r="C393" s="7" t="s">
        <v>1313</v>
      </c>
      <c r="D393" s="7" t="s">
        <v>1310</v>
      </c>
      <c r="E393" s="7">
        <v>2</v>
      </c>
      <c r="F393" s="7" t="s">
        <v>1353</v>
      </c>
      <c r="G393" s="7" t="str">
        <f>Table13[[#This Row],[Month]]&amp;", "&amp;Table13[[#This Row],[FY]]</f>
        <v>DEC, FY26</v>
      </c>
      <c r="H393" s="7" t="str">
        <f>Table13[[#This Row],[Week]]&amp;", "&amp;Table13[[#This Row],[Month]]&amp;" "&amp;Table13[[#This Row],[FY]]</f>
        <v>Week 26, DEC FY26</v>
      </c>
      <c r="I393" s="7" t="str">
        <f>Table13[[#This Row],[Month]]&amp;", "&amp;Table13[[#This Row],[FY]]</f>
        <v>DEC, FY26</v>
      </c>
      <c r="J393" s="7" t="str">
        <f>"Q"&amp;Table13[[#This Row],[QTR]]&amp;", "&amp;Table13[[#This Row],[FY]]</f>
        <v>Q2, FY26</v>
      </c>
    </row>
    <row r="394" spans="1:10" x14ac:dyDescent="0.25">
      <c r="A394" s="1">
        <f t="shared" si="30"/>
        <v>46020</v>
      </c>
      <c r="B394" s="1">
        <f t="shared" si="30"/>
        <v>46026</v>
      </c>
      <c r="C394" s="7" t="s">
        <v>1314</v>
      </c>
      <c r="D394" s="7" t="s">
        <v>1315</v>
      </c>
      <c r="E394" s="7">
        <v>3</v>
      </c>
      <c r="F394" s="7" t="s">
        <v>1353</v>
      </c>
      <c r="G394" s="7" t="str">
        <f>Table13[[#This Row],[Month]]&amp;", "&amp;Table13[[#This Row],[FY]]</f>
        <v>JAN, FY26</v>
      </c>
      <c r="H394" s="7" t="str">
        <f>Table13[[#This Row],[Week]]&amp;", "&amp;Table13[[#This Row],[Month]]&amp;" "&amp;Table13[[#This Row],[FY]]</f>
        <v>Week 27, JAN FY26</v>
      </c>
      <c r="I394" s="7" t="str">
        <f>Table13[[#This Row],[Month]]&amp;", "&amp;Table13[[#This Row],[FY]]</f>
        <v>JAN, FY26</v>
      </c>
      <c r="J394" s="7" t="str">
        <f>"Q"&amp;Table13[[#This Row],[QTR]]&amp;", "&amp;Table13[[#This Row],[FY]]</f>
        <v>Q3, FY26</v>
      </c>
    </row>
    <row r="395" spans="1:10" x14ac:dyDescent="0.25">
      <c r="A395" s="1">
        <f t="shared" si="30"/>
        <v>46027</v>
      </c>
      <c r="B395" s="1">
        <f t="shared" si="30"/>
        <v>46033</v>
      </c>
      <c r="C395" s="7" t="s">
        <v>1316</v>
      </c>
      <c r="D395" s="7" t="s">
        <v>1315</v>
      </c>
      <c r="E395" s="7">
        <v>3</v>
      </c>
      <c r="F395" s="7" t="s">
        <v>1353</v>
      </c>
      <c r="G395" s="7" t="str">
        <f>Table13[[#This Row],[Month]]&amp;", "&amp;Table13[[#This Row],[FY]]</f>
        <v>JAN, FY26</v>
      </c>
      <c r="H395" s="7" t="str">
        <f>Table13[[#This Row],[Week]]&amp;", "&amp;Table13[[#This Row],[Month]]&amp;" "&amp;Table13[[#This Row],[FY]]</f>
        <v>Week 28, JAN FY26</v>
      </c>
      <c r="I395" s="7" t="str">
        <f>Table13[[#This Row],[Month]]&amp;", "&amp;Table13[[#This Row],[FY]]</f>
        <v>JAN, FY26</v>
      </c>
      <c r="J395" s="7" t="str">
        <f>"Q"&amp;Table13[[#This Row],[QTR]]&amp;", "&amp;Table13[[#This Row],[FY]]</f>
        <v>Q3, FY26</v>
      </c>
    </row>
    <row r="396" spans="1:10" x14ac:dyDescent="0.25">
      <c r="A396" s="1">
        <f t="shared" si="30"/>
        <v>46034</v>
      </c>
      <c r="B396" s="1">
        <f t="shared" si="30"/>
        <v>46040</v>
      </c>
      <c r="C396" s="7" t="s">
        <v>1317</v>
      </c>
      <c r="D396" s="7" t="s">
        <v>1315</v>
      </c>
      <c r="E396" s="7">
        <v>3</v>
      </c>
      <c r="F396" s="7" t="s">
        <v>1353</v>
      </c>
      <c r="G396" s="7" t="str">
        <f>Table13[[#This Row],[Month]]&amp;", "&amp;Table13[[#This Row],[FY]]</f>
        <v>JAN, FY26</v>
      </c>
      <c r="H396" s="7" t="str">
        <f>Table13[[#This Row],[Week]]&amp;", "&amp;Table13[[#This Row],[Month]]&amp;" "&amp;Table13[[#This Row],[FY]]</f>
        <v>Week 29, JAN FY26</v>
      </c>
      <c r="I396" s="7" t="str">
        <f>Table13[[#This Row],[Month]]&amp;", "&amp;Table13[[#This Row],[FY]]</f>
        <v>JAN, FY26</v>
      </c>
      <c r="J396" s="7" t="str">
        <f>"Q"&amp;Table13[[#This Row],[QTR]]&amp;", "&amp;Table13[[#This Row],[FY]]</f>
        <v>Q3, FY26</v>
      </c>
    </row>
    <row r="397" spans="1:10" x14ac:dyDescent="0.25">
      <c r="A397" s="1">
        <f t="shared" si="30"/>
        <v>46041</v>
      </c>
      <c r="B397" s="1">
        <f t="shared" si="30"/>
        <v>46047</v>
      </c>
      <c r="C397" s="7" t="s">
        <v>1318</v>
      </c>
      <c r="D397" s="7" t="s">
        <v>1315</v>
      </c>
      <c r="E397" s="7">
        <v>3</v>
      </c>
      <c r="F397" s="7" t="s">
        <v>1353</v>
      </c>
      <c r="G397" s="7" t="str">
        <f>Table13[[#This Row],[Month]]&amp;", "&amp;Table13[[#This Row],[FY]]</f>
        <v>JAN, FY26</v>
      </c>
      <c r="H397" s="7" t="str">
        <f>Table13[[#This Row],[Week]]&amp;", "&amp;Table13[[#This Row],[Month]]&amp;" "&amp;Table13[[#This Row],[FY]]</f>
        <v>Week 30, JAN FY26</v>
      </c>
      <c r="I397" s="7" t="str">
        <f>Table13[[#This Row],[Month]]&amp;", "&amp;Table13[[#This Row],[FY]]</f>
        <v>JAN, FY26</v>
      </c>
      <c r="J397" s="7" t="str">
        <f>"Q"&amp;Table13[[#This Row],[QTR]]&amp;", "&amp;Table13[[#This Row],[FY]]</f>
        <v>Q3, FY26</v>
      </c>
    </row>
    <row r="398" spans="1:10" x14ac:dyDescent="0.25">
      <c r="A398" s="1">
        <f t="shared" si="30"/>
        <v>46048</v>
      </c>
      <c r="B398" s="1">
        <f t="shared" si="30"/>
        <v>46054</v>
      </c>
      <c r="C398" s="7" t="s">
        <v>1319</v>
      </c>
      <c r="D398" s="7" t="s">
        <v>1320</v>
      </c>
      <c r="E398" s="7">
        <v>3</v>
      </c>
      <c r="F398" s="7" t="s">
        <v>1353</v>
      </c>
      <c r="G398" s="7" t="str">
        <f>Table13[[#This Row],[Month]]&amp;", "&amp;Table13[[#This Row],[FY]]</f>
        <v>FEB, FY26</v>
      </c>
      <c r="H398" s="7" t="str">
        <f>Table13[[#This Row],[Week]]&amp;", "&amp;Table13[[#This Row],[Month]]&amp;" "&amp;Table13[[#This Row],[FY]]</f>
        <v>Week 31, FEB FY26</v>
      </c>
      <c r="I398" s="7" t="str">
        <f>Table13[[#This Row],[Month]]&amp;", "&amp;Table13[[#This Row],[FY]]</f>
        <v>FEB, FY26</v>
      </c>
      <c r="J398" s="7" t="str">
        <f>"Q"&amp;Table13[[#This Row],[QTR]]&amp;", "&amp;Table13[[#This Row],[FY]]</f>
        <v>Q3, FY26</v>
      </c>
    </row>
    <row r="399" spans="1:10" x14ac:dyDescent="0.25">
      <c r="A399" s="1">
        <f t="shared" si="30"/>
        <v>46055</v>
      </c>
      <c r="B399" s="1">
        <f t="shared" si="30"/>
        <v>46061</v>
      </c>
      <c r="C399" s="7" t="s">
        <v>1321</v>
      </c>
      <c r="D399" s="7" t="s">
        <v>1320</v>
      </c>
      <c r="E399" s="7">
        <v>3</v>
      </c>
      <c r="F399" s="7" t="s">
        <v>1353</v>
      </c>
      <c r="G399" s="7" t="str">
        <f>Table13[[#This Row],[Month]]&amp;", "&amp;Table13[[#This Row],[FY]]</f>
        <v>FEB, FY26</v>
      </c>
      <c r="H399" s="7" t="str">
        <f>Table13[[#This Row],[Week]]&amp;", "&amp;Table13[[#This Row],[Month]]&amp;" "&amp;Table13[[#This Row],[FY]]</f>
        <v>Week 32, FEB FY26</v>
      </c>
      <c r="I399" s="7" t="str">
        <f>Table13[[#This Row],[Month]]&amp;", "&amp;Table13[[#This Row],[FY]]</f>
        <v>FEB, FY26</v>
      </c>
      <c r="J399" s="7" t="str">
        <f>"Q"&amp;Table13[[#This Row],[QTR]]&amp;", "&amp;Table13[[#This Row],[FY]]</f>
        <v>Q3, FY26</v>
      </c>
    </row>
    <row r="400" spans="1:10" x14ac:dyDescent="0.25">
      <c r="A400" s="1">
        <f t="shared" ref="A400:B415" si="31">A399+7</f>
        <v>46062</v>
      </c>
      <c r="B400" s="1">
        <f t="shared" si="31"/>
        <v>46068</v>
      </c>
      <c r="C400" s="7" t="s">
        <v>1322</v>
      </c>
      <c r="D400" s="7" t="s">
        <v>1320</v>
      </c>
      <c r="E400" s="7">
        <v>3</v>
      </c>
      <c r="F400" s="7" t="s">
        <v>1353</v>
      </c>
      <c r="G400" s="7" t="str">
        <f>Table13[[#This Row],[Month]]&amp;", "&amp;Table13[[#This Row],[FY]]</f>
        <v>FEB, FY26</v>
      </c>
      <c r="H400" s="7" t="str">
        <f>Table13[[#This Row],[Week]]&amp;", "&amp;Table13[[#This Row],[Month]]&amp;" "&amp;Table13[[#This Row],[FY]]</f>
        <v>Week 33, FEB FY26</v>
      </c>
      <c r="I400" s="7" t="str">
        <f>Table13[[#This Row],[Month]]&amp;", "&amp;Table13[[#This Row],[FY]]</f>
        <v>FEB, FY26</v>
      </c>
      <c r="J400" s="7" t="str">
        <f>"Q"&amp;Table13[[#This Row],[QTR]]&amp;", "&amp;Table13[[#This Row],[FY]]</f>
        <v>Q3, FY26</v>
      </c>
    </row>
    <row r="401" spans="1:10" x14ac:dyDescent="0.25">
      <c r="A401" s="1">
        <f t="shared" si="31"/>
        <v>46069</v>
      </c>
      <c r="B401" s="1">
        <f t="shared" si="31"/>
        <v>46075</v>
      </c>
      <c r="C401" s="7" t="s">
        <v>1323</v>
      </c>
      <c r="D401" s="7" t="s">
        <v>1320</v>
      </c>
      <c r="E401" s="7">
        <v>3</v>
      </c>
      <c r="F401" s="7" t="s">
        <v>1353</v>
      </c>
      <c r="G401" s="7" t="str">
        <f>Table13[[#This Row],[Month]]&amp;", "&amp;Table13[[#This Row],[FY]]</f>
        <v>FEB, FY26</v>
      </c>
      <c r="H401" s="7" t="str">
        <f>Table13[[#This Row],[Week]]&amp;", "&amp;Table13[[#This Row],[Month]]&amp;" "&amp;Table13[[#This Row],[FY]]</f>
        <v>Week 34, FEB FY26</v>
      </c>
      <c r="I401" s="7" t="str">
        <f>Table13[[#This Row],[Month]]&amp;", "&amp;Table13[[#This Row],[FY]]</f>
        <v>FEB, FY26</v>
      </c>
      <c r="J401" s="7" t="str">
        <f>"Q"&amp;Table13[[#This Row],[QTR]]&amp;", "&amp;Table13[[#This Row],[FY]]</f>
        <v>Q3, FY26</v>
      </c>
    </row>
    <row r="402" spans="1:10" x14ac:dyDescent="0.25">
      <c r="A402" s="1">
        <f t="shared" si="31"/>
        <v>46076</v>
      </c>
      <c r="B402" s="1">
        <f t="shared" si="31"/>
        <v>46082</v>
      </c>
      <c r="C402" s="7" t="s">
        <v>1324</v>
      </c>
      <c r="D402" s="7" t="s">
        <v>1320</v>
      </c>
      <c r="E402" s="7">
        <v>3</v>
      </c>
      <c r="F402" s="7" t="s">
        <v>1353</v>
      </c>
      <c r="G402" s="7" t="str">
        <f>Table13[[#This Row],[Month]]&amp;", "&amp;Table13[[#This Row],[FY]]</f>
        <v>FEB, FY26</v>
      </c>
      <c r="H402" s="7" t="str">
        <f>Table13[[#This Row],[Week]]&amp;", "&amp;Table13[[#This Row],[Month]]&amp;" "&amp;Table13[[#This Row],[FY]]</f>
        <v>Week 35, FEB FY26</v>
      </c>
      <c r="I402" s="7" t="str">
        <f>Table13[[#This Row],[Month]]&amp;", "&amp;Table13[[#This Row],[FY]]</f>
        <v>FEB, FY26</v>
      </c>
      <c r="J402" s="7" t="str">
        <f>"Q"&amp;Table13[[#This Row],[QTR]]&amp;", "&amp;Table13[[#This Row],[FY]]</f>
        <v>Q3, FY26</v>
      </c>
    </row>
    <row r="403" spans="1:10" x14ac:dyDescent="0.25">
      <c r="A403" s="1">
        <f t="shared" si="31"/>
        <v>46083</v>
      </c>
      <c r="B403" s="1">
        <f t="shared" si="31"/>
        <v>46089</v>
      </c>
      <c r="C403" s="7" t="s">
        <v>1325</v>
      </c>
      <c r="D403" s="7" t="s">
        <v>1326</v>
      </c>
      <c r="E403" s="7">
        <v>3</v>
      </c>
      <c r="F403" s="7" t="s">
        <v>1353</v>
      </c>
      <c r="G403" s="7" t="str">
        <f>Table13[[#This Row],[Month]]&amp;", "&amp;Table13[[#This Row],[FY]]</f>
        <v>MAR, FY26</v>
      </c>
      <c r="H403" s="7" t="str">
        <f>Table13[[#This Row],[Week]]&amp;", "&amp;Table13[[#This Row],[Month]]&amp;" "&amp;Table13[[#This Row],[FY]]</f>
        <v>Week 36, MAR FY26</v>
      </c>
      <c r="I403" s="7" t="str">
        <f>Table13[[#This Row],[Month]]&amp;", "&amp;Table13[[#This Row],[FY]]</f>
        <v>MAR, FY26</v>
      </c>
      <c r="J403" s="7" t="str">
        <f>"Q"&amp;Table13[[#This Row],[QTR]]&amp;", "&amp;Table13[[#This Row],[FY]]</f>
        <v>Q3, FY26</v>
      </c>
    </row>
    <row r="404" spans="1:10" x14ac:dyDescent="0.25">
      <c r="A404" s="1">
        <f t="shared" si="31"/>
        <v>46090</v>
      </c>
      <c r="B404" s="1">
        <f t="shared" si="31"/>
        <v>46096</v>
      </c>
      <c r="C404" s="7" t="s">
        <v>1327</v>
      </c>
      <c r="D404" s="7" t="s">
        <v>1326</v>
      </c>
      <c r="E404" s="7">
        <v>3</v>
      </c>
      <c r="F404" s="7" t="s">
        <v>1353</v>
      </c>
      <c r="G404" s="7" t="str">
        <f>Table13[[#This Row],[Month]]&amp;", "&amp;Table13[[#This Row],[FY]]</f>
        <v>MAR, FY26</v>
      </c>
      <c r="H404" s="7" t="str">
        <f>Table13[[#This Row],[Week]]&amp;", "&amp;Table13[[#This Row],[Month]]&amp;" "&amp;Table13[[#This Row],[FY]]</f>
        <v>Week 37, MAR FY26</v>
      </c>
      <c r="I404" s="7" t="str">
        <f>Table13[[#This Row],[Month]]&amp;", "&amp;Table13[[#This Row],[FY]]</f>
        <v>MAR, FY26</v>
      </c>
      <c r="J404" s="7" t="str">
        <f>"Q"&amp;Table13[[#This Row],[QTR]]&amp;", "&amp;Table13[[#This Row],[FY]]</f>
        <v>Q3, FY26</v>
      </c>
    </row>
    <row r="405" spans="1:10" x14ac:dyDescent="0.25">
      <c r="A405" s="1">
        <f t="shared" si="31"/>
        <v>46097</v>
      </c>
      <c r="B405" s="1">
        <f t="shared" si="31"/>
        <v>46103</v>
      </c>
      <c r="C405" s="7" t="s">
        <v>1328</v>
      </c>
      <c r="D405" s="7" t="s">
        <v>1326</v>
      </c>
      <c r="E405" s="7">
        <v>3</v>
      </c>
      <c r="F405" s="7" t="s">
        <v>1353</v>
      </c>
      <c r="G405" s="7" t="str">
        <f>Table13[[#This Row],[Month]]&amp;", "&amp;Table13[[#This Row],[FY]]</f>
        <v>MAR, FY26</v>
      </c>
      <c r="H405" s="7" t="str">
        <f>Table13[[#This Row],[Week]]&amp;", "&amp;Table13[[#This Row],[Month]]&amp;" "&amp;Table13[[#This Row],[FY]]</f>
        <v>Week 38, MAR FY26</v>
      </c>
      <c r="I405" s="7" t="str">
        <f>Table13[[#This Row],[Month]]&amp;", "&amp;Table13[[#This Row],[FY]]</f>
        <v>MAR, FY26</v>
      </c>
      <c r="J405" s="7" t="str">
        <f>"Q"&amp;Table13[[#This Row],[QTR]]&amp;", "&amp;Table13[[#This Row],[FY]]</f>
        <v>Q3, FY26</v>
      </c>
    </row>
    <row r="406" spans="1:10" x14ac:dyDescent="0.25">
      <c r="A406" s="1">
        <f t="shared" si="31"/>
        <v>46104</v>
      </c>
      <c r="B406" s="1">
        <f t="shared" si="31"/>
        <v>46110</v>
      </c>
      <c r="C406" s="7" t="s">
        <v>1329</v>
      </c>
      <c r="D406" s="7" t="s">
        <v>1326</v>
      </c>
      <c r="E406" s="7">
        <v>3</v>
      </c>
      <c r="F406" s="7" t="s">
        <v>1353</v>
      </c>
      <c r="G406" s="7" t="str">
        <f>Table13[[#This Row],[Month]]&amp;", "&amp;Table13[[#This Row],[FY]]</f>
        <v>MAR, FY26</v>
      </c>
      <c r="H406" s="7" t="str">
        <f>Table13[[#This Row],[Week]]&amp;", "&amp;Table13[[#This Row],[Month]]&amp;" "&amp;Table13[[#This Row],[FY]]</f>
        <v>Week 39, MAR FY26</v>
      </c>
      <c r="I406" s="7" t="str">
        <f>Table13[[#This Row],[Month]]&amp;", "&amp;Table13[[#This Row],[FY]]</f>
        <v>MAR, FY26</v>
      </c>
      <c r="J406" s="7" t="str">
        <f>"Q"&amp;Table13[[#This Row],[QTR]]&amp;", "&amp;Table13[[#This Row],[FY]]</f>
        <v>Q3, FY26</v>
      </c>
    </row>
    <row r="407" spans="1:10" x14ac:dyDescent="0.25">
      <c r="A407" s="1">
        <f t="shared" si="31"/>
        <v>46111</v>
      </c>
      <c r="B407" s="1">
        <f t="shared" si="31"/>
        <v>46117</v>
      </c>
      <c r="C407" s="7" t="s">
        <v>1330</v>
      </c>
      <c r="D407" s="7" t="s">
        <v>1331</v>
      </c>
      <c r="E407" s="7">
        <v>4</v>
      </c>
      <c r="F407" s="7" t="s">
        <v>1353</v>
      </c>
      <c r="G407" s="7" t="str">
        <f>Table13[[#This Row],[Month]]&amp;", "&amp;Table13[[#This Row],[FY]]</f>
        <v>APR, FY26</v>
      </c>
      <c r="H407" s="7" t="str">
        <f>Table13[[#This Row],[Week]]&amp;", "&amp;Table13[[#This Row],[Month]]&amp;" "&amp;Table13[[#This Row],[FY]]</f>
        <v>Week 40, APR FY26</v>
      </c>
      <c r="I407" s="7" t="str">
        <f>Table13[[#This Row],[Month]]&amp;", "&amp;Table13[[#This Row],[FY]]</f>
        <v>APR, FY26</v>
      </c>
      <c r="J407" s="7" t="str">
        <f>"Q"&amp;Table13[[#This Row],[QTR]]&amp;", "&amp;Table13[[#This Row],[FY]]</f>
        <v>Q4, FY26</v>
      </c>
    </row>
    <row r="408" spans="1:10" x14ac:dyDescent="0.25">
      <c r="A408" s="1">
        <f t="shared" si="31"/>
        <v>46118</v>
      </c>
      <c r="B408" s="1">
        <f t="shared" si="31"/>
        <v>46124</v>
      </c>
      <c r="C408" s="7" t="s">
        <v>1332</v>
      </c>
      <c r="D408" s="7" t="s">
        <v>1331</v>
      </c>
      <c r="E408" s="7">
        <v>4</v>
      </c>
      <c r="F408" s="7" t="s">
        <v>1353</v>
      </c>
      <c r="G408" s="7" t="str">
        <f>Table13[[#This Row],[Month]]&amp;", "&amp;Table13[[#This Row],[FY]]</f>
        <v>APR, FY26</v>
      </c>
      <c r="H408" s="7" t="str">
        <f>Table13[[#This Row],[Week]]&amp;", "&amp;Table13[[#This Row],[Month]]&amp;" "&amp;Table13[[#This Row],[FY]]</f>
        <v>Week 41, APR FY26</v>
      </c>
      <c r="I408" s="7" t="str">
        <f>Table13[[#This Row],[Month]]&amp;", "&amp;Table13[[#This Row],[FY]]</f>
        <v>APR, FY26</v>
      </c>
      <c r="J408" s="7" t="str">
        <f>"Q"&amp;Table13[[#This Row],[QTR]]&amp;", "&amp;Table13[[#This Row],[FY]]</f>
        <v>Q4, FY26</v>
      </c>
    </row>
    <row r="409" spans="1:10" x14ac:dyDescent="0.25">
      <c r="A409" s="1">
        <f t="shared" si="31"/>
        <v>46125</v>
      </c>
      <c r="B409" s="1">
        <f t="shared" si="31"/>
        <v>46131</v>
      </c>
      <c r="C409" s="7" t="s">
        <v>1333</v>
      </c>
      <c r="D409" s="7" t="s">
        <v>1331</v>
      </c>
      <c r="E409" s="7">
        <v>4</v>
      </c>
      <c r="F409" s="7" t="s">
        <v>1353</v>
      </c>
      <c r="G409" s="7" t="str">
        <f>Table13[[#This Row],[Month]]&amp;", "&amp;Table13[[#This Row],[FY]]</f>
        <v>APR, FY26</v>
      </c>
      <c r="H409" s="7" t="str">
        <f>Table13[[#This Row],[Week]]&amp;", "&amp;Table13[[#This Row],[Month]]&amp;" "&amp;Table13[[#This Row],[FY]]</f>
        <v>Week 42, APR FY26</v>
      </c>
      <c r="I409" s="7" t="str">
        <f>Table13[[#This Row],[Month]]&amp;", "&amp;Table13[[#This Row],[FY]]</f>
        <v>APR, FY26</v>
      </c>
      <c r="J409" s="7" t="str">
        <f>"Q"&amp;Table13[[#This Row],[QTR]]&amp;", "&amp;Table13[[#This Row],[FY]]</f>
        <v>Q4, FY26</v>
      </c>
    </row>
    <row r="410" spans="1:10" x14ac:dyDescent="0.25">
      <c r="A410" s="1">
        <f t="shared" si="31"/>
        <v>46132</v>
      </c>
      <c r="B410" s="1">
        <f t="shared" si="31"/>
        <v>46138</v>
      </c>
      <c r="C410" s="7" t="s">
        <v>1334</v>
      </c>
      <c r="D410" s="7" t="s">
        <v>1331</v>
      </c>
      <c r="E410" s="7">
        <v>4</v>
      </c>
      <c r="F410" s="7" t="s">
        <v>1353</v>
      </c>
      <c r="G410" s="7" t="str">
        <f>Table13[[#This Row],[Month]]&amp;", "&amp;Table13[[#This Row],[FY]]</f>
        <v>APR, FY26</v>
      </c>
      <c r="H410" s="7" t="str">
        <f>Table13[[#This Row],[Week]]&amp;", "&amp;Table13[[#This Row],[Month]]&amp;" "&amp;Table13[[#This Row],[FY]]</f>
        <v>Week 43, APR FY26</v>
      </c>
      <c r="I410" s="7" t="str">
        <f>Table13[[#This Row],[Month]]&amp;", "&amp;Table13[[#This Row],[FY]]</f>
        <v>APR, FY26</v>
      </c>
      <c r="J410" s="7" t="str">
        <f>"Q"&amp;Table13[[#This Row],[QTR]]&amp;", "&amp;Table13[[#This Row],[FY]]</f>
        <v>Q4, FY26</v>
      </c>
    </row>
    <row r="411" spans="1:10" x14ac:dyDescent="0.25">
      <c r="A411" s="1">
        <f t="shared" si="31"/>
        <v>46139</v>
      </c>
      <c r="B411" s="1">
        <f t="shared" si="31"/>
        <v>46145</v>
      </c>
      <c r="C411" s="7" t="s">
        <v>1335</v>
      </c>
      <c r="D411" s="7" t="s">
        <v>1336</v>
      </c>
      <c r="E411" s="7">
        <v>4</v>
      </c>
      <c r="F411" s="7" t="s">
        <v>1353</v>
      </c>
      <c r="G411" s="7" t="str">
        <f>Table13[[#This Row],[Month]]&amp;", "&amp;Table13[[#This Row],[FY]]</f>
        <v>MAY, FY26</v>
      </c>
      <c r="H411" s="7" t="str">
        <f>Table13[[#This Row],[Week]]&amp;", "&amp;Table13[[#This Row],[Month]]&amp;" "&amp;Table13[[#This Row],[FY]]</f>
        <v>Week 44, MAY FY26</v>
      </c>
      <c r="I411" s="7" t="str">
        <f>Table13[[#This Row],[Month]]&amp;", "&amp;Table13[[#This Row],[FY]]</f>
        <v>MAY, FY26</v>
      </c>
      <c r="J411" s="7" t="str">
        <f>"Q"&amp;Table13[[#This Row],[QTR]]&amp;", "&amp;Table13[[#This Row],[FY]]</f>
        <v>Q4, FY26</v>
      </c>
    </row>
    <row r="412" spans="1:10" x14ac:dyDescent="0.25">
      <c r="A412" s="1">
        <f t="shared" si="31"/>
        <v>46146</v>
      </c>
      <c r="B412" s="1">
        <f t="shared" si="31"/>
        <v>46152</v>
      </c>
      <c r="C412" s="7" t="s">
        <v>1337</v>
      </c>
      <c r="D412" s="7" t="s">
        <v>1336</v>
      </c>
      <c r="E412" s="7">
        <v>4</v>
      </c>
      <c r="F412" s="7" t="s">
        <v>1353</v>
      </c>
      <c r="G412" s="7" t="str">
        <f>Table13[[#This Row],[Month]]&amp;", "&amp;Table13[[#This Row],[FY]]</f>
        <v>MAY, FY26</v>
      </c>
      <c r="H412" s="7" t="str">
        <f>Table13[[#This Row],[Week]]&amp;", "&amp;Table13[[#This Row],[Month]]&amp;" "&amp;Table13[[#This Row],[FY]]</f>
        <v>Week 45, MAY FY26</v>
      </c>
      <c r="I412" s="7" t="str">
        <f>Table13[[#This Row],[Month]]&amp;", "&amp;Table13[[#This Row],[FY]]</f>
        <v>MAY, FY26</v>
      </c>
      <c r="J412" s="7" t="str">
        <f>"Q"&amp;Table13[[#This Row],[QTR]]&amp;", "&amp;Table13[[#This Row],[FY]]</f>
        <v>Q4, FY26</v>
      </c>
    </row>
    <row r="413" spans="1:10" x14ac:dyDescent="0.25">
      <c r="A413" s="1">
        <f t="shared" si="31"/>
        <v>46153</v>
      </c>
      <c r="B413" s="1">
        <f t="shared" si="31"/>
        <v>46159</v>
      </c>
      <c r="C413" s="7" t="s">
        <v>1338</v>
      </c>
      <c r="D413" s="7" t="s">
        <v>1336</v>
      </c>
      <c r="E413" s="7">
        <v>4</v>
      </c>
      <c r="F413" s="7" t="s">
        <v>1353</v>
      </c>
      <c r="G413" s="7" t="str">
        <f>Table13[[#This Row],[Month]]&amp;", "&amp;Table13[[#This Row],[FY]]</f>
        <v>MAY, FY26</v>
      </c>
      <c r="H413" s="7" t="str">
        <f>Table13[[#This Row],[Week]]&amp;", "&amp;Table13[[#This Row],[Month]]&amp;" "&amp;Table13[[#This Row],[FY]]</f>
        <v>Week 46, MAY FY26</v>
      </c>
      <c r="I413" s="7" t="str">
        <f>Table13[[#This Row],[Month]]&amp;", "&amp;Table13[[#This Row],[FY]]</f>
        <v>MAY, FY26</v>
      </c>
      <c r="J413" s="7" t="str">
        <f>"Q"&amp;Table13[[#This Row],[QTR]]&amp;", "&amp;Table13[[#This Row],[FY]]</f>
        <v>Q4, FY26</v>
      </c>
    </row>
    <row r="414" spans="1:10" x14ac:dyDescent="0.25">
      <c r="A414" s="1">
        <f t="shared" si="31"/>
        <v>46160</v>
      </c>
      <c r="B414" s="1">
        <f t="shared" si="31"/>
        <v>46166</v>
      </c>
      <c r="C414" s="7" t="s">
        <v>1339</v>
      </c>
      <c r="D414" s="7" t="s">
        <v>1336</v>
      </c>
      <c r="E414" s="7">
        <v>4</v>
      </c>
      <c r="F414" s="7" t="s">
        <v>1353</v>
      </c>
      <c r="G414" s="7" t="str">
        <f>Table13[[#This Row],[Month]]&amp;", "&amp;Table13[[#This Row],[FY]]</f>
        <v>MAY, FY26</v>
      </c>
      <c r="H414" s="7" t="str">
        <f>Table13[[#This Row],[Week]]&amp;", "&amp;Table13[[#This Row],[Month]]&amp;" "&amp;Table13[[#This Row],[FY]]</f>
        <v>Week 47, MAY FY26</v>
      </c>
      <c r="I414" s="7" t="str">
        <f>Table13[[#This Row],[Month]]&amp;", "&amp;Table13[[#This Row],[FY]]</f>
        <v>MAY, FY26</v>
      </c>
      <c r="J414" s="7" t="str">
        <f>"Q"&amp;Table13[[#This Row],[QTR]]&amp;", "&amp;Table13[[#This Row],[FY]]</f>
        <v>Q4, FY26</v>
      </c>
    </row>
    <row r="415" spans="1:10" x14ac:dyDescent="0.25">
      <c r="A415" s="1">
        <f t="shared" si="31"/>
        <v>46167</v>
      </c>
      <c r="B415" s="1">
        <f t="shared" si="31"/>
        <v>46173</v>
      </c>
      <c r="C415" s="7" t="s">
        <v>1340</v>
      </c>
      <c r="D415" s="7" t="s">
        <v>1336</v>
      </c>
      <c r="E415" s="7">
        <v>4</v>
      </c>
      <c r="F415" s="7" t="s">
        <v>1353</v>
      </c>
      <c r="G415" s="7" t="str">
        <f>Table13[[#This Row],[Month]]&amp;", "&amp;Table13[[#This Row],[FY]]</f>
        <v>MAY, FY26</v>
      </c>
      <c r="H415" s="7" t="str">
        <f>Table13[[#This Row],[Week]]&amp;", "&amp;Table13[[#This Row],[Month]]&amp;" "&amp;Table13[[#This Row],[FY]]</f>
        <v>Week 48, MAY FY26</v>
      </c>
      <c r="I415" s="7" t="str">
        <f>Table13[[#This Row],[Month]]&amp;", "&amp;Table13[[#This Row],[FY]]</f>
        <v>MAY, FY26</v>
      </c>
      <c r="J415" s="7" t="str">
        <f>"Q"&amp;Table13[[#This Row],[QTR]]&amp;", "&amp;Table13[[#This Row],[FY]]</f>
        <v>Q4, FY26</v>
      </c>
    </row>
    <row r="416" spans="1:10" x14ac:dyDescent="0.25">
      <c r="A416" s="1">
        <f t="shared" ref="A416:B419" si="32">A415+7</f>
        <v>46174</v>
      </c>
      <c r="B416" s="1">
        <f t="shared" si="32"/>
        <v>46180</v>
      </c>
      <c r="C416" s="7" t="s">
        <v>1341</v>
      </c>
      <c r="D416" s="7" t="s">
        <v>1342</v>
      </c>
      <c r="E416" s="7">
        <v>4</v>
      </c>
      <c r="F416" s="7" t="s">
        <v>1353</v>
      </c>
      <c r="G416" s="7" t="str">
        <f>Table13[[#This Row],[Month]]&amp;", "&amp;Table13[[#This Row],[FY]]</f>
        <v>JUN, FY26</v>
      </c>
      <c r="H416" s="7" t="str">
        <f>Table13[[#This Row],[Week]]&amp;", "&amp;Table13[[#This Row],[Month]]&amp;" "&amp;Table13[[#This Row],[FY]]</f>
        <v>Week 49, JUN FY26</v>
      </c>
      <c r="I416" s="7" t="str">
        <f>Table13[[#This Row],[Month]]&amp;", "&amp;Table13[[#This Row],[FY]]</f>
        <v>JUN, FY26</v>
      </c>
      <c r="J416" s="7" t="str">
        <f>"Q"&amp;Table13[[#This Row],[QTR]]&amp;", "&amp;Table13[[#This Row],[FY]]</f>
        <v>Q4, FY26</v>
      </c>
    </row>
    <row r="417" spans="1:10" x14ac:dyDescent="0.25">
      <c r="A417" s="1">
        <f t="shared" si="32"/>
        <v>46181</v>
      </c>
      <c r="B417" s="1">
        <f t="shared" si="32"/>
        <v>46187</v>
      </c>
      <c r="C417" s="7" t="s">
        <v>1343</v>
      </c>
      <c r="D417" s="7" t="s">
        <v>1342</v>
      </c>
      <c r="E417" s="7">
        <v>4</v>
      </c>
      <c r="F417" s="7" t="s">
        <v>1353</v>
      </c>
      <c r="G417" s="7" t="str">
        <f>Table13[[#This Row],[Month]]&amp;", "&amp;Table13[[#This Row],[FY]]</f>
        <v>JUN, FY26</v>
      </c>
      <c r="H417" s="7" t="str">
        <f>Table13[[#This Row],[Week]]&amp;", "&amp;Table13[[#This Row],[Month]]&amp;" "&amp;Table13[[#This Row],[FY]]</f>
        <v>Week 50, JUN FY26</v>
      </c>
      <c r="I417" s="7" t="str">
        <f>Table13[[#This Row],[Month]]&amp;", "&amp;Table13[[#This Row],[FY]]</f>
        <v>JUN, FY26</v>
      </c>
      <c r="J417" s="7" t="str">
        <f>"Q"&amp;Table13[[#This Row],[QTR]]&amp;", "&amp;Table13[[#This Row],[FY]]</f>
        <v>Q4, FY26</v>
      </c>
    </row>
    <row r="418" spans="1:10" x14ac:dyDescent="0.25">
      <c r="A418" s="1">
        <f t="shared" si="32"/>
        <v>46188</v>
      </c>
      <c r="B418" s="1">
        <f t="shared" si="32"/>
        <v>46194</v>
      </c>
      <c r="C418" s="7" t="s">
        <v>1344</v>
      </c>
      <c r="D418" s="7" t="s">
        <v>1342</v>
      </c>
      <c r="E418" s="7">
        <v>4</v>
      </c>
      <c r="F418" s="7" t="s">
        <v>1353</v>
      </c>
      <c r="G418" s="7" t="str">
        <f>Table13[[#This Row],[Month]]&amp;", "&amp;Table13[[#This Row],[FY]]</f>
        <v>JUN, FY26</v>
      </c>
      <c r="H418" s="7" t="str">
        <f>Table13[[#This Row],[Week]]&amp;", "&amp;Table13[[#This Row],[Month]]&amp;" "&amp;Table13[[#This Row],[FY]]</f>
        <v>Week 51, JUN FY26</v>
      </c>
      <c r="I418" s="7" t="str">
        <f>Table13[[#This Row],[Month]]&amp;", "&amp;Table13[[#This Row],[FY]]</f>
        <v>JUN, FY26</v>
      </c>
      <c r="J418" s="7" t="str">
        <f>"Q"&amp;Table13[[#This Row],[QTR]]&amp;", "&amp;Table13[[#This Row],[FY]]</f>
        <v>Q4, FY26</v>
      </c>
    </row>
    <row r="419" spans="1:10" x14ac:dyDescent="0.25">
      <c r="A419" s="1">
        <f t="shared" si="32"/>
        <v>46195</v>
      </c>
      <c r="B419" s="1">
        <f t="shared" si="32"/>
        <v>46201</v>
      </c>
      <c r="C419" s="7" t="s">
        <v>1345</v>
      </c>
      <c r="D419" s="7" t="s">
        <v>1342</v>
      </c>
      <c r="E419" s="7">
        <v>4</v>
      </c>
      <c r="F419" s="7" t="s">
        <v>1353</v>
      </c>
      <c r="G419" s="7" t="str">
        <f>Table13[[#This Row],[Month]]&amp;", "&amp;Table13[[#This Row],[FY]]</f>
        <v>JUN, FY26</v>
      </c>
      <c r="H419" s="7" t="str">
        <f>Table13[[#This Row],[Week]]&amp;", "&amp;Table13[[#This Row],[Month]]&amp;" "&amp;Table13[[#This Row],[FY]]</f>
        <v>Week 52, JUN FY26</v>
      </c>
      <c r="I419" s="7" t="str">
        <f>Table13[[#This Row],[Month]]&amp;", "&amp;Table13[[#This Row],[FY]]</f>
        <v>JUN, FY26</v>
      </c>
      <c r="J419" s="7" t="str">
        <f>"Q"&amp;Table13[[#This Row],[QTR]]&amp;", "&amp;Table13[[#This Row],[FY]]</f>
        <v>Q4, FY26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3F607D156954B8896A3875359B0D5" ma:contentTypeVersion="14" ma:contentTypeDescription="Create a new document." ma:contentTypeScope="" ma:versionID="c397600699a9af9511bf4bb22a2d7a12">
  <xsd:schema xmlns:xsd="http://www.w3.org/2001/XMLSchema" xmlns:xs="http://www.w3.org/2001/XMLSchema" xmlns:p="http://schemas.microsoft.com/office/2006/metadata/properties" xmlns:ns2="171106bd-b2e2-4b5b-87a3-e2aa04b9b12f" xmlns:ns3="ed31bff2-4fdb-4dbe-b983-1f5bb93c66de" targetNamespace="http://schemas.microsoft.com/office/2006/metadata/properties" ma:root="true" ma:fieldsID="fe0634c864b417bda2f55d3129484015" ns2:_="" ns3:_="">
    <xsd:import namespace="171106bd-b2e2-4b5b-87a3-e2aa04b9b12f"/>
    <xsd:import namespace="ed31bff2-4fdb-4dbe-b983-1f5bb93c6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106bd-b2e2-4b5b-87a3-e2aa04b9b1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c0d95f2-3850-4bd4-a2fd-2899f53d464b}" ma:internalName="TaxCatchAll" ma:showField="CatchAllData" ma:web="171106bd-b2e2-4b5b-87a3-e2aa04b9b1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1bff2-4fdb-4dbe-b983-1f5bb93c6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1e47cdb-b198-43a3-9c45-c81d57e33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1bff2-4fdb-4dbe-b983-1f5bb93c66de">
      <Terms xmlns="http://schemas.microsoft.com/office/infopath/2007/PartnerControls"/>
    </lcf76f155ced4ddcb4097134ff3c332f>
    <TaxCatchAll xmlns="171106bd-b2e2-4b5b-87a3-e2aa04b9b1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256B8-33D4-406E-AA94-60F9E2491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106bd-b2e2-4b5b-87a3-e2aa04b9b12f"/>
    <ds:schemaRef ds:uri="ed31bff2-4fdb-4dbe-b983-1f5bb93c6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C96A2D-AFA3-4EE6-A08A-A79ECC171815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ed31bff2-4fdb-4dbe-b983-1f5bb93c66de"/>
    <ds:schemaRef ds:uri="171106bd-b2e2-4b5b-87a3-e2aa04b9b12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7D4FF86-3A51-40F0-BF08-4CA90C7794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MLA REPORT_Monthly View</vt:lpstr>
      <vt:lpstr>Pivot_StatusByModule</vt:lpstr>
      <vt:lpstr>PieCharts_Modules</vt:lpstr>
      <vt:lpstr>Pivot_StatusByBrand</vt:lpstr>
      <vt:lpstr>PieCharts_Brands</vt:lpstr>
      <vt:lpstr>MLA FEED</vt:lpstr>
      <vt:lpstr>MLA FEED 2</vt:lpstr>
      <vt:lpstr>MLA Data Dump</vt:lpstr>
      <vt:lpstr>Macro Sheet for Data Dump</vt:lpstr>
      <vt:lpstr>FIN CAL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cp:lastPrinted>2025-03-27T03:58:37Z</cp:lastPrinted>
  <dcterms:created xsi:type="dcterms:W3CDTF">2025-03-26T22:20:15Z</dcterms:created>
  <dcterms:modified xsi:type="dcterms:W3CDTF">2026-09-17T15:06:50Z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0x010100A173F607D156954B8896A3875359B0D5</vt:lpwstr>
  </property>
  <property fmtid="{D5CDD505-2E9C-101B-9397-08002B2CF9AE}" pid="3" name="MediaServiceImageTags">
    <vt:lpwstr/>
  </property>
</Properties>
</file>